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bookViews>
    <workbookView xWindow="-120" yWindow="-120" windowWidth="20730" windowHeight="11160" tabRatio="767" activeTab="3"/>
  </bookViews>
  <sheets>
    <sheet name="RESUMO" sheetId="30" r:id="rId1"/>
    <sheet name="ORÇAMENTO" sheetId="9" r:id="rId2"/>
    <sheet name="MEM. CÁLCULO" sheetId="29" r:id="rId3"/>
    <sheet name="Composições Unitárias" sheetId="28" r:id="rId4"/>
    <sheet name="CRONOGRAMA" sheetId="23" r:id="rId5"/>
    <sheet name="BDI" sheetId="26" r:id="rId6"/>
    <sheet name="LEIS_SOCIAIS" sheetId="27"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s>
  <definedNames>
    <definedName name="\s" localSheetId="3">#REF!</definedName>
    <definedName name="\s" localSheetId="2">#REF!</definedName>
    <definedName name="\s">#REF!</definedName>
    <definedName name="___CPU1">'[1]CPU''s ITENS 1 A 7 E ITEM 11'!$B$20:$J$592</definedName>
    <definedName name="___CPU2">'[1]CPU''S ITENS 8 A 10'!$B$18:$M$1885</definedName>
    <definedName name="__123Graph_A" hidden="1">#REF!</definedName>
    <definedName name="__123Graph_B" hidden="1">#REF!</definedName>
    <definedName name="__123Graph_C" hidden="1">#REF!</definedName>
    <definedName name="__123Graph_D" hidden="1">'[2]Etapa Única'!$C$125:$C$134</definedName>
    <definedName name="__123Graph_E" hidden="1">'[2]Etapa Única'!$E$125:$E$134</definedName>
    <definedName name="__123Graph_X" hidden="1">#REF!</definedName>
    <definedName name="__CPU1">'[1]CPU''s ITENS 1 A 7 E ITEM 11'!$B$20:$J$592</definedName>
    <definedName name="__CPU2">'[1]CPU''S ITENS 8 A 10'!$B$18:$M$1885</definedName>
    <definedName name="__wal1" localSheetId="3">#REF!</definedName>
    <definedName name="__wal1" localSheetId="2">#REF!</definedName>
    <definedName name="__wal1">#REF!</definedName>
    <definedName name="__wal10" localSheetId="3">#REF!</definedName>
    <definedName name="__wal10" localSheetId="2">#REF!</definedName>
    <definedName name="__wal10">#REF!</definedName>
    <definedName name="__wal11" localSheetId="3">#REF!</definedName>
    <definedName name="__wal11" localSheetId="2">#REF!</definedName>
    <definedName name="__wal11">#REF!</definedName>
    <definedName name="__wal12" localSheetId="3">#REF!</definedName>
    <definedName name="__wal12" localSheetId="2">#REF!</definedName>
    <definedName name="__wal12">#REF!</definedName>
    <definedName name="__wal13" localSheetId="3">#REF!</definedName>
    <definedName name="__wal13" localSheetId="2">#REF!</definedName>
    <definedName name="__wal13">#REF!</definedName>
    <definedName name="__wal14" localSheetId="3">#REF!</definedName>
    <definedName name="__wal14" localSheetId="2">#REF!</definedName>
    <definedName name="__wal14">#REF!</definedName>
    <definedName name="__wal15" localSheetId="3">#REF!</definedName>
    <definedName name="__wal15" localSheetId="2">#REF!</definedName>
    <definedName name="__wal15">#REF!</definedName>
    <definedName name="__wal16" localSheetId="3">#REF!</definedName>
    <definedName name="__wal16" localSheetId="2">#REF!</definedName>
    <definedName name="__wal16">#REF!</definedName>
    <definedName name="__wal2" localSheetId="3">#REF!</definedName>
    <definedName name="__wal2" localSheetId="2">#REF!</definedName>
    <definedName name="__wal2">#REF!</definedName>
    <definedName name="__wal3" localSheetId="3">#REF!</definedName>
    <definedName name="__wal3" localSheetId="2">#REF!</definedName>
    <definedName name="__wal3">#REF!</definedName>
    <definedName name="__wal5" localSheetId="3">#REF!</definedName>
    <definedName name="__wal5" localSheetId="2">#REF!</definedName>
    <definedName name="__wal5">#REF!</definedName>
    <definedName name="__wal6" localSheetId="3">#REF!</definedName>
    <definedName name="__wal6" localSheetId="2">#REF!</definedName>
    <definedName name="__wal6">#REF!</definedName>
    <definedName name="__wal7" localSheetId="3">#REF!</definedName>
    <definedName name="__wal7" localSheetId="2">#REF!</definedName>
    <definedName name="__wal7">#REF!</definedName>
    <definedName name="__wal9" localSheetId="3">#REF!</definedName>
    <definedName name="__wal9" localSheetId="2">#REF!</definedName>
    <definedName name="__wal9">#REF!</definedName>
    <definedName name="_BD2" localSheetId="3">#REF!</definedName>
    <definedName name="_BD2" localSheetId="2">#REF!</definedName>
    <definedName name="_BD2">#REF!</definedName>
    <definedName name="_CPU1">'[1]CPU''s ITENS 1 A 7 E ITEM 11'!$B$20:$J$592</definedName>
    <definedName name="_CPU2">'[1]CPU''S ITENS 8 A 10'!$B$18:$M$1885</definedName>
    <definedName name="_Fill" localSheetId="3" hidden="1">#REF!</definedName>
    <definedName name="_Fill" localSheetId="2" hidden="1">#REF!</definedName>
    <definedName name="_Fill" hidden="1">#REF!</definedName>
    <definedName name="_xlnm._FilterDatabase" localSheetId="3" hidden="1">'Composições Unitárias'!$A$5:$G$224</definedName>
    <definedName name="_xlnm._FilterDatabase" localSheetId="1" hidden="1">ORÇAMENTO!$A$6:$O$139</definedName>
    <definedName name="_xlnm._FilterDatabase" localSheetId="0" hidden="1">RESUMO!$A$6:$O$17</definedName>
    <definedName name="_Key1" localSheetId="3" hidden="1">#REF!</definedName>
    <definedName name="_Key1" localSheetId="2" hidden="1">#REF!</definedName>
    <definedName name="_Key1" hidden="1">#REF!</definedName>
    <definedName name="_Key2" hidden="1">#REF!</definedName>
    <definedName name="_MM" hidden="1">#REF!</definedName>
    <definedName name="_Order1" hidden="1">255</definedName>
    <definedName name="_Order2" hidden="1">255</definedName>
    <definedName name="_Sort" localSheetId="3" hidden="1">#REF!</definedName>
    <definedName name="_Sort" localSheetId="2" hidden="1">#REF!</definedName>
    <definedName name="_Sort" hidden="1">#REF!</definedName>
    <definedName name="_wal1" localSheetId="3">#REF!</definedName>
    <definedName name="_wal1" localSheetId="2">#REF!</definedName>
    <definedName name="_wal1">#REF!</definedName>
    <definedName name="_wal10" localSheetId="3">#REF!</definedName>
    <definedName name="_wal10" localSheetId="2">#REF!</definedName>
    <definedName name="_wal10">#REF!</definedName>
    <definedName name="_wal11" localSheetId="3">#REF!</definedName>
    <definedName name="_wal11" localSheetId="2">#REF!</definedName>
    <definedName name="_wal11">#REF!</definedName>
    <definedName name="_wal12" localSheetId="3">#REF!</definedName>
    <definedName name="_wal12" localSheetId="2">#REF!</definedName>
    <definedName name="_wal12">#REF!</definedName>
    <definedName name="_wal13" localSheetId="3">#REF!</definedName>
    <definedName name="_wal13" localSheetId="2">#REF!</definedName>
    <definedName name="_wal13">#REF!</definedName>
    <definedName name="_wal14" localSheetId="3">#REF!</definedName>
    <definedName name="_wal14" localSheetId="2">#REF!</definedName>
    <definedName name="_wal14">#REF!</definedName>
    <definedName name="_wal15" localSheetId="3">#REF!</definedName>
    <definedName name="_wal15" localSheetId="2">#REF!</definedName>
    <definedName name="_wal15">#REF!</definedName>
    <definedName name="_wal16" localSheetId="3">#REF!</definedName>
    <definedName name="_wal16" localSheetId="2">#REF!</definedName>
    <definedName name="_wal16">#REF!</definedName>
    <definedName name="_wal2" localSheetId="3">#REF!</definedName>
    <definedName name="_wal2" localSheetId="2">#REF!</definedName>
    <definedName name="_wal2">#REF!</definedName>
    <definedName name="_wal3" localSheetId="3">#REF!</definedName>
    <definedName name="_wal3" localSheetId="2">#REF!</definedName>
    <definedName name="_wal3">#REF!</definedName>
    <definedName name="_wal5" localSheetId="3">#REF!</definedName>
    <definedName name="_wal5" localSheetId="2">#REF!</definedName>
    <definedName name="_wal5">#REF!</definedName>
    <definedName name="_wal6" localSheetId="3">#REF!</definedName>
    <definedName name="_wal6" localSheetId="2">#REF!</definedName>
    <definedName name="_wal6">#REF!</definedName>
    <definedName name="_wal7" localSheetId="3">#REF!</definedName>
    <definedName name="_wal7" localSheetId="2">#REF!</definedName>
    <definedName name="_wal7">#REF!</definedName>
    <definedName name="_wal8" localSheetId="3">#REF!</definedName>
    <definedName name="_wal8" localSheetId="2">#REF!</definedName>
    <definedName name="_wal8">#REF!</definedName>
    <definedName name="_wal9" localSheetId="3">#REF!</definedName>
    <definedName name="_wal9" localSheetId="2">#REF!</definedName>
    <definedName name="_wal9">#REF!</definedName>
    <definedName name="A" hidden="1">{#N/A,#N/A,FALSE,"Planilha";#N/A,#N/A,FALSE,"Resumo";#N/A,#N/A,FALSE,"Fisico";#N/A,#N/A,FALSE,"Financeiro";#N/A,#N/A,FALSE,"Financeiro"}</definedName>
    <definedName name="AAAAAA" hidden="1">#REF!</definedName>
    <definedName name="abc" localSheetId="3">#REF!</definedName>
    <definedName name="abc" localSheetId="2">#REF!</definedName>
    <definedName name="abc">#REF!</definedName>
    <definedName name="Acomp" localSheetId="3">#REF!</definedName>
    <definedName name="Acomp" localSheetId="2">#REF!</definedName>
    <definedName name="Acomp">#REF!</definedName>
    <definedName name="agua" localSheetId="3">#REF!</definedName>
    <definedName name="agua" localSheetId="2">#REF!</definedName>
    <definedName name="agua">#REF!</definedName>
    <definedName name="APRENDIZ">{"total","SUM(total)","YNNNN",FALSE}</definedName>
    <definedName name="ARAME_RECOZIDO">[3]Insumos!$I$22</definedName>
    <definedName name="_xlnm.Print_Area" localSheetId="3">'Composições Unitárias'!$A$1:$F$225</definedName>
    <definedName name="_xlnm.Print_Area" localSheetId="4">CRONOGRAMA!$A$1:$N$28</definedName>
    <definedName name="_xlnm.Print_Area" localSheetId="6">LEIS_SOCIAIS!$A$1:$D$44</definedName>
    <definedName name="_xlnm.Print_Area" localSheetId="2">'MEM. CÁLCULO'!$A$1:$J$503</definedName>
    <definedName name="_xlnm.Print_Area" localSheetId="1">ORÇAMENTO!$A$1:$K$140</definedName>
    <definedName name="_xlnm.Print_Area" localSheetId="0">RESUMO!$A$1:$K$18</definedName>
    <definedName name="_xlnm.Print_Area">#REF!</definedName>
    <definedName name="Área_Total">'[4]cálculo de áreas'!$B$1</definedName>
    <definedName name="AUGUSTO">{"total","SUM(total)","YNNNN",FALSE}</definedName>
    <definedName name="B" hidden="1">{"'INDICE'!$A$1:$K$78"}</definedName>
    <definedName name="Banco_dados_IM" localSheetId="3">#REF!</definedName>
    <definedName name="Banco_dados_IM" localSheetId="2">#REF!</definedName>
    <definedName name="Banco_dados_IM">#REF!</definedName>
    <definedName name="_xlnm.Database" localSheetId="3">#REF!</definedName>
    <definedName name="_xlnm.Database" localSheetId="2">#REF!</definedName>
    <definedName name="_xlnm.Database">#REF!</definedName>
    <definedName name="BARRO">[3]Insumos!$I$9</definedName>
    <definedName name="bbcla" localSheetId="3">#REF!</definedName>
    <definedName name="bbcla" localSheetId="2">#REF!</definedName>
    <definedName name="bbcla">#REF!</definedName>
    <definedName name="Bloco1" localSheetId="3">#REF!</definedName>
    <definedName name="Bloco1" localSheetId="2">#REF!</definedName>
    <definedName name="Bloco1">#REF!</definedName>
    <definedName name="Bloco1.2" localSheetId="3">#REF!</definedName>
    <definedName name="Bloco1.2" localSheetId="2">#REF!</definedName>
    <definedName name="Bloco1.2">#REF!</definedName>
    <definedName name="Bloco1.3" localSheetId="3">#REF!</definedName>
    <definedName name="Bloco1.3" localSheetId="2">#REF!</definedName>
    <definedName name="Bloco1.3">#REF!</definedName>
    <definedName name="Bloco10" localSheetId="3">#REF!</definedName>
    <definedName name="Bloco10" localSheetId="2">#REF!</definedName>
    <definedName name="Bloco10">#REF!</definedName>
    <definedName name="Bloco11" localSheetId="3">#REF!</definedName>
    <definedName name="Bloco11" localSheetId="2">#REF!</definedName>
    <definedName name="Bloco11">#REF!</definedName>
    <definedName name="Bloco12" localSheetId="3">#REF!</definedName>
    <definedName name="Bloco12" localSheetId="2">#REF!</definedName>
    <definedName name="Bloco12">#REF!</definedName>
    <definedName name="Bloco13" localSheetId="3">#REF!</definedName>
    <definedName name="Bloco13" localSheetId="2">#REF!</definedName>
    <definedName name="Bloco13">#REF!</definedName>
    <definedName name="Bloco14" localSheetId="3">#REF!</definedName>
    <definedName name="Bloco14" localSheetId="2">#REF!</definedName>
    <definedName name="Bloco14">#REF!</definedName>
    <definedName name="Bloco15" localSheetId="3">#REF!</definedName>
    <definedName name="Bloco15" localSheetId="2">#REF!</definedName>
    <definedName name="Bloco15">#REF!</definedName>
    <definedName name="Bloco16" localSheetId="3">#REF!</definedName>
    <definedName name="Bloco16" localSheetId="2">#REF!</definedName>
    <definedName name="Bloco16">#REF!</definedName>
    <definedName name="Bloco17" localSheetId="3">#REF!</definedName>
    <definedName name="Bloco17" localSheetId="2">#REF!</definedName>
    <definedName name="Bloco17">#REF!</definedName>
    <definedName name="Bloco18" localSheetId="3">#REF!</definedName>
    <definedName name="Bloco18" localSheetId="2">#REF!</definedName>
    <definedName name="Bloco18">#REF!</definedName>
    <definedName name="Bloco19" localSheetId="3">#REF!</definedName>
    <definedName name="Bloco19" localSheetId="2">#REF!</definedName>
    <definedName name="Bloco19">#REF!</definedName>
    <definedName name="Bloco2" localSheetId="3">#REF!</definedName>
    <definedName name="Bloco2" localSheetId="2">#REF!</definedName>
    <definedName name="Bloco2">#REF!</definedName>
    <definedName name="Bloco20" localSheetId="3">#REF!</definedName>
    <definedName name="Bloco20" localSheetId="2">#REF!</definedName>
    <definedName name="Bloco20">#REF!</definedName>
    <definedName name="Bloco203" localSheetId="3">#REF!</definedName>
    <definedName name="Bloco203" localSheetId="2">#REF!</definedName>
    <definedName name="Bloco203">#REF!</definedName>
    <definedName name="Bloco21" localSheetId="3">#REF!</definedName>
    <definedName name="Bloco21" localSheetId="2">#REF!</definedName>
    <definedName name="Bloco21">#REF!</definedName>
    <definedName name="Bloco22" localSheetId="3">#REF!</definedName>
    <definedName name="Bloco22" localSheetId="2">#REF!</definedName>
    <definedName name="Bloco22">#REF!</definedName>
    <definedName name="Bloco23" localSheetId="3">#REF!</definedName>
    <definedName name="Bloco23" localSheetId="2">#REF!</definedName>
    <definedName name="Bloco23">#REF!</definedName>
    <definedName name="Bloco24" localSheetId="3">#REF!</definedName>
    <definedName name="Bloco24" localSheetId="2">#REF!</definedName>
    <definedName name="Bloco24">#REF!</definedName>
    <definedName name="Bloco25" localSheetId="3">#REF!</definedName>
    <definedName name="Bloco25" localSheetId="2">#REF!</definedName>
    <definedName name="Bloco25">#REF!</definedName>
    <definedName name="Bloco3" localSheetId="3">#REF!</definedName>
    <definedName name="Bloco3" localSheetId="2">#REF!</definedName>
    <definedName name="Bloco3">#REF!</definedName>
    <definedName name="Bloco4" localSheetId="3">#REF!</definedName>
    <definedName name="Bloco4" localSheetId="2">#REF!</definedName>
    <definedName name="Bloco4">#REF!</definedName>
    <definedName name="Bloco5" localSheetId="3">#REF!</definedName>
    <definedName name="Bloco5" localSheetId="2">#REF!</definedName>
    <definedName name="Bloco5">#REF!</definedName>
    <definedName name="Bloco6" localSheetId="3">#REF!</definedName>
    <definedName name="Bloco6" localSheetId="2">#REF!</definedName>
    <definedName name="Bloco6">#REF!</definedName>
    <definedName name="Bloco7" localSheetId="3">#REF!</definedName>
    <definedName name="Bloco7" localSheetId="2">#REF!</definedName>
    <definedName name="Bloco7">#REF!</definedName>
    <definedName name="Bloco8" localSheetId="3">#REF!</definedName>
    <definedName name="Bloco8" localSheetId="2">#REF!</definedName>
    <definedName name="Bloco8">#REF!</definedName>
    <definedName name="Bloco9" localSheetId="3">#REF!</definedName>
    <definedName name="Bloco9" localSheetId="2">#REF!</definedName>
    <definedName name="Bloco9">#REF!</definedName>
    <definedName name="Carrinho_de_mão">[5]Preços!$C$291</definedName>
    <definedName name="Cat" localSheetId="3">#REF!</definedName>
    <definedName name="Cat" localSheetId="2">#REF!</definedName>
    <definedName name="Cat">#REF!</definedName>
    <definedName name="COD_ATRIUM" localSheetId="3">#REF!</definedName>
    <definedName name="COD_ATRIUM" localSheetId="2">#REF!</definedName>
    <definedName name="COD_ATRIUM">#REF!</definedName>
    <definedName name="COD_SINAPI" localSheetId="3">#REF!</definedName>
    <definedName name="COD_SINAPI" localSheetId="2">#REF!</definedName>
    <definedName name="COD_SINAPI">#REF!</definedName>
    <definedName name="Compactador_de_placa_vibratória">[5]Preços!$C$286</definedName>
    <definedName name="COMPOSIÇÃO" localSheetId="3">#REF!</definedName>
    <definedName name="COMPOSIÇÃO" localSheetId="2">#REF!</definedName>
    <definedName name="COMPOSIÇÃO">#REF!</definedName>
    <definedName name="CONSTRUÇÕES_E_COMÉRCIO" localSheetId="3">#REF!</definedName>
    <definedName name="CONSTRUÇÕES_E_COMÉRCIO" localSheetId="2">#REF!</definedName>
    <definedName name="CONSTRUÇÕES_E_COMÉRCIO">#REF!</definedName>
    <definedName name="CONTRATO">[6]contrato!$C$4:$H$411</definedName>
    <definedName name="CP">[7]COMPOSIÇÃO!$B:$J</definedName>
    <definedName name="cpu">'Composições Unitárias'!$A$5:$G$224</definedName>
    <definedName name="Cronograma">{"total","SUM(total)","YNNNN",FALSE}</definedName>
    <definedName name="CRONOMOD">{"total","SUM(total)","YNNNN",FALSE}</definedName>
    <definedName name="dados" localSheetId="3">#REF!</definedName>
    <definedName name="dados" localSheetId="2">#REF!</definedName>
    <definedName name="dados">#REF!</definedName>
    <definedName name="dados10" localSheetId="3">#REF!</definedName>
    <definedName name="dados10" localSheetId="2">#REF!</definedName>
    <definedName name="dados10">#REF!</definedName>
    <definedName name="dados2" localSheetId="3">#REF!</definedName>
    <definedName name="dados2" localSheetId="2">#REF!</definedName>
    <definedName name="dados2">#REF!</definedName>
    <definedName name="dados3" localSheetId="3">#REF!</definedName>
    <definedName name="dados3" localSheetId="2">#REF!</definedName>
    <definedName name="dados3">#REF!</definedName>
    <definedName name="dados5" localSheetId="3">#REF!</definedName>
    <definedName name="dados5" localSheetId="2">#REF!</definedName>
    <definedName name="dados5">#REF!</definedName>
    <definedName name="DADOS6" localSheetId="3">#REF!</definedName>
    <definedName name="DADOS6" localSheetId="2">#REF!</definedName>
    <definedName name="DADOS6">#REF!</definedName>
    <definedName name="dadosadutora">[8]Drenagem!$D$4:$R$469</definedName>
    <definedName name="dadosesgoto">[8]Drenagem!$D$5:$R$408</definedName>
    <definedName name="DE">{"total","SUM(total)","YNNNN",FALSE}</definedName>
    <definedName name="DESNIVEL" hidden="1">{#N/A,#N/A,FALSE,"RESUMO-BB1";#N/A,#N/A,FALSE,"MOD-A01-R - BB1";#N/A,#N/A,FALSE,"URB-BB1"}</definedName>
    <definedName name="dfre" hidden="1">{"'INDICE'!$A$1:$K$78"}</definedName>
    <definedName name="DNOCS">'[9]BASE2007-DNOCS'!$A$1:$E$1017</definedName>
    <definedName name="dsadf">{"total","SUM(total)","YNNNN",FALSE}</definedName>
    <definedName name="EDER" localSheetId="3">#REF!</definedName>
    <definedName name="EDER" localSheetId="2">#REF!</definedName>
    <definedName name="EDER">#REF!</definedName>
    <definedName name="ELETRICA">'[10]SEDOP 2018'!$C$553:$E$1093</definedName>
    <definedName name="Encarregado">[5]Preços!$C$277</definedName>
    <definedName name="EQUI" hidden="1">{"'INDICE'!$A$1:$K$78"}</definedName>
    <definedName name="ESCORA">[3]Insumos!$I$72</definedName>
    <definedName name="Estacionamento_Área">'[4]cálculo de áreas'!$B$5</definedName>
    <definedName name="F" hidden="1">#REF!</definedName>
    <definedName name="fda">{"total","SUM(total)","YNNNN",FALSE}</definedName>
    <definedName name="FE">{"total","SUM(total)","YNNNN",FALSE}</definedName>
    <definedName name="GJGHJ" hidden="1">#REF!</definedName>
    <definedName name="GUSTAVO">{"total","SUM(total)","YNNNN",FALSE}</definedName>
    <definedName name="HIDRO">'[10]SEDOP 2018'!$C$1094:$E$1443</definedName>
    <definedName name="HTML_CodePage" hidden="1">1252</definedName>
    <definedName name="HTML_Control" hidden="1">{"'INDICE'!$A$1:$K$78"}</definedName>
    <definedName name="HTML_Description" hidden="1">""</definedName>
    <definedName name="HTML_Email" hidden="1">"jonas@engevix-sp.com.br"</definedName>
    <definedName name="HTML_Header" hidden="1">"INDICE"</definedName>
    <definedName name="HTML_LastUpdate" hidden="1">"16/09/2000"</definedName>
    <definedName name="HTML_LineAfter" hidden="1">FALSE</definedName>
    <definedName name="HTML_LineBefore" hidden="1">FALSE</definedName>
    <definedName name="HTML_Name" hidden="1">"Engevix"</definedName>
    <definedName name="HTML_OBDlg2" hidden="1">TRUE</definedName>
    <definedName name="HTML_OBDlg4" hidden="1">TRUE</definedName>
    <definedName name="HTML_OS" hidden="1">0</definedName>
    <definedName name="HTML_PathFile" hidden="1">"P:\3-Pro\3462_00\3-Suprimentos\Lista de Materiais Geral\WEB PREÇOS\Lista de Quantitativos última revisão.htm"</definedName>
    <definedName name="HTML_Title" hidden="1">"Lista de Quantitativos_revint14"</definedName>
    <definedName name="I" hidden="1">[11]Poço!#REF!</definedName>
    <definedName name="INS">#REF!</definedName>
    <definedName name="INSSINAPI_SET_20">'[12]INSUMO SINAPI SET2020'!$A$1:$D$5279</definedName>
    <definedName name="insumo">[13]insumo!$1:$1048576</definedName>
    <definedName name="INSUMOS" localSheetId="3">#REF!</definedName>
    <definedName name="INSUMOS" localSheetId="2">#REF!</definedName>
    <definedName name="INSUMOS">#REF!</definedName>
    <definedName name="Jardim_Área">'[4]cálculo de áreas'!$B$24</definedName>
    <definedName name="JTJ" localSheetId="3">#REF!</definedName>
    <definedName name="JTJ" localSheetId="2">#REF!</definedName>
    <definedName name="JTJ">#REF!</definedName>
    <definedName name="K1geral" localSheetId="3">'[14]PLANILHA QUANTITATIVA'!#REF!</definedName>
    <definedName name="K1geral" localSheetId="2">'[14]PLANILHA QUANTITATIVA'!#REF!</definedName>
    <definedName name="K1geral">'[14]PLANILHA QUANTITATIVA'!#REF!</definedName>
    <definedName name="LEI">{"total","SUM(total)","YNNNN",FALSE}</definedName>
    <definedName name="LIQUIDO_SELADOR">[3]Insumos!$I$361</definedName>
    <definedName name="lista" localSheetId="3">#REF!</definedName>
    <definedName name="lista" localSheetId="2">#REF!</definedName>
    <definedName name="lista">#REF!</definedName>
    <definedName name="lista2" localSheetId="3">#REF!</definedName>
    <definedName name="lista2" localSheetId="2">#REF!</definedName>
    <definedName name="lista2">#REF!</definedName>
    <definedName name="LIXA_MADEIRA">[3]Insumos!$I$374</definedName>
    <definedName name="LLLL" hidden="1">#REF!</definedName>
    <definedName name="Mary">{"total","SUM(total)","YNNNN",FALSE}</definedName>
    <definedName name="MASSA_PVA">[3]Insumos!$I$363</definedName>
    <definedName name="Mirin">{"total","SUM(total)","YNNNN",FALSE}</definedName>
    <definedName name="MOD">{"total","SUM(total)","YNNNN",FALSE}</definedName>
    <definedName name="MODIFICAÇÃO">{"total","SUM(total)","YNNNN",FALSE}</definedName>
    <definedName name="Oficial">[5]Preços!$C$278</definedName>
    <definedName name="OUTROS" hidden="1">{"'INDICE'!$A$1:$K$78"}</definedName>
    <definedName name="Payment_Needed">"Pagamento necessário"</definedName>
    <definedName name="PEDRA_PRETA">[3]Insumos!$I$12</definedName>
    <definedName name="PERNAMANCA">[3]Insumos!$I$71</definedName>
    <definedName name="planuilha" localSheetId="3">#REF!</definedName>
    <definedName name="planuilha" localSheetId="2">#REF!</definedName>
    <definedName name="planuilha">#REF!</definedName>
    <definedName name="ponte">{"total","SUM(total)","YNNNN",FALSE}</definedName>
    <definedName name="RCON">'[7]RESUMO CONSTRUÇÃO'!$A$19:$C$40</definedName>
    <definedName name="READEQUAÇÃO" hidden="1">#REF!</definedName>
    <definedName name="REGUA_DUZIA">[3]Insumos!$I$61</definedName>
    <definedName name="Reimbursement">"Reembolso"</definedName>
    <definedName name="resumoreforma">'[7]RESUMO REFORMA'!$A$19:$C$38</definedName>
    <definedName name="RESVALORES" localSheetId="3">#REF!</definedName>
    <definedName name="RESVALORES" localSheetId="2">#REF!</definedName>
    <definedName name="RESVALORES">#REF!</definedName>
    <definedName name="RIPAO">[3]Insumos!$I$61</definedName>
    <definedName name="RIPÃO_COMUM">[3]Insumos!$I$61</definedName>
    <definedName name="SED">#REF!</definedName>
    <definedName name="SEDOP_SET20">#REF!</definedName>
    <definedName name="SEINFRA_SERV_NOV08">[15]SEINFRA_NOV08!$B$13:$F$4526</definedName>
    <definedName name="SEINFRA_SERV_NOV08_1">[15]SEINFRA_NOV08!$B$13:$F$4526</definedName>
    <definedName name="SET">[16]Comp!$E$361:$E$428</definedName>
    <definedName name="SIN">#REF!</definedName>
    <definedName name="SINAPI_OUT20">#REF!</definedName>
    <definedName name="SINAPI_SET2020">'[12]SINAPI SET 2020'!$A$1:$D$6673</definedName>
    <definedName name="SINAPIJULHO2020">'[17]SINAPI JULHO 2020'!$A$1:$D$6697</definedName>
    <definedName name="tabeqto">'[18]mobilização EQTO 26-6'!$M$16:$N$35</definedName>
    <definedName name="tabeqto_8">'[19]mobilização EQTO 26_6'!$M$16:$N$35</definedName>
    <definedName name="TABREC">'[20]TABELA RECURSOS'!$A$1:$G$142</definedName>
    <definedName name="TABUA_DUZIA">[3]Insumos!$I$70</definedName>
    <definedName name="TIJOLO_10X20X20">[3]Insumos!$I$28</definedName>
    <definedName name="TIJOLO_6_FUROS">[3]Insumos!$I$28</definedName>
    <definedName name="TINTA_OLEO">[3]Insumos!$I$366</definedName>
    <definedName name="TINTA_PVA">[3]Insumos!$I$365</definedName>
    <definedName name="TIPOORCAMENTO" hidden="1">IF(VALUE([21]MENU!$O$3)=2,"Licitado","Proposto")</definedName>
    <definedName name="_xlnm.Print_Titles" localSheetId="3">'Composições Unitárias'!$1:$4</definedName>
    <definedName name="_xlnm.Print_Titles" localSheetId="2">'MEM. CÁLCULO'!$1:$5</definedName>
    <definedName name="_xlnm.Print_Titles" localSheetId="1">ORÇAMENTO!$1:$6</definedName>
    <definedName name="_xlnm.Print_Titles" localSheetId="0">RESUMO!$1:$6</definedName>
    <definedName name="UUUK" hidden="1">#REF!</definedName>
    <definedName name="value_def_array">{"total","SUM(total)","YNNNN",FALSE}</definedName>
    <definedName name="VIGASBALDRAMES">'[22]001-VIG_FUND-AGO2000'!$B$13:$IV$8135</definedName>
    <definedName name="Wal" localSheetId="3">#REF!</definedName>
    <definedName name="Wal" localSheetId="2">#REF!</definedName>
    <definedName name="Wal">#REF!</definedName>
    <definedName name="walt4" localSheetId="3">#REF!</definedName>
    <definedName name="walt4" localSheetId="2">#REF!</definedName>
    <definedName name="walt4">#REF!</definedName>
    <definedName name="wrn.BB1." hidden="1">{#N/A,#N/A,FALSE,"RESUMO-BB1";#N/A,#N/A,FALSE,"MOD-A01-R - BB1";#N/A,#N/A,FALSE,"URB-BB1"}</definedName>
    <definedName name="wrn.BETER." hidden="1">{#N/A,#N/A,FALSE,"BETER -1";#N/A,#N/A,FALSE,"BETER -2";#N/A,#N/A,FALSE,"BETER -3";#N/A,#N/A,FALSE,"BETER -urb";#N/A,#N/A,FALSE,"BETER -RESUMO"}</definedName>
    <definedName name="wrn.Orçamento." hidden="1">{#N/A,#N/A,FALSE,"Planilha";#N/A,#N/A,FALSE,"Resumo";#N/A,#N/A,FALSE,"Fisico";#N/A,#N/A,FALSE,"Financeiro";#N/A,#N/A,FALSE,"Financeiro"}</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18" i="30" l="1"/>
  <c r="K8" i="30"/>
  <c r="K9" i="30"/>
  <c r="K10" i="30"/>
  <c r="K11" i="30"/>
  <c r="K12" i="30"/>
  <c r="K13" i="30"/>
  <c r="K14" i="30"/>
  <c r="K15" i="30"/>
  <c r="K16" i="30"/>
  <c r="K7" i="30"/>
  <c r="J18" i="30"/>
  <c r="K3" i="30"/>
  <c r="I3" i="30"/>
  <c r="K140" i="9"/>
  <c r="B7" i="23"/>
  <c r="M7" i="23"/>
  <c r="J97" i="29" l="1"/>
  <c r="J98" i="29"/>
  <c r="J99" i="29"/>
  <c r="J96" i="29"/>
  <c r="J489" i="29"/>
  <c r="J490" i="29"/>
  <c r="J491" i="29"/>
  <c r="J488" i="29"/>
  <c r="B487" i="29"/>
  <c r="J33" i="29"/>
  <c r="B475" i="29"/>
  <c r="B93" i="29"/>
  <c r="J497" i="29"/>
  <c r="J496" i="29"/>
  <c r="J495" i="29"/>
  <c r="H494" i="29"/>
  <c r="J494" i="29" s="1"/>
  <c r="J493" i="29"/>
  <c r="J473" i="29"/>
  <c r="J474" i="29"/>
  <c r="J472" i="29"/>
  <c r="J470" i="29"/>
  <c r="H471" i="29"/>
  <c r="J471" i="29" s="1"/>
  <c r="H463" i="29"/>
  <c r="J463" i="29" s="1"/>
  <c r="J466" i="29"/>
  <c r="J465" i="29"/>
  <c r="J464" i="29"/>
  <c r="J462" i="29"/>
  <c r="G32" i="29"/>
  <c r="H409" i="29"/>
  <c r="H408" i="29"/>
  <c r="H407" i="29"/>
  <c r="I393" i="29"/>
  <c r="E389" i="29"/>
  <c r="E388" i="29"/>
  <c r="E387" i="29"/>
  <c r="G379" i="29"/>
  <c r="H378" i="29"/>
  <c r="H382" i="29"/>
  <c r="I382" i="29" s="1"/>
  <c r="E379" i="29"/>
  <c r="H381" i="29"/>
  <c r="E381" i="29"/>
  <c r="I362" i="29"/>
  <c r="E359" i="29"/>
  <c r="I359" i="29" s="1"/>
  <c r="I355" i="29"/>
  <c r="I356" i="29"/>
  <c r="H353" i="29"/>
  <c r="I352" i="29"/>
  <c r="E377" i="29"/>
  <c r="H377" i="29" s="1"/>
  <c r="E376" i="29"/>
  <c r="H376" i="29" s="1"/>
  <c r="E375" i="29"/>
  <c r="H375" i="29" s="1"/>
  <c r="E374" i="29"/>
  <c r="H374" i="29" s="1"/>
  <c r="B406" i="29"/>
  <c r="B380" i="29"/>
  <c r="B373" i="29"/>
  <c r="G385" i="29"/>
  <c r="I385" i="29" s="1"/>
  <c r="G384" i="29"/>
  <c r="I384" i="29" s="1"/>
  <c r="G383" i="29"/>
  <c r="I383" i="29" s="1"/>
  <c r="E372" i="29"/>
  <c r="I361" i="29"/>
  <c r="I358" i="29"/>
  <c r="E353" i="29"/>
  <c r="F331" i="29"/>
  <c r="E331" i="29"/>
  <c r="G331" i="29"/>
  <c r="B324" i="29"/>
  <c r="B322" i="29"/>
  <c r="G325" i="29"/>
  <c r="D324" i="29" s="1"/>
  <c r="F70" i="9" s="1"/>
  <c r="D487" i="29" l="1"/>
  <c r="F133" i="9" s="1"/>
  <c r="D492" i="29"/>
  <c r="F134" i="9" s="1"/>
  <c r="D469" i="29"/>
  <c r="D461" i="29"/>
  <c r="F125" i="9" s="1"/>
  <c r="I353" i="29"/>
  <c r="D351" i="29" s="1"/>
  <c r="E394" i="29"/>
  <c r="I381" i="29"/>
  <c r="D380" i="29" s="1"/>
  <c r="F92" i="9" s="1"/>
  <c r="H379" i="29"/>
  <c r="D373" i="29" s="1"/>
  <c r="F91" i="9" s="1"/>
  <c r="D406" i="29"/>
  <c r="F98" i="9" s="1"/>
  <c r="D360" i="29"/>
  <c r="F126" i="9" l="1"/>
  <c r="E476" i="29"/>
  <c r="D475" i="29" s="1"/>
  <c r="F127" i="9" s="1"/>
  <c r="G312" i="29" l="1"/>
  <c r="G311" i="29"/>
  <c r="G313" i="29"/>
  <c r="G309" i="29"/>
  <c r="G307" i="29"/>
  <c r="G308" i="29"/>
  <c r="H304" i="29"/>
  <c r="H303" i="29"/>
  <c r="H302" i="29"/>
  <c r="H299" i="29"/>
  <c r="H300" i="29"/>
  <c r="G282" i="29"/>
  <c r="G281" i="29"/>
  <c r="H283" i="29"/>
  <c r="G278" i="29"/>
  <c r="E278" i="29"/>
  <c r="H278" i="29" s="1"/>
  <c r="J241" i="29"/>
  <c r="E273" i="29"/>
  <c r="E282" i="29"/>
  <c r="E281" i="29"/>
  <c r="E277" i="29"/>
  <c r="H277" i="29" s="1"/>
  <c r="E287" i="29"/>
  <c r="G287" i="29" s="1"/>
  <c r="E286" i="29"/>
  <c r="G286" i="29" s="1"/>
  <c r="E285" i="29"/>
  <c r="G285" i="29" s="1"/>
  <c r="B326" i="29"/>
  <c r="B320" i="29"/>
  <c r="B318" i="29"/>
  <c r="B316" i="29"/>
  <c r="B314" i="29"/>
  <c r="B310" i="29"/>
  <c r="B305" i="29"/>
  <c r="B301" i="29"/>
  <c r="B297" i="29"/>
  <c r="B295" i="29"/>
  <c r="B292" i="29"/>
  <c r="B288" i="29"/>
  <c r="B284" i="29"/>
  <c r="B280" i="29"/>
  <c r="B274" i="29"/>
  <c r="E276" i="29"/>
  <c r="H276" i="29" s="1"/>
  <c r="E275" i="29"/>
  <c r="H275" i="29" s="1"/>
  <c r="C280" i="29"/>
  <c r="H271" i="29"/>
  <c r="H270" i="29"/>
  <c r="H269" i="29"/>
  <c r="H268" i="29"/>
  <c r="H267" i="29"/>
  <c r="H266" i="29"/>
  <c r="E251" i="29"/>
  <c r="I251" i="29" s="1"/>
  <c r="I250" i="29"/>
  <c r="E248" i="29"/>
  <c r="I248" i="29" s="1"/>
  <c r="I247" i="29"/>
  <c r="E245" i="29"/>
  <c r="I245" i="29" s="1"/>
  <c r="I244" i="29"/>
  <c r="E242" i="29"/>
  <c r="J242" i="29" s="1"/>
  <c r="H228" i="29"/>
  <c r="H220" i="29"/>
  <c r="E221" i="29"/>
  <c r="E217" i="29"/>
  <c r="H217" i="29" s="1"/>
  <c r="H216" i="29"/>
  <c r="H218" i="29"/>
  <c r="H174" i="29"/>
  <c r="H172" i="29"/>
  <c r="H173" i="29"/>
  <c r="H171" i="29"/>
  <c r="H170" i="29"/>
  <c r="H168" i="29"/>
  <c r="H167" i="29"/>
  <c r="H164" i="29"/>
  <c r="E163" i="29"/>
  <c r="H163" i="29" s="1"/>
  <c r="E162" i="29"/>
  <c r="H162" i="29" s="1"/>
  <c r="H161" i="29"/>
  <c r="E160" i="29"/>
  <c r="H160" i="29" s="1"/>
  <c r="E159" i="29"/>
  <c r="H159" i="29" s="1"/>
  <c r="H175" i="29"/>
  <c r="H165" i="29"/>
  <c r="H166" i="29"/>
  <c r="H169" i="29"/>
  <c r="E158" i="29"/>
  <c r="H158" i="29" s="1"/>
  <c r="E157" i="29"/>
  <c r="H157" i="29" s="1"/>
  <c r="E156" i="29"/>
  <c r="H156" i="29" s="1"/>
  <c r="E155" i="29"/>
  <c r="H155" i="29" s="1"/>
  <c r="E154" i="29"/>
  <c r="H154" i="29" s="1"/>
  <c r="E153" i="29"/>
  <c r="H153" i="29" s="1"/>
  <c r="E150" i="29"/>
  <c r="H150" i="29" s="1"/>
  <c r="H151" i="29"/>
  <c r="H152" i="29"/>
  <c r="H147" i="29"/>
  <c r="E146" i="29"/>
  <c r="H146" i="29" s="1"/>
  <c r="H145" i="29"/>
  <c r="H148" i="29"/>
  <c r="H149" i="29"/>
  <c r="H143" i="29"/>
  <c r="H144" i="29"/>
  <c r="E142" i="29"/>
  <c r="H142" i="29" s="1"/>
  <c r="H141" i="29"/>
  <c r="H138" i="29"/>
  <c r="H140" i="29"/>
  <c r="E133" i="29"/>
  <c r="G133" i="29" s="1"/>
  <c r="E132" i="29"/>
  <c r="G132" i="29" s="1"/>
  <c r="E131" i="29"/>
  <c r="G131" i="29" s="1"/>
  <c r="E130" i="29"/>
  <c r="G130" i="29" s="1"/>
  <c r="G129" i="29"/>
  <c r="E128" i="29"/>
  <c r="G128" i="29" s="1"/>
  <c r="E127" i="29"/>
  <c r="G127" i="29" s="1"/>
  <c r="E126" i="29"/>
  <c r="G126" i="29" s="1"/>
  <c r="E125" i="29"/>
  <c r="G125" i="29" s="1"/>
  <c r="E124" i="29"/>
  <c r="G124" i="29" s="1"/>
  <c r="E123" i="29"/>
  <c r="G123" i="29" s="1"/>
  <c r="E122" i="29"/>
  <c r="G122" i="29" s="1"/>
  <c r="E121" i="29"/>
  <c r="G121" i="29" s="1"/>
  <c r="E120" i="29"/>
  <c r="G120" i="29" s="1"/>
  <c r="E119" i="29"/>
  <c r="G119" i="29" s="1"/>
  <c r="E118" i="29"/>
  <c r="G118" i="29" s="1"/>
  <c r="E117" i="29"/>
  <c r="G117" i="29" s="1"/>
  <c r="E116" i="29"/>
  <c r="G116" i="29" s="1"/>
  <c r="E115" i="29"/>
  <c r="G115" i="29" s="1"/>
  <c r="E114" i="29"/>
  <c r="G114" i="29" s="1"/>
  <c r="E113" i="29"/>
  <c r="G113" i="29" s="1"/>
  <c r="E112" i="29"/>
  <c r="G112" i="29" s="1"/>
  <c r="E111" i="29"/>
  <c r="G111" i="29" s="1"/>
  <c r="E110" i="29"/>
  <c r="G110" i="29" s="1"/>
  <c r="E109" i="29"/>
  <c r="G109" i="29" s="1"/>
  <c r="E108" i="29"/>
  <c r="G108" i="29" s="1"/>
  <c r="E107" i="29"/>
  <c r="G107" i="29" s="1"/>
  <c r="G106" i="29"/>
  <c r="E105" i="29"/>
  <c r="G105" i="29" s="1"/>
  <c r="G104" i="29"/>
  <c r="E103" i="29"/>
  <c r="G103" i="29" s="1"/>
  <c r="G102" i="29"/>
  <c r="G101" i="29"/>
  <c r="G41" i="29"/>
  <c r="J41" i="29" s="1"/>
  <c r="J40" i="29"/>
  <c r="G56" i="29"/>
  <c r="J56" i="29" s="1"/>
  <c r="G55" i="29"/>
  <c r="J55" i="29" s="1"/>
  <c r="J16" i="29"/>
  <c r="B180" i="29"/>
  <c r="C180" i="29"/>
  <c r="F41" i="28"/>
  <c r="J90" i="29"/>
  <c r="J89" i="29"/>
  <c r="J88" i="29"/>
  <c r="J87" i="29"/>
  <c r="J86" i="29"/>
  <c r="J85" i="29"/>
  <c r="J84" i="29"/>
  <c r="J83" i="29"/>
  <c r="J82" i="29"/>
  <c r="J81" i="29"/>
  <c r="J80" i="29"/>
  <c r="J79" i="29"/>
  <c r="J77" i="29"/>
  <c r="J76" i="29"/>
  <c r="J78" i="29"/>
  <c r="J75" i="29"/>
  <c r="J74" i="29"/>
  <c r="J73" i="29"/>
  <c r="J72" i="29"/>
  <c r="J69" i="29"/>
  <c r="J70" i="29"/>
  <c r="J71" i="29"/>
  <c r="J68" i="29"/>
  <c r="J66" i="29"/>
  <c r="J67" i="29"/>
  <c r="J65" i="29"/>
  <c r="J63" i="29"/>
  <c r="J64" i="29"/>
  <c r="J62" i="29"/>
  <c r="J61" i="29"/>
  <c r="J60" i="29"/>
  <c r="J59" i="29"/>
  <c r="J57" i="29"/>
  <c r="J58" i="29"/>
  <c r="J54" i="29"/>
  <c r="J53" i="29"/>
  <c r="J52" i="29"/>
  <c r="J51" i="29"/>
  <c r="J50" i="29"/>
  <c r="J49" i="29"/>
  <c r="J48" i="29"/>
  <c r="J47" i="29"/>
  <c r="J46" i="29"/>
  <c r="E43" i="29"/>
  <c r="J43" i="29" s="1"/>
  <c r="J45" i="29"/>
  <c r="J44" i="29"/>
  <c r="J42" i="29"/>
  <c r="J38" i="29"/>
  <c r="E37" i="29"/>
  <c r="J37" i="29" s="1"/>
  <c r="J32" i="29"/>
  <c r="G13" i="29"/>
  <c r="J13" i="29" s="1"/>
  <c r="I12" i="29"/>
  <c r="J12" i="29" s="1"/>
  <c r="G11" i="29"/>
  <c r="J11" i="29" s="1"/>
  <c r="H139" i="29"/>
  <c r="J39" i="29"/>
  <c r="J15" i="29"/>
  <c r="E14" i="29"/>
  <c r="J9" i="29"/>
  <c r="J8" i="29"/>
  <c r="D36" i="29" l="1"/>
  <c r="E94" i="29" s="1"/>
  <c r="D93" i="29" s="1"/>
  <c r="J14" i="29"/>
  <c r="E35" i="29"/>
  <c r="J35" i="29" s="1"/>
  <c r="D240" i="29"/>
  <c r="D310" i="29"/>
  <c r="F64" i="9" s="1"/>
  <c r="D301" i="29"/>
  <c r="F62" i="9" s="1"/>
  <c r="H282" i="29"/>
  <c r="H281" i="29"/>
  <c r="D274" i="29"/>
  <c r="F55" i="9" s="1"/>
  <c r="E289" i="29"/>
  <c r="I289" i="29" s="1"/>
  <c r="D246" i="29"/>
  <c r="D249" i="29"/>
  <c r="H285" i="29"/>
  <c r="D284" i="29" s="1"/>
  <c r="D243" i="29"/>
  <c r="D137" i="29"/>
  <c r="D100" i="29"/>
  <c r="F19" i="9" l="1"/>
  <c r="E181" i="29"/>
  <c r="D180" i="29" s="1"/>
  <c r="F25" i="9" s="1"/>
  <c r="D280" i="29"/>
  <c r="F56" i="9" s="1"/>
  <c r="J10" i="29"/>
  <c r="F33" i="9"/>
  <c r="G416" i="29"/>
  <c r="G415" i="29"/>
  <c r="H348" i="29"/>
  <c r="H398" i="29"/>
  <c r="G387" i="29"/>
  <c r="E193" i="29"/>
  <c r="E195" i="29"/>
  <c r="H215" i="29"/>
  <c r="H231" i="29"/>
  <c r="I346" i="29"/>
  <c r="I344" i="29"/>
  <c r="I345" i="29"/>
  <c r="I343" i="29"/>
  <c r="I339" i="29"/>
  <c r="D338" i="29" s="1"/>
  <c r="F78" i="9" s="1"/>
  <c r="H233" i="29"/>
  <c r="H232" i="29"/>
  <c r="H229" i="29"/>
  <c r="H227" i="29"/>
  <c r="H298" i="29"/>
  <c r="D297" i="29" s="1"/>
  <c r="H264" i="29"/>
  <c r="H263" i="29"/>
  <c r="H262" i="29"/>
  <c r="H261" i="29"/>
  <c r="H260" i="29"/>
  <c r="H259" i="29"/>
  <c r="I257" i="29"/>
  <c r="I256" i="29"/>
  <c r="I254" i="29"/>
  <c r="I253" i="29"/>
  <c r="B360" i="29"/>
  <c r="B357" i="29"/>
  <c r="B354" i="29"/>
  <c r="B351" i="29"/>
  <c r="F85" i="9"/>
  <c r="G306" i="29"/>
  <c r="D305" i="29" s="1"/>
  <c r="F63" i="9" s="1"/>
  <c r="H293" i="29"/>
  <c r="I239" i="29"/>
  <c r="I238" i="29"/>
  <c r="I236" i="29"/>
  <c r="I235" i="29"/>
  <c r="F49" i="9"/>
  <c r="F48" i="9"/>
  <c r="F47" i="9"/>
  <c r="B249" i="29"/>
  <c r="B246" i="29"/>
  <c r="B243" i="29"/>
  <c r="B240" i="29"/>
  <c r="G34" i="29" l="1"/>
  <c r="J34" i="29" s="1"/>
  <c r="D31" i="29" s="1"/>
  <c r="D357" i="29"/>
  <c r="F84" i="9" s="1"/>
  <c r="D354" i="29"/>
  <c r="F83" i="9" s="1"/>
  <c r="F82" i="9"/>
  <c r="D226" i="29"/>
  <c r="D7" i="29"/>
  <c r="F8" i="9" s="1"/>
  <c r="D414" i="29"/>
  <c r="F100" i="9" s="1"/>
  <c r="D342" i="29"/>
  <c r="F79" i="9" s="1"/>
  <c r="D214" i="29"/>
  <c r="D230" i="29"/>
  <c r="D258" i="29"/>
  <c r="F52" i="9" s="1"/>
  <c r="D255" i="29"/>
  <c r="D252" i="29"/>
  <c r="F50" i="9" s="1"/>
  <c r="D237" i="29"/>
  <c r="F45" i="9" s="1"/>
  <c r="D234" i="29"/>
  <c r="D265" i="29"/>
  <c r="F53" i="9" s="1"/>
  <c r="F46" i="9"/>
  <c r="B427" i="29" l="1"/>
  <c r="B425" i="29"/>
  <c r="G428" i="29"/>
  <c r="D427" i="29" s="1"/>
  <c r="F106" i="9" s="1"/>
  <c r="G426" i="29"/>
  <c r="D425" i="29" s="1"/>
  <c r="F105" i="9" s="1"/>
  <c r="B342" i="29"/>
  <c r="B338" i="29"/>
  <c r="B336" i="29"/>
  <c r="B334" i="29"/>
  <c r="B332" i="29"/>
  <c r="C342" i="29"/>
  <c r="C338" i="29"/>
  <c r="H337" i="29"/>
  <c r="D336" i="29" s="1"/>
  <c r="F77" i="9" s="1"/>
  <c r="D334" i="29"/>
  <c r="F76" i="9" s="1"/>
  <c r="H333" i="29"/>
  <c r="D332" i="29" s="1"/>
  <c r="F75" i="9" s="1"/>
  <c r="G321" i="29"/>
  <c r="D320" i="29" s="1"/>
  <c r="F68" i="9" s="1"/>
  <c r="F43" i="9"/>
  <c r="F42" i="9"/>
  <c r="H225" i="29"/>
  <c r="D224" i="29" s="1"/>
  <c r="F41" i="9" s="1"/>
  <c r="D222" i="29"/>
  <c r="F40" i="9" s="1"/>
  <c r="H221" i="29"/>
  <c r="B230" i="29"/>
  <c r="C230" i="29"/>
  <c r="B226" i="29"/>
  <c r="B224" i="29"/>
  <c r="B222" i="29"/>
  <c r="B219" i="29"/>
  <c r="C226" i="29"/>
  <c r="D219" i="29" l="1"/>
  <c r="F39" i="9" s="1"/>
  <c r="H20" i="29"/>
  <c r="D19" i="29" s="1"/>
  <c r="F10" i="9" s="1"/>
  <c r="B19" i="29"/>
  <c r="C492" i="29"/>
  <c r="C477" i="29"/>
  <c r="C469" i="29"/>
  <c r="C461" i="29"/>
  <c r="B492" i="29"/>
  <c r="B485" i="29"/>
  <c r="B483" i="29"/>
  <c r="B481" i="29"/>
  <c r="B479" i="29"/>
  <c r="B477" i="29"/>
  <c r="B469" i="29"/>
  <c r="B461" i="29"/>
  <c r="I482" i="29"/>
  <c r="D481" i="29" s="1"/>
  <c r="I484" i="29"/>
  <c r="D483" i="29" s="1"/>
  <c r="I486" i="29"/>
  <c r="D485" i="29" s="1"/>
  <c r="B460" i="29"/>
  <c r="H458" i="29"/>
  <c r="D457" i="29" s="1"/>
  <c r="H456" i="29"/>
  <c r="D455" i="29" s="1"/>
  <c r="F121" i="9" s="1"/>
  <c r="G454" i="29"/>
  <c r="D453" i="29" s="1"/>
  <c r="G452" i="29"/>
  <c r="D451" i="29" s="1"/>
  <c r="G450" i="29"/>
  <c r="D449" i="29" s="1"/>
  <c r="G448" i="29"/>
  <c r="D447" i="29" s="1"/>
  <c r="G446" i="29"/>
  <c r="D445" i="29" s="1"/>
  <c r="G444" i="29"/>
  <c r="D443" i="29" s="1"/>
  <c r="G442" i="29"/>
  <c r="D441" i="29" s="1"/>
  <c r="G440" i="29"/>
  <c r="D439" i="29" s="1"/>
  <c r="G438" i="29"/>
  <c r="D437" i="29" s="1"/>
  <c r="G436" i="29"/>
  <c r="D435" i="29" s="1"/>
  <c r="B435" i="29"/>
  <c r="B437" i="29"/>
  <c r="B439" i="29"/>
  <c r="B457" i="29"/>
  <c r="B455" i="29"/>
  <c r="B434" i="29"/>
  <c r="G412" i="29"/>
  <c r="H405" i="29"/>
  <c r="H404" i="29"/>
  <c r="H403" i="29"/>
  <c r="H401" i="29"/>
  <c r="D400" i="29" s="1"/>
  <c r="F96" i="9" s="1"/>
  <c r="G389" i="29"/>
  <c r="E350" i="29"/>
  <c r="E364" i="29" s="1"/>
  <c r="E366" i="29" s="1"/>
  <c r="H331" i="29"/>
  <c r="B431" i="29"/>
  <c r="B429" i="29"/>
  <c r="B423" i="29"/>
  <c r="B421" i="29"/>
  <c r="B419" i="29"/>
  <c r="B417" i="29"/>
  <c r="B414" i="29"/>
  <c r="B410" i="29"/>
  <c r="B402" i="29"/>
  <c r="B400" i="29"/>
  <c r="B397" i="29"/>
  <c r="B392" i="29"/>
  <c r="B386" i="29"/>
  <c r="B371" i="29"/>
  <c r="B369" i="29"/>
  <c r="B367" i="29"/>
  <c r="B365" i="29"/>
  <c r="B363" i="29"/>
  <c r="B349" i="29"/>
  <c r="B347" i="29"/>
  <c r="B330" i="29"/>
  <c r="G432" i="29"/>
  <c r="D431" i="29" s="1"/>
  <c r="F108" i="9" s="1"/>
  <c r="G430" i="29"/>
  <c r="D429" i="29" s="1"/>
  <c r="F107" i="9" s="1"/>
  <c r="G424" i="29"/>
  <c r="D423" i="29" s="1"/>
  <c r="F104" i="9" s="1"/>
  <c r="G422" i="29"/>
  <c r="D421" i="29" s="1"/>
  <c r="F103" i="9" s="1"/>
  <c r="G420" i="29"/>
  <c r="D419" i="29" s="1"/>
  <c r="F102" i="9" s="1"/>
  <c r="G418" i="29"/>
  <c r="D417" i="29" s="1"/>
  <c r="F101" i="9" s="1"/>
  <c r="G413" i="29"/>
  <c r="G411" i="29"/>
  <c r="H399" i="29"/>
  <c r="D397" i="29" s="1"/>
  <c r="F95" i="9" s="1"/>
  <c r="I396" i="29"/>
  <c r="I395" i="29"/>
  <c r="G388" i="29"/>
  <c r="G372" i="29"/>
  <c r="D371" i="29" s="1"/>
  <c r="F90" i="9" s="1"/>
  <c r="B329" i="29"/>
  <c r="G327" i="29"/>
  <c r="D326" i="29" s="1"/>
  <c r="F71" i="9" s="1"/>
  <c r="G323" i="29"/>
  <c r="D322" i="29" s="1"/>
  <c r="F69" i="9" s="1"/>
  <c r="G319" i="29"/>
  <c r="D318" i="29" s="1"/>
  <c r="F67" i="9" s="1"/>
  <c r="G317" i="29"/>
  <c r="D316" i="29" s="1"/>
  <c r="F66" i="9" s="1"/>
  <c r="G315" i="29"/>
  <c r="D314" i="29" s="1"/>
  <c r="F65" i="9" s="1"/>
  <c r="F61" i="9"/>
  <c r="H296" i="29"/>
  <c r="D295" i="29" s="1"/>
  <c r="F60" i="9" s="1"/>
  <c r="H294" i="29"/>
  <c r="D292" i="29" s="1"/>
  <c r="D410" i="29" l="1"/>
  <c r="F99" i="9" s="1"/>
  <c r="D402" i="29"/>
  <c r="F59" i="9"/>
  <c r="H290" i="29"/>
  <c r="I290" i="29" s="1"/>
  <c r="D288" i="29" s="1"/>
  <c r="H387" i="29"/>
  <c r="D386" i="29" s="1"/>
  <c r="F93" i="9" s="1"/>
  <c r="D330" i="29"/>
  <c r="F74" i="9" s="1"/>
  <c r="E368" i="29"/>
  <c r="E370" i="29" s="1"/>
  <c r="D347" i="29"/>
  <c r="F80" i="9" s="1"/>
  <c r="C288" i="29"/>
  <c r="C274" i="29"/>
  <c r="G273" i="29"/>
  <c r="D272" i="29" s="1"/>
  <c r="F54" i="9" s="1"/>
  <c r="F44" i="9"/>
  <c r="F38" i="9"/>
  <c r="B272" i="29"/>
  <c r="B265" i="29"/>
  <c r="B258" i="29"/>
  <c r="B255" i="29"/>
  <c r="B252" i="29"/>
  <c r="B237" i="29"/>
  <c r="B234" i="29"/>
  <c r="C214" i="29"/>
  <c r="B214" i="29"/>
  <c r="B213" i="29"/>
  <c r="A213" i="29"/>
  <c r="D210" i="29"/>
  <c r="B210" i="29"/>
  <c r="B208" i="29"/>
  <c r="B206" i="29"/>
  <c r="A210" i="29"/>
  <c r="A208" i="29"/>
  <c r="A206" i="29"/>
  <c r="G211" i="29"/>
  <c r="G209" i="29"/>
  <c r="B205" i="29"/>
  <c r="A205" i="29"/>
  <c r="G203" i="29"/>
  <c r="D202" i="29" s="1"/>
  <c r="G201" i="29"/>
  <c r="D200" i="29" s="1"/>
  <c r="F29" i="9" s="1"/>
  <c r="B202" i="29"/>
  <c r="B200" i="29"/>
  <c r="B199" i="29"/>
  <c r="A199" i="29"/>
  <c r="H177" i="29"/>
  <c r="C184" i="29"/>
  <c r="C178" i="29"/>
  <c r="C176" i="29"/>
  <c r="C137" i="29"/>
  <c r="C135" i="29"/>
  <c r="C100" i="29"/>
  <c r="C36" i="29"/>
  <c r="C31" i="29"/>
  <c r="H136" i="29"/>
  <c r="D135" i="29" s="1"/>
  <c r="F21" i="9" s="1"/>
  <c r="F20" i="9"/>
  <c r="F17" i="9"/>
  <c r="B184" i="29"/>
  <c r="B178" i="29"/>
  <c r="B176" i="29"/>
  <c r="B137" i="29"/>
  <c r="B135" i="29"/>
  <c r="B100" i="29"/>
  <c r="B36" i="29"/>
  <c r="B31" i="29"/>
  <c r="B30" i="29"/>
  <c r="I28" i="29"/>
  <c r="D28" i="29" s="1"/>
  <c r="I27" i="29"/>
  <c r="D27" i="29" s="1"/>
  <c r="I26" i="29"/>
  <c r="D26" i="29" s="1"/>
  <c r="B25" i="29"/>
  <c r="B21" i="29"/>
  <c r="B17" i="29"/>
  <c r="B7" i="29"/>
  <c r="A2" i="29"/>
  <c r="B500" i="29"/>
  <c r="B499" i="29"/>
  <c r="I480" i="29"/>
  <c r="D479" i="29" s="1"/>
  <c r="I478" i="29"/>
  <c r="D477" i="29" s="1"/>
  <c r="B453" i="29"/>
  <c r="B451" i="29"/>
  <c r="B449" i="29"/>
  <c r="B447" i="29"/>
  <c r="B445" i="29"/>
  <c r="B443" i="29"/>
  <c r="B441" i="29"/>
  <c r="H197" i="29"/>
  <c r="D196" i="29" s="1"/>
  <c r="G195" i="29"/>
  <c r="G193" i="29"/>
  <c r="I191" i="29"/>
  <c r="I189" i="29"/>
  <c r="H22" i="29"/>
  <c r="D21" i="29" s="1"/>
  <c r="H18" i="29"/>
  <c r="D17" i="29" s="1"/>
  <c r="F9" i="9" s="1"/>
  <c r="F97" i="9" l="1"/>
  <c r="H394" i="29"/>
  <c r="I394" i="29" s="1"/>
  <c r="D392" i="29" s="1"/>
  <c r="F94" i="9" s="1"/>
  <c r="E501" i="29"/>
  <c r="F18" i="9"/>
  <c r="G501" i="29"/>
  <c r="F26" i="9"/>
  <c r="E179" i="29"/>
  <c r="G179" i="29" s="1"/>
  <c r="D178" i="29" s="1"/>
  <c r="F24" i="9" s="1"/>
  <c r="D367" i="29"/>
  <c r="F88" i="9" s="1"/>
  <c r="D369" i="29"/>
  <c r="F89" i="9" s="1"/>
  <c r="D349" i="29"/>
  <c r="F58" i="9"/>
  <c r="F57" i="9"/>
  <c r="F22" i="9"/>
  <c r="J195" i="29"/>
  <c r="D194" i="29" s="1"/>
  <c r="J190" i="29"/>
  <c r="D188" i="29" s="1"/>
  <c r="J193" i="29"/>
  <c r="D192" i="29" s="1"/>
  <c r="I501" i="29" l="1"/>
  <c r="D500" i="29" s="1"/>
  <c r="D363" i="29"/>
  <c r="F86" i="9" s="1"/>
  <c r="D365" i="29"/>
  <c r="D176" i="29"/>
  <c r="F23" i="9" s="1"/>
  <c r="D221" i="28" l="1"/>
  <c r="D222" i="28" s="1"/>
  <c r="F222" i="28" s="1"/>
  <c r="D211" i="28"/>
  <c r="D212" i="28" s="1"/>
  <c r="F212" i="28" s="1"/>
  <c r="D201" i="28"/>
  <c r="D202" i="28" s="1"/>
  <c r="F202" i="28" s="1"/>
  <c r="D191" i="28"/>
  <c r="D192" i="28" s="1"/>
  <c r="F192" i="28" s="1"/>
  <c r="D181" i="28"/>
  <c r="D182" i="28" s="1"/>
  <c r="F182" i="28" s="1"/>
  <c r="F221" i="28"/>
  <c r="F220" i="28"/>
  <c r="F210" i="28"/>
  <c r="F200" i="28"/>
  <c r="F190" i="28"/>
  <c r="F180" i="28"/>
  <c r="D111" i="28"/>
  <c r="F111" i="28" s="1"/>
  <c r="F172" i="28"/>
  <c r="F171" i="28"/>
  <c r="F150" i="28"/>
  <c r="F151" i="28"/>
  <c r="F152" i="28"/>
  <c r="F160" i="28"/>
  <c r="F161" i="28"/>
  <c r="F162" i="28"/>
  <c r="F170" i="28"/>
  <c r="F141" i="28"/>
  <c r="F131" i="28"/>
  <c r="F121" i="28"/>
  <c r="F101" i="28"/>
  <c r="F91" i="28"/>
  <c r="F81" i="28"/>
  <c r="F90" i="28"/>
  <c r="F92" i="28"/>
  <c r="F142" i="28"/>
  <c r="F140" i="28"/>
  <c r="F132" i="28"/>
  <c r="F130" i="28"/>
  <c r="F122" i="28"/>
  <c r="F120" i="28"/>
  <c r="F110" i="28"/>
  <c r="F102" i="28"/>
  <c r="F100" i="28"/>
  <c r="F82" i="28"/>
  <c r="F80" i="28"/>
  <c r="D112" i="28" l="1"/>
  <c r="F112" i="28" s="1"/>
  <c r="F114" i="28" s="1"/>
  <c r="F174" i="28"/>
  <c r="F224" i="28"/>
  <c r="F211" i="28"/>
  <c r="F214" i="28" s="1"/>
  <c r="F201" i="28"/>
  <c r="F204" i="28" s="1"/>
  <c r="F191" i="28"/>
  <c r="F194" i="28" s="1"/>
  <c r="F181" i="28"/>
  <c r="F184" i="28" s="1"/>
  <c r="F154" i="28"/>
  <c r="F164" i="28"/>
  <c r="F94" i="28"/>
  <c r="F84" i="28"/>
  <c r="F124" i="28"/>
  <c r="F104" i="28"/>
  <c r="F134" i="28"/>
  <c r="F144" i="28"/>
  <c r="F20" i="28"/>
  <c r="D21" i="28"/>
  <c r="F21" i="28" s="1"/>
  <c r="D22" i="28"/>
  <c r="G115" i="9" l="1"/>
  <c r="G117" i="28"/>
  <c r="G118" i="9"/>
  <c r="G147" i="28"/>
  <c r="G111" i="9"/>
  <c r="G77" i="28"/>
  <c r="G128" i="9"/>
  <c r="G177" i="28"/>
  <c r="G132" i="9"/>
  <c r="G217" i="28"/>
  <c r="G131" i="9"/>
  <c r="G207" i="28"/>
  <c r="G117" i="9"/>
  <c r="G137" i="28"/>
  <c r="G116" i="9"/>
  <c r="G127" i="28"/>
  <c r="G112" i="9"/>
  <c r="G87" i="28"/>
  <c r="G129" i="9"/>
  <c r="G187" i="28"/>
  <c r="G120" i="9"/>
  <c r="G167" i="28"/>
  <c r="G113" i="9"/>
  <c r="G97" i="28"/>
  <c r="G119" i="9"/>
  <c r="G157" i="28"/>
  <c r="G130" i="9"/>
  <c r="G197" i="28"/>
  <c r="G114" i="9"/>
  <c r="G107" i="28"/>
  <c r="M9" i="23"/>
  <c r="D34" i="23"/>
  <c r="B21" i="23"/>
  <c r="B19" i="23"/>
  <c r="B17" i="23"/>
  <c r="B15" i="23"/>
  <c r="B13" i="23"/>
  <c r="B11" i="23"/>
  <c r="B9" i="23"/>
  <c r="B5" i="23"/>
  <c r="M5" i="23"/>
  <c r="M19" i="23"/>
  <c r="M17" i="23"/>
  <c r="F122" i="9"/>
  <c r="H125" i="9"/>
  <c r="F70" i="28"/>
  <c r="F69" i="28"/>
  <c r="F71" i="28"/>
  <c r="F81" i="9"/>
  <c r="F87" i="9" s="1"/>
  <c r="H74" i="9"/>
  <c r="F51" i="9"/>
  <c r="H45" i="9"/>
  <c r="H38" i="9"/>
  <c r="H132" i="9"/>
  <c r="H131" i="9"/>
  <c r="H130" i="9"/>
  <c r="H129" i="9"/>
  <c r="H128" i="9"/>
  <c r="H120" i="9"/>
  <c r="H119" i="9"/>
  <c r="H118" i="9"/>
  <c r="H117" i="9"/>
  <c r="H116" i="9"/>
  <c r="H115" i="9"/>
  <c r="H114" i="9"/>
  <c r="H113" i="9"/>
  <c r="H112" i="9"/>
  <c r="H111" i="9"/>
  <c r="F30" i="9"/>
  <c r="K3" i="9"/>
  <c r="F72" i="28"/>
  <c r="F68" i="28"/>
  <c r="F67" i="28"/>
  <c r="D65" i="28"/>
  <c r="F65" i="28" s="1"/>
  <c r="D66" i="28" l="1"/>
  <c r="F66" i="28" s="1"/>
  <c r="F74" i="28" s="1"/>
  <c r="G35" i="9" l="1"/>
  <c r="H35" i="9" s="1"/>
  <c r="G62" i="28"/>
  <c r="F137" i="9"/>
  <c r="A3" i="27" l="1"/>
  <c r="D56" i="28" l="1"/>
  <c r="D57" i="28" s="1"/>
  <c r="H55" i="28"/>
  <c r="H54" i="28"/>
  <c r="H53" i="28"/>
  <c r="H52" i="28"/>
  <c r="D51" i="28"/>
  <c r="H50" i="28"/>
  <c r="F42" i="28"/>
  <c r="F44" i="28" l="1"/>
  <c r="G38" i="28" l="1"/>
  <c r="H25" i="9"/>
  <c r="F34" i="28"/>
  <c r="F56" i="28"/>
  <c r="F54" i="28"/>
  <c r="F53" i="28"/>
  <c r="F52" i="28"/>
  <c r="F55" i="28"/>
  <c r="F57" i="28"/>
  <c r="F51" i="28"/>
  <c r="F50" i="28"/>
  <c r="H137" i="9"/>
  <c r="F33" i="28"/>
  <c r="F32" i="28"/>
  <c r="F31" i="28"/>
  <c r="F30" i="28"/>
  <c r="F22" i="28"/>
  <c r="F11" i="28"/>
  <c r="F24" i="28" l="1"/>
  <c r="F59" i="28"/>
  <c r="G34" i="9"/>
  <c r="F35" i="28"/>
  <c r="G27" i="28" s="1"/>
  <c r="G33" i="9" l="1"/>
  <c r="H33" i="9" s="1"/>
  <c r="G47" i="28"/>
  <c r="G14" i="9"/>
  <c r="H14" i="9" s="1"/>
  <c r="G17" i="28"/>
  <c r="G22" i="9"/>
  <c r="H22" i="9" s="1"/>
  <c r="M23" i="23"/>
  <c r="M21" i="23"/>
  <c r="M15" i="23"/>
  <c r="H17" i="9"/>
  <c r="F12" i="28"/>
  <c r="F9" i="28"/>
  <c r="D10" i="28"/>
  <c r="F10" i="28" s="1"/>
  <c r="D8" i="28"/>
  <c r="F8" i="28" s="1"/>
  <c r="F14" i="28" l="1"/>
  <c r="G5" i="28" s="1"/>
  <c r="G11" i="9" l="1"/>
  <c r="H11" i="9" s="1"/>
  <c r="D14" i="26" l="1"/>
  <c r="D21" i="26" s="1"/>
  <c r="I3" i="9" s="1"/>
  <c r="D8" i="26"/>
  <c r="M13" i="23"/>
  <c r="M11" i="23"/>
  <c r="B23" i="23"/>
  <c r="I14" i="9" l="1"/>
  <c r="J14" i="9" s="1"/>
  <c r="J15" i="9" s="1"/>
  <c r="I8" i="9"/>
  <c r="I127" i="9"/>
  <c r="J127" i="9" s="1"/>
  <c r="I133" i="9"/>
  <c r="J133" i="9" s="1"/>
  <c r="I126" i="9"/>
  <c r="J126" i="9" s="1"/>
  <c r="I19" i="9"/>
  <c r="J19" i="9" s="1"/>
  <c r="I98" i="9"/>
  <c r="J98" i="9" s="1"/>
  <c r="I62" i="9"/>
  <c r="J62" i="9" s="1"/>
  <c r="I56" i="9"/>
  <c r="J56" i="9" s="1"/>
  <c r="I91" i="9"/>
  <c r="J91" i="9" s="1"/>
  <c r="I92" i="9"/>
  <c r="J92" i="9" s="1"/>
  <c r="I25" i="9"/>
  <c r="J25" i="9" s="1"/>
  <c r="I55" i="9"/>
  <c r="J55" i="9" s="1"/>
  <c r="I85" i="9"/>
  <c r="J85" i="9" s="1"/>
  <c r="I49" i="9"/>
  <c r="J49" i="9" s="1"/>
  <c r="I82" i="9"/>
  <c r="J82" i="9" s="1"/>
  <c r="I83" i="9"/>
  <c r="J83" i="9" s="1"/>
  <c r="I47" i="9"/>
  <c r="J47" i="9" s="1"/>
  <c r="I48" i="9"/>
  <c r="J48" i="9" s="1"/>
  <c r="I46" i="9"/>
  <c r="J46" i="9" s="1"/>
  <c r="I84" i="9"/>
  <c r="J84" i="9" s="1"/>
  <c r="I79" i="9"/>
  <c r="J79" i="9" s="1"/>
  <c r="I77" i="9"/>
  <c r="J77" i="9" s="1"/>
  <c r="I75" i="9"/>
  <c r="J75" i="9" s="1"/>
  <c r="I76" i="9"/>
  <c r="J76" i="9" s="1"/>
  <c r="I78" i="9"/>
  <c r="J78" i="9" s="1"/>
  <c r="I69" i="9"/>
  <c r="J69" i="9" s="1"/>
  <c r="I68" i="9"/>
  <c r="J68" i="9" s="1"/>
  <c r="I105" i="9"/>
  <c r="J105" i="9" s="1"/>
  <c r="I106" i="9"/>
  <c r="J106" i="9" s="1"/>
  <c r="I10" i="9"/>
  <c r="J10" i="9" s="1"/>
  <c r="I41" i="9"/>
  <c r="J41" i="9" s="1"/>
  <c r="I39" i="9"/>
  <c r="J39" i="9" s="1"/>
  <c r="I43" i="9"/>
  <c r="J43" i="9" s="1"/>
  <c r="I40" i="9"/>
  <c r="J40" i="9" s="1"/>
  <c r="I42" i="9"/>
  <c r="J42" i="9" s="1"/>
  <c r="I125" i="9"/>
  <c r="J125" i="9" s="1"/>
  <c r="I87" i="9"/>
  <c r="J87" i="9" s="1"/>
  <c r="I99" i="9"/>
  <c r="J99" i="9" s="1"/>
  <c r="I93" i="9"/>
  <c r="J93" i="9" s="1"/>
  <c r="I88" i="9"/>
  <c r="J88" i="9" s="1"/>
  <c r="I107" i="9"/>
  <c r="J107" i="9" s="1"/>
  <c r="I86" i="9"/>
  <c r="J86" i="9" s="1"/>
  <c r="I108" i="9"/>
  <c r="J108" i="9" s="1"/>
  <c r="I100" i="9"/>
  <c r="J100" i="9" s="1"/>
  <c r="I80" i="9"/>
  <c r="J80" i="9" s="1"/>
  <c r="I96" i="9"/>
  <c r="J96" i="9" s="1"/>
  <c r="I101" i="9"/>
  <c r="J101" i="9" s="1"/>
  <c r="I103" i="9"/>
  <c r="J103" i="9" s="1"/>
  <c r="I89" i="9"/>
  <c r="J89" i="9" s="1"/>
  <c r="I94" i="9"/>
  <c r="J94" i="9" s="1"/>
  <c r="I102" i="9"/>
  <c r="J102" i="9" s="1"/>
  <c r="I104" i="9"/>
  <c r="J104" i="9" s="1"/>
  <c r="I74" i="9"/>
  <c r="J74" i="9" s="1"/>
  <c r="I95" i="9"/>
  <c r="J95" i="9" s="1"/>
  <c r="I90" i="9"/>
  <c r="J90" i="9" s="1"/>
  <c r="I81" i="9"/>
  <c r="J81" i="9" s="1"/>
  <c r="I97" i="9"/>
  <c r="J97" i="9" s="1"/>
  <c r="I60" i="9"/>
  <c r="J60" i="9" s="1"/>
  <c r="I63" i="9"/>
  <c r="J63" i="9" s="1"/>
  <c r="I54" i="9"/>
  <c r="J54" i="9" s="1"/>
  <c r="I66" i="9"/>
  <c r="J66" i="9" s="1"/>
  <c r="I59" i="9"/>
  <c r="J59" i="9" s="1"/>
  <c r="I64" i="9"/>
  <c r="J64" i="9" s="1"/>
  <c r="I58" i="9"/>
  <c r="J58" i="9" s="1"/>
  <c r="I53" i="9"/>
  <c r="J53" i="9" s="1"/>
  <c r="I45" i="9"/>
  <c r="J45" i="9" s="1"/>
  <c r="I52" i="9"/>
  <c r="J52" i="9" s="1"/>
  <c r="I70" i="9"/>
  <c r="J70" i="9" s="1"/>
  <c r="I57" i="9"/>
  <c r="J57" i="9" s="1"/>
  <c r="I67" i="9"/>
  <c r="J67" i="9" s="1"/>
  <c r="I61" i="9"/>
  <c r="J61" i="9" s="1"/>
  <c r="I65" i="9"/>
  <c r="J65" i="9" s="1"/>
  <c r="I44" i="9"/>
  <c r="J44" i="9" s="1"/>
  <c r="I50" i="9"/>
  <c r="J50" i="9" s="1"/>
  <c r="I71" i="9"/>
  <c r="J71" i="9" s="1"/>
  <c r="I51" i="9"/>
  <c r="J51" i="9" s="1"/>
  <c r="I34" i="9"/>
  <c r="I33" i="9"/>
  <c r="I35" i="9"/>
  <c r="J35" i="9" s="1"/>
  <c r="I38" i="9"/>
  <c r="J38" i="9" s="1"/>
  <c r="I113" i="9"/>
  <c r="J113" i="9" s="1"/>
  <c r="I120" i="9"/>
  <c r="J120" i="9" s="1"/>
  <c r="I112" i="9"/>
  <c r="J112" i="9" s="1"/>
  <c r="I24" i="9"/>
  <c r="J24" i="9" s="1"/>
  <c r="I121" i="9"/>
  <c r="J121" i="9" s="1"/>
  <c r="I115" i="9"/>
  <c r="J115" i="9" s="1"/>
  <c r="I26" i="9"/>
  <c r="J26" i="9" s="1"/>
  <c r="I119" i="9"/>
  <c r="J119" i="9" s="1"/>
  <c r="I128" i="9"/>
  <c r="J128" i="9" s="1"/>
  <c r="I132" i="9"/>
  <c r="J132" i="9" s="1"/>
  <c r="I29" i="9"/>
  <c r="J29" i="9" s="1"/>
  <c r="I122" i="9"/>
  <c r="J122" i="9" s="1"/>
  <c r="I131" i="9"/>
  <c r="J131" i="9" s="1"/>
  <c r="I116" i="9"/>
  <c r="J116" i="9" s="1"/>
  <c r="I134" i="9"/>
  <c r="J134" i="9" s="1"/>
  <c r="I130" i="9"/>
  <c r="J130" i="9" s="1"/>
  <c r="I117" i="9"/>
  <c r="J117" i="9" s="1"/>
  <c r="I114" i="9"/>
  <c r="J114" i="9" s="1"/>
  <c r="I129" i="9"/>
  <c r="J129" i="9" s="1"/>
  <c r="I118" i="9"/>
  <c r="J118" i="9" s="1"/>
  <c r="I111" i="9"/>
  <c r="J111" i="9" s="1"/>
  <c r="I23" i="9"/>
  <c r="J23" i="9" s="1"/>
  <c r="I137" i="9"/>
  <c r="J137" i="9" s="1"/>
  <c r="I30" i="9"/>
  <c r="J30" i="9" s="1"/>
  <c r="I21" i="9"/>
  <c r="J21" i="9" s="1"/>
  <c r="I17" i="9"/>
  <c r="J17" i="9" s="1"/>
  <c r="I22" i="9"/>
  <c r="J22" i="9" s="1"/>
  <c r="I18" i="9"/>
  <c r="J18" i="9" s="1"/>
  <c r="I20" i="9"/>
  <c r="J20" i="9" s="1"/>
  <c r="I9" i="9"/>
  <c r="J9" i="9" s="1"/>
  <c r="I11" i="9"/>
  <c r="J11" i="9" s="1"/>
  <c r="J8" i="23" l="1"/>
  <c r="D8" i="23"/>
  <c r="L8" i="23"/>
  <c r="K8" i="23"/>
  <c r="G8" i="23"/>
  <c r="H8" i="23"/>
  <c r="E8" i="23"/>
  <c r="C8" i="23"/>
  <c r="F8" i="23"/>
  <c r="I8" i="23"/>
  <c r="J135" i="9"/>
  <c r="K22" i="23" s="1"/>
  <c r="J123" i="9"/>
  <c r="J20" i="23" s="1"/>
  <c r="J109" i="9"/>
  <c r="J18" i="23" s="1"/>
  <c r="M18" i="23" s="1"/>
  <c r="J72" i="9"/>
  <c r="J27" i="9"/>
  <c r="J31" i="9"/>
  <c r="J138" i="9"/>
  <c r="L24" i="23" s="1"/>
  <c r="M8" i="23" l="1"/>
  <c r="L22" i="23"/>
  <c r="M22" i="23" s="1"/>
  <c r="K20" i="23"/>
  <c r="M20" i="23" s="1"/>
  <c r="I16" i="23"/>
  <c r="J16" i="23"/>
  <c r="I12" i="23"/>
  <c r="H12" i="23"/>
  <c r="G12" i="23"/>
  <c r="F10" i="23"/>
  <c r="F25" i="23" s="1"/>
  <c r="G10" i="23"/>
  <c r="I10" i="23"/>
  <c r="J10" i="23"/>
  <c r="H10" i="23"/>
  <c r="K10" i="23"/>
  <c r="D10" i="23"/>
  <c r="D25" i="23" s="1"/>
  <c r="L10" i="23"/>
  <c r="C10" i="23"/>
  <c r="E10" i="23"/>
  <c r="E25" i="23" s="1"/>
  <c r="M24" i="23"/>
  <c r="K25" i="23" l="1"/>
  <c r="J25" i="23"/>
  <c r="G25" i="23"/>
  <c r="L25" i="23"/>
  <c r="M16" i="23"/>
  <c r="M12" i="23"/>
  <c r="M10" i="23" l="1"/>
  <c r="J8" i="9"/>
  <c r="J12" i="9" s="1"/>
  <c r="J33" i="9" l="1"/>
  <c r="E207" i="29"/>
  <c r="G207" i="29" s="1"/>
  <c r="D206" i="29" s="1"/>
  <c r="F34" i="9"/>
  <c r="D208" i="29" s="1"/>
  <c r="J34" i="9" l="1"/>
  <c r="J36" i="9" l="1"/>
  <c r="I14" i="23" l="1"/>
  <c r="I25" i="23" s="1"/>
  <c r="H14" i="23"/>
  <c r="H25" i="23" s="1"/>
  <c r="M14" i="23" l="1"/>
  <c r="J140" i="9"/>
  <c r="C6" i="23"/>
  <c r="C25" i="23" s="1"/>
  <c r="K106" i="9" l="1"/>
  <c r="K15" i="9"/>
  <c r="C27" i="23"/>
  <c r="D27" i="23" s="1"/>
  <c r="E27" i="23" s="1"/>
  <c r="F27" i="23" s="1"/>
  <c r="G27" i="23" s="1"/>
  <c r="H27" i="23" s="1"/>
  <c r="I27" i="23" s="1"/>
  <c r="J27" i="23" s="1"/>
  <c r="K27" i="23" s="1"/>
  <c r="L27" i="23" s="1"/>
  <c r="K125" i="9"/>
  <c r="K92" i="9"/>
  <c r="K43" i="9"/>
  <c r="K59" i="9"/>
  <c r="K71" i="9"/>
  <c r="K24" i="9"/>
  <c r="K83" i="9"/>
  <c r="K111" i="9"/>
  <c r="K39" i="9"/>
  <c r="K17" i="9"/>
  <c r="K132" i="9"/>
  <c r="K96" i="9"/>
  <c r="K19" i="9"/>
  <c r="K122" i="9"/>
  <c r="K38" i="9"/>
  <c r="K56" i="9"/>
  <c r="K31" i="9"/>
  <c r="K63" i="9"/>
  <c r="K113" i="9"/>
  <c r="K114" i="9"/>
  <c r="K11" i="9"/>
  <c r="K98" i="9"/>
  <c r="K100" i="9"/>
  <c r="K109" i="9"/>
  <c r="K118" i="9"/>
  <c r="K65" i="9"/>
  <c r="K120" i="9"/>
  <c r="K119" i="9"/>
  <c r="K86" i="9"/>
  <c r="K25" i="9"/>
  <c r="K30" i="9"/>
  <c r="K21" i="9"/>
  <c r="K12" i="9"/>
  <c r="K84" i="9"/>
  <c r="K20" i="9"/>
  <c r="K134" i="9"/>
  <c r="K8" i="9"/>
  <c r="K57" i="9"/>
  <c r="K35" i="9"/>
  <c r="K49" i="9"/>
  <c r="K33" i="9"/>
  <c r="K93" i="9"/>
  <c r="J144" i="9"/>
  <c r="K97" i="9"/>
  <c r="K121" i="9"/>
  <c r="K14" i="9"/>
  <c r="K90" i="9"/>
  <c r="K46" i="9"/>
  <c r="K66" i="9"/>
  <c r="K26" i="9"/>
  <c r="K91" i="9"/>
  <c r="K27" i="9"/>
  <c r="K107" i="9"/>
  <c r="K117" i="9"/>
  <c r="K80" i="9"/>
  <c r="K45" i="9"/>
  <c r="K61" i="9"/>
  <c r="K115" i="9"/>
  <c r="K72" i="9"/>
  <c r="K130" i="9"/>
  <c r="K137" i="9"/>
  <c r="K52" i="9"/>
  <c r="K89" i="9"/>
  <c r="K40" i="9"/>
  <c r="K81" i="9"/>
  <c r="K55" i="9"/>
  <c r="K76" i="9"/>
  <c r="K60" i="9"/>
  <c r="K102" i="9"/>
  <c r="K22" i="9"/>
  <c r="K10" i="9"/>
  <c r="K101" i="9"/>
  <c r="K53" i="9"/>
  <c r="K131" i="9"/>
  <c r="K50" i="9"/>
  <c r="K75" i="9"/>
  <c r="K127" i="9"/>
  <c r="K67" i="9"/>
  <c r="K74" i="9"/>
  <c r="K70" i="9"/>
  <c r="K104" i="9"/>
  <c r="K87" i="9"/>
  <c r="K108" i="9"/>
  <c r="K23" i="9"/>
  <c r="K78" i="9"/>
  <c r="K58" i="9"/>
  <c r="K41" i="9"/>
  <c r="K112" i="9"/>
  <c r="K48" i="9"/>
  <c r="M6" i="23"/>
  <c r="M25" i="23" s="1"/>
  <c r="N7" i="23" s="1"/>
  <c r="K123" i="9"/>
  <c r="K79" i="9"/>
  <c r="K51" i="9"/>
  <c r="K85" i="9"/>
  <c r="K29" i="9"/>
  <c r="K128" i="9"/>
  <c r="K44" i="9"/>
  <c r="K36" i="9"/>
  <c r="K99" i="9"/>
  <c r="K135" i="9"/>
  <c r="K64" i="9"/>
  <c r="K42" i="9"/>
  <c r="K47" i="9"/>
  <c r="K77" i="9"/>
  <c r="K133" i="9"/>
  <c r="K138" i="9"/>
  <c r="K68" i="9"/>
  <c r="K34" i="9"/>
  <c r="K126" i="9"/>
  <c r="K9" i="9"/>
  <c r="K62" i="9"/>
  <c r="K94" i="9"/>
  <c r="K54" i="9"/>
  <c r="K82" i="9"/>
  <c r="K95" i="9"/>
  <c r="K129" i="9"/>
  <c r="K69" i="9"/>
  <c r="K18" i="9"/>
  <c r="K116" i="9"/>
  <c r="K103" i="9"/>
  <c r="K105" i="9"/>
  <c r="K88" i="9"/>
  <c r="N5" i="23" l="1"/>
  <c r="E26" i="23" l="1"/>
  <c r="L26" i="23"/>
  <c r="K26" i="23"/>
  <c r="N17" i="23"/>
  <c r="J26" i="23"/>
  <c r="N21" i="23"/>
  <c r="N11" i="23"/>
  <c r="F26" i="23"/>
  <c r="G26" i="23"/>
  <c r="H26" i="23"/>
  <c r="N13" i="23"/>
  <c r="D26" i="23"/>
  <c r="N9" i="23"/>
  <c r="I26" i="23"/>
  <c r="N15" i="23"/>
  <c r="N19" i="23"/>
  <c r="N23" i="23"/>
  <c r="C26" i="23"/>
  <c r="C28" i="23" s="1"/>
  <c r="N25" i="23" l="1"/>
  <c r="D28" i="23"/>
  <c r="E28" i="23" s="1"/>
  <c r="F28" i="23" s="1"/>
  <c r="G28" i="23" s="1"/>
  <c r="H28" i="23" s="1"/>
  <c r="I28" i="23" s="1"/>
  <c r="J28" i="23" s="1"/>
  <c r="K28" i="23" s="1"/>
  <c r="L28" i="23" s="1"/>
</calcChain>
</file>

<file path=xl/sharedStrings.xml><?xml version="1.0" encoding="utf-8"?>
<sst xmlns="http://schemas.openxmlformats.org/spreadsheetml/2006/main" count="1681" uniqueCount="476">
  <si>
    <t>%</t>
  </si>
  <si>
    <t>ITEM</t>
  </si>
  <si>
    <t>2.1</t>
  </si>
  <si>
    <t>DISCRIMINAÇÃO</t>
  </si>
  <si>
    <t>B.1</t>
  </si>
  <si>
    <t>B.2</t>
  </si>
  <si>
    <t>B.3</t>
  </si>
  <si>
    <t>B.4</t>
  </si>
  <si>
    <t>C.1</t>
  </si>
  <si>
    <t>C.2</t>
  </si>
  <si>
    <t>C.3</t>
  </si>
  <si>
    <t>C.4</t>
  </si>
  <si>
    <t>Total Geral da Obra</t>
  </si>
  <si>
    <t>TOTAL</t>
  </si>
  <si>
    <t>1.2</t>
  </si>
  <si>
    <t>1.3</t>
  </si>
  <si>
    <t>1.4</t>
  </si>
  <si>
    <t>UND</t>
  </si>
  <si>
    <t>QUANT</t>
  </si>
  <si>
    <t>3.1</t>
  </si>
  <si>
    <t>1.1</t>
  </si>
  <si>
    <t>1</t>
  </si>
  <si>
    <t>PISOS</t>
  </si>
  <si>
    <t>EXECUÇÃO DE ALMOXARIFADO EM CANTEIRO DE OBRA EM CHAPA DE MADEIRA COMPENSADA, INCLUSO PRATELEIRAS. AF_02/2016</t>
  </si>
  <si>
    <t>m²</t>
  </si>
  <si>
    <t>m</t>
  </si>
  <si>
    <t>m³</t>
  </si>
  <si>
    <t>INSTALAÇÕES ELÉTRICAS</t>
  </si>
  <si>
    <t>SERVIÇOS FINAIS</t>
  </si>
  <si>
    <t>2</t>
  </si>
  <si>
    <t>4</t>
  </si>
  <si>
    <t>5</t>
  </si>
  <si>
    <t>6</t>
  </si>
  <si>
    <t>4.1</t>
  </si>
  <si>
    <t>4.2</t>
  </si>
  <si>
    <t>5.1</t>
  </si>
  <si>
    <t>5.2</t>
  </si>
  <si>
    <t>6.1</t>
  </si>
  <si>
    <t>6.2</t>
  </si>
  <si>
    <t>SINAPI</t>
  </si>
  <si>
    <t>Item</t>
  </si>
  <si>
    <t>SERVIÇOS PRELIMINARES</t>
  </si>
  <si>
    <t>SERVIÇO</t>
  </si>
  <si>
    <t>CUSTO UNIT.</t>
  </si>
  <si>
    <t>CÓD.</t>
  </si>
  <si>
    <t>FONTE</t>
  </si>
  <si>
    <t>TOTAL DO SUBITEM 1.0</t>
  </si>
  <si>
    <t>TOTAL DO SUBITEM 2.0</t>
  </si>
  <si>
    <t>TOTAL DO SUBITEM 3.0</t>
  </si>
  <si>
    <t>PREÇO UNIT. (R$) C/ BDI</t>
  </si>
  <si>
    <t>PREÇO TOTAL (R$)</t>
  </si>
  <si>
    <t>TOTAL DO SUBITEM 4.0</t>
  </si>
  <si>
    <t>CRONOGRAMA FÍSICO - FINANCEIRO (DESEMBOLSO)</t>
  </si>
  <si>
    <t>SERVIÇOS</t>
  </si>
  <si>
    <t>1º</t>
  </si>
  <si>
    <t>2º</t>
  </si>
  <si>
    <t>3º</t>
  </si>
  <si>
    <t>4º</t>
  </si>
  <si>
    <t>5º</t>
  </si>
  <si>
    <t>6º</t>
  </si>
  <si>
    <t>MÊS</t>
  </si>
  <si>
    <t>01</t>
  </si>
  <si>
    <t>02</t>
  </si>
  <si>
    <t>03</t>
  </si>
  <si>
    <t>04</t>
  </si>
  <si>
    <t>05</t>
  </si>
  <si>
    <t>06</t>
  </si>
  <si>
    <t xml:space="preserve">PARCIAIS SIMPLES </t>
  </si>
  <si>
    <t>PERCENTUAIS SIMPLES</t>
  </si>
  <si>
    <t>PARCIAIS ACUMULADAS</t>
  </si>
  <si>
    <t>PERCENTUAIS ACUMULADOS</t>
  </si>
  <si>
    <t>COMPOSIÇÃO DO B.D.I.</t>
  </si>
  <si>
    <t>A</t>
  </si>
  <si>
    <t>BONIFICAÇÃO</t>
  </si>
  <si>
    <t>B</t>
  </si>
  <si>
    <t xml:space="preserve">   DESPESAS INDIRETAS / FINANCEIRAS</t>
  </si>
  <si>
    <t xml:space="preserve">   Administração Central</t>
  </si>
  <si>
    <t xml:space="preserve">   Garantias e Seguros</t>
  </si>
  <si>
    <t xml:space="preserve">   Risco</t>
  </si>
  <si>
    <t xml:space="preserve">   Despesas Financeiras </t>
  </si>
  <si>
    <t>C</t>
  </si>
  <si>
    <t xml:space="preserve">   DESPESAS FISCAIS </t>
  </si>
  <si>
    <t xml:space="preserve">     COFINS</t>
  </si>
  <si>
    <t xml:space="preserve">     PIS</t>
  </si>
  <si>
    <t xml:space="preserve">     ISS</t>
  </si>
  <si>
    <t xml:space="preserve">     CPRB (in RFB nº 1.597/2015)</t>
  </si>
  <si>
    <t>*BDI = {((1+AC+S+R+G)(1+DF)(1+L)) / (1-I)} - 1</t>
  </si>
  <si>
    <t>* Fonte : TCU/2013</t>
  </si>
  <si>
    <t>Observações:</t>
  </si>
  <si>
    <t>1) De acordo com a legislação, as taxas de leis sociais incidem sobre os preços de mão-de-obra. A discriminação dos fatores que as compõem e a determinação das taxas de risco, inerentes aos contratos de trabalho, podem ajudar no estabelecimento de um critério ou orientação para a elaboração do orçamento de cada empresa.</t>
  </si>
  <si>
    <t>2) Na composição de leis sociais não foram considerados alguns itens pela dificuldade em aferi-los ou pela sua baixa representatividade no cálculo:</t>
  </si>
  <si>
    <t> Dispensa do empregado no mês que antecede o dissídio;</t>
  </si>
  <si>
    <t> Assistência gratuita aos filhos e dependentes dos empregados em creches e pré-escolas.</t>
  </si>
  <si>
    <t>3) Após os cálculos dos custos diretos, há necessidade de uma previsão dos custos indiretos envolvidos na administração do negócio da empresa executante. Tal previsão geralmente é feita com base na aplicação da taxa de B.D.I. – Benefício e Despesas Indiretas.</t>
  </si>
  <si>
    <t>4) Os itens abaixo não são considerados em nosso estudo de leis e devem ser incluídos nas Despesas Indiretas:</t>
  </si>
  <si>
    <t> PIS / PASEP, pela sua similaridade com um imposto, uma vez que incide sobre as receitas operacionais;</t>
  </si>
  <si>
    <t> COFINS, uma vez que incide sobre a Receita Bruta.</t>
  </si>
  <si>
    <t>kg</t>
  </si>
  <si>
    <t>MASSA ÚNICA, PARA RECEBIMENTO DE PINTURA, EM ARGAMASSA TRAÇO 1:2:8, PREPARO MECÂNICO COM BETONEIRA 400L, APLICADA MANUALMENTE EM FACES INTERNAS DE PAREDES, ESPESSURA DE 10MM, COM EXECUÇÃO DE TALISCAS. AF_06/2014</t>
  </si>
  <si>
    <t>APLICAÇÃO MANUAL DE PINTURA COM TINTA LÁTEX ACRÍLICA EM PAREDES, DUAS DEMÃOS. AF_06/2014</t>
  </si>
  <si>
    <t>CUSTO UNIT. S/ BDI</t>
  </si>
  <si>
    <t>ENCARGOS SOCIAIS SOBRE A MÃO DE OBRA</t>
  </si>
  <si>
    <t>CÓDIGO</t>
  </si>
  <si>
    <t>DESCRIÇÃO</t>
  </si>
  <si>
    <t>COM DESONERAÇÃO</t>
  </si>
  <si>
    <t>SEM DESONERAÇÃO</t>
  </si>
  <si>
    <t>HORISTA %</t>
  </si>
  <si>
    <t>MENSALIASTA%</t>
  </si>
  <si>
    <t>Grupo A</t>
  </si>
  <si>
    <t>A.1</t>
  </si>
  <si>
    <t>INSS</t>
  </si>
  <si>
    <t>A.2</t>
  </si>
  <si>
    <t>SESI</t>
  </si>
  <si>
    <t>A.3</t>
  </si>
  <si>
    <t>SENAI</t>
  </si>
  <si>
    <t>A.4</t>
  </si>
  <si>
    <t>INCRA</t>
  </si>
  <si>
    <t>A.5</t>
  </si>
  <si>
    <t>SEBRAE</t>
  </si>
  <si>
    <t>A.6</t>
  </si>
  <si>
    <t>Salário Educação</t>
  </si>
  <si>
    <t>A.7</t>
  </si>
  <si>
    <t>Seguro Contra Acidentes de Trabalho</t>
  </si>
  <si>
    <t>A.8</t>
  </si>
  <si>
    <t>FGTS</t>
  </si>
  <si>
    <t>A.9</t>
  </si>
  <si>
    <t>SECONCI</t>
  </si>
  <si>
    <t>TOTAL DO GRUPO A</t>
  </si>
  <si>
    <t>Grupo B</t>
  </si>
  <si>
    <t>Repouso Semanal Remunerado</t>
  </si>
  <si>
    <t xml:space="preserve">Feriados </t>
  </si>
  <si>
    <t>Auxílio - Enfermidade</t>
  </si>
  <si>
    <t xml:space="preserve">13º Salário </t>
  </si>
  <si>
    <t>B.5</t>
  </si>
  <si>
    <t>Licença Paternidade</t>
  </si>
  <si>
    <t>B.6</t>
  </si>
  <si>
    <t>Faltas Justificadas</t>
  </si>
  <si>
    <t>B.7</t>
  </si>
  <si>
    <t>Dias de Chuvas</t>
  </si>
  <si>
    <t>B.8</t>
  </si>
  <si>
    <t>Auxílio Acidente de Trabalho</t>
  </si>
  <si>
    <t>B.9</t>
  </si>
  <si>
    <t>Férias Gozadas</t>
  </si>
  <si>
    <t>B.10</t>
  </si>
  <si>
    <t>Salário Maternidade</t>
  </si>
  <si>
    <t>TOTAL DO GRUPO B</t>
  </si>
  <si>
    <t>Grupo C</t>
  </si>
  <si>
    <t>Aviso Prévio Indenizado</t>
  </si>
  <si>
    <t>Aviso Prévio Trabalhado</t>
  </si>
  <si>
    <t>Férias Indenizadas</t>
  </si>
  <si>
    <t>Depósito Rescisão Sem Justa Causa</t>
  </si>
  <si>
    <t>C.5</t>
  </si>
  <si>
    <t>Indenização Adicional</t>
  </si>
  <si>
    <t>TOTAL DO GRUPO C</t>
  </si>
  <si>
    <t>Grupo D</t>
  </si>
  <si>
    <t>D.1</t>
  </si>
  <si>
    <t>Reincidência de Grupo A sobre Grupo B</t>
  </si>
  <si>
    <t>D.2</t>
  </si>
  <si>
    <t>Reincidência de Grupo A sobre Aviso Prévio Trabalhado e Reincidência do FGTS sobre Aviso Prévio Indenizado</t>
  </si>
  <si>
    <t>D</t>
  </si>
  <si>
    <t>TOTAL DO GRUPO D</t>
  </si>
  <si>
    <t>PERCENTAGEM TOTAL (A+B+C+D)</t>
  </si>
  <si>
    <t>* Fonte: Informação Dias de Chuva – INMET</t>
  </si>
  <si>
    <t>UNID.</t>
  </si>
  <si>
    <t>QUANT.</t>
  </si>
  <si>
    <t>VALOR UNIT.</t>
  </si>
  <si>
    <t>VALOR TOTAL</t>
  </si>
  <si>
    <t>unid.</t>
  </si>
  <si>
    <t>ESCAVAÇÃO MANUAL DE VALA COM PROFUNDIDADE MENOR OU IGUAL A 1,30 M. AF_03/2016</t>
  </si>
  <si>
    <r>
      <t>m</t>
    </r>
    <r>
      <rPr>
        <b/>
        <sz val="12"/>
        <color theme="1"/>
        <rFont val="Cambria"/>
        <family val="1"/>
        <scheme val="major"/>
      </rPr>
      <t>³</t>
    </r>
  </si>
  <si>
    <t>h</t>
  </si>
  <si>
    <t>PLACA DE OBRAS EM CHAPA GALVANIZADA E ADESIVADA</t>
  </si>
  <si>
    <t>CARPINTEIRO DE FORMAS COM ENCARGOS COMPLEMENTARES</t>
  </si>
  <si>
    <t>PLACA DE OBRA (PARA CONSTRUCAO CIVIL) EM CHAPA GALVANIZADA *N. 22*, ADESIVADA, DE *2,0 X 1,125* M</t>
  </si>
  <si>
    <t>CPU</t>
  </si>
  <si>
    <t>Comp. 001</t>
  </si>
  <si>
    <t>SERVENTE COM ENCARGOS COMPLEMENTARES</t>
  </si>
  <si>
    <t>Comp. 002</t>
  </si>
  <si>
    <t>MADEIRA ROLICA TRATADA, D = 12 A 15 CM, H = 3,00 M, EM EUCALIPTO OU EQUIVALENTE DA REGIAO</t>
  </si>
  <si>
    <t>PREGO DE ACO POLIDO COM CABECA 17 X 27 (2 1/2 X 11)</t>
  </si>
  <si>
    <t>ADMINISTRAÇÃO LOCAL DE OBRA</t>
  </si>
  <si>
    <t>Comp. 003</t>
  </si>
  <si>
    <t>GUIA (MEIO-FIO) CONCRETO, MOLDADA IN LOCO EM TRECHO RETO COM EXTRUSORA, 13 CM BASE X 22 CM ALTURA. AF_06/2016</t>
  </si>
  <si>
    <t>CONCRETO FCK = 25MPA, TRAÇO 1:2,3:2,7 (EM MASSA SECA DE CIMENTO/ AREIA MÉDIA/ BRITA 1) - PREPARO MECÂNICO COM BETONEIRA 600 L. AF_05/2021</t>
  </si>
  <si>
    <t>PISO TÁTIL DE CONCRETO, DIRECIONAL OU ALERTA, ASSENTADO SOBRE ARGAMASSA</t>
  </si>
  <si>
    <t>PEDREIRO COM ENCARGOS COMPLEMENTARES</t>
  </si>
  <si>
    <t>CIMENTO PORTLAND COMPOSTO CP II-32</t>
  </si>
  <si>
    <t>ARGAMASSA COLANTE TIPO AC III</t>
  </si>
  <si>
    <t>3</t>
  </si>
  <si>
    <t>3.3</t>
  </si>
  <si>
    <t>EQUIPAMENTOS / MOBILIÁRIO URBANO</t>
  </si>
  <si>
    <t>BANCO EM CONCRETO</t>
  </si>
  <si>
    <t>Comp. 007</t>
  </si>
  <si>
    <t>ESCAVAÇÃO MANUAL DE VALA COM PROFUNDIDADE MENOR OU IGUAL A 1,30 M. AF_02/2021</t>
  </si>
  <si>
    <t>CONCRETO CICLÓPICO FCK = 15MPA, 30% PEDRA DE MÃO EM VOLUME REAL, INCLUSIVE LANÇAMENTO. AF_05/2021</t>
  </si>
  <si>
    <t>MONTAGEM E DESMONTAGEM DE FÔRMA DE LAJE MACIÇA, PÉ-DIREITO SIMPLES, EM CHAPA DE MADEIRA COMPENSADA RESINADA, 4 UTILIZAÇÕES. AF_09/2020</t>
  </si>
  <si>
    <t>ARMAÇÃO DE LAJE DE UMA ESTRUTURA CONVENCIONAL DE CONCRETO ARMADO EM UMA EDIFICAÇÃO TÉRREA OU SOBRADO UTILIZANDO AÇO CA-60 DE 5,0 MM - MONTAGEM. AF_12/2015</t>
  </si>
  <si>
    <t>CHAPISCO APLICADO EM ALVENARIAS E ESTRUTURAS DE CONCRETO INTERNAS, COM COLHER DE PEDREIRO. ARGAMASSA TRAÇO 1:3 COM PREPARO EM BETONEIRA 400L. AF_06/2014</t>
  </si>
  <si>
    <t>LIXEIRA EM MADEIRA COM ESTRUTURA TUBULAR</t>
  </si>
  <si>
    <t>LIMPEZA DE CONTRAPISO COM VASSOURA A SECO. AF_04/2019</t>
  </si>
  <si>
    <t>5.3</t>
  </si>
  <si>
    <t>TOTAL DO SUBITEM 5.0</t>
  </si>
  <si>
    <t>TOTAL DO SUBITEM 6.0</t>
  </si>
  <si>
    <t>LADRILHO HIDRAULICO, *20 X 20* CM, E= 2 CM, TATIL ALERTA OU DIRECIONAL, AMARELO</t>
  </si>
  <si>
    <t>LASTRO COM MATERIAL GRANULAR (AREIA MÉDIA), APLICADO EM PISOS OU LAJES SOBRE SOLO, ESPESSURA DE *10 CM*. AF_07/2019</t>
  </si>
  <si>
    <t>BDI Serviços (%)</t>
  </si>
  <si>
    <t>Leis Sociais (%)</t>
  </si>
  <si>
    <t>COMPOSIÇÕES UNITÁRIAS</t>
  </si>
  <si>
    <t>PLANILHA ORÇAMENTARIA DESONERADA</t>
  </si>
  <si>
    <t>DEMOLIÇÃO DE PAVIMENTO, DE FORMA MANUAL, COM REAPROVEITAMENTO. AF_12/2017</t>
  </si>
  <si>
    <t>PINTURA DE CICLOFAIXA COM TINTA RETRORREFLETIVA A BASE DE RESINA ACRÍLICA COM MICROESFERAS DE VIDRO, E = 30 CM, APLICAÇÃO MANUAL. AF_05/2021</t>
  </si>
  <si>
    <t>PINTURA DE (GUIA/MEIO-FIO) COM TINTA ACRÍLICA, APLICAÇÃO MANUAL, 2 DEMÃOS, INCLUSO FUNDO PREPARADOR. AF_05/2021</t>
  </si>
  <si>
    <t>PERGOLADO EM MADEIRA</t>
  </si>
  <si>
    <t>LASTRO DE CONCRETO MAGRO, APLICADO EM PISOS, LAJES SOBRE SOLO OU RADIERS. AF_08/2017</t>
  </si>
  <si>
    <t>MADEIRA SERRADA EM PINUS, MISTA OU EQUIVALENTE DA REGIAO - BRUTA</t>
  </si>
  <si>
    <t>PINTURA VERNIZ (INCOLOR) ALQUÍDICO EM MADEIRA, USO INTERNO E EXTERNO, 2 DEMÃOS. AF_01/2021</t>
  </si>
  <si>
    <t>Comp. 006</t>
  </si>
  <si>
    <t>Comp. 005</t>
  </si>
  <si>
    <t>PLANTIO DE GRAMA EM PLACAS. AF_05/2018</t>
  </si>
  <si>
    <t xml:space="preserve">	LUMINÁRIA DE LED PARA ILUMINAÇÃO PÚBLICA, DE 138 W ATÉ 180 W - FORNECIMENTO E INSTALAÇÃO. AF_08/2020</t>
  </si>
  <si>
    <t>SUBSTITUIÇÃO DE LUMINÁRIA DE VAPOR DE MERCÚRIO/VAPOR DE SÓDIO POR LUMINÁRIA DE LED PARA ILUMINAÇÃO PÚBLICA (NÃO INCLUI FORNECIMENTO). AF_08/2020</t>
  </si>
  <si>
    <t>ALONGADOR COM TRES ALTURAS, EM TUBO DE ACO CARBONO, PINTURA NO PROCESSO ELETROSTATICO - EQUIPAMENTO DE GINASTICA PARA ACADEMIA AO AR LIVRE / ACADEMIA DA TERCEIRA IDADE - ATI</t>
  </si>
  <si>
    <t>ESQUI TRIPLO, EM TUBO DE ACO CARBONO, PINTURA NO PROCESSO ELETROSTATICO - EQUIPAMENTO DE GINASTICA PARA ACADEMIA AO AR LIVRE / ACADEMIA DA TERCEIRA IDADE - ATI</t>
  </si>
  <si>
    <t>MULTIEXERCITADOR COM SEIS FUNCOES, EM TUBO DE ACO CARBONO, PINTURA NO PROCESSO ELETROSTATICO - EQUIPAMENTO DE GINASTICA PARA ACADEMIA AO AR LIVRE / ACADEMIA DA TERCEIRA IDADE - ATI</t>
  </si>
  <si>
    <t>PLACA ORIENTATIVA SOBRE EXERCÍCIOS, 2,00M X 1,00M, EM TUBO DE ACO CARBONO, PINTURA NO PROCESSO ELETROSTATICO - PARA ACADEMIA AO AR LIVRE / ACADEMIA DA TERCEIRA IDADE - ATI</t>
  </si>
  <si>
    <t xml:space="preserve">	PRESSAO DE PERNAS TRIPLO, EM TUBO DE ACO CARBONO, PINTURA NO PROCESSO ELETROSTATICO - EQUIPAMENTO DE GINASTICA PARA ACADEMIA AO AR LIVRE / ACADEMIA DA TERCEIRA IDADE - ATI</t>
  </si>
  <si>
    <t>ROTACAO DIAGONAL DUPLA, APARELHO TRIPLO, EM TUBO DE ACO CARBONO, PINTURA NO PROCESSO ELETROSTATICO - EQUIPAMENTO DE GINASTICA PARA ACADEMIA AO AR LIVRE / ACADEMIA DA TERCEIRA IDADE - ATI</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</si>
  <si>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</si>
  <si>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</si>
  <si>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</si>
  <si>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SURF DUPLO, EM TUBO DE ACO CARBONO, PINTURA NO PROCESSO ELETROSTATICO - EQUIPAMENTO DE GINASTICA PARA ACADEMIA AO AR LIVRE / ACADEMIA DA TERCEIRA IDADE - ATI</t>
  </si>
  <si>
    <t>EXECUÇÃO DE PASSEIO (CALÇADA) OU PISO DE CONCRETO COM CONCRETO MOLDADO IN LOCO, FEITO EM OBRA, ACABAMENTO CONVENCIONAL, ESPESSURA 12 CM, ARMADO. AF_07/2016</t>
  </si>
  <si>
    <t>PINTURA DE PISO COM TINTA ACRÍLICA, APLICAÇÃO MANUAL, 2 DEMÃOS, INCLUSO FUNDO PREPARADOR. AF_05/2021</t>
  </si>
  <si>
    <t>ACADEMIAS AO AR LIVRE</t>
  </si>
  <si>
    <t>PLAYGROUND</t>
  </si>
  <si>
    <t>BALANÇO TRIPLO</t>
  </si>
  <si>
    <t>PLAYGROUND GRANDE</t>
  </si>
  <si>
    <t>CARROSSEL</t>
  </si>
  <si>
    <t>GANGORRA</t>
  </si>
  <si>
    <t>BALANÇO CADEIRINHA</t>
  </si>
  <si>
    <t>QUIOSQUES</t>
  </si>
  <si>
    <t>REMOÇÃO DE TELHAS DE FIBROCIMENTO, METÁLICA E CERÂMICA, DE FORMA MECANIZADA, COM USO DE GUINDASTE, SEM REAPROVEITAMENTO. AF_12/2017</t>
  </si>
  <si>
    <t>REMOÇÃO DE TRAMA DE MADEIRA PARA COBERTURA, DE FORMA MANUAL, SEM REAPROVEITAMENTO. AF_12/2017</t>
  </si>
  <si>
    <t>TRAMA DE MADEIRA COMPOSTA POR RIPAS, CAIBROS E TERÇAS PARA TELHADOS DE ATÉ 2 ÁGUAS PARA TELHA CERÂMICA CAPA-CANAL, INCLUSO TRANSPORTE VERTICAL. AF_07/2019</t>
  </si>
  <si>
    <t>TELHAMENTO COM TELHA CERÂMICA CAPA-CANAL, TIPO PLAN, COM ATÉ 2 ÁGUAS, INCLUSO TRANSPORTE VERTICAL. AF_07/2019</t>
  </si>
  <si>
    <t xml:space="preserve">	FORRO DE PVC, LISO, PARA AMBIENTES COMERCIAIS, INCLUSIVE ESTRUTURA DE FIXAÇÃO. AF_05/2017_P</t>
  </si>
  <si>
    <t>REVESTIMENTO CERÂMICO PARA PISO COM PLACAS TIPO ESMALTADA EXTRA DE DIMENSÕES 35X35 CM APLICADA EM AMBIENTES DE ÁREA MAIOR QUE 10 M2. AF_06/2014</t>
  </si>
  <si>
    <t>RODAPÉ CERÂMICO DE 7CM DE ALTURA COM PLACAS TIPO ESMALTADA EXTRA DE DIMENSÕES 35X35CM. AF_06/2014</t>
  </si>
  <si>
    <t>REVESTIMENTO CERÂMICO PARA PAREDES EXTERNAS EM PASTILHAS DE PORCELANA 2,5 X 2,5 CM (PLACAS DE 30 X 30 CM), ALINHADAS A PRUMO, APLICADO EM SUPERFÍCIES EXTERNAS DA SACADA. AF_10/2014</t>
  </si>
  <si>
    <t>PORTA DE ALUMÍNIO DE ABRIR COM LAMBRI, COM GUARNIÇÃO, FIXAÇÃO COM PARAFUSOS - FORNECIMENTO E INSTALAÇÃO. AF_12/2019</t>
  </si>
  <si>
    <t>JANELA FIXA DE ALUMÍNIO PARA VIDRO, COM VIDRO, BATENTE E FERRAGENS. EXCLUSIVE ACABAMENTO, ALIZAR E CONTRAMARCO. FORNECIMENTO E INSTALAÇÃO. AF_12/2019</t>
  </si>
  <si>
    <t>PEITORIL LINEAR EM GRANITO OU MÁRMORE, L = 15CM, COMPRIMENTO DE ATÉ 2M, ASSENTADO COM ARGAMASSA 1:6 COM ADITIVO. AF_11/2020</t>
  </si>
  <si>
    <t>SOLEIRA EM GRANITO, LARGURA 15 CM, ESPESSURA 2,0 CM. AF_09/2020</t>
  </si>
  <si>
    <t>PONTO DE ILUMINAÇÃO E TOMADA, RESIDENCIAL, INCLUINDO INTERRUPTOR SIMPLES E TOMADA 10A/250V, CAIXA ELÉTRICA, ELETRODUTO, CABO, RASGO, QUEBRA E CHUMBAMENTO (EXCLUINDO LUMINÁRIA E LÂMPADA). AF_01/2016</t>
  </si>
  <si>
    <t>PONTO DE CONSUMO TERMINAL DE ÁGUA FRIA (SUBRAMAL) COM TUBULAÇÃO DE PVC, DN 25 MM, INSTALADO EM RAMAL DE ÁGUA, INCLUSOS RASGO E CHUMBAMENTO EM ALVENARIA. AF_12/2014</t>
  </si>
  <si>
    <t>BANCADA GRANITO CINZA 150 X 60 CM, COM CUBA DE EMBUTIR DE AÇO, VÁLVULA AMERICANA EM METAL, SIFÃO FLEXÍVEL EM PVC, ENGATE FLEXÍVEL 30 CM, TORNEIRA CROMADA LONGA, DE PAREDE, 1/2 OU 3/4, P/ COZINHA, PADRÃO POPULAR - FORNEC. E INSTALAÇÃO. AF_01/2020</t>
  </si>
  <si>
    <t>VASO SANITÁRIO SIFONADO COM CAIXA ACOPLADA LOUÇA BRANCA, INCLUSO ENGATE FLEXÍVEL EM PLÁSTICO BRANCO, 1/2 X 40CM - FORNECIMENTO E INSTALAÇÃO. AF_01/2020</t>
  </si>
  <si>
    <t xml:space="preserve">	LAVATÓRIO LOUÇA BRANCA SUSPENSO, 29,5 X 39CM OU EQUIVALENTE, PADRÃO POPULAR, INCLUSO SIFÃO TIPO GARRAFA EM PVC, VÁLVULA E ENGATE FLEXÍVEL 30CM EM PLÁSTICO E TORNEIRA CROMADA DE MESA, PADRÃO POPULAR - FORNECIMENTO E INSTALAÇÃO. AF_01/2020</t>
  </si>
  <si>
    <t>SEDOP</t>
  </si>
  <si>
    <t>REVISÃO PONTO DE ESGOTO</t>
  </si>
  <si>
    <t>TERMINAL/ASSOCIAÇÃO</t>
  </si>
  <si>
    <t xml:space="preserve">	SERVENTE COM ENCARGOS COMPLEMENTARES</t>
  </si>
  <si>
    <t>PARAFUSO DE FERRO POLIDO, SEXTAVADO, COM ROSCA PARCIAL, DIAMETRO 5/8", COMPRIMENTO 6", COM PORCA E ARRUELA DE PRESSAO MEDIA</t>
  </si>
  <si>
    <t>6.3</t>
  </si>
  <si>
    <t>6.4</t>
  </si>
  <si>
    <t>6.5</t>
  </si>
  <si>
    <t>6.6</t>
  </si>
  <si>
    <t>6.7</t>
  </si>
  <si>
    <t>6.8</t>
  </si>
  <si>
    <t>6.9</t>
  </si>
  <si>
    <t>6.10</t>
  </si>
  <si>
    <t>6.11</t>
  </si>
  <si>
    <t>6.12</t>
  </si>
  <si>
    <t>6.13</t>
  </si>
  <si>
    <t>6.14</t>
  </si>
  <si>
    <t>6.15</t>
  </si>
  <si>
    <t>6.16</t>
  </si>
  <si>
    <t>6.17</t>
  </si>
  <si>
    <t>6.18</t>
  </si>
  <si>
    <t>6.19</t>
  </si>
  <si>
    <t>6.20</t>
  </si>
  <si>
    <t>6.21</t>
  </si>
  <si>
    <t>7</t>
  </si>
  <si>
    <t>7.1</t>
  </si>
  <si>
    <t>7.2</t>
  </si>
  <si>
    <t>7.3</t>
  </si>
  <si>
    <t>7.4</t>
  </si>
  <si>
    <t>7.5</t>
  </si>
  <si>
    <t>7.6</t>
  </si>
  <si>
    <t>7.7</t>
  </si>
  <si>
    <t>7.8</t>
  </si>
  <si>
    <t>7.9</t>
  </si>
  <si>
    <t>7.10</t>
  </si>
  <si>
    <t>7.11</t>
  </si>
  <si>
    <t>7.12</t>
  </si>
  <si>
    <t>TOTAL DO SUBITEM 7.0</t>
  </si>
  <si>
    <t>8</t>
  </si>
  <si>
    <t>8.1</t>
  </si>
  <si>
    <t>8.2</t>
  </si>
  <si>
    <t>8.3</t>
  </si>
  <si>
    <t>8.4</t>
  </si>
  <si>
    <t>8.5</t>
  </si>
  <si>
    <t>8.6</t>
  </si>
  <si>
    <t>8.7</t>
  </si>
  <si>
    <t>8.8</t>
  </si>
  <si>
    <t>8.9</t>
  </si>
  <si>
    <t>8.10</t>
  </si>
  <si>
    <t>TOTAL DO SUBITEM 8.0</t>
  </si>
  <si>
    <t>9</t>
  </si>
  <si>
    <t>9.1</t>
  </si>
  <si>
    <t>TOTAL DO SUBITEM 9.0</t>
  </si>
  <si>
    <t>08</t>
  </si>
  <si>
    <t>07</t>
  </si>
  <si>
    <t>09</t>
  </si>
  <si>
    <t>7º</t>
  </si>
  <si>
    <t>8º</t>
  </si>
  <si>
    <t>9º</t>
  </si>
  <si>
    <t>10º</t>
  </si>
  <si>
    <t>ENCARREGADO GERAL COM ENCARGOS COMPLEMENTARES</t>
  </si>
  <si>
    <t>VIGIA NOTURNO COM ENCARGOS COMPLEMENTARES</t>
  </si>
  <si>
    <t>PRESSAO DE PERNAS TRIPLO, EM TUBO DE ACO CARBONO, PINTURA NO PROCESSO ELETROSTATICO - EQUIPAMENTO DE GINASTICA PARA ACADEMIA AO AR LIVRE / ACADEMIA DA TERCEIRA IDADE - ATI</t>
  </si>
  <si>
    <t xml:space="preserve">	ESQUI TRIPLO, EM TUBO DE ACO CARBONO, PINTURA NO PROCESSO ELETROSTATICO - EQUIPAMENTO DE GINASTICA PARA ACADEMIA AO AR LIVRE / ACADEMIA DA TERCEIRA IDADE - ATI</t>
  </si>
  <si>
    <t xml:space="preserve">	SURF DUPLO, EM TUBO DE ACO CARBONO, PINTURA NO PROCESSO ELETROSTATICO - EQUIPAMENTO DE GINASTICA PARA ACADEMIA AO AR LIVRE / ACADEMIA DA TERCEIRA IDADE - ATI</t>
  </si>
  <si>
    <t>PARAFUSO DE ACO TIPO CHUMBADOR PARABOLT, DIAMETRO 1/2", COMPRIMENTO 75 MM</t>
  </si>
  <si>
    <t>CONCRETO FCK = 15MPA, TRAÇO 1:3,4:3,4 (EM MASSA SECA DE CIMENTO/ AREIA MÉDIA/ SEIXO ROLADO) - PREPARO MANUAL. AF_05/2021</t>
  </si>
  <si>
    <t>Comp. 008</t>
  </si>
  <si>
    <t>Comp. 009</t>
  </si>
  <si>
    <t>Comp. 010</t>
  </si>
  <si>
    <t>Comp. 011</t>
  </si>
  <si>
    <t>Comp. 012</t>
  </si>
  <si>
    <t>Comp. 013</t>
  </si>
  <si>
    <t>Comp. 014</t>
  </si>
  <si>
    <t>Comp. 015</t>
  </si>
  <si>
    <t>Comp. 016</t>
  </si>
  <si>
    <t>Cot. 001</t>
  </si>
  <si>
    <t>Cot. 002</t>
  </si>
  <si>
    <t>Cot. 003</t>
  </si>
  <si>
    <t>Cot. 004</t>
  </si>
  <si>
    <t>Cot. 005</t>
  </si>
  <si>
    <t>Comp. 017</t>
  </si>
  <si>
    <t>Comp. 018</t>
  </si>
  <si>
    <t>Comp. 019</t>
  </si>
  <si>
    <t>Comp. 020</t>
  </si>
  <si>
    <t>Comp. 021</t>
  </si>
  <si>
    <t>MEMORIAL DE CÁLCULO</t>
  </si>
  <si>
    <t>MEMÓRIA DE CÁLCULO</t>
  </si>
  <si>
    <t>Comp.</t>
  </si>
  <si>
    <t>Largura</t>
  </si>
  <si>
    <t>Quant.</t>
  </si>
  <si>
    <t>Total</t>
  </si>
  <si>
    <t>3.2</t>
  </si>
  <si>
    <t>Área</t>
  </si>
  <si>
    <t>Altura</t>
  </si>
  <si>
    <t>3.4</t>
  </si>
  <si>
    <t>TxKm</t>
  </si>
  <si>
    <t>Volume</t>
  </si>
  <si>
    <t>Distância</t>
  </si>
  <si>
    <t>Infraestrutura do Canteiro</t>
  </si>
  <si>
    <t>ESCAVACAO, CARGA E TRANSPORTE DE  MATERIAL DE 1A CATEGORIA COM TRATOR SOBRE ESTEIRAS 347 HP E CACAMBA 6M3,  DMT 50 A 200M</t>
  </si>
  <si>
    <t>Total 01</t>
  </si>
  <si>
    <t>Total Trechos</t>
  </si>
  <si>
    <t>Total 02</t>
  </si>
  <si>
    <t>COMPACTACAO MECANICA A 95% DO PROCTOR NORMAL</t>
  </si>
  <si>
    <t>Área 1</t>
  </si>
  <si>
    <t>Área 2</t>
  </si>
  <si>
    <t>Espess.</t>
  </si>
  <si>
    <t>EXECUÇÃO E COMPACTAÇÃO DE BASE E OU SUB BASE COM BRITA GRADUADA SIMPLES - EXCLUSIVE CARGA E TRANSPORTE</t>
  </si>
  <si>
    <t>TRANSPORTE COMERCIAL COM CAMINHAO CARROCERIA 9 T, RODOVIA PAVIMENTADA</t>
  </si>
  <si>
    <t>g (T/m³)</t>
  </si>
  <si>
    <t>Cargo</t>
  </si>
  <si>
    <t>Engen.</t>
  </si>
  <si>
    <t>Encar.</t>
  </si>
  <si>
    <t>Vigia</t>
  </si>
  <si>
    <t>h/di</t>
  </si>
  <si>
    <t>dias/mês</t>
  </si>
  <si>
    <t>Meses</t>
  </si>
  <si>
    <t>Qt. Rampa</t>
  </si>
  <si>
    <t>Qunat.</t>
  </si>
  <si>
    <t>Area. Q1</t>
  </si>
  <si>
    <t>Area. Q2</t>
  </si>
  <si>
    <t>Area. Q3</t>
  </si>
  <si>
    <t xml:space="preserve"> = remoção Telha</t>
  </si>
  <si>
    <t xml:space="preserve"> = Demolição Piso</t>
  </si>
  <si>
    <t>2.8 Plant. Grama</t>
  </si>
  <si>
    <t xml:space="preserve"> = 2.2 Exec. Pass</t>
  </si>
  <si>
    <t>SINAPI DESONERADO 08/2021 - SEDOP 09/2021</t>
  </si>
  <si>
    <t>LICENÇAS E TAXAS DA OBRA</t>
  </si>
  <si>
    <t>cj</t>
  </si>
  <si>
    <t>DEMOLIÇÃO DE ALVENARIA DE BLOCO FURADO, DE FORMA MANUAL, SEM REAPROVEITAMENTO.</t>
  </si>
  <si>
    <t>REMOÇÃO DE LOUÇAS, DE FORMA MANUAL, SEM REAPROVEITAMENTO.</t>
  </si>
  <si>
    <t>und</t>
  </si>
  <si>
    <t>REMOÇÃO DE METAIS SANITÁRIOS, DE FORMA MANUAL, SEM REAPROVEITAMENTO.</t>
  </si>
  <si>
    <t>REMOÇÃO DE PORTAS, DE FORMA MANUAL, SEM REAPROVEITAMENTO. AF_12/2017</t>
  </si>
  <si>
    <t>REMOÇÃO DE JANELAS, DE FORMA MANUAL, SEM REAPROVEITAMENTO. AF_12/2017</t>
  </si>
  <si>
    <t xml:space="preserve">VASO SANITARIO SIFONADO CONVENCIONAL PARA PCD SEM FURO FRONTAL COM LOUÇA BRANCA SEM ASSENTO, INCLUSO CONJUNTO DE LIGAÇÃO PARA BACIA SANITÁRIA AJUSTÁVEL - FORNECIMENTO E INSTALAÇÃO. </t>
  </si>
  <si>
    <t>BARRA DE APOIO RETA, EM ALUMINIO, COMPRIMENTO 90 CM, FIXADA NA PAREDE - FORNECIMENTO E INSTALAÇÃO.</t>
  </si>
  <si>
    <t>6.22</t>
  </si>
  <si>
    <t>6.23</t>
  </si>
  <si>
    <t>6.24</t>
  </si>
  <si>
    <t>6.25</t>
  </si>
  <si>
    <t>6.26</t>
  </si>
  <si>
    <t>6.27</t>
  </si>
  <si>
    <t>6.28</t>
  </si>
  <si>
    <t>OBJETO: REFORMA E AMPLIAÇÃO DA AVENIDA GEN. MOURA DE CARVALHO - CANTEIRO CENTRAL</t>
  </si>
  <si>
    <t xml:space="preserve">ALVENARIA DE VEDAÇÃO DE BLOCOS CERÂMICOS FURADOS NA HORIZONTAL DE 9X14X19CM (ESPESSURA 9CM) DE PAREDES COM ÁREA LÍQUIDA MAIOR OU IGUAL A 6M² COM VÃOS E ARGAMASSA DE ASSENTAMENTO COM PREPARO EM BETONEIRA. </t>
  </si>
  <si>
    <t>CHAPISCO APLICADO EM ALVENARIAS E ESTRUTURAS DE CONCRETO INTERNAS, COM COLHER DE PEDREIRO. ARGAMASSA TRAÇO 1:3 COM PREPARO MANUAL.</t>
  </si>
  <si>
    <t>MASSA ÚNICA, PARA RECEBIMENTO DE PINTURA, EM ARGAMASSA TRAÇO 1:2:8, PREPARO MANUAL, APLICADA MANUALMENTE EM FACES INTERNAS DE PAREDES,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</si>
  <si>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</si>
  <si>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6.29</t>
  </si>
  <si>
    <t>6.30</t>
  </si>
  <si>
    <t>6.31</t>
  </si>
  <si>
    <t>6.32</t>
  </si>
  <si>
    <t>pt</t>
  </si>
  <si>
    <t>EXECUÇÃO DE PASSEIO (CALÇADA) OU PISO DE CONCRETO COM CONCRETO MOLDADO IN LOCO, USINADO, ACABAMENTO CONVENCIONAL, ESPESSURA 12 CM, ARMADO. AF_07/2016</t>
  </si>
  <si>
    <t>118,83+77,45+69,72+66,22+76,93+17,34+97,36+174,65+223,13+44,94+35,33+25,38+175,52+18,00+27,35+42,86+52,12+28,79+28,08+46,04+161,42+90,34+11,75+8,94+6,74+7,86+10,39+8,73+7,44+10,84+8,12+19,84+9,95+12,31+8,14+11,43+14,14+5,01+10,51+12,83+12,09+14,15+5,69+6,04+22,18+14,99+21,54+8,50+7,87+13,77+16,63+18,56+12,60+13,82+17,93+22,39+12,71+16,60+21,87+38,03+24,19+23,65+18,11+19,66+22,32+45,82+38,29+20,46+15,29+10,24+83,35+25,38+41,15+47,96+13,97+117,60+2,65</t>
  </si>
  <si>
    <t xml:space="preserve">RETIRADA DE GRAMA </t>
  </si>
  <si>
    <t>JARDINEIRO COM ENCARGOS COMPLEMENTARES</t>
  </si>
  <si>
    <t>Comp. 004</t>
  </si>
  <si>
    <t>RETIRADA DE GRAMA</t>
  </si>
  <si>
    <t>APICOAMENTO DE REBOCO OU CIMENTADO</t>
  </si>
  <si>
    <t>REVESTIMENTO CERÂMICO PARA PAREDES INTERNAS COM PLACAS TIPO ESMALTADA EXTRA DE DIMENSÕES 33X45 CM APLICADAS EM AMBIENTES DE ÁREA MAIOR QUE 5 M² NA ALTURA INTEIRA DAS PAREDES. AF_06/2014</t>
  </si>
  <si>
    <t xml:space="preserve">Área PASSEIO (CALÇADA) OU PISO DE CONCRETO </t>
  </si>
  <si>
    <t>PORTA/JANELA DE ENROLAR COMPLETA EM ACO GALVANIZADO COM FERRAGENS E PINTADA - FORNECIMENTO E INSTALAÇÃO</t>
  </si>
  <si>
    <t>PINTURA COM TINTA ALQUÍDICA DE ACABAMENTO (ESMALTE SINTÉTICO FOSCO) PULVERIZADA SOBRE SUPERFÍCIES METÁLICAS (EXCETO PERFIL) EXECUTADO EM OBRA (02 DEMÃOS). AF_01/2020_P</t>
  </si>
  <si>
    <t>Área Esq.</t>
  </si>
  <si>
    <t>6.33</t>
  </si>
  <si>
    <t>6.34</t>
  </si>
  <si>
    <t>PORTA/JANELA DE ENROLAR MANUAL COMPLETA, PERFIL MEIA CANA CEGA, EM ACO GALVANIZADO NATURAL, CHAPA NUMERO 24</t>
  </si>
  <si>
    <t xml:space="preserve"> = Piso Concreto</t>
  </si>
  <si>
    <t>COLCHÃO DE AREIA 20 CM</t>
  </si>
  <si>
    <t>ENGENHEIRO CIVIL JUNIOR COM ENCARGOS COMPLEMENTARES</t>
  </si>
  <si>
    <t>TOTAL DO SUBITEM 10.0</t>
  </si>
  <si>
    <t>10</t>
  </si>
  <si>
    <t>3.5</t>
  </si>
  <si>
    <t>3.6</t>
  </si>
  <si>
    <t>3.7</t>
  </si>
  <si>
    <t>3.8</t>
  </si>
  <si>
    <t>3.9</t>
  </si>
  <si>
    <t>3.10</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</si>
  <si>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</si>
  <si>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</si>
  <si>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</si>
  <si>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</si>
  <si>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</si>
  <si>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</si>
  <si>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</si>
  <si>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</si>
  <si>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</si>
  <si>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</si>
  <si>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</si>
  <si>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</si>
  <si>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</si>
  <si>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</si>
  <si>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</si>
  <si>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</si>
  <si>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</si>
  <si>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</si>
  <si>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</si>
  <si>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</si>
  <si>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</si>
  <si>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</si>
  <si>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</si>
  <si>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8.11</t>
  </si>
  <si>
    <t>8.12</t>
  </si>
  <si>
    <t>9.2</t>
  </si>
  <si>
    <t>9.3</t>
  </si>
  <si>
    <t>9.4</t>
  </si>
  <si>
    <t>9.5</t>
  </si>
  <si>
    <t>9.6</t>
  </si>
  <si>
    <t>9.7</t>
  </si>
  <si>
    <t>9.8</t>
  </si>
  <si>
    <t>9.9</t>
  </si>
  <si>
    <t>9.10</t>
  </si>
  <si>
    <t>10.1</t>
  </si>
  <si>
    <t>TOTAL DO SUBITEM10.0</t>
  </si>
  <si>
    <t xml:space="preserve">RESUMO </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</si>
</sst>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7" formatCode="&quot;R$&quot;\ #,##0.00;\-&quot;R$&quot;\ #,##0.00"/>
    <numFmt numFmtId="8" formatCode="&quot;R$&quot;\ #,##0.00;[Red]\-&quot;R$&quot;\ #,##0.00"/>
    <numFmt numFmtId="43" formatCode="_-* #,##0.00_-;\-* #,##0.00_-;_-* &quot;-&quot;??_-;_-@_-"/>
    <numFmt numFmtId="164" formatCode="_(&quot;R$ &quot;* #,##0.00_);_(&quot;R$ &quot;* \(#,##0.00\);_(&quot;R$ &quot;* &quot;-&quot;??_);_(@_)"/>
    <numFmt numFmtId="165" formatCode="_(* #,##0.00_);_(* \(#,##0.00\);_(* &quot;-&quot;??_);_(@_)"/>
    <numFmt numFmtId="166" formatCode="&quot;R$&quot;\ #,##0.00"/>
    <numFmt numFmtId="167" formatCode="#,##0.000"/>
  </numFmts>
  <fonts count="49">
    <font>
      <sz val="10"/>
      <name val="Arial"/>
    </font>
    <font>
      <sz val="11"/>
      <color theme="1"/>
      <name val="Calibri"/>
      <family val="2"/>
      <scheme val="minor"/>
    </font>
    <font>
      <sz val="10"/>
      <name val="Arial"/>
      <family val="2"/>
    </font>
    <font>
      <sz val="8"/>
      <name val="Arial"/>
      <family val="2"/>
    </font>
    <font>
      <sz val="10"/>
      <name val="Arial"/>
      <family val="2"/>
    </font>
    <font>
      <b/>
      <sz val="10"/>
      <name val="Arial"/>
      <family val="2"/>
    </font>
    <font>
      <sz val="10"/>
      <name val="Arial"/>
      <family val="2"/>
    </font>
    <font>
      <sz val="10"/>
      <name val="Times New Roman"/>
      <family val="1"/>
    </font>
    <font>
      <sz val="11"/>
      <color rgb="FF000000"/>
      <name val="Calibri"/>
      <family val="2"/>
      <charset val="204"/>
    </font>
    <font>
      <sz val="10"/>
      <color indexed="8"/>
      <name val="Courier New"/>
      <family val="3"/>
    </font>
    <font>
      <sz val="10"/>
      <name val="Courier New"/>
      <family val="3"/>
    </font>
    <font>
      <sz val="10"/>
      <color rgb="FFFF0000"/>
      <name val="Courier New"/>
      <family val="3"/>
    </font>
    <font>
      <b/>
      <sz val="11"/>
      <name val="Cambria"/>
      <family val="1"/>
      <scheme val="major"/>
    </font>
    <font>
      <b/>
      <sz val="10"/>
      <name val="Cambria"/>
      <family val="1"/>
      <scheme val="major"/>
    </font>
    <font>
      <sz val="10"/>
      <name val="Cambria"/>
      <family val="1"/>
      <scheme val="major"/>
    </font>
    <font>
      <sz val="11"/>
      <color rgb="FF000000"/>
      <name val="Cambria"/>
      <family val="1"/>
      <scheme val="major"/>
    </font>
    <font>
      <sz val="11"/>
      <name val="Cambria"/>
      <family val="1"/>
      <scheme val="major"/>
    </font>
    <font>
      <sz val="12"/>
      <name val="Cambria"/>
      <family val="1"/>
      <scheme val="major"/>
    </font>
    <font>
      <b/>
      <sz val="12"/>
      <name val="Cambria"/>
      <family val="1"/>
      <scheme val="major"/>
    </font>
    <font>
      <sz val="11"/>
      <name val="ChelthmITC Bk BT"/>
    </font>
    <font>
      <sz val="11"/>
      <color indexed="18"/>
      <name val="Cambria"/>
      <family val="1"/>
      <scheme val="major"/>
    </font>
    <font>
      <b/>
      <sz val="11"/>
      <color indexed="18"/>
      <name val="Cambria"/>
      <family val="1"/>
      <scheme val="major"/>
    </font>
    <font>
      <i/>
      <sz val="11"/>
      <name val="Cambria"/>
      <family val="1"/>
      <scheme val="major"/>
    </font>
    <font>
      <b/>
      <i/>
      <u/>
      <sz val="11"/>
      <name val="Cambria"/>
      <family val="1"/>
      <scheme val="major"/>
    </font>
    <font>
      <b/>
      <sz val="10"/>
      <name val="Courier New"/>
      <family val="3"/>
    </font>
    <font>
      <b/>
      <sz val="14"/>
      <name val="Cambria"/>
      <family val="1"/>
    </font>
    <font>
      <b/>
      <sz val="8"/>
      <name val="Cambria"/>
      <family val="1"/>
      <scheme val="major"/>
    </font>
    <font>
      <sz val="10"/>
      <color theme="1"/>
      <name val="Cambria"/>
      <family val="1"/>
      <scheme val="major"/>
    </font>
    <font>
      <sz val="11"/>
      <color theme="1"/>
      <name val="Calibri"/>
      <family val="2"/>
      <scheme val="minor"/>
    </font>
    <font>
      <sz val="9"/>
      <color rgb="FF000000"/>
      <name val="Cambria"/>
      <family val="1"/>
      <scheme val="major"/>
    </font>
    <font>
      <b/>
      <sz val="14"/>
      <name val="Cambria"/>
      <family val="1"/>
      <scheme val="major"/>
    </font>
    <font>
      <sz val="7"/>
      <name val="Courier New"/>
      <family val="3"/>
    </font>
    <font>
      <sz val="12"/>
      <color rgb="FF000000"/>
      <name val="Times New Roman"/>
      <family val="1"/>
    </font>
    <font>
      <b/>
      <sz val="12"/>
      <color theme="1"/>
      <name val="Cambria"/>
      <family val="1"/>
      <scheme val="major"/>
    </font>
    <font>
      <b/>
      <sz val="12"/>
      <color rgb="FF000000"/>
      <name val="Cambria"/>
      <family val="1"/>
      <scheme val="major"/>
    </font>
    <font>
      <sz val="11"/>
      <color rgb="FF000000"/>
      <name val="Calibri"/>
      <family val="2"/>
    </font>
    <font>
      <sz val="12"/>
      <color indexed="8"/>
      <name val="Cambria"/>
      <family val="1"/>
      <scheme val="major"/>
    </font>
    <font>
      <sz val="12"/>
      <color theme="1"/>
      <name val="Cambria"/>
      <family val="1"/>
      <scheme val="major"/>
    </font>
    <font>
      <sz val="12"/>
      <color rgb="FF000000"/>
      <name val="Cambria"/>
      <family val="1"/>
      <scheme val="major"/>
    </font>
    <font>
      <b/>
      <sz val="18"/>
      <name val="Cambria"/>
      <family val="1"/>
      <scheme val="major"/>
    </font>
    <font>
      <b/>
      <sz val="18"/>
      <name val="Times New Roman"/>
      <family val="1"/>
    </font>
    <font>
      <b/>
      <sz val="11"/>
      <color rgb="FF000000"/>
      <name val="Cambria"/>
      <family val="1"/>
      <scheme val="major"/>
    </font>
    <font>
      <sz val="8"/>
      <name val="Arial"/>
    </font>
    <font>
      <b/>
      <sz val="16"/>
      <color theme="4" tint="-0.249977111117893"/>
      <name val="Cambria"/>
      <family val="1"/>
      <scheme val="major"/>
    </font>
    <font>
      <sz val="10"/>
      <color rgb="FF000000"/>
      <name val="Cambria"/>
      <family val="1"/>
      <scheme val="major"/>
    </font>
    <font>
      <sz val="10"/>
      <color rgb="FF7030A0"/>
      <name val="Cambria"/>
      <family val="1"/>
      <scheme val="major"/>
    </font>
    <font>
      <sz val="11"/>
      <name val="Calibri"/>
      <family val="2"/>
      <charset val="204"/>
    </font>
    <font>
      <b/>
      <sz val="10"/>
      <color rgb="FF7030A0"/>
      <name val="Cambria"/>
      <family val="1"/>
      <scheme val="major"/>
    </font>
    <font>
      <sz val="11"/>
      <color indexed="8"/>
      <name val="Calibri"/>
      <family val="2"/>
    </font>
  </fonts>
  <fills count="12">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4" tint="0.39997558519241921"/>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3" tint="0.79998168889431442"/>
        <bgColor indexed="64"/>
      </patternFill>
    </fill>
    <fill>
      <patternFill patternType="solid">
        <fgColor indexed="9"/>
        <bgColor indexed="8"/>
      </patternFill>
    </fill>
  </fills>
  <borders count="82">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medium">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theme="3" tint="0.39997558519241921"/>
      </bottom>
      <diagonal/>
    </border>
    <border>
      <left/>
      <right/>
      <top style="medium">
        <color indexed="64"/>
      </top>
      <bottom style="thin">
        <color theme="3" tint="0.39997558519241921"/>
      </bottom>
      <diagonal/>
    </border>
    <border>
      <left/>
      <right style="medium">
        <color indexed="64"/>
      </right>
      <top style="medium">
        <color indexed="64"/>
      </top>
      <bottom style="thin">
        <color theme="3" tint="0.39997558519241921"/>
      </bottom>
      <diagonal/>
    </border>
    <border>
      <left style="medium">
        <color indexed="64"/>
      </left>
      <right style="thin">
        <color theme="3" tint="0.39997558519241921"/>
      </right>
      <top style="thin">
        <color theme="3" tint="0.39997558519241921"/>
      </top>
      <bottom style="thin">
        <color theme="3" tint="0.39997558519241921"/>
      </bottom>
      <diagonal/>
    </border>
    <border>
      <left style="thin">
        <color theme="3" tint="0.39997558519241921"/>
      </left>
      <right style="thin">
        <color theme="3" tint="0.39997558519241921"/>
      </right>
      <top style="thin">
        <color theme="3" tint="0.39997558519241921"/>
      </top>
      <bottom style="thin">
        <color theme="3" tint="0.39997558519241921"/>
      </bottom>
      <diagonal/>
    </border>
    <border>
      <left style="thin">
        <color theme="3" tint="0.39997558519241921"/>
      </left>
      <right style="medium">
        <color indexed="64"/>
      </right>
      <top style="thin">
        <color theme="3" tint="0.39997558519241921"/>
      </top>
      <bottom style="thin">
        <color theme="3" tint="0.39997558519241921"/>
      </bottom>
      <diagonal/>
    </border>
    <border>
      <left/>
      <right style="thin">
        <color theme="3" tint="0.39997558519241921"/>
      </right>
      <top style="thin">
        <color theme="3" tint="0.39997558519241921"/>
      </top>
      <bottom style="thin">
        <color theme="3" tint="0.39997558519241921"/>
      </bottom>
      <diagonal/>
    </border>
    <border>
      <left style="medium">
        <color indexed="64"/>
      </left>
      <right/>
      <top style="thin">
        <color theme="3" tint="0.39997558519241921"/>
      </top>
      <bottom style="thin">
        <color theme="3" tint="0.39997558519241921"/>
      </bottom>
      <diagonal/>
    </border>
    <border>
      <left/>
      <right/>
      <top style="thin">
        <color theme="3" tint="0.39997558519241921"/>
      </top>
      <bottom style="thin">
        <color theme="3" tint="0.39997558519241921"/>
      </bottom>
      <diagonal/>
    </border>
    <border>
      <left/>
      <right style="medium">
        <color indexed="64"/>
      </right>
      <top style="thin">
        <color theme="3" tint="0.39997558519241921"/>
      </top>
      <bottom style="thin">
        <color theme="3" tint="0.39997558519241921"/>
      </bottom>
      <diagonal/>
    </border>
    <border>
      <left style="medium">
        <color indexed="64"/>
      </left>
      <right style="thin">
        <color theme="3" tint="0.39997558519241921"/>
      </right>
      <top style="thin">
        <color theme="3" tint="0.39997558519241921"/>
      </top>
      <bottom style="medium">
        <color indexed="64"/>
      </bottom>
      <diagonal/>
    </border>
    <border>
      <left style="thin">
        <color theme="3" tint="0.39997558519241921"/>
      </left>
      <right style="thin">
        <color theme="3" tint="0.39997558519241921"/>
      </right>
      <top style="thin">
        <color theme="3" tint="0.39997558519241921"/>
      </top>
      <bottom style="medium">
        <color indexed="64"/>
      </bottom>
      <diagonal/>
    </border>
    <border>
      <left style="thin">
        <color theme="3" tint="0.39997558519241921"/>
      </left>
      <right style="medium">
        <color indexed="64"/>
      </right>
      <top style="thin">
        <color theme="3" tint="0.39997558519241921"/>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diagonal/>
    </border>
    <border>
      <left style="thin">
        <color indexed="64"/>
      </left>
      <right/>
      <top style="thin">
        <color indexed="64"/>
      </top>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s>
  <cellStyleXfs count="23">
    <xf numFmtId="0" fontId="0" fillId="0" borderId="0"/>
    <xf numFmtId="164" fontId="2" fillId="0" borderId="0" applyFont="0" applyFill="0" applyBorder="0" applyAlignment="0" applyProtection="0"/>
    <xf numFmtId="0" fontId="2" fillId="0" borderId="0"/>
    <xf numFmtId="0" fontId="7" fillId="0" borderId="0"/>
    <xf numFmtId="0" fontId="7" fillId="0" borderId="0"/>
    <xf numFmtId="0" fontId="8" fillId="0" borderId="0"/>
    <xf numFmtId="0" fontId="2" fillId="0" borderId="0"/>
    <xf numFmtId="9" fontId="6"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165" fontId="7" fillId="0" borderId="0" applyFont="0" applyFill="0" applyBorder="0" applyAlignment="0" applyProtection="0"/>
    <xf numFmtId="165" fontId="4"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19" fillId="0" borderId="0"/>
    <xf numFmtId="9" fontId="2" fillId="0" borderId="0" applyFont="0" applyFill="0" applyBorder="0" applyAlignment="0" applyProtection="0"/>
    <xf numFmtId="9" fontId="28" fillId="0" borderId="0" applyFont="0" applyFill="0" applyBorder="0" applyAlignment="0" applyProtection="0"/>
    <xf numFmtId="43" fontId="8" fillId="0" borderId="0" applyFont="0" applyFill="0" applyBorder="0" applyAlignment="0" applyProtection="0"/>
    <xf numFmtId="0" fontId="35" fillId="0" borderId="0"/>
    <xf numFmtId="164" fontId="8" fillId="0" borderId="0" applyFont="0" applyFill="0" applyBorder="0" applyAlignment="0" applyProtection="0"/>
    <xf numFmtId="0" fontId="1" fillId="0" borderId="0"/>
    <xf numFmtId="165" fontId="48" fillId="0" borderId="0" applyFont="0" applyFill="0" applyBorder="0" applyAlignment="0" applyProtection="0"/>
  </cellStyleXfs>
  <cellXfs count="557">
    <xf numFmtId="0" fontId="0" fillId="0" borderId="0" xfId="0"/>
    <xf numFmtId="0" fontId="0" fillId="0" borderId="0" xfId="0" applyAlignment="1">
      <alignment horizontal="center"/>
    </xf>
    <xf numFmtId="0" fontId="0" fillId="0" borderId="0" xfId="0" applyAlignment="1">
      <alignment wrapText="1"/>
    </xf>
    <xf numFmtId="0" fontId="9" fillId="0" borderId="0" xfId="0" applyFont="1" applyFill="1"/>
    <xf numFmtId="0" fontId="10" fillId="0" borderId="0" xfId="0" applyFont="1" applyFill="1"/>
    <xf numFmtId="0" fontId="11" fillId="0" borderId="0" xfId="0" applyFont="1" applyFill="1"/>
    <xf numFmtId="0" fontId="10" fillId="0" borderId="0" xfId="0" applyFont="1" applyFill="1" applyBorder="1" applyAlignment="1">
      <alignment vertical="center" wrapText="1"/>
    </xf>
    <xf numFmtId="0" fontId="10" fillId="0" borderId="0" xfId="0" applyFont="1" applyFill="1" applyBorder="1" applyAlignment="1">
      <alignment horizontal="center" vertical="center" wrapText="1"/>
    </xf>
    <xf numFmtId="2" fontId="10" fillId="0" borderId="0" xfId="0" applyNumberFormat="1" applyFont="1" applyFill="1" applyBorder="1" applyAlignment="1">
      <alignment horizontal="right" vertical="center" wrapText="1"/>
    </xf>
    <xf numFmtId="7" fontId="10" fillId="0" borderId="0" xfId="11" applyNumberFormat="1" applyFont="1" applyFill="1" applyBorder="1"/>
    <xf numFmtId="0" fontId="5" fillId="0" borderId="0" xfId="0" applyFont="1" applyAlignment="1">
      <alignment horizontal="center"/>
    </xf>
    <xf numFmtId="4" fontId="14" fillId="0" borderId="16" xfId="0" applyNumberFormat="1" applyFont="1" applyFill="1" applyBorder="1" applyAlignment="1">
      <alignment horizontal="center" vertical="center" wrapText="1"/>
    </xf>
    <xf numFmtId="0" fontId="14" fillId="0" borderId="16" xfId="0" applyFont="1" applyFill="1" applyBorder="1" applyAlignment="1">
      <alignment vertical="center" wrapText="1"/>
    </xf>
    <xf numFmtId="0" fontId="14" fillId="0" borderId="16" xfId="0" applyFont="1" applyFill="1" applyBorder="1" applyAlignment="1">
      <alignment horizontal="center" vertical="center" wrapText="1"/>
    </xf>
    <xf numFmtId="0" fontId="13" fillId="4" borderId="27" xfId="0" applyFont="1" applyFill="1" applyBorder="1" applyAlignment="1">
      <alignment horizontal="center" vertical="center" wrapText="1"/>
    </xf>
    <xf numFmtId="0" fontId="13" fillId="4" borderId="19" xfId="0" applyFont="1" applyFill="1" applyBorder="1" applyAlignment="1">
      <alignment horizontal="center" vertical="center" wrapText="1"/>
    </xf>
    <xf numFmtId="166" fontId="13" fillId="4" borderId="19" xfId="11" applyNumberFormat="1" applyFont="1" applyFill="1" applyBorder="1" applyAlignment="1">
      <alignment horizontal="center" vertical="center" wrapText="1"/>
    </xf>
    <xf numFmtId="166" fontId="13" fillId="4" borderId="29" xfId="11" applyNumberFormat="1" applyFont="1" applyFill="1" applyBorder="1" applyAlignment="1">
      <alignment horizontal="center" vertical="center" wrapText="1"/>
    </xf>
    <xf numFmtId="165" fontId="13" fillId="4" borderId="42" xfId="11" applyFont="1" applyFill="1" applyBorder="1" applyAlignment="1">
      <alignment horizontal="center" vertical="center" wrapText="1"/>
    </xf>
    <xf numFmtId="0" fontId="13" fillId="4" borderId="16" xfId="0" applyFont="1" applyFill="1" applyBorder="1" applyAlignment="1">
      <alignment vertical="center" wrapText="1"/>
    </xf>
    <xf numFmtId="4" fontId="14" fillId="4" borderId="16" xfId="0" applyNumberFormat="1" applyFont="1" applyFill="1" applyBorder="1" applyAlignment="1">
      <alignment horizontal="center" vertical="center"/>
    </xf>
    <xf numFmtId="4" fontId="14" fillId="4" borderId="16" xfId="0" applyNumberFormat="1" applyFont="1" applyFill="1" applyBorder="1" applyAlignment="1">
      <alignment horizontal="center" vertical="center" wrapText="1"/>
    </xf>
    <xf numFmtId="4" fontId="14" fillId="4" borderId="16" xfId="11" applyNumberFormat="1" applyFont="1" applyFill="1" applyBorder="1" applyAlignment="1">
      <alignment horizontal="center" vertical="center"/>
    </xf>
    <xf numFmtId="166" fontId="14" fillId="3" borderId="11" xfId="11" applyNumberFormat="1" applyFont="1" applyFill="1" applyBorder="1" applyAlignment="1">
      <alignment horizontal="center" vertical="center" wrapText="1"/>
    </xf>
    <xf numFmtId="166" fontId="13" fillId="3" borderId="37" xfId="11" applyNumberFormat="1" applyFont="1" applyFill="1" applyBorder="1" applyAlignment="1">
      <alignment horizontal="center" vertical="center" wrapText="1"/>
    </xf>
    <xf numFmtId="10" fontId="13" fillId="3" borderId="8" xfId="11" applyNumberFormat="1" applyFont="1" applyFill="1" applyBorder="1" applyAlignment="1">
      <alignment horizontal="center" vertical="center" wrapText="1"/>
    </xf>
    <xf numFmtId="0" fontId="13" fillId="4" borderId="16" xfId="0" applyFont="1" applyFill="1" applyBorder="1" applyAlignment="1">
      <alignment horizontal="center" vertical="center" wrapText="1"/>
    </xf>
    <xf numFmtId="4" fontId="14" fillId="4" borderId="16" xfId="1" applyNumberFormat="1" applyFont="1" applyFill="1" applyBorder="1" applyAlignment="1">
      <alignment horizontal="center" vertical="center"/>
    </xf>
    <xf numFmtId="0" fontId="14" fillId="4" borderId="16" xfId="0" applyFont="1" applyFill="1" applyBorder="1" applyAlignment="1">
      <alignment horizontal="center" vertical="center"/>
    </xf>
    <xf numFmtId="0" fontId="13" fillId="4" borderId="16" xfId="6" applyFont="1" applyFill="1" applyBorder="1" applyAlignment="1">
      <alignment vertical="center" wrapText="1"/>
    </xf>
    <xf numFmtId="0" fontId="13" fillId="4" borderId="16" xfId="6" applyFont="1" applyFill="1" applyBorder="1" applyAlignment="1">
      <alignment horizontal="center" vertical="center" wrapText="1"/>
    </xf>
    <xf numFmtId="0" fontId="13" fillId="0" borderId="0" xfId="0" applyFont="1" applyFill="1" applyBorder="1" applyAlignment="1">
      <alignment horizontal="right" vertical="center" wrapText="1"/>
    </xf>
    <xf numFmtId="0" fontId="13" fillId="0" borderId="39" xfId="0" applyFont="1" applyFill="1" applyBorder="1" applyAlignment="1">
      <alignment horizontal="right" vertical="center" wrapText="1"/>
    </xf>
    <xf numFmtId="166" fontId="14" fillId="0" borderId="13" xfId="11" applyNumberFormat="1" applyFont="1" applyFill="1" applyBorder="1" applyAlignment="1">
      <alignment horizontal="center" vertical="center" wrapText="1"/>
    </xf>
    <xf numFmtId="166" fontId="13" fillId="0" borderId="38" xfId="11" applyNumberFormat="1" applyFont="1" applyFill="1" applyBorder="1" applyAlignment="1">
      <alignment horizontal="center" vertical="center" wrapText="1"/>
    </xf>
    <xf numFmtId="166" fontId="14" fillId="0" borderId="16" xfId="0" applyNumberFormat="1" applyFont="1" applyFill="1" applyBorder="1" applyAlignment="1">
      <alignment horizontal="center" vertical="center" wrapText="1"/>
    </xf>
    <xf numFmtId="166" fontId="14" fillId="0" borderId="16" xfId="1" applyNumberFormat="1" applyFont="1" applyFill="1" applyBorder="1" applyAlignment="1">
      <alignment horizontal="center" vertical="center" wrapText="1"/>
    </xf>
    <xf numFmtId="49" fontId="18" fillId="0" borderId="7" xfId="2" applyNumberFormat="1" applyFont="1" applyBorder="1" applyAlignment="1">
      <alignment horizontal="center"/>
    </xf>
    <xf numFmtId="49" fontId="18" fillId="0" borderId="12" xfId="2" applyNumberFormat="1" applyFont="1" applyBorder="1" applyAlignment="1">
      <alignment horizontal="center"/>
    </xf>
    <xf numFmtId="49" fontId="18" fillId="0" borderId="40" xfId="2" applyNumberFormat="1" applyFont="1" applyBorder="1" applyAlignment="1">
      <alignment horizontal="center"/>
    </xf>
    <xf numFmtId="49" fontId="18" fillId="0" borderId="44" xfId="2" applyNumberFormat="1" applyFont="1" applyBorder="1" applyAlignment="1">
      <alignment horizontal="center"/>
    </xf>
    <xf numFmtId="49" fontId="18" fillId="0" borderId="14" xfId="2" applyNumberFormat="1" applyFont="1" applyBorder="1" applyAlignment="1">
      <alignment horizontal="center"/>
    </xf>
    <xf numFmtId="8" fontId="14" fillId="0" borderId="0" xfId="0" applyNumberFormat="1" applyFont="1" applyFill="1" applyBorder="1"/>
    <xf numFmtId="0" fontId="14" fillId="0" borderId="0" xfId="0" applyFont="1" applyFill="1" applyBorder="1"/>
    <xf numFmtId="10" fontId="13" fillId="0" borderId="26" xfId="7" applyNumberFormat="1" applyFont="1" applyBorder="1" applyAlignment="1">
      <alignment horizontal="center" vertical="center"/>
    </xf>
    <xf numFmtId="10" fontId="14" fillId="0" borderId="26" xfId="0" applyNumberFormat="1" applyFont="1" applyFill="1" applyBorder="1" applyAlignment="1">
      <alignment horizontal="center" vertical="center"/>
    </xf>
    <xf numFmtId="10" fontId="13" fillId="0" borderId="26" xfId="0" applyNumberFormat="1" applyFont="1" applyBorder="1" applyAlignment="1">
      <alignment horizontal="center" vertical="center"/>
    </xf>
    <xf numFmtId="166" fontId="13" fillId="8" borderId="19" xfId="0" applyNumberFormat="1" applyFont="1" applyFill="1" applyBorder="1" applyAlignment="1">
      <alignment horizontal="center" vertical="center"/>
    </xf>
    <xf numFmtId="10" fontId="14" fillId="0" borderId="19" xfId="0" applyNumberFormat="1" applyFont="1" applyBorder="1" applyAlignment="1">
      <alignment horizontal="center" vertical="center"/>
    </xf>
    <xf numFmtId="10" fontId="14" fillId="0" borderId="43" xfId="0" applyNumberFormat="1" applyFont="1" applyBorder="1" applyAlignment="1">
      <alignment horizontal="center" vertical="center"/>
    </xf>
    <xf numFmtId="8" fontId="14" fillId="0" borderId="16" xfId="7" applyNumberFormat="1" applyFont="1" applyBorder="1" applyAlignment="1">
      <alignment horizontal="center" vertical="center"/>
    </xf>
    <xf numFmtId="0" fontId="18" fillId="0" borderId="40" xfId="0" applyFont="1" applyBorder="1" applyAlignment="1">
      <alignment horizontal="center" wrapText="1"/>
    </xf>
    <xf numFmtId="0" fontId="18" fillId="0" borderId="41" xfId="0" applyFont="1" applyBorder="1" applyAlignment="1">
      <alignment horizontal="center" wrapText="1"/>
    </xf>
    <xf numFmtId="0" fontId="12" fillId="0" borderId="33" xfId="15" applyFont="1" applyBorder="1" applyAlignment="1" applyProtection="1">
      <alignment horizontal="center" vertical="center"/>
      <protection hidden="1"/>
    </xf>
    <xf numFmtId="0" fontId="20" fillId="0" borderId="35" xfId="15" applyFont="1" applyBorder="1" applyAlignment="1" applyProtection="1">
      <alignment vertical="center"/>
      <protection hidden="1"/>
    </xf>
    <xf numFmtId="0" fontId="12" fillId="0" borderId="35" xfId="15" applyFont="1" applyBorder="1" applyAlignment="1" applyProtection="1">
      <alignment horizontal="center" vertical="center"/>
      <protection hidden="1"/>
    </xf>
    <xf numFmtId="0" fontId="21" fillId="0" borderId="35" xfId="15" applyFont="1" applyBorder="1" applyAlignment="1" applyProtection="1">
      <alignment horizontal="center" vertical="center"/>
      <protection hidden="1"/>
    </xf>
    <xf numFmtId="0" fontId="16" fillId="0" borderId="35" xfId="15" applyFont="1" applyBorder="1" applyAlignment="1">
      <alignment horizontal="center" vertical="center"/>
    </xf>
    <xf numFmtId="0" fontId="16" fillId="0" borderId="35" xfId="15" applyFont="1" applyBorder="1" applyAlignment="1" applyProtection="1">
      <alignment horizontal="center" vertical="center"/>
      <protection hidden="1"/>
    </xf>
    <xf numFmtId="0" fontId="20" fillId="9" borderId="20" xfId="15" applyFont="1" applyFill="1" applyBorder="1" applyAlignment="1" applyProtection="1">
      <alignment vertical="center"/>
      <protection hidden="1"/>
    </xf>
    <xf numFmtId="0" fontId="16" fillId="9" borderId="21" xfId="15" applyFont="1" applyFill="1" applyBorder="1" applyAlignment="1">
      <alignment vertical="center"/>
    </xf>
    <xf numFmtId="0" fontId="23" fillId="9" borderId="40" xfId="15" applyFont="1" applyFill="1" applyBorder="1" applyAlignment="1">
      <alignment vertical="center"/>
    </xf>
    <xf numFmtId="0" fontId="23" fillId="9" borderId="41" xfId="15" applyFont="1" applyFill="1" applyBorder="1" applyAlignment="1">
      <alignment vertical="center"/>
    </xf>
    <xf numFmtId="0" fontId="18" fillId="0" borderId="6" xfId="0" applyFont="1" applyBorder="1" applyAlignment="1">
      <alignment horizontal="center" wrapText="1"/>
    </xf>
    <xf numFmtId="0" fontId="16" fillId="0" borderId="0" xfId="15" applyFont="1" applyBorder="1" applyAlignment="1">
      <alignment horizontal="center" vertical="center"/>
    </xf>
    <xf numFmtId="0" fontId="12" fillId="0" borderId="0" xfId="15" applyFont="1" applyBorder="1" applyAlignment="1">
      <alignment horizontal="left" vertical="center"/>
    </xf>
    <xf numFmtId="0" fontId="22" fillId="0" borderId="0" xfId="15" applyFont="1" applyBorder="1" applyAlignment="1">
      <alignment vertical="center"/>
    </xf>
    <xf numFmtId="0" fontId="20" fillId="0" borderId="0" xfId="15" applyFont="1" applyBorder="1" applyAlignment="1">
      <alignment vertical="center"/>
    </xf>
    <xf numFmtId="0" fontId="15" fillId="0" borderId="0" xfId="0" applyFont="1" applyBorder="1"/>
    <xf numFmtId="10" fontId="22" fillId="0" borderId="0" xfId="15" applyNumberFormat="1" applyFont="1" applyBorder="1" applyAlignment="1">
      <alignment vertical="center"/>
    </xf>
    <xf numFmtId="10" fontId="16" fillId="0" borderId="0" xfId="15" applyNumberFormat="1" applyFont="1" applyBorder="1" applyAlignment="1">
      <alignment horizontal="left" vertical="center"/>
    </xf>
    <xf numFmtId="10" fontId="14" fillId="0" borderId="20" xfId="0" applyNumberFormat="1" applyFont="1" applyFill="1" applyBorder="1" applyAlignment="1">
      <alignment horizontal="center" vertical="center"/>
    </xf>
    <xf numFmtId="0" fontId="14" fillId="0" borderId="21" xfId="0" applyFont="1" applyFill="1" applyBorder="1"/>
    <xf numFmtId="8" fontId="14" fillId="0" borderId="25" xfId="7" applyNumberFormat="1" applyFont="1" applyBorder="1" applyAlignment="1">
      <alignment horizontal="center" vertical="center"/>
    </xf>
    <xf numFmtId="10" fontId="14" fillId="0" borderId="15" xfId="0" applyNumberFormat="1" applyFont="1" applyBorder="1" applyAlignment="1">
      <alignment horizontal="center" vertical="center"/>
    </xf>
    <xf numFmtId="7" fontId="24" fillId="0" borderId="0" xfId="11" applyNumberFormat="1" applyFont="1" applyFill="1" applyBorder="1"/>
    <xf numFmtId="166" fontId="9" fillId="0" borderId="0" xfId="0" applyNumberFormat="1" applyFont="1" applyFill="1"/>
    <xf numFmtId="0" fontId="14" fillId="0" borderId="16" xfId="0" applyFont="1" applyFill="1" applyBorder="1" applyAlignment="1">
      <alignment horizontal="center" vertical="center"/>
    </xf>
    <xf numFmtId="0" fontId="14" fillId="0" borderId="16" xfId="0" applyFont="1" applyFill="1" applyBorder="1" applyAlignment="1">
      <alignment horizontal="left" vertical="center" wrapText="1"/>
    </xf>
    <xf numFmtId="166" fontId="14" fillId="3" borderId="11" xfId="11" applyNumberFormat="1" applyFont="1" applyFill="1" applyBorder="1" applyAlignment="1">
      <alignment horizontal="center" vertical="center"/>
    </xf>
    <xf numFmtId="0" fontId="9" fillId="0" borderId="0" xfId="0" applyFont="1" applyFill="1" applyAlignment="1">
      <alignment horizontal="center" vertical="center"/>
    </xf>
    <xf numFmtId="0" fontId="12" fillId="2" borderId="31" xfId="5" applyFont="1" applyFill="1" applyBorder="1" applyAlignment="1">
      <alignment vertical="center" wrapText="1"/>
    </xf>
    <xf numFmtId="0" fontId="12" fillId="2" borderId="32" xfId="5" applyFont="1" applyFill="1" applyBorder="1" applyAlignment="1">
      <alignment vertical="center" wrapText="1"/>
    </xf>
    <xf numFmtId="0" fontId="8" fillId="0" borderId="0" xfId="5"/>
    <xf numFmtId="0" fontId="15" fillId="0" borderId="21" xfId="5" applyFont="1" applyBorder="1" applyAlignment="1">
      <alignment horizontal="center" vertical="center"/>
    </xf>
    <xf numFmtId="0" fontId="15" fillId="0" borderId="22" xfId="5" applyFont="1" applyBorder="1" applyAlignment="1">
      <alignment horizontal="center" vertical="center"/>
    </xf>
    <xf numFmtId="0" fontId="26" fillId="0" borderId="0" xfId="5" applyFont="1" applyAlignment="1">
      <alignment wrapText="1"/>
    </xf>
    <xf numFmtId="0" fontId="26" fillId="0" borderId="23" xfId="5" applyFont="1" applyBorder="1" applyAlignment="1">
      <alignment wrapText="1"/>
    </xf>
    <xf numFmtId="0" fontId="15" fillId="0" borderId="41" xfId="5" applyFont="1" applyBorder="1" applyAlignment="1">
      <alignment horizontal="center" vertical="center"/>
    </xf>
    <xf numFmtId="0" fontId="15" fillId="0" borderId="6" xfId="5" applyFont="1" applyBorder="1" applyAlignment="1">
      <alignment horizontal="center" vertical="center"/>
    </xf>
    <xf numFmtId="0" fontId="13" fillId="6" borderId="47" xfId="5" applyFont="1" applyFill="1" applyBorder="1" applyAlignment="1">
      <alignment vertical="center" wrapText="1"/>
    </xf>
    <xf numFmtId="0" fontId="13" fillId="6" borderId="48" xfId="5" applyFont="1" applyFill="1" applyBorder="1" applyAlignment="1">
      <alignment vertical="center" wrapText="1"/>
    </xf>
    <xf numFmtId="0" fontId="13" fillId="0" borderId="50" xfId="5" applyFont="1" applyBorder="1" applyAlignment="1">
      <alignment horizontal="center" vertical="center" wrapText="1"/>
    </xf>
    <xf numFmtId="0" fontId="13" fillId="0" borderId="51" xfId="5" applyFont="1" applyBorder="1" applyAlignment="1">
      <alignment horizontal="center" vertical="center" wrapText="1"/>
    </xf>
    <xf numFmtId="0" fontId="13" fillId="0" borderId="52" xfId="5" applyFont="1" applyBorder="1" applyAlignment="1">
      <alignment horizontal="center" vertical="center" wrapText="1"/>
    </xf>
    <xf numFmtId="0" fontId="13" fillId="6" borderId="52" xfId="5" applyFont="1" applyFill="1" applyBorder="1" applyAlignment="1">
      <alignment vertical="center"/>
    </xf>
    <xf numFmtId="0" fontId="13" fillId="6" borderId="51" xfId="5" applyFont="1" applyFill="1" applyBorder="1" applyAlignment="1">
      <alignment vertical="center"/>
    </xf>
    <xf numFmtId="0" fontId="14" fillId="0" borderId="49" xfId="5" applyFont="1" applyBorder="1" applyAlignment="1">
      <alignment horizontal="center" vertical="center"/>
    </xf>
    <xf numFmtId="0" fontId="14" fillId="0" borderId="50" xfId="5" applyFont="1" applyBorder="1" applyAlignment="1">
      <alignment vertical="center"/>
    </xf>
    <xf numFmtId="10" fontId="14" fillId="0" borderId="50" xfId="16" applyNumberFormat="1" applyFont="1" applyBorder="1" applyAlignment="1">
      <alignment horizontal="center" vertical="center"/>
    </xf>
    <xf numFmtId="10" fontId="14" fillId="0" borderId="51" xfId="16" applyNumberFormat="1" applyFont="1" applyBorder="1" applyAlignment="1">
      <alignment horizontal="center" vertical="center"/>
    </xf>
    <xf numFmtId="10" fontId="14" fillId="0" borderId="52" xfId="16" applyNumberFormat="1" applyFont="1" applyBorder="1" applyAlignment="1">
      <alignment horizontal="center" vertical="center"/>
    </xf>
    <xf numFmtId="0" fontId="14" fillId="3" borderId="49" xfId="5" applyFont="1" applyFill="1" applyBorder="1" applyAlignment="1">
      <alignment horizontal="center" vertical="center"/>
    </xf>
    <xf numFmtId="0" fontId="14" fillId="3" borderId="50" xfId="5" applyFont="1" applyFill="1" applyBorder="1" applyAlignment="1">
      <alignment vertical="center"/>
    </xf>
    <xf numFmtId="10" fontId="14" fillId="3" borderId="50" xfId="16" applyNumberFormat="1" applyFont="1" applyFill="1" applyBorder="1" applyAlignment="1">
      <alignment horizontal="center" vertical="center"/>
    </xf>
    <xf numFmtId="10" fontId="14" fillId="3" borderId="51" xfId="16" applyNumberFormat="1" applyFont="1" applyFill="1" applyBorder="1" applyAlignment="1">
      <alignment horizontal="center" vertical="center"/>
    </xf>
    <xf numFmtId="10" fontId="14" fillId="3" borderId="52" xfId="16" applyNumberFormat="1" applyFont="1" applyFill="1" applyBorder="1" applyAlignment="1">
      <alignment horizontal="center" vertical="center"/>
    </xf>
    <xf numFmtId="0" fontId="13" fillId="3" borderId="49" xfId="5" applyFont="1" applyFill="1" applyBorder="1" applyAlignment="1">
      <alignment horizontal="center" vertical="center"/>
    </xf>
    <xf numFmtId="0" fontId="13" fillId="3" borderId="50" xfId="5" applyFont="1" applyFill="1" applyBorder="1" applyAlignment="1">
      <alignment horizontal="center" vertical="center"/>
    </xf>
    <xf numFmtId="10" fontId="13" fillId="3" borderId="50" xfId="16" applyNumberFormat="1" applyFont="1" applyFill="1" applyBorder="1" applyAlignment="1">
      <alignment horizontal="center" vertical="center"/>
    </xf>
    <xf numFmtId="10" fontId="13" fillId="3" borderId="51" xfId="16" applyNumberFormat="1" applyFont="1" applyFill="1" applyBorder="1" applyAlignment="1">
      <alignment horizontal="center" vertical="center"/>
    </xf>
    <xf numFmtId="10" fontId="13" fillId="3" borderId="52" xfId="16" applyNumberFormat="1" applyFont="1" applyFill="1" applyBorder="1" applyAlignment="1">
      <alignment horizontal="center" vertical="center"/>
    </xf>
    <xf numFmtId="0" fontId="27" fillId="0" borderId="50" xfId="5" applyFont="1" applyBorder="1"/>
    <xf numFmtId="10" fontId="27" fillId="0" borderId="50" xfId="17" applyNumberFormat="1" applyFont="1" applyBorder="1" applyAlignment="1">
      <alignment horizontal="center" vertical="center"/>
    </xf>
    <xf numFmtId="10" fontId="27" fillId="0" borderId="51" xfId="17" applyNumberFormat="1" applyFont="1" applyBorder="1" applyAlignment="1">
      <alignment horizontal="center" vertical="center"/>
    </xf>
    <xf numFmtId="10" fontId="27" fillId="0" borderId="52" xfId="17" applyNumberFormat="1" applyFont="1" applyBorder="1" applyAlignment="1">
      <alignment horizontal="center" vertical="center"/>
    </xf>
    <xf numFmtId="0" fontId="27" fillId="3" borderId="50" xfId="5" applyFont="1" applyFill="1" applyBorder="1"/>
    <xf numFmtId="10" fontId="27" fillId="3" borderId="50" xfId="17" applyNumberFormat="1" applyFont="1" applyFill="1" applyBorder="1" applyAlignment="1">
      <alignment horizontal="center" vertical="center"/>
    </xf>
    <xf numFmtId="10" fontId="27" fillId="3" borderId="51" xfId="17" applyNumberFormat="1" applyFont="1" applyFill="1" applyBorder="1" applyAlignment="1">
      <alignment horizontal="center" vertical="center"/>
    </xf>
    <xf numFmtId="10" fontId="27" fillId="3" borderId="52" xfId="17" applyNumberFormat="1" applyFont="1" applyFill="1" applyBorder="1" applyAlignment="1">
      <alignment horizontal="center" vertical="center"/>
    </xf>
    <xf numFmtId="0" fontId="13" fillId="0" borderId="49" xfId="5" applyFont="1" applyBorder="1" applyAlignment="1">
      <alignment horizontal="center" vertical="center"/>
    </xf>
    <xf numFmtId="0" fontId="13" fillId="0" borderId="50" xfId="5" applyFont="1" applyBorder="1" applyAlignment="1">
      <alignment horizontal="center" vertical="center"/>
    </xf>
    <xf numFmtId="10" fontId="13" fillId="0" borderId="50" xfId="16" applyNumberFormat="1" applyFont="1" applyBorder="1" applyAlignment="1">
      <alignment horizontal="center" vertical="center"/>
    </xf>
    <xf numFmtId="10" fontId="13" fillId="0" borderId="51" xfId="16" applyNumberFormat="1" applyFont="1" applyBorder="1" applyAlignment="1">
      <alignment horizontal="center" vertical="center"/>
    </xf>
    <xf numFmtId="10" fontId="13" fillId="0" borderId="52" xfId="16" applyNumberFormat="1" applyFont="1" applyBorder="1" applyAlignment="1">
      <alignment horizontal="center" vertical="center"/>
    </xf>
    <xf numFmtId="0" fontId="27" fillId="3" borderId="50" xfId="5" applyFont="1" applyFill="1" applyBorder="1" applyAlignment="1">
      <alignment horizontal="left" vertical="center" wrapText="1"/>
    </xf>
    <xf numFmtId="10" fontId="13" fillId="6" borderId="57" xfId="16" applyNumberFormat="1" applyFont="1" applyFill="1" applyBorder="1" applyAlignment="1">
      <alignment horizontal="center" vertical="center"/>
    </xf>
    <xf numFmtId="10" fontId="13" fillId="6" borderId="58" xfId="16" applyNumberFormat="1" applyFont="1" applyFill="1" applyBorder="1" applyAlignment="1">
      <alignment horizontal="center" vertical="center"/>
    </xf>
    <xf numFmtId="10" fontId="13" fillId="6" borderId="52" xfId="16" applyNumberFormat="1" applyFont="1" applyFill="1" applyBorder="1" applyAlignment="1">
      <alignment horizontal="center" vertical="center"/>
    </xf>
    <xf numFmtId="10" fontId="13" fillId="6" borderId="51" xfId="16" applyNumberFormat="1" applyFont="1" applyFill="1" applyBorder="1" applyAlignment="1">
      <alignment horizontal="center" vertical="center"/>
    </xf>
    <xf numFmtId="0" fontId="15" fillId="0" borderId="20" xfId="5" applyFont="1" applyBorder="1"/>
    <xf numFmtId="0" fontId="15" fillId="0" borderId="21" xfId="5" applyFont="1" applyBorder="1"/>
    <xf numFmtId="0" fontId="15" fillId="0" borderId="0" xfId="5" applyFont="1" applyAlignment="1">
      <alignment horizontal="center" vertical="center"/>
    </xf>
    <xf numFmtId="0" fontId="15" fillId="0" borderId="23" xfId="5" applyFont="1" applyBorder="1" applyAlignment="1">
      <alignment horizontal="center" vertical="center"/>
    </xf>
    <xf numFmtId="0" fontId="14" fillId="0" borderId="0" xfId="5" applyFont="1" applyAlignment="1">
      <alignment vertical="center"/>
    </xf>
    <xf numFmtId="0" fontId="14" fillId="0" borderId="0" xfId="5" applyFont="1" applyAlignment="1">
      <alignment horizontal="left" vertical="center" wrapText="1"/>
    </xf>
    <xf numFmtId="0" fontId="14" fillId="0" borderId="0" xfId="5" applyFont="1" applyAlignment="1">
      <alignment horizontal="center" vertical="center"/>
    </xf>
    <xf numFmtId="43" fontId="14" fillId="0" borderId="41" xfId="18" applyFont="1" applyBorder="1" applyAlignment="1">
      <alignment horizontal="center" vertical="center"/>
    </xf>
    <xf numFmtId="0" fontId="14" fillId="0" borderId="41" xfId="5" applyFont="1" applyBorder="1" applyAlignment="1">
      <alignment horizontal="center" vertical="center"/>
    </xf>
    <xf numFmtId="0" fontId="15" fillId="0" borderId="0" xfId="5" applyFont="1"/>
    <xf numFmtId="10" fontId="14" fillId="0" borderId="28" xfId="0" applyNumberFormat="1" applyFont="1" applyFill="1" applyBorder="1" applyAlignment="1">
      <alignment horizontal="center" vertical="center"/>
    </xf>
    <xf numFmtId="4" fontId="14" fillId="0" borderId="16" xfId="0" applyNumberFormat="1" applyFont="1" applyFill="1" applyBorder="1" applyAlignment="1">
      <alignment horizontal="center" vertical="center"/>
    </xf>
    <xf numFmtId="4" fontId="13" fillId="4" borderId="16" xfId="6" applyNumberFormat="1" applyFont="1" applyFill="1" applyBorder="1" applyAlignment="1">
      <alignment horizontal="center" vertical="center" wrapText="1"/>
    </xf>
    <xf numFmtId="4" fontId="13" fillId="4" borderId="16" xfId="1" applyNumberFormat="1" applyFont="1" applyFill="1" applyBorder="1" applyAlignment="1">
      <alignment horizontal="center" vertical="center" wrapText="1"/>
    </xf>
    <xf numFmtId="166" fontId="13" fillId="4" borderId="16" xfId="6" applyNumberFormat="1" applyFont="1" applyFill="1" applyBorder="1" applyAlignment="1">
      <alignment horizontal="center" vertical="center" wrapText="1"/>
    </xf>
    <xf numFmtId="166" fontId="13" fillId="4" borderId="16" xfId="1" applyNumberFormat="1" applyFont="1" applyFill="1" applyBorder="1" applyAlignment="1">
      <alignment horizontal="center" vertical="center" wrapText="1"/>
    </xf>
    <xf numFmtId="166" fontId="14" fillId="0" borderId="13" xfId="11" applyNumberFormat="1" applyFont="1" applyFill="1" applyBorder="1" applyAlignment="1">
      <alignment horizontal="center" vertical="center"/>
    </xf>
    <xf numFmtId="10" fontId="13" fillId="6" borderId="33" xfId="0" applyNumberFormat="1" applyFont="1" applyFill="1" applyBorder="1" applyAlignment="1">
      <alignment horizontal="center" vertical="center"/>
    </xf>
    <xf numFmtId="0" fontId="31" fillId="0" borderId="0" xfId="0" applyFont="1" applyFill="1" applyAlignment="1">
      <alignment horizontal="center"/>
    </xf>
    <xf numFmtId="0" fontId="31" fillId="0" borderId="0" xfId="0" applyFont="1" applyFill="1" applyAlignment="1">
      <alignment horizontal="center" vertical="center"/>
    </xf>
    <xf numFmtId="7" fontId="10" fillId="0" borderId="0" xfId="0" applyNumberFormat="1" applyFont="1" applyFill="1" applyBorder="1" applyAlignment="1">
      <alignment horizontal="center" vertical="center"/>
    </xf>
    <xf numFmtId="0" fontId="10" fillId="0" borderId="0" xfId="0" applyFont="1" applyFill="1" applyAlignment="1">
      <alignment horizontal="center"/>
    </xf>
    <xf numFmtId="7" fontId="10" fillId="0" borderId="0" xfId="0" applyNumberFormat="1" applyFont="1" applyFill="1"/>
    <xf numFmtId="7" fontId="10" fillId="0" borderId="0" xfId="0" applyNumberFormat="1" applyFont="1" applyFill="1" applyAlignment="1">
      <alignment horizontal="center"/>
    </xf>
    <xf numFmtId="0" fontId="14" fillId="2" borderId="16" xfId="0" applyFont="1" applyFill="1" applyBorder="1" applyAlignment="1">
      <alignment horizontal="center" vertical="center"/>
    </xf>
    <xf numFmtId="0" fontId="32" fillId="0" borderId="0" xfId="5" applyFont="1" applyAlignment="1">
      <alignment horizontal="center" vertical="center"/>
    </xf>
    <xf numFmtId="0" fontId="32" fillId="0" borderId="0" xfId="5" applyFont="1"/>
    <xf numFmtId="0" fontId="33" fillId="2" borderId="16" xfId="5" applyFont="1" applyFill="1" applyBorder="1" applyAlignment="1">
      <alignment horizontal="center" vertical="center"/>
    </xf>
    <xf numFmtId="0" fontId="33" fillId="2" borderId="1" xfId="5" applyFont="1" applyFill="1" applyBorder="1" applyAlignment="1">
      <alignment horizontal="center" vertical="center"/>
    </xf>
    <xf numFmtId="40" fontId="33" fillId="2" borderId="16" xfId="5" applyNumberFormat="1" applyFont="1" applyFill="1" applyBorder="1" applyAlignment="1">
      <alignment horizontal="center" vertical="center"/>
    </xf>
    <xf numFmtId="0" fontId="17" fillId="0" borderId="16" xfId="2" applyFont="1" applyBorder="1" applyAlignment="1">
      <alignment horizontal="center" vertical="center"/>
    </xf>
    <xf numFmtId="0" fontId="36" fillId="11" borderId="16" xfId="19" applyFont="1" applyFill="1" applyBorder="1" applyAlignment="1">
      <alignment horizontal="left" vertical="center" wrapText="1"/>
    </xf>
    <xf numFmtId="0" fontId="37" fillId="2" borderId="16" xfId="5" applyFont="1" applyFill="1" applyBorder="1" applyAlignment="1">
      <alignment horizontal="center" vertical="center"/>
    </xf>
    <xf numFmtId="4" fontId="36" fillId="11" borderId="16" xfId="19" applyNumberFormat="1" applyFont="1" applyFill="1" applyBorder="1" applyAlignment="1">
      <alignment horizontal="center" vertical="center" wrapText="1"/>
    </xf>
    <xf numFmtId="0" fontId="37" fillId="2" borderId="1" xfId="5" applyFont="1" applyFill="1" applyBorder="1" applyAlignment="1">
      <alignment horizontal="left" vertical="center"/>
    </xf>
    <xf numFmtId="40" fontId="37" fillId="2" borderId="16" xfId="5" applyNumberFormat="1" applyFont="1" applyFill="1" applyBorder="1" applyAlignment="1">
      <alignment horizontal="center" vertical="center"/>
    </xf>
    <xf numFmtId="4" fontId="8" fillId="0" borderId="0" xfId="5" applyNumberFormat="1"/>
    <xf numFmtId="166" fontId="18" fillId="6" borderId="33" xfId="0" applyNumberFormat="1" applyFont="1" applyFill="1" applyBorder="1" applyAlignment="1">
      <alignment horizontal="center" vertical="center" wrapText="1"/>
    </xf>
    <xf numFmtId="49" fontId="13" fillId="4" borderId="24" xfId="0" applyNumberFormat="1" applyFont="1" applyFill="1" applyBorder="1" applyAlignment="1">
      <alignment horizontal="center" vertical="center"/>
    </xf>
    <xf numFmtId="164" fontId="13" fillId="4" borderId="25" xfId="0" applyNumberFormat="1" applyFont="1" applyFill="1" applyBorder="1" applyAlignment="1">
      <alignment horizontal="center" vertical="center"/>
    </xf>
    <xf numFmtId="0" fontId="14" fillId="0" borderId="24" xfId="0" applyFont="1" applyFill="1" applyBorder="1" applyAlignment="1">
      <alignment horizontal="center" vertical="center" wrapText="1"/>
    </xf>
    <xf numFmtId="10" fontId="14" fillId="0" borderId="25" xfId="1" applyNumberFormat="1" applyFont="1" applyFill="1" applyBorder="1" applyAlignment="1">
      <alignment horizontal="center" vertical="center" wrapText="1"/>
    </xf>
    <xf numFmtId="10" fontId="13" fillId="4" borderId="25" xfId="0" applyNumberFormat="1" applyFont="1" applyFill="1" applyBorder="1" applyAlignment="1">
      <alignment horizontal="center" vertical="center"/>
    </xf>
    <xf numFmtId="49" fontId="14" fillId="0" borderId="24" xfId="0" applyNumberFormat="1" applyFont="1" applyFill="1" applyBorder="1" applyAlignment="1">
      <alignment horizontal="center" vertical="center"/>
    </xf>
    <xf numFmtId="0" fontId="13" fillId="0" borderId="5" xfId="0" applyFont="1" applyFill="1" applyBorder="1" applyAlignment="1">
      <alignment horizontal="right" vertical="center" wrapText="1"/>
    </xf>
    <xf numFmtId="10" fontId="13" fillId="0" borderId="9" xfId="11" applyNumberFormat="1" applyFont="1" applyFill="1" applyBorder="1" applyAlignment="1">
      <alignment horizontal="center" vertical="center" wrapText="1"/>
    </xf>
    <xf numFmtId="166" fontId="13" fillId="7" borderId="18" xfId="0" applyNumberFormat="1" applyFont="1" applyFill="1" applyBorder="1" applyAlignment="1">
      <alignment horizontal="center" vertical="center"/>
    </xf>
    <xf numFmtId="10" fontId="14" fillId="0" borderId="17" xfId="0" applyNumberFormat="1" applyFont="1" applyBorder="1" applyAlignment="1">
      <alignment horizontal="center" vertical="center"/>
    </xf>
    <xf numFmtId="166" fontId="13" fillId="8" borderId="18" xfId="0" applyNumberFormat="1" applyFont="1" applyFill="1" applyBorder="1" applyAlignment="1">
      <alignment horizontal="center" vertical="center"/>
    </xf>
    <xf numFmtId="0" fontId="13" fillId="7" borderId="59" xfId="0" applyFont="1" applyFill="1" applyBorder="1" applyAlignment="1">
      <alignment wrapText="1"/>
    </xf>
    <xf numFmtId="0" fontId="13" fillId="0" borderId="60" xfId="0" applyFont="1" applyBorder="1" applyAlignment="1">
      <alignment wrapText="1"/>
    </xf>
    <xf numFmtId="0" fontId="13" fillId="8" borderId="59" xfId="0" applyFont="1" applyFill="1" applyBorder="1" applyAlignment="1">
      <alignment wrapText="1"/>
    </xf>
    <xf numFmtId="0" fontId="18" fillId="0" borderId="61" xfId="2" applyFont="1" applyBorder="1"/>
    <xf numFmtId="0" fontId="18" fillId="0" borderId="59" xfId="2" applyFont="1" applyBorder="1"/>
    <xf numFmtId="0" fontId="18" fillId="0" borderId="62" xfId="2" applyFont="1" applyBorder="1"/>
    <xf numFmtId="49" fontId="14" fillId="0" borderId="35" xfId="0" applyNumberFormat="1" applyFont="1" applyBorder="1" applyAlignment="1">
      <alignment horizontal="center" vertical="center"/>
    </xf>
    <xf numFmtId="49" fontId="14" fillId="0" borderId="36" xfId="0" applyNumberFormat="1" applyFont="1" applyBorder="1" applyAlignment="1">
      <alignment horizontal="center" vertical="center"/>
    </xf>
    <xf numFmtId="166" fontId="14" fillId="0" borderId="59" xfId="0" applyNumberFormat="1" applyFont="1" applyFill="1" applyBorder="1" applyAlignment="1">
      <alignment horizontal="center" vertical="center"/>
    </xf>
    <xf numFmtId="10" fontId="14" fillId="0" borderId="60" xfId="0" applyNumberFormat="1" applyFont="1" applyFill="1" applyBorder="1" applyAlignment="1">
      <alignment horizontal="center" vertical="center"/>
    </xf>
    <xf numFmtId="166" fontId="13" fillId="8" borderId="42" xfId="0" applyNumberFormat="1" applyFont="1" applyFill="1" applyBorder="1" applyAlignment="1">
      <alignment horizontal="center" vertical="center"/>
    </xf>
    <xf numFmtId="166" fontId="0" fillId="0" borderId="0" xfId="0" applyNumberFormat="1"/>
    <xf numFmtId="0" fontId="17" fillId="0" borderId="16" xfId="2" applyFont="1" applyBorder="1" applyAlignment="1">
      <alignment horizontal="center" vertical="center" wrapText="1"/>
    </xf>
    <xf numFmtId="7" fontId="9" fillId="0" borderId="0" xfId="0" applyNumberFormat="1" applyFont="1" applyFill="1"/>
    <xf numFmtId="167" fontId="36" fillId="11" borderId="16" xfId="19" applyNumberFormat="1" applyFont="1" applyFill="1" applyBorder="1" applyAlignment="1">
      <alignment horizontal="center" vertical="center" wrapText="1"/>
    </xf>
    <xf numFmtId="2" fontId="8" fillId="0" borderId="0" xfId="5" applyNumberFormat="1"/>
    <xf numFmtId="10" fontId="14" fillId="0" borderId="60" xfId="0" applyNumberFormat="1" applyFont="1" applyFill="1" applyBorder="1" applyAlignment="1">
      <alignment horizontal="center" vertical="center"/>
    </xf>
    <xf numFmtId="0" fontId="14" fillId="0" borderId="19" xfId="0" applyFont="1" applyFill="1" applyBorder="1" applyAlignment="1">
      <alignment horizontal="center" vertical="center"/>
    </xf>
    <xf numFmtId="2" fontId="9" fillId="0" borderId="0" xfId="0" applyNumberFormat="1" applyFont="1" applyFill="1"/>
    <xf numFmtId="166" fontId="14" fillId="0" borderId="35" xfId="0" applyNumberFormat="1" applyFont="1" applyFill="1" applyBorder="1" applyAlignment="1">
      <alignment horizontal="center" vertical="center"/>
    </xf>
    <xf numFmtId="0" fontId="13" fillId="0" borderId="35" xfId="0" applyFont="1" applyBorder="1" applyAlignment="1">
      <alignment wrapText="1"/>
    </xf>
    <xf numFmtId="10" fontId="14" fillId="0" borderId="39" xfId="0" applyNumberFormat="1" applyFont="1" applyFill="1" applyBorder="1" applyAlignment="1">
      <alignment horizontal="center" vertical="center"/>
    </xf>
    <xf numFmtId="10" fontId="13" fillId="0" borderId="13" xfId="7" applyNumberFormat="1" applyFont="1" applyFill="1" applyBorder="1" applyAlignment="1">
      <alignment horizontal="center" vertical="center"/>
    </xf>
    <xf numFmtId="10" fontId="14" fillId="0" borderId="13" xfId="0" applyNumberFormat="1" applyFont="1" applyFill="1" applyBorder="1" applyAlignment="1">
      <alignment horizontal="center" vertical="center"/>
    </xf>
    <xf numFmtId="10" fontId="14" fillId="0" borderId="9" xfId="0" applyNumberFormat="1" applyFont="1" applyFill="1" applyBorder="1" applyAlignment="1">
      <alignment horizontal="center" vertical="center"/>
    </xf>
    <xf numFmtId="166" fontId="13" fillId="8" borderId="27" xfId="0" applyNumberFormat="1" applyFont="1" applyFill="1" applyBorder="1" applyAlignment="1">
      <alignment horizontal="center" vertical="center"/>
    </xf>
    <xf numFmtId="49" fontId="18" fillId="0" borderId="63" xfId="2" applyNumberFormat="1" applyFont="1" applyBorder="1" applyAlignment="1">
      <alignment horizontal="center"/>
    </xf>
    <xf numFmtId="10" fontId="13" fillId="0" borderId="36" xfId="0" applyNumberFormat="1" applyFont="1" applyFill="1" applyBorder="1" applyAlignment="1">
      <alignment horizontal="center" vertical="center"/>
    </xf>
    <xf numFmtId="166" fontId="13" fillId="0" borderId="4" xfId="0" applyNumberFormat="1" applyFont="1" applyBorder="1" applyAlignment="1">
      <alignment horizontal="center" vertical="center"/>
    </xf>
    <xf numFmtId="10" fontId="14" fillId="0" borderId="64" xfId="0" applyNumberFormat="1" applyFont="1" applyFill="1" applyBorder="1" applyAlignment="1">
      <alignment horizontal="center" vertical="center"/>
    </xf>
    <xf numFmtId="166" fontId="13" fillId="0" borderId="65" xfId="0" applyNumberFormat="1" applyFont="1" applyBorder="1" applyAlignment="1">
      <alignment horizontal="center" vertical="center"/>
    </xf>
    <xf numFmtId="10" fontId="14" fillId="0" borderId="27" xfId="0" applyNumberFormat="1" applyFont="1" applyBorder="1" applyAlignment="1">
      <alignment horizontal="center" vertical="center"/>
    </xf>
    <xf numFmtId="10" fontId="14" fillId="0" borderId="42" xfId="0" applyNumberFormat="1" applyFont="1" applyBorder="1" applyAlignment="1">
      <alignment horizontal="center" vertical="center"/>
    </xf>
    <xf numFmtId="8" fontId="14" fillId="0" borderId="24" xfId="0" applyNumberFormat="1" applyFont="1" applyBorder="1" applyAlignment="1">
      <alignment horizontal="center" vertical="center"/>
    </xf>
    <xf numFmtId="10" fontId="14" fillId="0" borderId="66" xfId="0" applyNumberFormat="1" applyFont="1" applyBorder="1" applyAlignment="1">
      <alignment horizontal="center" vertical="center"/>
    </xf>
    <xf numFmtId="0" fontId="33" fillId="2" borderId="24" xfId="5" applyFont="1" applyFill="1" applyBorder="1" applyAlignment="1">
      <alignment horizontal="center" vertical="center"/>
    </xf>
    <xf numFmtId="0" fontId="17" fillId="0" borderId="24" xfId="2" applyFont="1" applyBorder="1" applyAlignment="1">
      <alignment horizontal="center" vertical="center"/>
    </xf>
    <xf numFmtId="0" fontId="17" fillId="0" borderId="24" xfId="2" applyFont="1" applyBorder="1" applyAlignment="1">
      <alignment horizontal="center" vertical="center" wrapText="1"/>
    </xf>
    <xf numFmtId="0" fontId="37" fillId="2" borderId="24" xfId="5" applyFont="1" applyFill="1" applyBorder="1" applyAlignment="1">
      <alignment horizontal="center" vertical="center"/>
    </xf>
    <xf numFmtId="0" fontId="32" fillId="0" borderId="5" xfId="5" applyFont="1" applyBorder="1" applyAlignment="1">
      <alignment horizontal="center" vertical="center"/>
    </xf>
    <xf numFmtId="0" fontId="17" fillId="0" borderId="16" xfId="2" quotePrefix="1" applyFont="1" applyBorder="1" applyAlignment="1">
      <alignment horizontal="center" vertical="center"/>
    </xf>
    <xf numFmtId="166" fontId="32" fillId="0" borderId="0" xfId="5" applyNumberFormat="1" applyFont="1"/>
    <xf numFmtId="166" fontId="33" fillId="2" borderId="16" xfId="5" applyNumberFormat="1" applyFont="1" applyFill="1" applyBorder="1" applyAlignment="1">
      <alignment horizontal="center" vertical="center"/>
    </xf>
    <xf numFmtId="166" fontId="33" fillId="2" borderId="25" xfId="5" applyNumberFormat="1" applyFont="1" applyFill="1" applyBorder="1" applyAlignment="1">
      <alignment horizontal="center" vertical="center"/>
    </xf>
    <xf numFmtId="166" fontId="17" fillId="0" borderId="16" xfId="2" applyNumberFormat="1" applyFont="1" applyBorder="1" applyAlignment="1">
      <alignment horizontal="center" vertical="center"/>
    </xf>
    <xf numFmtId="166" fontId="36" fillId="11" borderId="16" xfId="19" applyNumberFormat="1" applyFont="1" applyFill="1" applyBorder="1" applyAlignment="1">
      <alignment horizontal="center" vertical="center" wrapText="1"/>
    </xf>
    <xf numFmtId="166" fontId="37" fillId="2" borderId="16" xfId="5" applyNumberFormat="1" applyFont="1" applyFill="1" applyBorder="1" applyAlignment="1">
      <alignment horizontal="center" vertical="center"/>
    </xf>
    <xf numFmtId="166" fontId="17" fillId="2" borderId="28" xfId="5" applyNumberFormat="1" applyFont="1" applyFill="1" applyBorder="1" applyAlignment="1">
      <alignment horizontal="center" vertical="center"/>
    </xf>
    <xf numFmtId="166" fontId="38" fillId="10" borderId="33" xfId="5" applyNumberFormat="1" applyFont="1" applyFill="1" applyBorder="1" applyAlignment="1">
      <alignment horizontal="center"/>
    </xf>
    <xf numFmtId="166" fontId="17" fillId="0" borderId="25" xfId="2" applyNumberFormat="1" applyFont="1" applyBorder="1" applyAlignment="1">
      <alignment horizontal="center" vertical="center"/>
    </xf>
    <xf numFmtId="166" fontId="32" fillId="0" borderId="23" xfId="5" applyNumberFormat="1" applyFont="1" applyBorder="1"/>
    <xf numFmtId="0" fontId="8" fillId="2" borderId="0" xfId="5" applyFill="1"/>
    <xf numFmtId="0" fontId="13" fillId="2" borderId="27" xfId="5" applyFont="1" applyFill="1" applyBorder="1" applyAlignment="1">
      <alignment horizontal="center" vertical="center" wrapText="1"/>
    </xf>
    <xf numFmtId="0" fontId="13" fillId="2" borderId="19" xfId="5" applyFont="1" applyFill="1" applyBorder="1" applyAlignment="1">
      <alignment horizontal="left" vertical="center" wrapText="1"/>
    </xf>
    <xf numFmtId="4" fontId="44" fillId="2" borderId="19" xfId="18" applyNumberFormat="1" applyFont="1" applyFill="1" applyBorder="1" applyAlignment="1">
      <alignment horizontal="center" vertical="center" wrapText="1"/>
    </xf>
    <xf numFmtId="4" fontId="13" fillId="0" borderId="16" xfId="18" applyNumberFormat="1" applyFont="1" applyFill="1" applyBorder="1" applyAlignment="1">
      <alignment horizontal="center" vertical="center"/>
    </xf>
    <xf numFmtId="4" fontId="14" fillId="0" borderId="16" xfId="18" applyNumberFormat="1" applyFont="1" applyFill="1" applyBorder="1" applyAlignment="1">
      <alignment vertical="center"/>
    </xf>
    <xf numFmtId="4" fontId="14" fillId="0" borderId="25" xfId="18" applyNumberFormat="1" applyFont="1" applyFill="1" applyBorder="1" applyAlignment="1">
      <alignment vertical="center"/>
    </xf>
    <xf numFmtId="4" fontId="15" fillId="2" borderId="0" xfId="5" applyNumberFormat="1" applyFont="1" applyFill="1" applyAlignment="1">
      <alignment horizontal="center" vertical="center"/>
    </xf>
    <xf numFmtId="166" fontId="14" fillId="3" borderId="8" xfId="18" applyNumberFormat="1" applyFont="1" applyFill="1" applyBorder="1" applyAlignment="1">
      <alignment horizontal="center" vertical="center" wrapText="1"/>
    </xf>
    <xf numFmtId="4" fontId="13" fillId="0" borderId="19" xfId="18" applyNumberFormat="1" applyFont="1" applyFill="1" applyBorder="1" applyAlignment="1">
      <alignment horizontal="center" vertical="center"/>
    </xf>
    <xf numFmtId="166" fontId="13" fillId="2" borderId="19" xfId="18" applyNumberFormat="1" applyFont="1" applyFill="1" applyBorder="1" applyAlignment="1">
      <alignment horizontal="center" vertical="center"/>
    </xf>
    <xf numFmtId="4" fontId="14" fillId="0" borderId="39" xfId="18" applyNumberFormat="1" applyFont="1" applyFill="1" applyBorder="1" applyAlignment="1">
      <alignment horizontal="center" vertical="center"/>
    </xf>
    <xf numFmtId="166" fontId="14" fillId="3" borderId="10" xfId="18" applyNumberFormat="1" applyFont="1" applyFill="1" applyBorder="1" applyAlignment="1">
      <alignment horizontal="center" vertical="center" wrapText="1"/>
    </xf>
    <xf numFmtId="0" fontId="13" fillId="0" borderId="19" xfId="5" applyFont="1" applyBorder="1" applyAlignment="1">
      <alignment horizontal="left" vertical="center" wrapText="1"/>
    </xf>
    <xf numFmtId="4" fontId="45" fillId="0" borderId="19" xfId="18" applyNumberFormat="1" applyFont="1" applyFill="1" applyBorder="1" applyAlignment="1">
      <alignment horizontal="center" vertical="center" wrapText="1"/>
    </xf>
    <xf numFmtId="2" fontId="8" fillId="2" borderId="0" xfId="5" applyNumberFormat="1" applyFill="1"/>
    <xf numFmtId="4" fontId="13" fillId="0" borderId="19" xfId="18" applyNumberFormat="1" applyFont="1" applyFill="1" applyBorder="1" applyAlignment="1">
      <alignment horizontal="center" vertical="center" wrapText="1"/>
    </xf>
    <xf numFmtId="4" fontId="13" fillId="0" borderId="25" xfId="18" applyNumberFormat="1" applyFont="1" applyFill="1" applyBorder="1" applyAlignment="1">
      <alignment horizontal="center" vertical="center"/>
    </xf>
    <xf numFmtId="4" fontId="14" fillId="0" borderId="25" xfId="18" applyNumberFormat="1" applyFont="1" applyFill="1" applyBorder="1" applyAlignment="1">
      <alignment horizontal="center" vertical="center"/>
    </xf>
    <xf numFmtId="4" fontId="14" fillId="0" borderId="39" xfId="18" applyNumberFormat="1" applyFont="1" applyFill="1" applyBorder="1" applyAlignment="1">
      <alignment horizontal="center" vertical="center" wrapText="1"/>
    </xf>
    <xf numFmtId="4" fontId="45" fillId="2" borderId="19" xfId="18" applyNumberFormat="1" applyFont="1" applyFill="1" applyBorder="1" applyAlignment="1">
      <alignment horizontal="center" vertical="center" wrapText="1"/>
    </xf>
    <xf numFmtId="166" fontId="14" fillId="2" borderId="42" xfId="18" applyNumberFormat="1" applyFont="1" applyFill="1" applyBorder="1" applyAlignment="1">
      <alignment horizontal="center" vertical="center" wrapText="1"/>
    </xf>
    <xf numFmtId="166" fontId="14" fillId="2" borderId="25" xfId="18" applyNumberFormat="1" applyFont="1" applyFill="1" applyBorder="1" applyAlignment="1">
      <alignment horizontal="center" vertical="center"/>
    </xf>
    <xf numFmtId="166" fontId="14" fillId="2" borderId="9" xfId="18" applyNumberFormat="1" applyFont="1" applyFill="1" applyBorder="1" applyAlignment="1">
      <alignment horizontal="center" vertical="center"/>
    </xf>
    <xf numFmtId="4" fontId="14" fillId="2" borderId="19" xfId="18" applyNumberFormat="1" applyFont="1" applyFill="1" applyBorder="1" applyAlignment="1">
      <alignment horizontal="center" vertical="center" wrapText="1"/>
    </xf>
    <xf numFmtId="2" fontId="46" fillId="2" borderId="0" xfId="5" applyNumberFormat="1" applyFont="1" applyFill="1"/>
    <xf numFmtId="0" fontId="46" fillId="2" borderId="0" xfId="5" applyFont="1" applyFill="1"/>
    <xf numFmtId="167" fontId="14" fillId="0" borderId="39" xfId="18" applyNumberFormat="1" applyFont="1" applyFill="1" applyBorder="1" applyAlignment="1">
      <alignment horizontal="center" vertical="center"/>
    </xf>
    <xf numFmtId="167" fontId="14" fillId="0" borderId="19" xfId="18" applyNumberFormat="1" applyFont="1" applyFill="1" applyBorder="1" applyAlignment="1">
      <alignment horizontal="center" vertical="center"/>
    </xf>
    <xf numFmtId="166" fontId="15" fillId="2" borderId="0" xfId="5" applyNumberFormat="1" applyFont="1" applyFill="1" applyAlignment="1">
      <alignment horizontal="left"/>
    </xf>
    <xf numFmtId="0" fontId="15" fillId="2" borderId="0" xfId="5" applyFont="1" applyFill="1" applyAlignment="1">
      <alignment horizontal="center" vertical="center"/>
    </xf>
    <xf numFmtId="0" fontId="15" fillId="2" borderId="0" xfId="5" applyFont="1" applyFill="1" applyAlignment="1">
      <alignment horizontal="left"/>
    </xf>
    <xf numFmtId="166" fontId="15" fillId="2" borderId="0" xfId="5" applyNumberFormat="1" applyFont="1" applyFill="1" applyAlignment="1">
      <alignment horizontal="center" vertical="center"/>
    </xf>
    <xf numFmtId="4" fontId="14" fillId="0" borderId="42" xfId="18" applyNumberFormat="1" applyFont="1" applyFill="1" applyBorder="1" applyAlignment="1">
      <alignment vertical="center"/>
    </xf>
    <xf numFmtId="49" fontId="13" fillId="2" borderId="27" xfId="5" applyNumberFormat="1" applyFont="1" applyFill="1" applyBorder="1" applyAlignment="1">
      <alignment horizontal="center" vertical="center" wrapText="1"/>
    </xf>
    <xf numFmtId="4" fontId="14" fillId="0" borderId="16" xfId="18" applyNumberFormat="1" applyFont="1" applyFill="1" applyBorder="1" applyAlignment="1">
      <alignment horizontal="center" vertical="center"/>
    </xf>
    <xf numFmtId="0" fontId="14" fillId="0" borderId="16" xfId="0" applyFont="1" applyBorder="1" applyAlignment="1">
      <alignment horizontal="center" vertical="center"/>
    </xf>
    <xf numFmtId="0" fontId="14" fillId="0" borderId="16" xfId="0" applyFont="1" applyBorder="1" applyAlignment="1">
      <alignment horizontal="center" vertical="center" wrapText="1"/>
    </xf>
    <xf numFmtId="0" fontId="44" fillId="0" borderId="16" xfId="0" quotePrefix="1" applyFont="1" applyBorder="1" applyAlignment="1">
      <alignment vertical="center" wrapText="1"/>
    </xf>
    <xf numFmtId="0" fontId="44" fillId="0" borderId="16" xfId="0" applyFont="1" applyBorder="1" applyAlignment="1">
      <alignment horizontal="center" vertical="center" wrapText="1"/>
    </xf>
    <xf numFmtId="166" fontId="14" fillId="2" borderId="16" xfId="18" applyNumberFormat="1" applyFont="1" applyFill="1" applyBorder="1" applyAlignment="1">
      <alignment horizontal="center" vertical="center"/>
    </xf>
    <xf numFmtId="4" fontId="47" fillId="2" borderId="19" xfId="18" applyNumberFormat="1" applyFont="1" applyFill="1" applyBorder="1" applyAlignment="1">
      <alignment horizontal="center" vertical="center" wrapText="1"/>
    </xf>
    <xf numFmtId="4" fontId="8" fillId="2" borderId="0" xfId="5" applyNumberFormat="1" applyFill="1"/>
    <xf numFmtId="4" fontId="14" fillId="2" borderId="39" xfId="18" applyNumberFormat="1" applyFont="1" applyFill="1" applyBorder="1" applyAlignment="1">
      <alignment horizontal="center" vertical="center"/>
    </xf>
    <xf numFmtId="4" fontId="14" fillId="2" borderId="77" xfId="18" applyNumberFormat="1" applyFont="1" applyFill="1" applyBorder="1" applyAlignment="1">
      <alignment horizontal="center" vertical="center"/>
    </xf>
    <xf numFmtId="4" fontId="14" fillId="2" borderId="42" xfId="18" applyNumberFormat="1" applyFont="1" applyFill="1" applyBorder="1" applyAlignment="1">
      <alignment horizontal="center" vertical="center" wrapText="1"/>
    </xf>
    <xf numFmtId="4" fontId="14" fillId="2" borderId="25" xfId="18" applyNumberFormat="1" applyFont="1" applyFill="1" applyBorder="1" applyAlignment="1">
      <alignment horizontal="center" vertical="center"/>
    </xf>
    <xf numFmtId="4" fontId="14" fillId="0" borderId="28" xfId="18" applyNumberFormat="1" applyFont="1" applyFill="1" applyBorder="1" applyAlignment="1">
      <alignment horizontal="center" vertical="center"/>
    </xf>
    <xf numFmtId="4" fontId="14" fillId="0" borderId="42" xfId="18" applyNumberFormat="1" applyFont="1" applyFill="1" applyBorder="1" applyAlignment="1">
      <alignment horizontal="center" vertical="center"/>
    </xf>
    <xf numFmtId="167" fontId="14" fillId="0" borderId="16" xfId="18" applyNumberFormat="1" applyFont="1" applyFill="1" applyBorder="1" applyAlignment="1">
      <alignment horizontal="center" vertical="center"/>
    </xf>
    <xf numFmtId="10" fontId="14" fillId="0" borderId="60" xfId="0" applyNumberFormat="1" applyFont="1" applyFill="1" applyBorder="1" applyAlignment="1">
      <alignment horizontal="center" vertical="center"/>
    </xf>
    <xf numFmtId="166" fontId="8" fillId="0" borderId="0" xfId="5" applyNumberFormat="1"/>
    <xf numFmtId="0" fontId="33" fillId="10" borderId="3" xfId="5" applyFont="1" applyFill="1" applyBorder="1" applyAlignment="1">
      <alignment vertical="center"/>
    </xf>
    <xf numFmtId="0" fontId="33" fillId="10" borderId="4" xfId="5" applyFont="1" applyFill="1" applyBorder="1" applyAlignment="1">
      <alignment vertical="center"/>
    </xf>
    <xf numFmtId="10" fontId="13" fillId="0" borderId="26" xfId="7" applyNumberFormat="1" applyFont="1" applyBorder="1" applyAlignment="1">
      <alignment horizontal="center" vertical="center" wrapText="1"/>
    </xf>
    <xf numFmtId="166" fontId="13" fillId="7" borderId="36" xfId="0" applyNumberFormat="1" applyFont="1" applyFill="1" applyBorder="1" applyAlignment="1">
      <alignment horizontal="center" vertical="center"/>
    </xf>
    <xf numFmtId="4" fontId="14" fillId="0" borderId="26" xfId="18" applyNumberFormat="1" applyFont="1" applyFill="1" applyBorder="1" applyAlignment="1">
      <alignment horizontal="center" vertical="center"/>
    </xf>
    <xf numFmtId="4" fontId="14" fillId="0" borderId="13" xfId="18" applyNumberFormat="1" applyFont="1" applyFill="1" applyBorder="1" applyAlignment="1">
      <alignment horizontal="center" vertical="center"/>
    </xf>
    <xf numFmtId="4" fontId="14" fillId="0" borderId="19" xfId="18" applyNumberFormat="1" applyFont="1" applyFill="1" applyBorder="1" applyAlignment="1">
      <alignment horizontal="center" vertical="center"/>
    </xf>
    <xf numFmtId="4" fontId="14" fillId="0" borderId="16" xfId="18" applyNumberFormat="1" applyFont="1" applyFill="1" applyBorder="1" applyAlignment="1">
      <alignment horizontal="center" vertical="center"/>
    </xf>
    <xf numFmtId="0" fontId="44" fillId="2" borderId="19" xfId="5" applyFont="1" applyFill="1" applyBorder="1" applyAlignment="1">
      <alignment horizontal="center" vertical="center" wrapText="1"/>
    </xf>
    <xf numFmtId="0" fontId="44" fillId="0" borderId="19" xfId="5" applyFont="1" applyBorder="1" applyAlignment="1">
      <alignment horizontal="center" vertical="center" wrapText="1"/>
    </xf>
    <xf numFmtId="0" fontId="13" fillId="3" borderId="76" xfId="5" applyFont="1" applyFill="1" applyBorder="1" applyAlignment="1">
      <alignment horizontal="right" vertical="center" wrapText="1"/>
    </xf>
    <xf numFmtId="4" fontId="14" fillId="0" borderId="19" xfId="18" applyNumberFormat="1" applyFont="1" applyFill="1" applyBorder="1" applyAlignment="1">
      <alignment horizontal="center" vertical="center" wrapText="1"/>
    </xf>
    <xf numFmtId="4" fontId="14" fillId="0" borderId="16" xfId="18" applyNumberFormat="1" applyFont="1" applyFill="1" applyBorder="1" applyAlignment="1">
      <alignment horizontal="center" vertical="center" wrapText="1"/>
    </xf>
    <xf numFmtId="4" fontId="14" fillId="0" borderId="77" xfId="18" applyNumberFormat="1" applyFont="1" applyFill="1" applyBorder="1" applyAlignment="1">
      <alignment horizontal="center" vertical="center"/>
    </xf>
    <xf numFmtId="0" fontId="13" fillId="2" borderId="65" xfId="5" applyFont="1" applyFill="1" applyBorder="1" applyAlignment="1">
      <alignment horizontal="center" vertical="center" wrapText="1"/>
    </xf>
    <xf numFmtId="0" fontId="13" fillId="2" borderId="80" xfId="5" applyFont="1" applyFill="1" applyBorder="1" applyAlignment="1">
      <alignment horizontal="center" vertical="center" wrapText="1"/>
    </xf>
    <xf numFmtId="4" fontId="13" fillId="2" borderId="80" xfId="18" applyNumberFormat="1" applyFont="1" applyFill="1" applyBorder="1" applyAlignment="1">
      <alignment horizontal="center" vertical="center" wrapText="1"/>
    </xf>
    <xf numFmtId="4" fontId="15" fillId="2" borderId="0" xfId="5" applyNumberFormat="1" applyFont="1" applyFill="1" applyBorder="1" applyAlignment="1">
      <alignment horizontal="center" vertical="center"/>
    </xf>
    <xf numFmtId="4" fontId="14" fillId="0" borderId="43" xfId="18" applyNumberFormat="1" applyFont="1" applyFill="1" applyBorder="1" applyAlignment="1">
      <alignment horizontal="center" vertical="center"/>
    </xf>
    <xf numFmtId="4" fontId="15" fillId="2" borderId="41" xfId="5" applyNumberFormat="1" applyFont="1" applyFill="1" applyBorder="1" applyAlignment="1">
      <alignment horizontal="center" vertical="center"/>
    </xf>
    <xf numFmtId="4" fontId="14" fillId="0" borderId="43" xfId="18" applyNumberFormat="1" applyFont="1" applyFill="1" applyBorder="1" applyAlignment="1">
      <alignment vertical="center"/>
    </xf>
    <xf numFmtId="4" fontId="14" fillId="0" borderId="15" xfId="18" applyNumberFormat="1" applyFont="1" applyFill="1" applyBorder="1" applyAlignment="1">
      <alignment vertical="center"/>
    </xf>
    <xf numFmtId="4" fontId="13" fillId="0" borderId="42" xfId="18" applyNumberFormat="1" applyFont="1" applyFill="1" applyBorder="1" applyAlignment="1">
      <alignment horizontal="center" vertical="center"/>
    </xf>
    <xf numFmtId="4" fontId="46" fillId="2" borderId="0" xfId="5" applyNumberFormat="1" applyFont="1" applyFill="1" applyBorder="1" applyAlignment="1">
      <alignment horizontal="center" vertical="center"/>
    </xf>
    <xf numFmtId="0" fontId="46" fillId="2" borderId="0" xfId="5" applyFont="1" applyFill="1" applyBorder="1" applyAlignment="1">
      <alignment horizontal="center" vertical="center"/>
    </xf>
    <xf numFmtId="0" fontId="12" fillId="4" borderId="27" xfId="0" applyFont="1" applyFill="1" applyBorder="1" applyAlignment="1">
      <alignment horizontal="center" vertical="center" wrapText="1"/>
    </xf>
    <xf numFmtId="0" fontId="12" fillId="4" borderId="19" xfId="0" applyFont="1" applyFill="1" applyBorder="1" applyAlignment="1">
      <alignment horizontal="center" vertical="center" wrapText="1"/>
    </xf>
    <xf numFmtId="166" fontId="12" fillId="4" borderId="19" xfId="11" applyNumberFormat="1" applyFont="1" applyFill="1" applyBorder="1" applyAlignment="1">
      <alignment horizontal="center" vertical="center" wrapText="1"/>
    </xf>
    <xf numFmtId="166" fontId="12" fillId="4" borderId="29" xfId="11" applyNumberFormat="1" applyFont="1" applyFill="1" applyBorder="1" applyAlignment="1">
      <alignment horizontal="center" vertical="center" wrapText="1"/>
    </xf>
    <xf numFmtId="165" fontId="12" fillId="4" borderId="42" xfId="11" applyFont="1" applyFill="1" applyBorder="1" applyAlignment="1">
      <alignment horizontal="center" vertical="center" wrapText="1"/>
    </xf>
    <xf numFmtId="49" fontId="12" fillId="4" borderId="24" xfId="0" applyNumberFormat="1" applyFont="1" applyFill="1" applyBorder="1" applyAlignment="1">
      <alignment horizontal="center" vertical="center"/>
    </xf>
    <xf numFmtId="0" fontId="12" fillId="4" borderId="16" xfId="0" applyFont="1" applyFill="1" applyBorder="1" applyAlignment="1">
      <alignment vertical="center" wrapText="1"/>
    </xf>
    <xf numFmtId="0" fontId="12" fillId="4" borderId="16" xfId="0" applyFont="1" applyFill="1" applyBorder="1" applyAlignment="1">
      <alignment horizontal="center" vertical="center" wrapText="1"/>
    </xf>
    <xf numFmtId="10" fontId="12" fillId="4" borderId="25" xfId="0" applyNumberFormat="1" applyFont="1" applyFill="1" applyBorder="1" applyAlignment="1">
      <alignment horizontal="center" vertical="center"/>
    </xf>
    <xf numFmtId="0" fontId="12" fillId="4" borderId="16" xfId="6" applyFont="1" applyFill="1" applyBorder="1" applyAlignment="1">
      <alignment vertical="center" wrapText="1"/>
    </xf>
    <xf numFmtId="0" fontId="12" fillId="4" borderId="16" xfId="6" applyFont="1" applyFill="1" applyBorder="1" applyAlignment="1">
      <alignment horizontal="center" vertical="center" wrapText="1"/>
    </xf>
    <xf numFmtId="4" fontId="12" fillId="4" borderId="16" xfId="6" applyNumberFormat="1" applyFont="1" applyFill="1" applyBorder="1" applyAlignment="1">
      <alignment horizontal="center" vertical="center" wrapText="1"/>
    </xf>
    <xf numFmtId="4" fontId="12" fillId="4" borderId="16" xfId="1" applyNumberFormat="1" applyFont="1" applyFill="1" applyBorder="1" applyAlignment="1">
      <alignment horizontal="center" vertical="center" wrapText="1"/>
    </xf>
    <xf numFmtId="166" fontId="12" fillId="4" borderId="16" xfId="6" applyNumberFormat="1" applyFont="1" applyFill="1" applyBorder="1" applyAlignment="1">
      <alignment horizontal="center" vertical="center" wrapText="1"/>
    </xf>
    <xf numFmtId="166" fontId="12" fillId="4" borderId="16" xfId="1" applyNumberFormat="1" applyFont="1" applyFill="1" applyBorder="1" applyAlignment="1">
      <alignment horizontal="center" vertical="center" wrapText="1"/>
    </xf>
    <xf numFmtId="0" fontId="12" fillId="4" borderId="16" xfId="0" applyFont="1" applyFill="1" applyBorder="1" applyAlignment="1">
      <alignment horizontal="center" vertical="center"/>
    </xf>
    <xf numFmtId="4" fontId="12" fillId="4" borderId="16" xfId="0" applyNumberFormat="1" applyFont="1" applyFill="1" applyBorder="1" applyAlignment="1">
      <alignment horizontal="center" vertical="center"/>
    </xf>
    <xf numFmtId="4" fontId="12" fillId="4" borderId="16" xfId="0" applyNumberFormat="1" applyFont="1" applyFill="1" applyBorder="1" applyAlignment="1">
      <alignment horizontal="center" vertical="center" wrapText="1"/>
    </xf>
    <xf numFmtId="4" fontId="12" fillId="4" borderId="16" xfId="11" applyNumberFormat="1" applyFont="1" applyFill="1" applyBorder="1" applyAlignment="1">
      <alignment horizontal="center" vertical="center"/>
    </xf>
    <xf numFmtId="4" fontId="12" fillId="4" borderId="16" xfId="1" applyNumberFormat="1" applyFont="1" applyFill="1" applyBorder="1" applyAlignment="1">
      <alignment horizontal="center" vertical="center"/>
    </xf>
    <xf numFmtId="0" fontId="18" fillId="6" borderId="33" xfId="0" applyFont="1" applyFill="1" applyBorder="1" applyAlignment="1">
      <alignment horizontal="center" vertical="center" wrapText="1"/>
    </xf>
    <xf numFmtId="0" fontId="12" fillId="6" borderId="33" xfId="0" applyFont="1" applyFill="1" applyBorder="1" applyAlignment="1">
      <alignment horizontal="center" vertical="center" wrapText="1"/>
    </xf>
    <xf numFmtId="0" fontId="39" fillId="0" borderId="30" xfId="0" applyFont="1" applyFill="1" applyBorder="1" applyAlignment="1">
      <alignment horizontal="center" vertical="center" wrapText="1"/>
    </xf>
    <xf numFmtId="0" fontId="40" fillId="0" borderId="31" xfId="0" applyFont="1" applyFill="1" applyBorder="1" applyAlignment="1">
      <alignment horizontal="center" vertical="center"/>
    </xf>
    <xf numFmtId="0" fontId="40" fillId="0" borderId="32" xfId="0" applyFont="1" applyFill="1" applyBorder="1" applyAlignment="1">
      <alignment horizontal="center" vertical="center"/>
    </xf>
    <xf numFmtId="0" fontId="25" fillId="5" borderId="30" xfId="0" applyFont="1" applyFill="1" applyBorder="1" applyAlignment="1">
      <alignment horizontal="center" vertical="center"/>
    </xf>
    <xf numFmtId="0" fontId="25" fillId="5" borderId="31" xfId="0" applyFont="1" applyFill="1" applyBorder="1" applyAlignment="1">
      <alignment horizontal="center" vertical="center"/>
    </xf>
    <xf numFmtId="0" fontId="25" fillId="5" borderId="32" xfId="0" applyFont="1" applyFill="1" applyBorder="1" applyAlignment="1">
      <alignment horizontal="center" vertical="center"/>
    </xf>
    <xf numFmtId="0" fontId="12" fillId="2" borderId="20" xfId="0" applyFont="1" applyFill="1" applyBorder="1" applyAlignment="1">
      <alignment horizontal="center" vertical="center" wrapText="1"/>
    </xf>
    <xf numFmtId="0" fontId="12" fillId="2" borderId="21" xfId="0" applyFont="1" applyFill="1" applyBorder="1" applyAlignment="1">
      <alignment horizontal="center" vertical="center" wrapText="1"/>
    </xf>
    <xf numFmtId="0" fontId="12" fillId="2" borderId="22" xfId="0" applyFont="1" applyFill="1" applyBorder="1" applyAlignment="1">
      <alignment horizontal="center" vertical="center" wrapText="1"/>
    </xf>
    <xf numFmtId="0" fontId="12" fillId="2" borderId="40" xfId="0" applyFont="1" applyFill="1" applyBorder="1" applyAlignment="1">
      <alignment horizontal="center" vertical="center" wrapText="1"/>
    </xf>
    <xf numFmtId="0" fontId="12" fillId="2" borderId="41" xfId="0" applyFont="1" applyFill="1" applyBorder="1" applyAlignment="1">
      <alignment horizontal="center" vertical="center" wrapText="1"/>
    </xf>
    <xf numFmtId="0" fontId="12" fillId="2" borderId="6" xfId="0" applyFont="1" applyFill="1" applyBorder="1" applyAlignment="1">
      <alignment horizontal="center" vertical="center" wrapText="1"/>
    </xf>
    <xf numFmtId="164" fontId="13" fillId="2" borderId="20" xfId="1" applyFont="1" applyFill="1" applyBorder="1" applyAlignment="1">
      <alignment horizontal="center" vertical="center" wrapText="1"/>
    </xf>
    <xf numFmtId="164" fontId="13" fillId="2" borderId="21" xfId="1" applyFont="1" applyFill="1" applyBorder="1" applyAlignment="1">
      <alignment horizontal="center" vertical="center" wrapText="1"/>
    </xf>
    <xf numFmtId="164" fontId="13" fillId="2" borderId="40" xfId="1" applyFont="1" applyFill="1" applyBorder="1" applyAlignment="1">
      <alignment horizontal="center" vertical="center" wrapText="1"/>
    </xf>
    <xf numFmtId="164" fontId="13" fillId="2" borderId="41" xfId="1" applyFont="1" applyFill="1" applyBorder="1" applyAlignment="1">
      <alignment horizontal="center" vertical="center" wrapText="1"/>
    </xf>
    <xf numFmtId="10" fontId="13" fillId="2" borderId="22" xfId="0" applyNumberFormat="1" applyFont="1" applyFill="1" applyBorder="1" applyAlignment="1">
      <alignment horizontal="center" vertical="center" wrapText="1"/>
    </xf>
    <xf numFmtId="10" fontId="13" fillId="2" borderId="6" xfId="0" applyNumberFormat="1" applyFont="1" applyFill="1" applyBorder="1" applyAlignment="1">
      <alignment horizontal="center" vertical="center" wrapText="1"/>
    </xf>
    <xf numFmtId="166" fontId="41" fillId="2" borderId="20" xfId="18" applyNumberFormat="1" applyFont="1" applyFill="1" applyBorder="1" applyAlignment="1">
      <alignment horizontal="center" vertical="center"/>
    </xf>
    <xf numFmtId="166" fontId="41" fillId="2" borderId="40" xfId="18" applyNumberFormat="1" applyFont="1" applyFill="1" applyBorder="1" applyAlignment="1">
      <alignment horizontal="center" vertical="center"/>
    </xf>
    <xf numFmtId="10" fontId="41" fillId="2" borderId="22" xfId="18" applyNumberFormat="1" applyFont="1" applyFill="1" applyBorder="1" applyAlignment="1">
      <alignment horizontal="center" vertical="center"/>
    </xf>
    <xf numFmtId="10" fontId="41" fillId="2" borderId="6" xfId="18" applyNumberFormat="1" applyFont="1" applyFill="1" applyBorder="1" applyAlignment="1">
      <alignment horizontal="center" vertical="center"/>
    </xf>
    <xf numFmtId="0" fontId="13" fillId="3" borderId="30" xfId="0" applyFont="1" applyFill="1" applyBorder="1" applyAlignment="1">
      <alignment horizontal="right" vertical="center" wrapText="1"/>
    </xf>
    <xf numFmtId="0" fontId="13" fillId="3" borderId="31" xfId="0" applyFont="1" applyFill="1" applyBorder="1" applyAlignment="1">
      <alignment horizontal="right" vertical="center" wrapText="1"/>
    </xf>
    <xf numFmtId="0" fontId="14" fillId="2" borderId="26" xfId="5" applyFont="1" applyFill="1" applyBorder="1" applyAlignment="1">
      <alignment horizontal="left" vertical="center" wrapText="1"/>
    </xf>
    <xf numFmtId="0" fontId="14" fillId="2" borderId="19" xfId="5" applyFont="1" applyFill="1" applyBorder="1" applyAlignment="1">
      <alignment horizontal="left" vertical="center" wrapText="1"/>
    </xf>
    <xf numFmtId="4" fontId="14" fillId="0" borderId="16" xfId="18" applyNumberFormat="1" applyFont="1" applyFill="1" applyBorder="1" applyAlignment="1">
      <alignment horizontal="center" vertical="center"/>
    </xf>
    <xf numFmtId="0" fontId="44" fillId="2" borderId="26" xfId="5" applyFont="1" applyFill="1" applyBorder="1" applyAlignment="1">
      <alignment horizontal="center" vertical="center" wrapText="1"/>
    </xf>
    <xf numFmtId="0" fontId="44" fillId="2" borderId="19" xfId="5" applyFont="1" applyFill="1" applyBorder="1" applyAlignment="1">
      <alignment horizontal="center" vertical="center" wrapText="1"/>
    </xf>
    <xf numFmtId="4" fontId="13" fillId="0" borderId="1" xfId="18" applyNumberFormat="1" applyFont="1" applyFill="1" applyBorder="1" applyAlignment="1">
      <alignment horizontal="center" vertical="center"/>
    </xf>
    <xf numFmtId="4" fontId="13" fillId="0" borderId="2" xfId="18" applyNumberFormat="1" applyFont="1" applyFill="1" applyBorder="1" applyAlignment="1">
      <alignment horizontal="center" vertical="center"/>
    </xf>
    <xf numFmtId="4" fontId="13" fillId="0" borderId="45" xfId="18" applyNumberFormat="1" applyFont="1" applyFill="1" applyBorder="1" applyAlignment="1">
      <alignment horizontal="center" vertical="center"/>
    </xf>
    <xf numFmtId="4" fontId="14" fillId="0" borderId="1" xfId="18" applyNumberFormat="1" applyFont="1" applyFill="1" applyBorder="1" applyAlignment="1">
      <alignment horizontal="center" vertical="center"/>
    </xf>
    <xf numFmtId="4" fontId="14" fillId="0" borderId="2" xfId="18" applyNumberFormat="1" applyFont="1" applyFill="1" applyBorder="1" applyAlignment="1">
      <alignment horizontal="center" vertical="center"/>
    </xf>
    <xf numFmtId="4" fontId="14" fillId="0" borderId="45" xfId="18" applyNumberFormat="1" applyFont="1" applyFill="1" applyBorder="1" applyAlignment="1">
      <alignment horizontal="center" vertical="center"/>
    </xf>
    <xf numFmtId="0" fontId="13" fillId="6" borderId="30" xfId="5" applyFont="1" applyFill="1" applyBorder="1" applyAlignment="1">
      <alignment horizontal="center" vertical="top" wrapText="1"/>
    </xf>
    <xf numFmtId="0" fontId="13" fillId="6" borderId="31" xfId="5" applyFont="1" applyFill="1" applyBorder="1" applyAlignment="1">
      <alignment horizontal="center" vertical="top" wrapText="1"/>
    </xf>
    <xf numFmtId="0" fontId="13" fillId="6" borderId="32" xfId="5" applyFont="1" applyFill="1" applyBorder="1" applyAlignment="1">
      <alignment horizontal="center" vertical="top" wrapText="1"/>
    </xf>
    <xf numFmtId="4" fontId="14" fillId="0" borderId="26" xfId="18" applyNumberFormat="1" applyFont="1" applyFill="1" applyBorder="1" applyAlignment="1">
      <alignment horizontal="center" vertical="center"/>
    </xf>
    <xf numFmtId="4" fontId="14" fillId="0" borderId="13" xfId="18" applyNumberFormat="1" applyFont="1" applyFill="1" applyBorder="1" applyAlignment="1">
      <alignment horizontal="center" vertical="center"/>
    </xf>
    <xf numFmtId="4" fontId="14" fillId="0" borderId="19" xfId="18" applyNumberFormat="1" applyFont="1" applyFill="1" applyBorder="1" applyAlignment="1">
      <alignment horizontal="center" vertical="center"/>
    </xf>
    <xf numFmtId="0" fontId="14" fillId="2" borderId="74" xfId="5" applyFont="1" applyFill="1" applyBorder="1" applyAlignment="1">
      <alignment horizontal="center" vertical="center" wrapText="1"/>
    </xf>
    <xf numFmtId="0" fontId="14" fillId="2" borderId="75" xfId="5" applyFont="1" applyFill="1" applyBorder="1" applyAlignment="1">
      <alignment horizontal="center" vertical="center" wrapText="1"/>
    </xf>
    <xf numFmtId="0" fontId="14" fillId="2" borderId="27" xfId="5" applyFont="1" applyFill="1" applyBorder="1" applyAlignment="1">
      <alignment horizontal="center" vertical="center" wrapText="1"/>
    </xf>
    <xf numFmtId="0" fontId="14" fillId="2" borderId="13" xfId="5" applyFont="1" applyFill="1" applyBorder="1" applyAlignment="1">
      <alignment horizontal="left" vertical="center" wrapText="1"/>
    </xf>
    <xf numFmtId="0" fontId="14" fillId="2" borderId="26" xfId="5" applyFont="1" applyFill="1" applyBorder="1" applyAlignment="1">
      <alignment horizontal="center" vertical="center" wrapText="1"/>
    </xf>
    <xf numFmtId="0" fontId="14" fillId="2" borderId="13" xfId="5" applyFont="1" applyFill="1" applyBorder="1" applyAlignment="1">
      <alignment horizontal="center" vertical="center" wrapText="1"/>
    </xf>
    <xf numFmtId="0" fontId="14" fillId="2" borderId="19" xfId="5" applyFont="1" applyFill="1" applyBorder="1" applyAlignment="1">
      <alignment horizontal="center" vertical="center" wrapText="1"/>
    </xf>
    <xf numFmtId="0" fontId="44" fillId="2" borderId="13" xfId="5" applyFont="1" applyFill="1" applyBorder="1" applyAlignment="1">
      <alignment horizontal="center" vertical="center" wrapText="1"/>
    </xf>
    <xf numFmtId="0" fontId="44" fillId="2" borderId="26" xfId="5" quotePrefix="1" applyFont="1" applyFill="1" applyBorder="1" applyAlignment="1">
      <alignment horizontal="left" vertical="center" wrapText="1"/>
    </xf>
    <xf numFmtId="0" fontId="44" fillId="2" borderId="19" xfId="5" quotePrefix="1" applyFont="1" applyFill="1" applyBorder="1" applyAlignment="1">
      <alignment horizontal="left" vertical="center" wrapText="1"/>
    </xf>
    <xf numFmtId="0" fontId="44" fillId="0" borderId="26" xfId="5" applyFont="1" applyBorder="1" applyAlignment="1">
      <alignment horizontal="center" vertical="center" wrapText="1"/>
    </xf>
    <xf numFmtId="0" fontId="44" fillId="0" borderId="19" xfId="5" applyFont="1" applyBorder="1" applyAlignment="1">
      <alignment horizontal="center" vertical="center" wrapText="1"/>
    </xf>
    <xf numFmtId="4" fontId="14" fillId="2" borderId="26" xfId="18" applyNumberFormat="1" applyFont="1" applyFill="1" applyBorder="1" applyAlignment="1">
      <alignment horizontal="center" vertical="center"/>
    </xf>
    <xf numFmtId="4" fontId="14" fillId="2" borderId="19" xfId="18" applyNumberFormat="1" applyFont="1" applyFill="1" applyBorder="1" applyAlignment="1">
      <alignment horizontal="center" vertical="center"/>
    </xf>
    <xf numFmtId="4" fontId="13" fillId="0" borderId="77" xfId="18" applyNumberFormat="1" applyFont="1" applyFill="1" applyBorder="1" applyAlignment="1">
      <alignment horizontal="center" vertical="center"/>
    </xf>
    <xf numFmtId="4" fontId="14" fillId="0" borderId="78" xfId="18" applyNumberFormat="1" applyFont="1" applyFill="1" applyBorder="1" applyAlignment="1">
      <alignment horizontal="center" vertical="center"/>
    </xf>
    <xf numFmtId="4" fontId="14" fillId="0" borderId="79" xfId="18" applyNumberFormat="1" applyFont="1" applyFill="1" applyBorder="1" applyAlignment="1">
      <alignment horizontal="center" vertical="center"/>
    </xf>
    <xf numFmtId="0" fontId="44" fillId="2" borderId="74" xfId="5" applyFont="1" applyFill="1" applyBorder="1" applyAlignment="1">
      <alignment horizontal="center" vertical="center" wrapText="1"/>
    </xf>
    <xf numFmtId="0" fontId="44" fillId="2" borderId="27" xfId="5" applyFont="1" applyFill="1" applyBorder="1" applyAlignment="1">
      <alignment horizontal="center" vertical="center" wrapText="1"/>
    </xf>
    <xf numFmtId="49" fontId="14" fillId="2" borderId="74" xfId="5" applyNumberFormat="1" applyFont="1" applyFill="1" applyBorder="1" applyAlignment="1">
      <alignment horizontal="center" vertical="center" wrapText="1"/>
    </xf>
    <xf numFmtId="49" fontId="14" fillId="2" borderId="75" xfId="5" applyNumberFormat="1" applyFont="1" applyFill="1" applyBorder="1" applyAlignment="1">
      <alignment horizontal="center" vertical="center" wrapText="1"/>
    </xf>
    <xf numFmtId="0" fontId="13" fillId="3" borderId="30" xfId="5" applyFont="1" applyFill="1" applyBorder="1" applyAlignment="1">
      <alignment horizontal="right" vertical="center" wrapText="1"/>
    </xf>
    <xf numFmtId="0" fontId="13" fillId="3" borderId="31" xfId="5" applyFont="1" applyFill="1" applyBorder="1" applyAlignment="1">
      <alignment horizontal="right" vertical="center" wrapText="1"/>
    </xf>
    <xf numFmtId="0" fontId="13" fillId="3" borderId="76" xfId="5" applyFont="1" applyFill="1" applyBorder="1" applyAlignment="1">
      <alignment horizontal="right" vertical="center" wrapText="1"/>
    </xf>
    <xf numFmtId="0" fontId="12" fillId="6" borderId="30" xfId="5" applyFont="1" applyFill="1" applyBorder="1" applyAlignment="1">
      <alignment horizontal="center" vertical="center" wrapText="1"/>
    </xf>
    <xf numFmtId="0" fontId="12" fillId="6" borderId="31" xfId="5" applyFont="1" applyFill="1" applyBorder="1" applyAlignment="1">
      <alignment horizontal="center" vertical="center" wrapText="1"/>
    </xf>
    <xf numFmtId="0" fontId="12" fillId="6" borderId="32" xfId="5" applyFont="1" applyFill="1" applyBorder="1" applyAlignment="1">
      <alignment horizontal="center" vertical="center" wrapText="1"/>
    </xf>
    <xf numFmtId="166" fontId="13" fillId="2" borderId="73" xfId="18" applyNumberFormat="1" applyFont="1" applyFill="1" applyBorder="1" applyAlignment="1">
      <alignment horizontal="center" vertical="center" wrapText="1"/>
    </xf>
    <xf numFmtId="166" fontId="13" fillId="2" borderId="3" xfId="18" applyNumberFormat="1" applyFont="1" applyFill="1" applyBorder="1" applyAlignment="1">
      <alignment horizontal="center" vertical="center" wrapText="1"/>
    </xf>
    <xf numFmtId="166" fontId="13" fillId="2" borderId="4" xfId="18" applyNumberFormat="1" applyFont="1" applyFill="1" applyBorder="1" applyAlignment="1">
      <alignment horizontal="center" vertical="center" wrapText="1"/>
    </xf>
    <xf numFmtId="4" fontId="44" fillId="2" borderId="1" xfId="18" applyNumberFormat="1" applyFont="1" applyFill="1" applyBorder="1" applyAlignment="1">
      <alignment horizontal="center" vertical="center" wrapText="1"/>
    </xf>
    <xf numFmtId="4" fontId="44" fillId="2" borderId="2" xfId="18" applyNumberFormat="1" applyFont="1" applyFill="1" applyBorder="1" applyAlignment="1">
      <alignment horizontal="center" vertical="center" wrapText="1"/>
    </xf>
    <xf numFmtId="4" fontId="44" fillId="2" borderId="45" xfId="18" applyNumberFormat="1" applyFont="1" applyFill="1" applyBorder="1" applyAlignment="1">
      <alignment horizontal="center" vertical="center" wrapText="1"/>
    </xf>
    <xf numFmtId="0" fontId="44" fillId="2" borderId="75" xfId="5" applyFont="1" applyFill="1" applyBorder="1" applyAlignment="1">
      <alignment horizontal="center" vertical="center" wrapText="1"/>
    </xf>
    <xf numFmtId="0" fontId="44" fillId="0" borderId="26" xfId="5" quotePrefix="1" applyFont="1" applyBorder="1" applyAlignment="1">
      <alignment horizontal="left" vertical="center" wrapText="1"/>
    </xf>
    <xf numFmtId="0" fontId="44" fillId="0" borderId="13" xfId="5" quotePrefix="1" applyFont="1" applyBorder="1" applyAlignment="1">
      <alignment horizontal="left" vertical="center" wrapText="1"/>
    </xf>
    <xf numFmtId="0" fontId="44" fillId="0" borderId="13" xfId="5" applyFont="1" applyBorder="1" applyAlignment="1">
      <alignment horizontal="center" vertical="center" wrapText="1"/>
    </xf>
    <xf numFmtId="0" fontId="43" fillId="2" borderId="30" xfId="5" applyFont="1" applyFill="1" applyBorder="1" applyAlignment="1">
      <alignment horizontal="center" vertical="center" wrapText="1"/>
    </xf>
    <xf numFmtId="0" fontId="43" fillId="2" borderId="31" xfId="5" applyFont="1" applyFill="1" applyBorder="1" applyAlignment="1">
      <alignment horizontal="center" vertical="center" wrapText="1"/>
    </xf>
    <xf numFmtId="0" fontId="43" fillId="2" borderId="32" xfId="5" applyFont="1" applyFill="1" applyBorder="1" applyAlignment="1">
      <alignment horizontal="center" vertical="center" wrapText="1"/>
    </xf>
    <xf numFmtId="0" fontId="44" fillId="0" borderId="19" xfId="5" quotePrefix="1" applyFont="1" applyBorder="1" applyAlignment="1">
      <alignment horizontal="left" vertical="center" wrapText="1"/>
    </xf>
    <xf numFmtId="0" fontId="44" fillId="0" borderId="16" xfId="5" applyFont="1" applyBorder="1" applyAlignment="1">
      <alignment horizontal="center" vertical="center" wrapText="1"/>
    </xf>
    <xf numFmtId="4" fontId="44" fillId="2" borderId="73" xfId="18" applyNumberFormat="1" applyFont="1" applyFill="1" applyBorder="1" applyAlignment="1">
      <alignment horizontal="center" vertical="center" wrapText="1"/>
    </xf>
    <xf numFmtId="4" fontId="44" fillId="2" borderId="3" xfId="18" applyNumberFormat="1" applyFont="1" applyFill="1" applyBorder="1" applyAlignment="1">
      <alignment horizontal="center" vertical="center" wrapText="1"/>
    </xf>
    <xf numFmtId="4" fontId="44" fillId="2" borderId="4" xfId="18" applyNumberFormat="1" applyFont="1" applyFill="1" applyBorder="1" applyAlignment="1">
      <alignment horizontal="center" vertical="center" wrapText="1"/>
    </xf>
    <xf numFmtId="0" fontId="44" fillId="2" borderId="81" xfId="5" applyFont="1" applyFill="1" applyBorder="1" applyAlignment="1">
      <alignment horizontal="center" vertical="center" wrapText="1"/>
    </xf>
    <xf numFmtId="0" fontId="44" fillId="0" borderId="14" xfId="5" quotePrefix="1" applyFont="1" applyBorder="1" applyAlignment="1">
      <alignment horizontal="left" vertical="center" wrapText="1"/>
    </xf>
    <xf numFmtId="0" fontId="44" fillId="0" borderId="14" xfId="5" applyFont="1" applyBorder="1" applyAlignment="1">
      <alignment horizontal="center" vertical="center" wrapText="1"/>
    </xf>
    <xf numFmtId="4" fontId="14" fillId="0" borderId="14" xfId="18" applyNumberFormat="1" applyFont="1" applyFill="1" applyBorder="1" applyAlignment="1">
      <alignment horizontal="center" vertical="center"/>
    </xf>
    <xf numFmtId="166" fontId="13" fillId="2" borderId="28" xfId="18" applyNumberFormat="1" applyFont="1" applyFill="1" applyBorder="1" applyAlignment="1">
      <alignment horizontal="center" vertical="center" wrapText="1"/>
    </xf>
    <xf numFmtId="166" fontId="13" fillId="2" borderId="42" xfId="18" applyNumberFormat="1" applyFont="1" applyFill="1" applyBorder="1" applyAlignment="1">
      <alignment horizontal="center" vertical="center" wrapText="1"/>
    </xf>
    <xf numFmtId="43" fontId="14" fillId="2" borderId="28" xfId="18" applyFont="1" applyFill="1" applyBorder="1" applyAlignment="1">
      <alignment horizontal="center" vertical="center"/>
    </xf>
    <xf numFmtId="43" fontId="14" fillId="2" borderId="42" xfId="18" applyFont="1" applyFill="1" applyBorder="1" applyAlignment="1">
      <alignment horizontal="center" vertical="center"/>
    </xf>
    <xf numFmtId="4" fontId="45" fillId="0" borderId="73" xfId="18" applyNumberFormat="1" applyFont="1" applyFill="1" applyBorder="1" applyAlignment="1">
      <alignment horizontal="center" vertical="center" wrapText="1"/>
    </xf>
    <xf numFmtId="4" fontId="45" fillId="0" borderId="3" xfId="18" applyNumberFormat="1" applyFont="1" applyFill="1" applyBorder="1" applyAlignment="1">
      <alignment horizontal="center" vertical="center" wrapText="1"/>
    </xf>
    <xf numFmtId="4" fontId="45" fillId="0" borderId="4" xfId="18" applyNumberFormat="1" applyFont="1" applyFill="1" applyBorder="1" applyAlignment="1">
      <alignment horizontal="center" vertical="center" wrapText="1"/>
    </xf>
    <xf numFmtId="4" fontId="14" fillId="0" borderId="78" xfId="18" applyNumberFormat="1" applyFont="1" applyFill="1" applyBorder="1" applyAlignment="1">
      <alignment horizontal="left" vertical="top" wrapText="1"/>
    </xf>
    <xf numFmtId="0" fontId="0" fillId="0" borderId="70" xfId="0" applyBorder="1" applyAlignment="1">
      <alignment horizontal="left" vertical="top" wrapText="1"/>
    </xf>
    <xf numFmtId="0" fontId="0" fillId="0" borderId="64" xfId="0" applyBorder="1" applyAlignment="1">
      <alignment horizontal="left" vertical="top" wrapText="1"/>
    </xf>
    <xf numFmtId="4" fontId="14" fillId="0" borderId="26" xfId="18" applyNumberFormat="1" applyFont="1" applyFill="1" applyBorder="1" applyAlignment="1">
      <alignment horizontal="center" vertical="center" wrapText="1"/>
    </xf>
    <xf numFmtId="4" fontId="14" fillId="0" borderId="19" xfId="18" applyNumberFormat="1" applyFont="1" applyFill="1" applyBorder="1" applyAlignment="1">
      <alignment horizontal="center" vertical="center" wrapText="1"/>
    </xf>
    <xf numFmtId="0" fontId="14" fillId="0" borderId="26" xfId="5" applyFont="1" applyBorder="1" applyAlignment="1">
      <alignment horizontal="left" vertical="center" wrapText="1"/>
    </xf>
    <xf numFmtId="0" fontId="14" fillId="0" borderId="19" xfId="5" applyFont="1" applyBorder="1" applyAlignment="1">
      <alignment horizontal="left" vertical="center" wrapText="1"/>
    </xf>
    <xf numFmtId="4" fontId="14" fillId="0" borderId="13" xfId="18" applyNumberFormat="1" applyFont="1" applyFill="1" applyBorder="1" applyAlignment="1">
      <alignment horizontal="center" vertical="center" wrapText="1"/>
    </xf>
    <xf numFmtId="0" fontId="14" fillId="0" borderId="13" xfId="5" applyFont="1" applyBorder="1" applyAlignment="1">
      <alignment horizontal="left" vertical="center" wrapText="1"/>
    </xf>
    <xf numFmtId="4" fontId="14" fillId="0" borderId="72" xfId="18" applyNumberFormat="1" applyFont="1" applyFill="1" applyBorder="1" applyAlignment="1">
      <alignment horizontal="center" vertical="center"/>
    </xf>
    <xf numFmtId="4" fontId="14" fillId="0" borderId="71" xfId="18" applyNumberFormat="1" applyFont="1" applyFill="1" applyBorder="1" applyAlignment="1">
      <alignment horizontal="center" vertical="center"/>
    </xf>
    <xf numFmtId="4" fontId="14" fillId="0" borderId="44" xfId="18" applyNumberFormat="1" applyFont="1" applyFill="1" applyBorder="1" applyAlignment="1">
      <alignment horizontal="center" vertical="center"/>
    </xf>
    <xf numFmtId="4" fontId="14" fillId="0" borderId="6" xfId="18" applyNumberFormat="1" applyFont="1" applyFill="1" applyBorder="1" applyAlignment="1">
      <alignment horizontal="center" vertical="center"/>
    </xf>
    <xf numFmtId="0" fontId="14" fillId="2" borderId="24" xfId="5" applyFont="1" applyFill="1" applyBorder="1" applyAlignment="1">
      <alignment horizontal="center" vertical="center" wrapText="1"/>
    </xf>
    <xf numFmtId="0" fontId="44" fillId="0" borderId="16" xfId="5" quotePrefix="1" applyFont="1" applyBorder="1" applyAlignment="1">
      <alignment horizontal="left" vertical="center" wrapText="1"/>
    </xf>
    <xf numFmtId="4" fontId="14" fillId="0" borderId="16" xfId="18" applyNumberFormat="1" applyFont="1" applyFill="1" applyBorder="1" applyAlignment="1">
      <alignment horizontal="center" vertical="center" wrapText="1"/>
    </xf>
    <xf numFmtId="0" fontId="14" fillId="0" borderId="16" xfId="5" applyFont="1" applyBorder="1" applyAlignment="1">
      <alignment horizontal="left" vertical="center" wrapText="1"/>
    </xf>
    <xf numFmtId="0" fontId="12" fillId="5" borderId="20" xfId="5" applyFont="1" applyFill="1" applyBorder="1" applyAlignment="1">
      <alignment horizontal="center" vertical="center" wrapText="1"/>
    </xf>
    <xf numFmtId="0" fontId="12" fillId="5" borderId="21" xfId="5" applyFont="1" applyFill="1" applyBorder="1" applyAlignment="1">
      <alignment horizontal="center" vertical="center" wrapText="1"/>
    </xf>
    <xf numFmtId="0" fontId="12" fillId="5" borderId="22" xfId="5" applyFont="1" applyFill="1" applyBorder="1" applyAlignment="1">
      <alignment horizontal="center" vertical="center" wrapText="1"/>
    </xf>
    <xf numFmtId="0" fontId="12" fillId="5" borderId="40" xfId="5" applyFont="1" applyFill="1" applyBorder="1" applyAlignment="1">
      <alignment horizontal="center" vertical="center" wrapText="1"/>
    </xf>
    <xf numFmtId="0" fontId="12" fillId="5" borderId="41" xfId="5" applyFont="1" applyFill="1" applyBorder="1" applyAlignment="1">
      <alignment horizontal="center" vertical="center" wrapText="1"/>
    </xf>
    <xf numFmtId="0" fontId="12" fillId="5" borderId="6" xfId="5" applyFont="1" applyFill="1" applyBorder="1" applyAlignment="1">
      <alignment horizontal="center" vertical="center" wrapText="1"/>
    </xf>
    <xf numFmtId="0" fontId="44" fillId="2" borderId="13" xfId="5" quotePrefix="1" applyFont="1" applyFill="1" applyBorder="1" applyAlignment="1">
      <alignment horizontal="left" vertical="center" wrapText="1"/>
    </xf>
    <xf numFmtId="4" fontId="14" fillId="2" borderId="13" xfId="18" applyNumberFormat="1" applyFont="1" applyFill="1" applyBorder="1" applyAlignment="1">
      <alignment horizontal="center" vertical="center"/>
    </xf>
    <xf numFmtId="4" fontId="14" fillId="0" borderId="77" xfId="18" applyNumberFormat="1" applyFont="1" applyFill="1" applyBorder="1" applyAlignment="1">
      <alignment horizontal="center" vertical="center"/>
    </xf>
    <xf numFmtId="0" fontId="32" fillId="0" borderId="30" xfId="5" applyFont="1" applyBorder="1" applyAlignment="1">
      <alignment horizontal="center" vertical="center"/>
    </xf>
    <xf numFmtId="0" fontId="32" fillId="0" borderId="31" xfId="5" applyFont="1" applyBorder="1" applyAlignment="1">
      <alignment horizontal="center" vertical="center"/>
    </xf>
    <xf numFmtId="0" fontId="32" fillId="0" borderId="32" xfId="5" applyFont="1" applyBorder="1" applyAlignment="1">
      <alignment horizontal="center" vertical="center"/>
    </xf>
    <xf numFmtId="0" fontId="34" fillId="5" borderId="30" xfId="5" applyFont="1" applyFill="1" applyBorder="1" applyAlignment="1">
      <alignment horizontal="center" vertical="center"/>
    </xf>
    <xf numFmtId="0" fontId="34" fillId="5" borderId="31" xfId="5" applyFont="1" applyFill="1" applyBorder="1" applyAlignment="1">
      <alignment horizontal="center" vertical="center"/>
    </xf>
    <xf numFmtId="0" fontId="34" fillId="5" borderId="32" xfId="5" applyFont="1" applyFill="1" applyBorder="1" applyAlignment="1">
      <alignment horizontal="center" vertical="center"/>
    </xf>
    <xf numFmtId="0" fontId="34" fillId="10" borderId="1" xfId="5" applyFont="1" applyFill="1" applyBorder="1" applyAlignment="1">
      <alignment horizontal="center" vertical="center"/>
    </xf>
    <xf numFmtId="0" fontId="34" fillId="10" borderId="2" xfId="5" applyFont="1" applyFill="1" applyBorder="1" applyAlignment="1">
      <alignment horizontal="center" vertical="center"/>
    </xf>
    <xf numFmtId="0" fontId="34" fillId="10" borderId="45" xfId="5" applyFont="1" applyFill="1" applyBorder="1" applyAlignment="1">
      <alignment horizontal="center" vertical="center"/>
    </xf>
    <xf numFmtId="0" fontId="18" fillId="2" borderId="1" xfId="5" applyFont="1" applyFill="1" applyBorder="1" applyAlignment="1">
      <alignment horizontal="center" vertical="center" wrapText="1"/>
    </xf>
    <xf numFmtId="0" fontId="34" fillId="2" borderId="2" xfId="5" applyFont="1" applyFill="1" applyBorder="1" applyAlignment="1">
      <alignment horizontal="center" vertical="center" wrapText="1"/>
    </xf>
    <xf numFmtId="0" fontId="34" fillId="2" borderId="45" xfId="5" applyFont="1" applyFill="1" applyBorder="1" applyAlignment="1">
      <alignment horizontal="center" vertical="center" wrapText="1"/>
    </xf>
    <xf numFmtId="0" fontId="18" fillId="2" borderId="68" xfId="5" applyFont="1" applyFill="1" applyBorder="1" applyAlignment="1">
      <alignment horizontal="center" vertical="center" wrapText="1"/>
    </xf>
    <xf numFmtId="0" fontId="18" fillId="2" borderId="2" xfId="5" applyFont="1" applyFill="1" applyBorder="1" applyAlignment="1">
      <alignment horizontal="center" vertical="center" wrapText="1"/>
    </xf>
    <xf numFmtId="0" fontId="18" fillId="2" borderId="45" xfId="5" applyFont="1" applyFill="1" applyBorder="1" applyAlignment="1">
      <alignment horizontal="center" vertical="center" wrapText="1"/>
    </xf>
    <xf numFmtId="0" fontId="33" fillId="10" borderId="3" xfId="5" applyFont="1" applyFill="1" applyBorder="1" applyAlignment="1">
      <alignment horizontal="center" vertical="center"/>
    </xf>
    <xf numFmtId="0" fontId="33" fillId="10" borderId="4" xfId="5" applyFont="1" applyFill="1" applyBorder="1" applyAlignment="1">
      <alignment horizontal="center" vertical="center"/>
    </xf>
    <xf numFmtId="0" fontId="34" fillId="10" borderId="68" xfId="5" applyFont="1" applyFill="1" applyBorder="1" applyAlignment="1">
      <alignment horizontal="center" vertical="center"/>
    </xf>
    <xf numFmtId="0" fontId="33" fillId="10" borderId="67" xfId="5" applyFont="1" applyFill="1" applyBorder="1" applyAlignment="1">
      <alignment horizontal="center" vertical="center"/>
    </xf>
    <xf numFmtId="0" fontId="34" fillId="10" borderId="69" xfId="5" applyFont="1" applyFill="1" applyBorder="1" applyAlignment="1">
      <alignment horizontal="center" vertical="center"/>
    </xf>
    <xf numFmtId="0" fontId="34" fillId="10" borderId="70" xfId="5" applyFont="1" applyFill="1" applyBorder="1" applyAlignment="1">
      <alignment horizontal="center" vertical="center"/>
    </xf>
    <xf numFmtId="0" fontId="34" fillId="10" borderId="64" xfId="5" applyFont="1" applyFill="1" applyBorder="1" applyAlignment="1">
      <alignment horizontal="center" vertical="center"/>
    </xf>
    <xf numFmtId="0" fontId="18" fillId="0" borderId="34" xfId="2" applyFont="1" applyBorder="1" applyAlignment="1">
      <alignment horizontal="center" vertical="center" wrapText="1"/>
    </xf>
    <xf numFmtId="0" fontId="18" fillId="0" borderId="36" xfId="2" applyFont="1" applyBorder="1" applyAlignment="1">
      <alignment horizontal="center" vertical="center" wrapText="1"/>
    </xf>
    <xf numFmtId="0" fontId="30" fillId="0" borderId="30" xfId="0" applyFont="1" applyFill="1" applyBorder="1" applyAlignment="1">
      <alignment horizontal="center" vertical="center" wrapText="1"/>
    </xf>
    <xf numFmtId="0" fontId="30" fillId="0" borderId="31" xfId="0" applyFont="1" applyFill="1" applyBorder="1" applyAlignment="1">
      <alignment horizontal="center" vertical="center" wrapText="1"/>
    </xf>
    <xf numFmtId="0" fontId="30" fillId="0" borderId="32" xfId="0" applyFont="1" applyFill="1" applyBorder="1" applyAlignment="1">
      <alignment horizontal="center" vertical="center" wrapText="1"/>
    </xf>
    <xf numFmtId="0" fontId="12" fillId="5" borderId="30" xfId="0" applyFont="1" applyFill="1" applyBorder="1" applyAlignment="1">
      <alignment horizontal="center" vertical="center"/>
    </xf>
    <xf numFmtId="0" fontId="12" fillId="5" borderId="31" xfId="0" applyFont="1" applyFill="1" applyBorder="1" applyAlignment="1">
      <alignment horizontal="center" vertical="center"/>
    </xf>
    <xf numFmtId="0" fontId="12" fillId="5" borderId="32" xfId="0" applyFont="1" applyFill="1" applyBorder="1" applyAlignment="1">
      <alignment horizontal="center" vertical="center"/>
    </xf>
    <xf numFmtId="10" fontId="14" fillId="0" borderId="60" xfId="0" applyNumberFormat="1" applyFont="1" applyFill="1" applyBorder="1" applyAlignment="1">
      <alignment horizontal="center" vertical="center"/>
    </xf>
    <xf numFmtId="10" fontId="14" fillId="0" borderId="59" xfId="0" applyNumberFormat="1" applyFont="1" applyFill="1" applyBorder="1" applyAlignment="1">
      <alignment horizontal="center" vertical="center"/>
    </xf>
    <xf numFmtId="49" fontId="14" fillId="0" borderId="60" xfId="0" applyNumberFormat="1" applyFont="1" applyBorder="1" applyAlignment="1">
      <alignment horizontal="center" vertical="center"/>
    </xf>
    <xf numFmtId="49" fontId="14" fillId="0" borderId="59" xfId="0" applyNumberFormat="1" applyFont="1" applyBorder="1" applyAlignment="1">
      <alignment horizontal="center" vertical="center"/>
    </xf>
    <xf numFmtId="10" fontId="14" fillId="0" borderId="35" xfId="0" applyNumberFormat="1" applyFont="1" applyFill="1" applyBorder="1" applyAlignment="1">
      <alignment horizontal="center" vertical="center"/>
    </xf>
    <xf numFmtId="49" fontId="14" fillId="0" borderId="35" xfId="0" applyNumberFormat="1" applyFont="1" applyBorder="1" applyAlignment="1">
      <alignment horizontal="center" vertical="center"/>
    </xf>
    <xf numFmtId="49" fontId="14" fillId="0" borderId="34" xfId="0" applyNumberFormat="1" applyFont="1" applyBorder="1" applyAlignment="1">
      <alignment horizontal="center" vertical="center"/>
    </xf>
    <xf numFmtId="10" fontId="14" fillId="0" borderId="34" xfId="0" applyNumberFormat="1" applyFont="1" applyFill="1" applyBorder="1" applyAlignment="1">
      <alignment horizontal="center" vertical="center"/>
    </xf>
    <xf numFmtId="10" fontId="14" fillId="0" borderId="36" xfId="0" applyNumberFormat="1" applyFont="1" applyFill="1" applyBorder="1" applyAlignment="1">
      <alignment horizontal="center" vertical="center"/>
    </xf>
    <xf numFmtId="49" fontId="14" fillId="0" borderId="36" xfId="0" applyNumberFormat="1" applyFont="1" applyBorder="1" applyAlignment="1">
      <alignment horizontal="center" vertical="center"/>
    </xf>
    <xf numFmtId="10" fontId="16" fillId="0" borderId="5" xfId="8" applyNumberFormat="1" applyFont="1" applyBorder="1" applyAlignment="1">
      <alignment horizontal="center" vertical="center"/>
    </xf>
    <xf numFmtId="10" fontId="16" fillId="0" borderId="23" xfId="8" applyNumberFormat="1" applyFont="1" applyBorder="1" applyAlignment="1">
      <alignment horizontal="center" vertical="center"/>
    </xf>
    <xf numFmtId="0" fontId="12" fillId="0" borderId="40" xfId="14" applyFont="1" applyBorder="1" applyAlignment="1">
      <alignment horizontal="center" vertical="center"/>
    </xf>
    <xf numFmtId="0" fontId="12" fillId="0" borderId="41" xfId="14" applyFont="1" applyBorder="1" applyAlignment="1">
      <alignment horizontal="center" vertical="center"/>
    </xf>
    <xf numFmtId="0" fontId="12" fillId="0" borderId="6" xfId="14" applyFont="1" applyBorder="1" applyAlignment="1">
      <alignment horizontal="center" vertical="center"/>
    </xf>
    <xf numFmtId="0" fontId="12" fillId="0" borderId="30" xfId="15" applyFont="1" applyBorder="1" applyAlignment="1">
      <alignment horizontal="center" vertical="center"/>
    </xf>
    <xf numFmtId="0" fontId="12" fillId="0" borderId="31" xfId="15" applyFont="1" applyBorder="1" applyAlignment="1">
      <alignment horizontal="center" vertical="center"/>
    </xf>
    <xf numFmtId="0" fontId="12" fillId="0" borderId="32" xfId="15" applyFont="1" applyBorder="1" applyAlignment="1">
      <alignment horizontal="center" vertical="center"/>
    </xf>
    <xf numFmtId="0" fontId="16" fillId="0" borderId="5" xfId="0" applyFont="1" applyBorder="1" applyAlignment="1">
      <alignment horizontal="center" vertical="center"/>
    </xf>
    <xf numFmtId="0" fontId="16" fillId="0" borderId="23" xfId="0" applyFont="1" applyBorder="1" applyAlignment="1">
      <alignment horizontal="center" vertical="center"/>
    </xf>
    <xf numFmtId="10" fontId="12" fillId="0" borderId="5" xfId="8" applyNumberFormat="1" applyFont="1" applyBorder="1" applyAlignment="1">
      <alignment horizontal="center" vertical="center"/>
    </xf>
    <xf numFmtId="10" fontId="12" fillId="0" borderId="23" xfId="8" applyNumberFormat="1" applyFont="1" applyBorder="1" applyAlignment="1">
      <alignment horizontal="center" vertical="center"/>
    </xf>
    <xf numFmtId="0" fontId="12" fillId="0" borderId="5" xfId="15" applyFont="1" applyBorder="1" applyAlignment="1">
      <alignment horizontal="left" vertical="center"/>
    </xf>
    <xf numFmtId="0" fontId="12" fillId="0" borderId="0" xfId="15" applyFont="1" applyBorder="1" applyAlignment="1">
      <alignment horizontal="left" vertical="center"/>
    </xf>
    <xf numFmtId="0" fontId="16" fillId="0" borderId="5" xfId="0" applyFont="1" applyBorder="1" applyAlignment="1">
      <alignment horizontal="justify" vertical="center" wrapText="1"/>
    </xf>
    <xf numFmtId="0" fontId="16" fillId="0" borderId="0" xfId="0" applyFont="1" applyBorder="1" applyAlignment="1">
      <alignment horizontal="justify" vertical="center" wrapText="1"/>
    </xf>
    <xf numFmtId="0" fontId="16" fillId="0" borderId="23" xfId="0" applyFont="1" applyBorder="1" applyAlignment="1">
      <alignment horizontal="justify" vertical="center" wrapText="1"/>
    </xf>
    <xf numFmtId="0" fontId="16" fillId="0" borderId="40" xfId="0" applyFont="1" applyBorder="1" applyAlignment="1">
      <alignment horizontal="justify" vertical="center" wrapText="1"/>
    </xf>
    <xf numFmtId="0" fontId="16" fillId="0" borderId="41" xfId="0" applyFont="1" applyBorder="1" applyAlignment="1">
      <alignment horizontal="justify" vertical="center" wrapText="1"/>
    </xf>
    <xf numFmtId="0" fontId="16" fillId="0" borderId="6" xfId="0" applyFont="1" applyBorder="1" applyAlignment="1">
      <alignment horizontal="justify" vertical="center" wrapText="1"/>
    </xf>
    <xf numFmtId="0" fontId="12" fillId="0" borderId="20" xfId="0" applyFont="1" applyBorder="1" applyAlignment="1">
      <alignment horizontal="center" vertical="center" wrapText="1"/>
    </xf>
    <xf numFmtId="0" fontId="16" fillId="0" borderId="21" xfId="0" applyFont="1" applyBorder="1" applyAlignment="1">
      <alignment horizontal="center" vertical="center"/>
    </xf>
    <xf numFmtId="0" fontId="16" fillId="0" borderId="22" xfId="0" applyFont="1" applyBorder="1" applyAlignment="1">
      <alignment horizontal="center" vertical="center"/>
    </xf>
    <xf numFmtId="0" fontId="16" fillId="0" borderId="40" xfId="0" applyFont="1" applyBorder="1" applyAlignment="1">
      <alignment horizontal="center" vertical="center"/>
    </xf>
    <xf numFmtId="0" fontId="16" fillId="0" borderId="6" xfId="0" applyFont="1" applyBorder="1" applyAlignment="1">
      <alignment horizontal="center" vertical="center"/>
    </xf>
    <xf numFmtId="10" fontId="12" fillId="9" borderId="20" xfId="8" applyNumberFormat="1" applyFont="1" applyFill="1" applyBorder="1" applyAlignment="1">
      <alignment horizontal="center" vertical="center"/>
    </xf>
    <xf numFmtId="10" fontId="12" fillId="9" borderId="22" xfId="8" applyNumberFormat="1" applyFont="1" applyFill="1" applyBorder="1" applyAlignment="1">
      <alignment horizontal="center" vertical="center"/>
    </xf>
    <xf numFmtId="10" fontId="12" fillId="9" borderId="5" xfId="8" applyNumberFormat="1" applyFont="1" applyFill="1" applyBorder="1" applyAlignment="1">
      <alignment horizontal="center" vertical="center"/>
    </xf>
    <xf numFmtId="10" fontId="12" fillId="9" borderId="23" xfId="8" applyNumberFormat="1" applyFont="1" applyFill="1" applyBorder="1" applyAlignment="1">
      <alignment horizontal="center" vertical="center"/>
    </xf>
    <xf numFmtId="10" fontId="12" fillId="9" borderId="40" xfId="8" applyNumberFormat="1" applyFont="1" applyFill="1" applyBorder="1" applyAlignment="1">
      <alignment horizontal="center" vertical="center"/>
    </xf>
    <xf numFmtId="10" fontId="12" fillId="9" borderId="6" xfId="8" applyNumberFormat="1" applyFont="1" applyFill="1" applyBorder="1" applyAlignment="1">
      <alignment horizontal="center" vertical="center"/>
    </xf>
    <xf numFmtId="10" fontId="12" fillId="9" borderId="5" xfId="15" applyNumberFormat="1" applyFont="1" applyFill="1" applyBorder="1" applyAlignment="1">
      <alignment horizontal="center" vertical="center"/>
    </xf>
    <xf numFmtId="10" fontId="12" fillId="9" borderId="0" xfId="15" applyNumberFormat="1" applyFont="1" applyFill="1" applyBorder="1" applyAlignment="1">
      <alignment horizontal="center" vertical="center"/>
    </xf>
    <xf numFmtId="0" fontId="16" fillId="0" borderId="20" xfId="0" applyFont="1" applyBorder="1" applyAlignment="1">
      <alignment horizontal="left" vertical="center"/>
    </xf>
    <xf numFmtId="0" fontId="16" fillId="0" borderId="21" xfId="0" applyFont="1" applyBorder="1" applyAlignment="1">
      <alignment horizontal="left" vertical="center"/>
    </xf>
    <xf numFmtId="0" fontId="16" fillId="0" borderId="22" xfId="0" applyFont="1" applyBorder="1" applyAlignment="1">
      <alignment horizontal="left" vertical="center"/>
    </xf>
    <xf numFmtId="0" fontId="15" fillId="0" borderId="5" xfId="0" applyFont="1" applyBorder="1" applyAlignment="1">
      <alignment horizontal="center"/>
    </xf>
    <xf numFmtId="0" fontId="15" fillId="0" borderId="23" xfId="0" applyFont="1" applyBorder="1" applyAlignment="1">
      <alignment horizontal="center"/>
    </xf>
    <xf numFmtId="0" fontId="13" fillId="6" borderId="53" xfId="5" applyFont="1" applyFill="1" applyBorder="1" applyAlignment="1">
      <alignment horizontal="center" vertical="center"/>
    </xf>
    <xf numFmtId="0" fontId="13" fillId="6" borderId="54" xfId="5" applyFont="1" applyFill="1" applyBorder="1" applyAlignment="1">
      <alignment horizontal="center" vertical="center"/>
    </xf>
    <xf numFmtId="0" fontId="13" fillId="6" borderId="55" xfId="5" applyFont="1" applyFill="1" applyBorder="1" applyAlignment="1">
      <alignment horizontal="center" vertical="center"/>
    </xf>
    <xf numFmtId="0" fontId="13" fillId="6" borderId="56" xfId="5" applyFont="1" applyFill="1" applyBorder="1" applyAlignment="1">
      <alignment horizontal="center" vertical="center"/>
    </xf>
    <xf numFmtId="0" fontId="13" fillId="6" borderId="57" xfId="5" applyFont="1" applyFill="1" applyBorder="1" applyAlignment="1">
      <alignment horizontal="center" vertical="center"/>
    </xf>
    <xf numFmtId="0" fontId="29" fillId="0" borderId="40" xfId="2" applyFont="1" applyBorder="1" applyAlignment="1">
      <alignment horizontal="left" vertical="center"/>
    </xf>
    <xf numFmtId="0" fontId="29" fillId="0" borderId="41" xfId="2" applyFont="1" applyBorder="1" applyAlignment="1">
      <alignment horizontal="left" vertical="center"/>
    </xf>
    <xf numFmtId="0" fontId="13" fillId="4" borderId="52" xfId="5" applyFont="1" applyFill="1" applyBorder="1" applyAlignment="1">
      <alignment horizontal="center" vertical="center"/>
    </xf>
    <xf numFmtId="0" fontId="13" fillId="4" borderId="51" xfId="5" applyFont="1" applyFill="1" applyBorder="1" applyAlignment="1">
      <alignment horizontal="center" vertical="center"/>
    </xf>
    <xf numFmtId="0" fontId="13" fillId="0" borderId="49" xfId="5" applyFont="1" applyBorder="1" applyAlignment="1">
      <alignment horizontal="center" vertical="center"/>
    </xf>
    <xf numFmtId="0" fontId="13" fillId="0" borderId="50" xfId="5" applyFont="1" applyBorder="1" applyAlignment="1">
      <alignment horizontal="center" vertical="center"/>
    </xf>
    <xf numFmtId="0" fontId="13" fillId="4" borderId="50" xfId="5" applyFont="1" applyFill="1" applyBorder="1" applyAlignment="1">
      <alignment horizontal="center" vertical="center"/>
    </xf>
    <xf numFmtId="0" fontId="12" fillId="2" borderId="30" xfId="5" applyFont="1" applyFill="1" applyBorder="1" applyAlignment="1">
      <alignment horizontal="center" vertical="center" wrapText="1"/>
    </xf>
    <xf numFmtId="0" fontId="12" fillId="2" borderId="31" xfId="5" applyFont="1" applyFill="1" applyBorder="1" applyAlignment="1">
      <alignment horizontal="center" vertical="center" wrapText="1"/>
    </xf>
    <xf numFmtId="0" fontId="12" fillId="2" borderId="32" xfId="5" applyFont="1" applyFill="1" applyBorder="1" applyAlignment="1">
      <alignment horizontal="center" vertical="center" wrapText="1"/>
    </xf>
    <xf numFmtId="0" fontId="26" fillId="0" borderId="20" xfId="5" applyFont="1" applyBorder="1" applyAlignment="1">
      <alignment horizontal="left" wrapText="1"/>
    </xf>
    <xf numFmtId="0" fontId="26" fillId="0" borderId="21" xfId="5" applyFont="1" applyBorder="1" applyAlignment="1">
      <alignment horizontal="left" wrapText="1"/>
    </xf>
    <xf numFmtId="0" fontId="26" fillId="0" borderId="22" xfId="5" applyFont="1" applyBorder="1" applyAlignment="1">
      <alignment horizontal="left" wrapText="1"/>
    </xf>
    <xf numFmtId="0" fontId="26" fillId="5" borderId="30" xfId="5" applyFont="1" applyFill="1" applyBorder="1" applyAlignment="1">
      <alignment horizontal="center" wrapText="1"/>
    </xf>
    <xf numFmtId="0" fontId="26" fillId="5" borderId="31" xfId="5" applyFont="1" applyFill="1" applyBorder="1" applyAlignment="1">
      <alignment horizontal="center" wrapText="1"/>
    </xf>
    <xf numFmtId="0" fontId="26" fillId="5" borderId="32" xfId="5" applyFont="1" applyFill="1" applyBorder="1" applyAlignment="1">
      <alignment horizontal="center" wrapText="1"/>
    </xf>
    <xf numFmtId="0" fontId="26" fillId="0" borderId="40" xfId="5" applyFont="1" applyBorder="1" applyAlignment="1">
      <alignment horizontal="left"/>
    </xf>
    <xf numFmtId="0" fontId="26" fillId="0" borderId="41" xfId="5" applyFont="1" applyBorder="1" applyAlignment="1">
      <alignment horizontal="left"/>
    </xf>
    <xf numFmtId="0" fontId="26" fillId="0" borderId="6" xfId="5" applyFont="1" applyBorder="1" applyAlignment="1">
      <alignment horizontal="left"/>
    </xf>
    <xf numFmtId="0" fontId="13" fillId="6" borderId="46" xfId="5" applyFont="1" applyFill="1" applyBorder="1" applyAlignment="1">
      <alignment horizontal="center" vertical="center" wrapText="1"/>
    </xf>
    <xf numFmtId="0" fontId="13" fillId="6" borderId="47" xfId="5" applyFont="1" applyFill="1" applyBorder="1" applyAlignment="1">
      <alignment horizontal="center" vertical="center" wrapText="1"/>
    </xf>
    <xf numFmtId="0" fontId="13" fillId="6" borderId="48" xfId="5" applyFont="1" applyFill="1" applyBorder="1" applyAlignment="1">
      <alignment horizontal="center" vertical="center" wrapText="1"/>
    </xf>
  </cellXfs>
  <cellStyles count="23">
    <cellStyle name="Moeda" xfId="1" builtinId="4"/>
    <cellStyle name="Moeda 2" xfId="20"/>
    <cellStyle name="Normal" xfId="0" builtinId="0"/>
    <cellStyle name="Normal 2" xfId="2"/>
    <cellStyle name="Normal 2 2" xfId="14"/>
    <cellStyle name="Normal 3" xfId="3"/>
    <cellStyle name="Normal 3 2" xfId="4"/>
    <cellStyle name="Normal 4" xfId="5"/>
    <cellStyle name="Normal 5" xfId="21"/>
    <cellStyle name="Normal_Leis Sociais" xfId="15"/>
    <cellStyle name="Normal_Pesquisa no referencial 10 de maio de 2013" xfId="19"/>
    <cellStyle name="Normal_Plan1" xfId="6"/>
    <cellStyle name="Porcentagem" xfId="7" builtinId="5"/>
    <cellStyle name="Porcentagem 2" xfId="16"/>
    <cellStyle name="Porcentagem 3" xfId="8"/>
    <cellStyle name="Porcentagem 4" xfId="9"/>
    <cellStyle name="Porcentagem 4 3" xfId="17"/>
    <cellStyle name="Separador de milhares 3" xfId="10"/>
    <cellStyle name="Vírgula" xfId="11" builtinId="3"/>
    <cellStyle name="Vírgula 2" xfId="12"/>
    <cellStyle name="Vírgula 2 2" xfId="13"/>
    <cellStyle name="Vírgula 3" xfId="18"/>
    <cellStyle name="Vírgula 4 3 2" xfId="22"/>
  </cellStyles>
  <dxfs count="164">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18" Type="http://schemas.openxmlformats.org/officeDocument/2006/relationships/externalLink" Target="externalLinks/externalLink11.xml"/><Relationship Id="rId26" Type="http://schemas.openxmlformats.org/officeDocument/2006/relationships/externalLink" Target="externalLinks/externalLink19.xml"/><Relationship Id="rId3" Type="http://schemas.openxmlformats.org/officeDocument/2006/relationships/worksheet" Target="worksheets/sheet3.xml"/><Relationship Id="rId21" Type="http://schemas.openxmlformats.org/officeDocument/2006/relationships/externalLink" Target="externalLinks/externalLink14.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25" Type="http://schemas.openxmlformats.org/officeDocument/2006/relationships/externalLink" Target="externalLinks/externalLink18.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9.xml"/><Relationship Id="rId20" Type="http://schemas.openxmlformats.org/officeDocument/2006/relationships/externalLink" Target="externalLinks/externalLink13.xml"/><Relationship Id="rId29" Type="http://schemas.openxmlformats.org/officeDocument/2006/relationships/externalLink" Target="externalLinks/externalLink2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24" Type="http://schemas.openxmlformats.org/officeDocument/2006/relationships/externalLink" Target="externalLinks/externalLink17.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8.xml"/><Relationship Id="rId23" Type="http://schemas.openxmlformats.org/officeDocument/2006/relationships/externalLink" Target="externalLinks/externalLink16.xml"/><Relationship Id="rId28" Type="http://schemas.openxmlformats.org/officeDocument/2006/relationships/externalLink" Target="externalLinks/externalLink21.xml"/><Relationship Id="rId10" Type="http://schemas.openxmlformats.org/officeDocument/2006/relationships/externalLink" Target="externalLinks/externalLink3.xml"/><Relationship Id="rId19" Type="http://schemas.openxmlformats.org/officeDocument/2006/relationships/externalLink" Target="externalLinks/externalLink12.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 Id="rId22" Type="http://schemas.openxmlformats.org/officeDocument/2006/relationships/externalLink" Target="externalLinks/externalLink15.xml"/><Relationship Id="rId27" Type="http://schemas.openxmlformats.org/officeDocument/2006/relationships/externalLink" Target="externalLinks/externalLink20.xml"/><Relationship Id="rId30" Type="http://schemas.openxmlformats.org/officeDocument/2006/relationships/externalLink" Target="externalLinks/externalLink2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26504</xdr:colOff>
      <xdr:row>0</xdr:row>
      <xdr:rowOff>26504</xdr:rowOff>
    </xdr:from>
    <xdr:to>
      <xdr:col>9</xdr:col>
      <xdr:colOff>1034498</xdr:colOff>
      <xdr:row>0</xdr:row>
      <xdr:rowOff>1043940</xdr:rowOff>
    </xdr:to>
    <xdr:pic>
      <xdr:nvPicPr>
        <xdr:cNvPr id="2" name="Imagem 1">
          <a:extLst>
            <a:ext uri="{FF2B5EF4-FFF2-40B4-BE49-F238E27FC236}">
              <a16:creationId xmlns="" xmlns:a16="http://schemas.microsoft.com/office/drawing/2014/main" id="{0FFC1D09-9D10-4798-BA66-B931A1AC53F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504" y="26504"/>
          <a:ext cx="10247244" cy="101743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26504</xdr:colOff>
      <xdr:row>0</xdr:row>
      <xdr:rowOff>26504</xdr:rowOff>
    </xdr:from>
    <xdr:to>
      <xdr:col>10</xdr:col>
      <xdr:colOff>396323</xdr:colOff>
      <xdr:row>0</xdr:row>
      <xdr:rowOff>1043940</xdr:rowOff>
    </xdr:to>
    <xdr:pic>
      <xdr:nvPicPr>
        <xdr:cNvPr id="5" name="Imagem 4">
          <a:extLst>
            <a:ext uri="{FF2B5EF4-FFF2-40B4-BE49-F238E27FC236}">
              <a16:creationId xmlns="" xmlns:a16="http://schemas.microsoft.com/office/drawing/2014/main" id="{AA30F4D4-9DEE-4BC0-A618-F1C610E94B1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504" y="26504"/>
          <a:ext cx="10528853" cy="10174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9</xdr:col>
      <xdr:colOff>887943</xdr:colOff>
      <xdr:row>0</xdr:row>
      <xdr:rowOff>956733</xdr:rowOff>
    </xdr:to>
    <xdr:pic>
      <xdr:nvPicPr>
        <xdr:cNvPr id="4" name="Imagem 3">
          <a:extLst>
            <a:ext uri="{FF2B5EF4-FFF2-40B4-BE49-F238E27FC236}">
              <a16:creationId xmlns="" xmlns:a16="http://schemas.microsoft.com/office/drawing/2014/main" id="{2946913C-263D-4343-817C-2923C8B91E4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10160000" cy="95673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5255</xdr:colOff>
      <xdr:row>0</xdr:row>
      <xdr:rowOff>21021</xdr:rowOff>
    </xdr:from>
    <xdr:to>
      <xdr:col>5</xdr:col>
      <xdr:colOff>1154919</xdr:colOff>
      <xdr:row>0</xdr:row>
      <xdr:rowOff>1017435</xdr:rowOff>
    </xdr:to>
    <xdr:pic>
      <xdr:nvPicPr>
        <xdr:cNvPr id="2" name="Imagem 1">
          <a:extLst>
            <a:ext uri="{FF2B5EF4-FFF2-40B4-BE49-F238E27FC236}">
              <a16:creationId xmlns="" xmlns:a16="http://schemas.microsoft.com/office/drawing/2014/main" id="{66BB6D28-059E-40DF-A64D-88A71D2ECB3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55" y="21021"/>
          <a:ext cx="9438289" cy="9964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778565</xdr:colOff>
      <xdr:row>1</xdr:row>
      <xdr:rowOff>10784</xdr:rowOff>
    </xdr:to>
    <xdr:pic>
      <xdr:nvPicPr>
        <xdr:cNvPr id="5" name="Imagem 4">
          <a:extLst>
            <a:ext uri="{FF2B5EF4-FFF2-40B4-BE49-F238E27FC236}">
              <a16:creationId xmlns="" xmlns:a16="http://schemas.microsoft.com/office/drawing/2014/main" id="{F29381C7-60D2-40A5-98D0-B56DF0BBDEE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883848" cy="99641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601980</xdr:colOff>
      <xdr:row>1</xdr:row>
      <xdr:rowOff>38100</xdr:rowOff>
    </xdr:to>
    <xdr:pic>
      <xdr:nvPicPr>
        <xdr:cNvPr id="5" name="Imagem 4">
          <a:extLst>
            <a:ext uri="{FF2B5EF4-FFF2-40B4-BE49-F238E27FC236}">
              <a16:creationId xmlns="" xmlns:a16="http://schemas.microsoft.com/office/drawing/2014/main" id="{0AEFAE6D-3203-42EC-AACE-C935C2A8254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638800" cy="762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2628900</xdr:colOff>
      <xdr:row>0</xdr:row>
      <xdr:rowOff>47625</xdr:rowOff>
    </xdr:from>
    <xdr:to>
      <xdr:col>2</xdr:col>
      <xdr:colOff>971550</xdr:colOff>
      <xdr:row>0</xdr:row>
      <xdr:rowOff>581025</xdr:rowOff>
    </xdr:to>
    <xdr:pic>
      <xdr:nvPicPr>
        <xdr:cNvPr id="2" name="Imagem 1">
          <a:extLst>
            <a:ext uri="{FF2B5EF4-FFF2-40B4-BE49-F238E27FC236}">
              <a16:creationId xmlns="" xmlns:a16="http://schemas.microsoft.com/office/drawing/2014/main" id="{0C60F609-BE85-4060-933C-1F1C97C2D9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97780" y="47625"/>
          <a:ext cx="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3</xdr:col>
      <xdr:colOff>1000539</xdr:colOff>
      <xdr:row>0</xdr:row>
      <xdr:rowOff>662609</xdr:rowOff>
    </xdr:to>
    <xdr:pic>
      <xdr:nvPicPr>
        <xdr:cNvPr id="5" name="Imagem 4">
          <a:extLst>
            <a:ext uri="{FF2B5EF4-FFF2-40B4-BE49-F238E27FC236}">
              <a16:creationId xmlns="" xmlns:a16="http://schemas.microsoft.com/office/drawing/2014/main" id="{8031C76A-6EAB-46BB-BBF1-2B64B6709D6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6096000" cy="66260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engrm\Desktop\OR&#199;AMENTO\PLANILHA%20DE%20QUANTITATIVOS%20E%20PRE&#199;OS%20-%20URBANIZA&#199;&#195;O%20GERAL%20COM%20PRA&#199;A%2025-08-2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rquivos\publica\LIS\2018\MARAB&#193;%20-%20PGE\QUANTITATIVOS\PLANILHA%20DE%20LEVANT.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I:\Atrab\tecsan\MC-Calc\MC-E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edop-95\COOC-2020\%23%20OR&#199;AMENTOS\LAZER\CONSTRU&#199;&#195;O%20DA%20PRA&#199;A%20DO%20CURY%20-%20SANTA%20LUZIA\Modelo.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engrm\Desktop\OR&#199;AMENTO\Tucurui.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LELIADESK2\Scopus\orca_note\Scopus\822_Semin&#225;rio%20Maria%20Mater\822_Lev_Plan\822_Planilha%20QxPU_parci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aptista4\Rede2\0104_Barragem%20Fronteiras\PROJETO%20EXECUTIVO\Relatorios\Rev_02_Proj%20Executivo\Volume%205_Quantitativos%20e%20Orcamento\PLANILHAS\PLANILHA%20DO%20OR&#199;AMENTO-PEXECUTIVO-18-08-09.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PROJETO%20DE%20EXPANS&#195;O\Plano%20Diretor%20de%20Obras\Planodiretor4b.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edop-95\COOC-2020\%23%20OR&#199;AMENTOS\SANEAMENTO\IMPLANTA&#199;&#195;O%20DO%20SISTEMA%20DE%20ABASTECIMENTO%20DE%20&#193;GUA%20-%20PI&#199;ARRA\SAA%20Pi&#231;arra_Licit\Or&#231;amento%20-%20Sistema%20de%20Abastecimento%20-%20Pi&#231;arr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baptista4\Rede2\ENGESOFT\2012\OR&#199;AMENTO%20BARRAGEM%20FRONTEIRAS\Volume%205_Orcamento\Material%20revisado%2026-06\Sem%20Mudancas\Administra&#231;&#227;o%20local%20da%20obra%20-%2026-06-201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baptista4\Rede2\ENGESOFT\2012\OR&#199;AMENTO%20BARRAGEM%20FRONTEIRAS\Volume%205_Orcamento\Material%20revisado%2026-06\Administra&#231;&#227;o%20local%20da%20obra%20-%2026-06-20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idor1\c\LECDEMOS\Hitaeng\PROJETOS\EMBASA\Ad-Feij&#227;o\BA-MENDES\Atrab1\LATIN\apg\Mc-APG\AT-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edurb-db-01\PUB_GT\Emendas%20Parlamentares%202007-revisado%20SEDURB\TUCUM&#195;\MC\TEXTO\Or&#231;a%20e%20Compo%20CACHOEIRA%20DO%20COUTO.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itec-joao\COOC-2020\Users\User\Desktop\PROJETOS\2019\PI&#199;ARRA\AGUA\Em%20Elaboa&#231;&#227;o\OR&#199;AMENTOS%20E%20MEMORIAIS\PLANILHA%20M&#218;LTIPLA%20V3.0.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lelia\clelia\Orcamento\HAQUI\001-VIG_FUND-AGO200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9b665eadda4cd1f1/Documentos/TRABALHO/BUJARU/ORLA/AN&#193;LISE/OR&#199;AMENTO%20ORLA%20AJUST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rvengefix\engefix\Meus%20documentos\Documentos_Empresa\Modelo_Or&#231;amento_Armand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4C82B49\Or&#231;amento%20Pra&#231;a%20Mirante%20275.000,0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idor\c\Breu\Escola%20do%20Breu-11-02-9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700CB8F\Drenagem.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edop-95\COOC-2021\%23%20OR&#199;AMENTO\SA&#218;DE\Hospital%20Regional%20de%20Camet&#225;\Reforma%20e%20Amplia&#231;&#227;o%20do%20Hospital%20Regional%20de%20Camet&#225;%20-%2014-1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reguesia1\1.engenharia\1.ENGENHARIA\4.Freguesia\Or&#231;amento%20de%20venda\Quantidades\Qtde%20FR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vrengesoft2\projetos\22_Barragem%20Cear&#225;-Maracanau-Palmeiras\Barragem%20Maracanau\Projeto%20Basico_Rev_Abril\Volume%204_Or&#231;amento%20e%20Quantiitativos\Or&#231;amento\Or&#231;amento%20Maracana&#250;-revis&#227;o%20%2007-20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nogr. F.Finac "/>
      <sheetName val="Orçamento Sintético (2)"/>
      <sheetName val="Orçamento Sintético"/>
      <sheetName val="Mobilização-Desmob - Desonerado"/>
      <sheetName val="CPU's ITENS 1 A 7 E ITEM 11"/>
      <sheetName val="CPU'S ITENS 8 A 10"/>
      <sheetName val="Plan2"/>
      <sheetName val="SEDOP"/>
      <sheetName val="SINAPI JUNHO"/>
      <sheetName val="INSUMO"/>
    </sheetNames>
    <sheetDataSet>
      <sheetData sheetId="0"/>
      <sheetData sheetId="1"/>
      <sheetData sheetId="2"/>
      <sheetData sheetId="3"/>
      <sheetData sheetId="4">
        <row r="20">
          <cell r="B20">
            <v>100896</v>
          </cell>
          <cell r="C20" t="str">
            <v>Próprio</v>
          </cell>
          <cell r="D20" t="str">
            <v>Instalação provisória de água para obra - caixa d'água 3.000 L</v>
          </cell>
          <cell r="E20" t="str">
            <v>UN</v>
          </cell>
          <cell r="F20">
            <v>1</v>
          </cell>
          <cell r="G20">
            <v>2358.56</v>
          </cell>
          <cell r="H20">
            <v>2358.56</v>
          </cell>
        </row>
        <row r="21">
          <cell r="B21">
            <v>88267</v>
          </cell>
          <cell r="C21" t="str">
            <v>SINAPI</v>
          </cell>
          <cell r="D21" t="str">
            <v>ENCANADOR OU BOMBEIRO HIDRÁULICO COM ENCARGOS COMPLEMENTARES</v>
          </cell>
          <cell r="E21" t="str">
            <v>H</v>
          </cell>
          <cell r="F21">
            <v>1.5</v>
          </cell>
          <cell r="G21">
            <v>18.399999999999999</v>
          </cell>
          <cell r="H21">
            <v>27.6</v>
          </cell>
          <cell r="I21" t="str">
            <v>18,40</v>
          </cell>
          <cell r="J21">
            <v>0</v>
          </cell>
        </row>
        <row r="22">
          <cell r="B22">
            <v>88248</v>
          </cell>
          <cell r="C22" t="str">
            <v>SINAPI</v>
          </cell>
          <cell r="D22" t="str">
            <v>AUXILIAR DE ENCANADOR OU BOMBEIRO HIDRÁULICO COM ENCARGOS COMPLEMENTARES</v>
          </cell>
          <cell r="E22" t="str">
            <v>H</v>
          </cell>
          <cell r="F22">
            <v>3.5</v>
          </cell>
          <cell r="G22">
            <v>14.5</v>
          </cell>
          <cell r="H22">
            <v>50.75</v>
          </cell>
          <cell r="I22" t="str">
            <v>14,50</v>
          </cell>
          <cell r="J22">
            <v>0</v>
          </cell>
        </row>
        <row r="23">
          <cell r="B23">
            <v>11831</v>
          </cell>
          <cell r="C23" t="str">
            <v>SINAPI</v>
          </cell>
          <cell r="D23" t="str">
            <v>TORNEIRA PLASTICA PARA TANQUE 1/2 " OU 3/4 " COM BICO PARA MANGUEIRA</v>
          </cell>
          <cell r="E23" t="str">
            <v>UN</v>
          </cell>
          <cell r="F23">
            <v>1</v>
          </cell>
          <cell r="G23">
            <v>26.18</v>
          </cell>
          <cell r="H23">
            <v>26.18</v>
          </cell>
          <cell r="I23" t="str">
            <v>26,18</v>
          </cell>
          <cell r="J23">
            <v>0</v>
          </cell>
        </row>
        <row r="24">
          <cell r="B24">
            <v>9868</v>
          </cell>
          <cell r="C24" t="str">
            <v>SINAPI</v>
          </cell>
          <cell r="D24" t="str">
            <v>TUBO PVC, SOLDAVEL, DN 25 MM, AGUA FRIA (NBR-5648)</v>
          </cell>
          <cell r="E24" t="str">
            <v>M</v>
          </cell>
          <cell r="F24">
            <v>25</v>
          </cell>
          <cell r="G24">
            <v>4</v>
          </cell>
          <cell r="H24">
            <v>100</v>
          </cell>
          <cell r="I24" t="str">
            <v>4,00</v>
          </cell>
          <cell r="J24">
            <v>0</v>
          </cell>
        </row>
        <row r="25">
          <cell r="B25">
            <v>37419</v>
          </cell>
          <cell r="C25" t="str">
            <v>SINAPI</v>
          </cell>
          <cell r="D25" t="str">
            <v>COLAR DE TOMADA EM POLIPROPILENO, PP, COM PARAFUSOS, PARA PEAD, 63 X 3/4" - LIGACAO PREDIAL DE AGUA</v>
          </cell>
          <cell r="E25" t="str">
            <v>UN</v>
          </cell>
          <cell r="F25">
            <v>7.25</v>
          </cell>
          <cell r="G25">
            <v>18.59</v>
          </cell>
          <cell r="H25">
            <v>134.78</v>
          </cell>
          <cell r="I25" t="str">
            <v>18,59</v>
          </cell>
          <cell r="J25">
            <v>0</v>
          </cell>
        </row>
        <row r="26">
          <cell r="B26">
            <v>3543</v>
          </cell>
          <cell r="C26" t="str">
            <v>SINAPI</v>
          </cell>
          <cell r="D26" t="str">
            <v>JOELHO PVC, ROSCAVEL, 90 GRAUS, 1/2", PARA AGUA FRIA PREDIAL</v>
          </cell>
          <cell r="E26" t="str">
            <v>UN</v>
          </cell>
          <cell r="F26">
            <v>2</v>
          </cell>
          <cell r="G26">
            <v>2.63</v>
          </cell>
          <cell r="H26">
            <v>5.26</v>
          </cell>
          <cell r="I26" t="str">
            <v>2,63</v>
          </cell>
          <cell r="J26">
            <v>0</v>
          </cell>
        </row>
        <row r="27">
          <cell r="B27">
            <v>122</v>
          </cell>
          <cell r="C27" t="str">
            <v>SINAPI</v>
          </cell>
          <cell r="D27" t="str">
            <v>ADESIVO PLASTICO PARA PVC, FRASCO COM 850 GR</v>
          </cell>
          <cell r="E27" t="str">
            <v>UN</v>
          </cell>
          <cell r="F27">
            <v>6.0000000000000001E-3</v>
          </cell>
          <cell r="G27">
            <v>58.71</v>
          </cell>
          <cell r="H27">
            <v>0.35</v>
          </cell>
          <cell r="I27" t="str">
            <v>58,71</v>
          </cell>
          <cell r="J27">
            <v>0</v>
          </cell>
        </row>
        <row r="28">
          <cell r="B28">
            <v>20083</v>
          </cell>
          <cell r="C28" t="str">
            <v>SINAPI</v>
          </cell>
          <cell r="D28" t="str">
            <v>SOLUCAO LIMPADORA PARA PVC, FRASCO COM 1000 CM3</v>
          </cell>
          <cell r="E28" t="str">
            <v>UN</v>
          </cell>
          <cell r="F28">
            <v>2.5000000000000001E-3</v>
          </cell>
          <cell r="G28">
            <v>50.99</v>
          </cell>
          <cell r="H28">
            <v>0.13</v>
          </cell>
          <cell r="I28" t="str">
            <v>50,99</v>
          </cell>
          <cell r="J28">
            <v>0</v>
          </cell>
        </row>
        <row r="29">
          <cell r="B29">
            <v>11829</v>
          </cell>
          <cell r="C29" t="str">
            <v>SINAPI</v>
          </cell>
          <cell r="D29" t="str">
            <v>TORNEIRA DE BOIA CONVENCIONAL PARA CAIXA D'AGUA, 1/2", COM HASTE E TORNEIRA METALICOS E BALAO PLASTICO</v>
          </cell>
          <cell r="E29" t="str">
            <v>UN</v>
          </cell>
          <cell r="F29">
            <v>1</v>
          </cell>
          <cell r="G29">
            <v>20.51</v>
          </cell>
          <cell r="H29">
            <v>20.51</v>
          </cell>
          <cell r="I29" t="str">
            <v>20,51</v>
          </cell>
          <cell r="J29">
            <v>0</v>
          </cell>
        </row>
        <row r="30">
          <cell r="B30">
            <v>96</v>
          </cell>
          <cell r="C30" t="str">
            <v>SINAPI</v>
          </cell>
          <cell r="D30" t="str">
            <v>ADAPTADOR PVC SOLDAVEL, COM FLANGE E ANEL DE VEDACAO, 25 MM X 3/4", PARA CAIXA D'AGUA</v>
          </cell>
          <cell r="E30" t="str">
            <v>UN</v>
          </cell>
          <cell r="F30">
            <v>1</v>
          </cell>
          <cell r="G30">
            <v>12.01</v>
          </cell>
          <cell r="H30">
            <v>12.01</v>
          </cell>
          <cell r="I30" t="str">
            <v>12,01</v>
          </cell>
          <cell r="J30">
            <v>0</v>
          </cell>
        </row>
        <row r="31">
          <cell r="B31" t="str">
            <v>H00421</v>
          </cell>
          <cell r="C31" t="str">
            <v>SEDOP</v>
          </cell>
          <cell r="D31" t="str">
            <v>Reservatório em polietileno de 3.000 L</v>
          </cell>
          <cell r="E31" t="str">
            <v>UN</v>
          </cell>
          <cell r="F31">
            <v>1</v>
          </cell>
          <cell r="G31">
            <v>1980.99</v>
          </cell>
          <cell r="H31">
            <v>1980.99</v>
          </cell>
          <cell r="I31">
            <v>1980.99</v>
          </cell>
          <cell r="J31" t="b">
            <v>1</v>
          </cell>
        </row>
        <row r="35">
          <cell r="B35" t="str">
            <v>Código</v>
          </cell>
          <cell r="C35" t="str">
            <v>Banco</v>
          </cell>
          <cell r="D35" t="str">
            <v>Descrição</v>
          </cell>
          <cell r="E35" t="str">
            <v>Und</v>
          </cell>
          <cell r="F35" t="str">
            <v>Quant.</v>
          </cell>
          <cell r="G35" t="str">
            <v>Valor Unit</v>
          </cell>
          <cell r="H35" t="str">
            <v>Total</v>
          </cell>
        </row>
        <row r="36">
          <cell r="B36">
            <v>100900</v>
          </cell>
          <cell r="C36" t="str">
            <v>Próprio</v>
          </cell>
          <cell r="D36" t="str">
            <v>Remoção de postes circulares em concreto com luminárias, inclusive carga, manobra, transporte e descarga (DMT máx=3 KM)</v>
          </cell>
          <cell r="E36" t="str">
            <v>UN</v>
          </cell>
          <cell r="F36">
            <v>1</v>
          </cell>
          <cell r="G36">
            <v>368.14</v>
          </cell>
          <cell r="H36">
            <v>368.14</v>
          </cell>
        </row>
        <row r="37">
          <cell r="B37">
            <v>88264</v>
          </cell>
          <cell r="C37" t="str">
            <v>SINAPI</v>
          </cell>
          <cell r="D37" t="str">
            <v>ELETRICISTA COM ENCARGOS COMPLEMENTARES</v>
          </cell>
          <cell r="E37" t="str">
            <v>H</v>
          </cell>
          <cell r="F37">
            <v>0.5</v>
          </cell>
          <cell r="G37">
            <v>19.04</v>
          </cell>
          <cell r="H37">
            <v>9.52</v>
          </cell>
          <cell r="I37" t="str">
            <v>19,04</v>
          </cell>
          <cell r="J37">
            <v>0</v>
          </cell>
        </row>
        <row r="38">
          <cell r="B38">
            <v>88316</v>
          </cell>
          <cell r="C38" t="str">
            <v>SINAPI</v>
          </cell>
          <cell r="D38" t="str">
            <v>SERVENTE COM ENCARGOS COMPLEMENTARES</v>
          </cell>
          <cell r="E38" t="str">
            <v>H</v>
          </cell>
          <cell r="F38">
            <v>0.8</v>
          </cell>
          <cell r="G38">
            <v>15.06</v>
          </cell>
          <cell r="H38">
            <v>12.05</v>
          </cell>
          <cell r="I38" t="str">
            <v>15,06</v>
          </cell>
          <cell r="J38">
            <v>0</v>
          </cell>
        </row>
        <row r="39">
          <cell r="B39">
            <v>101009</v>
          </cell>
          <cell r="C39" t="str">
            <v>SINAPI</v>
          </cell>
          <cell r="D39" t="str">
            <v>CARGA, MANOBRA E DESCARGA DE POSTE DE CONCRETO EM CAMINHÃO CARROCERIA COM GUINDAUTO (MUNCK) 11,7 TM. AF_07/2020</v>
          </cell>
          <cell r="E39" t="str">
            <v>T</v>
          </cell>
          <cell r="F39">
            <v>1.1299999999999999</v>
          </cell>
          <cell r="G39">
            <v>28.88</v>
          </cell>
          <cell r="H39">
            <v>32.630000000000003</v>
          </cell>
          <cell r="I39" t="str">
            <v>28,88</v>
          </cell>
          <cell r="J39">
            <v>0</v>
          </cell>
        </row>
        <row r="40">
          <cell r="B40">
            <v>100952</v>
          </cell>
          <cell r="C40" t="str">
            <v>SINAPI</v>
          </cell>
          <cell r="D40" t="str">
            <v>TRANSPORTE COM CAMINHÃO CARROCERIA COM GUINDAUTO (MUNCK),  MOMENTO MÁXIMO DE CARGA 11,7 TM, EM VIA URBANA PAVIMENTADA, DMT ATÉ 30KM (UNIDADE: TXKM). AF_07/2020</v>
          </cell>
          <cell r="E40" t="str">
            <v>TXKM</v>
          </cell>
          <cell r="F40">
            <v>3.39</v>
          </cell>
          <cell r="G40">
            <v>1.9</v>
          </cell>
          <cell r="H40">
            <v>6.44</v>
          </cell>
          <cell r="I40" t="str">
            <v>1,90</v>
          </cell>
          <cell r="J40">
            <v>0</v>
          </cell>
        </row>
        <row r="41">
          <cell r="B41" t="str">
            <v>M00007</v>
          </cell>
          <cell r="C41" t="str">
            <v>SEDOP</v>
          </cell>
          <cell r="D41" t="str">
            <v>Caminhão c/ munck</v>
          </cell>
          <cell r="E41" t="str">
            <v>Hp</v>
          </cell>
          <cell r="F41">
            <v>0.75</v>
          </cell>
          <cell r="G41">
            <v>410</v>
          </cell>
          <cell r="H41">
            <v>307.5</v>
          </cell>
          <cell r="I41">
            <v>410</v>
          </cell>
          <cell r="J41" t="b">
            <v>1</v>
          </cell>
        </row>
        <row r="45">
          <cell r="B45" t="str">
            <v>Código</v>
          </cell>
          <cell r="C45" t="str">
            <v>Banco</v>
          </cell>
          <cell r="D45" t="str">
            <v>Descrição</v>
          </cell>
          <cell r="E45" t="str">
            <v>Und</v>
          </cell>
          <cell r="F45" t="str">
            <v>Quant.</v>
          </cell>
          <cell r="G45" t="str">
            <v>Valor Unit</v>
          </cell>
          <cell r="H45" t="str">
            <v>Total</v>
          </cell>
        </row>
        <row r="46">
          <cell r="B46">
            <v>100901</v>
          </cell>
          <cell r="C46" t="str">
            <v>Próprio</v>
          </cell>
          <cell r="D46" t="str">
            <v>Remoção de postes metálicos com luminárias, inclusive carga, manobra, transporte e descarga (DMT máx=3 KM)</v>
          </cell>
          <cell r="E46" t="str">
            <v>UN</v>
          </cell>
          <cell r="F46">
            <v>1</v>
          </cell>
          <cell r="G46">
            <v>230.03</v>
          </cell>
          <cell r="H46">
            <v>230.03</v>
          </cell>
        </row>
        <row r="47">
          <cell r="B47">
            <v>88264</v>
          </cell>
          <cell r="C47" t="str">
            <v>SINAPI</v>
          </cell>
          <cell r="D47" t="str">
            <v>ELETRICISTA COM ENCARGOS COMPLEMENTARES</v>
          </cell>
          <cell r="E47" t="str">
            <v>H</v>
          </cell>
          <cell r="F47">
            <v>0.5</v>
          </cell>
          <cell r="G47">
            <v>19.04</v>
          </cell>
          <cell r="H47">
            <v>9.52</v>
          </cell>
          <cell r="I47" t="str">
            <v>19,04</v>
          </cell>
          <cell r="J47">
            <v>0</v>
          </cell>
        </row>
        <row r="48">
          <cell r="B48">
            <v>88316</v>
          </cell>
          <cell r="C48" t="str">
            <v>SINAPI</v>
          </cell>
          <cell r="D48" t="str">
            <v>SERVENTE COM ENCARGOS COMPLEMENTARES</v>
          </cell>
          <cell r="E48" t="str">
            <v>H</v>
          </cell>
          <cell r="F48">
            <v>0.8</v>
          </cell>
          <cell r="G48">
            <v>15.06</v>
          </cell>
          <cell r="H48">
            <v>12.05</v>
          </cell>
          <cell r="I48" t="str">
            <v>15,06</v>
          </cell>
          <cell r="J48">
            <v>0</v>
          </cell>
        </row>
        <row r="49">
          <cell r="B49">
            <v>101009</v>
          </cell>
          <cell r="C49" t="str">
            <v>SINAPI</v>
          </cell>
          <cell r="D49" t="str">
            <v>CARGA, MANOBRA E DESCARGA DE POSTE DE CONCRETO EM CAMINHÃO CARROCERIA COM GUINDAUTO (MUNCK) 11,7 TM. AF_07/2020</v>
          </cell>
          <cell r="E49" t="str">
            <v>T</v>
          </cell>
          <cell r="F49">
            <v>0.1</v>
          </cell>
          <cell r="G49">
            <v>28.88</v>
          </cell>
          <cell r="H49">
            <v>2.89</v>
          </cell>
          <cell r="I49" t="str">
            <v>28,88</v>
          </cell>
          <cell r="J49">
            <v>0</v>
          </cell>
        </row>
        <row r="50">
          <cell r="B50">
            <v>100952</v>
          </cell>
          <cell r="C50" t="str">
            <v>SINAPI</v>
          </cell>
          <cell r="D50" t="str">
            <v>TRANSPORTE COM CAMINHÃO CARROCERIA COM GUINDAUTO (MUNCK),  MOMENTO MÁXIMO DE CARGA 11,7 TM, EM VIA URBANA PAVIMENTADA, DMT ATÉ 30KM (UNIDADE: TXKM). AF_07/2020</v>
          </cell>
          <cell r="E50" t="str">
            <v>TXKM</v>
          </cell>
          <cell r="F50">
            <v>0.3</v>
          </cell>
          <cell r="G50">
            <v>1.9</v>
          </cell>
          <cell r="H50">
            <v>0.56999999999999995</v>
          </cell>
          <cell r="I50" t="str">
            <v>1,90</v>
          </cell>
          <cell r="J50">
            <v>0</v>
          </cell>
        </row>
        <row r="51">
          <cell r="B51" t="str">
            <v>M00007</v>
          </cell>
          <cell r="C51" t="str">
            <v>SEDOP</v>
          </cell>
          <cell r="D51" t="str">
            <v>Caminhão c/ munck</v>
          </cell>
          <cell r="E51" t="str">
            <v>Hp</v>
          </cell>
          <cell r="F51">
            <v>0.5</v>
          </cell>
          <cell r="G51">
            <v>410</v>
          </cell>
          <cell r="H51">
            <v>205</v>
          </cell>
          <cell r="I51">
            <v>410</v>
          </cell>
          <cell r="J51" t="b">
            <v>1</v>
          </cell>
        </row>
        <row r="55">
          <cell r="B55" t="str">
            <v>Código</v>
          </cell>
          <cell r="C55" t="str">
            <v>Banco</v>
          </cell>
          <cell r="D55" t="str">
            <v>Descrição</v>
          </cell>
          <cell r="E55" t="str">
            <v>Und</v>
          </cell>
          <cell r="F55" t="str">
            <v>Quant.</v>
          </cell>
          <cell r="G55" t="str">
            <v>Valor Unit</v>
          </cell>
          <cell r="H55" t="str">
            <v>Total</v>
          </cell>
        </row>
        <row r="56">
          <cell r="B56">
            <v>100904</v>
          </cell>
          <cell r="C56" t="str">
            <v>Próprio</v>
          </cell>
          <cell r="D56" t="str">
            <v>Remoção de vigas em concreto e vigas metálicas, inclusive carga, manobra, transporte e descarga (DMT MÁX=4 KM)</v>
          </cell>
          <cell r="E56" t="str">
            <v>UN</v>
          </cell>
          <cell r="F56">
            <v>1</v>
          </cell>
          <cell r="G56">
            <v>951.53</v>
          </cell>
          <cell r="H56">
            <v>951.53</v>
          </cell>
        </row>
        <row r="57">
          <cell r="B57">
            <v>88316</v>
          </cell>
          <cell r="C57" t="str">
            <v>SINAPI</v>
          </cell>
          <cell r="D57" t="str">
            <v>SERVENTE COM ENCARGOS COMPLEMENTARES</v>
          </cell>
          <cell r="E57" t="str">
            <v>H</v>
          </cell>
          <cell r="F57">
            <v>0.8</v>
          </cell>
          <cell r="G57">
            <v>15.06</v>
          </cell>
          <cell r="H57">
            <v>12.05</v>
          </cell>
          <cell r="I57" t="str">
            <v>15,06</v>
          </cell>
          <cell r="J57">
            <v>0</v>
          </cell>
        </row>
        <row r="58">
          <cell r="B58">
            <v>101009</v>
          </cell>
          <cell r="C58" t="str">
            <v>SINAPI</v>
          </cell>
          <cell r="D58" t="str">
            <v>CARGA, MANOBRA E DESCARGA DE POSTE DE CONCRETO EM CAMINHÃO CARROCERIA COM GUINDAUTO (MUNCK) 11,7 TM. AF_07/2020</v>
          </cell>
          <cell r="E58" t="str">
            <v>T</v>
          </cell>
          <cell r="F58">
            <v>16.2</v>
          </cell>
          <cell r="G58">
            <v>28.88</v>
          </cell>
          <cell r="H58">
            <v>467.86</v>
          </cell>
          <cell r="I58" t="str">
            <v>28,88</v>
          </cell>
          <cell r="J58">
            <v>0</v>
          </cell>
        </row>
        <row r="59">
          <cell r="B59">
            <v>100952</v>
          </cell>
          <cell r="C59" t="str">
            <v>SINAPI</v>
          </cell>
          <cell r="D59" t="str">
            <v>TRANSPORTE COM CAMINHÃO CARROCERIA COM GUINDAUTO (MUNCK),  MOMENTO MÁXIMO DE CARGA 11,7 TM, EM VIA URBANA PAVIMENTADA, DMT ATÉ 30KM (UNIDADE: TXKM). AF_07/2020</v>
          </cell>
          <cell r="E59" t="str">
            <v>TXKM</v>
          </cell>
          <cell r="F59">
            <v>64.8</v>
          </cell>
          <cell r="G59">
            <v>1.9</v>
          </cell>
          <cell r="H59">
            <v>123.12</v>
          </cell>
          <cell r="I59" t="str">
            <v>1,90</v>
          </cell>
          <cell r="J59">
            <v>0</v>
          </cell>
        </row>
        <row r="60">
          <cell r="B60" t="str">
            <v>M00007</v>
          </cell>
          <cell r="C60" t="str">
            <v>SEDOP</v>
          </cell>
          <cell r="D60" t="str">
            <v>Caminhão c/ munck</v>
          </cell>
          <cell r="E60" t="str">
            <v>Hp</v>
          </cell>
          <cell r="F60">
            <v>0.85</v>
          </cell>
          <cell r="G60">
            <v>410</v>
          </cell>
          <cell r="H60">
            <v>348.5</v>
          </cell>
          <cell r="I60">
            <v>410</v>
          </cell>
          <cell r="J60" t="b">
            <v>1</v>
          </cell>
        </row>
        <row r="64">
          <cell r="B64" t="str">
            <v>Código</v>
          </cell>
          <cell r="C64" t="str">
            <v>Banco</v>
          </cell>
          <cell r="D64" t="str">
            <v>Descrição</v>
          </cell>
          <cell r="E64" t="str">
            <v>Und</v>
          </cell>
          <cell r="F64" t="str">
            <v>Quant.</v>
          </cell>
          <cell r="G64" t="str">
            <v>Valor Unit</v>
          </cell>
          <cell r="H64" t="str">
            <v>Total</v>
          </cell>
        </row>
        <row r="65">
          <cell r="B65">
            <v>100905</v>
          </cell>
          <cell r="C65" t="str">
            <v>Próprio</v>
          </cell>
          <cell r="D65" t="str">
            <v>Remoção de bolsacreto, inclusive carga, manobra, transporte e descarga (DMT MÁX=4 KM)</v>
          </cell>
          <cell r="E65" t="str">
            <v>M³</v>
          </cell>
          <cell r="F65">
            <v>1</v>
          </cell>
          <cell r="G65">
            <v>129.79</v>
          </cell>
          <cell r="H65">
            <v>129.79</v>
          </cell>
        </row>
        <row r="66">
          <cell r="B66">
            <v>88316</v>
          </cell>
          <cell r="C66" t="str">
            <v>SINAPI</v>
          </cell>
          <cell r="D66" t="str">
            <v>SERVENTE COM ENCARGOS COMPLEMENTARES</v>
          </cell>
          <cell r="E66" t="str">
            <v>H</v>
          </cell>
          <cell r="F66">
            <v>0.7</v>
          </cell>
          <cell r="G66">
            <v>15.06</v>
          </cell>
          <cell r="H66">
            <v>10.54</v>
          </cell>
          <cell r="I66" t="str">
            <v>15,06</v>
          </cell>
          <cell r="J66">
            <v>0</v>
          </cell>
        </row>
        <row r="67">
          <cell r="B67">
            <v>5680</v>
          </cell>
          <cell r="C67" t="str">
            <v>SINAPI</v>
          </cell>
          <cell r="D67" t="str">
            <v>RETROESCAVADEIRA SOBRE RODAS COM CARREGADEIRA, TRAÇÃO 4X2, POTÊNCIA LÍQ. 79 HP, CAÇAMBA CARREG. CAP. MÍN. 1 M3, CAÇAMBA RETRO CAP. 0,20 M3, PESO OPERACIONAL MÍN. 6.570 KG, PROFUNDIDADE ESCAVAÇÃO MÁX. 4,37 M - CHP DIURNO. AF_06/2014</v>
          </cell>
          <cell r="E67" t="str">
            <v>CHP</v>
          </cell>
          <cell r="F67">
            <v>1.03</v>
          </cell>
          <cell r="G67">
            <v>96.11</v>
          </cell>
          <cell r="H67">
            <v>98.99</v>
          </cell>
          <cell r="I67" t="str">
            <v>96,11</v>
          </cell>
          <cell r="J67">
            <v>0</v>
          </cell>
        </row>
        <row r="68">
          <cell r="B68">
            <v>95876</v>
          </cell>
          <cell r="C68" t="str">
            <v>SINAPI</v>
          </cell>
          <cell r="D68" t="str">
            <v>TRANSPORTE COM CAMINHÃO BASCULANTE DE 14 M³, EM VIA URBANA PAVIMENTADA, DMT ATÉ 30 KM (UNIDADE: M3XKM). AF_07/2020</v>
          </cell>
          <cell r="E68" t="str">
            <v>M3XKM</v>
          </cell>
          <cell r="F68">
            <v>6</v>
          </cell>
          <cell r="G68">
            <v>1.56</v>
          </cell>
          <cell r="H68">
            <v>9.36</v>
          </cell>
          <cell r="I68" t="str">
            <v>1,56</v>
          </cell>
          <cell r="J68">
            <v>0</v>
          </cell>
        </row>
        <row r="69">
          <cell r="B69">
            <v>101000</v>
          </cell>
          <cell r="C69" t="str">
            <v>SINAPI</v>
          </cell>
          <cell r="D69" t="str">
            <v>CARGA, MANOBRA E DESCARGA DE ENTULHO EM CAMINHÃO BASCULANTE 18 M³ - CARGA COM ESCAVADEIRA HIDRÁULICA  (CAÇAMBA DE 0,80 M³ / 111 HP) E DESCARGA LIVRE (UNIDADE: T). AF_07/2020</v>
          </cell>
          <cell r="E69" t="str">
            <v>T</v>
          </cell>
          <cell r="F69">
            <v>2.5</v>
          </cell>
          <cell r="G69">
            <v>4.3600000000000003</v>
          </cell>
          <cell r="H69">
            <v>10.9</v>
          </cell>
          <cell r="I69" t="str">
            <v>4,36</v>
          </cell>
          <cell r="J69">
            <v>0</v>
          </cell>
        </row>
        <row r="71">
          <cell r="B71" t="str">
            <v>Código</v>
          </cell>
          <cell r="C71" t="str">
            <v>Banco</v>
          </cell>
          <cell r="D71" t="str">
            <v>Descrição</v>
          </cell>
          <cell r="E71" t="str">
            <v>Und</v>
          </cell>
          <cell r="F71" t="str">
            <v>Quant.</v>
          </cell>
          <cell r="G71" t="str">
            <v>Valor Unit</v>
          </cell>
          <cell r="H71" t="str">
            <v>Total</v>
          </cell>
        </row>
        <row r="72">
          <cell r="B72">
            <v>100100</v>
          </cell>
          <cell r="C72" t="str">
            <v>Próprio</v>
          </cell>
          <cell r="D72" t="str">
            <v>Fornecimento e lançamento de contenção em bolsacreto gabaritado moldado "in-loco" com concreto fino usinado e manta geotextil</v>
          </cell>
          <cell r="E72" t="str">
            <v>M³</v>
          </cell>
          <cell r="F72">
            <v>1</v>
          </cell>
          <cell r="G72">
            <v>816.32</v>
          </cell>
          <cell r="H72">
            <v>816.32</v>
          </cell>
        </row>
        <row r="73">
          <cell r="B73">
            <v>88242</v>
          </cell>
          <cell r="C73" t="str">
            <v>SINAPI</v>
          </cell>
          <cell r="D73" t="str">
            <v>AJUDANTE DE PEDREIRO COM ENCARGOS COMPLEMENTARES</v>
          </cell>
          <cell r="E73" t="str">
            <v>H</v>
          </cell>
          <cell r="F73">
            <v>2.96</v>
          </cell>
          <cell r="G73">
            <v>15.11</v>
          </cell>
          <cell r="H73">
            <v>44.73</v>
          </cell>
          <cell r="I73" t="str">
            <v>15,11</v>
          </cell>
          <cell r="J73">
            <v>0</v>
          </cell>
        </row>
        <row r="74">
          <cell r="B74">
            <v>88309</v>
          </cell>
          <cell r="C74" t="str">
            <v>SINAPI</v>
          </cell>
          <cell r="D74" t="str">
            <v>PEDREIRO COM ENCARGOS COMPLEMENTARES</v>
          </cell>
          <cell r="E74" t="str">
            <v>H</v>
          </cell>
          <cell r="F74">
            <v>5.92</v>
          </cell>
          <cell r="G74">
            <v>18.89</v>
          </cell>
          <cell r="H74">
            <v>111.83</v>
          </cell>
          <cell r="I74" t="str">
            <v>18,89</v>
          </cell>
          <cell r="J74">
            <v>0</v>
          </cell>
        </row>
        <row r="75">
          <cell r="B75">
            <v>88291</v>
          </cell>
          <cell r="C75" t="str">
            <v>SINAPI</v>
          </cell>
          <cell r="D75" t="str">
            <v>OPERADOR DE BETONEIRA (CAMINHÃO) COM ENCARGOS COMPLEMENTARES</v>
          </cell>
          <cell r="E75" t="str">
            <v>H</v>
          </cell>
          <cell r="F75">
            <v>2.96</v>
          </cell>
          <cell r="G75">
            <v>15.49</v>
          </cell>
          <cell r="H75">
            <v>45.85</v>
          </cell>
          <cell r="I75" t="str">
            <v>15,49</v>
          </cell>
          <cell r="J75">
            <v>0</v>
          </cell>
        </row>
        <row r="76">
          <cell r="B76">
            <v>92874</v>
          </cell>
          <cell r="C76" t="str">
            <v>SINAPI</v>
          </cell>
          <cell r="D76" t="str">
            <v>LANÇAMENTO COM USO DE BOMBA, ADENSAMENTO E ACABAMENTO DE CONCRETO EM ESTRUTURAS</v>
          </cell>
          <cell r="E76" t="str">
            <v>m³</v>
          </cell>
          <cell r="F76">
            <v>1</v>
          </cell>
          <cell r="G76">
            <v>25.58</v>
          </cell>
          <cell r="H76">
            <v>25.58</v>
          </cell>
          <cell r="I76" t="str">
            <v>25,58</v>
          </cell>
          <cell r="J76">
            <v>0</v>
          </cell>
        </row>
        <row r="77">
          <cell r="B77">
            <v>101616</v>
          </cell>
          <cell r="C77" t="str">
            <v>SINAPI</v>
          </cell>
          <cell r="D77" t="str">
            <v>PREPARO DE FUNDO DE VALA COM LARGURA MENOR QUE 1,5 M (ACERTO DO SOLO NATURAL). AF_08/2020</v>
          </cell>
          <cell r="E77" t="str">
            <v>m²</v>
          </cell>
          <cell r="F77">
            <v>2.84</v>
          </cell>
          <cell r="G77">
            <v>4.37</v>
          </cell>
          <cell r="H77">
            <v>12.41</v>
          </cell>
          <cell r="I77" t="str">
            <v>4,37</v>
          </cell>
          <cell r="J77">
            <v>0</v>
          </cell>
        </row>
        <row r="78">
          <cell r="B78">
            <v>93382</v>
          </cell>
          <cell r="C78" t="str">
            <v>SINAPI</v>
          </cell>
          <cell r="D78" t="str">
            <v>REATERRO MANUAL DE VALAS COM COMPACTAÇÃO MECANIZADA. AF_04/2016</v>
          </cell>
          <cell r="E78" t="str">
            <v>m³</v>
          </cell>
          <cell r="F78">
            <v>0.42599999999999999</v>
          </cell>
          <cell r="G78">
            <v>23.48</v>
          </cell>
          <cell r="H78">
            <v>10</v>
          </cell>
          <cell r="I78" t="str">
            <v>23,48</v>
          </cell>
          <cell r="J78">
            <v>0</v>
          </cell>
        </row>
        <row r="79">
          <cell r="B79">
            <v>50036</v>
          </cell>
          <cell r="C79" t="str">
            <v>SEDOP</v>
          </cell>
          <cell r="D79" t="str">
            <v>Forma c/ madeira branca para gabarito</v>
          </cell>
          <cell r="E79" t="str">
            <v>m²</v>
          </cell>
          <cell r="F79">
            <v>2.13</v>
          </cell>
          <cell r="G79">
            <v>89.15</v>
          </cell>
          <cell r="H79">
            <v>189.89</v>
          </cell>
          <cell r="I79">
            <v>89.15</v>
          </cell>
          <cell r="J79" t="b">
            <v>1</v>
          </cell>
        </row>
        <row r="80">
          <cell r="B80">
            <v>2003821</v>
          </cell>
          <cell r="C80" t="str">
            <v>SICRO 3</v>
          </cell>
          <cell r="D80" t="str">
            <v>Dreno tipo barbacã - DRB 02 - D = 50 mm em estrutura de contenção de encosta - excluso o tubo de drenagem</v>
          </cell>
          <cell r="E80" t="str">
            <v>unid.</v>
          </cell>
          <cell r="F80">
            <v>1</v>
          </cell>
          <cell r="G80">
            <v>10.94</v>
          </cell>
          <cell r="H80">
            <v>10.94</v>
          </cell>
        </row>
        <row r="81">
          <cell r="B81">
            <v>4720</v>
          </cell>
          <cell r="C81" t="str">
            <v>SINAPI</v>
          </cell>
          <cell r="D81" t="str">
            <v>PEDRA BRITADA N. 0, OU PEDRISCO (4,8 A 9,5 MM) PARA ENCHIMENTO DO BARBACÃ</v>
          </cell>
          <cell r="E81" t="str">
            <v>m³</v>
          </cell>
          <cell r="F81">
            <v>0.2</v>
          </cell>
          <cell r="G81">
            <v>103.36</v>
          </cell>
          <cell r="H81">
            <v>20.67</v>
          </cell>
          <cell r="I81" t="str">
            <v>103,36</v>
          </cell>
          <cell r="J81">
            <v>0</v>
          </cell>
        </row>
        <row r="82">
          <cell r="B82">
            <v>1379</v>
          </cell>
          <cell r="C82" t="str">
            <v>SINAPI</v>
          </cell>
          <cell r="D82" t="str">
            <v>CIMENTO PORTLAND COMPOSTO CP II-32</v>
          </cell>
          <cell r="E82" t="str">
            <v>kg</v>
          </cell>
          <cell r="F82">
            <v>250</v>
          </cell>
          <cell r="G82">
            <v>0.97</v>
          </cell>
          <cell r="H82">
            <v>242.5</v>
          </cell>
          <cell r="I82" t="str">
            <v>0,97</v>
          </cell>
          <cell r="J82">
            <v>0</v>
          </cell>
        </row>
        <row r="83">
          <cell r="B83">
            <v>370</v>
          </cell>
          <cell r="C83" t="str">
            <v>SINAPI</v>
          </cell>
          <cell r="D83" t="str">
            <v>Areia lavada média</v>
          </cell>
          <cell r="E83" t="str">
            <v>m³</v>
          </cell>
          <cell r="F83">
            <v>0.6</v>
          </cell>
          <cell r="G83">
            <v>52.5</v>
          </cell>
          <cell r="H83">
            <v>31.5</v>
          </cell>
          <cell r="I83" t="str">
            <v>52,50</v>
          </cell>
          <cell r="J83">
            <v>0</v>
          </cell>
        </row>
        <row r="84">
          <cell r="B84">
            <v>366</v>
          </cell>
          <cell r="C84" t="str">
            <v>SINAPI</v>
          </cell>
          <cell r="D84" t="str">
            <v>AREIA FINA</v>
          </cell>
          <cell r="E84" t="str">
            <v>m³</v>
          </cell>
          <cell r="F84">
            <v>0.51</v>
          </cell>
          <cell r="G84">
            <v>65</v>
          </cell>
          <cell r="H84">
            <v>33.15</v>
          </cell>
          <cell r="I84" t="str">
            <v>65,00</v>
          </cell>
          <cell r="J84">
            <v>0</v>
          </cell>
        </row>
        <row r="85">
          <cell r="B85">
            <v>43618</v>
          </cell>
          <cell r="C85" t="str">
            <v>SINAPI</v>
          </cell>
          <cell r="D85" t="str">
            <v>ADITIVO SUPERPLASTIFICANTE DE PEGA NORMAL</v>
          </cell>
          <cell r="E85" t="str">
            <v>kg</v>
          </cell>
          <cell r="F85">
            <v>1</v>
          </cell>
          <cell r="G85">
            <v>18.53</v>
          </cell>
          <cell r="H85">
            <v>18.53</v>
          </cell>
          <cell r="I85" t="str">
            <v>18,53</v>
          </cell>
          <cell r="J85">
            <v>0</v>
          </cell>
        </row>
        <row r="86">
          <cell r="B86">
            <v>4011</v>
          </cell>
          <cell r="C86" t="str">
            <v>SINAPI</v>
          </cell>
          <cell r="D86" t="str">
            <v>GEOTEXTIL NAO TECIDO AGULHADO DE FILAMENTOS CONTINUOS 100% POLIESTER, RESITENCIA A TRACAO = 10 KN/M</v>
          </cell>
          <cell r="E86" t="str">
            <v>m²</v>
          </cell>
          <cell r="F86">
            <v>2.84</v>
          </cell>
          <cell r="G86">
            <v>6.6</v>
          </cell>
          <cell r="H86">
            <v>18.739999999999998</v>
          </cell>
          <cell r="I86" t="str">
            <v>6,60</v>
          </cell>
          <cell r="J86">
            <v>0</v>
          </cell>
        </row>
        <row r="90">
          <cell r="B90" t="str">
            <v>Código</v>
          </cell>
          <cell r="C90" t="str">
            <v>Banco</v>
          </cell>
          <cell r="D90" t="str">
            <v>Descrição</v>
          </cell>
          <cell r="E90" t="str">
            <v>Und</v>
          </cell>
          <cell r="F90" t="str">
            <v>Quant.</v>
          </cell>
          <cell r="G90" t="str">
            <v>Valor Unit</v>
          </cell>
          <cell r="H90" t="str">
            <v>Total</v>
          </cell>
        </row>
        <row r="91">
          <cell r="B91">
            <v>100907</v>
          </cell>
          <cell r="C91" t="str">
            <v>Próprio</v>
          </cell>
          <cell r="D91" t="str">
            <v>SAIA PARA ENRONCAMENTO EM COLCHACRETO</v>
          </cell>
          <cell r="E91" t="str">
            <v>m²</v>
          </cell>
          <cell r="F91">
            <v>1</v>
          </cell>
          <cell r="G91">
            <v>95.14</v>
          </cell>
          <cell r="H91">
            <v>95.14</v>
          </cell>
        </row>
        <row r="92">
          <cell r="B92">
            <v>88309</v>
          </cell>
          <cell r="C92" t="str">
            <v>SINAPI</v>
          </cell>
          <cell r="D92" t="str">
            <v>PEDREIRO COM ENCARGOS COMPLEMENTARES</v>
          </cell>
          <cell r="E92" t="str">
            <v>H</v>
          </cell>
          <cell r="F92">
            <v>0.5</v>
          </cell>
          <cell r="G92">
            <v>18.89</v>
          </cell>
          <cell r="H92">
            <v>9.4499999999999993</v>
          </cell>
          <cell r="I92" t="str">
            <v>18,89</v>
          </cell>
          <cell r="J92">
            <v>0</v>
          </cell>
        </row>
        <row r="93">
          <cell r="B93">
            <v>88316</v>
          </cell>
          <cell r="C93" t="str">
            <v>SINAPI</v>
          </cell>
          <cell r="D93" t="str">
            <v>SERVENTE COM ENCARGOS COMPLEMENTARES</v>
          </cell>
          <cell r="E93" t="str">
            <v>H</v>
          </cell>
          <cell r="F93">
            <v>0.5</v>
          </cell>
          <cell r="G93">
            <v>15.06</v>
          </cell>
          <cell r="H93">
            <v>7.53</v>
          </cell>
          <cell r="I93" t="str">
            <v>15,06</v>
          </cell>
          <cell r="J93">
            <v>0</v>
          </cell>
        </row>
        <row r="94">
          <cell r="B94">
            <v>110764</v>
          </cell>
          <cell r="C94" t="str">
            <v>SEDOP</v>
          </cell>
          <cell r="D94" t="str">
            <v>Argamassa de cimento,areia e adit. plast. 1:6</v>
          </cell>
          <cell r="E94" t="str">
            <v>m³</v>
          </cell>
          <cell r="F94">
            <v>0.15</v>
          </cell>
          <cell r="G94">
            <v>385.91</v>
          </cell>
          <cell r="H94">
            <v>57.89</v>
          </cell>
          <cell r="I94">
            <v>385.91</v>
          </cell>
          <cell r="J94" t="b">
            <v>1</v>
          </cell>
        </row>
        <row r="95">
          <cell r="B95">
            <v>4018</v>
          </cell>
          <cell r="C95" t="str">
            <v>SINAPI</v>
          </cell>
          <cell r="D95" t="str">
            <v>GEOTEXTIL NAO TECIDO AGULHADO DE FILAMENTOS CONTINUOS 100% POLIESTER, RESITENCIA A TRACAO = 31 KN/M</v>
          </cell>
          <cell r="E95" t="str">
            <v>m²</v>
          </cell>
          <cell r="F95">
            <v>1.02</v>
          </cell>
          <cell r="G95">
            <v>19.87</v>
          </cell>
          <cell r="H95">
            <v>20.27</v>
          </cell>
          <cell r="I95" t="str">
            <v>19,87</v>
          </cell>
          <cell r="J95">
            <v>0</v>
          </cell>
        </row>
        <row r="99">
          <cell r="B99" t="str">
            <v>Código</v>
          </cell>
          <cell r="C99" t="str">
            <v>Banco</v>
          </cell>
          <cell r="D99" t="str">
            <v>Descrição</v>
          </cell>
          <cell r="E99" t="str">
            <v>Und</v>
          </cell>
          <cell r="F99" t="str">
            <v>Quant.</v>
          </cell>
          <cell r="G99" t="str">
            <v>Valor Unit</v>
          </cell>
          <cell r="H99" t="str">
            <v>Total</v>
          </cell>
        </row>
        <row r="100">
          <cell r="B100">
            <v>101048</v>
          </cell>
          <cell r="C100" t="str">
            <v>Próprio</v>
          </cell>
          <cell r="D100" t="str">
            <v>PISO EM LADRILHO HIDRÁULICO (MODELO ESPECIFICADO EM PROJETO) APLICADO EM AMBIENTES EXTERNOS</v>
          </cell>
          <cell r="E100" t="str">
            <v>m²</v>
          </cell>
          <cell r="F100">
            <v>1</v>
          </cell>
          <cell r="G100">
            <v>109.42</v>
          </cell>
          <cell r="H100">
            <v>109.42</v>
          </cell>
        </row>
        <row r="101">
          <cell r="B101">
            <v>88256</v>
          </cell>
          <cell r="C101" t="str">
            <v>SINAPI</v>
          </cell>
          <cell r="D101" t="str">
            <v>AZULEJISTA OU LADRILHISTA COM ENCARGOS COMPLEMENTARES</v>
          </cell>
          <cell r="E101" t="str">
            <v>H</v>
          </cell>
          <cell r="F101">
            <v>1.236</v>
          </cell>
          <cell r="G101">
            <v>19.98</v>
          </cell>
          <cell r="H101">
            <v>24.7</v>
          </cell>
          <cell r="I101" t="str">
            <v>19,98</v>
          </cell>
          <cell r="J101">
            <v>0</v>
          </cell>
        </row>
        <row r="102">
          <cell r="B102">
            <v>88316</v>
          </cell>
          <cell r="C102" t="str">
            <v>SINAPI</v>
          </cell>
          <cell r="D102" t="str">
            <v>SERVENTE COM ENCARGOS COMPLEMENTARES</v>
          </cell>
          <cell r="E102" t="str">
            <v>H</v>
          </cell>
          <cell r="F102">
            <v>0.61799999999999999</v>
          </cell>
          <cell r="G102">
            <v>15.06</v>
          </cell>
          <cell r="H102">
            <v>9.31</v>
          </cell>
          <cell r="I102" t="str">
            <v>15,06</v>
          </cell>
          <cell r="J102">
            <v>0</v>
          </cell>
        </row>
        <row r="103">
          <cell r="B103">
            <v>1379</v>
          </cell>
          <cell r="C103" t="str">
            <v>SINAPI</v>
          </cell>
          <cell r="D103" t="str">
            <v>CIMENTO PORTLAND COMPOSTO CP II-32</v>
          </cell>
          <cell r="E103" t="str">
            <v>KG</v>
          </cell>
          <cell r="F103">
            <v>0.24</v>
          </cell>
          <cell r="G103">
            <v>0.97</v>
          </cell>
          <cell r="H103">
            <v>0.23</v>
          </cell>
          <cell r="I103" t="str">
            <v>0,97</v>
          </cell>
          <cell r="J103">
            <v>0</v>
          </cell>
        </row>
        <row r="104">
          <cell r="B104">
            <v>37595</v>
          </cell>
          <cell r="C104" t="str">
            <v>SINAPI</v>
          </cell>
          <cell r="D104" t="str">
            <v>ARGAMASSA COLANTE TIPO AC III</v>
          </cell>
          <cell r="E104" t="str">
            <v>KG</v>
          </cell>
          <cell r="F104">
            <v>8.6199999999999992</v>
          </cell>
          <cell r="G104">
            <v>2.15</v>
          </cell>
          <cell r="H104">
            <v>18.53</v>
          </cell>
          <cell r="I104" t="str">
            <v>2,15</v>
          </cell>
          <cell r="J104">
            <v>0</v>
          </cell>
        </row>
        <row r="105">
          <cell r="B105">
            <v>3731</v>
          </cell>
          <cell r="C105" t="str">
            <v>SINAPI</v>
          </cell>
          <cell r="D105" t="str">
            <v>LADRILHO HIDRAULICO, *20 X 20* CM, E= 2 CM, DADOS, COR NATURAL</v>
          </cell>
          <cell r="E105" t="str">
            <v>m²</v>
          </cell>
          <cell r="F105">
            <v>1.03</v>
          </cell>
          <cell r="G105">
            <v>55</v>
          </cell>
          <cell r="H105">
            <v>56.65</v>
          </cell>
          <cell r="I105" t="str">
            <v>55,00</v>
          </cell>
          <cell r="J105">
            <v>0</v>
          </cell>
        </row>
        <row r="109">
          <cell r="B109" t="str">
            <v>Código</v>
          </cell>
          <cell r="C109" t="str">
            <v>Banco</v>
          </cell>
          <cell r="D109" t="str">
            <v>Descrição</v>
          </cell>
          <cell r="E109" t="str">
            <v>Und</v>
          </cell>
          <cell r="F109" t="str">
            <v>Quant.</v>
          </cell>
          <cell r="G109" t="str">
            <v>Valor Unit</v>
          </cell>
          <cell r="H109" t="str">
            <v>Total</v>
          </cell>
        </row>
        <row r="110">
          <cell r="B110">
            <v>100909</v>
          </cell>
          <cell r="C110" t="str">
            <v>Próprio</v>
          </cell>
          <cell r="D110" t="str">
            <v>Fornecimento e instalação de Porcelanato Parquet D'Olivier dimensões 20x120cm, assentado com argamassa industrializada AC III, inclusive rejuntamento (e=2mm)</v>
          </cell>
          <cell r="E110" t="str">
            <v>m²</v>
          </cell>
          <cell r="F110">
            <v>1</v>
          </cell>
          <cell r="G110">
            <v>225.64</v>
          </cell>
          <cell r="H110">
            <v>225.64</v>
          </cell>
        </row>
        <row r="111">
          <cell r="B111">
            <v>88256</v>
          </cell>
          <cell r="C111" t="str">
            <v>SINAPI</v>
          </cell>
          <cell r="D111" t="str">
            <v>AZULEJISTA OU LADRILHISTA COM ENCARGOS COMPLEMENTARES</v>
          </cell>
          <cell r="E111" t="str">
            <v>H</v>
          </cell>
          <cell r="F111">
            <v>0.6</v>
          </cell>
          <cell r="G111">
            <v>19.98</v>
          </cell>
          <cell r="H111">
            <v>11.99</v>
          </cell>
          <cell r="I111" t="str">
            <v>19,98</v>
          </cell>
          <cell r="J111">
            <v>0</v>
          </cell>
        </row>
        <row r="112">
          <cell r="B112">
            <v>88316</v>
          </cell>
          <cell r="C112" t="str">
            <v>SINAPI</v>
          </cell>
          <cell r="D112" t="str">
            <v>SERVENTE COM ENCARGOS COMPLEMENTARES</v>
          </cell>
          <cell r="E112" t="str">
            <v>H</v>
          </cell>
          <cell r="F112">
            <v>1.2</v>
          </cell>
          <cell r="G112">
            <v>15.06</v>
          </cell>
          <cell r="H112">
            <v>18.07</v>
          </cell>
          <cell r="I112" t="str">
            <v>15,06</v>
          </cell>
          <cell r="J112">
            <v>0</v>
          </cell>
        </row>
        <row r="113">
          <cell r="B113" t="str">
            <v>D00345</v>
          </cell>
          <cell r="C113" t="str">
            <v>SEDOP</v>
          </cell>
          <cell r="D113" t="str">
            <v>Argamassa AC-III</v>
          </cell>
          <cell r="E113" t="str">
            <v>KG</v>
          </cell>
          <cell r="F113">
            <v>5</v>
          </cell>
          <cell r="G113">
            <v>2.38</v>
          </cell>
          <cell r="H113">
            <v>11.9</v>
          </cell>
          <cell r="I113">
            <v>2.38</v>
          </cell>
          <cell r="J113" t="b">
            <v>1</v>
          </cell>
        </row>
        <row r="114">
          <cell r="B114" t="str">
            <v>D00079</v>
          </cell>
          <cell r="C114" t="str">
            <v>SEDOP</v>
          </cell>
          <cell r="D114" t="str">
            <v>Rejunte (p/ ceramica)</v>
          </cell>
          <cell r="E114" t="str">
            <v>KG</v>
          </cell>
          <cell r="F114">
            <v>1.2</v>
          </cell>
          <cell r="G114">
            <v>4.4000000000000004</v>
          </cell>
          <cell r="H114">
            <v>5.28</v>
          </cell>
          <cell r="I114">
            <v>4.4000000000000004</v>
          </cell>
          <cell r="J114" t="b">
            <v>1</v>
          </cell>
        </row>
        <row r="115">
          <cell r="B115">
            <v>110</v>
          </cell>
          <cell r="C115" t="str">
            <v>Próprio</v>
          </cell>
          <cell r="D115" t="str">
            <v>Porcelanato natural parquet d' olivier 20x120cm; Fabri: Portobello</v>
          </cell>
          <cell r="E115" t="str">
            <v>m²</v>
          </cell>
          <cell r="F115">
            <v>1.05</v>
          </cell>
          <cell r="G115">
            <v>169.9</v>
          </cell>
          <cell r="H115">
            <v>178.4</v>
          </cell>
        </row>
        <row r="119">
          <cell r="B119" t="str">
            <v>Código</v>
          </cell>
          <cell r="C119" t="str">
            <v>Banco</v>
          </cell>
          <cell r="D119" t="str">
            <v>Descrição</v>
          </cell>
          <cell r="E119" t="str">
            <v>Und</v>
          </cell>
          <cell r="F119" t="str">
            <v>Quant.</v>
          </cell>
          <cell r="G119" t="str">
            <v>Valor Unit</v>
          </cell>
          <cell r="H119" t="str">
            <v>Total</v>
          </cell>
        </row>
        <row r="120">
          <cell r="B120">
            <v>101053</v>
          </cell>
          <cell r="C120" t="str">
            <v>Próprio</v>
          </cell>
          <cell r="D120" t="str">
            <v>Fornecimento e execução de banco em concreto polido (dim=3,0x0,60 m), com aditivo plastificante (MODELO BANCO 01) - NO CALÇADÃO GERAL</v>
          </cell>
          <cell r="E120" t="str">
            <v>un.</v>
          </cell>
          <cell r="F120">
            <v>1</v>
          </cell>
          <cell r="G120">
            <v>1839.66</v>
          </cell>
          <cell r="H120">
            <v>1839.66</v>
          </cell>
        </row>
        <row r="121">
          <cell r="B121">
            <v>88309</v>
          </cell>
          <cell r="C121" t="str">
            <v>SINAPI</v>
          </cell>
          <cell r="D121" t="str">
            <v>PEDREIRO COM ENCARGOS COMPLEMENTARES</v>
          </cell>
          <cell r="E121" t="str">
            <v>H</v>
          </cell>
          <cell r="F121">
            <v>5</v>
          </cell>
          <cell r="G121">
            <v>18.89</v>
          </cell>
          <cell r="H121">
            <v>94.45</v>
          </cell>
          <cell r="I121" t="str">
            <v>18,89</v>
          </cell>
          <cell r="J121">
            <v>0</v>
          </cell>
        </row>
        <row r="122">
          <cell r="B122">
            <v>88316</v>
          </cell>
          <cell r="C122" t="str">
            <v>SINAPI</v>
          </cell>
          <cell r="D122" t="str">
            <v>SERVENTE COM ENCARGOS COMPLEMENTARES</v>
          </cell>
          <cell r="E122" t="str">
            <v>H</v>
          </cell>
          <cell r="F122">
            <v>4.5</v>
          </cell>
          <cell r="G122">
            <v>15.06</v>
          </cell>
          <cell r="H122">
            <v>67.77</v>
          </cell>
          <cell r="I122" t="str">
            <v>15,06</v>
          </cell>
          <cell r="J122">
            <v>0</v>
          </cell>
        </row>
        <row r="123">
          <cell r="B123">
            <v>93358</v>
          </cell>
          <cell r="C123" t="str">
            <v>SINAPI</v>
          </cell>
          <cell r="D123" t="str">
            <v>ESCAVAÇÃO MANUAL DE VALA COM PROFUNDIDADE MENOR OU IGUAL A 1,30 M. AF_02/2021</v>
          </cell>
          <cell r="E123" t="str">
            <v>m³</v>
          </cell>
          <cell r="F123">
            <v>0.28999999999999998</v>
          </cell>
          <cell r="G123">
            <v>59.57</v>
          </cell>
          <cell r="H123">
            <v>17.28</v>
          </cell>
          <cell r="I123" t="str">
            <v>59,57</v>
          </cell>
          <cell r="J123">
            <v>0</v>
          </cell>
        </row>
        <row r="124">
          <cell r="B124">
            <v>101616</v>
          </cell>
          <cell r="C124" t="str">
            <v>SINAPI</v>
          </cell>
          <cell r="D124" t="str">
            <v>PREPARO DE FUNDO DE VALA COM LARGURA MENOR QUE 1,5 M (ACERTO DO SOLO NATURAL). AF_08/2020</v>
          </cell>
          <cell r="E124" t="str">
            <v>m²</v>
          </cell>
          <cell r="F124">
            <v>1.45</v>
          </cell>
          <cell r="G124">
            <v>4.37</v>
          </cell>
          <cell r="H124">
            <v>6.34</v>
          </cell>
          <cell r="I124" t="str">
            <v>4,37</v>
          </cell>
          <cell r="J124">
            <v>0</v>
          </cell>
        </row>
        <row r="125">
          <cell r="B125">
            <v>50259</v>
          </cell>
          <cell r="C125" t="str">
            <v>SEDOP</v>
          </cell>
          <cell r="D125" t="str">
            <v>Concreto c/ seixo Fck= 20 MPA (incl. lançamento e adensamento)</v>
          </cell>
          <cell r="E125" t="str">
            <v>m³</v>
          </cell>
          <cell r="F125">
            <v>0.75</v>
          </cell>
          <cell r="G125">
            <v>702.53</v>
          </cell>
          <cell r="H125">
            <v>526.9</v>
          </cell>
          <cell r="I125">
            <v>702.53</v>
          </cell>
          <cell r="J125" t="b">
            <v>1</v>
          </cell>
        </row>
        <row r="126">
          <cell r="B126">
            <v>50035</v>
          </cell>
          <cell r="C126" t="str">
            <v>SEDOP</v>
          </cell>
          <cell r="D126" t="str">
            <v>Formas para concreto em chapa de madeira compensada resinada e=15mm (REAP 2x)</v>
          </cell>
          <cell r="E126" t="str">
            <v>m²</v>
          </cell>
          <cell r="F126">
            <v>7.85</v>
          </cell>
          <cell r="G126">
            <v>59.47</v>
          </cell>
          <cell r="H126">
            <v>466.84</v>
          </cell>
          <cell r="I126">
            <v>59.47</v>
          </cell>
          <cell r="J126" t="b">
            <v>1</v>
          </cell>
        </row>
        <row r="127">
          <cell r="B127">
            <v>50037</v>
          </cell>
          <cell r="C127" t="str">
            <v>SEDOP</v>
          </cell>
          <cell r="D127" t="str">
            <v>Desforma</v>
          </cell>
          <cell r="E127" t="str">
            <v>m²</v>
          </cell>
          <cell r="F127">
            <v>7.85</v>
          </cell>
          <cell r="G127">
            <v>4.5199999999999996</v>
          </cell>
          <cell r="H127">
            <v>35.479999999999997</v>
          </cell>
          <cell r="I127">
            <v>4.5199999999999996</v>
          </cell>
          <cell r="J127" t="b">
            <v>1</v>
          </cell>
        </row>
        <row r="128">
          <cell r="B128">
            <v>92791</v>
          </cell>
          <cell r="C128" t="str">
            <v>SINAPI</v>
          </cell>
          <cell r="D128" t="str">
            <v>CORTE E DOBRA DE AÇO CA-60, DIÂMETRO DE 5,0 MM, UTILIZADO EM ESTRUTURAS DIVERSAS, EXCETO LAJES. AF_12/2015</v>
          </cell>
          <cell r="E128" t="str">
            <v>KG</v>
          </cell>
          <cell r="F128">
            <v>17</v>
          </cell>
          <cell r="G128">
            <v>10.59</v>
          </cell>
          <cell r="H128">
            <v>180.03</v>
          </cell>
          <cell r="I128" t="str">
            <v>10,59</v>
          </cell>
          <cell r="J128">
            <v>0</v>
          </cell>
        </row>
        <row r="129">
          <cell r="B129">
            <v>92793</v>
          </cell>
          <cell r="C129" t="str">
            <v>SINAPI</v>
          </cell>
          <cell r="D129" t="str">
            <v>CORTE E DOBRA DE AÇO CA-50, DIÂMETRO DE 8,0 MM, UTILIZADO EM ESTRUTURAS DIVERSAS, EXCETO LAJES. AF_12/2015</v>
          </cell>
          <cell r="E129" t="str">
            <v>KG</v>
          </cell>
          <cell r="F129">
            <v>37</v>
          </cell>
          <cell r="G129">
            <v>10.93</v>
          </cell>
          <cell r="H129">
            <v>404.41</v>
          </cell>
          <cell r="I129" t="str">
            <v>10,93</v>
          </cell>
          <cell r="J129">
            <v>0</v>
          </cell>
        </row>
        <row r="130">
          <cell r="B130">
            <v>1379</v>
          </cell>
          <cell r="C130" t="str">
            <v>SINAPI</v>
          </cell>
          <cell r="D130" t="str">
            <v>CIMENTO PORTLAND COMPOSTO CP II-32</v>
          </cell>
          <cell r="E130" t="str">
            <v>KG</v>
          </cell>
          <cell r="F130">
            <v>1.0860000000000001</v>
          </cell>
          <cell r="G130">
            <v>0.97</v>
          </cell>
          <cell r="H130">
            <v>1.05</v>
          </cell>
          <cell r="I130" t="str">
            <v>0,97</v>
          </cell>
          <cell r="J130">
            <v>0</v>
          </cell>
        </row>
        <row r="131">
          <cell r="B131">
            <v>1380</v>
          </cell>
          <cell r="C131" t="str">
            <v>SINAPI</v>
          </cell>
          <cell r="D131" t="str">
            <v>CIMENTO BRANCO</v>
          </cell>
          <cell r="E131" t="str">
            <v>KG</v>
          </cell>
          <cell r="F131">
            <v>1.0860000000000001</v>
          </cell>
          <cell r="G131">
            <v>3.05</v>
          </cell>
          <cell r="H131">
            <v>3.31</v>
          </cell>
          <cell r="I131" t="str">
            <v>3,05</v>
          </cell>
          <cell r="J131">
            <v>0</v>
          </cell>
        </row>
        <row r="132">
          <cell r="B132">
            <v>3768</v>
          </cell>
          <cell r="C132" t="str">
            <v>SINAPI</v>
          </cell>
          <cell r="D132" t="str">
            <v>LIXA EM FOLHA PARA FERRO, NUMERO 150</v>
          </cell>
          <cell r="E132" t="str">
            <v>UN</v>
          </cell>
          <cell r="F132">
            <v>1.2307999999999999</v>
          </cell>
          <cell r="G132">
            <v>1.81</v>
          </cell>
          <cell r="H132">
            <v>2.23</v>
          </cell>
          <cell r="I132" t="str">
            <v>1,81</v>
          </cell>
          <cell r="J132">
            <v>0</v>
          </cell>
        </row>
        <row r="133">
          <cell r="B133">
            <v>11849</v>
          </cell>
          <cell r="C133" t="str">
            <v>SINAPI</v>
          </cell>
          <cell r="D133" t="str">
            <v>COLA BRANCA BASE PVA</v>
          </cell>
          <cell r="E133" t="str">
            <v>L</v>
          </cell>
          <cell r="F133">
            <v>0.72399999999999998</v>
          </cell>
          <cell r="G133">
            <v>14.81</v>
          </cell>
          <cell r="H133">
            <v>10.72</v>
          </cell>
          <cell r="I133" t="str">
            <v>14,81</v>
          </cell>
          <cell r="J133">
            <v>0</v>
          </cell>
        </row>
        <row r="134">
          <cell r="B134">
            <v>26019</v>
          </cell>
          <cell r="C134" t="str">
            <v>SINAPI</v>
          </cell>
          <cell r="D134" t="str">
            <v>DISCO DE DESBASTE PARA METAL FERROSO EM GERAL, COM TRES TELAS,  9 X 1/4 X 7/8 " (228,6 X 6,4 X 22,2 MM)</v>
          </cell>
          <cell r="E134" t="str">
            <v>UN</v>
          </cell>
          <cell r="F134">
            <v>0.28960000000000002</v>
          </cell>
          <cell r="G134">
            <v>14.93</v>
          </cell>
          <cell r="H134">
            <v>4.32</v>
          </cell>
          <cell r="I134" t="str">
            <v>14,93</v>
          </cell>
          <cell r="J134">
            <v>0</v>
          </cell>
        </row>
        <row r="135">
          <cell r="B135">
            <v>43618</v>
          </cell>
          <cell r="C135" t="str">
            <v>SINAPI</v>
          </cell>
          <cell r="D135" t="str">
            <v>ADITIVO SUPERPLASTIFICANTE DE PEGA NORMAL PARA CONCRETO, LIQUIDO E ISENTO DE CLORETOS</v>
          </cell>
          <cell r="E135" t="str">
            <v>KG</v>
          </cell>
          <cell r="F135">
            <v>1</v>
          </cell>
          <cell r="G135">
            <v>18.53</v>
          </cell>
          <cell r="H135">
            <v>18.53</v>
          </cell>
          <cell r="I135" t="str">
            <v>18,53</v>
          </cell>
          <cell r="J135">
            <v>0</v>
          </cell>
        </row>
        <row r="139">
          <cell r="B139" t="str">
            <v>Código</v>
          </cell>
          <cell r="C139" t="str">
            <v>Banco</v>
          </cell>
          <cell r="D139" t="str">
            <v>Descrição</v>
          </cell>
          <cell r="E139" t="str">
            <v>Und</v>
          </cell>
          <cell r="F139" t="str">
            <v>Quant.</v>
          </cell>
          <cell r="G139" t="str">
            <v>Valor Unit</v>
          </cell>
          <cell r="H139" t="str">
            <v>Total</v>
          </cell>
        </row>
        <row r="140">
          <cell r="B140">
            <v>101054</v>
          </cell>
          <cell r="C140" t="str">
            <v>Próprio</v>
          </cell>
          <cell r="D140" t="str">
            <v>Fornecimento e execução de banco com tampo de madeira ecológica (dim=6,0x0,60m) - MODELO BANCO 02  - NOS MIRANTES E ESPAÇO DE CONVIVÊNCIA 02</v>
          </cell>
          <cell r="E140" t="str">
            <v>un.</v>
          </cell>
          <cell r="F140">
            <v>1</v>
          </cell>
          <cell r="G140">
            <v>4020.9</v>
          </cell>
          <cell r="H140">
            <v>4020.9</v>
          </cell>
        </row>
        <row r="141">
          <cell r="B141">
            <v>88309</v>
          </cell>
          <cell r="C141" t="str">
            <v>SINAPI</v>
          </cell>
          <cell r="D141" t="str">
            <v>PEDREIRO COM ENCARGOS COMPLEMENTARES</v>
          </cell>
          <cell r="E141" t="str">
            <v>H</v>
          </cell>
          <cell r="F141">
            <v>8</v>
          </cell>
          <cell r="G141">
            <v>18.89</v>
          </cell>
          <cell r="H141">
            <v>151.12</v>
          </cell>
          <cell r="I141" t="str">
            <v>18,89</v>
          </cell>
          <cell r="J141">
            <v>0</v>
          </cell>
        </row>
        <row r="142">
          <cell r="B142">
            <v>88316</v>
          </cell>
          <cell r="C142" t="str">
            <v>SINAPI</v>
          </cell>
          <cell r="D142" t="str">
            <v>SERVENTE COM ENCARGOS COMPLEMENTARES</v>
          </cell>
          <cell r="E142" t="str">
            <v>H</v>
          </cell>
          <cell r="F142">
            <v>7.5</v>
          </cell>
          <cell r="G142">
            <v>15.06</v>
          </cell>
          <cell r="H142">
            <v>112.95</v>
          </cell>
          <cell r="I142" t="str">
            <v>15,06</v>
          </cell>
          <cell r="J142">
            <v>0</v>
          </cell>
        </row>
        <row r="143">
          <cell r="B143">
            <v>93358</v>
          </cell>
          <cell r="C143" t="str">
            <v>SINAPI</v>
          </cell>
          <cell r="D143" t="str">
            <v>ESCAVAÇÃO MANUAL DE VALA COM PROFUNDIDADE MENOR OU IGUAL A 1,30 M. AF_02/2021</v>
          </cell>
          <cell r="E143" t="str">
            <v>m³</v>
          </cell>
          <cell r="F143">
            <v>0.76800000000000002</v>
          </cell>
          <cell r="G143">
            <v>59.57</v>
          </cell>
          <cell r="H143">
            <v>45.75</v>
          </cell>
          <cell r="I143" t="str">
            <v>59,57</v>
          </cell>
          <cell r="J143">
            <v>0</v>
          </cell>
        </row>
        <row r="144">
          <cell r="B144">
            <v>101616</v>
          </cell>
          <cell r="C144" t="str">
            <v>SINAPI</v>
          </cell>
          <cell r="D144" t="str">
            <v>PREPARO DE FUNDO DE VALA COM LARGURA MENOR QUE 1,5 M (ACERTO DO SOLO NATURAL). AF_08/2020</v>
          </cell>
          <cell r="E144" t="str">
            <v>m²</v>
          </cell>
          <cell r="F144">
            <v>0.48</v>
          </cell>
          <cell r="G144">
            <v>4.37</v>
          </cell>
          <cell r="H144">
            <v>2.1</v>
          </cell>
          <cell r="I144" t="str">
            <v>4,37</v>
          </cell>
          <cell r="J144">
            <v>0</v>
          </cell>
        </row>
        <row r="145">
          <cell r="B145">
            <v>50259</v>
          </cell>
          <cell r="C145" t="str">
            <v>SEDOP</v>
          </cell>
          <cell r="D145" t="str">
            <v>Concreto c/ seixo Fck= 20 MPA (incl. lançamento e adensamento)</v>
          </cell>
          <cell r="E145" t="str">
            <v>m³</v>
          </cell>
          <cell r="F145">
            <v>0.57999999999999996</v>
          </cell>
          <cell r="G145">
            <v>702.53</v>
          </cell>
          <cell r="H145">
            <v>407.47</v>
          </cell>
          <cell r="I145">
            <v>702.53</v>
          </cell>
          <cell r="J145" t="b">
            <v>1</v>
          </cell>
        </row>
        <row r="146">
          <cell r="B146">
            <v>50035</v>
          </cell>
          <cell r="C146" t="str">
            <v>SEDOP</v>
          </cell>
          <cell r="D146" t="str">
            <v>Formas para concreto em chapa de madeira compensada resinada e=15mm (REAP 2x)</v>
          </cell>
          <cell r="E146" t="str">
            <v>m²</v>
          </cell>
          <cell r="F146">
            <v>4.0720000000000001</v>
          </cell>
          <cell r="G146">
            <v>59.47</v>
          </cell>
          <cell r="H146">
            <v>242.16</v>
          </cell>
          <cell r="I146">
            <v>59.47</v>
          </cell>
          <cell r="J146" t="b">
            <v>1</v>
          </cell>
        </row>
        <row r="147">
          <cell r="B147">
            <v>50037</v>
          </cell>
          <cell r="C147" t="str">
            <v>SEDOP</v>
          </cell>
          <cell r="D147" t="str">
            <v>Desforma</v>
          </cell>
          <cell r="E147" t="str">
            <v>m²</v>
          </cell>
          <cell r="F147">
            <v>4.0720000000000001</v>
          </cell>
          <cell r="G147">
            <v>4.5199999999999996</v>
          </cell>
          <cell r="H147">
            <v>18.41</v>
          </cell>
          <cell r="I147">
            <v>4.5199999999999996</v>
          </cell>
          <cell r="J147" t="b">
            <v>1</v>
          </cell>
        </row>
        <row r="148">
          <cell r="B148">
            <v>92791</v>
          </cell>
          <cell r="C148" t="str">
            <v>SINAPI</v>
          </cell>
          <cell r="D148" t="str">
            <v>CORTE E DOBRA DE AÇO CA-60, DIÂMETRO DE 5,0 MM, UTILIZADO EM ESTRUTURAS DIVERSAS, EXCETO LAJES. AF_12/2015</v>
          </cell>
          <cell r="E148" t="str">
            <v>KG</v>
          </cell>
          <cell r="F148">
            <v>12</v>
          </cell>
          <cell r="G148">
            <v>10.59</v>
          </cell>
          <cell r="H148">
            <v>127.08</v>
          </cell>
          <cell r="I148" t="str">
            <v>10,59</v>
          </cell>
          <cell r="J148">
            <v>0</v>
          </cell>
        </row>
        <row r="149">
          <cell r="B149">
            <v>92793</v>
          </cell>
          <cell r="C149" t="str">
            <v>SINAPI</v>
          </cell>
          <cell r="D149" t="str">
            <v>CORTE E DOBRA DE AÇO CA-50, DIÂMETRO DE 8,0 MM, UTILIZADO EM ESTRUTURAS DIVERSAS, EXCETO LAJES. AF_12/2015</v>
          </cell>
          <cell r="E149" t="str">
            <v>KG</v>
          </cell>
          <cell r="F149">
            <v>28</v>
          </cell>
          <cell r="G149">
            <v>10.93</v>
          </cell>
          <cell r="H149">
            <v>306.04000000000002</v>
          </cell>
          <cell r="I149" t="str">
            <v>10,93</v>
          </cell>
          <cell r="J149">
            <v>0</v>
          </cell>
        </row>
        <row r="150">
          <cell r="B150">
            <v>102491</v>
          </cell>
          <cell r="C150" t="str">
            <v>SINAPI</v>
          </cell>
          <cell r="D150" t="str">
            <v>PINTURA DE PISO COM TINTA ACRÍLICA, APLICAÇÃO MANUAL, 2 DEMÃOS, INCLUSO FUNDO PREPARADOR. AF_05/2021</v>
          </cell>
          <cell r="E150" t="str">
            <v>m²</v>
          </cell>
          <cell r="F150">
            <v>1.2276</v>
          </cell>
          <cell r="G150">
            <v>15.13</v>
          </cell>
          <cell r="H150">
            <v>18.57</v>
          </cell>
          <cell r="I150" t="str">
            <v>15,13</v>
          </cell>
          <cell r="J150">
            <v>0</v>
          </cell>
        </row>
        <row r="151">
          <cell r="B151">
            <v>100935</v>
          </cell>
          <cell r="C151" t="str">
            <v>Próprio</v>
          </cell>
          <cell r="D151" t="str">
            <v>Revestimento madeira plástica na cor Redwood T14 - Linha Finis</v>
          </cell>
          <cell r="E151" t="str">
            <v>m²</v>
          </cell>
          <cell r="F151">
            <v>4.9800000000000004</v>
          </cell>
          <cell r="G151">
            <v>516.61</v>
          </cell>
          <cell r="H151">
            <v>2572.7199999999998</v>
          </cell>
        </row>
        <row r="152">
          <cell r="B152">
            <v>93382</v>
          </cell>
          <cell r="C152" t="str">
            <v>SINAPI</v>
          </cell>
          <cell r="D152" t="str">
            <v>REATERRO MANUAL DE VALAS COM COMPACTAÇÃO MECANIZADA. AF_04/2016</v>
          </cell>
          <cell r="E152" t="str">
            <v>m³</v>
          </cell>
          <cell r="F152">
            <v>0.70399999999999996</v>
          </cell>
          <cell r="G152">
            <v>23.48</v>
          </cell>
          <cell r="H152">
            <v>16.53</v>
          </cell>
          <cell r="I152" t="str">
            <v>23,48</v>
          </cell>
          <cell r="J152">
            <v>0</v>
          </cell>
        </row>
        <row r="156">
          <cell r="B156" t="str">
            <v>Código</v>
          </cell>
          <cell r="C156" t="str">
            <v>Banco</v>
          </cell>
          <cell r="D156" t="str">
            <v>Descrição</v>
          </cell>
          <cell r="E156" t="str">
            <v>Und</v>
          </cell>
          <cell r="F156" t="str">
            <v>Quant.</v>
          </cell>
          <cell r="G156" t="str">
            <v>Valor Unit</v>
          </cell>
          <cell r="H156" t="str">
            <v>Total</v>
          </cell>
        </row>
        <row r="157">
          <cell r="B157">
            <v>101055</v>
          </cell>
          <cell r="C157" t="str">
            <v>Próprio</v>
          </cell>
          <cell r="D157" t="str">
            <v>Fornecimento e execução de banco em concreto polido (com aditivo plastificante) - (dim=5,0x0,60m) com encosto em perfil metálico, inclusive pintura - MODELO BANCO 03 - NO ESPAÇO DE CONVIVÊNCIA 01 E FAROL</v>
          </cell>
          <cell r="E157" t="str">
            <v>un.</v>
          </cell>
          <cell r="F157">
            <v>1</v>
          </cell>
          <cell r="G157">
            <v>3628.18</v>
          </cell>
          <cell r="H157">
            <v>3628.18</v>
          </cell>
        </row>
        <row r="158">
          <cell r="B158">
            <v>88309</v>
          </cell>
          <cell r="C158" t="str">
            <v>SINAPI</v>
          </cell>
          <cell r="D158" t="str">
            <v>PEDREIRO COM ENCARGOS COMPLEMENTARES</v>
          </cell>
          <cell r="E158" t="str">
            <v>H</v>
          </cell>
          <cell r="F158">
            <v>9</v>
          </cell>
          <cell r="G158">
            <v>18.89</v>
          </cell>
          <cell r="H158">
            <v>170.01</v>
          </cell>
          <cell r="I158" t="str">
            <v>18,89</v>
          </cell>
          <cell r="J158">
            <v>0</v>
          </cell>
        </row>
        <row r="159">
          <cell r="B159">
            <v>88316</v>
          </cell>
          <cell r="C159" t="str">
            <v>SINAPI</v>
          </cell>
          <cell r="D159" t="str">
            <v>SERVENTE COM ENCARGOS COMPLEMENTARES</v>
          </cell>
          <cell r="E159" t="str">
            <v>H</v>
          </cell>
          <cell r="F159">
            <v>8.5</v>
          </cell>
          <cell r="G159">
            <v>15.06</v>
          </cell>
          <cell r="H159">
            <v>128.01</v>
          </cell>
          <cell r="I159" t="str">
            <v>15,06</v>
          </cell>
          <cell r="J159">
            <v>0</v>
          </cell>
        </row>
        <row r="160">
          <cell r="B160">
            <v>93358</v>
          </cell>
          <cell r="C160" t="str">
            <v>SINAPI</v>
          </cell>
          <cell r="D160" t="str">
            <v>ESCAVAÇÃO MANUAL DE VALA COM PROFUNDIDADE MENOR OU IGUAL A 1,30 M. AF_02/2021</v>
          </cell>
          <cell r="E160" t="str">
            <v>m³</v>
          </cell>
          <cell r="F160">
            <v>0.49</v>
          </cell>
          <cell r="G160">
            <v>59.57</v>
          </cell>
          <cell r="H160">
            <v>29.19</v>
          </cell>
          <cell r="I160" t="str">
            <v>59,57</v>
          </cell>
          <cell r="J160">
            <v>0</v>
          </cell>
        </row>
        <row r="161">
          <cell r="B161">
            <v>101616</v>
          </cell>
          <cell r="C161" t="str">
            <v>SINAPI</v>
          </cell>
          <cell r="D161" t="str">
            <v>PREPARO DE FUNDO DE VALA COM LARGURA MENOR QUE 1,5 M (ACERTO DO SOLO NATURAL). AF_08/2020</v>
          </cell>
          <cell r="E161" t="str">
            <v>m²</v>
          </cell>
          <cell r="F161">
            <v>2.4500000000000002</v>
          </cell>
          <cell r="G161">
            <v>4.37</v>
          </cell>
          <cell r="H161">
            <v>10.71</v>
          </cell>
          <cell r="I161" t="str">
            <v>4,37</v>
          </cell>
          <cell r="J161">
            <v>0</v>
          </cell>
        </row>
        <row r="162">
          <cell r="B162">
            <v>50259</v>
          </cell>
          <cell r="C162" t="str">
            <v>SEDOP</v>
          </cell>
          <cell r="D162" t="str">
            <v>Concreto c/ seixo Fck= 20 MPA (incl. lançamento e adensamento)</v>
          </cell>
          <cell r="E162" t="str">
            <v>m³</v>
          </cell>
          <cell r="F162">
            <v>0.75</v>
          </cell>
          <cell r="G162">
            <v>702.53</v>
          </cell>
          <cell r="H162">
            <v>526.9</v>
          </cell>
          <cell r="I162">
            <v>702.53</v>
          </cell>
          <cell r="J162" t="b">
            <v>1</v>
          </cell>
        </row>
        <row r="163">
          <cell r="B163">
            <v>50035</v>
          </cell>
          <cell r="C163" t="str">
            <v>SEDOP</v>
          </cell>
          <cell r="D163" t="str">
            <v>Formas para concreto em chapa de madeira compensada resinada e=15mm (REAP 2x)</v>
          </cell>
          <cell r="E163" t="str">
            <v>m²</v>
          </cell>
          <cell r="F163">
            <v>7.85</v>
          </cell>
          <cell r="G163">
            <v>59.47</v>
          </cell>
          <cell r="H163">
            <v>466.84</v>
          </cell>
          <cell r="I163">
            <v>59.47</v>
          </cell>
          <cell r="J163" t="b">
            <v>1</v>
          </cell>
        </row>
        <row r="164">
          <cell r="B164">
            <v>50037</v>
          </cell>
          <cell r="C164" t="str">
            <v>SEDOP</v>
          </cell>
          <cell r="D164" t="str">
            <v>Desforma</v>
          </cell>
          <cell r="E164" t="str">
            <v>m²</v>
          </cell>
          <cell r="F164">
            <v>7.85</v>
          </cell>
          <cell r="G164">
            <v>4.5199999999999996</v>
          </cell>
          <cell r="H164">
            <v>35.479999999999997</v>
          </cell>
          <cell r="I164">
            <v>4.5199999999999996</v>
          </cell>
          <cell r="J164" t="b">
            <v>1</v>
          </cell>
        </row>
        <row r="165">
          <cell r="B165">
            <v>92791</v>
          </cell>
          <cell r="C165" t="str">
            <v>SINAPI</v>
          </cell>
          <cell r="D165" t="str">
            <v>CORTE E DOBRA DE AÇO CA-60, DIÂMETRO DE 5,0 MM, UTILIZADO EM ESTRUTURAS DIVERSAS, EXCETO LAJES. AF_12/2015</v>
          </cell>
          <cell r="E165" t="str">
            <v>KG</v>
          </cell>
          <cell r="F165">
            <v>26</v>
          </cell>
          <cell r="G165">
            <v>10.59</v>
          </cell>
          <cell r="H165">
            <v>275.33999999999997</v>
          </cell>
          <cell r="I165" t="str">
            <v>10,59</v>
          </cell>
          <cell r="J165">
            <v>0</v>
          </cell>
        </row>
        <row r="166">
          <cell r="B166">
            <v>92793</v>
          </cell>
          <cell r="C166" t="str">
            <v>SINAPI</v>
          </cell>
          <cell r="D166" t="str">
            <v>CORTE E DOBRA DE AÇO CA-50, DIÂMETRO DE 8,0 MM, UTILIZADO EM ESTRUTURAS DIVERSAS, EXCETO LAJES. AF_12/2015</v>
          </cell>
          <cell r="E166" t="str">
            <v>KG</v>
          </cell>
          <cell r="F166">
            <v>51</v>
          </cell>
          <cell r="G166">
            <v>10.93</v>
          </cell>
          <cell r="H166">
            <v>557.42999999999995</v>
          </cell>
          <cell r="I166" t="str">
            <v>10,93</v>
          </cell>
          <cell r="J166">
            <v>0</v>
          </cell>
        </row>
        <row r="167">
          <cell r="B167">
            <v>171142</v>
          </cell>
          <cell r="C167" t="str">
            <v>SEDOP</v>
          </cell>
          <cell r="D167" t="str">
            <v>Barra rosqueada (3m) 3/8"</v>
          </cell>
          <cell r="E167" t="str">
            <v>UN</v>
          </cell>
          <cell r="F167">
            <v>2</v>
          </cell>
          <cell r="G167">
            <v>40.56</v>
          </cell>
          <cell r="H167">
            <v>81.12</v>
          </cell>
          <cell r="I167">
            <v>40.56</v>
          </cell>
          <cell r="J167" t="b">
            <v>1</v>
          </cell>
        </row>
        <row r="168">
          <cell r="B168">
            <v>100760</v>
          </cell>
          <cell r="C168" t="str">
            <v>SINAPI</v>
          </cell>
          <cell r="D168" t="str">
            <v>PINTURA COM TINTA ALQUÍDICA DE ACABAMENTO (ESMALTE SINTÉTICO BRILHANTE) APLICADA A ROLO OU PINCEL SOBRE SUPERFÍCIES METÁLICAS (EXCETO PERFIL) EXECUTADO EM OBRA (02 DEMÃOS). AF_01/2020</v>
          </cell>
          <cell r="E168" t="str">
            <v>m²</v>
          </cell>
          <cell r="F168">
            <v>3.7504</v>
          </cell>
          <cell r="G168">
            <v>33.42</v>
          </cell>
          <cell r="H168">
            <v>125.34</v>
          </cell>
          <cell r="I168" t="str">
            <v>33,42</v>
          </cell>
          <cell r="J168">
            <v>0</v>
          </cell>
        </row>
        <row r="169">
          <cell r="B169">
            <v>100871</v>
          </cell>
          <cell r="C169" t="str">
            <v>Próprio</v>
          </cell>
          <cell r="D169" t="str">
            <v>ESTRUTURA METÁLICA EM PERFIL "U"</v>
          </cell>
          <cell r="E169" t="str">
            <v>KG</v>
          </cell>
          <cell r="F169">
            <v>48.96</v>
          </cell>
          <cell r="G169">
            <v>18.88</v>
          </cell>
          <cell r="H169">
            <v>924.36</v>
          </cell>
        </row>
        <row r="170">
          <cell r="B170">
            <v>1379</v>
          </cell>
          <cell r="C170" t="str">
            <v>SINAPI</v>
          </cell>
          <cell r="D170" t="str">
            <v>CIMENTO PORTLAND COMPOSTO CP II-32</v>
          </cell>
          <cell r="E170" t="str">
            <v>KG</v>
          </cell>
          <cell r="F170">
            <v>1.758</v>
          </cell>
          <cell r="G170">
            <v>0.97</v>
          </cell>
          <cell r="H170">
            <v>1.71</v>
          </cell>
          <cell r="I170" t="str">
            <v>0,97</v>
          </cell>
          <cell r="J170">
            <v>0</v>
          </cell>
        </row>
        <row r="171">
          <cell r="B171">
            <v>1380</v>
          </cell>
          <cell r="C171" t="str">
            <v>SINAPI</v>
          </cell>
          <cell r="D171" t="str">
            <v>CIMENTO BRANCO</v>
          </cell>
          <cell r="E171" t="str">
            <v>KG</v>
          </cell>
          <cell r="F171">
            <v>1.758</v>
          </cell>
          <cell r="G171">
            <v>3.05</v>
          </cell>
          <cell r="H171">
            <v>5.36</v>
          </cell>
          <cell r="I171" t="str">
            <v>3,05</v>
          </cell>
          <cell r="J171">
            <v>0</v>
          </cell>
        </row>
        <row r="172">
          <cell r="B172">
            <v>3768</v>
          </cell>
          <cell r="C172" t="str">
            <v>SINAPI</v>
          </cell>
          <cell r="D172" t="str">
            <v>LIXA EM FOLHA PARA FERRO, NUMERO 150</v>
          </cell>
          <cell r="E172" t="str">
            <v>UN</v>
          </cell>
          <cell r="F172">
            <v>1.9923999999999999</v>
          </cell>
          <cell r="G172">
            <v>1.81</v>
          </cell>
          <cell r="H172">
            <v>3.61</v>
          </cell>
          <cell r="I172" t="str">
            <v>1,81</v>
          </cell>
          <cell r="J172">
            <v>0</v>
          </cell>
        </row>
        <row r="173">
          <cell r="B173">
            <v>11849</v>
          </cell>
          <cell r="C173" t="str">
            <v>SINAPI</v>
          </cell>
          <cell r="D173" t="str">
            <v>COLA BRANCA BASE PVA</v>
          </cell>
          <cell r="E173" t="str">
            <v>L</v>
          </cell>
          <cell r="F173">
            <v>1.1719999999999999</v>
          </cell>
          <cell r="G173">
            <v>14.81</v>
          </cell>
          <cell r="H173">
            <v>17.36</v>
          </cell>
          <cell r="I173" t="str">
            <v>14,81</v>
          </cell>
          <cell r="J173">
            <v>0</v>
          </cell>
        </row>
        <row r="174">
          <cell r="B174">
            <v>26019</v>
          </cell>
          <cell r="C174" t="str">
            <v>SINAPI</v>
          </cell>
          <cell r="D174" t="str">
            <v>DISCO DE DESBASTE PARA METAL FERROSO EM GERAL, COM TRES TELAS,  9 X 1/4 X 7/8 " (228,6 X 6,4 X 22,2 MM)</v>
          </cell>
          <cell r="E174" t="str">
            <v>UN</v>
          </cell>
          <cell r="F174">
            <v>0.46879999999999999</v>
          </cell>
          <cell r="G174">
            <v>14.93</v>
          </cell>
          <cell r="H174">
            <v>7</v>
          </cell>
          <cell r="I174" t="str">
            <v>14,93</v>
          </cell>
          <cell r="J174">
            <v>0</v>
          </cell>
        </row>
        <row r="175">
          <cell r="B175">
            <v>154</v>
          </cell>
          <cell r="C175" t="str">
            <v>SINAPI</v>
          </cell>
          <cell r="D175" t="str">
            <v>TINTA / REVESTIMENTO A BASE DE RESINA EPOXI COM ALCATRAO, BICOMPONENTE</v>
          </cell>
          <cell r="E175" t="str">
            <v>L</v>
          </cell>
          <cell r="F175">
            <v>1.2</v>
          </cell>
          <cell r="G175">
            <v>72.599999999999994</v>
          </cell>
          <cell r="H175">
            <v>87.12</v>
          </cell>
          <cell r="I175" t="str">
            <v>72,60</v>
          </cell>
          <cell r="J175">
            <v>0</v>
          </cell>
        </row>
        <row r="176">
          <cell r="B176">
            <v>131</v>
          </cell>
          <cell r="C176" t="str">
            <v>SINAPI</v>
          </cell>
          <cell r="D176" t="str">
            <v>ADESIVO ESTRUTURAL A BASE DE RESINA EPOXI, BICOMPONENTE, PASTOSO (TIXOTROPICO)</v>
          </cell>
          <cell r="E176" t="str">
            <v>KG</v>
          </cell>
          <cell r="F176">
            <v>0.5</v>
          </cell>
          <cell r="G176">
            <v>45.38</v>
          </cell>
          <cell r="H176">
            <v>22.69</v>
          </cell>
          <cell r="I176" t="str">
            <v>45,38</v>
          </cell>
          <cell r="J176">
            <v>0</v>
          </cell>
        </row>
        <row r="177">
          <cell r="B177" t="str">
            <v>D00431</v>
          </cell>
          <cell r="C177" t="str">
            <v>SEDOP</v>
          </cell>
          <cell r="D177" t="str">
            <v>Chapa St 1200x1800x12,5mm</v>
          </cell>
          <cell r="E177" t="str">
            <v>Pç</v>
          </cell>
          <cell r="F177">
            <v>4</v>
          </cell>
          <cell r="G177">
            <v>38.15</v>
          </cell>
          <cell r="H177">
            <v>152.6</v>
          </cell>
          <cell r="I177">
            <v>38.15</v>
          </cell>
          <cell r="J177" t="b">
            <v>1</v>
          </cell>
        </row>
        <row r="181">
          <cell r="B181" t="str">
            <v>Código</v>
          </cell>
          <cell r="C181" t="str">
            <v>Banco</v>
          </cell>
          <cell r="D181" t="str">
            <v>Descrição</v>
          </cell>
          <cell r="E181" t="str">
            <v>Und</v>
          </cell>
          <cell r="F181" t="str">
            <v>Quant.</v>
          </cell>
          <cell r="G181" t="str">
            <v>Valor Unit</v>
          </cell>
          <cell r="H181" t="str">
            <v>Total</v>
          </cell>
        </row>
        <row r="182">
          <cell r="B182">
            <v>100961</v>
          </cell>
          <cell r="C182" t="str">
            <v>Próprio</v>
          </cell>
          <cell r="D182" t="str">
            <v>GUARDA-CORPO COM PERFIS DE AÇO INOX E CABO DE AÇO 3,2 MM, FIXADO COM CHUMBADOR MECÂNICO, EM URBANIZAÇÃO GERAL (EXCETO PRAÇA) - (MODELO GUARDA CORPO 02)</v>
          </cell>
          <cell r="E182" t="str">
            <v>M</v>
          </cell>
          <cell r="F182">
            <v>1</v>
          </cell>
          <cell r="G182">
            <v>984.48</v>
          </cell>
          <cell r="H182">
            <v>984.48</v>
          </cell>
        </row>
        <row r="183">
          <cell r="B183">
            <v>88251</v>
          </cell>
          <cell r="C183" t="str">
            <v>SINAPI</v>
          </cell>
          <cell r="D183" t="str">
            <v>AUXILIAR DE SERRALHEIRO COM ENCARGOS COMPLEMENTARES</v>
          </cell>
          <cell r="E183" t="str">
            <v>H</v>
          </cell>
          <cell r="F183">
            <v>2.754</v>
          </cell>
          <cell r="G183">
            <v>15.43</v>
          </cell>
          <cell r="H183">
            <v>42.49</v>
          </cell>
          <cell r="I183" t="str">
            <v>15,43</v>
          </cell>
          <cell r="J183">
            <v>0</v>
          </cell>
        </row>
        <row r="184">
          <cell r="B184">
            <v>88315</v>
          </cell>
          <cell r="C184" t="str">
            <v>SINAPI</v>
          </cell>
          <cell r="D184" t="str">
            <v>SERRALHEIRO COM ENCARGOS COMPLEMENTARES</v>
          </cell>
          <cell r="E184" t="str">
            <v>H</v>
          </cell>
          <cell r="F184">
            <v>3.3530000000000002</v>
          </cell>
          <cell r="G184">
            <v>18.79</v>
          </cell>
          <cell r="H184">
            <v>63</v>
          </cell>
          <cell r="I184" t="str">
            <v>18,79</v>
          </cell>
          <cell r="J184">
            <v>0</v>
          </cell>
        </row>
        <row r="185">
          <cell r="B185">
            <v>1332</v>
          </cell>
          <cell r="C185" t="str">
            <v>SINAPI</v>
          </cell>
          <cell r="D185" t="str">
            <v>CHAPA DE ACO GROSSA, ASTM A36, E = 3/8 " (9,53 MM) 74,69 KG/M2</v>
          </cell>
          <cell r="E185" t="str">
            <v>KG</v>
          </cell>
          <cell r="F185">
            <v>1.4</v>
          </cell>
          <cell r="G185">
            <v>8.5299999999999994</v>
          </cell>
          <cell r="H185">
            <v>11.94</v>
          </cell>
          <cell r="I185" t="str">
            <v>8,53</v>
          </cell>
          <cell r="J185">
            <v>0</v>
          </cell>
        </row>
        <row r="186">
          <cell r="B186">
            <v>11002</v>
          </cell>
          <cell r="C186" t="str">
            <v>SINAPI</v>
          </cell>
          <cell r="D186" t="str">
            <v>ELETRODO REVESTIDO AWS - E6013, DIAMETRO IGUAL A 2,50 MM</v>
          </cell>
          <cell r="E186" t="str">
            <v>KG</v>
          </cell>
          <cell r="F186">
            <v>3.0000000000000001E-3</v>
          </cell>
          <cell r="G186">
            <v>24</v>
          </cell>
          <cell r="H186">
            <v>7.0000000000000007E-2</v>
          </cell>
          <cell r="I186" t="str">
            <v>24,00</v>
          </cell>
          <cell r="J186">
            <v>0</v>
          </cell>
        </row>
        <row r="187">
          <cell r="B187">
            <v>11964</v>
          </cell>
          <cell r="C187" t="str">
            <v>SINAPI</v>
          </cell>
          <cell r="D187" t="str">
            <v>PARAFUSO DE ACO TIPO CHUMBADOR PARABOLT, DIAMETRO 3/8", COMPRIMENTO 75 MM</v>
          </cell>
          <cell r="E187" t="str">
            <v>UN</v>
          </cell>
          <cell r="F187">
            <v>3.3330000000000002</v>
          </cell>
          <cell r="G187">
            <v>1.43</v>
          </cell>
          <cell r="H187">
            <v>4.7699999999999996</v>
          </cell>
          <cell r="I187" t="str">
            <v>1,43</v>
          </cell>
          <cell r="J187">
            <v>0</v>
          </cell>
        </row>
        <row r="188">
          <cell r="B188">
            <v>13246</v>
          </cell>
          <cell r="C188" t="str">
            <v>SINAPI</v>
          </cell>
          <cell r="D188" t="str">
            <v>PARAFUSO DE FERRO POLIDO, SEXTAVADO, COM ROSCA INTEIRA, DIAMETRO 5/16", COMPRIMENTO 3/4", COM PORCA E ARRUELA LISA LEVE</v>
          </cell>
          <cell r="E188" t="str">
            <v>UN</v>
          </cell>
          <cell r="F188">
            <v>5</v>
          </cell>
          <cell r="G188">
            <v>0.27</v>
          </cell>
          <cell r="H188">
            <v>1.35</v>
          </cell>
          <cell r="I188" t="str">
            <v>0,27</v>
          </cell>
          <cell r="J188">
            <v>0</v>
          </cell>
        </row>
        <row r="189">
          <cell r="B189">
            <v>20259</v>
          </cell>
          <cell r="C189" t="str">
            <v>SINAPI</v>
          </cell>
          <cell r="D189" t="str">
            <v>PERFIL DE BORRACHA EPDM MACICO *12 X 15* MM PARA ESQUADRIAS</v>
          </cell>
          <cell r="E189" t="str">
            <v>M</v>
          </cell>
          <cell r="F189">
            <v>3.149</v>
          </cell>
          <cell r="G189">
            <v>7.9</v>
          </cell>
          <cell r="H189">
            <v>24.88</v>
          </cell>
          <cell r="I189" t="str">
            <v>7,90</v>
          </cell>
          <cell r="J189">
            <v>0</v>
          </cell>
        </row>
        <row r="190">
          <cell r="B190">
            <v>39961</v>
          </cell>
          <cell r="C190" t="str">
            <v>SINAPI</v>
          </cell>
          <cell r="D190" t="str">
            <v>SILICONE ACETICO USO GERAL INCOLOR 280 G</v>
          </cell>
          <cell r="E190" t="str">
            <v>UN</v>
          </cell>
          <cell r="F190">
            <v>0.85499999999999998</v>
          </cell>
          <cell r="G190">
            <v>22.69</v>
          </cell>
          <cell r="H190">
            <v>19.399999999999999</v>
          </cell>
          <cell r="I190" t="str">
            <v>22,69</v>
          </cell>
          <cell r="J190">
            <v>0</v>
          </cell>
        </row>
        <row r="191">
          <cell r="B191">
            <v>141</v>
          </cell>
          <cell r="C191" t="str">
            <v>Próprio</v>
          </cell>
          <cell r="D191" t="str">
            <v>Tubo Inox 304 Polido 3 Pol.</v>
          </cell>
          <cell r="E191" t="str">
            <v>m</v>
          </cell>
          <cell r="F191">
            <v>2</v>
          </cell>
          <cell r="G191">
            <v>153.44999999999999</v>
          </cell>
          <cell r="H191">
            <v>306.89999999999998</v>
          </cell>
        </row>
        <row r="192">
          <cell r="B192">
            <v>142</v>
          </cell>
          <cell r="C192" t="str">
            <v>Próprio</v>
          </cell>
          <cell r="D192" t="str">
            <v>Tubo Inox 304 Ø (1'')</v>
          </cell>
          <cell r="E192" t="str">
            <v>m</v>
          </cell>
          <cell r="F192">
            <v>2</v>
          </cell>
          <cell r="G192">
            <v>188.94</v>
          </cell>
          <cell r="H192">
            <v>377.88</v>
          </cell>
        </row>
        <row r="193">
          <cell r="B193">
            <v>144</v>
          </cell>
          <cell r="C193" t="str">
            <v>Próprio</v>
          </cell>
          <cell r="D193" t="str">
            <v>Kit Cabo De Aço 3,2mm X 1/8 S/ Pvc 300 Mt,20 Estc 80 Grampos</v>
          </cell>
          <cell r="E193" t="str">
            <v>un</v>
          </cell>
          <cell r="F193">
            <v>4</v>
          </cell>
          <cell r="G193">
            <v>32.950000000000003</v>
          </cell>
          <cell r="H193">
            <v>131.80000000000001</v>
          </cell>
        </row>
        <row r="197">
          <cell r="B197" t="str">
            <v>Código</v>
          </cell>
          <cell r="C197" t="str">
            <v>Banco</v>
          </cell>
          <cell r="D197" t="str">
            <v>Descrição</v>
          </cell>
          <cell r="E197" t="str">
            <v>Und</v>
          </cell>
          <cell r="F197" t="str">
            <v>Quant.</v>
          </cell>
          <cell r="G197" t="str">
            <v>Valor Unit</v>
          </cell>
          <cell r="H197" t="str">
            <v>Total</v>
          </cell>
        </row>
        <row r="198">
          <cell r="B198">
            <v>101058</v>
          </cell>
          <cell r="C198" t="str">
            <v>Próprio</v>
          </cell>
          <cell r="D198" t="str">
            <v>Fornecimento e instalação de poste em estrutura metálica Ø4'' h=12,70 m, incluindo 01 braço curvo em estrutura metálica Ø1.1/2'' extensão de 3,21 m, e 01 luminária pública com lâmpada LED 150W pintado com esmalte sintético, com acabamento alto brilho nas cores determinadas em projeto, sobre base antiferruginosa, fixação incluindo chumbadores e base de concreto e chapa metálica soldada</v>
          </cell>
          <cell r="E198" t="str">
            <v>un</v>
          </cell>
          <cell r="F198">
            <v>1</v>
          </cell>
          <cell r="G198">
            <v>5099.04</v>
          </cell>
          <cell r="H198">
            <v>5099.04</v>
          </cell>
          <cell r="I198">
            <v>54.79</v>
          </cell>
        </row>
        <row r="199">
          <cell r="B199">
            <v>93358</v>
          </cell>
          <cell r="C199" t="str">
            <v>SINAPI</v>
          </cell>
          <cell r="D199" t="str">
            <v>ESCAVAÇÃO MANUAL DE VALA COM PROFUNDIDADE MENOR OU IGUAL A 1,30 M. AF_02/2021</v>
          </cell>
          <cell r="E199" t="str">
            <v>m³</v>
          </cell>
          <cell r="F199">
            <v>0.8</v>
          </cell>
          <cell r="G199">
            <v>59.57</v>
          </cell>
          <cell r="H199">
            <v>47.66</v>
          </cell>
          <cell r="I199" t="str">
            <v>59,57</v>
          </cell>
          <cell r="J199">
            <v>0</v>
          </cell>
        </row>
        <row r="200">
          <cell r="B200">
            <v>94963</v>
          </cell>
          <cell r="C200" t="str">
            <v>SINAPI</v>
          </cell>
          <cell r="D200" t="str">
            <v>CONCRETO FCK = 15MPA, TRAÇO 1:3,4:3,5 (EM MASSA SECA DE CIMENTO/ AREIA MÉDIA/ BRITA 1) - PREPARO MECÂNICO COM BETONEIRA 400 L. AF_05/2021</v>
          </cell>
          <cell r="E200" t="str">
            <v>m³</v>
          </cell>
          <cell r="F200">
            <v>0.77</v>
          </cell>
          <cell r="G200">
            <v>417.64</v>
          </cell>
          <cell r="H200">
            <v>321.58</v>
          </cell>
          <cell r="I200" t="str">
            <v>417,64</v>
          </cell>
          <cell r="J200">
            <v>0</v>
          </cell>
        </row>
        <row r="201">
          <cell r="B201">
            <v>89272</v>
          </cell>
          <cell r="C201" t="str">
            <v>SINAPI</v>
          </cell>
          <cell r="D201" t="str">
            <v>GUINDASTE HIDRÁULICO AUTOPROPELIDO, COM LANÇA TELESCÓPICA 28,80 M, CAPACIDADE MÁXIMA 30 T, POTÊNCIA 97 KW, TRAÇÃO 4 X 4 - CHP DIURNO. AF_11/2014</v>
          </cell>
          <cell r="E201" t="str">
            <v>CHP</v>
          </cell>
          <cell r="F201">
            <v>1</v>
          </cell>
          <cell r="G201">
            <v>152.25</v>
          </cell>
          <cell r="H201">
            <v>152.25</v>
          </cell>
          <cell r="I201" t="str">
            <v>152,25</v>
          </cell>
          <cell r="J201">
            <v>0</v>
          </cell>
        </row>
        <row r="202">
          <cell r="B202">
            <v>96543</v>
          </cell>
          <cell r="C202" t="str">
            <v>SINAPI</v>
          </cell>
          <cell r="D202" t="str">
            <v>ARMAÇÃO DE BLOCO, VIGA BALDRAME E SAPATA UTILIZANDO AÇO CA-60 DE 5 MM - MONTAGEM. AF_06/2017</v>
          </cell>
          <cell r="E202" t="str">
            <v>KG</v>
          </cell>
          <cell r="F202">
            <v>4.96</v>
          </cell>
          <cell r="G202">
            <v>15.99</v>
          </cell>
          <cell r="H202">
            <v>79.31</v>
          </cell>
          <cell r="I202" t="str">
            <v>15,99</v>
          </cell>
          <cell r="J202">
            <v>0</v>
          </cell>
        </row>
        <row r="203">
          <cell r="B203">
            <v>101632</v>
          </cell>
          <cell r="C203" t="str">
            <v>SINAPI</v>
          </cell>
          <cell r="D203" t="str">
            <v>RELÉ FOTOELÉTRICO PARA COMANDO DE ILUMINAÇÃO EXTERNA 1000 W - FORNECIMENTO E INSTALAÇÃO. AF_08/2020</v>
          </cell>
          <cell r="E203" t="str">
            <v>UN</v>
          </cell>
          <cell r="F203">
            <v>1</v>
          </cell>
          <cell r="G203">
            <v>26.65</v>
          </cell>
          <cell r="H203">
            <v>26.65</v>
          </cell>
          <cell r="I203" t="str">
            <v>26,65</v>
          </cell>
          <cell r="J203">
            <v>0</v>
          </cell>
        </row>
        <row r="204">
          <cell r="B204">
            <v>98746</v>
          </cell>
          <cell r="C204" t="str">
            <v>SINAPI</v>
          </cell>
          <cell r="D204" t="str">
            <v>SOLDA DE TOPO EM CHAPA/PERFIL/TUBO DE AÇO CHANFRADO, ESPESSURA=1/4''. AF_06/2018</v>
          </cell>
          <cell r="E204" t="str">
            <v>M</v>
          </cell>
          <cell r="F204">
            <v>0.45</v>
          </cell>
          <cell r="G204">
            <v>47.64</v>
          </cell>
          <cell r="H204">
            <v>21.44</v>
          </cell>
          <cell r="I204" t="str">
            <v>47,64</v>
          </cell>
          <cell r="J204">
            <v>0</v>
          </cell>
        </row>
        <row r="205">
          <cell r="B205">
            <v>88315</v>
          </cell>
          <cell r="C205" t="str">
            <v>SINAPI</v>
          </cell>
          <cell r="D205" t="str">
            <v>SERRALHEIRO COM ENCARGOS COMPLEMENTARES</v>
          </cell>
          <cell r="E205" t="str">
            <v>H</v>
          </cell>
          <cell r="F205">
            <v>3.5</v>
          </cell>
          <cell r="G205">
            <v>18.79</v>
          </cell>
          <cell r="H205">
            <v>65.77</v>
          </cell>
          <cell r="I205" t="str">
            <v>18,79</v>
          </cell>
          <cell r="J205">
            <v>0</v>
          </cell>
        </row>
        <row r="206">
          <cell r="B206">
            <v>88251</v>
          </cell>
          <cell r="C206" t="str">
            <v>SINAPI</v>
          </cell>
          <cell r="D206" t="str">
            <v>AUXILIAR DE SERRALHEIRO COM ENCARGOS COMPLEMENTARES</v>
          </cell>
          <cell r="E206" t="str">
            <v>H</v>
          </cell>
          <cell r="F206">
            <v>3.5</v>
          </cell>
          <cell r="G206">
            <v>15.43</v>
          </cell>
          <cell r="H206">
            <v>54.01</v>
          </cell>
          <cell r="I206" t="str">
            <v>15,43</v>
          </cell>
          <cell r="J206">
            <v>0</v>
          </cell>
        </row>
        <row r="207">
          <cell r="B207">
            <v>88264</v>
          </cell>
          <cell r="C207" t="str">
            <v>SINAPI</v>
          </cell>
          <cell r="D207" t="str">
            <v>ELETRICISTA COM ENCARGOS COMPLEMENTARES</v>
          </cell>
          <cell r="E207" t="str">
            <v>H</v>
          </cell>
          <cell r="F207">
            <v>3.5</v>
          </cell>
          <cell r="G207">
            <v>19.04</v>
          </cell>
          <cell r="H207">
            <v>66.64</v>
          </cell>
          <cell r="I207" t="str">
            <v>19,04</v>
          </cell>
          <cell r="J207">
            <v>0</v>
          </cell>
        </row>
        <row r="208">
          <cell r="B208">
            <v>88309</v>
          </cell>
          <cell r="C208" t="str">
            <v>SINAPI</v>
          </cell>
          <cell r="D208" t="str">
            <v>PEDREIRO COM ENCARGOS COMPLEMENTARES</v>
          </cell>
          <cell r="E208" t="str">
            <v>H</v>
          </cell>
          <cell r="F208">
            <v>1.4</v>
          </cell>
          <cell r="G208">
            <v>18.89</v>
          </cell>
          <cell r="H208">
            <v>26.45</v>
          </cell>
          <cell r="I208" t="str">
            <v>18,89</v>
          </cell>
          <cell r="J208">
            <v>0</v>
          </cell>
        </row>
        <row r="209">
          <cell r="B209">
            <v>88316</v>
          </cell>
          <cell r="C209" t="str">
            <v>SINAPI</v>
          </cell>
          <cell r="D209" t="str">
            <v>SERVENTE COM ENCARGOS COMPLEMENTARES</v>
          </cell>
          <cell r="E209" t="str">
            <v>H</v>
          </cell>
          <cell r="F209">
            <v>1.4</v>
          </cell>
          <cell r="G209">
            <v>15.06</v>
          </cell>
          <cell r="H209">
            <v>21.08</v>
          </cell>
          <cell r="I209" t="str">
            <v>15,06</v>
          </cell>
          <cell r="J209">
            <v>0</v>
          </cell>
        </row>
        <row r="210">
          <cell r="B210">
            <v>100760</v>
          </cell>
          <cell r="C210" t="str">
            <v>SINAPI</v>
          </cell>
          <cell r="D210" t="str">
            <v>PINTURA COM TINTA ALQUÍDICA DE ACABAMENTO (ESMALTE SINTÉTICO BRILHANTE) APLICADA A ROLO OU PINCEL SOBRE SUPERFÍCIES METÁLICAS (EXCETO PERFIL) EXECUTADO EM OBRA (02 DEMÃOS). AF_01/2020</v>
          </cell>
          <cell r="E210" t="str">
            <v>m²</v>
          </cell>
          <cell r="F210">
            <v>0.43</v>
          </cell>
          <cell r="G210">
            <v>33.42</v>
          </cell>
          <cell r="H210">
            <v>14.37</v>
          </cell>
          <cell r="I210" t="str">
            <v>33,42</v>
          </cell>
          <cell r="J210">
            <v>0</v>
          </cell>
        </row>
        <row r="211">
          <cell r="B211">
            <v>7693</v>
          </cell>
          <cell r="C211" t="str">
            <v>SINAPI</v>
          </cell>
          <cell r="D211" t="str">
            <v>TUBO ACO GALVANIZADO COM COSTURA, CLASSE MEDIA, DN 4", E = 4,50* MM, PESO 12,10* KG/M (NBR 5580)</v>
          </cell>
          <cell r="E211" t="str">
            <v>M</v>
          </cell>
          <cell r="F211">
            <v>12.7</v>
          </cell>
          <cell r="G211">
            <v>245.11</v>
          </cell>
          <cell r="H211">
            <v>3112.9</v>
          </cell>
          <cell r="I211" t="str">
            <v>245,11</v>
          </cell>
          <cell r="J211">
            <v>0</v>
          </cell>
        </row>
        <row r="212">
          <cell r="B212">
            <v>7697</v>
          </cell>
          <cell r="C212" t="str">
            <v>SINAPI</v>
          </cell>
          <cell r="D212" t="str">
            <v>TUBO ACO GALVANIZADO COM COSTURA, CLASSE MEDIA, DN 1.1/2", E = *3,25* MM, PESO *3,61* KG/M (NBR 5580)</v>
          </cell>
          <cell r="E212" t="str">
            <v>M</v>
          </cell>
          <cell r="F212">
            <v>3.21</v>
          </cell>
          <cell r="G212">
            <v>73.900000000000006</v>
          </cell>
          <cell r="H212">
            <v>237.22</v>
          </cell>
          <cell r="I212" t="str">
            <v>73,90</v>
          </cell>
          <cell r="J212">
            <v>0</v>
          </cell>
        </row>
        <row r="213">
          <cell r="B213">
            <v>1330</v>
          </cell>
          <cell r="C213" t="str">
            <v>SINAPI</v>
          </cell>
          <cell r="D213" t="str">
            <v>CHAPA DE ACO GROSSA, ASTM A36, E = 1/4 " (6,35 MM) 49,79 KG/M2</v>
          </cell>
          <cell r="E213" t="str">
            <v>KG</v>
          </cell>
          <cell r="F213">
            <v>6.23</v>
          </cell>
          <cell r="G213">
            <v>8.32</v>
          </cell>
          <cell r="H213">
            <v>51.83</v>
          </cell>
          <cell r="I213" t="str">
            <v>8,32</v>
          </cell>
          <cell r="J213">
            <v>0</v>
          </cell>
        </row>
        <row r="214">
          <cell r="B214">
            <v>4332</v>
          </cell>
          <cell r="C214" t="str">
            <v>SINAPI</v>
          </cell>
          <cell r="D214" t="str">
            <v>PARAFUSO ZINCADO, SEXTAVADO, COM ROSCA INTEIRA, DIAMETRO 3/8", COMPRIMENTO 2"</v>
          </cell>
          <cell r="E214" t="str">
            <v>UN</v>
          </cell>
          <cell r="F214">
            <v>4</v>
          </cell>
          <cell r="G214">
            <v>0.65</v>
          </cell>
          <cell r="H214">
            <v>2.6</v>
          </cell>
          <cell r="I214" t="str">
            <v>0,65</v>
          </cell>
          <cell r="J214">
            <v>0</v>
          </cell>
        </row>
        <row r="215">
          <cell r="B215">
            <v>4341</v>
          </cell>
          <cell r="C215" t="str">
            <v>SINAPI</v>
          </cell>
          <cell r="D215" t="str">
            <v>PORCA ZINCADA, QUADRADA, DIAMETRO 3/8"</v>
          </cell>
          <cell r="E215" t="str">
            <v>UN</v>
          </cell>
          <cell r="F215">
            <v>4</v>
          </cell>
          <cell r="G215">
            <v>0.61</v>
          </cell>
          <cell r="H215">
            <v>2.44</v>
          </cell>
          <cell r="I215" t="str">
            <v>0,61</v>
          </cell>
          <cell r="J215">
            <v>0</v>
          </cell>
        </row>
        <row r="216">
          <cell r="B216">
            <v>39207</v>
          </cell>
          <cell r="C216" t="str">
            <v>SINAPI</v>
          </cell>
          <cell r="D216" t="str">
            <v>ARRUELA EM ALUMINIO, COM ROSCA, DE 3/8", PARA ELETRODUTO</v>
          </cell>
          <cell r="E216" t="str">
            <v>UN</v>
          </cell>
          <cell r="F216">
            <v>4</v>
          </cell>
          <cell r="G216">
            <v>0.93</v>
          </cell>
          <cell r="H216">
            <v>3.72</v>
          </cell>
          <cell r="I216" t="str">
            <v>0,93</v>
          </cell>
          <cell r="J216">
            <v>0</v>
          </cell>
        </row>
        <row r="217">
          <cell r="B217">
            <v>34</v>
          </cell>
          <cell r="C217" t="str">
            <v>SINAPI</v>
          </cell>
          <cell r="D217" t="str">
            <v>ACO CA-50, 10,0 MM, VERGALHAO</v>
          </cell>
          <cell r="E217" t="str">
            <v>KG</v>
          </cell>
          <cell r="F217">
            <v>1.792</v>
          </cell>
          <cell r="G217">
            <v>8.9</v>
          </cell>
          <cell r="H217">
            <v>15.95</v>
          </cell>
          <cell r="I217" t="str">
            <v>8,90</v>
          </cell>
          <cell r="J217">
            <v>0</v>
          </cell>
        </row>
        <row r="218">
          <cell r="B218">
            <v>42247</v>
          </cell>
          <cell r="C218" t="str">
            <v>SINAPI</v>
          </cell>
          <cell r="D218" t="str">
            <v>LUMINARIA DE LED PARA ILUMINACAO PUBLICA, DE 138 W ATE 180 W, INVOLUCRO EM ALUMINIO OU ACO INOX</v>
          </cell>
          <cell r="E218" t="str">
            <v>UN</v>
          </cell>
          <cell r="F218">
            <v>1</v>
          </cell>
          <cell r="G218">
            <v>775.17</v>
          </cell>
          <cell r="H218">
            <v>775.17</v>
          </cell>
          <cell r="I218" t="str">
            <v>775,17</v>
          </cell>
          <cell r="J218">
            <v>0</v>
          </cell>
        </row>
        <row r="222">
          <cell r="B222" t="str">
            <v>Código</v>
          </cell>
          <cell r="C222" t="str">
            <v>Banco</v>
          </cell>
          <cell r="D222" t="str">
            <v>Descrição</v>
          </cell>
          <cell r="E222" t="str">
            <v>Und</v>
          </cell>
          <cell r="F222" t="str">
            <v>Quant.</v>
          </cell>
          <cell r="G222" t="str">
            <v>Valor Unit</v>
          </cell>
          <cell r="H222" t="str">
            <v>Total</v>
          </cell>
        </row>
        <row r="223">
          <cell r="B223">
            <v>101059</v>
          </cell>
          <cell r="C223" t="str">
            <v>Próprio</v>
          </cell>
          <cell r="D223" t="str">
            <v>Fornecimento e instalação de poste em estrutura metálica Ø4'' h=12,70 m, incluindo 02 braços curvos em estrutura metálica Ø1.1/2'' extensões de, 2,08 e 3,21 m, e 02 luminárias públicas com lâmpada LED 150W pintado com esmalte sintético, com acabamento alto brilho nas cores determinadas em projeto, sobre base antiferruginosa, fixação incluindo chumbadores e base de concreto e chapa metálica soldada</v>
          </cell>
          <cell r="E223" t="str">
            <v>un</v>
          </cell>
          <cell r="F223">
            <v>1</v>
          </cell>
          <cell r="G223">
            <v>6054.54</v>
          </cell>
          <cell r="H223">
            <v>6054.54</v>
          </cell>
          <cell r="I223">
            <v>138.30000000000001</v>
          </cell>
        </row>
        <row r="224">
          <cell r="B224">
            <v>93358</v>
          </cell>
          <cell r="C224" t="str">
            <v>SINAPI</v>
          </cell>
          <cell r="D224" t="str">
            <v>ESCAVAÇÃO MANUAL DE VALA COM PROFUNDIDADE MENOR OU IGUAL A 1,30 M. AF_02/2021</v>
          </cell>
          <cell r="E224" t="str">
            <v>m³</v>
          </cell>
          <cell r="F224">
            <v>0.8</v>
          </cell>
          <cell r="G224">
            <v>59.57</v>
          </cell>
          <cell r="H224">
            <v>47.66</v>
          </cell>
          <cell r="I224" t="str">
            <v>59,57</v>
          </cell>
          <cell r="J224">
            <v>0</v>
          </cell>
        </row>
        <row r="225">
          <cell r="B225">
            <v>94963</v>
          </cell>
          <cell r="C225" t="str">
            <v>SINAPI</v>
          </cell>
          <cell r="D225" t="str">
            <v>CONCRETO FCK = 15MPA, TRAÇO 1:3,4:3,5 (EM MASSA SECA DE CIMENTO/ AREIA MÉDIA/ BRITA 1) - PREPARO MECÂNICO COM BETONEIRA 400 L. AF_05/2021</v>
          </cell>
          <cell r="E225" t="str">
            <v>m³</v>
          </cell>
          <cell r="F225">
            <v>0.77</v>
          </cell>
          <cell r="G225">
            <v>417.64</v>
          </cell>
          <cell r="H225">
            <v>321.58</v>
          </cell>
          <cell r="I225" t="str">
            <v>417,64</v>
          </cell>
          <cell r="J225">
            <v>0</v>
          </cell>
        </row>
        <row r="226">
          <cell r="B226">
            <v>89272</v>
          </cell>
          <cell r="C226" t="str">
            <v>SINAPI</v>
          </cell>
          <cell r="D226" t="str">
            <v>GUINDASTE HIDRÁULICO AUTOPROPELIDO, COM LANÇA TELESCÓPICA 28,80 M, CAPACIDADE MÁXIMA 30 T, POTÊNCIA 97 KW, TRAÇÃO 4 X 4 - CHP DIURNO. AF_11/2014</v>
          </cell>
          <cell r="E226" t="str">
            <v>CHP</v>
          </cell>
          <cell r="F226">
            <v>1</v>
          </cell>
          <cell r="G226">
            <v>152.25</v>
          </cell>
          <cell r="H226">
            <v>152.25</v>
          </cell>
          <cell r="I226" t="str">
            <v>152,25</v>
          </cell>
          <cell r="J226">
            <v>0</v>
          </cell>
        </row>
        <row r="227">
          <cell r="B227">
            <v>96543</v>
          </cell>
          <cell r="C227" t="str">
            <v>SINAPI</v>
          </cell>
          <cell r="D227" t="str">
            <v>ARMAÇÃO DE BLOCO, VIGA BALDRAME E SAPATA UTILIZANDO AÇO CA-60 DE 5 MM - MONTAGEM. AF_06/2017</v>
          </cell>
          <cell r="E227" t="str">
            <v>KG</v>
          </cell>
          <cell r="F227">
            <v>4.96</v>
          </cell>
          <cell r="G227">
            <v>15.99</v>
          </cell>
          <cell r="H227">
            <v>79.31</v>
          </cell>
          <cell r="I227" t="str">
            <v>15,99</v>
          </cell>
          <cell r="J227">
            <v>0</v>
          </cell>
        </row>
        <row r="228">
          <cell r="B228">
            <v>101632</v>
          </cell>
          <cell r="C228" t="str">
            <v>SINAPI</v>
          </cell>
          <cell r="D228" t="str">
            <v>RELÉ FOTOELÉTRICO PARA COMANDO DE ILUMINAÇÃO EXTERNA 1000 W - FORNECIMENTO E INSTALAÇÃO. AF_08/2020</v>
          </cell>
          <cell r="E228" t="str">
            <v>UN</v>
          </cell>
          <cell r="F228">
            <v>1</v>
          </cell>
          <cell r="G228">
            <v>26.65</v>
          </cell>
          <cell r="H228">
            <v>26.65</v>
          </cell>
          <cell r="I228" t="str">
            <v>26,65</v>
          </cell>
          <cell r="J228">
            <v>0</v>
          </cell>
        </row>
        <row r="229">
          <cell r="B229">
            <v>98746</v>
          </cell>
          <cell r="C229" t="str">
            <v>SINAPI</v>
          </cell>
          <cell r="D229" t="str">
            <v>SOLDA DE TOPO EM CHAPA/PERFIL/TUBO DE AÇO CHANFRADO, ESPESSURA=1/4''. AF_06/2018</v>
          </cell>
          <cell r="E229" t="str">
            <v>M</v>
          </cell>
          <cell r="F229">
            <v>0.45</v>
          </cell>
          <cell r="G229">
            <v>47.64</v>
          </cell>
          <cell r="H229">
            <v>21.44</v>
          </cell>
          <cell r="I229" t="str">
            <v>47,64</v>
          </cell>
          <cell r="J229">
            <v>0</v>
          </cell>
        </row>
        <row r="230">
          <cell r="B230">
            <v>88315</v>
          </cell>
          <cell r="C230" t="str">
            <v>SINAPI</v>
          </cell>
          <cell r="D230" t="str">
            <v>SERRALHEIRO COM ENCARGOS COMPLEMENTARES</v>
          </cell>
          <cell r="E230" t="str">
            <v>H</v>
          </cell>
          <cell r="F230">
            <v>4</v>
          </cell>
          <cell r="G230">
            <v>18.79</v>
          </cell>
          <cell r="H230">
            <v>75.16</v>
          </cell>
          <cell r="I230" t="str">
            <v>18,79</v>
          </cell>
          <cell r="J230">
            <v>0</v>
          </cell>
        </row>
        <row r="231">
          <cell r="B231">
            <v>88251</v>
          </cell>
          <cell r="C231" t="str">
            <v>SINAPI</v>
          </cell>
          <cell r="D231" t="str">
            <v>AUXILIAR DE SERRALHEIRO COM ENCARGOS COMPLEMENTARES</v>
          </cell>
          <cell r="E231" t="str">
            <v>H</v>
          </cell>
          <cell r="F231">
            <v>4</v>
          </cell>
          <cell r="G231">
            <v>15.43</v>
          </cell>
          <cell r="H231">
            <v>61.72</v>
          </cell>
          <cell r="I231" t="str">
            <v>15,43</v>
          </cell>
          <cell r="J231">
            <v>0</v>
          </cell>
        </row>
        <row r="232">
          <cell r="B232">
            <v>88264</v>
          </cell>
          <cell r="C232" t="str">
            <v>SINAPI</v>
          </cell>
          <cell r="D232" t="str">
            <v>ELETRICISTA COM ENCARGOS COMPLEMENTARES</v>
          </cell>
          <cell r="E232" t="str">
            <v>H</v>
          </cell>
          <cell r="F232">
            <v>4</v>
          </cell>
          <cell r="G232">
            <v>19.04</v>
          </cell>
          <cell r="H232">
            <v>76.16</v>
          </cell>
          <cell r="I232" t="str">
            <v>19,04</v>
          </cell>
          <cell r="J232">
            <v>0</v>
          </cell>
        </row>
        <row r="233">
          <cell r="B233">
            <v>88309</v>
          </cell>
          <cell r="C233" t="str">
            <v>SINAPI</v>
          </cell>
          <cell r="D233" t="str">
            <v>PEDREIRO COM ENCARGOS COMPLEMENTARES</v>
          </cell>
          <cell r="E233" t="str">
            <v>H</v>
          </cell>
          <cell r="F233">
            <v>1.4</v>
          </cell>
          <cell r="G233">
            <v>18.89</v>
          </cell>
          <cell r="H233">
            <v>26.45</v>
          </cell>
          <cell r="I233" t="str">
            <v>18,89</v>
          </cell>
          <cell r="J233">
            <v>0</v>
          </cell>
        </row>
        <row r="234">
          <cell r="B234">
            <v>88316</v>
          </cell>
          <cell r="C234" t="str">
            <v>SINAPI</v>
          </cell>
          <cell r="D234" t="str">
            <v>SERVENTE COM ENCARGOS COMPLEMENTARES</v>
          </cell>
          <cell r="E234" t="str">
            <v>H</v>
          </cell>
          <cell r="F234">
            <v>1.4</v>
          </cell>
          <cell r="G234">
            <v>15.06</v>
          </cell>
          <cell r="H234">
            <v>21.08</v>
          </cell>
          <cell r="I234" t="str">
            <v>15,06</v>
          </cell>
          <cell r="J234">
            <v>0</v>
          </cell>
        </row>
        <row r="235">
          <cell r="B235">
            <v>100760</v>
          </cell>
          <cell r="C235" t="str">
            <v>SINAPI</v>
          </cell>
          <cell r="D235" t="str">
            <v>PINTURA COM TINTA ALQUÍDICA DE ACABAMENTO (ESMALTE SINTÉTICO BRILHANTE) APLICADA A ROLO OU PINCEL SOBRE SUPERFÍCIES METÁLICAS (EXCETO PERFIL) EXECUTADO EM OBRA (02 DEMÃOS). AF_01/2020</v>
          </cell>
          <cell r="E235" t="str">
            <v>m²</v>
          </cell>
          <cell r="F235">
            <v>0.43</v>
          </cell>
          <cell r="G235">
            <v>33.42</v>
          </cell>
          <cell r="H235">
            <v>14.37</v>
          </cell>
          <cell r="I235" t="str">
            <v>33,42</v>
          </cell>
          <cell r="J235">
            <v>0</v>
          </cell>
        </row>
        <row r="236">
          <cell r="B236">
            <v>7693</v>
          </cell>
          <cell r="C236" t="str">
            <v>SINAPI</v>
          </cell>
          <cell r="D236" t="str">
            <v>TUBO ACO GALVANIZADO COM COSTURA, CLASSE MEDIA, DN 4", E = 4,50* MM, PESO 12,10* KG/M (NBR 5580)</v>
          </cell>
          <cell r="E236" t="str">
            <v>M</v>
          </cell>
          <cell r="F236">
            <v>12.7</v>
          </cell>
          <cell r="G236">
            <v>245.11</v>
          </cell>
          <cell r="H236">
            <v>3112.9</v>
          </cell>
          <cell r="I236" t="str">
            <v>245,11</v>
          </cell>
          <cell r="J236">
            <v>0</v>
          </cell>
        </row>
        <row r="237">
          <cell r="B237">
            <v>7697</v>
          </cell>
          <cell r="C237" t="str">
            <v>SINAPI</v>
          </cell>
          <cell r="D237" t="str">
            <v>TUBO ACO GALVANIZADO COM COSTURA, CLASSE MEDIA, DN 1.1/2", E = *3,25* MM, PESO *3,61* KG/M (NBR 5580)</v>
          </cell>
          <cell r="E237" t="str">
            <v>M</v>
          </cell>
          <cell r="F237">
            <v>2.08</v>
          </cell>
          <cell r="G237">
            <v>73.900000000000006</v>
          </cell>
          <cell r="H237">
            <v>153.71</v>
          </cell>
          <cell r="I237" t="str">
            <v>73,90</v>
          </cell>
          <cell r="J237">
            <v>0</v>
          </cell>
        </row>
        <row r="238">
          <cell r="B238">
            <v>7697</v>
          </cell>
          <cell r="C238" t="str">
            <v>SINAPI</v>
          </cell>
          <cell r="D238" t="str">
            <v>TUBO ACO GALVANIZADO COM COSTURA, CLASSE MEDIA, DN 1.1/2", E = *3,25* MM, PESO *3,61* KG/M (NBR 5580)</v>
          </cell>
          <cell r="E238" t="str">
            <v>M</v>
          </cell>
          <cell r="F238">
            <v>3.21</v>
          </cell>
          <cell r="G238">
            <v>73.900000000000006</v>
          </cell>
          <cell r="H238">
            <v>237.22</v>
          </cell>
          <cell r="I238" t="str">
            <v>73,90</v>
          </cell>
          <cell r="J238">
            <v>0</v>
          </cell>
        </row>
        <row r="239">
          <cell r="B239">
            <v>1330</v>
          </cell>
          <cell r="C239" t="str">
            <v>SINAPI</v>
          </cell>
          <cell r="D239" t="str">
            <v>CHAPA DE ACO GROSSA, ASTM A36, E = 1/4 " (6,35 MM) 49,79 KG/M2</v>
          </cell>
          <cell r="E239" t="str">
            <v>KG</v>
          </cell>
          <cell r="F239">
            <v>6.23</v>
          </cell>
          <cell r="G239">
            <v>8.32</v>
          </cell>
          <cell r="H239">
            <v>51.83</v>
          </cell>
          <cell r="I239" t="str">
            <v>8,32</v>
          </cell>
          <cell r="J239">
            <v>0</v>
          </cell>
        </row>
        <row r="240">
          <cell r="B240">
            <v>4332</v>
          </cell>
          <cell r="C240" t="str">
            <v>SINAPI</v>
          </cell>
          <cell r="D240" t="str">
            <v>PARAFUSO ZINCADO, SEXTAVADO, COM ROSCA INTEIRA, DIAMETRO 3/8", COMPRIMENTO 2"</v>
          </cell>
          <cell r="E240" t="str">
            <v>UN</v>
          </cell>
          <cell r="F240">
            <v>4</v>
          </cell>
          <cell r="G240">
            <v>0.65</v>
          </cell>
          <cell r="H240">
            <v>2.6</v>
          </cell>
          <cell r="I240" t="str">
            <v>0,65</v>
          </cell>
          <cell r="J240">
            <v>0</v>
          </cell>
        </row>
        <row r="241">
          <cell r="B241">
            <v>4341</v>
          </cell>
          <cell r="C241" t="str">
            <v>SINAPI</v>
          </cell>
          <cell r="D241" t="str">
            <v>PORCA ZINCADA, QUADRADA, DIAMETRO 3/8"</v>
          </cell>
          <cell r="E241" t="str">
            <v>UN</v>
          </cell>
          <cell r="F241">
            <v>4</v>
          </cell>
          <cell r="G241">
            <v>0.61</v>
          </cell>
          <cell r="H241">
            <v>2.44</v>
          </cell>
          <cell r="I241" t="str">
            <v>0,61</v>
          </cell>
          <cell r="J241">
            <v>0</v>
          </cell>
        </row>
        <row r="242">
          <cell r="B242">
            <v>39207</v>
          </cell>
          <cell r="C242" t="str">
            <v>SINAPI</v>
          </cell>
          <cell r="D242" t="str">
            <v>ARRUELA EM ALUMINIO, COM ROSCA, DE 3/8", PARA ELETRODUTO</v>
          </cell>
          <cell r="E242" t="str">
            <v>UN</v>
          </cell>
          <cell r="F242">
            <v>4</v>
          </cell>
          <cell r="G242">
            <v>0.93</v>
          </cell>
          <cell r="H242">
            <v>3.72</v>
          </cell>
          <cell r="I242" t="str">
            <v>0,93</v>
          </cell>
          <cell r="J242">
            <v>0</v>
          </cell>
        </row>
        <row r="243">
          <cell r="B243">
            <v>34</v>
          </cell>
          <cell r="C243" t="str">
            <v>SINAPI</v>
          </cell>
          <cell r="D243" t="str">
            <v>ACO CA-50, 10,0 MM, VERGALHAO</v>
          </cell>
          <cell r="E243" t="str">
            <v>KG</v>
          </cell>
          <cell r="F243">
            <v>1.792</v>
          </cell>
          <cell r="G243">
            <v>8.9</v>
          </cell>
          <cell r="H243">
            <v>15.95</v>
          </cell>
          <cell r="I243" t="str">
            <v>8,90</v>
          </cell>
          <cell r="J243">
            <v>0</v>
          </cell>
        </row>
        <row r="244">
          <cell r="B244">
            <v>42247</v>
          </cell>
          <cell r="C244" t="str">
            <v>SINAPI</v>
          </cell>
          <cell r="D244" t="str">
            <v>LUMINARIA DE LED PARA ILUMINACAO PUBLICA, DE 138 W ATE 180 W, INVOLUCRO EM ALUMINIO OU ACO INOX</v>
          </cell>
          <cell r="E244" t="str">
            <v>UN</v>
          </cell>
          <cell r="F244">
            <v>2</v>
          </cell>
          <cell r="G244">
            <v>775.17</v>
          </cell>
          <cell r="H244">
            <v>1550.34</v>
          </cell>
          <cell r="I244" t="str">
            <v>775,17</v>
          </cell>
          <cell r="J244">
            <v>0</v>
          </cell>
        </row>
        <row r="248">
          <cell r="B248" t="str">
            <v>Código</v>
          </cell>
          <cell r="C248" t="str">
            <v>Banco</v>
          </cell>
          <cell r="D248" t="str">
            <v>Descrição</v>
          </cell>
          <cell r="E248" t="str">
            <v>Und</v>
          </cell>
          <cell r="F248" t="str">
            <v>Quant.</v>
          </cell>
          <cell r="G248" t="str">
            <v>Valor Unit</v>
          </cell>
          <cell r="H248" t="str">
            <v>Total</v>
          </cell>
        </row>
        <row r="249">
          <cell r="B249">
            <v>100894</v>
          </cell>
          <cell r="C249" t="str">
            <v>Próprio</v>
          </cell>
          <cell r="D249" t="str">
            <v>Fornecimento e instalação de poste em estrutura metálica Ø4'' e 3.1/2'' h=9,00 m, incluindo suporte de sustentação para 4 pétalas, com 4 lâmpadas LED 150W pintado com esmalte sintético, acabamento alto brilho nas cores determinadas em projeto, sobre base antiferruginosa, fixação incluindo chumbadores e base de concreto e chapa metálica soldada</v>
          </cell>
          <cell r="E249" t="str">
            <v>un</v>
          </cell>
          <cell r="F249">
            <v>1</v>
          </cell>
          <cell r="G249">
            <v>7914.13</v>
          </cell>
          <cell r="H249">
            <v>7914.13</v>
          </cell>
          <cell r="I249">
            <v>1571.48</v>
          </cell>
        </row>
        <row r="250">
          <cell r="B250">
            <v>93358</v>
          </cell>
          <cell r="C250" t="str">
            <v>SINAPI</v>
          </cell>
          <cell r="D250" t="str">
            <v>ESCAVAÇÃO MANUAL DE VALA COM PROFUNDIDADE MENOR OU IGUAL A 1,30 M. AF_02/2021</v>
          </cell>
          <cell r="E250" t="str">
            <v>m³</v>
          </cell>
          <cell r="F250">
            <v>0.8</v>
          </cell>
          <cell r="G250">
            <v>59.57</v>
          </cell>
          <cell r="H250">
            <v>47.66</v>
          </cell>
          <cell r="I250" t="str">
            <v>59,57</v>
          </cell>
          <cell r="J250">
            <v>0</v>
          </cell>
        </row>
        <row r="251">
          <cell r="B251">
            <v>94963</v>
          </cell>
          <cell r="C251" t="str">
            <v>SINAPI</v>
          </cell>
          <cell r="D251" t="str">
            <v>CONCRETO FCK = 15MPA, TRAÇO 1:3,4:3,5 (EM MASSA SECA DE CIMENTO/ AREIA MÉDIA/ BRITA 1) - PREPARO MECÂNICO COM BETONEIRA 400 L. AF_05/2021</v>
          </cell>
          <cell r="E251" t="str">
            <v>m³</v>
          </cell>
          <cell r="F251">
            <v>0.77</v>
          </cell>
          <cell r="G251">
            <v>417.64</v>
          </cell>
          <cell r="H251">
            <v>321.58</v>
          </cell>
          <cell r="I251" t="str">
            <v>417,64</v>
          </cell>
          <cell r="J251">
            <v>0</v>
          </cell>
        </row>
        <row r="252">
          <cell r="B252">
            <v>89272</v>
          </cell>
          <cell r="C252" t="str">
            <v>SINAPI</v>
          </cell>
          <cell r="D252" t="str">
            <v>GUINDASTE HIDRÁULICO AUTOPROPELIDO, COM LANÇA TELESCÓPICA 28,80 M, CAPACIDADE MÁXIMA 30 T, POTÊNCIA 97 KW, TRAÇÃO 4 X 4 - CHP DIURNO. AF_11/2014</v>
          </cell>
          <cell r="E252" t="str">
            <v>CHP</v>
          </cell>
          <cell r="F252">
            <v>1</v>
          </cell>
          <cell r="G252">
            <v>152.25</v>
          </cell>
          <cell r="H252">
            <v>152.25</v>
          </cell>
          <cell r="I252" t="str">
            <v>152,25</v>
          </cell>
          <cell r="J252">
            <v>0</v>
          </cell>
        </row>
        <row r="253">
          <cell r="B253">
            <v>96543</v>
          </cell>
          <cell r="C253" t="str">
            <v>SINAPI</v>
          </cell>
          <cell r="D253" t="str">
            <v>ARMAÇÃO DE BLOCO, VIGA BALDRAME E SAPATA UTILIZANDO AÇO CA-60 DE 5 MM - MONTAGEM. AF_06/2017</v>
          </cell>
          <cell r="E253" t="str">
            <v>KG</v>
          </cell>
          <cell r="F253">
            <v>4.96</v>
          </cell>
          <cell r="G253">
            <v>15.99</v>
          </cell>
          <cell r="H253">
            <v>79.31</v>
          </cell>
          <cell r="I253" t="str">
            <v>15,99</v>
          </cell>
          <cell r="J253">
            <v>0</v>
          </cell>
        </row>
        <row r="254">
          <cell r="B254">
            <v>101632</v>
          </cell>
          <cell r="C254" t="str">
            <v>SINAPI</v>
          </cell>
          <cell r="D254" t="str">
            <v>RELÉ FOTOELÉTRICO PARA COMANDO DE ILUMINAÇÃO EXTERNA 1000 W - FORNECIMENTO E INSTALAÇÃO. AF_08/2020</v>
          </cell>
          <cell r="E254" t="str">
            <v>UN</v>
          </cell>
          <cell r="F254">
            <v>1</v>
          </cell>
          <cell r="G254">
            <v>26.65</v>
          </cell>
          <cell r="H254">
            <v>26.65</v>
          </cell>
          <cell r="I254" t="str">
            <v>26,65</v>
          </cell>
          <cell r="J254">
            <v>0</v>
          </cell>
        </row>
        <row r="255">
          <cell r="B255">
            <v>98746</v>
          </cell>
          <cell r="C255" t="str">
            <v>SINAPI</v>
          </cell>
          <cell r="D255" t="str">
            <v>SOLDA DE TOPO EM CHAPA/PERFIL/TUBO DE AÇO CHANFRADO, ESPESSURA=1/4''. AF_06/2018</v>
          </cell>
          <cell r="E255" t="str">
            <v>M</v>
          </cell>
          <cell r="F255">
            <v>0.45</v>
          </cell>
          <cell r="G255">
            <v>47.64</v>
          </cell>
          <cell r="H255">
            <v>21.44</v>
          </cell>
          <cell r="I255" t="str">
            <v>47,64</v>
          </cell>
          <cell r="J255">
            <v>0</v>
          </cell>
        </row>
        <row r="256">
          <cell r="B256">
            <v>88315</v>
          </cell>
          <cell r="C256" t="str">
            <v>SINAPI</v>
          </cell>
          <cell r="D256" t="str">
            <v>SERRALHEIRO COM ENCARGOS COMPLEMENTARES</v>
          </cell>
          <cell r="E256" t="str">
            <v>H</v>
          </cell>
          <cell r="F256">
            <v>4</v>
          </cell>
          <cell r="G256">
            <v>18.79</v>
          </cell>
          <cell r="H256">
            <v>75.16</v>
          </cell>
          <cell r="I256" t="str">
            <v>18,79</v>
          </cell>
          <cell r="J256">
            <v>0</v>
          </cell>
        </row>
        <row r="257">
          <cell r="B257">
            <v>88251</v>
          </cell>
          <cell r="C257" t="str">
            <v>SINAPI</v>
          </cell>
          <cell r="D257" t="str">
            <v>AUXILIAR DE SERRALHEIRO COM ENCARGOS COMPLEMENTARES</v>
          </cell>
          <cell r="E257" t="str">
            <v>H</v>
          </cell>
          <cell r="F257">
            <v>4</v>
          </cell>
          <cell r="G257">
            <v>15.43</v>
          </cell>
          <cell r="H257">
            <v>61.72</v>
          </cell>
          <cell r="I257" t="str">
            <v>15,43</v>
          </cell>
          <cell r="J257">
            <v>0</v>
          </cell>
        </row>
        <row r="258">
          <cell r="B258">
            <v>88264</v>
          </cell>
          <cell r="C258" t="str">
            <v>SINAPI</v>
          </cell>
          <cell r="D258" t="str">
            <v>ELETRICISTA COM ENCARGOS COMPLEMENTARES</v>
          </cell>
          <cell r="E258" t="str">
            <v>H</v>
          </cell>
          <cell r="F258">
            <v>4</v>
          </cell>
          <cell r="G258">
            <v>19.04</v>
          </cell>
          <cell r="H258">
            <v>76.16</v>
          </cell>
          <cell r="I258" t="str">
            <v>19,04</v>
          </cell>
          <cell r="J258">
            <v>0</v>
          </cell>
        </row>
        <row r="259">
          <cell r="B259">
            <v>88309</v>
          </cell>
          <cell r="C259" t="str">
            <v>SINAPI</v>
          </cell>
          <cell r="D259" t="str">
            <v>PEDREIRO COM ENCARGOS COMPLEMENTARES</v>
          </cell>
          <cell r="E259" t="str">
            <v>H</v>
          </cell>
          <cell r="F259">
            <v>1.4</v>
          </cell>
          <cell r="G259">
            <v>18.89</v>
          </cell>
          <cell r="H259">
            <v>26.45</v>
          </cell>
          <cell r="I259" t="str">
            <v>18,89</v>
          </cell>
          <cell r="J259">
            <v>0</v>
          </cell>
        </row>
        <row r="260">
          <cell r="B260">
            <v>88316</v>
          </cell>
          <cell r="C260" t="str">
            <v>SINAPI</v>
          </cell>
          <cell r="D260" t="str">
            <v>SERVENTE COM ENCARGOS COMPLEMENTARES</v>
          </cell>
          <cell r="E260" t="str">
            <v>H</v>
          </cell>
          <cell r="F260">
            <v>1.4</v>
          </cell>
          <cell r="G260">
            <v>15.06</v>
          </cell>
          <cell r="H260">
            <v>21.08</v>
          </cell>
          <cell r="I260" t="str">
            <v>15,06</v>
          </cell>
          <cell r="J260">
            <v>0</v>
          </cell>
        </row>
        <row r="261">
          <cell r="B261">
            <v>98746</v>
          </cell>
          <cell r="C261" t="str">
            <v>SINAPI</v>
          </cell>
          <cell r="D261" t="str">
            <v>SOLDA DE TOPO EM CHAPA/PERFIL/TUBO DE AÇO CHANFRADO, ESPESSURA=1/4''. AF_06/2018</v>
          </cell>
          <cell r="E261" t="str">
            <v>M</v>
          </cell>
          <cell r="F261">
            <v>0.45</v>
          </cell>
          <cell r="G261">
            <v>47.64</v>
          </cell>
          <cell r="H261">
            <v>21.44</v>
          </cell>
          <cell r="I261" t="str">
            <v>47,64</v>
          </cell>
          <cell r="J261">
            <v>0</v>
          </cell>
        </row>
        <row r="262">
          <cell r="B262">
            <v>100760</v>
          </cell>
          <cell r="C262" t="str">
            <v>SINAPI</v>
          </cell>
          <cell r="D262" t="str">
            <v>PINTURA COM TINTA ALQUÍDICA DE ACABAMENTO (ESMALTE SINTÉTICO BRILHANTE) APLICADA A ROLO OU PINCEL SOBRE SUPERFÍCIES METÁLICAS (EXCETO PERFIL) EXECUTADO EM OBRA (02 DEMÃOS). AF_01/2020</v>
          </cell>
          <cell r="E262" t="str">
            <v>m²</v>
          </cell>
          <cell r="F262">
            <v>1.9</v>
          </cell>
          <cell r="G262">
            <v>33.42</v>
          </cell>
          <cell r="H262">
            <v>63.5</v>
          </cell>
          <cell r="I262" t="str">
            <v>33,42</v>
          </cell>
          <cell r="J262">
            <v>0</v>
          </cell>
        </row>
        <row r="263">
          <cell r="B263">
            <v>7693</v>
          </cell>
          <cell r="C263" t="str">
            <v>SINAPI</v>
          </cell>
          <cell r="D263" t="str">
            <v>TUBO ACO GALVANIZADO COM COSTURA, CLASSE MEDIA, DN 4", E = 4,50* MM, PESO 12,10* KG/M (NBR 5580)</v>
          </cell>
          <cell r="E263" t="str">
            <v>M</v>
          </cell>
          <cell r="F263">
            <v>6.5</v>
          </cell>
          <cell r="G263">
            <v>245.11</v>
          </cell>
          <cell r="H263">
            <v>1593.22</v>
          </cell>
          <cell r="I263" t="str">
            <v>245,11</v>
          </cell>
          <cell r="J263">
            <v>0</v>
          </cell>
        </row>
        <row r="264">
          <cell r="B264">
            <v>1330</v>
          </cell>
          <cell r="C264" t="str">
            <v>SINAPI</v>
          </cell>
          <cell r="D264" t="str">
            <v>CHAPA DE ACO GROSSA, ASTM A36, E = 1/4 " (6,35 MM) 49,79 KG/M2</v>
          </cell>
          <cell r="E264" t="str">
            <v>KG</v>
          </cell>
          <cell r="F264">
            <v>6.23</v>
          </cell>
          <cell r="G264">
            <v>8.32</v>
          </cell>
          <cell r="H264">
            <v>51.83</v>
          </cell>
          <cell r="I264" t="str">
            <v>8,32</v>
          </cell>
          <cell r="J264">
            <v>0</v>
          </cell>
        </row>
        <row r="265">
          <cell r="B265">
            <v>4332</v>
          </cell>
          <cell r="C265" t="str">
            <v>SINAPI</v>
          </cell>
          <cell r="D265" t="str">
            <v>PARAFUSO ZINCADO, SEXTAVADO, COM ROSCA INTEIRA, DIAMETRO 3/8", COMPRIMENTO 2"</v>
          </cell>
          <cell r="E265" t="str">
            <v>UN</v>
          </cell>
          <cell r="F265">
            <v>4</v>
          </cell>
          <cell r="G265">
            <v>0.65</v>
          </cell>
          <cell r="H265">
            <v>2.6</v>
          </cell>
          <cell r="I265" t="str">
            <v>0,65</v>
          </cell>
          <cell r="J265">
            <v>0</v>
          </cell>
        </row>
        <row r="266">
          <cell r="B266">
            <v>4341</v>
          </cell>
          <cell r="C266" t="str">
            <v>SINAPI</v>
          </cell>
          <cell r="D266" t="str">
            <v>PORCA ZINCADA, QUADRADA, DIAMETRO 3/8"</v>
          </cell>
          <cell r="E266" t="str">
            <v>UN</v>
          </cell>
          <cell r="F266">
            <v>4</v>
          </cell>
          <cell r="G266">
            <v>0.61</v>
          </cell>
          <cell r="H266">
            <v>2.44</v>
          </cell>
          <cell r="I266" t="str">
            <v>0,61</v>
          </cell>
          <cell r="J266">
            <v>0</v>
          </cell>
        </row>
        <row r="267">
          <cell r="B267">
            <v>39207</v>
          </cell>
          <cell r="C267" t="str">
            <v>SINAPI</v>
          </cell>
          <cell r="D267" t="str">
            <v>ARRUELA EM ALUMINIO, COM ROSCA, DE 3/8", PARA ELETRODUTO</v>
          </cell>
          <cell r="E267" t="str">
            <v>UN</v>
          </cell>
          <cell r="F267">
            <v>4</v>
          </cell>
          <cell r="G267">
            <v>0.93</v>
          </cell>
          <cell r="H267">
            <v>3.72</v>
          </cell>
          <cell r="I267" t="str">
            <v>0,93</v>
          </cell>
          <cell r="J267">
            <v>0</v>
          </cell>
        </row>
        <row r="268">
          <cell r="B268">
            <v>34</v>
          </cell>
          <cell r="C268" t="str">
            <v>SINAPI</v>
          </cell>
          <cell r="D268" t="str">
            <v>ACO CA-50, 10,0 MM, VERGALHAO</v>
          </cell>
          <cell r="E268" t="str">
            <v>KG</v>
          </cell>
          <cell r="F268">
            <v>1.792</v>
          </cell>
          <cell r="G268">
            <v>8.9</v>
          </cell>
          <cell r="H268">
            <v>15.95</v>
          </cell>
          <cell r="I268" t="str">
            <v>8,90</v>
          </cell>
          <cell r="J268">
            <v>0</v>
          </cell>
        </row>
        <row r="269">
          <cell r="B269">
            <v>42247</v>
          </cell>
          <cell r="C269" t="str">
            <v>SINAPI</v>
          </cell>
          <cell r="D269" t="str">
            <v>LUMINARIA DE LED PARA ILUMINACAO PUBLICA, DE 138 W ATE 180 W, INVOLUCRO EM ALUMINIO OU ACO INOX</v>
          </cell>
          <cell r="E269" t="str">
            <v>UN</v>
          </cell>
          <cell r="F269">
            <v>4</v>
          </cell>
          <cell r="G269">
            <v>775.17</v>
          </cell>
          <cell r="H269">
            <v>3100.68</v>
          </cell>
          <cell r="I269" t="str">
            <v>775,17</v>
          </cell>
          <cell r="J269">
            <v>0</v>
          </cell>
        </row>
        <row r="270">
          <cell r="B270">
            <v>7694</v>
          </cell>
          <cell r="C270" t="str">
            <v>SINAPI</v>
          </cell>
          <cell r="D270" t="str">
            <v>TUBO ACO GALVANIZADO COM COSTURA, CLASSE MEDIA, DN 3", E = *4,05* MM, PESO *8,47* KG/M (NBR 5580)</v>
          </cell>
          <cell r="E270" t="str">
            <v>M</v>
          </cell>
          <cell r="F270">
            <v>2.46</v>
          </cell>
          <cell r="G270">
            <v>177.98</v>
          </cell>
          <cell r="H270">
            <v>437.83</v>
          </cell>
          <cell r="I270" t="str">
            <v>177,98</v>
          </cell>
          <cell r="J270">
            <v>0</v>
          </cell>
        </row>
        <row r="271">
          <cell r="B271">
            <v>7697</v>
          </cell>
          <cell r="C271" t="str">
            <v>SINAPI</v>
          </cell>
          <cell r="D271" t="str">
            <v>TUBO ACO GALVANIZADO COM COSTURA, CLASSE MEDIA, DN 1.1/2", E = *3,25* MM, PESO *3,61* KG/M (NBR 5580) - PARA SUPORTE DAS 04 PÉTALAS</v>
          </cell>
          <cell r="E271" t="str">
            <v>M</v>
          </cell>
          <cell r="F271">
            <v>1.6</v>
          </cell>
          <cell r="G271">
            <v>73.900000000000006</v>
          </cell>
          <cell r="H271">
            <v>118.24</v>
          </cell>
          <cell r="I271" t="str">
            <v>73,90</v>
          </cell>
          <cell r="J271">
            <v>0</v>
          </cell>
        </row>
        <row r="272">
          <cell r="B272">
            <v>7693</v>
          </cell>
          <cell r="C272" t="str">
            <v>SINAPI</v>
          </cell>
          <cell r="D272" t="str">
            <v>TUBO ACO GALVANIZADO COM COSTURA, CLASSE MEDIA, DN 4", E = 4,50* MM, PESO 12,10* KG/M (NBR 5580)</v>
          </cell>
          <cell r="E272" t="str">
            <v>M</v>
          </cell>
          <cell r="F272">
            <v>6.5</v>
          </cell>
          <cell r="G272">
            <v>245.11</v>
          </cell>
          <cell r="H272">
            <v>1593.22</v>
          </cell>
          <cell r="I272" t="str">
            <v>245,11</v>
          </cell>
          <cell r="J272">
            <v>0</v>
          </cell>
        </row>
        <row r="276">
          <cell r="B276" t="str">
            <v>Código</v>
          </cell>
          <cell r="C276" t="str">
            <v>Banco</v>
          </cell>
          <cell r="D276" t="str">
            <v>Descrição</v>
          </cell>
          <cell r="E276" t="str">
            <v>Und</v>
          </cell>
          <cell r="F276" t="str">
            <v>Quant.</v>
          </cell>
          <cell r="G276" t="str">
            <v>Valor Unit</v>
          </cell>
          <cell r="H276" t="str">
            <v>Total</v>
          </cell>
        </row>
        <row r="277">
          <cell r="B277">
            <v>101060</v>
          </cell>
          <cell r="C277" t="str">
            <v>Próprio</v>
          </cell>
          <cell r="D277" t="str">
            <v>Fornecimento e instalação de poste em estrutura metálica Ø4'' e 3.1/2'' h=7,00 m, incluindo suporte de sustentação para 2 pétalas, com 2 lâmpadas LED 150W pintado com esmalte sintético, acabamento alto brilho nas cores determinadas em projeto, sobre base antiferruginosa, fixação incluindo chumbadores e base de concreto e chapa metálica soldada</v>
          </cell>
          <cell r="E277" t="str">
            <v>un</v>
          </cell>
          <cell r="F277">
            <v>1</v>
          </cell>
          <cell r="G277">
            <v>5261.88</v>
          </cell>
          <cell r="H277">
            <v>5261.88</v>
          </cell>
          <cell r="I277">
            <v>1071.03</v>
          </cell>
        </row>
        <row r="278">
          <cell r="B278">
            <v>93358</v>
          </cell>
          <cell r="C278" t="str">
            <v>SINAPI</v>
          </cell>
          <cell r="D278" t="str">
            <v>ESCAVAÇÃO MANUAL DE VALA COM PROFUNDIDADE MENOR OU IGUAL A 1,30 M. AF_02/2021</v>
          </cell>
          <cell r="E278" t="str">
            <v>m³</v>
          </cell>
          <cell r="F278">
            <v>0.8</v>
          </cell>
          <cell r="G278">
            <v>59.57</v>
          </cell>
          <cell r="H278">
            <v>47.66</v>
          </cell>
          <cell r="I278" t="str">
            <v>59,57</v>
          </cell>
          <cell r="J278">
            <v>0</v>
          </cell>
        </row>
        <row r="279">
          <cell r="B279">
            <v>94963</v>
          </cell>
          <cell r="C279" t="str">
            <v>SINAPI</v>
          </cell>
          <cell r="D279" t="str">
            <v>CONCRETO FCK = 15MPA, TRAÇO 1:3,4:3,5 (EM MASSA SECA DE CIMENTO/ AREIA MÉDIA/ BRITA 1) - PREPARO MECÂNICO COM BETONEIRA 400 L. AF_05/2021</v>
          </cell>
          <cell r="E279" t="str">
            <v>m³</v>
          </cell>
          <cell r="F279">
            <v>0.77</v>
          </cell>
          <cell r="G279">
            <v>417.64</v>
          </cell>
          <cell r="H279">
            <v>321.58</v>
          </cell>
          <cell r="I279" t="str">
            <v>417,64</v>
          </cell>
          <cell r="J279">
            <v>0</v>
          </cell>
        </row>
        <row r="280">
          <cell r="B280">
            <v>89272</v>
          </cell>
          <cell r="C280" t="str">
            <v>SINAPI</v>
          </cell>
          <cell r="D280" t="str">
            <v>GUINDASTE HIDRÁULICO AUTOPROPELIDO, COM LANÇA TELESCÓPICA 28,80 M, CAPACIDADE MÁXIMA 30 T, POTÊNCIA 97 KW, TRAÇÃO 4 X 4 - CHP DIURNO. AF_11/2014</v>
          </cell>
          <cell r="E280" t="str">
            <v>CHP</v>
          </cell>
          <cell r="F280">
            <v>1</v>
          </cell>
          <cell r="G280">
            <v>152.25</v>
          </cell>
          <cell r="H280">
            <v>152.25</v>
          </cell>
          <cell r="I280" t="str">
            <v>152,25</v>
          </cell>
          <cell r="J280">
            <v>0</v>
          </cell>
        </row>
        <row r="281">
          <cell r="B281">
            <v>96543</v>
          </cell>
          <cell r="C281" t="str">
            <v>SINAPI</v>
          </cell>
          <cell r="D281" t="str">
            <v>ARMAÇÃO DE BLOCO, VIGA BALDRAME E SAPATA UTILIZANDO AÇO CA-60 DE 5 MM - MONTAGEM. AF_06/2017</v>
          </cell>
          <cell r="E281" t="str">
            <v>KG</v>
          </cell>
          <cell r="F281">
            <v>4.96</v>
          </cell>
          <cell r="G281">
            <v>15.99</v>
          </cell>
          <cell r="H281">
            <v>79.31</v>
          </cell>
          <cell r="I281" t="str">
            <v>15,99</v>
          </cell>
          <cell r="J281">
            <v>0</v>
          </cell>
        </row>
        <row r="282">
          <cell r="B282">
            <v>98746</v>
          </cell>
          <cell r="C282" t="str">
            <v>SINAPI</v>
          </cell>
          <cell r="D282" t="str">
            <v>SOLDA DE TOPO EM CHAPA/PERFIL/TUBO DE AÇO CHANFRADO, ESPESSURA=1/4''. AF_06/2018</v>
          </cell>
          <cell r="E282" t="str">
            <v>M</v>
          </cell>
          <cell r="F282">
            <v>0.45</v>
          </cell>
          <cell r="G282">
            <v>47.64</v>
          </cell>
          <cell r="H282">
            <v>21.44</v>
          </cell>
          <cell r="I282" t="str">
            <v>47,64</v>
          </cell>
          <cell r="J282">
            <v>0</v>
          </cell>
        </row>
        <row r="283">
          <cell r="B283">
            <v>88315</v>
          </cell>
          <cell r="C283" t="str">
            <v>SINAPI</v>
          </cell>
          <cell r="D283" t="str">
            <v>SERRALHEIRO COM ENCARGOS COMPLEMENTARES</v>
          </cell>
          <cell r="E283" t="str">
            <v>H</v>
          </cell>
          <cell r="F283">
            <v>3.8</v>
          </cell>
          <cell r="G283">
            <v>18.79</v>
          </cell>
          <cell r="H283">
            <v>71.400000000000006</v>
          </cell>
          <cell r="I283" t="str">
            <v>18,79</v>
          </cell>
          <cell r="J283">
            <v>0</v>
          </cell>
        </row>
        <row r="284">
          <cell r="B284">
            <v>88251</v>
          </cell>
          <cell r="C284" t="str">
            <v>SINAPI</v>
          </cell>
          <cell r="D284" t="str">
            <v>AUXILIAR DE SERRALHEIRO COM ENCARGOS COMPLEMENTARES</v>
          </cell>
          <cell r="E284" t="str">
            <v>H</v>
          </cell>
          <cell r="F284">
            <v>3.5</v>
          </cell>
          <cell r="G284">
            <v>15.43</v>
          </cell>
          <cell r="H284">
            <v>54.01</v>
          </cell>
          <cell r="I284" t="str">
            <v>15,43</v>
          </cell>
          <cell r="J284">
            <v>0</v>
          </cell>
        </row>
        <row r="285">
          <cell r="B285">
            <v>88264</v>
          </cell>
          <cell r="C285" t="str">
            <v>SINAPI</v>
          </cell>
          <cell r="D285" t="str">
            <v>ELETRICISTA COM ENCARGOS COMPLEMENTARES</v>
          </cell>
          <cell r="E285" t="str">
            <v>H</v>
          </cell>
          <cell r="F285">
            <v>3.5</v>
          </cell>
          <cell r="G285">
            <v>19.04</v>
          </cell>
          <cell r="H285">
            <v>66.64</v>
          </cell>
          <cell r="I285" t="str">
            <v>19,04</v>
          </cell>
          <cell r="J285">
            <v>0</v>
          </cell>
        </row>
        <row r="286">
          <cell r="B286">
            <v>88309</v>
          </cell>
          <cell r="C286" t="str">
            <v>SINAPI</v>
          </cell>
          <cell r="D286" t="str">
            <v>PEDREIRO COM ENCARGOS COMPLEMENTARES</v>
          </cell>
          <cell r="E286" t="str">
            <v>H</v>
          </cell>
          <cell r="F286">
            <v>1.4</v>
          </cell>
          <cell r="G286">
            <v>18.89</v>
          </cell>
          <cell r="H286">
            <v>26.45</v>
          </cell>
          <cell r="I286" t="str">
            <v>18,89</v>
          </cell>
          <cell r="J286">
            <v>0</v>
          </cell>
        </row>
        <row r="287">
          <cell r="B287">
            <v>88316</v>
          </cell>
          <cell r="C287" t="str">
            <v>SINAPI</v>
          </cell>
          <cell r="D287" t="str">
            <v>SERVENTE COM ENCARGOS COMPLEMENTARES</v>
          </cell>
          <cell r="E287" t="str">
            <v>H</v>
          </cell>
          <cell r="F287">
            <v>1.4</v>
          </cell>
          <cell r="G287">
            <v>15.06</v>
          </cell>
          <cell r="H287">
            <v>21.08</v>
          </cell>
          <cell r="I287" t="str">
            <v>15,06</v>
          </cell>
          <cell r="J287">
            <v>0</v>
          </cell>
        </row>
        <row r="288">
          <cell r="B288">
            <v>100760</v>
          </cell>
          <cell r="C288" t="str">
            <v>SINAPI</v>
          </cell>
          <cell r="D288" t="str">
            <v>PINTURA COM TINTA ALQUÍDICA DE ACABAMENTO (ESMALTE SINTÉTICO BRILHANTE) APLICADA A ROLO OU PINCEL SOBRE SUPERFÍCIES METÁLICAS (EXCETO PERFIL) EXECUTADO EM OBRA (02 DEMÃOS). AF_01/2020</v>
          </cell>
          <cell r="E288" t="str">
            <v>m²</v>
          </cell>
          <cell r="F288">
            <v>1.46</v>
          </cell>
          <cell r="G288">
            <v>33.42</v>
          </cell>
          <cell r="H288">
            <v>48.79</v>
          </cell>
          <cell r="I288" t="str">
            <v>33,42</v>
          </cell>
          <cell r="J288">
            <v>0</v>
          </cell>
        </row>
        <row r="289">
          <cell r="B289">
            <v>98746</v>
          </cell>
          <cell r="C289" t="str">
            <v>SINAPI</v>
          </cell>
          <cell r="D289" t="str">
            <v>SOLDA DE TOPO EM CHAPA/PERFIL/TUBO DE AÇO CHANFRADO, ESPESSURA=1/4''. AF_06/2018</v>
          </cell>
          <cell r="E289" t="str">
            <v>M</v>
          </cell>
          <cell r="F289">
            <v>0.45</v>
          </cell>
          <cell r="G289">
            <v>47.64</v>
          </cell>
          <cell r="H289">
            <v>21.44</v>
          </cell>
          <cell r="I289" t="str">
            <v>47,64</v>
          </cell>
          <cell r="J289">
            <v>0</v>
          </cell>
        </row>
        <row r="290">
          <cell r="B290">
            <v>7693</v>
          </cell>
          <cell r="C290" t="str">
            <v>SINAPI</v>
          </cell>
          <cell r="D290" t="str">
            <v>TUBO ACO GALVANIZADO COM COSTURA, CLASSE MEDIA, DN 4", E = 4,50* MM, PESO 12,10* KG/M (NBR 5580)</v>
          </cell>
          <cell r="E290" t="str">
            <v>M</v>
          </cell>
          <cell r="F290">
            <v>4.5</v>
          </cell>
          <cell r="G290">
            <v>245.11</v>
          </cell>
          <cell r="H290">
            <v>1103</v>
          </cell>
          <cell r="I290" t="str">
            <v>245,11</v>
          </cell>
          <cell r="J290">
            <v>0</v>
          </cell>
        </row>
        <row r="291">
          <cell r="B291">
            <v>1330</v>
          </cell>
          <cell r="C291" t="str">
            <v>SINAPI</v>
          </cell>
          <cell r="D291" t="str">
            <v>CHAPA DE ACO GROSSA, ASTM A36, E = 1/4 " (6,35 MM) 49,79 KG/M2</v>
          </cell>
          <cell r="E291" t="str">
            <v>KG</v>
          </cell>
          <cell r="F291">
            <v>6.23</v>
          </cell>
          <cell r="G291">
            <v>8.32</v>
          </cell>
          <cell r="H291">
            <v>51.83</v>
          </cell>
          <cell r="I291" t="str">
            <v>8,32</v>
          </cell>
          <cell r="J291">
            <v>0</v>
          </cell>
        </row>
        <row r="292">
          <cell r="B292">
            <v>4332</v>
          </cell>
          <cell r="C292" t="str">
            <v>SINAPI</v>
          </cell>
          <cell r="D292" t="str">
            <v>PARAFUSO ZINCADO, SEXTAVADO, COM ROSCA INTEIRA, DIAMETRO 3/8", COMPRIMENTO 2"</v>
          </cell>
          <cell r="E292" t="str">
            <v>UN</v>
          </cell>
          <cell r="F292">
            <v>4</v>
          </cell>
          <cell r="G292">
            <v>0.65</v>
          </cell>
          <cell r="H292">
            <v>2.6</v>
          </cell>
          <cell r="I292" t="str">
            <v>0,65</v>
          </cell>
          <cell r="J292">
            <v>0</v>
          </cell>
        </row>
        <row r="293">
          <cell r="B293">
            <v>4341</v>
          </cell>
          <cell r="C293" t="str">
            <v>SINAPI</v>
          </cell>
          <cell r="D293" t="str">
            <v>PORCA ZINCADA, QUADRADA, DIAMETRO 3/8"</v>
          </cell>
          <cell r="E293" t="str">
            <v>UN</v>
          </cell>
          <cell r="F293">
            <v>4</v>
          </cell>
          <cell r="G293">
            <v>0.61</v>
          </cell>
          <cell r="H293">
            <v>2.44</v>
          </cell>
          <cell r="I293" t="str">
            <v>0,61</v>
          </cell>
          <cell r="J293">
            <v>0</v>
          </cell>
        </row>
        <row r="294">
          <cell r="B294">
            <v>39207</v>
          </cell>
          <cell r="C294" t="str">
            <v>SINAPI</v>
          </cell>
          <cell r="D294" t="str">
            <v>ARRUELA EM ALUMINIO, COM ROSCA, DE 3/8", PARA ELETRODUTO</v>
          </cell>
          <cell r="E294" t="str">
            <v>UN</v>
          </cell>
          <cell r="F294">
            <v>4</v>
          </cell>
          <cell r="G294">
            <v>0.93</v>
          </cell>
          <cell r="H294">
            <v>3.72</v>
          </cell>
          <cell r="I294" t="str">
            <v>0,93</v>
          </cell>
          <cell r="J294">
            <v>0</v>
          </cell>
        </row>
        <row r="295">
          <cell r="B295">
            <v>34</v>
          </cell>
          <cell r="C295" t="str">
            <v>SINAPI</v>
          </cell>
          <cell r="D295" t="str">
            <v>ACO CA-50, 10,0 MM, VERGALHAO</v>
          </cell>
          <cell r="E295" t="str">
            <v>KG</v>
          </cell>
          <cell r="F295">
            <v>1.792</v>
          </cell>
          <cell r="G295">
            <v>8.9</v>
          </cell>
          <cell r="H295">
            <v>15.95</v>
          </cell>
          <cell r="I295" t="str">
            <v>8,90</v>
          </cell>
          <cell r="J295">
            <v>0</v>
          </cell>
        </row>
        <row r="296">
          <cell r="B296">
            <v>42247</v>
          </cell>
          <cell r="C296" t="str">
            <v>SINAPI</v>
          </cell>
          <cell r="D296" t="str">
            <v>LUMINARIA DE LED PARA ILUMINACAO PUBLICA, DE 138 W ATE 180 W, INVOLUCRO EM ALUMINIO OU ACO INOX</v>
          </cell>
          <cell r="E296" t="str">
            <v>UN</v>
          </cell>
          <cell r="F296">
            <v>2</v>
          </cell>
          <cell r="G296">
            <v>775.17</v>
          </cell>
          <cell r="H296">
            <v>1550.34</v>
          </cell>
          <cell r="I296" t="str">
            <v>775,17</v>
          </cell>
          <cell r="J296">
            <v>0</v>
          </cell>
        </row>
        <row r="297">
          <cell r="B297">
            <v>7694</v>
          </cell>
          <cell r="C297" t="str">
            <v>SINAPI</v>
          </cell>
          <cell r="D297" t="str">
            <v>TUBO ACO GALVANIZADO COM COSTURA, CLASSE MEDIA, DN 3", E = *4,05* MM, PESO *8,47* KG/M (NBR 5580)</v>
          </cell>
          <cell r="E297" t="str">
            <v>M</v>
          </cell>
          <cell r="F297">
            <v>2.46</v>
          </cell>
          <cell r="G297">
            <v>177.98</v>
          </cell>
          <cell r="H297">
            <v>437.83</v>
          </cell>
          <cell r="I297" t="str">
            <v>177,98</v>
          </cell>
          <cell r="J297">
            <v>0</v>
          </cell>
        </row>
        <row r="298">
          <cell r="B298">
            <v>7697</v>
          </cell>
          <cell r="C298" t="str">
            <v>SINAPI</v>
          </cell>
          <cell r="D298" t="str">
            <v>TUBO ACO GALVANIZADO COM COSTURA, CLASSE MEDIA, DN 1.1/2", E = *3,25* MM, PESO *3,61* KG/M (NBR 5580) - PARA SUPORTE 02 PÉTALAS</v>
          </cell>
          <cell r="E298" t="str">
            <v>M</v>
          </cell>
          <cell r="F298">
            <v>0.8</v>
          </cell>
          <cell r="G298">
            <v>73.900000000000006</v>
          </cell>
          <cell r="H298">
            <v>59.12</v>
          </cell>
          <cell r="I298" t="str">
            <v>73,90</v>
          </cell>
          <cell r="J298">
            <v>0</v>
          </cell>
        </row>
        <row r="299">
          <cell r="B299">
            <v>7693</v>
          </cell>
          <cell r="C299" t="str">
            <v>SINAPI</v>
          </cell>
          <cell r="D299" t="str">
            <v>TUBO ACO GALVANIZADO COM COSTURA, CLASSE MEDIA, DN 4", E = 4,50* MM, PESO 12,10* KG/M (NBR 5580)</v>
          </cell>
          <cell r="E299" t="str">
            <v>M</v>
          </cell>
          <cell r="F299">
            <v>4.5</v>
          </cell>
          <cell r="G299">
            <v>245.11</v>
          </cell>
          <cell r="H299">
            <v>1103</v>
          </cell>
          <cell r="I299" t="str">
            <v>245,11</v>
          </cell>
          <cell r="J299">
            <v>0</v>
          </cell>
        </row>
        <row r="303">
          <cell r="B303" t="str">
            <v>Código</v>
          </cell>
          <cell r="C303" t="str">
            <v>Banco</v>
          </cell>
          <cell r="D303" t="str">
            <v>Descrição</v>
          </cell>
          <cell r="E303" t="str">
            <v>Und</v>
          </cell>
          <cell r="F303" t="str">
            <v>Quant.</v>
          </cell>
          <cell r="G303" t="str">
            <v>Valor Unit</v>
          </cell>
          <cell r="H303" t="str">
            <v>Total</v>
          </cell>
        </row>
        <row r="304">
          <cell r="B304">
            <v>101061</v>
          </cell>
          <cell r="C304" t="str">
            <v>Próprio</v>
          </cell>
          <cell r="D304" t="str">
            <v>Fornecimento e instalação de poste ornamental metálico, poste urban 3.000 K 60 W biv. H=4 MT PRT, incluindo kit de fixação  e base de concreto para para mirantes</v>
          </cell>
          <cell r="E304" t="str">
            <v>un</v>
          </cell>
          <cell r="F304">
            <v>1</v>
          </cell>
          <cell r="G304">
            <v>3710.33</v>
          </cell>
          <cell r="H304">
            <v>3710.33</v>
          </cell>
        </row>
        <row r="305">
          <cell r="B305">
            <v>93358</v>
          </cell>
          <cell r="C305" t="str">
            <v>SINAPI</v>
          </cell>
          <cell r="D305" t="str">
            <v>ESCAVAÇÃO MANUAL DE VALA COM PROFUNDIDADE MENOR OU IGUAL A 1,30 M. AF_02/2021</v>
          </cell>
          <cell r="E305" t="str">
            <v>m³</v>
          </cell>
          <cell r="F305">
            <v>0.2</v>
          </cell>
          <cell r="G305">
            <v>59.57</v>
          </cell>
          <cell r="H305">
            <v>11.91</v>
          </cell>
          <cell r="I305" t="str">
            <v>59,57</v>
          </cell>
          <cell r="J305">
            <v>0</v>
          </cell>
        </row>
        <row r="306">
          <cell r="B306">
            <v>89272</v>
          </cell>
          <cell r="C306" t="str">
            <v>SINAPI</v>
          </cell>
          <cell r="D306" t="str">
            <v>GUINDASTE HIDRÁULICO AUTOPROPELIDO, COM LANÇA TELESCÓPICA 28,80 M, CAPACIDADE MÁXIMA 30 T, POTÊNCIA 97 KW, TRAÇÃO 4 X 4 - CHP DIURNO. AF_11/2014</v>
          </cell>
          <cell r="E306" t="str">
            <v>CHP</v>
          </cell>
          <cell r="F306">
            <v>0.5</v>
          </cell>
          <cell r="G306">
            <v>152.25</v>
          </cell>
          <cell r="H306">
            <v>76.13</v>
          </cell>
          <cell r="I306" t="str">
            <v>152,25</v>
          </cell>
          <cell r="J306">
            <v>0</v>
          </cell>
        </row>
        <row r="307">
          <cell r="B307">
            <v>101632</v>
          </cell>
          <cell r="C307" t="str">
            <v>SINAPI</v>
          </cell>
          <cell r="D307" t="str">
            <v>RELÉ FOTOELÉTRICO PARA COMANDO DE ILUMINAÇÃO EXTERNA 1000 W - FORNECIMENTO E INSTALAÇÃO. AF_08/2020</v>
          </cell>
          <cell r="E307" t="str">
            <v>UN</v>
          </cell>
          <cell r="F307">
            <v>1</v>
          </cell>
          <cell r="G307">
            <v>26.65</v>
          </cell>
          <cell r="H307">
            <v>26.65</v>
          </cell>
          <cell r="I307" t="str">
            <v>26,65</v>
          </cell>
          <cell r="J307">
            <v>0</v>
          </cell>
        </row>
        <row r="308">
          <cell r="B308">
            <v>88264</v>
          </cell>
          <cell r="C308" t="str">
            <v>SINAPI</v>
          </cell>
          <cell r="D308" t="str">
            <v>ELETRICISTA COM ENCARGOS COMPLEMENTARES</v>
          </cell>
          <cell r="E308" t="str">
            <v>H</v>
          </cell>
          <cell r="F308">
            <v>1</v>
          </cell>
          <cell r="G308">
            <v>19.04</v>
          </cell>
          <cell r="H308">
            <v>19.04</v>
          </cell>
          <cell r="I308" t="str">
            <v>19,04</v>
          </cell>
          <cell r="J308">
            <v>0</v>
          </cell>
        </row>
        <row r="309">
          <cell r="B309">
            <v>50740</v>
          </cell>
          <cell r="C309" t="str">
            <v>SEDOP</v>
          </cell>
          <cell r="D309" t="str">
            <v>Concreto c/ seixo Fck= 25MPA (incl. lançamento e adensamento)</v>
          </cell>
          <cell r="E309" t="str">
            <v>m³</v>
          </cell>
          <cell r="F309">
            <v>0.13</v>
          </cell>
          <cell r="G309">
            <v>723.67</v>
          </cell>
          <cell r="H309">
            <v>94.08</v>
          </cell>
          <cell r="I309">
            <v>723.67</v>
          </cell>
          <cell r="J309" t="b">
            <v>1</v>
          </cell>
        </row>
        <row r="310">
          <cell r="B310">
            <v>171144</v>
          </cell>
          <cell r="C310" t="str">
            <v>SEDOP</v>
          </cell>
          <cell r="D310" t="str">
            <v>Base para relé fotoelétrico</v>
          </cell>
          <cell r="E310" t="str">
            <v>UN</v>
          </cell>
          <cell r="F310">
            <v>1</v>
          </cell>
          <cell r="G310">
            <v>21.22</v>
          </cell>
          <cell r="H310">
            <v>21.22</v>
          </cell>
          <cell r="I310">
            <v>21.22</v>
          </cell>
          <cell r="J310" t="b">
            <v>1</v>
          </cell>
        </row>
        <row r="311">
          <cell r="B311">
            <v>34</v>
          </cell>
          <cell r="C311" t="str">
            <v>SINAPI</v>
          </cell>
          <cell r="D311" t="str">
            <v>ACO CA-50, 10,0 MM, VERGALHAO</v>
          </cell>
          <cell r="E311" t="str">
            <v>KG</v>
          </cell>
          <cell r="F311">
            <v>1.792</v>
          </cell>
          <cell r="G311">
            <v>8.9</v>
          </cell>
          <cell r="H311">
            <v>15.95</v>
          </cell>
          <cell r="I311" t="str">
            <v>8,90</v>
          </cell>
          <cell r="J311">
            <v>0</v>
          </cell>
        </row>
        <row r="312">
          <cell r="B312">
            <v>161</v>
          </cell>
          <cell r="C312" t="str">
            <v>Próprio</v>
          </cell>
          <cell r="D312" t="str">
            <v>CHUMBADOR EM L 1/2WW X 210 X 40 GALV. A FOGO</v>
          </cell>
          <cell r="E312" t="str">
            <v>UN</v>
          </cell>
          <cell r="F312">
            <v>4</v>
          </cell>
          <cell r="G312">
            <v>9.85</v>
          </cell>
          <cell r="H312">
            <v>39.4</v>
          </cell>
        </row>
        <row r="313">
          <cell r="B313">
            <v>162</v>
          </cell>
          <cell r="C313" t="str">
            <v>Próprio</v>
          </cell>
          <cell r="D313" t="str">
            <v>ARRUELA LISA 1/2 GALV. A FOGO</v>
          </cell>
          <cell r="E313" t="str">
            <v>UN</v>
          </cell>
          <cell r="F313">
            <v>4</v>
          </cell>
          <cell r="G313">
            <v>0.43</v>
          </cell>
          <cell r="H313">
            <v>1.72</v>
          </cell>
        </row>
        <row r="314">
          <cell r="B314">
            <v>163</v>
          </cell>
          <cell r="C314" t="str">
            <v>Próprio</v>
          </cell>
          <cell r="D314" t="str">
            <v>PORCA SEXTAVADA 1/2 WW GALV. A FOGO</v>
          </cell>
          <cell r="E314" t="str">
            <v>UN</v>
          </cell>
          <cell r="F314">
            <v>4</v>
          </cell>
          <cell r="G314">
            <v>0.51</v>
          </cell>
          <cell r="H314">
            <v>2.04</v>
          </cell>
        </row>
        <row r="315">
          <cell r="B315">
            <v>112</v>
          </cell>
          <cell r="C315" t="str">
            <v>Próprio</v>
          </cell>
          <cell r="D315" t="str">
            <v>Poste ornamental metálico (ref. poste Urban LED, ref. everlight) de 4m e pétala em luminária de Led 60 W</v>
          </cell>
          <cell r="E315" t="str">
            <v>UN</v>
          </cell>
          <cell r="F315">
            <v>1</v>
          </cell>
          <cell r="G315">
            <v>3402.19</v>
          </cell>
          <cell r="H315">
            <v>3402.19</v>
          </cell>
        </row>
        <row r="319">
          <cell r="B319" t="str">
            <v>Código</v>
          </cell>
          <cell r="C319" t="str">
            <v>Banco</v>
          </cell>
          <cell r="D319" t="str">
            <v>Descrição</v>
          </cell>
          <cell r="E319" t="str">
            <v>Und</v>
          </cell>
          <cell r="F319" t="str">
            <v>Quant.</v>
          </cell>
          <cell r="G319" t="str">
            <v>Valor Unit</v>
          </cell>
          <cell r="H319" t="str">
            <v>Total</v>
          </cell>
        </row>
        <row r="320">
          <cell r="B320">
            <v>100926</v>
          </cell>
          <cell r="C320" t="str">
            <v>Próprio</v>
          </cell>
          <cell r="D320" t="str">
            <v>Conector de derivação tipo perfurante de 2,5 até 16mm²</v>
          </cell>
          <cell r="E320" t="str">
            <v>UN</v>
          </cell>
          <cell r="F320">
            <v>1</v>
          </cell>
          <cell r="G320">
            <v>8.43</v>
          </cell>
          <cell r="H320">
            <v>8.43</v>
          </cell>
        </row>
        <row r="321">
          <cell r="B321">
            <v>88264</v>
          </cell>
          <cell r="C321" t="str">
            <v>SINAPI</v>
          </cell>
          <cell r="D321" t="str">
            <v>ELETRICISTA COM ENCARGOS COMPLEMENTARES</v>
          </cell>
          <cell r="E321" t="str">
            <v>H</v>
          </cell>
          <cell r="F321">
            <v>0.03</v>
          </cell>
          <cell r="G321">
            <v>19.04</v>
          </cell>
          <cell r="H321">
            <v>0.56999999999999995</v>
          </cell>
          <cell r="I321" t="str">
            <v>19,04</v>
          </cell>
          <cell r="J321">
            <v>0</v>
          </cell>
        </row>
        <row r="322">
          <cell r="B322">
            <v>88247</v>
          </cell>
          <cell r="C322" t="str">
            <v>SINAPI</v>
          </cell>
          <cell r="D322" t="str">
            <v>AUXILIAR DE ELETRICISTA COM ENCARGOS COMPLEMENTARES</v>
          </cell>
          <cell r="E322" t="str">
            <v>H</v>
          </cell>
          <cell r="F322">
            <v>0.06</v>
          </cell>
          <cell r="G322">
            <v>14.99</v>
          </cell>
          <cell r="H322">
            <v>0.9</v>
          </cell>
          <cell r="I322" t="str">
            <v>14,99</v>
          </cell>
          <cell r="J322">
            <v>0</v>
          </cell>
        </row>
        <row r="323">
          <cell r="B323">
            <v>120</v>
          </cell>
          <cell r="C323" t="str">
            <v>Próprio</v>
          </cell>
          <cell r="D323" t="str">
            <v>CONECTOR DE DERIVAÇÃO TIPO PERFURANTE 2,5 ATÉ 16 MM²</v>
          </cell>
          <cell r="E323" t="str">
            <v>UN</v>
          </cell>
          <cell r="F323">
            <v>1</v>
          </cell>
          <cell r="G323">
            <v>6.96</v>
          </cell>
          <cell r="H323">
            <v>6.96</v>
          </cell>
        </row>
        <row r="327">
          <cell r="B327" t="str">
            <v>Código</v>
          </cell>
          <cell r="C327" t="str">
            <v>Banco</v>
          </cell>
          <cell r="D327" t="str">
            <v>Descrição</v>
          </cell>
          <cell r="E327" t="str">
            <v>Und</v>
          </cell>
          <cell r="F327" t="str">
            <v>Quant.</v>
          </cell>
          <cell r="G327" t="str">
            <v>Valor Unit</v>
          </cell>
          <cell r="H327" t="str">
            <v>Total</v>
          </cell>
        </row>
        <row r="328">
          <cell r="B328">
            <v>100928</v>
          </cell>
          <cell r="C328" t="str">
            <v>Próprio</v>
          </cell>
          <cell r="D328" t="str">
            <v>Chave contactora tripolar 3TF 63A</v>
          </cell>
          <cell r="E328" t="str">
            <v>UN</v>
          </cell>
          <cell r="F328">
            <v>1</v>
          </cell>
          <cell r="G328">
            <v>509.21</v>
          </cell>
          <cell r="H328">
            <v>509.21</v>
          </cell>
        </row>
        <row r="329">
          <cell r="B329">
            <v>88264</v>
          </cell>
          <cell r="C329" t="str">
            <v>SINAPI</v>
          </cell>
          <cell r="D329" t="str">
            <v>ELETRICISTA COM ENCARGOS COMPLEMENTARES</v>
          </cell>
          <cell r="E329" t="str">
            <v>H</v>
          </cell>
          <cell r="F329">
            <v>0.3</v>
          </cell>
          <cell r="G329">
            <v>19.04</v>
          </cell>
          <cell r="H329">
            <v>5.71</v>
          </cell>
          <cell r="I329" t="str">
            <v>19,04</v>
          </cell>
          <cell r="J329">
            <v>0</v>
          </cell>
        </row>
        <row r="330">
          <cell r="B330">
            <v>88247</v>
          </cell>
          <cell r="C330" t="str">
            <v>SINAPI</v>
          </cell>
          <cell r="D330" t="str">
            <v>AUXILIAR DE ELETRICISTA COM ENCARGOS COMPLEMENTARES</v>
          </cell>
          <cell r="E330" t="str">
            <v>H</v>
          </cell>
          <cell r="F330">
            <v>0.3</v>
          </cell>
          <cell r="G330">
            <v>14.99</v>
          </cell>
          <cell r="H330">
            <v>4.5</v>
          </cell>
          <cell r="I330" t="str">
            <v>14,99</v>
          </cell>
          <cell r="J330">
            <v>0</v>
          </cell>
        </row>
        <row r="331">
          <cell r="B331">
            <v>121</v>
          </cell>
          <cell r="C331" t="str">
            <v>Próprio</v>
          </cell>
          <cell r="D331" t="str">
            <v>CHAVE CONTACTORA TRIPOLAR 3TF 63A</v>
          </cell>
          <cell r="E331" t="str">
            <v>UN</v>
          </cell>
          <cell r="F331">
            <v>1</v>
          </cell>
          <cell r="G331">
            <v>499</v>
          </cell>
          <cell r="H331">
            <v>499</v>
          </cell>
        </row>
        <row r="335">
          <cell r="B335" t="str">
            <v>Código</v>
          </cell>
          <cell r="C335" t="str">
            <v>Banco</v>
          </cell>
          <cell r="D335" t="str">
            <v>Descrição</v>
          </cell>
          <cell r="E335" t="str">
            <v>Und</v>
          </cell>
          <cell r="F335" t="str">
            <v>Quant.</v>
          </cell>
          <cell r="G335" t="str">
            <v>Valor Unit</v>
          </cell>
          <cell r="H335" t="str">
            <v>Total</v>
          </cell>
        </row>
        <row r="336">
          <cell r="B336">
            <v>100929</v>
          </cell>
          <cell r="C336" t="str">
            <v>Próprio</v>
          </cell>
          <cell r="D336" t="str">
            <v>Abraçadeira Ajustável Aço tipo fita Bap 2 Com 80 Cm P/ Postes De 24cm</v>
          </cell>
          <cell r="E336" t="str">
            <v>UN</v>
          </cell>
          <cell r="F336">
            <v>1</v>
          </cell>
          <cell r="G336">
            <v>18.43</v>
          </cell>
          <cell r="H336">
            <v>18.43</v>
          </cell>
        </row>
        <row r="337">
          <cell r="B337">
            <v>88264</v>
          </cell>
          <cell r="C337" t="str">
            <v>SINAPI</v>
          </cell>
          <cell r="D337" t="str">
            <v>ELETRICISTA COM ENCARGOS COMPLEMENTARES</v>
          </cell>
          <cell r="E337" t="str">
            <v>H</v>
          </cell>
          <cell r="F337">
            <v>0.1</v>
          </cell>
          <cell r="G337">
            <v>19.04</v>
          </cell>
          <cell r="H337">
            <v>1.9</v>
          </cell>
          <cell r="I337" t="str">
            <v>19,04</v>
          </cell>
          <cell r="J337">
            <v>0</v>
          </cell>
        </row>
        <row r="338">
          <cell r="B338">
            <v>123</v>
          </cell>
          <cell r="C338" t="str">
            <v>Próprio</v>
          </cell>
          <cell r="D338" t="str">
            <v>Abraçadeira Ajustável Aço tipo fita Bap 2 Com 80 Cm P/ Postes De 24cm</v>
          </cell>
          <cell r="E338" t="str">
            <v>UN</v>
          </cell>
          <cell r="F338">
            <v>1</v>
          </cell>
          <cell r="G338">
            <v>16.53</v>
          </cell>
          <cell r="H338">
            <v>16.53</v>
          </cell>
        </row>
        <row r="342">
          <cell r="B342" t="str">
            <v>Código</v>
          </cell>
          <cell r="C342" t="str">
            <v>Banco</v>
          </cell>
          <cell r="D342" t="str">
            <v>Descrição</v>
          </cell>
          <cell r="E342" t="str">
            <v>Und</v>
          </cell>
          <cell r="F342" t="str">
            <v>Quant.</v>
          </cell>
          <cell r="G342" t="str">
            <v>Valor Unit</v>
          </cell>
          <cell r="H342" t="str">
            <v>Total</v>
          </cell>
        </row>
        <row r="343">
          <cell r="B343">
            <v>100930</v>
          </cell>
          <cell r="C343" t="str">
            <v>Próprio</v>
          </cell>
          <cell r="D343" t="str">
            <v>CHAVE DE COMANDO DE GRUPO PARA ILUMINAÇÃO (2X50) A</v>
          </cell>
          <cell r="E343" t="str">
            <v>UN</v>
          </cell>
          <cell r="F343">
            <v>1</v>
          </cell>
          <cell r="G343">
            <v>617.02</v>
          </cell>
          <cell r="H343">
            <v>617.02</v>
          </cell>
        </row>
        <row r="344">
          <cell r="B344">
            <v>88264</v>
          </cell>
          <cell r="C344" t="str">
            <v>SINAPI</v>
          </cell>
          <cell r="D344" t="str">
            <v>ELETRICISTA COM ENCARGOS COMPLEMENTARES</v>
          </cell>
          <cell r="E344" t="str">
            <v>H</v>
          </cell>
          <cell r="F344">
            <v>0.5</v>
          </cell>
          <cell r="G344">
            <v>19.04</v>
          </cell>
          <cell r="H344">
            <v>9.52</v>
          </cell>
          <cell r="I344" t="str">
            <v>19,04</v>
          </cell>
          <cell r="J344">
            <v>0</v>
          </cell>
        </row>
        <row r="345">
          <cell r="B345">
            <v>88247</v>
          </cell>
          <cell r="C345" t="str">
            <v>SINAPI</v>
          </cell>
          <cell r="D345" t="str">
            <v>AUXILIAR DE ELETRICISTA COM ENCARGOS COMPLEMENTARES</v>
          </cell>
          <cell r="E345" t="str">
            <v>H</v>
          </cell>
          <cell r="F345">
            <v>0.5</v>
          </cell>
          <cell r="G345">
            <v>14.99</v>
          </cell>
          <cell r="H345">
            <v>7.5</v>
          </cell>
          <cell r="I345" t="str">
            <v>14,99</v>
          </cell>
          <cell r="J345">
            <v>0</v>
          </cell>
        </row>
        <row r="346">
          <cell r="B346">
            <v>124</v>
          </cell>
          <cell r="C346" t="str">
            <v>Próprio</v>
          </cell>
          <cell r="D346" t="str">
            <v>CHAVE DE COMANDO DE GRUPO PARA ILUMINAÇÃO (2X50)A</v>
          </cell>
          <cell r="E346" t="str">
            <v>UN</v>
          </cell>
          <cell r="F346">
            <v>1</v>
          </cell>
          <cell r="G346">
            <v>600</v>
          </cell>
          <cell r="H346">
            <v>600</v>
          </cell>
        </row>
        <row r="349">
          <cell r="B349" t="str">
            <v>Código</v>
          </cell>
          <cell r="C349" t="str">
            <v>Banco</v>
          </cell>
          <cell r="D349" t="str">
            <v>Descrição</v>
          </cell>
          <cell r="E349" t="str">
            <v>Und</v>
          </cell>
          <cell r="F349" t="str">
            <v>Quant.</v>
          </cell>
          <cell r="G349" t="str">
            <v>Valor Unit</v>
          </cell>
          <cell r="H349" t="str">
            <v>Total</v>
          </cell>
        </row>
        <row r="350">
          <cell r="B350">
            <v>100931</v>
          </cell>
          <cell r="C350" t="str">
            <v>Próprio</v>
          </cell>
          <cell r="D350" t="str">
            <v>Disjuntor Tripolar 63A</v>
          </cell>
          <cell r="E350" t="str">
            <v>und</v>
          </cell>
          <cell r="F350">
            <v>1</v>
          </cell>
          <cell r="G350">
            <v>98.56</v>
          </cell>
          <cell r="H350">
            <v>98.56</v>
          </cell>
        </row>
        <row r="351">
          <cell r="B351">
            <v>88247</v>
          </cell>
          <cell r="C351" t="str">
            <v>SINAPI</v>
          </cell>
          <cell r="D351" t="str">
            <v>AUXILIAR DE ELETRICISTA COM ENCARGOS COMPLEMENTARES</v>
          </cell>
          <cell r="E351" t="str">
            <v>H</v>
          </cell>
          <cell r="F351">
            <v>1</v>
          </cell>
          <cell r="G351">
            <v>14.99</v>
          </cell>
          <cell r="H351">
            <v>14.99</v>
          </cell>
          <cell r="I351" t="str">
            <v>14,99</v>
          </cell>
          <cell r="J351">
            <v>0</v>
          </cell>
        </row>
        <row r="352">
          <cell r="B352">
            <v>88264</v>
          </cell>
          <cell r="C352" t="str">
            <v>SINAPI</v>
          </cell>
          <cell r="D352" t="str">
            <v>ELETRICISTA COM ENCARGOS COMPLEMENTARES</v>
          </cell>
          <cell r="E352" t="str">
            <v>H</v>
          </cell>
          <cell r="F352">
            <v>1</v>
          </cell>
          <cell r="G352">
            <v>19.04</v>
          </cell>
          <cell r="H352">
            <v>19.04</v>
          </cell>
          <cell r="I352" t="str">
            <v>19,04</v>
          </cell>
          <cell r="J352">
            <v>0</v>
          </cell>
        </row>
        <row r="353">
          <cell r="B353">
            <v>1571</v>
          </cell>
          <cell r="C353" t="str">
            <v>SINAPI</v>
          </cell>
          <cell r="D353" t="str">
            <v>TERMINAL A COMPRESSAO EM COBRE ESTANHADO PARA CABO 4 MM2, 1 FURO E 1 COMPRESSAO, PARA PARAFUSO DE FIXACAO M5</v>
          </cell>
          <cell r="E353" t="str">
            <v>UN</v>
          </cell>
          <cell r="F353">
            <v>1</v>
          </cell>
          <cell r="G353">
            <v>0.74</v>
          </cell>
          <cell r="H353">
            <v>0.74</v>
          </cell>
          <cell r="I353" t="str">
            <v>0,74</v>
          </cell>
          <cell r="J353">
            <v>0</v>
          </cell>
        </row>
        <row r="354">
          <cell r="B354">
            <v>34714</v>
          </cell>
          <cell r="C354" t="str">
            <v>SINAPI</v>
          </cell>
          <cell r="D354" t="str">
            <v>DISJUNTOR TIPO DIN/IEC, TRIPOLAR 63 A</v>
          </cell>
          <cell r="E354" t="str">
            <v>UN</v>
          </cell>
          <cell r="F354">
            <v>1</v>
          </cell>
          <cell r="G354">
            <v>63.79</v>
          </cell>
          <cell r="H354">
            <v>63.79</v>
          </cell>
          <cell r="I354" t="str">
            <v>63,79</v>
          </cell>
          <cell r="J354">
            <v>0</v>
          </cell>
        </row>
        <row r="367">
          <cell r="B367" t="str">
            <v>Código</v>
          </cell>
          <cell r="C367" t="str">
            <v>Banco</v>
          </cell>
          <cell r="D367" t="str">
            <v>Descrição</v>
          </cell>
          <cell r="E367" t="str">
            <v>Und</v>
          </cell>
          <cell r="F367" t="str">
            <v>Quant.</v>
          </cell>
          <cell r="G367" t="str">
            <v>Valor Unit</v>
          </cell>
          <cell r="H367" t="str">
            <v>Total</v>
          </cell>
        </row>
        <row r="368">
          <cell r="B368">
            <v>101062</v>
          </cell>
          <cell r="C368" t="str">
            <v>Próprio</v>
          </cell>
          <cell r="D368" t="str">
            <v>GRADE EM FERRO PARA CANALETA L = 20 CM COM ARTICULAÇÃO</v>
          </cell>
          <cell r="E368" t="str">
            <v>M</v>
          </cell>
          <cell r="F368">
            <v>1</v>
          </cell>
          <cell r="G368">
            <v>102.12</v>
          </cell>
          <cell r="H368">
            <v>102.12</v>
          </cell>
        </row>
        <row r="369">
          <cell r="B369">
            <v>88315</v>
          </cell>
          <cell r="C369" t="str">
            <v>SINAPI</v>
          </cell>
          <cell r="D369" t="str">
            <v>SERRALHEIRO COM ENCARGOS COMPLEMENTARES</v>
          </cell>
          <cell r="E369" t="str">
            <v>H</v>
          </cell>
          <cell r="F369">
            <v>0.5</v>
          </cell>
          <cell r="G369">
            <v>18.79</v>
          </cell>
          <cell r="H369">
            <v>9.4</v>
          </cell>
          <cell r="I369" t="str">
            <v>18,79</v>
          </cell>
          <cell r="J369">
            <v>0</v>
          </cell>
        </row>
        <row r="370">
          <cell r="B370">
            <v>88251</v>
          </cell>
          <cell r="C370" t="str">
            <v>SINAPI</v>
          </cell>
          <cell r="D370" t="str">
            <v>AUXILIAR DE SERRALHEIRO COM ENCARGOS COMPLEMENTARES</v>
          </cell>
          <cell r="E370" t="str">
            <v>H</v>
          </cell>
          <cell r="F370">
            <v>0.5</v>
          </cell>
          <cell r="G370">
            <v>15.43</v>
          </cell>
          <cell r="H370">
            <v>7.72</v>
          </cell>
          <cell r="I370" t="str">
            <v>15,43</v>
          </cell>
          <cell r="J370">
            <v>0</v>
          </cell>
        </row>
        <row r="371">
          <cell r="B371" t="str">
            <v>D00217</v>
          </cell>
          <cell r="C371" t="str">
            <v>SEDOP</v>
          </cell>
          <cell r="D371" t="str">
            <v>Grade em ferro p/ canaleta l = 0,40m com articulação</v>
          </cell>
          <cell r="E371" t="str">
            <v>M</v>
          </cell>
          <cell r="F371">
            <v>0.5</v>
          </cell>
          <cell r="G371">
            <v>170</v>
          </cell>
          <cell r="H371">
            <v>85</v>
          </cell>
          <cell r="I371">
            <v>170</v>
          </cell>
          <cell r="J371" t="b">
            <v>1</v>
          </cell>
        </row>
        <row r="375">
          <cell r="B375" t="str">
            <v>Código</v>
          </cell>
          <cell r="C375" t="str">
            <v>Banco</v>
          </cell>
          <cell r="D375" t="str">
            <v>Descrição</v>
          </cell>
          <cell r="E375" t="str">
            <v>Und</v>
          </cell>
          <cell r="F375" t="str">
            <v>Quant.</v>
          </cell>
          <cell r="G375" t="str">
            <v>Valor Unit</v>
          </cell>
          <cell r="H375" t="str">
            <v>Total</v>
          </cell>
        </row>
        <row r="376">
          <cell r="B376">
            <v>101064</v>
          </cell>
          <cell r="C376" t="str">
            <v>Próprio</v>
          </cell>
          <cell r="D376" t="str">
            <v>Fornecimento e instalação de conjunto de lixeiras seletivas em aço galvanizado com sistema basculante, pintadas com tinta esmalte sintético acabamento fosco sobre fundo anticorrosivo, identificadas com  pintura em aerografia com tinta spray, inclusive chumbamento</v>
          </cell>
          <cell r="E376" t="str">
            <v>uni.</v>
          </cell>
          <cell r="F376">
            <v>1</v>
          </cell>
          <cell r="G376">
            <v>2571.3000000000002</v>
          </cell>
          <cell r="H376">
            <v>2571.3000000000002</v>
          </cell>
          <cell r="I376">
            <v>0</v>
          </cell>
        </row>
        <row r="377">
          <cell r="B377">
            <v>88315</v>
          </cell>
          <cell r="C377" t="str">
            <v>SINAPI</v>
          </cell>
          <cell r="D377" t="str">
            <v>SERRALHEIRO COM ENCARGOS COMPLEMENTARES</v>
          </cell>
          <cell r="E377" t="str">
            <v>H</v>
          </cell>
          <cell r="F377">
            <v>2</v>
          </cell>
          <cell r="G377">
            <v>18.79</v>
          </cell>
          <cell r="H377">
            <v>37.58</v>
          </cell>
          <cell r="I377" t="str">
            <v>18,79</v>
          </cell>
          <cell r="J377">
            <v>0</v>
          </cell>
        </row>
        <row r="378">
          <cell r="B378">
            <v>88316</v>
          </cell>
          <cell r="C378" t="str">
            <v>SINAPI</v>
          </cell>
          <cell r="D378" t="str">
            <v>SERVENTE COM ENCARGOS COMPLEMENTARES</v>
          </cell>
          <cell r="E378" t="str">
            <v>H</v>
          </cell>
          <cell r="F378">
            <v>2</v>
          </cell>
          <cell r="G378">
            <v>15.06</v>
          </cell>
          <cell r="H378">
            <v>30.12</v>
          </cell>
          <cell r="I378" t="str">
            <v>15,06</v>
          </cell>
          <cell r="J378">
            <v>0</v>
          </cell>
        </row>
        <row r="379">
          <cell r="B379">
            <v>93358</v>
          </cell>
          <cell r="C379" t="str">
            <v>SINAPI</v>
          </cell>
          <cell r="D379" t="str">
            <v>ESCAVAÇÃO MANUAL DE VALA COM PROFUNDIDADE MENOR OU IGUAL A 1,30 M. AF_02/2021</v>
          </cell>
          <cell r="E379" t="str">
            <v>m³</v>
          </cell>
          <cell r="F379">
            <v>0.88</v>
          </cell>
          <cell r="G379">
            <v>59.57</v>
          </cell>
          <cell r="H379">
            <v>52.42</v>
          </cell>
          <cell r="I379" t="str">
            <v>59,57</v>
          </cell>
          <cell r="J379">
            <v>0</v>
          </cell>
        </row>
        <row r="380">
          <cell r="B380">
            <v>101616</v>
          </cell>
          <cell r="C380" t="str">
            <v>SINAPI</v>
          </cell>
          <cell r="D380" t="str">
            <v>PREPARO DE FUNDO DE VALA COM LARGURA MENOR QUE 1,5 M (ACERTO DO SOLO NATURAL). AF_08/2020</v>
          </cell>
          <cell r="E380" t="str">
            <v>m²</v>
          </cell>
          <cell r="F380">
            <v>1.95</v>
          </cell>
          <cell r="G380">
            <v>4.37</v>
          </cell>
          <cell r="H380">
            <v>8.52</v>
          </cell>
          <cell r="I380" t="str">
            <v>4,37</v>
          </cell>
          <cell r="J380">
            <v>0</v>
          </cell>
        </row>
        <row r="381">
          <cell r="B381">
            <v>40257</v>
          </cell>
          <cell r="C381" t="str">
            <v>SEDOP</v>
          </cell>
          <cell r="D381" t="str">
            <v>Lastro de concreto magro c/ seixo</v>
          </cell>
          <cell r="E381" t="str">
            <v>m³</v>
          </cell>
          <cell r="F381">
            <v>0.1</v>
          </cell>
          <cell r="G381">
            <v>584.20000000000005</v>
          </cell>
          <cell r="H381">
            <v>58.42</v>
          </cell>
          <cell r="I381">
            <v>584.20000000000005</v>
          </cell>
          <cell r="J381" t="b">
            <v>1</v>
          </cell>
        </row>
        <row r="382">
          <cell r="B382">
            <v>50259</v>
          </cell>
          <cell r="C382" t="str">
            <v>SEDOP</v>
          </cell>
          <cell r="D382" t="str">
            <v>Concreto c/ seixo Fck= 20 MPA (incl. lançamento e adensamento)</v>
          </cell>
          <cell r="E382" t="str">
            <v>m³</v>
          </cell>
          <cell r="F382">
            <v>0.34</v>
          </cell>
          <cell r="G382">
            <v>702.53</v>
          </cell>
          <cell r="H382">
            <v>238.86</v>
          </cell>
          <cell r="I382">
            <v>702.53</v>
          </cell>
          <cell r="J382" t="b">
            <v>1</v>
          </cell>
        </row>
        <row r="383">
          <cell r="B383">
            <v>100720</v>
          </cell>
          <cell r="C383" t="str">
            <v>SINAPI</v>
          </cell>
          <cell r="D383" t="str">
            <v>PINTURA COM TINTA ALQUÍDICA DE FUNDO (TIPO ZARCÃO) APLICADA A ROLO OU PINCEL SOBRE PERFIL METÁLICO EXECUTADO EM FÁBRICA (POR DEMÃO)</v>
          </cell>
          <cell r="E383" t="str">
            <v>m²</v>
          </cell>
          <cell r="F383">
            <v>20.079999999999998</v>
          </cell>
          <cell r="G383">
            <v>7.15</v>
          </cell>
          <cell r="H383">
            <v>143.57</v>
          </cell>
          <cell r="I383" t="str">
            <v>7,15</v>
          </cell>
          <cell r="J383">
            <v>0</v>
          </cell>
        </row>
        <row r="384">
          <cell r="B384">
            <v>100748</v>
          </cell>
          <cell r="C384" t="str">
            <v>SINAPI</v>
          </cell>
          <cell r="D384" t="str">
            <v>PINTURA COM TINTA ALQUÍDICA DE ACABAMENTO (ESMALTE SINTÉTICO FOSCO) APLICADA A ROLO OU PINCEL SOBRE PERFIL METÁLICO EXECUTADO EM FÁBRICA (POR DEMÃO)</v>
          </cell>
          <cell r="E384" t="str">
            <v>m²</v>
          </cell>
          <cell r="F384">
            <v>2.36</v>
          </cell>
          <cell r="G384">
            <v>7.45</v>
          </cell>
          <cell r="H384">
            <v>17.579999999999998</v>
          </cell>
          <cell r="I384" t="str">
            <v>7,45</v>
          </cell>
          <cell r="J384">
            <v>0</v>
          </cell>
        </row>
        <row r="385">
          <cell r="B385">
            <v>241467</v>
          </cell>
          <cell r="C385" t="str">
            <v>SEDOP</v>
          </cell>
          <cell r="D385" t="str">
            <v>Tela tipo moeda</v>
          </cell>
          <cell r="E385" t="str">
            <v>m²</v>
          </cell>
          <cell r="F385">
            <v>0.66</v>
          </cell>
          <cell r="G385">
            <v>136.59</v>
          </cell>
          <cell r="H385">
            <v>90.15</v>
          </cell>
          <cell r="I385">
            <v>136.59</v>
          </cell>
          <cell r="J385" t="b">
            <v>1</v>
          </cell>
        </row>
        <row r="386">
          <cell r="B386">
            <v>50035</v>
          </cell>
          <cell r="C386" t="str">
            <v>SEDOP</v>
          </cell>
          <cell r="D386" t="str">
            <v>Formas para concreto em chapa de madeira compensada resinada e=15mm (REAP 2x)</v>
          </cell>
          <cell r="E386" t="str">
            <v>m²</v>
          </cell>
          <cell r="F386">
            <v>3.72</v>
          </cell>
          <cell r="G386">
            <v>59.47</v>
          </cell>
          <cell r="H386">
            <v>221.23</v>
          </cell>
          <cell r="I386">
            <v>59.47</v>
          </cell>
          <cell r="J386" t="b">
            <v>1</v>
          </cell>
        </row>
        <row r="387">
          <cell r="B387">
            <v>93382</v>
          </cell>
          <cell r="C387" t="str">
            <v>SINAPI</v>
          </cell>
          <cell r="D387" t="str">
            <v>REATERRO MANUAL DE VALAS COM COMPACTAÇÃO MECANIZADA. AF_04/2016</v>
          </cell>
          <cell r="E387" t="str">
            <v>m³</v>
          </cell>
          <cell r="F387">
            <v>0.54</v>
          </cell>
          <cell r="G387">
            <v>23.48</v>
          </cell>
          <cell r="H387">
            <v>12.68</v>
          </cell>
          <cell r="I387" t="str">
            <v>23,48</v>
          </cell>
          <cell r="J387">
            <v>0</v>
          </cell>
        </row>
        <row r="388">
          <cell r="B388">
            <v>92791</v>
          </cell>
          <cell r="C388" t="str">
            <v>SINAPI</v>
          </cell>
          <cell r="D388" t="str">
            <v>CORTE E DOBRA DE AÇO CA-60, DIÂMETRO DE 5,0 MM, UTILIZADO EM ESTRUTURAS DIVERSAS, EXCETO LAJES. AF_12/2015</v>
          </cell>
          <cell r="E388" t="str">
            <v>KG</v>
          </cell>
          <cell r="F388">
            <v>5.93</v>
          </cell>
          <cell r="G388">
            <v>10.59</v>
          </cell>
          <cell r="H388">
            <v>62.8</v>
          </cell>
          <cell r="I388" t="str">
            <v>10,59</v>
          </cell>
          <cell r="J388">
            <v>0</v>
          </cell>
        </row>
        <row r="389">
          <cell r="B389">
            <v>92792</v>
          </cell>
          <cell r="C389" t="str">
            <v>SINAPI</v>
          </cell>
          <cell r="D389" t="str">
            <v>CORTE E DOBRA DE AÇO CA-50, DIÂMETRO DE 6,3 MM, UTILIZADO EM ESTRUTURAS DIVERSAS, EXCETO LAJES. AF_12/2015</v>
          </cell>
          <cell r="E389" t="str">
            <v>KG</v>
          </cell>
          <cell r="F389">
            <v>20.48</v>
          </cell>
          <cell r="G389">
            <v>10.9</v>
          </cell>
          <cell r="H389">
            <v>223.23</v>
          </cell>
          <cell r="I389" t="str">
            <v>10,90</v>
          </cell>
          <cell r="J389">
            <v>0</v>
          </cell>
        </row>
        <row r="390">
          <cell r="B390">
            <v>7701</v>
          </cell>
          <cell r="C390" t="str">
            <v>SINAPI</v>
          </cell>
          <cell r="D390" t="str">
            <v>TUBO ACO GALVANIZADO COM COSTURA, CLASSE MEDIA, DN 2.1/2", E = *3,65* MM, PESO *6,51* KG/M (NBR 5580)</v>
          </cell>
          <cell r="E390" t="str">
            <v>M</v>
          </cell>
          <cell r="F390">
            <v>7.25</v>
          </cell>
          <cell r="G390">
            <v>132.26</v>
          </cell>
          <cell r="H390">
            <v>958.89</v>
          </cell>
          <cell r="I390" t="str">
            <v>132,26</v>
          </cell>
          <cell r="J390">
            <v>0</v>
          </cell>
        </row>
        <row r="391">
          <cell r="B391">
            <v>7697</v>
          </cell>
          <cell r="C391" t="str">
            <v>SINAPI</v>
          </cell>
          <cell r="D391" t="str">
            <v>TUBO ACO GALVANIZADO COM COSTURA, CLASSE MEDIA, DN 1.1/2", E = *3,25* MM, PESO *3,61* KG/M (NBR 5580)</v>
          </cell>
          <cell r="E391" t="str">
            <v>M</v>
          </cell>
          <cell r="F391">
            <v>0.4</v>
          </cell>
          <cell r="G391">
            <v>73.900000000000006</v>
          </cell>
          <cell r="H391">
            <v>29.56</v>
          </cell>
          <cell r="I391" t="str">
            <v>73,90</v>
          </cell>
          <cell r="J391">
            <v>0</v>
          </cell>
        </row>
        <row r="392">
          <cell r="B392">
            <v>11047</v>
          </cell>
          <cell r="C392" t="str">
            <v>SINAPI</v>
          </cell>
          <cell r="D392" t="str">
            <v>CHAPA DE ACO GALVANIZADA BITOLA GSG 19, E = 1,11 MM (8,88 KG/M2)</v>
          </cell>
          <cell r="E392" t="str">
            <v>KG</v>
          </cell>
          <cell r="F392">
            <v>33.479999999999997</v>
          </cell>
          <cell r="G392">
            <v>11.52</v>
          </cell>
          <cell r="H392">
            <v>385.69</v>
          </cell>
          <cell r="I392" t="str">
            <v>11,52</v>
          </cell>
          <cell r="J392">
            <v>0</v>
          </cell>
        </row>
        <row r="396">
          <cell r="B396" t="str">
            <v>Código</v>
          </cell>
          <cell r="C396" t="str">
            <v>Banco</v>
          </cell>
          <cell r="D396" t="str">
            <v>Descrição</v>
          </cell>
          <cell r="E396" t="str">
            <v>Und</v>
          </cell>
          <cell r="F396" t="str">
            <v>Quant.</v>
          </cell>
          <cell r="G396" t="str">
            <v>Valor Unit</v>
          </cell>
          <cell r="H396" t="str">
            <v>Total</v>
          </cell>
        </row>
        <row r="397">
          <cell r="B397">
            <v>100909</v>
          </cell>
          <cell r="C397" t="str">
            <v>Próprio</v>
          </cell>
          <cell r="D397" t="str">
            <v>Fornecimento e instalação de Porcelanato Parquet D'Olivier dimensões 20x120cm, assentado com argamassa industrializada AC III, inclusive rejuntamento (e=2mm)</v>
          </cell>
          <cell r="E397" t="str">
            <v>m²</v>
          </cell>
          <cell r="F397">
            <v>1</v>
          </cell>
          <cell r="G397">
            <v>225.64</v>
          </cell>
          <cell r="H397">
            <v>225.64</v>
          </cell>
        </row>
        <row r="398">
          <cell r="B398">
            <v>88256</v>
          </cell>
          <cell r="C398" t="str">
            <v>SINAPI</v>
          </cell>
          <cell r="D398" t="str">
            <v>AZULEJISTA OU LADRILHISTA COM ENCARGOS COMPLEMENTARES</v>
          </cell>
          <cell r="E398" t="str">
            <v>H</v>
          </cell>
          <cell r="F398">
            <v>0.6</v>
          </cell>
          <cell r="G398">
            <v>19.98</v>
          </cell>
          <cell r="H398">
            <v>11.99</v>
          </cell>
          <cell r="I398" t="str">
            <v>19,98</v>
          </cell>
          <cell r="J398">
            <v>0</v>
          </cell>
        </row>
        <row r="399">
          <cell r="B399">
            <v>88316</v>
          </cell>
          <cell r="C399" t="str">
            <v>SINAPI</v>
          </cell>
          <cell r="D399" t="str">
            <v>SERVENTE COM ENCARGOS COMPLEMENTARES</v>
          </cell>
          <cell r="E399" t="str">
            <v>H</v>
          </cell>
          <cell r="F399">
            <v>1.2</v>
          </cell>
          <cell r="G399">
            <v>15.06</v>
          </cell>
          <cell r="H399">
            <v>18.07</v>
          </cell>
          <cell r="I399" t="str">
            <v>15,06</v>
          </cell>
          <cell r="J399">
            <v>0</v>
          </cell>
        </row>
        <row r="400">
          <cell r="B400" t="str">
            <v>D00345</v>
          </cell>
          <cell r="C400" t="str">
            <v>SEDOP</v>
          </cell>
          <cell r="D400" t="str">
            <v>Argamassa AC-III</v>
          </cell>
          <cell r="E400" t="str">
            <v>KG</v>
          </cell>
          <cell r="F400">
            <v>5</v>
          </cell>
          <cell r="G400">
            <v>2.38</v>
          </cell>
          <cell r="H400">
            <v>11.9</v>
          </cell>
          <cell r="I400">
            <v>2.38</v>
          </cell>
          <cell r="J400" t="b">
            <v>1</v>
          </cell>
        </row>
        <row r="401">
          <cell r="B401" t="str">
            <v>D00079</v>
          </cell>
          <cell r="C401" t="str">
            <v>SEDOP</v>
          </cell>
          <cell r="D401" t="str">
            <v>Rejunte (p/ ceramica)</v>
          </cell>
          <cell r="E401" t="str">
            <v>KG</v>
          </cell>
          <cell r="F401">
            <v>1.2</v>
          </cell>
          <cell r="G401">
            <v>4.4000000000000004</v>
          </cell>
          <cell r="H401">
            <v>5.28</v>
          </cell>
          <cell r="I401">
            <v>4.4000000000000004</v>
          </cell>
          <cell r="J401" t="b">
            <v>1</v>
          </cell>
        </row>
        <row r="402">
          <cell r="B402">
            <v>110</v>
          </cell>
          <cell r="C402" t="str">
            <v>Próprio</v>
          </cell>
          <cell r="D402" t="str">
            <v>Porcelanato natural parquet d' olivier 20x120cm; Fabri: Portobello</v>
          </cell>
          <cell r="E402" t="str">
            <v>m²</v>
          </cell>
          <cell r="F402">
            <v>1.05</v>
          </cell>
          <cell r="G402">
            <v>169.9</v>
          </cell>
          <cell r="H402">
            <v>178.4</v>
          </cell>
        </row>
        <row r="406">
          <cell r="B406" t="str">
            <v>Código</v>
          </cell>
          <cell r="C406" t="str">
            <v>Banco</v>
          </cell>
          <cell r="D406" t="str">
            <v>Descrição</v>
          </cell>
          <cell r="E406" t="str">
            <v>Und</v>
          </cell>
          <cell r="F406" t="str">
            <v>Quant.</v>
          </cell>
          <cell r="G406" t="str">
            <v>Valor Unit</v>
          </cell>
          <cell r="H406" t="str">
            <v>Total</v>
          </cell>
        </row>
        <row r="407">
          <cell r="B407">
            <v>101057</v>
          </cell>
          <cell r="C407" t="str">
            <v>Próprio</v>
          </cell>
          <cell r="D407" t="str">
            <v>FORNECIMENTO E INSTALAÇÃO DE GUARDA-CORPO METÁLICO COM PERFIS DE AÇO INOX E VIDRO TEMPERADO 12 MM (MODELO GUARDA-CORPO 01)</v>
          </cell>
          <cell r="E407" t="str">
            <v>M</v>
          </cell>
          <cell r="F407">
            <v>1</v>
          </cell>
          <cell r="G407">
            <v>1642.68</v>
          </cell>
          <cell r="H407">
            <v>1642.68</v>
          </cell>
        </row>
        <row r="408">
          <cell r="B408">
            <v>88251</v>
          </cell>
          <cell r="C408" t="str">
            <v>SINAPI</v>
          </cell>
          <cell r="D408" t="str">
            <v>AUXILIAR DE SERRALHEIRO COM ENCARGOS COMPLEMENTARES</v>
          </cell>
          <cell r="E408" t="str">
            <v>H</v>
          </cell>
          <cell r="F408">
            <v>2.754</v>
          </cell>
          <cell r="G408">
            <v>15.43</v>
          </cell>
          <cell r="H408">
            <v>42.49</v>
          </cell>
          <cell r="I408" t="str">
            <v>15,43</v>
          </cell>
          <cell r="J408">
            <v>0</v>
          </cell>
        </row>
        <row r="409">
          <cell r="B409">
            <v>88315</v>
          </cell>
          <cell r="C409" t="str">
            <v>SINAPI</v>
          </cell>
          <cell r="D409" t="str">
            <v>SERRALHEIRO COM ENCARGOS COMPLEMENTARES</v>
          </cell>
          <cell r="E409" t="str">
            <v>H</v>
          </cell>
          <cell r="F409">
            <v>3.3530000000000002</v>
          </cell>
          <cell r="G409">
            <v>18.79</v>
          </cell>
          <cell r="H409">
            <v>63</v>
          </cell>
          <cell r="I409" t="str">
            <v>18,79</v>
          </cell>
          <cell r="J409">
            <v>0</v>
          </cell>
        </row>
        <row r="410">
          <cell r="B410">
            <v>1332</v>
          </cell>
          <cell r="C410" t="str">
            <v>SINAPI</v>
          </cell>
          <cell r="D410" t="str">
            <v>CHAPA DE ACO GROSSA, ASTM A36, E = 3/8 " (9,53 MM) 74,69 KG/M2</v>
          </cell>
          <cell r="E410" t="str">
            <v>KG</v>
          </cell>
          <cell r="F410">
            <v>1.4</v>
          </cell>
          <cell r="G410">
            <v>8.5299999999999994</v>
          </cell>
          <cell r="H410">
            <v>11.94</v>
          </cell>
          <cell r="I410" t="str">
            <v>8,53</v>
          </cell>
          <cell r="J410">
            <v>0</v>
          </cell>
        </row>
        <row r="411">
          <cell r="B411">
            <v>11002</v>
          </cell>
          <cell r="C411" t="str">
            <v>SINAPI</v>
          </cell>
          <cell r="D411" t="str">
            <v>ELETRODO REVESTIDO AWS - E6013, DIAMETRO IGUAL A 2,50 MM</v>
          </cell>
          <cell r="E411" t="str">
            <v>KG</v>
          </cell>
          <cell r="F411">
            <v>3.0000000000000001E-3</v>
          </cell>
          <cell r="G411">
            <v>24</v>
          </cell>
          <cell r="H411">
            <v>7.0000000000000007E-2</v>
          </cell>
          <cell r="I411" t="str">
            <v>24,00</v>
          </cell>
          <cell r="J411">
            <v>0</v>
          </cell>
        </row>
        <row r="412">
          <cell r="B412">
            <v>11964</v>
          </cell>
          <cell r="C412" t="str">
            <v>SINAPI</v>
          </cell>
          <cell r="D412" t="str">
            <v>PARAFUSO DE ACO TIPO CHUMBADOR PARABOLT, DIAMETRO 3/8", COMPRIMENTO 75 MM</v>
          </cell>
          <cell r="E412" t="str">
            <v>UN</v>
          </cell>
          <cell r="F412">
            <v>3.3330000000000002</v>
          </cell>
          <cell r="G412">
            <v>1.43</v>
          </cell>
          <cell r="H412">
            <v>4.7699999999999996</v>
          </cell>
          <cell r="I412" t="str">
            <v>1,43</v>
          </cell>
          <cell r="J412">
            <v>0</v>
          </cell>
        </row>
        <row r="413">
          <cell r="B413">
            <v>13246</v>
          </cell>
          <cell r="C413" t="str">
            <v>SINAPI</v>
          </cell>
          <cell r="D413" t="str">
            <v>PARAFUSO DE FERRO POLIDO, SEXTAVADO, COM ROSCA INTEIRA, DIAMETRO 5/16", COMPRIMENTO 3/4", COM PORCA E ARRUELA LISA LEVE</v>
          </cell>
          <cell r="E413" t="str">
            <v>UN</v>
          </cell>
          <cell r="F413">
            <v>5</v>
          </cell>
          <cell r="G413">
            <v>0.27</v>
          </cell>
          <cell r="H413">
            <v>1.35</v>
          </cell>
          <cell r="I413" t="str">
            <v>0,27</v>
          </cell>
          <cell r="J413">
            <v>0</v>
          </cell>
        </row>
        <row r="414">
          <cell r="B414">
            <v>20259</v>
          </cell>
          <cell r="C414" t="str">
            <v>SINAPI</v>
          </cell>
          <cell r="D414" t="str">
            <v>PERFIL DE BORRACHA EPDM MACICO *12 X 15* MM PARA ESQUADRIAS</v>
          </cell>
          <cell r="E414" t="str">
            <v>M</v>
          </cell>
          <cell r="F414">
            <v>3.149</v>
          </cell>
          <cell r="G414">
            <v>7.9</v>
          </cell>
          <cell r="H414">
            <v>24.88</v>
          </cell>
          <cell r="I414" t="str">
            <v>7,90</v>
          </cell>
          <cell r="J414">
            <v>0</v>
          </cell>
        </row>
        <row r="415">
          <cell r="B415">
            <v>39961</v>
          </cell>
          <cell r="C415" t="str">
            <v>SINAPI</v>
          </cell>
          <cell r="D415" t="str">
            <v>SILICONE ACETICO USO GERAL INCOLOR 280 G</v>
          </cell>
          <cell r="E415" t="str">
            <v>UN</v>
          </cell>
          <cell r="F415">
            <v>0.85499999999999998</v>
          </cell>
          <cell r="G415">
            <v>22.69</v>
          </cell>
          <cell r="H415">
            <v>19.399999999999999</v>
          </cell>
          <cell r="I415" t="str">
            <v>22,69</v>
          </cell>
          <cell r="J415">
            <v>0</v>
          </cell>
        </row>
        <row r="416">
          <cell r="B416">
            <v>141</v>
          </cell>
          <cell r="C416" t="str">
            <v>Próprio</v>
          </cell>
          <cell r="D416" t="str">
            <v>Tubo Inox 304 Polido 3 Pol.</v>
          </cell>
          <cell r="E416" t="str">
            <v>m</v>
          </cell>
          <cell r="F416">
            <v>2</v>
          </cell>
          <cell r="G416">
            <v>153.44999999999999</v>
          </cell>
          <cell r="H416">
            <v>306.89999999999998</v>
          </cell>
        </row>
        <row r="417">
          <cell r="B417">
            <v>142</v>
          </cell>
          <cell r="C417" t="str">
            <v>Próprio</v>
          </cell>
          <cell r="D417" t="str">
            <v>Tubo Inox 304 Ø (1'')</v>
          </cell>
          <cell r="E417" t="str">
            <v>m</v>
          </cell>
          <cell r="F417">
            <v>2</v>
          </cell>
          <cell r="G417">
            <v>188.94</v>
          </cell>
          <cell r="H417">
            <v>377.88</v>
          </cell>
        </row>
        <row r="418">
          <cell r="B418" t="str">
            <v>D00395</v>
          </cell>
          <cell r="C418" t="str">
            <v>SEDOP</v>
          </cell>
          <cell r="D418" t="str">
            <v>Vidro temperado incolor e=12mm</v>
          </cell>
          <cell r="E418" t="str">
            <v>m²</v>
          </cell>
          <cell r="F418">
            <v>1</v>
          </cell>
          <cell r="G418">
            <v>790</v>
          </cell>
          <cell r="H418">
            <v>790</v>
          </cell>
          <cell r="I418">
            <v>790</v>
          </cell>
          <cell r="J418" t="b">
            <v>1</v>
          </cell>
        </row>
        <row r="422">
          <cell r="B422" t="str">
            <v>Código</v>
          </cell>
          <cell r="C422" t="str">
            <v>Banco</v>
          </cell>
          <cell r="D422" t="str">
            <v>Descrição</v>
          </cell>
          <cell r="E422" t="str">
            <v>Und</v>
          </cell>
          <cell r="F422" t="str">
            <v>Quant.</v>
          </cell>
          <cell r="G422" t="str">
            <v>Valor Unit</v>
          </cell>
          <cell r="H422" t="str">
            <v>Total</v>
          </cell>
        </row>
        <row r="423">
          <cell r="B423">
            <v>100909</v>
          </cell>
          <cell r="C423" t="str">
            <v>Próprio</v>
          </cell>
          <cell r="D423" t="str">
            <v>Fornecimento e instalação de Porcelanato Parquet D'Olivier dimensões 20x120cm, assentado com argamassa industrializada AC III, inclusive rejuntamento (e=2mm)</v>
          </cell>
          <cell r="E423" t="str">
            <v>m²</v>
          </cell>
          <cell r="F423">
            <v>1</v>
          </cell>
          <cell r="G423">
            <v>225.64</v>
          </cell>
          <cell r="H423">
            <v>225.64</v>
          </cell>
        </row>
        <row r="424">
          <cell r="B424">
            <v>88256</v>
          </cell>
          <cell r="C424" t="str">
            <v>SINAPI</v>
          </cell>
          <cell r="D424" t="str">
            <v>AZULEJISTA OU LADRILHISTA COM ENCARGOS COMPLEMENTARES</v>
          </cell>
          <cell r="E424" t="str">
            <v>H</v>
          </cell>
          <cell r="F424">
            <v>0.6</v>
          </cell>
          <cell r="G424">
            <v>19.98</v>
          </cell>
          <cell r="H424">
            <v>11.99</v>
          </cell>
          <cell r="I424" t="str">
            <v>19,98</v>
          </cell>
          <cell r="J424">
            <v>0</v>
          </cell>
        </row>
        <row r="425">
          <cell r="B425">
            <v>88316</v>
          </cell>
          <cell r="C425" t="str">
            <v>SINAPI</v>
          </cell>
          <cell r="D425" t="str">
            <v>SERVENTE COM ENCARGOS COMPLEMENTARES</v>
          </cell>
          <cell r="E425" t="str">
            <v>H</v>
          </cell>
          <cell r="F425">
            <v>1.2</v>
          </cell>
          <cell r="G425">
            <v>15.06</v>
          </cell>
          <cell r="H425">
            <v>18.07</v>
          </cell>
          <cell r="I425" t="str">
            <v>15,06</v>
          </cell>
          <cell r="J425">
            <v>0</v>
          </cell>
        </row>
        <row r="426">
          <cell r="B426" t="str">
            <v>D00345</v>
          </cell>
          <cell r="C426" t="str">
            <v>SEDOP</v>
          </cell>
          <cell r="D426" t="str">
            <v>Argamassa AC-III</v>
          </cell>
          <cell r="E426" t="str">
            <v>KG</v>
          </cell>
          <cell r="F426">
            <v>5</v>
          </cell>
          <cell r="G426">
            <v>2.38</v>
          </cell>
          <cell r="H426">
            <v>11.9</v>
          </cell>
          <cell r="I426">
            <v>2.38</v>
          </cell>
          <cell r="J426" t="b">
            <v>1</v>
          </cell>
        </row>
        <row r="427">
          <cell r="B427" t="str">
            <v>D00079</v>
          </cell>
          <cell r="C427" t="str">
            <v>SEDOP</v>
          </cell>
          <cell r="D427" t="str">
            <v>Rejunte (p/ ceramica)</v>
          </cell>
          <cell r="E427" t="str">
            <v>KG</v>
          </cell>
          <cell r="F427">
            <v>1.2</v>
          </cell>
          <cell r="G427">
            <v>4.4000000000000004</v>
          </cell>
          <cell r="H427">
            <v>5.28</v>
          </cell>
          <cell r="I427">
            <v>4.4000000000000004</v>
          </cell>
          <cell r="J427" t="b">
            <v>1</v>
          </cell>
        </row>
        <row r="428">
          <cell r="B428">
            <v>110</v>
          </cell>
          <cell r="C428" t="str">
            <v>Próprio</v>
          </cell>
          <cell r="D428" t="str">
            <v>Porcelanato natural parquet d' olivier 20x120cm; Fabri: Portobello</v>
          </cell>
          <cell r="E428" t="str">
            <v>m²</v>
          </cell>
          <cell r="F428">
            <v>1.05</v>
          </cell>
          <cell r="G428">
            <v>169.9</v>
          </cell>
          <cell r="H428">
            <v>178.4</v>
          </cell>
        </row>
        <row r="432">
          <cell r="B432" t="str">
            <v>Código</v>
          </cell>
          <cell r="C432" t="str">
            <v>Banco</v>
          </cell>
          <cell r="D432" t="str">
            <v>Descrição</v>
          </cell>
          <cell r="E432" t="str">
            <v>Und</v>
          </cell>
          <cell r="F432" t="str">
            <v>Quant.</v>
          </cell>
          <cell r="G432" t="str">
            <v>Valor Unit</v>
          </cell>
          <cell r="H432" t="str">
            <v>Total</v>
          </cell>
        </row>
        <row r="433">
          <cell r="B433">
            <v>101048</v>
          </cell>
          <cell r="C433" t="str">
            <v>Próprio</v>
          </cell>
          <cell r="D433" t="str">
            <v>PISO EM LADRILHO HIDRÁULICO (MODELO ESPECIFICADO EM PROJETO) APLICADO EM AMBIENTES EXTERNOS</v>
          </cell>
          <cell r="E433" t="str">
            <v>m²</v>
          </cell>
          <cell r="F433">
            <v>1</v>
          </cell>
          <cell r="G433">
            <v>109.42</v>
          </cell>
          <cell r="H433">
            <v>109.42</v>
          </cell>
        </row>
        <row r="434">
          <cell r="B434">
            <v>88256</v>
          </cell>
          <cell r="C434" t="str">
            <v>SINAPI</v>
          </cell>
          <cell r="D434" t="str">
            <v>AZULEJISTA OU LADRILHISTA COM ENCARGOS COMPLEMENTARES</v>
          </cell>
          <cell r="E434" t="str">
            <v>H</v>
          </cell>
          <cell r="F434">
            <v>1.236</v>
          </cell>
          <cell r="G434">
            <v>19.98</v>
          </cell>
          <cell r="H434">
            <v>24.7</v>
          </cell>
          <cell r="I434" t="str">
            <v>19,98</v>
          </cell>
          <cell r="J434">
            <v>0</v>
          </cell>
        </row>
        <row r="435">
          <cell r="B435">
            <v>88316</v>
          </cell>
          <cell r="C435" t="str">
            <v>SINAPI</v>
          </cell>
          <cell r="D435" t="str">
            <v>SERVENTE COM ENCARGOS COMPLEMENTARES</v>
          </cell>
          <cell r="E435" t="str">
            <v>H</v>
          </cell>
          <cell r="F435">
            <v>0.61799999999999999</v>
          </cell>
          <cell r="G435">
            <v>15.06</v>
          </cell>
          <cell r="H435">
            <v>9.31</v>
          </cell>
          <cell r="I435" t="str">
            <v>15,06</v>
          </cell>
          <cell r="J435">
            <v>0</v>
          </cell>
        </row>
        <row r="436">
          <cell r="B436">
            <v>1379</v>
          </cell>
          <cell r="C436" t="str">
            <v>SINAPI</v>
          </cell>
          <cell r="D436" t="str">
            <v>CIMENTO PORTLAND COMPOSTO CP II-32</v>
          </cell>
          <cell r="E436" t="str">
            <v>KG</v>
          </cell>
          <cell r="F436">
            <v>0.24</v>
          </cell>
          <cell r="G436">
            <v>0.97</v>
          </cell>
          <cell r="H436">
            <v>0.23</v>
          </cell>
          <cell r="I436" t="str">
            <v>0,97</v>
          </cell>
          <cell r="J436">
            <v>0</v>
          </cell>
        </row>
        <row r="437">
          <cell r="B437">
            <v>37595</v>
          </cell>
          <cell r="C437" t="str">
            <v>SINAPI</v>
          </cell>
          <cell r="D437" t="str">
            <v>ARGAMASSA COLANTE TIPO AC III</v>
          </cell>
          <cell r="E437" t="str">
            <v>KG</v>
          </cell>
          <cell r="F437">
            <v>8.6199999999999992</v>
          </cell>
          <cell r="G437">
            <v>2.15</v>
          </cell>
          <cell r="H437">
            <v>18.53</v>
          </cell>
          <cell r="I437" t="str">
            <v>2,15</v>
          </cell>
          <cell r="J437">
            <v>0</v>
          </cell>
        </row>
        <row r="438">
          <cell r="B438">
            <v>3731</v>
          </cell>
          <cell r="C438" t="str">
            <v>SINAPI</v>
          </cell>
          <cell r="D438" t="str">
            <v>LADRILHO HIDRAULICO, *20 X 20* CM, E= 2 CM, DADOS, COR NATURAL</v>
          </cell>
          <cell r="E438" t="str">
            <v>m²</v>
          </cell>
          <cell r="F438">
            <v>1.03</v>
          </cell>
          <cell r="G438">
            <v>55</v>
          </cell>
          <cell r="H438">
            <v>56.65</v>
          </cell>
          <cell r="I438" t="str">
            <v>55,00</v>
          </cell>
          <cell r="J438">
            <v>0</v>
          </cell>
        </row>
        <row r="442">
          <cell r="B442" t="str">
            <v>Código</v>
          </cell>
          <cell r="C442" t="str">
            <v>Banco</v>
          </cell>
          <cell r="D442" t="str">
            <v>Descrição</v>
          </cell>
          <cell r="E442" t="str">
            <v>Und</v>
          </cell>
          <cell r="F442" t="str">
            <v>Quant.</v>
          </cell>
          <cell r="G442" t="str">
            <v>Valor Unit</v>
          </cell>
          <cell r="H442" t="str">
            <v>Total</v>
          </cell>
        </row>
        <row r="443">
          <cell r="B443">
            <v>100908</v>
          </cell>
          <cell r="C443" t="str">
            <v>Próprio</v>
          </cell>
          <cell r="D443" t="str">
            <v>Preparo de superfície com  limpeza, raspagem, lixamento e aplicação de verniz pigmentado em paredes externas e internas</v>
          </cell>
          <cell r="E443" t="str">
            <v>m²</v>
          </cell>
          <cell r="F443">
            <v>1</v>
          </cell>
          <cell r="G443">
            <v>39.18</v>
          </cell>
          <cell r="H443">
            <v>39.18</v>
          </cell>
        </row>
        <row r="444">
          <cell r="B444">
            <v>88310</v>
          </cell>
          <cell r="C444" t="str">
            <v>SINAPI</v>
          </cell>
          <cell r="D444" t="str">
            <v>PINTOR COM ENCARGOS COMPLEMENTARES</v>
          </cell>
          <cell r="E444" t="str">
            <v>H</v>
          </cell>
          <cell r="F444">
            <v>0.42</v>
          </cell>
          <cell r="G444">
            <v>19.89</v>
          </cell>
          <cell r="H444">
            <v>8.35</v>
          </cell>
          <cell r="I444" t="str">
            <v>19,89</v>
          </cell>
          <cell r="J444">
            <v>0</v>
          </cell>
        </row>
        <row r="445">
          <cell r="B445">
            <v>97063</v>
          </cell>
          <cell r="C445" t="str">
            <v>SINAPI</v>
          </cell>
          <cell r="D445" t="str">
            <v>MONTAGEM E DESMONTAGEM DE ANDAIME MODULAR FACHADEIRO, COM PISO METÁLICO, PARA EDIFICAÇÕES COM MÚLTIPLOS PAVIMENTOS (EXCLUSIVE ANDAIME E LIMPEZA). AF_11/2017</v>
          </cell>
          <cell r="E445" t="str">
            <v>m²</v>
          </cell>
          <cell r="F445">
            <v>0.6</v>
          </cell>
          <cell r="G445">
            <v>7.06</v>
          </cell>
          <cell r="H445">
            <v>4.24</v>
          </cell>
          <cell r="I445" t="str">
            <v>7,06</v>
          </cell>
          <cell r="J445">
            <v>0</v>
          </cell>
        </row>
        <row r="446">
          <cell r="B446">
            <v>150130</v>
          </cell>
          <cell r="C446" t="str">
            <v>SEDOP</v>
          </cell>
          <cell r="D446" t="str">
            <v>Verniz poliuretano sobre concreto/tijolo</v>
          </cell>
          <cell r="E446" t="str">
            <v>m²</v>
          </cell>
          <cell r="F446">
            <v>1</v>
          </cell>
          <cell r="G446">
            <v>26.48</v>
          </cell>
          <cell r="H446">
            <v>26.48</v>
          </cell>
          <cell r="I446">
            <v>26.48</v>
          </cell>
          <cell r="J446" t="b">
            <v>1</v>
          </cell>
        </row>
        <row r="447">
          <cell r="B447">
            <v>3767</v>
          </cell>
          <cell r="C447" t="str">
            <v>SINAPI</v>
          </cell>
          <cell r="D447" t="str">
            <v>LIXA EM FOLHA PARA PAREDE OU MADEIRA, NUMERO 120 (COR VERMELHA)</v>
          </cell>
          <cell r="E447" t="str">
            <v>UN</v>
          </cell>
          <cell r="F447">
            <v>0.25</v>
          </cell>
          <cell r="G447">
            <v>0.43</v>
          </cell>
          <cell r="H447">
            <v>0.11</v>
          </cell>
          <cell r="I447" t="str">
            <v>0,43</v>
          </cell>
          <cell r="J447">
            <v>0</v>
          </cell>
        </row>
        <row r="451">
          <cell r="B451" t="str">
            <v>Código</v>
          </cell>
          <cell r="C451" t="str">
            <v>Banco</v>
          </cell>
          <cell r="D451" t="str">
            <v>Descrição</v>
          </cell>
          <cell r="E451" t="str">
            <v>Und</v>
          </cell>
          <cell r="F451" t="str">
            <v>Quant.</v>
          </cell>
          <cell r="G451" t="str">
            <v>Valor Unit</v>
          </cell>
          <cell r="H451" t="str">
            <v>Total</v>
          </cell>
        </row>
        <row r="452">
          <cell r="B452">
            <v>101057</v>
          </cell>
          <cell r="C452" t="str">
            <v>Próprio</v>
          </cell>
          <cell r="D452" t="str">
            <v>FORNECIMENTO E INSTALAÇÃO DE GUARDA-CORPO METÁLICO COM PERFIS DE AÇO INOX E VIDRO TEMPERADO 12 MM (MODELO GUARDA-CORPO 01)</v>
          </cell>
          <cell r="E452" t="str">
            <v>M</v>
          </cell>
          <cell r="F452">
            <v>1</v>
          </cell>
          <cell r="G452">
            <v>1642.68</v>
          </cell>
          <cell r="H452">
            <v>1642.68</v>
          </cell>
        </row>
        <row r="453">
          <cell r="B453">
            <v>88251</v>
          </cell>
          <cell r="C453" t="str">
            <v>SINAPI</v>
          </cell>
          <cell r="D453" t="str">
            <v>AUXILIAR DE SERRALHEIRO COM ENCARGOS COMPLEMENTARES</v>
          </cell>
          <cell r="E453" t="str">
            <v>H</v>
          </cell>
          <cell r="F453">
            <v>2.754</v>
          </cell>
          <cell r="G453">
            <v>15.43</v>
          </cell>
          <cell r="H453">
            <v>42.49</v>
          </cell>
          <cell r="I453" t="str">
            <v>15,43</v>
          </cell>
          <cell r="J453">
            <v>0</v>
          </cell>
        </row>
        <row r="454">
          <cell r="B454">
            <v>88315</v>
          </cell>
          <cell r="C454" t="str">
            <v>SINAPI</v>
          </cell>
          <cell r="D454" t="str">
            <v>SERRALHEIRO COM ENCARGOS COMPLEMENTARES</v>
          </cell>
          <cell r="E454" t="str">
            <v>H</v>
          </cell>
          <cell r="F454">
            <v>3.3530000000000002</v>
          </cell>
          <cell r="G454">
            <v>18.79</v>
          </cell>
          <cell r="H454">
            <v>63</v>
          </cell>
          <cell r="I454" t="str">
            <v>18,79</v>
          </cell>
          <cell r="J454">
            <v>0</v>
          </cell>
        </row>
        <row r="455">
          <cell r="B455">
            <v>1332</v>
          </cell>
          <cell r="C455" t="str">
            <v>SINAPI</v>
          </cell>
          <cell r="D455" t="str">
            <v>CHAPA DE ACO GROSSA, ASTM A36, E = 3/8 " (9,53 MM) 74,69 KG/M2</v>
          </cell>
          <cell r="E455" t="str">
            <v>KG</v>
          </cell>
          <cell r="F455">
            <v>1.4</v>
          </cell>
          <cell r="G455">
            <v>8.5299999999999994</v>
          </cell>
          <cell r="H455">
            <v>11.94</v>
          </cell>
          <cell r="I455" t="str">
            <v>8,53</v>
          </cell>
          <cell r="J455">
            <v>0</v>
          </cell>
        </row>
        <row r="456">
          <cell r="B456">
            <v>11002</v>
          </cell>
          <cell r="C456" t="str">
            <v>SINAPI</v>
          </cell>
          <cell r="D456" t="str">
            <v>ELETRODO REVESTIDO AWS - E6013, DIAMETRO IGUAL A 2,50 MM</v>
          </cell>
          <cell r="E456" t="str">
            <v>KG</v>
          </cell>
          <cell r="F456">
            <v>3.0000000000000001E-3</v>
          </cell>
          <cell r="G456">
            <v>24</v>
          </cell>
          <cell r="H456">
            <v>7.0000000000000007E-2</v>
          </cell>
          <cell r="I456" t="str">
            <v>24,00</v>
          </cell>
          <cell r="J456">
            <v>0</v>
          </cell>
        </row>
        <row r="457">
          <cell r="B457">
            <v>11964</v>
          </cell>
          <cell r="C457" t="str">
            <v>SINAPI</v>
          </cell>
          <cell r="D457" t="str">
            <v>PARAFUSO DE ACO TIPO CHUMBADOR PARABOLT, DIAMETRO 3/8", COMPRIMENTO 75 MM</v>
          </cell>
          <cell r="E457" t="str">
            <v>UN</v>
          </cell>
          <cell r="F457">
            <v>3.3330000000000002</v>
          </cell>
          <cell r="G457">
            <v>1.43</v>
          </cell>
          <cell r="H457">
            <v>4.7699999999999996</v>
          </cell>
          <cell r="I457" t="str">
            <v>1,43</v>
          </cell>
          <cell r="J457">
            <v>0</v>
          </cell>
        </row>
        <row r="458">
          <cell r="B458">
            <v>13246</v>
          </cell>
          <cell r="C458" t="str">
            <v>SINAPI</v>
          </cell>
          <cell r="D458" t="str">
            <v>PARAFUSO DE FERRO POLIDO, SEXTAVADO, COM ROSCA INTEIRA, DIAMETRO 5/16", COMPRIMENTO 3/4", COM PORCA E ARRUELA LISA LEVE</v>
          </cell>
          <cell r="E458" t="str">
            <v>UN</v>
          </cell>
          <cell r="F458">
            <v>5</v>
          </cell>
          <cell r="G458">
            <v>0.27</v>
          </cell>
          <cell r="H458">
            <v>1.35</v>
          </cell>
          <cell r="I458" t="str">
            <v>0,27</v>
          </cell>
          <cell r="J458">
            <v>0</v>
          </cell>
        </row>
        <row r="459">
          <cell r="B459">
            <v>20259</v>
          </cell>
          <cell r="C459" t="str">
            <v>SINAPI</v>
          </cell>
          <cell r="D459" t="str">
            <v>PERFIL DE BORRACHA EPDM MACICO *12 X 15* MM PARA ESQUADRIAS</v>
          </cell>
          <cell r="E459" t="str">
            <v>M</v>
          </cell>
          <cell r="F459">
            <v>3.149</v>
          </cell>
          <cell r="G459">
            <v>7.9</v>
          </cell>
          <cell r="H459">
            <v>24.88</v>
          </cell>
          <cell r="I459" t="str">
            <v>7,90</v>
          </cell>
          <cell r="J459">
            <v>0</v>
          </cell>
        </row>
        <row r="460">
          <cell r="B460">
            <v>39961</v>
          </cell>
          <cell r="C460" t="str">
            <v>SINAPI</v>
          </cell>
          <cell r="D460" t="str">
            <v>SILICONE ACETICO USO GERAL INCOLOR 280 G</v>
          </cell>
          <cell r="E460" t="str">
            <v>UN</v>
          </cell>
          <cell r="F460">
            <v>0.85499999999999998</v>
          </cell>
          <cell r="G460">
            <v>22.69</v>
          </cell>
          <cell r="H460">
            <v>19.399999999999999</v>
          </cell>
          <cell r="I460" t="str">
            <v>22,69</v>
          </cell>
          <cell r="J460">
            <v>0</v>
          </cell>
        </row>
        <row r="461">
          <cell r="B461">
            <v>141</v>
          </cell>
          <cell r="C461" t="str">
            <v>Próprio</v>
          </cell>
          <cell r="D461" t="str">
            <v>Tubo Inox 304 Polido 3 Pol.</v>
          </cell>
          <cell r="E461" t="str">
            <v>m</v>
          </cell>
          <cell r="F461">
            <v>2</v>
          </cell>
          <cell r="G461">
            <v>153.44999999999999</v>
          </cell>
          <cell r="H461">
            <v>306.89999999999998</v>
          </cell>
        </row>
        <row r="462">
          <cell r="B462">
            <v>142</v>
          </cell>
          <cell r="C462" t="str">
            <v>Próprio</v>
          </cell>
          <cell r="D462" t="str">
            <v>Tubo Inox 304 Ø (1'')</v>
          </cell>
          <cell r="E462" t="str">
            <v>m</v>
          </cell>
          <cell r="F462">
            <v>2</v>
          </cell>
          <cell r="G462">
            <v>188.94</v>
          </cell>
          <cell r="H462">
            <v>377.88</v>
          </cell>
        </row>
        <row r="463">
          <cell r="B463" t="str">
            <v>D00395</v>
          </cell>
          <cell r="C463" t="str">
            <v>SEDOP</v>
          </cell>
          <cell r="D463" t="str">
            <v>Vidro temperado incolor e=12mm</v>
          </cell>
          <cell r="E463" t="str">
            <v>m²</v>
          </cell>
          <cell r="F463">
            <v>1</v>
          </cell>
          <cell r="G463">
            <v>790</v>
          </cell>
          <cell r="H463">
            <v>790</v>
          </cell>
          <cell r="I463">
            <v>790</v>
          </cell>
          <cell r="J463" t="b">
            <v>1</v>
          </cell>
        </row>
        <row r="467">
          <cell r="B467" t="str">
            <v>Código</v>
          </cell>
          <cell r="C467" t="str">
            <v>Banco</v>
          </cell>
          <cell r="D467" t="str">
            <v>Descrição</v>
          </cell>
          <cell r="E467" t="str">
            <v>Und</v>
          </cell>
          <cell r="F467" t="str">
            <v>Quant.</v>
          </cell>
          <cell r="G467" t="str">
            <v>Valor Unit</v>
          </cell>
          <cell r="H467" t="str">
            <v>Total</v>
          </cell>
        </row>
        <row r="468">
          <cell r="B468">
            <v>101061</v>
          </cell>
          <cell r="C468" t="str">
            <v>Próprio</v>
          </cell>
          <cell r="D468" t="str">
            <v>Fornecimento e instalação de poste ornamental metálico, poste urban 3.000 K 60 W biv. H=4 MT PRT, incluindo kit de fixação  e base de concreto.</v>
          </cell>
          <cell r="E468" t="str">
            <v>un</v>
          </cell>
          <cell r="F468">
            <v>1</v>
          </cell>
          <cell r="G468">
            <v>3710.33</v>
          </cell>
          <cell r="H468">
            <v>3710.33</v>
          </cell>
        </row>
        <row r="469">
          <cell r="B469">
            <v>93358</v>
          </cell>
          <cell r="C469" t="str">
            <v>SINAPI</v>
          </cell>
          <cell r="D469" t="str">
            <v>ESCAVAÇÃO MANUAL DE VALA COM PROFUNDIDADE MENOR OU IGUAL A 1,30 M. AF_02/2021</v>
          </cell>
          <cell r="E469" t="str">
            <v>m³</v>
          </cell>
          <cell r="F469">
            <v>0.2</v>
          </cell>
          <cell r="G469">
            <v>59.57</v>
          </cell>
          <cell r="H469">
            <v>11.91</v>
          </cell>
          <cell r="I469" t="str">
            <v>59,57</v>
          </cell>
          <cell r="J469">
            <v>0</v>
          </cell>
        </row>
        <row r="470">
          <cell r="B470">
            <v>89272</v>
          </cell>
          <cell r="C470" t="str">
            <v>SINAPI</v>
          </cell>
          <cell r="D470" t="str">
            <v>GUINDASTE HIDRÁULICO AUTOPROPELIDO, COM LANÇA TELESCÓPICA 28,80 M, CAPACIDADE MÁXIMA 30 T, POTÊNCIA 97 KW, TRAÇÃO 4 X 4 - CHP DIURNO. AF_11/2014</v>
          </cell>
          <cell r="E470" t="str">
            <v>CHP</v>
          </cell>
          <cell r="F470">
            <v>0.5</v>
          </cell>
          <cell r="G470">
            <v>152.25</v>
          </cell>
          <cell r="H470">
            <v>76.13</v>
          </cell>
          <cell r="I470" t="str">
            <v>152,25</v>
          </cell>
          <cell r="J470">
            <v>0</v>
          </cell>
        </row>
        <row r="471">
          <cell r="B471">
            <v>101632</v>
          </cell>
          <cell r="C471" t="str">
            <v>SINAPI</v>
          </cell>
          <cell r="D471" t="str">
            <v>RELÉ FOTOELÉTRICO PARA COMANDO DE ILUMINAÇÃO EXTERNA 1000 W - FORNECIMENTO E INSTALAÇÃO. AF_08/2020</v>
          </cell>
          <cell r="E471" t="str">
            <v>UN</v>
          </cell>
          <cell r="F471">
            <v>1</v>
          </cell>
          <cell r="G471">
            <v>26.65</v>
          </cell>
          <cell r="H471">
            <v>26.65</v>
          </cell>
          <cell r="I471" t="str">
            <v>26,65</v>
          </cell>
          <cell r="J471">
            <v>0</v>
          </cell>
        </row>
        <row r="472">
          <cell r="B472">
            <v>88264</v>
          </cell>
          <cell r="C472" t="str">
            <v>SINAPI</v>
          </cell>
          <cell r="D472" t="str">
            <v>ELETRICISTA COM ENCARGOS COMPLEMENTARES</v>
          </cell>
          <cell r="E472" t="str">
            <v>H</v>
          </cell>
          <cell r="F472">
            <v>1</v>
          </cell>
          <cell r="G472">
            <v>19.04</v>
          </cell>
          <cell r="H472">
            <v>19.04</v>
          </cell>
          <cell r="I472" t="str">
            <v>19,04</v>
          </cell>
          <cell r="J472">
            <v>0</v>
          </cell>
        </row>
        <row r="473">
          <cell r="B473">
            <v>50740</v>
          </cell>
          <cell r="C473" t="str">
            <v>SEDOP</v>
          </cell>
          <cell r="D473" t="str">
            <v>Concreto c/ seixo Fck= 25MPA (incl. lançamento e adensamento)</v>
          </cell>
          <cell r="E473" t="str">
            <v>m³</v>
          </cell>
          <cell r="F473">
            <v>0.13</v>
          </cell>
          <cell r="G473">
            <v>723.67</v>
          </cell>
          <cell r="H473">
            <v>94.08</v>
          </cell>
          <cell r="I473">
            <v>723.67</v>
          </cell>
          <cell r="J473" t="b">
            <v>1</v>
          </cell>
        </row>
        <row r="474">
          <cell r="B474">
            <v>171144</v>
          </cell>
          <cell r="C474" t="str">
            <v>SEDOP</v>
          </cell>
          <cell r="D474" t="str">
            <v>Base para relé fotoelétrico</v>
          </cell>
          <cell r="E474" t="str">
            <v>UN</v>
          </cell>
          <cell r="F474">
            <v>1</v>
          </cell>
          <cell r="G474">
            <v>21.22</v>
          </cell>
          <cell r="H474">
            <v>21.22</v>
          </cell>
          <cell r="I474">
            <v>21.22</v>
          </cell>
          <cell r="J474" t="b">
            <v>1</v>
          </cell>
        </row>
        <row r="475">
          <cell r="B475">
            <v>34</v>
          </cell>
          <cell r="C475" t="str">
            <v>SINAPI</v>
          </cell>
          <cell r="D475" t="str">
            <v>ACO CA-50, 10,0 MM, VERGALHAO</v>
          </cell>
          <cell r="E475" t="str">
            <v>KG</v>
          </cell>
          <cell r="F475">
            <v>1.792</v>
          </cell>
          <cell r="G475">
            <v>8.9</v>
          </cell>
          <cell r="H475">
            <v>15.95</v>
          </cell>
          <cell r="I475" t="str">
            <v>8,90</v>
          </cell>
          <cell r="J475">
            <v>0</v>
          </cell>
        </row>
        <row r="476">
          <cell r="B476">
            <v>161</v>
          </cell>
          <cell r="C476" t="str">
            <v>Próprio</v>
          </cell>
          <cell r="D476" t="str">
            <v>CHUMBADOR EM L 1/2WW X 210 X 40 GALV. A FOGO</v>
          </cell>
          <cell r="E476" t="str">
            <v>UN</v>
          </cell>
          <cell r="F476">
            <v>4</v>
          </cell>
          <cell r="G476">
            <v>9.85</v>
          </cell>
          <cell r="H476">
            <v>39.4</v>
          </cell>
        </row>
        <row r="477">
          <cell r="B477">
            <v>162</v>
          </cell>
          <cell r="C477" t="str">
            <v>Próprio</v>
          </cell>
          <cell r="D477" t="str">
            <v>ARRUELA LISA 1/2 GALV. A FOGO</v>
          </cell>
          <cell r="E477" t="str">
            <v>UN</v>
          </cell>
          <cell r="F477">
            <v>4</v>
          </cell>
          <cell r="G477">
            <v>0.43</v>
          </cell>
          <cell r="H477">
            <v>1.72</v>
          </cell>
        </row>
        <row r="478">
          <cell r="B478">
            <v>163</v>
          </cell>
          <cell r="C478" t="str">
            <v>Próprio</v>
          </cell>
          <cell r="D478" t="str">
            <v>PORCA SEXTAVADA 1/2 WW GALV. A FOGO</v>
          </cell>
          <cell r="E478" t="str">
            <v>UN</v>
          </cell>
          <cell r="F478">
            <v>4</v>
          </cell>
          <cell r="G478">
            <v>0.51</v>
          </cell>
          <cell r="H478">
            <v>2.04</v>
          </cell>
        </row>
        <row r="479">
          <cell r="B479">
            <v>112</v>
          </cell>
          <cell r="C479" t="str">
            <v>Próprio</v>
          </cell>
          <cell r="D479" t="str">
            <v>Poste ornamental metálico (ref. poste Urban LED, ref. everlight) de 4m e pétala em luminária de Led 60 W</v>
          </cell>
          <cell r="E479" t="str">
            <v>UN</v>
          </cell>
          <cell r="F479">
            <v>1</v>
          </cell>
          <cell r="G479">
            <v>3402.19</v>
          </cell>
          <cell r="H479">
            <v>3402.19</v>
          </cell>
        </row>
        <row r="483">
          <cell r="B483" t="str">
            <v>Código</v>
          </cell>
          <cell r="C483" t="str">
            <v>Banco</v>
          </cell>
          <cell r="D483" t="str">
            <v>Descrição</v>
          </cell>
          <cell r="E483" t="str">
            <v>Und</v>
          </cell>
          <cell r="F483" t="str">
            <v>Quant.</v>
          </cell>
          <cell r="G483" t="str">
            <v>Valor Unit</v>
          </cell>
          <cell r="H483" t="str">
            <v>Total</v>
          </cell>
        </row>
        <row r="484">
          <cell r="B484">
            <v>100917</v>
          </cell>
          <cell r="C484" t="str">
            <v>Próprio</v>
          </cell>
          <cell r="D484" t="str">
            <v>Fornecimento e instalação de refletor LED 150w</v>
          </cell>
          <cell r="E484" t="str">
            <v>uni.</v>
          </cell>
          <cell r="F484">
            <v>1</v>
          </cell>
          <cell r="G484">
            <v>170.02</v>
          </cell>
          <cell r="H484">
            <v>170.02</v>
          </cell>
        </row>
        <row r="485">
          <cell r="B485">
            <v>88264</v>
          </cell>
          <cell r="C485" t="str">
            <v>SINAPI</v>
          </cell>
          <cell r="D485" t="str">
            <v>ELETRICISTA COM ENCARGOS COMPLEMENTARES</v>
          </cell>
          <cell r="E485" t="str">
            <v>H</v>
          </cell>
          <cell r="F485">
            <v>0.5</v>
          </cell>
          <cell r="G485">
            <v>19.04</v>
          </cell>
          <cell r="H485">
            <v>9.52</v>
          </cell>
          <cell r="I485" t="str">
            <v>19,04</v>
          </cell>
          <cell r="J485">
            <v>0</v>
          </cell>
        </row>
        <row r="486">
          <cell r="B486">
            <v>88247</v>
          </cell>
          <cell r="C486" t="str">
            <v>SINAPI</v>
          </cell>
          <cell r="D486" t="str">
            <v>AUXILIAR DE ELETRICISTA COM ENCARGOS COMPLEMENTARES</v>
          </cell>
          <cell r="E486" t="str">
            <v>H</v>
          </cell>
          <cell r="F486">
            <v>0.5</v>
          </cell>
          <cell r="G486">
            <v>14.99</v>
          </cell>
          <cell r="H486">
            <v>7.5</v>
          </cell>
          <cell r="I486" t="str">
            <v>14,99</v>
          </cell>
          <cell r="J486">
            <v>0</v>
          </cell>
        </row>
        <row r="487">
          <cell r="B487">
            <v>113</v>
          </cell>
          <cell r="C487" t="str">
            <v>Próprio</v>
          </cell>
          <cell r="D487" t="str">
            <v>REFLETOR LED 150W</v>
          </cell>
          <cell r="E487" t="str">
            <v>UN</v>
          </cell>
          <cell r="F487">
            <v>1</v>
          </cell>
          <cell r="G487">
            <v>153</v>
          </cell>
          <cell r="H487">
            <v>153</v>
          </cell>
        </row>
        <row r="491">
          <cell r="B491" t="str">
            <v>Código</v>
          </cell>
          <cell r="C491" t="str">
            <v>Banco</v>
          </cell>
          <cell r="D491" t="str">
            <v>Descrição</v>
          </cell>
          <cell r="E491" t="str">
            <v>Und</v>
          </cell>
          <cell r="F491" t="str">
            <v>Quant.</v>
          </cell>
          <cell r="G491" t="str">
            <v>Valor Unit</v>
          </cell>
          <cell r="H491" t="str">
            <v>Total</v>
          </cell>
        </row>
        <row r="492">
          <cell r="B492">
            <v>100912</v>
          </cell>
          <cell r="C492" t="str">
            <v>Próprio</v>
          </cell>
          <cell r="D492" t="str">
            <v>Escada caracol D=1,20M H=14,50 M</v>
          </cell>
          <cell r="E492" t="str">
            <v>UN</v>
          </cell>
          <cell r="F492">
            <v>1</v>
          </cell>
          <cell r="G492">
            <v>10659.87</v>
          </cell>
          <cell r="H492">
            <v>10659.87</v>
          </cell>
        </row>
        <row r="493">
          <cell r="B493">
            <v>110141</v>
          </cell>
          <cell r="C493" t="str">
            <v>SEDOP</v>
          </cell>
          <cell r="D493" t="str">
            <v>Argamassa de cimento e areia 1:4</v>
          </cell>
          <cell r="E493" t="str">
            <v>m³</v>
          </cell>
          <cell r="F493">
            <v>0.17</v>
          </cell>
          <cell r="G493">
            <v>451.64</v>
          </cell>
          <cell r="H493">
            <v>76.78</v>
          </cell>
          <cell r="I493">
            <v>451.64</v>
          </cell>
          <cell r="J493" t="b">
            <v>1</v>
          </cell>
        </row>
        <row r="494">
          <cell r="B494">
            <v>88309</v>
          </cell>
          <cell r="C494" t="str">
            <v>SINAPI</v>
          </cell>
          <cell r="D494" t="str">
            <v>PEDREIRO COM ENCARGOS COMPLEMENTARES</v>
          </cell>
          <cell r="E494" t="str">
            <v>H</v>
          </cell>
          <cell r="F494">
            <v>4</v>
          </cell>
          <cell r="G494">
            <v>18.89</v>
          </cell>
          <cell r="H494">
            <v>75.56</v>
          </cell>
          <cell r="I494" t="str">
            <v>18,89</v>
          </cell>
          <cell r="J494">
            <v>0</v>
          </cell>
        </row>
        <row r="495">
          <cell r="B495">
            <v>88316</v>
          </cell>
          <cell r="C495" t="str">
            <v>SINAPI</v>
          </cell>
          <cell r="D495" t="str">
            <v>SERVENTE COM ENCARGOS COMPLEMENTARES</v>
          </cell>
          <cell r="E495" t="str">
            <v>H</v>
          </cell>
          <cell r="F495">
            <v>4</v>
          </cell>
          <cell r="G495">
            <v>15.06</v>
          </cell>
          <cell r="H495">
            <v>60.24</v>
          </cell>
          <cell r="I495" t="str">
            <v>15,06</v>
          </cell>
          <cell r="J495">
            <v>0</v>
          </cell>
        </row>
        <row r="496">
          <cell r="B496" t="str">
            <v>D00053</v>
          </cell>
          <cell r="C496" t="str">
            <v>SEDOP</v>
          </cell>
          <cell r="D496" t="str">
            <v>Escada Caracol d=1,20m  h=3m</v>
          </cell>
          <cell r="E496" t="str">
            <v>UN</v>
          </cell>
          <cell r="F496">
            <v>4.83</v>
          </cell>
          <cell r="G496">
            <v>2163</v>
          </cell>
          <cell r="H496">
            <v>10447.290000000001</v>
          </cell>
          <cell r="I496">
            <v>2163</v>
          </cell>
          <cell r="J496" t="b">
            <v>1</v>
          </cell>
        </row>
        <row r="500">
          <cell r="B500" t="str">
            <v>Código</v>
          </cell>
          <cell r="C500" t="str">
            <v>Banco</v>
          </cell>
          <cell r="D500" t="str">
            <v>Descrição</v>
          </cell>
          <cell r="E500" t="str">
            <v>Und</v>
          </cell>
          <cell r="F500" t="str">
            <v>Quant.</v>
          </cell>
          <cell r="G500" t="str">
            <v>Valor Unit</v>
          </cell>
          <cell r="H500" t="str">
            <v>Total</v>
          </cell>
        </row>
        <row r="501">
          <cell r="B501">
            <v>100783</v>
          </cell>
          <cell r="C501" t="str">
            <v>Próprio</v>
          </cell>
          <cell r="D501" t="str">
            <v>Moldura de argamassa (e=2cm/h=10cm), em reboco no traço 1:2:5</v>
          </cell>
          <cell r="E501" t="str">
            <v>M</v>
          </cell>
          <cell r="F501">
            <v>1</v>
          </cell>
          <cell r="G501">
            <v>8.73</v>
          </cell>
          <cell r="H501">
            <v>8.73</v>
          </cell>
        </row>
        <row r="502">
          <cell r="B502">
            <v>88309</v>
          </cell>
          <cell r="C502" t="str">
            <v>SINAPI</v>
          </cell>
          <cell r="D502" t="str">
            <v>PEDREIRO COM ENCARGOS COMPLEMENTARES</v>
          </cell>
          <cell r="E502" t="str">
            <v>H</v>
          </cell>
          <cell r="F502">
            <v>0.15</v>
          </cell>
          <cell r="G502">
            <v>18.89</v>
          </cell>
          <cell r="H502">
            <v>2.83</v>
          </cell>
          <cell r="I502" t="str">
            <v>18,89</v>
          </cell>
          <cell r="J502">
            <v>0</v>
          </cell>
        </row>
        <row r="503">
          <cell r="B503">
            <v>88316</v>
          </cell>
          <cell r="C503" t="str">
            <v>SINAPI</v>
          </cell>
          <cell r="D503" t="str">
            <v>SERVENTE COM ENCARGOS COMPLEMENTARES</v>
          </cell>
          <cell r="E503" t="str">
            <v>H</v>
          </cell>
          <cell r="F503">
            <v>0.115</v>
          </cell>
          <cell r="G503">
            <v>15.06</v>
          </cell>
          <cell r="H503">
            <v>1.73</v>
          </cell>
          <cell r="I503" t="str">
            <v>15,06</v>
          </cell>
          <cell r="J503">
            <v>0</v>
          </cell>
        </row>
        <row r="504">
          <cell r="B504">
            <v>1379</v>
          </cell>
          <cell r="C504" t="str">
            <v>SINAPI</v>
          </cell>
          <cell r="D504" t="str">
            <v>CIMENTO PORTLAND COMPOSTO CP II-32</v>
          </cell>
          <cell r="E504" t="str">
            <v>KG</v>
          </cell>
          <cell r="F504">
            <v>0.97199999999999998</v>
          </cell>
          <cell r="G504">
            <v>0.97</v>
          </cell>
          <cell r="H504">
            <v>0.94</v>
          </cell>
          <cell r="I504" t="str">
            <v>0,97</v>
          </cell>
          <cell r="J504">
            <v>0</v>
          </cell>
        </row>
        <row r="505">
          <cell r="B505">
            <v>4517</v>
          </cell>
          <cell r="C505" t="str">
            <v>SINAPI</v>
          </cell>
          <cell r="D505" t="str">
            <v>SARRAFO *2,5 X 7,5* CM EM PINUS, MISTA OU EQUIVALENTE DA REGIAO - BRUTA</v>
          </cell>
          <cell r="E505" t="str">
            <v>M</v>
          </cell>
          <cell r="F505">
            <v>1.1000000000000001</v>
          </cell>
          <cell r="G505">
            <v>2.82</v>
          </cell>
          <cell r="H505">
            <v>3.1</v>
          </cell>
          <cell r="I505" t="str">
            <v>2,82</v>
          </cell>
          <cell r="J505">
            <v>0</v>
          </cell>
        </row>
        <row r="506">
          <cell r="B506">
            <v>370</v>
          </cell>
          <cell r="C506" t="str">
            <v>SINAPI</v>
          </cell>
          <cell r="D506" t="str">
            <v>AREIA MEDIA - POSTO JAZIDA/FORNECEDOR (RETIRADO NA JAZIDA, SEM TRANSPORTE)</v>
          </cell>
          <cell r="E506" t="str">
            <v>m³</v>
          </cell>
          <cell r="F506">
            <v>2.3999999999999998E-3</v>
          </cell>
          <cell r="G506">
            <v>52.5</v>
          </cell>
          <cell r="H506">
            <v>0.13</v>
          </cell>
          <cell r="I506" t="str">
            <v>52,50</v>
          </cell>
          <cell r="J506">
            <v>0</v>
          </cell>
        </row>
        <row r="510">
          <cell r="B510" t="str">
            <v>Código</v>
          </cell>
          <cell r="C510" t="str">
            <v>Banco</v>
          </cell>
          <cell r="D510" t="str">
            <v>Descrição</v>
          </cell>
          <cell r="E510" t="str">
            <v>Und</v>
          </cell>
          <cell r="F510" t="str">
            <v>Quant.</v>
          </cell>
          <cell r="G510" t="str">
            <v>Valor Unit</v>
          </cell>
          <cell r="H510" t="str">
            <v>Total</v>
          </cell>
        </row>
        <row r="511">
          <cell r="B511">
            <v>101070</v>
          </cell>
          <cell r="C511" t="str">
            <v>Próprio</v>
          </cell>
          <cell r="D511" t="str">
            <v>ESCADA METÁLICA (DIM=4,20X1,50M) COM GUARDA-CORPO, INCLUSIVE PINTURA - FORNECIMENTO E INSTALAÇÃO, PARA DAR ACESSO AS PASSARELAS DO NÍVEL DEBAIXO DO CAIS</v>
          </cell>
          <cell r="E511" t="str">
            <v>UN</v>
          </cell>
          <cell r="F511">
            <v>1</v>
          </cell>
          <cell r="G511">
            <v>18373.3</v>
          </cell>
          <cell r="H511">
            <v>18373.3</v>
          </cell>
        </row>
        <row r="512">
          <cell r="B512">
            <v>88315</v>
          </cell>
          <cell r="C512" t="str">
            <v>SINAPI</v>
          </cell>
          <cell r="D512" t="str">
            <v>SERRALHEIRO COM ENCARGOS COMPLEMENTARES</v>
          </cell>
          <cell r="E512" t="str">
            <v>H</v>
          </cell>
          <cell r="F512">
            <v>15</v>
          </cell>
          <cell r="G512">
            <v>18.79</v>
          </cell>
          <cell r="H512">
            <v>281.85000000000002</v>
          </cell>
          <cell r="I512" t="str">
            <v>18,79</v>
          </cell>
          <cell r="J512">
            <v>0</v>
          </cell>
        </row>
        <row r="513">
          <cell r="B513">
            <v>88251</v>
          </cell>
          <cell r="C513" t="str">
            <v>SINAPI</v>
          </cell>
          <cell r="D513" t="str">
            <v>AUXILIAR DE SERRALHEIRO COM ENCARGOS COMPLEMENTARES</v>
          </cell>
          <cell r="E513" t="str">
            <v>H</v>
          </cell>
          <cell r="F513">
            <v>15</v>
          </cell>
          <cell r="G513">
            <v>15.43</v>
          </cell>
          <cell r="H513">
            <v>231.45</v>
          </cell>
          <cell r="I513" t="str">
            <v>15,43</v>
          </cell>
          <cell r="J513">
            <v>0</v>
          </cell>
        </row>
        <row r="514">
          <cell r="B514">
            <v>199</v>
          </cell>
          <cell r="C514" t="str">
            <v>Próprio</v>
          </cell>
          <cell r="D514" t="str">
            <v>FABRICAÇÃO E PINTURA DE ESCADA METÁLICA  (4,20x1,50) FABRICADA COM CANTONEIRA 2''x3/16 CHAPA XADREZ 3/16 VIGA U 8'' TUDO AÇO CARBONO 2''# 14</v>
          </cell>
          <cell r="E514" t="str">
            <v>UN</v>
          </cell>
          <cell r="F514">
            <v>1</v>
          </cell>
          <cell r="G514">
            <v>17860</v>
          </cell>
          <cell r="H514">
            <v>17860</v>
          </cell>
        </row>
        <row r="518">
          <cell r="B518" t="str">
            <v>Código</v>
          </cell>
          <cell r="C518" t="str">
            <v>Banco</v>
          </cell>
          <cell r="D518" t="str">
            <v>Descrição</v>
          </cell>
          <cell r="E518" t="str">
            <v>Und</v>
          </cell>
          <cell r="F518" t="str">
            <v>Quant.</v>
          </cell>
          <cell r="G518" t="str">
            <v>Valor Unit</v>
          </cell>
          <cell r="H518" t="str">
            <v>Total</v>
          </cell>
        </row>
        <row r="519">
          <cell r="B519">
            <v>101071</v>
          </cell>
          <cell r="C519" t="str">
            <v>Próprio</v>
          </cell>
          <cell r="D519" t="str">
            <v>ESCADA METÁLICA (DIM=2,50X1,50M) COM GUARDA-CORPO, INCLUSIVE PINTURA - FORNECIMENTO E INSTALAÇÃO</v>
          </cell>
          <cell r="E519" t="str">
            <v>UN</v>
          </cell>
          <cell r="F519">
            <v>1</v>
          </cell>
          <cell r="G519">
            <v>12560.64</v>
          </cell>
          <cell r="H519">
            <v>12560.64</v>
          </cell>
        </row>
        <row r="520">
          <cell r="B520">
            <v>88315</v>
          </cell>
          <cell r="C520" t="str">
            <v>SINAPI</v>
          </cell>
          <cell r="D520" t="str">
            <v>SERRALHEIRO COM ENCARGOS COMPLEMENTARES</v>
          </cell>
          <cell r="E520" t="str">
            <v>H</v>
          </cell>
          <cell r="F520">
            <v>12</v>
          </cell>
          <cell r="G520">
            <v>18.79</v>
          </cell>
          <cell r="H520">
            <v>225.48</v>
          </cell>
          <cell r="I520" t="str">
            <v>18,79</v>
          </cell>
          <cell r="J520">
            <v>0</v>
          </cell>
        </row>
        <row r="521">
          <cell r="B521">
            <v>88251</v>
          </cell>
          <cell r="C521" t="str">
            <v>SINAPI</v>
          </cell>
          <cell r="D521" t="str">
            <v>AUXILIAR DE SERRALHEIRO COM ENCARGOS COMPLEMENTARES</v>
          </cell>
          <cell r="E521" t="str">
            <v>H</v>
          </cell>
          <cell r="F521">
            <v>12</v>
          </cell>
          <cell r="G521">
            <v>15.43</v>
          </cell>
          <cell r="H521">
            <v>185.16</v>
          </cell>
          <cell r="I521" t="str">
            <v>15,43</v>
          </cell>
          <cell r="J521">
            <v>0</v>
          </cell>
        </row>
        <row r="522">
          <cell r="B522">
            <v>204</v>
          </cell>
          <cell r="C522" t="str">
            <v>Próprio</v>
          </cell>
          <cell r="D522" t="str">
            <v>FABRICAÇÃO E PINTURA DE ESCADA METÁLICA  (2,50x1,50) FABRICADA COM CANTONEIRA 2''x3/16 CHAPA XADREZ 3/16 VIGA U 8'' TUDO AÇO CARBONO 2''# 14</v>
          </cell>
          <cell r="E522" t="str">
            <v>UN</v>
          </cell>
          <cell r="F522">
            <v>1</v>
          </cell>
          <cell r="G522">
            <v>12150</v>
          </cell>
          <cell r="H522">
            <v>12150</v>
          </cell>
        </row>
        <row r="526">
          <cell r="B526" t="str">
            <v>Código</v>
          </cell>
          <cell r="C526" t="str">
            <v>Banco</v>
          </cell>
          <cell r="D526" t="str">
            <v>Descrição</v>
          </cell>
          <cell r="E526" t="str">
            <v>Und</v>
          </cell>
          <cell r="F526" t="str">
            <v>Quant.</v>
          </cell>
          <cell r="G526" t="str">
            <v>Valor Unit</v>
          </cell>
          <cell r="H526" t="str">
            <v>Total</v>
          </cell>
        </row>
        <row r="527">
          <cell r="B527">
            <v>101067</v>
          </cell>
          <cell r="C527" t="str">
            <v>Próprio</v>
          </cell>
          <cell r="D527" t="str">
            <v>Envelopamento de tubulação com areia</v>
          </cell>
          <cell r="E527" t="str">
            <v>M³</v>
          </cell>
          <cell r="F527">
            <v>1</v>
          </cell>
          <cell r="G527">
            <v>100.18</v>
          </cell>
          <cell r="H527">
            <v>100.18</v>
          </cell>
        </row>
        <row r="528">
          <cell r="B528">
            <v>88316</v>
          </cell>
          <cell r="C528" t="str">
            <v>SINAPI</v>
          </cell>
          <cell r="D528" t="str">
            <v>SERVENTE COM ENCARGOS COMPLEMENTARES</v>
          </cell>
          <cell r="E528" t="str">
            <v>H</v>
          </cell>
          <cell r="F528">
            <v>3</v>
          </cell>
          <cell r="G528">
            <v>15.06</v>
          </cell>
          <cell r="H528">
            <v>45.18</v>
          </cell>
          <cell r="I528" t="str">
            <v>15,06</v>
          </cell>
          <cell r="J528">
            <v>0</v>
          </cell>
        </row>
        <row r="529">
          <cell r="B529">
            <v>367</v>
          </cell>
          <cell r="C529" t="str">
            <v>SINAPI</v>
          </cell>
          <cell r="D529" t="str">
            <v>AREIA GROSSA - POSTO JAZIDA/FORNECEDOR (RETIRADO NA JAZIDA, SEM TRANSPORTE)</v>
          </cell>
          <cell r="E529" t="str">
            <v>m³</v>
          </cell>
          <cell r="F529">
            <v>1.1000000000000001</v>
          </cell>
          <cell r="G529">
            <v>50</v>
          </cell>
          <cell r="H529">
            <v>55</v>
          </cell>
          <cell r="I529" t="str">
            <v>50,00</v>
          </cell>
          <cell r="J529">
            <v>0</v>
          </cell>
        </row>
        <row r="533">
          <cell r="B533" t="str">
            <v>Código</v>
          </cell>
          <cell r="C533" t="str">
            <v>Banco</v>
          </cell>
          <cell r="D533" t="str">
            <v>Descrição</v>
          </cell>
          <cell r="E533" t="str">
            <v>Und</v>
          </cell>
          <cell r="F533" t="str">
            <v>Quant.</v>
          </cell>
          <cell r="G533" t="str">
            <v>Valor Unit</v>
          </cell>
          <cell r="H533" t="str">
            <v>Total</v>
          </cell>
        </row>
        <row r="534">
          <cell r="B534">
            <v>101066</v>
          </cell>
          <cell r="C534" t="str">
            <v>Próprio</v>
          </cell>
          <cell r="D534" t="str">
            <v>Colchão de areia e=10 cm</v>
          </cell>
          <cell r="E534" t="str">
            <v>m²</v>
          </cell>
          <cell r="F534">
            <v>1</v>
          </cell>
          <cell r="G534">
            <v>12.02</v>
          </cell>
          <cell r="H534">
            <v>12.02</v>
          </cell>
        </row>
        <row r="535">
          <cell r="B535">
            <v>88316</v>
          </cell>
          <cell r="C535" t="str">
            <v>SINAPI</v>
          </cell>
          <cell r="D535" t="str">
            <v>SERVENTE COM ENCARGOS COMPLEMENTARES</v>
          </cell>
          <cell r="E535" t="str">
            <v>H</v>
          </cell>
          <cell r="F535">
            <v>0.4</v>
          </cell>
          <cell r="G535">
            <v>15.06</v>
          </cell>
          <cell r="H535">
            <v>6.02</v>
          </cell>
          <cell r="I535" t="str">
            <v>15,06</v>
          </cell>
          <cell r="J535">
            <v>0</v>
          </cell>
        </row>
        <row r="536">
          <cell r="B536">
            <v>367</v>
          </cell>
          <cell r="C536" t="str">
            <v>SINAPI</v>
          </cell>
          <cell r="D536" t="str">
            <v>AREIA GROSSA - POSTO JAZIDA/FORNECEDOR (RETIRADO NA JAZIDA, SEM TRANSPORTE)</v>
          </cell>
          <cell r="E536" t="str">
            <v>m³</v>
          </cell>
          <cell r="F536">
            <v>0.12</v>
          </cell>
          <cell r="G536">
            <v>50</v>
          </cell>
          <cell r="H536">
            <v>6</v>
          </cell>
          <cell r="I536" t="str">
            <v>50,00</v>
          </cell>
          <cell r="J536">
            <v>0</v>
          </cell>
        </row>
        <row r="540">
          <cell r="B540" t="str">
            <v>Código</v>
          </cell>
          <cell r="C540" t="str">
            <v>Banco</v>
          </cell>
          <cell r="D540" t="str">
            <v>Descrição</v>
          </cell>
          <cell r="E540" t="str">
            <v>Und</v>
          </cell>
          <cell r="F540" t="str">
            <v>Quant.</v>
          </cell>
          <cell r="G540" t="str">
            <v>Valor Unit</v>
          </cell>
          <cell r="H540" t="str">
            <v>Total</v>
          </cell>
        </row>
        <row r="541">
          <cell r="B541">
            <v>101076</v>
          </cell>
          <cell r="C541" t="str">
            <v>Próprio</v>
          </cell>
          <cell r="D541" t="str">
            <v>ALA DE REDE TUBOLAR (BOCA DE BUEIRO) DN 1000 MM</v>
          </cell>
          <cell r="E541" t="str">
            <v>UN</v>
          </cell>
          <cell r="F541">
            <v>1</v>
          </cell>
          <cell r="G541">
            <v>3903.06</v>
          </cell>
          <cell r="H541">
            <v>3903.06</v>
          </cell>
        </row>
        <row r="542">
          <cell r="B542">
            <v>101616</v>
          </cell>
          <cell r="C542" t="str">
            <v>SINAPI</v>
          </cell>
          <cell r="D542" t="str">
            <v>PREPARO DE FUNDO DE VALA COM LARGURA MENOR QUE 1,5 M (ACERTO DO SOLO NATURAL). AF_08/2020</v>
          </cell>
          <cell r="E542" t="str">
            <v>m²</v>
          </cell>
          <cell r="F542">
            <v>5.75</v>
          </cell>
          <cell r="G542">
            <v>4.37</v>
          </cell>
          <cell r="H542">
            <v>25.13</v>
          </cell>
          <cell r="I542" t="str">
            <v>4,37</v>
          </cell>
          <cell r="J542">
            <v>0</v>
          </cell>
        </row>
        <row r="543">
          <cell r="B543">
            <v>50258</v>
          </cell>
          <cell r="C543" t="str">
            <v>SEDOP</v>
          </cell>
          <cell r="D543" t="str">
            <v>Concreto c/ seixo Fck= 15 MPA (incl. lançamento e adensamento)</v>
          </cell>
          <cell r="E543" t="str">
            <v>m³</v>
          </cell>
          <cell r="F543">
            <v>1.37</v>
          </cell>
          <cell r="G543">
            <v>664.46</v>
          </cell>
          <cell r="H543">
            <v>910.31</v>
          </cell>
          <cell r="I543">
            <v>664.46</v>
          </cell>
          <cell r="J543" t="b">
            <v>1</v>
          </cell>
        </row>
        <row r="544">
          <cell r="B544">
            <v>50035</v>
          </cell>
          <cell r="C544" t="str">
            <v>SEDOP</v>
          </cell>
          <cell r="D544" t="str">
            <v>Formas para concreto em chapa de madeira compensada resinada e=15mm (REAP 2x)</v>
          </cell>
          <cell r="E544" t="str">
            <v>m²</v>
          </cell>
          <cell r="F544">
            <v>12.2</v>
          </cell>
          <cell r="G544">
            <v>59.47</v>
          </cell>
          <cell r="H544">
            <v>725.53</v>
          </cell>
          <cell r="I544">
            <v>59.47</v>
          </cell>
          <cell r="J544" t="b">
            <v>1</v>
          </cell>
        </row>
        <row r="545">
          <cell r="B545">
            <v>50037</v>
          </cell>
          <cell r="C545" t="str">
            <v>SEDOP</v>
          </cell>
          <cell r="D545" t="str">
            <v>Desforma</v>
          </cell>
          <cell r="E545" t="str">
            <v>m²</v>
          </cell>
          <cell r="F545">
            <v>12.2</v>
          </cell>
          <cell r="G545">
            <v>4.5199999999999996</v>
          </cell>
          <cell r="H545">
            <v>55.14</v>
          </cell>
          <cell r="I545">
            <v>4.5199999999999996</v>
          </cell>
          <cell r="J545" t="b">
            <v>1</v>
          </cell>
        </row>
        <row r="546">
          <cell r="B546">
            <v>40257</v>
          </cell>
          <cell r="C546" t="str">
            <v>SEDOP</v>
          </cell>
          <cell r="D546" t="str">
            <v>Lastro de concreto magro c/ seixo</v>
          </cell>
          <cell r="E546" t="str">
            <v>m³</v>
          </cell>
          <cell r="F546">
            <v>0.86</v>
          </cell>
          <cell r="G546">
            <v>584.20000000000005</v>
          </cell>
          <cell r="H546">
            <v>502.41</v>
          </cell>
          <cell r="I546">
            <v>584.20000000000005</v>
          </cell>
          <cell r="J546" t="b">
            <v>1</v>
          </cell>
        </row>
        <row r="547">
          <cell r="B547">
            <v>92915</v>
          </cell>
          <cell r="C547" t="str">
            <v>SINAPI</v>
          </cell>
          <cell r="D547" t="str">
            <v>ARMAÇÃO DE ESTRUTURAS DE CONCRETO ARMADO, EXCETO VIGAS, PILARES, LAJES E FUNDAÇÕES, UTILIZANDO AÇO CA-60 DE 5,0 MM - MONTAGEM. AF_12/2015</v>
          </cell>
          <cell r="E547" t="str">
            <v>KG</v>
          </cell>
          <cell r="F547">
            <v>2.4300000000000002</v>
          </cell>
          <cell r="G547">
            <v>14.93</v>
          </cell>
          <cell r="H547">
            <v>36.28</v>
          </cell>
          <cell r="I547" t="str">
            <v>14,93</v>
          </cell>
          <cell r="J547">
            <v>0</v>
          </cell>
        </row>
        <row r="548">
          <cell r="B548">
            <v>92916</v>
          </cell>
          <cell r="C548" t="str">
            <v>SINAPI</v>
          </cell>
          <cell r="D548" t="str">
            <v>ARMAÇÃO DE ESTRUTURAS DE CONCRETO ARMADO, EXCETO VIGAS, PILARES, LAJES E FUNDAÇÕES, UTILIZANDO AÇO CA-50 DE 6,3 MM - MONTAGEM. AF_12/2015</v>
          </cell>
          <cell r="E548" t="str">
            <v>KG</v>
          </cell>
          <cell r="F548">
            <v>104.31</v>
          </cell>
          <cell r="G548">
            <v>14.32</v>
          </cell>
          <cell r="H548">
            <v>1493.72</v>
          </cell>
          <cell r="I548" t="str">
            <v>14,32</v>
          </cell>
          <cell r="J548">
            <v>0</v>
          </cell>
        </row>
        <row r="549">
          <cell r="B549">
            <v>92917</v>
          </cell>
          <cell r="C549" t="str">
            <v>SINAPI</v>
          </cell>
          <cell r="D549" t="str">
            <v>ARMAÇÃO DE ESTRUTURAS DE CONCRETO ARMADO, EXCETO VIGAS, PILARES, LAJES E FUNDAÇÕES, UTILIZANDO AÇO CA-50 DE 8,0 MM - MONTAGEM. AF_12/2015</v>
          </cell>
          <cell r="E549" t="str">
            <v>KG</v>
          </cell>
          <cell r="F549">
            <v>11.38</v>
          </cell>
          <cell r="G549">
            <v>13.58</v>
          </cell>
          <cell r="H549">
            <v>154.54</v>
          </cell>
          <cell r="I549" t="str">
            <v>13,58</v>
          </cell>
          <cell r="J549">
            <v>0</v>
          </cell>
        </row>
        <row r="551">
          <cell r="B551" t="str">
            <v>Código</v>
          </cell>
          <cell r="C551" t="str">
            <v>Banco</v>
          </cell>
          <cell r="D551" t="str">
            <v>Descrição</v>
          </cell>
          <cell r="E551" t="str">
            <v>Und</v>
          </cell>
          <cell r="F551" t="str">
            <v>Quant.</v>
          </cell>
          <cell r="G551" t="str">
            <v>Valor Unit</v>
          </cell>
          <cell r="H551" t="str">
            <v>Total</v>
          </cell>
        </row>
        <row r="552">
          <cell r="B552">
            <v>100906</v>
          </cell>
          <cell r="C552" t="str">
            <v>Próprio</v>
          </cell>
          <cell r="D552" t="str">
            <v>FORNECIMENTO DE SOLO (PEDREGULHO OU PIÇARRA DE JAZIDA, AO NATURAL) PARA BASE DE PAVIMENTAÇÃO - E=20 CM</v>
          </cell>
          <cell r="E552" t="str">
            <v>m³</v>
          </cell>
          <cell r="F552">
            <v>1</v>
          </cell>
          <cell r="G552">
            <v>62.85</v>
          </cell>
          <cell r="H552">
            <v>62.85</v>
          </cell>
        </row>
        <row r="553">
          <cell r="B553">
            <v>4746</v>
          </cell>
          <cell r="C553" t="str">
            <v>SINAPI</v>
          </cell>
          <cell r="D553" t="str">
            <v>PEDREGULHO OU PICARRA DE JAZIDA, AO NATURAL, PARA BASE DE PAVIMENTACAO (RETIRADO NA JAZIDA, SEM TRANSPORTE)</v>
          </cell>
          <cell r="E553" t="str">
            <v>m³</v>
          </cell>
          <cell r="F553">
            <v>1</v>
          </cell>
          <cell r="G553">
            <v>62.85</v>
          </cell>
          <cell r="H553">
            <v>62.85</v>
          </cell>
          <cell r="I553" t="str">
            <v>62,85</v>
          </cell>
          <cell r="J553">
            <v>0</v>
          </cell>
        </row>
        <row r="555">
          <cell r="B555" t="str">
            <v>Código</v>
          </cell>
          <cell r="C555" t="str">
            <v>Banco</v>
          </cell>
          <cell r="D555" t="str">
            <v>Descrição</v>
          </cell>
          <cell r="E555" t="str">
            <v>Und</v>
          </cell>
          <cell r="F555" t="str">
            <v>Quant.</v>
          </cell>
          <cell r="G555" t="str">
            <v>Valor Unit</v>
          </cell>
          <cell r="H555" t="str">
            <v>Total</v>
          </cell>
        </row>
        <row r="556">
          <cell r="B556">
            <v>100102</v>
          </cell>
          <cell r="C556" t="str">
            <v>Próprio</v>
          </cell>
          <cell r="D556" t="str">
            <v>REMOÇÃO DE CAMADA EM ASFALTO INCLUSIVE BASE-SERVICO DIURNO</v>
          </cell>
          <cell r="E556" t="str">
            <v>m²</v>
          </cell>
          <cell r="F556">
            <v>1</v>
          </cell>
          <cell r="G556">
            <v>62.3</v>
          </cell>
          <cell r="H556">
            <v>62.3</v>
          </cell>
        </row>
        <row r="557">
          <cell r="B557">
            <v>88292</v>
          </cell>
          <cell r="C557" t="str">
            <v>SINAPI</v>
          </cell>
          <cell r="D557" t="str">
            <v>OPERADOR DE COMPRESSOR OU COMPRESSORISTA COM ENCARGOS COMPLEMENTARES</v>
          </cell>
          <cell r="E557" t="str">
            <v>H</v>
          </cell>
          <cell r="F557">
            <v>0.18</v>
          </cell>
          <cell r="G557">
            <v>17.309999999999999</v>
          </cell>
          <cell r="H557">
            <v>3.12</v>
          </cell>
          <cell r="I557" t="str">
            <v>17,31</v>
          </cell>
          <cell r="J557">
            <v>0</v>
          </cell>
        </row>
        <row r="558">
          <cell r="B558">
            <v>88298</v>
          </cell>
          <cell r="C558" t="str">
            <v>SINAPI</v>
          </cell>
          <cell r="D558" t="str">
            <v>OPERADOR DE MARTELETE OU MARTELETEIRO COM ENCARGOS COMPLEMENTARES</v>
          </cell>
          <cell r="E558" t="str">
            <v>H</v>
          </cell>
          <cell r="F558">
            <v>0.38700000000000001</v>
          </cell>
          <cell r="G558">
            <v>16</v>
          </cell>
          <cell r="H558">
            <v>6.19</v>
          </cell>
          <cell r="I558" t="str">
            <v>16,00</v>
          </cell>
          <cell r="J558">
            <v>0</v>
          </cell>
        </row>
        <row r="559">
          <cell r="B559">
            <v>88316</v>
          </cell>
          <cell r="C559" t="str">
            <v>SINAPI</v>
          </cell>
          <cell r="D559" t="str">
            <v>SERVENTE COM ENCARGOS COMPLEMENTARES</v>
          </cell>
          <cell r="E559" t="str">
            <v>H</v>
          </cell>
          <cell r="F559">
            <v>2.7570000000000001</v>
          </cell>
          <cell r="G559">
            <v>15.06</v>
          </cell>
          <cell r="H559">
            <v>41.52</v>
          </cell>
          <cell r="I559" t="str">
            <v>15,06</v>
          </cell>
          <cell r="J559">
            <v>0</v>
          </cell>
        </row>
        <row r="560">
          <cell r="B560">
            <v>32486</v>
          </cell>
          <cell r="C560" t="str">
            <v>SBC</v>
          </cell>
          <cell r="D560" t="str">
            <v>MARTELETE ROMPEDOR AR COMPRIMIDO ATLAS TEX-32PS</v>
          </cell>
          <cell r="E560" t="str">
            <v>H</v>
          </cell>
          <cell r="F560">
            <v>0.36799999999999999</v>
          </cell>
          <cell r="G560">
            <v>25.1</v>
          </cell>
          <cell r="H560">
            <v>9.24</v>
          </cell>
        </row>
        <row r="561">
          <cell r="B561">
            <v>33376</v>
          </cell>
          <cell r="C561" t="str">
            <v>SBC</v>
          </cell>
          <cell r="D561" t="str">
            <v>COMPRESSOR REBOCAVEL ATLAS XA96 80pcm 79CV</v>
          </cell>
          <cell r="E561" t="str">
            <v>H</v>
          </cell>
          <cell r="F561">
            <v>0.17199999999999999</v>
          </cell>
          <cell r="G561">
            <v>12.95</v>
          </cell>
          <cell r="H561">
            <v>2.23</v>
          </cell>
        </row>
        <row r="563">
          <cell r="B563" t="str">
            <v>Código</v>
          </cell>
          <cell r="C563" t="str">
            <v>Banco</v>
          </cell>
          <cell r="D563" t="str">
            <v>Descrição</v>
          </cell>
          <cell r="E563" t="str">
            <v>Und</v>
          </cell>
          <cell r="F563" t="str">
            <v>Quant.</v>
          </cell>
          <cell r="G563" t="str">
            <v>Valor Unit</v>
          </cell>
          <cell r="H563" t="str">
            <v>Total</v>
          </cell>
        </row>
        <row r="564">
          <cell r="B564">
            <v>100862</v>
          </cell>
          <cell r="C564" t="str">
            <v>Próprio</v>
          </cell>
          <cell r="D564" t="str">
            <v>Placa de inauguração em aço/letras bx. relevo-(60 x 40cm)</v>
          </cell>
          <cell r="E564" t="str">
            <v>UN</v>
          </cell>
          <cell r="F564">
            <v>1</v>
          </cell>
          <cell r="G564">
            <v>695.39</v>
          </cell>
          <cell r="H564">
            <v>695.39</v>
          </cell>
        </row>
        <row r="565">
          <cell r="B565">
            <v>88242</v>
          </cell>
          <cell r="C565" t="str">
            <v>SINAPI</v>
          </cell>
          <cell r="D565" t="str">
            <v>AJUDANTE DE PEDREIRO COM ENCARGOS COMPLEMENTARES</v>
          </cell>
          <cell r="E565" t="str">
            <v>H</v>
          </cell>
          <cell r="F565">
            <v>0.5</v>
          </cell>
          <cell r="G565">
            <v>15.11</v>
          </cell>
          <cell r="H565">
            <v>7.56</v>
          </cell>
          <cell r="I565" t="str">
            <v>15,11</v>
          </cell>
          <cell r="J565">
            <v>0</v>
          </cell>
        </row>
        <row r="566">
          <cell r="B566">
            <v>88309</v>
          </cell>
          <cell r="C566" t="str">
            <v>SINAPI</v>
          </cell>
          <cell r="D566" t="str">
            <v>PEDREIRO COM ENCARGOS COMPLEMENTARES</v>
          </cell>
          <cell r="E566" t="str">
            <v>H</v>
          </cell>
          <cell r="F566">
            <v>0.5</v>
          </cell>
          <cell r="G566">
            <v>18.89</v>
          </cell>
          <cell r="H566">
            <v>9.4499999999999993</v>
          </cell>
          <cell r="I566" t="str">
            <v>18,89</v>
          </cell>
          <cell r="J566">
            <v>0</v>
          </cell>
        </row>
        <row r="567">
          <cell r="B567">
            <v>10848</v>
          </cell>
          <cell r="C567" t="str">
            <v>SINAPI</v>
          </cell>
          <cell r="D567" t="str">
            <v>PLACA DE INAUGURACAO METALICA, *40* CM X *60* CM</v>
          </cell>
          <cell r="E567" t="str">
            <v>UN</v>
          </cell>
          <cell r="F567">
            <v>1</v>
          </cell>
          <cell r="G567">
            <v>678.38</v>
          </cell>
          <cell r="H567">
            <v>678.38</v>
          </cell>
          <cell r="I567" t="str">
            <v>678,38</v>
          </cell>
          <cell r="J567">
            <v>0</v>
          </cell>
        </row>
        <row r="569">
          <cell r="B569" t="str">
            <v>Código</v>
          </cell>
          <cell r="C569" t="str">
            <v>Banco</v>
          </cell>
          <cell r="D569" t="str">
            <v>Descrição</v>
          </cell>
          <cell r="E569" t="str">
            <v>Und</v>
          </cell>
          <cell r="F569" t="str">
            <v>Quant.</v>
          </cell>
          <cell r="G569" t="str">
            <v>Valor Unit</v>
          </cell>
          <cell r="H569" t="str">
            <v>Total</v>
          </cell>
        </row>
        <row r="570">
          <cell r="B570">
            <v>101107</v>
          </cell>
          <cell r="C570" t="str">
            <v>Próprio</v>
          </cell>
          <cell r="D570" t="str">
            <v>PROJETO EXECUTIVO DE DRENAGEM E AGUAS PLUVIAIS</v>
          </cell>
          <cell r="E570" t="str">
            <v>UN</v>
          </cell>
          <cell r="F570">
            <v>1</v>
          </cell>
          <cell r="G570">
            <v>8.1999999999999993</v>
          </cell>
          <cell r="H570">
            <v>8.1999999999999993</v>
          </cell>
        </row>
        <row r="571">
          <cell r="B571">
            <v>75136</v>
          </cell>
          <cell r="C571" t="str">
            <v>SBC</v>
          </cell>
          <cell r="D571" t="str">
            <v>PROJETO DE DRENAGEM E AGUAS PLUVIAIS ACIMA DE 400m2</v>
          </cell>
          <cell r="E571" t="str">
            <v>UN</v>
          </cell>
          <cell r="F571">
            <v>1</v>
          </cell>
          <cell r="G571">
            <v>8.1999999999999993</v>
          </cell>
          <cell r="H571">
            <v>8.1999999999999993</v>
          </cell>
        </row>
        <row r="575">
          <cell r="B575" t="str">
            <v>Código</v>
          </cell>
          <cell r="C575" t="str">
            <v>Banco</v>
          </cell>
          <cell r="D575" t="str">
            <v>Descrição</v>
          </cell>
          <cell r="E575" t="str">
            <v>Und</v>
          </cell>
          <cell r="F575" t="str">
            <v>Quant.</v>
          </cell>
          <cell r="G575" t="str">
            <v>Valor Unit</v>
          </cell>
          <cell r="H575" t="str">
            <v>Total</v>
          </cell>
        </row>
        <row r="576">
          <cell r="B576">
            <v>100871</v>
          </cell>
          <cell r="C576" t="str">
            <v>Próprio</v>
          </cell>
          <cell r="D576" t="str">
            <v>ESTRUTURA METÁLICA EM PERFIL "U"</v>
          </cell>
          <cell r="E576" t="str">
            <v>KG</v>
          </cell>
          <cell r="F576">
            <v>1</v>
          </cell>
          <cell r="G576">
            <v>18.88</v>
          </cell>
          <cell r="H576">
            <v>18.88</v>
          </cell>
        </row>
        <row r="577">
          <cell r="B577">
            <v>98746</v>
          </cell>
          <cell r="C577" t="str">
            <v>SINAPI</v>
          </cell>
          <cell r="D577" t="str">
            <v>SOLDA DE TOPO EM CHAPA/PERFIL/TUBO DE AÇO CHANFRADO, ESPESSURA=1/4''. AF_06/2018</v>
          </cell>
          <cell r="E577" t="str">
            <v>M</v>
          </cell>
          <cell r="F577">
            <v>6.0000000000000001E-3</v>
          </cell>
          <cell r="G577">
            <v>47.64</v>
          </cell>
          <cell r="H577">
            <v>0.28999999999999998</v>
          </cell>
          <cell r="I577" t="str">
            <v>47,64</v>
          </cell>
          <cell r="J577">
            <v>0</v>
          </cell>
        </row>
        <row r="578">
          <cell r="B578">
            <v>88240</v>
          </cell>
          <cell r="C578" t="str">
            <v>SINAPI</v>
          </cell>
          <cell r="D578" t="str">
            <v>AJUDANTE DE ESTRUTURA METÁLICA COM ENCARGOS COMPLEMENTARES</v>
          </cell>
          <cell r="E578" t="str">
            <v>H</v>
          </cell>
          <cell r="F578">
            <v>0.15</v>
          </cell>
          <cell r="G578">
            <v>12.87</v>
          </cell>
          <cell r="H578">
            <v>1.93</v>
          </cell>
          <cell r="I578" t="str">
            <v>12,87</v>
          </cell>
          <cell r="J578">
            <v>0</v>
          </cell>
        </row>
        <row r="579">
          <cell r="B579">
            <v>88278</v>
          </cell>
          <cell r="C579" t="str">
            <v>SINAPI</v>
          </cell>
          <cell r="D579" t="str">
            <v>MONTADOR DE ESTRUTURA METÁLICA COM ENCARGOS COMPLEMENTARES</v>
          </cell>
          <cell r="E579" t="str">
            <v>H</v>
          </cell>
          <cell r="F579">
            <v>0.15</v>
          </cell>
          <cell r="G579">
            <v>15.75</v>
          </cell>
          <cell r="H579">
            <v>2.36</v>
          </cell>
          <cell r="I579" t="str">
            <v>15,75</v>
          </cell>
          <cell r="J579">
            <v>0</v>
          </cell>
        </row>
        <row r="580">
          <cell r="B580">
            <v>100716</v>
          </cell>
          <cell r="C580" t="str">
            <v>SINAPI</v>
          </cell>
          <cell r="D580" t="str">
            <v>JATEAMENTO ABRASIVO COM GRANALHA DE AÇO EM PERFIL METÁLICO EM FÁBRICA. AF_01/2020</v>
          </cell>
          <cell r="E580" t="str">
            <v>m²</v>
          </cell>
          <cell r="F580">
            <v>7.8899999999999998E-2</v>
          </cell>
          <cell r="G580">
            <v>24.47</v>
          </cell>
          <cell r="H580">
            <v>1.93</v>
          </cell>
          <cell r="I580" t="str">
            <v>24,47</v>
          </cell>
          <cell r="J580">
            <v>0</v>
          </cell>
        </row>
        <row r="581">
          <cell r="B581">
            <v>100719</v>
          </cell>
          <cell r="C581" t="str">
            <v>SINAPI</v>
          </cell>
          <cell r="D581" t="str">
            <v>PINTURA COM TINTA ALQUÍDICA DE FUNDO (TIPO ZARCÃO) PULVERIZADA SOBRE PERFIL METÁLICO EXECUTADO EM FÁBRICA (POR DEMÃO). AF_01/2020_P</v>
          </cell>
          <cell r="E581" t="str">
            <v>m²</v>
          </cell>
          <cell r="F581">
            <v>7.8899999999999998E-2</v>
          </cell>
          <cell r="G581">
            <v>6.92</v>
          </cell>
          <cell r="H581">
            <v>0.55000000000000004</v>
          </cell>
          <cell r="I581" t="str">
            <v>6,92</v>
          </cell>
          <cell r="J581">
            <v>0</v>
          </cell>
        </row>
        <row r="582">
          <cell r="B582">
            <v>61</v>
          </cell>
          <cell r="C582" t="str">
            <v>Próprio</v>
          </cell>
          <cell r="D582" t="str">
            <v>PERFIL "U" DE ACO LAMINADO, "U" SIMPLES</v>
          </cell>
          <cell r="E582" t="str">
            <v>Kg</v>
          </cell>
          <cell r="F582">
            <v>1.05</v>
          </cell>
          <cell r="G582">
            <v>11.21</v>
          </cell>
          <cell r="H582">
            <v>11.77</v>
          </cell>
        </row>
        <row r="583">
          <cell r="B583">
            <v>1333</v>
          </cell>
          <cell r="C583" t="str">
            <v>SINAPI</v>
          </cell>
          <cell r="D583" t="str">
            <v>CHAPA DE ACO GROSSA, ASTM A36, E = 1/2 " (12,70 MM) 99,59 KG/M2</v>
          </cell>
          <cell r="E583" t="str">
            <v>KG</v>
          </cell>
          <cell r="F583">
            <v>6.0000000000000001E-3</v>
          </cell>
          <cell r="G583">
            <v>8.39</v>
          </cell>
          <cell r="H583">
            <v>0.05</v>
          </cell>
          <cell r="I583" t="str">
            <v>8,39</v>
          </cell>
          <cell r="J583">
            <v>0</v>
          </cell>
        </row>
        <row r="587">
          <cell r="B587" t="str">
            <v>Código</v>
          </cell>
          <cell r="C587" t="str">
            <v>Banco</v>
          </cell>
          <cell r="D587" t="str">
            <v>Descrição</v>
          </cell>
          <cell r="E587" t="str">
            <v>Und</v>
          </cell>
          <cell r="F587" t="str">
            <v>Quant.</v>
          </cell>
          <cell r="G587" t="str">
            <v>Valor Unit</v>
          </cell>
          <cell r="H587" t="str">
            <v>Total</v>
          </cell>
        </row>
        <row r="588">
          <cell r="B588">
            <v>100935</v>
          </cell>
          <cell r="C588" t="str">
            <v>Próprio</v>
          </cell>
          <cell r="D588" t="str">
            <v>Revestimento madeira plástica na cor Redwood T14 - Linha Finis</v>
          </cell>
          <cell r="E588" t="str">
            <v>m²</v>
          </cell>
          <cell r="F588">
            <v>1</v>
          </cell>
          <cell r="G588">
            <v>516.61</v>
          </cell>
          <cell r="H588">
            <v>516.61</v>
          </cell>
        </row>
        <row r="589">
          <cell r="B589">
            <v>88316</v>
          </cell>
          <cell r="C589" t="str">
            <v>SINAPI</v>
          </cell>
          <cell r="D589" t="str">
            <v>SERVENTE COM ENCARGOS COMPLEMENTARES</v>
          </cell>
          <cell r="E589" t="str">
            <v>H</v>
          </cell>
          <cell r="F589">
            <v>1.43</v>
          </cell>
          <cell r="G589">
            <v>15.06</v>
          </cell>
          <cell r="H589">
            <v>21.54</v>
          </cell>
          <cell r="I589" t="str">
            <v>15,06</v>
          </cell>
          <cell r="J589">
            <v>0</v>
          </cell>
        </row>
        <row r="590">
          <cell r="B590">
            <v>88261</v>
          </cell>
          <cell r="C590" t="str">
            <v>SINAPI</v>
          </cell>
          <cell r="D590" t="str">
            <v>CARPINTEIRO DE ESQUADRIA COM ENCARGOS COMPLEMENTARES</v>
          </cell>
          <cell r="E590" t="str">
            <v>H</v>
          </cell>
          <cell r="F590">
            <v>1.43</v>
          </cell>
          <cell r="G590">
            <v>18.71</v>
          </cell>
          <cell r="H590">
            <v>26.76</v>
          </cell>
          <cell r="I590" t="str">
            <v>18,71</v>
          </cell>
          <cell r="J590">
            <v>0</v>
          </cell>
        </row>
        <row r="591">
          <cell r="B591">
            <v>11056</v>
          </cell>
          <cell r="C591" t="str">
            <v>SINAPI</v>
          </cell>
          <cell r="D591" t="str">
            <v>PARAFUSO ROSCA SOBERBA ZINCADO CABECA CHATA FENDA SIMPLES 3,8 X 30 MM (1.1/4 ")</v>
          </cell>
          <cell r="E591" t="str">
            <v>UN</v>
          </cell>
          <cell r="F591">
            <v>27</v>
          </cell>
          <cell r="G591">
            <v>7.0000000000000007E-2</v>
          </cell>
          <cell r="H591">
            <v>1.89</v>
          </cell>
          <cell r="I591" t="str">
            <v>0,07</v>
          </cell>
          <cell r="J591">
            <v>0</v>
          </cell>
        </row>
        <row r="592">
          <cell r="B592">
            <v>213</v>
          </cell>
          <cell r="C592" t="str">
            <v>Próprio</v>
          </cell>
          <cell r="D592" t="str">
            <v>Revestimento madeira plástica na cor Redwood T14 - Linha Finis</v>
          </cell>
          <cell r="E592" t="str">
            <v>m²</v>
          </cell>
          <cell r="F592">
            <v>1</v>
          </cell>
          <cell r="G592">
            <v>466.42</v>
          </cell>
          <cell r="H592">
            <v>466.42</v>
          </cell>
        </row>
      </sheetData>
      <sheetData sheetId="5">
        <row r="18">
          <cell r="B18">
            <v>101005</v>
          </cell>
          <cell r="C18" t="str">
            <v>Próprio</v>
          </cell>
          <cell r="D18" t="str">
            <v>REVESTIMENTO CERÂMICO PARA PAREDES INTERNAS COM PLACAS TIPO ESMALTADA, ACABAMENTO BRILHANTE, DIMENSÕES 33X60 CM (DE ACORDO COM ESPECIFICAÇÃO DE PROJETO) APLICADAS NA ALTURA INTEIRA DAS PAREDES, INCLUSIVE REJUNTE.</v>
          </cell>
          <cell r="E18" t="str">
            <v>m²</v>
          </cell>
          <cell r="F18">
            <v>1</v>
          </cell>
          <cell r="G18">
            <v>65.42</v>
          </cell>
          <cell r="H18">
            <v>65.42</v>
          </cell>
          <cell r="I18">
            <v>0</v>
          </cell>
          <cell r="J18">
            <v>0</v>
          </cell>
          <cell r="K18">
            <v>0</v>
          </cell>
          <cell r="L18">
            <v>0</v>
          </cell>
        </row>
        <row r="19">
          <cell r="B19">
            <v>88256</v>
          </cell>
          <cell r="C19" t="str">
            <v>SINAPI</v>
          </cell>
          <cell r="D19" t="str">
            <v>AZULEJISTA OU LADRILHISTA COM ENCARGOS COMPLEMENTARES</v>
          </cell>
          <cell r="E19" t="str">
            <v>H</v>
          </cell>
          <cell r="F19">
            <v>0.71299999999999997</v>
          </cell>
          <cell r="G19">
            <v>19.98</v>
          </cell>
          <cell r="H19">
            <v>14.25</v>
          </cell>
        </row>
        <row r="20">
          <cell r="B20">
            <v>88316</v>
          </cell>
          <cell r="C20" t="str">
            <v>SINAPI</v>
          </cell>
          <cell r="D20" t="str">
            <v>SERVENTE COM ENCARGOS COMPLEMENTARES</v>
          </cell>
          <cell r="E20" t="str">
            <v>H</v>
          </cell>
          <cell r="F20">
            <v>0.376</v>
          </cell>
          <cell r="G20">
            <v>15.06</v>
          </cell>
          <cell r="H20">
            <v>5.66</v>
          </cell>
        </row>
        <row r="21">
          <cell r="B21">
            <v>1381</v>
          </cell>
          <cell r="C21" t="str">
            <v>SINAPI</v>
          </cell>
          <cell r="D21" t="str">
            <v>ARGAMASSA COLANTE AC I PARA CERAMICAS</v>
          </cell>
          <cell r="E21" t="str">
            <v>KG</v>
          </cell>
          <cell r="F21">
            <v>6.14</v>
          </cell>
          <cell r="G21">
            <v>0.7</v>
          </cell>
          <cell r="H21">
            <v>4.3</v>
          </cell>
        </row>
        <row r="22">
          <cell r="B22">
            <v>34357</v>
          </cell>
          <cell r="C22" t="str">
            <v>SINAPI</v>
          </cell>
          <cell r="D22" t="str">
            <v>REJUNTE CIMENTICIO, QUALQUER COR</v>
          </cell>
          <cell r="E22" t="str">
            <v>KG</v>
          </cell>
          <cell r="F22">
            <v>0.22</v>
          </cell>
          <cell r="G22">
            <v>4.1100000000000003</v>
          </cell>
          <cell r="H22">
            <v>0.9</v>
          </cell>
        </row>
        <row r="23">
          <cell r="B23">
            <v>187</v>
          </cell>
          <cell r="C23" t="str">
            <v>Próprio</v>
          </cell>
          <cell r="D23" t="str">
            <v>REVESTIMENTO CERÂMICO WHITE ABSOLUTE RETIFICADO CÓDIGO RT 57500, FAB EMBRAMACO ( dim. 33x60cm)</v>
          </cell>
          <cell r="E23" t="str">
            <v>m²</v>
          </cell>
          <cell r="F23">
            <v>1</v>
          </cell>
          <cell r="G23">
            <v>40.31</v>
          </cell>
          <cell r="H23">
            <v>40.31</v>
          </cell>
        </row>
        <row r="27">
          <cell r="B27" t="str">
            <v>Código</v>
          </cell>
          <cell r="C27" t="str">
            <v>Banco</v>
          </cell>
          <cell r="D27" t="str">
            <v>Descrição</v>
          </cell>
          <cell r="E27" t="str">
            <v>Und</v>
          </cell>
          <cell r="F27" t="str">
            <v>Quant.</v>
          </cell>
          <cell r="G27" t="str">
            <v>Valor Unit</v>
          </cell>
          <cell r="H27" t="str">
            <v>Total</v>
          </cell>
        </row>
        <row r="28">
          <cell r="B28">
            <v>100954</v>
          </cell>
          <cell r="C28" t="str">
            <v>Próprio</v>
          </cell>
          <cell r="D28" t="str">
            <v>Fornecimento e instalação de pele de vidro laminado refletivo 10mm</v>
          </cell>
          <cell r="E28" t="str">
            <v>m²</v>
          </cell>
          <cell r="F28">
            <v>1</v>
          </cell>
          <cell r="G28">
            <v>1925.35</v>
          </cell>
          <cell r="H28">
            <v>1925.35</v>
          </cell>
        </row>
        <row r="29">
          <cell r="B29">
            <v>150150</v>
          </cell>
          <cell r="C29" t="str">
            <v>SBC</v>
          </cell>
          <cell r="D29" t="str">
            <v>VIDRO LAMINADO REFLETIVO 10mm</v>
          </cell>
          <cell r="E29" t="str">
            <v>m²</v>
          </cell>
          <cell r="F29">
            <v>1</v>
          </cell>
          <cell r="G29">
            <v>1448.12</v>
          </cell>
          <cell r="H29">
            <v>1448.12</v>
          </cell>
        </row>
        <row r="30">
          <cell r="B30">
            <v>88309</v>
          </cell>
          <cell r="C30" t="str">
            <v>SINAPI</v>
          </cell>
          <cell r="D30" t="str">
            <v>PEDREIRO COM ENCARGOS COMPLEMENTARES</v>
          </cell>
          <cell r="E30" t="str">
            <v>H</v>
          </cell>
          <cell r="F30">
            <v>4.5</v>
          </cell>
          <cell r="G30">
            <v>18.89</v>
          </cell>
          <cell r="H30">
            <v>85.01</v>
          </cell>
        </row>
        <row r="31">
          <cell r="B31">
            <v>88243</v>
          </cell>
          <cell r="C31" t="str">
            <v>SINAPI</v>
          </cell>
          <cell r="D31" t="str">
            <v>AJUDANTE ESPECIALIZADO COM ENCARGOS COMPLEMENTARES</v>
          </cell>
          <cell r="E31" t="str">
            <v>H</v>
          </cell>
          <cell r="F31">
            <v>4.5</v>
          </cell>
          <cell r="G31">
            <v>17.88</v>
          </cell>
          <cell r="H31">
            <v>80.459999999999994</v>
          </cell>
        </row>
        <row r="32">
          <cell r="B32" t="str">
            <v xml:space="preserve"> D00485 </v>
          </cell>
          <cell r="C32" t="str">
            <v>SEDOP</v>
          </cell>
          <cell r="D32" t="str">
            <v>Perfis de alumínio preto para estutura, coluna, meia coluna, quadro e seus complementares</v>
          </cell>
          <cell r="E32" t="str">
            <v>KG</v>
          </cell>
          <cell r="F32">
            <v>1</v>
          </cell>
          <cell r="G32">
            <v>63.9</v>
          </cell>
          <cell r="H32">
            <v>63.9</v>
          </cell>
        </row>
        <row r="33">
          <cell r="B33" t="str">
            <v xml:space="preserve"> D00486 </v>
          </cell>
          <cell r="C33" t="str">
            <v>SEDOP</v>
          </cell>
          <cell r="D33" t="str">
            <v>Componentes de montagem para fixação e vedação</v>
          </cell>
          <cell r="E33" t="str">
            <v>CJ</v>
          </cell>
          <cell r="F33">
            <v>1</v>
          </cell>
          <cell r="G33">
            <v>247.86</v>
          </cell>
          <cell r="H33">
            <v>247.86</v>
          </cell>
        </row>
        <row r="37">
          <cell r="B37" t="str">
            <v>Código</v>
          </cell>
          <cell r="C37" t="str">
            <v>Banco</v>
          </cell>
          <cell r="D37" t="str">
            <v>Descrição</v>
          </cell>
          <cell r="E37" t="str">
            <v>Und</v>
          </cell>
          <cell r="F37" t="str">
            <v>Quant.</v>
          </cell>
          <cell r="G37" t="str">
            <v>Valor Unit</v>
          </cell>
          <cell r="H37" t="str">
            <v>Total</v>
          </cell>
        </row>
        <row r="38">
          <cell r="B38">
            <v>100783</v>
          </cell>
          <cell r="C38" t="str">
            <v>Próprio</v>
          </cell>
          <cell r="D38" t="str">
            <v>Moldura de argamassa (e=2cm/h=10cm), em reboco no traço 1:2:5</v>
          </cell>
          <cell r="E38" t="str">
            <v>M</v>
          </cell>
          <cell r="F38">
            <v>1</v>
          </cell>
          <cell r="G38">
            <v>8.73</v>
          </cell>
          <cell r="H38">
            <v>8.73</v>
          </cell>
        </row>
        <row r="39">
          <cell r="B39">
            <v>88309</v>
          </cell>
          <cell r="C39" t="str">
            <v>SINAPI</v>
          </cell>
          <cell r="D39" t="str">
            <v>PEDREIRO COM ENCARGOS COMPLEMENTARES</v>
          </cell>
          <cell r="E39" t="str">
            <v>H</v>
          </cell>
          <cell r="F39">
            <v>0.15</v>
          </cell>
          <cell r="G39">
            <v>18.89</v>
          </cell>
          <cell r="H39">
            <v>2.83</v>
          </cell>
        </row>
        <row r="40">
          <cell r="B40">
            <v>88316</v>
          </cell>
          <cell r="C40" t="str">
            <v>SINAPI</v>
          </cell>
          <cell r="D40" t="str">
            <v>SERVENTE COM ENCARGOS COMPLEMENTARES</v>
          </cell>
          <cell r="E40" t="str">
            <v>H</v>
          </cell>
          <cell r="F40">
            <v>0.115</v>
          </cell>
          <cell r="G40">
            <v>15.06</v>
          </cell>
          <cell r="H40">
            <v>1.73</v>
          </cell>
        </row>
        <row r="41">
          <cell r="B41">
            <v>1379</v>
          </cell>
          <cell r="C41" t="str">
            <v>SINAPI</v>
          </cell>
          <cell r="D41" t="str">
            <v>CIMENTO PORTLAND COMPOSTO CP II-32</v>
          </cell>
          <cell r="E41" t="str">
            <v>KG</v>
          </cell>
          <cell r="F41">
            <v>0.97199999999999998</v>
          </cell>
          <cell r="G41">
            <v>0.97</v>
          </cell>
          <cell r="H41">
            <v>0.94</v>
          </cell>
        </row>
        <row r="42">
          <cell r="B42">
            <v>4517</v>
          </cell>
          <cell r="C42" t="str">
            <v>SINAPI</v>
          </cell>
          <cell r="D42" t="str">
            <v>SARRAFO *2,5 X 7,5* CM EM PINUS, MISTA OU EQUIVALENTE DA REGIAO - BRUTA</v>
          </cell>
          <cell r="E42" t="str">
            <v>M</v>
          </cell>
          <cell r="F42">
            <v>1.1000000000000001</v>
          </cell>
          <cell r="G42">
            <v>2.82</v>
          </cell>
          <cell r="H42">
            <v>3.1</v>
          </cell>
        </row>
        <row r="43">
          <cell r="B43">
            <v>370</v>
          </cell>
          <cell r="C43" t="str">
            <v>SINAPI</v>
          </cell>
          <cell r="D43" t="str">
            <v>AREIA MEDIA - POSTO JAZIDA/FORNECEDOR (RETIRADO NA JAZIDA, SEM TRANSPORTE)</v>
          </cell>
          <cell r="E43" t="str">
            <v>m³</v>
          </cell>
          <cell r="F43">
            <v>2.3999999999999998E-3</v>
          </cell>
          <cell r="G43">
            <v>52.5</v>
          </cell>
          <cell r="H43">
            <v>0.13</v>
          </cell>
        </row>
        <row r="47">
          <cell r="B47" t="str">
            <v>Código</v>
          </cell>
          <cell r="C47" t="str">
            <v>Banco</v>
          </cell>
          <cell r="D47" t="str">
            <v>Descrição</v>
          </cell>
          <cell r="E47" t="str">
            <v>Und</v>
          </cell>
          <cell r="F47" t="str">
            <v>Quant.</v>
          </cell>
          <cell r="G47" t="str">
            <v>Valor Unit</v>
          </cell>
          <cell r="H47" t="str">
            <v>Total</v>
          </cell>
        </row>
        <row r="48">
          <cell r="B48">
            <v>100768</v>
          </cell>
          <cell r="C48" t="str">
            <v>Próprio</v>
          </cell>
          <cell r="D48" t="str">
            <v>Fornecimento e instalação de porcelanato Cemento Grigio 60 x 60cm, assentado com argamassa industrializada AC III, inclusive rejuntamento na cor cinza platina (e=2mm)</v>
          </cell>
          <cell r="E48" t="str">
            <v>m²</v>
          </cell>
          <cell r="F48">
            <v>1</v>
          </cell>
          <cell r="G48">
            <v>106.83</v>
          </cell>
          <cell r="H48">
            <v>106.83</v>
          </cell>
        </row>
        <row r="49">
          <cell r="B49">
            <v>88256</v>
          </cell>
          <cell r="C49" t="str">
            <v>SINAPI</v>
          </cell>
          <cell r="D49" t="str">
            <v>AZULEJISTA OU LADRILHISTA COM ENCARGOS COMPLEMENTARES</v>
          </cell>
          <cell r="E49" t="str">
            <v>H</v>
          </cell>
          <cell r="F49">
            <v>0.49</v>
          </cell>
          <cell r="G49">
            <v>19.98</v>
          </cell>
          <cell r="H49">
            <v>9.7899999999999991</v>
          </cell>
        </row>
        <row r="50">
          <cell r="B50">
            <v>88316</v>
          </cell>
          <cell r="C50" t="str">
            <v>SINAPI</v>
          </cell>
          <cell r="D50" t="str">
            <v>SERVENTE COM ENCARGOS COMPLEMENTARES</v>
          </cell>
          <cell r="E50" t="str">
            <v>H</v>
          </cell>
          <cell r="F50">
            <v>0.21</v>
          </cell>
          <cell r="G50">
            <v>15.06</v>
          </cell>
          <cell r="H50">
            <v>3.16</v>
          </cell>
        </row>
        <row r="51">
          <cell r="B51">
            <v>37595</v>
          </cell>
          <cell r="C51" t="str">
            <v>SINAPI</v>
          </cell>
          <cell r="D51" t="str">
            <v>ARGAMASSA COLANTE TIPO AC III</v>
          </cell>
          <cell r="E51" t="str">
            <v>KG</v>
          </cell>
          <cell r="F51">
            <v>8.6199999999999992</v>
          </cell>
          <cell r="G51">
            <v>2.15</v>
          </cell>
          <cell r="H51">
            <v>18.53</v>
          </cell>
        </row>
        <row r="52">
          <cell r="B52">
            <v>34357</v>
          </cell>
          <cell r="C52" t="str">
            <v>SINAPI</v>
          </cell>
          <cell r="D52" t="str">
            <v>REJUNTE CIMENTICIO, QUALQUER COR</v>
          </cell>
          <cell r="E52" t="str">
            <v>KG</v>
          </cell>
          <cell r="F52">
            <v>1.2</v>
          </cell>
          <cell r="G52">
            <v>4.1100000000000003</v>
          </cell>
          <cell r="H52">
            <v>4.93</v>
          </cell>
        </row>
        <row r="53">
          <cell r="B53">
            <v>194</v>
          </cell>
          <cell r="C53" t="str">
            <v>Próprio</v>
          </cell>
          <cell r="D53" t="str">
            <v xml:space="preserve">PORCELANATO CEMENTO GRIGIO 60x60 </v>
          </cell>
          <cell r="E53" t="str">
            <v>67,07</v>
          </cell>
          <cell r="F53">
            <v>1.05</v>
          </cell>
          <cell r="G53">
            <v>67.069999999999993</v>
          </cell>
          <cell r="H53">
            <v>70.42</v>
          </cell>
        </row>
        <row r="57">
          <cell r="B57" t="str">
            <v>Código</v>
          </cell>
          <cell r="C57" t="str">
            <v>Banco</v>
          </cell>
          <cell r="D57" t="str">
            <v>Descrição</v>
          </cell>
          <cell r="E57" t="str">
            <v>Und</v>
          </cell>
          <cell r="F57" t="str">
            <v>Quant.</v>
          </cell>
          <cell r="G57" t="str">
            <v>Valor Unit</v>
          </cell>
          <cell r="H57" t="str">
            <v>Total</v>
          </cell>
        </row>
        <row r="58">
          <cell r="B58">
            <v>100796</v>
          </cell>
          <cell r="C58" t="str">
            <v>Próprio</v>
          </cell>
          <cell r="D58" t="str">
            <v>SOLEIRA EM GRANITO VERDE UBATUBA, LARGURA 15 CM, ESPESSURA 2,0 CM.</v>
          </cell>
          <cell r="E58" t="str">
            <v>M</v>
          </cell>
          <cell r="F58">
            <v>1</v>
          </cell>
          <cell r="G58">
            <v>85.9</v>
          </cell>
          <cell r="H58">
            <v>85.9</v>
          </cell>
        </row>
        <row r="59">
          <cell r="B59">
            <v>88274</v>
          </cell>
          <cell r="C59" t="str">
            <v>SINAPI</v>
          </cell>
          <cell r="D59" t="str">
            <v>MARMORISTA/GRANITEIRO COM ENCARGOS COMPLEMENTARES</v>
          </cell>
          <cell r="E59" t="str">
            <v>H</v>
          </cell>
          <cell r="F59">
            <v>0.54700000000000004</v>
          </cell>
          <cell r="G59">
            <v>19.41</v>
          </cell>
          <cell r="H59">
            <v>10.62</v>
          </cell>
        </row>
        <row r="60">
          <cell r="B60">
            <v>88316</v>
          </cell>
          <cell r="C60" t="str">
            <v>SINAPI</v>
          </cell>
          <cell r="D60" t="str">
            <v>SERVENTE COM ENCARGOS COMPLEMENTARES</v>
          </cell>
          <cell r="E60" t="str">
            <v>H</v>
          </cell>
          <cell r="F60">
            <v>0.27300000000000002</v>
          </cell>
          <cell r="G60">
            <v>15.06</v>
          </cell>
          <cell r="H60">
            <v>4.1100000000000003</v>
          </cell>
        </row>
        <row r="61">
          <cell r="B61">
            <v>37595</v>
          </cell>
          <cell r="C61" t="str">
            <v>SINAPI</v>
          </cell>
          <cell r="D61" t="str">
            <v>ARGAMASSA COLANTE TIPO AC III</v>
          </cell>
          <cell r="E61" t="str">
            <v>KG</v>
          </cell>
          <cell r="F61">
            <v>1.29</v>
          </cell>
          <cell r="G61">
            <v>2.15</v>
          </cell>
          <cell r="H61">
            <v>2.77</v>
          </cell>
        </row>
        <row r="62">
          <cell r="B62" t="str">
            <v xml:space="preserve"> A00089 </v>
          </cell>
          <cell r="C62" t="str">
            <v>SEDOP</v>
          </cell>
          <cell r="D62" t="str">
            <v>Granito verde Ubatuba p/ piso</v>
          </cell>
          <cell r="E62" t="str">
            <v>m²</v>
          </cell>
          <cell r="F62">
            <v>0.15</v>
          </cell>
          <cell r="G62">
            <v>456</v>
          </cell>
          <cell r="H62">
            <v>68.400000000000006</v>
          </cell>
        </row>
        <row r="66">
          <cell r="B66" t="str">
            <v>Código</v>
          </cell>
          <cell r="C66" t="str">
            <v>Banco</v>
          </cell>
          <cell r="D66" t="str">
            <v>Descrição</v>
          </cell>
          <cell r="E66" t="str">
            <v>Und</v>
          </cell>
          <cell r="F66" t="str">
            <v>Quant.</v>
          </cell>
          <cell r="G66" t="str">
            <v>Valor Unit</v>
          </cell>
          <cell r="H66" t="str">
            <v>Total</v>
          </cell>
        </row>
        <row r="67">
          <cell r="B67">
            <v>100931</v>
          </cell>
          <cell r="C67" t="str">
            <v>Próprio</v>
          </cell>
          <cell r="D67" t="str">
            <v>Disjuntor Tripolar 63A</v>
          </cell>
          <cell r="E67" t="str">
            <v>und</v>
          </cell>
          <cell r="F67">
            <v>1</v>
          </cell>
          <cell r="G67">
            <v>98.85</v>
          </cell>
          <cell r="H67">
            <v>98.85</v>
          </cell>
        </row>
        <row r="68">
          <cell r="B68">
            <v>88247</v>
          </cell>
          <cell r="C68" t="str">
            <v>SINAPI</v>
          </cell>
          <cell r="D68" t="str">
            <v>AUXILIAR DE ELETRICISTA COM ENCARGOS COMPLEMENTARES</v>
          </cell>
          <cell r="E68" t="str">
            <v>H</v>
          </cell>
          <cell r="F68">
            <v>1</v>
          </cell>
          <cell r="G68">
            <v>15.28</v>
          </cell>
          <cell r="H68">
            <v>15.28</v>
          </cell>
        </row>
        <row r="69">
          <cell r="B69">
            <v>88264</v>
          </cell>
          <cell r="C69" t="str">
            <v>SINAPI</v>
          </cell>
          <cell r="D69" t="str">
            <v>ELETRICISTA COM ENCARGOS COMPLEMENTARES</v>
          </cell>
          <cell r="E69" t="str">
            <v>H</v>
          </cell>
          <cell r="F69">
            <v>1</v>
          </cell>
          <cell r="G69">
            <v>19.04</v>
          </cell>
          <cell r="H69">
            <v>19.04</v>
          </cell>
        </row>
        <row r="70">
          <cell r="B70">
            <v>1571</v>
          </cell>
          <cell r="C70" t="str">
            <v>SINAPI</v>
          </cell>
          <cell r="D70" t="str">
            <v>TERMINAL A COMPRESSAO EM COBRE ESTANHADO PARA CABO 4 MM2, 1 FURO E 1 COMPRESSAO, PARA PARAFUSO DE FIXACAO M5</v>
          </cell>
          <cell r="E70" t="str">
            <v>UN</v>
          </cell>
          <cell r="F70">
            <v>1</v>
          </cell>
          <cell r="G70">
            <v>0.74</v>
          </cell>
          <cell r="H70">
            <v>0.74</v>
          </cell>
        </row>
        <row r="71">
          <cell r="B71">
            <v>34714</v>
          </cell>
          <cell r="C71" t="str">
            <v>SINAPI</v>
          </cell>
          <cell r="D71" t="str">
            <v>DISJUNTOR TIPO DIN/IEC, TRIPOLAR 63 A</v>
          </cell>
          <cell r="E71" t="str">
            <v>UN</v>
          </cell>
          <cell r="F71">
            <v>1</v>
          </cell>
          <cell r="G71">
            <v>63.79</v>
          </cell>
          <cell r="H71">
            <v>63.79</v>
          </cell>
        </row>
        <row r="83">
          <cell r="B83" t="str">
            <v>Código</v>
          </cell>
          <cell r="C83" t="str">
            <v>Banco</v>
          </cell>
          <cell r="D83" t="str">
            <v>Descrição</v>
          </cell>
          <cell r="E83" t="str">
            <v>Und</v>
          </cell>
          <cell r="F83" t="str">
            <v>Quant.</v>
          </cell>
          <cell r="G83" t="str">
            <v>Valor Unit</v>
          </cell>
          <cell r="H83" t="str">
            <v>Total</v>
          </cell>
        </row>
        <row r="84">
          <cell r="B84">
            <v>101068</v>
          </cell>
          <cell r="C84" t="str">
            <v>Próprio</v>
          </cell>
          <cell r="D84" t="str">
            <v>INTERRUPTOR TETRAPOLAR DR (FASE/FASE - In 30mA) - DIN 63 A</v>
          </cell>
          <cell r="E84" t="str">
            <v>UN</v>
          </cell>
          <cell r="F84">
            <v>1</v>
          </cell>
          <cell r="G84">
            <v>161.47999999999999</v>
          </cell>
          <cell r="H84">
            <v>161.47999999999999</v>
          </cell>
        </row>
        <row r="85">
          <cell r="B85">
            <v>88264</v>
          </cell>
          <cell r="C85" t="str">
            <v>SINAPI</v>
          </cell>
          <cell r="D85" t="str">
            <v>ELETRICISTA COM ENCARGOS COMPLEMENTARES</v>
          </cell>
          <cell r="E85" t="str">
            <v>H</v>
          </cell>
          <cell r="F85">
            <v>0.6</v>
          </cell>
          <cell r="G85">
            <v>19.04</v>
          </cell>
          <cell r="H85">
            <v>11.42</v>
          </cell>
        </row>
        <row r="86">
          <cell r="B86">
            <v>88247</v>
          </cell>
          <cell r="C86" t="str">
            <v>SINAPI</v>
          </cell>
          <cell r="D86" t="str">
            <v>AUXILIAR DE ELETRICISTA COM ENCARGOS COMPLEMENTARES</v>
          </cell>
          <cell r="E86" t="str">
            <v>H</v>
          </cell>
          <cell r="F86">
            <v>0.3</v>
          </cell>
          <cell r="G86">
            <v>14.99</v>
          </cell>
          <cell r="H86">
            <v>4.5</v>
          </cell>
        </row>
        <row r="87">
          <cell r="B87">
            <v>39457</v>
          </cell>
          <cell r="C87" t="str">
            <v>SINAPI</v>
          </cell>
          <cell r="D87" t="str">
            <v>DISPOSITIVO DR, 4 POLOS, SENSIBILIDADE DE 30 MA, CORRENTE DE 63 A, TIPO AC</v>
          </cell>
          <cell r="E87" t="str">
            <v>UN</v>
          </cell>
          <cell r="F87">
            <v>1</v>
          </cell>
          <cell r="G87">
            <v>145.56</v>
          </cell>
          <cell r="H87">
            <v>145.56</v>
          </cell>
        </row>
        <row r="91">
          <cell r="B91" t="str">
            <v>Código</v>
          </cell>
          <cell r="C91" t="str">
            <v>Banco</v>
          </cell>
          <cell r="D91" t="str">
            <v>Descrição</v>
          </cell>
          <cell r="E91" t="str">
            <v>Und</v>
          </cell>
          <cell r="F91" t="str">
            <v>Quant.</v>
          </cell>
          <cell r="G91" t="str">
            <v>Valor Unit</v>
          </cell>
          <cell r="H91" t="str">
            <v>Total</v>
          </cell>
        </row>
        <row r="92">
          <cell r="B92">
            <v>100948</v>
          </cell>
          <cell r="C92" t="str">
            <v>Próprio</v>
          </cell>
          <cell r="D92" t="str">
            <v>Luminária de LED quadrada de embutir (TETO) par 20  7 W - fornecimento e instalação</v>
          </cell>
          <cell r="E92" t="str">
            <v>UN</v>
          </cell>
          <cell r="F92">
            <v>1</v>
          </cell>
          <cell r="G92">
            <v>46.82</v>
          </cell>
          <cell r="H92">
            <v>46.82</v>
          </cell>
        </row>
        <row r="93">
          <cell r="B93">
            <v>88264</v>
          </cell>
          <cell r="C93" t="str">
            <v>SINAPI</v>
          </cell>
          <cell r="D93" t="str">
            <v>ELETRICISTA COM ENCARGOS COMPLEMENTARES</v>
          </cell>
          <cell r="E93" t="str">
            <v>H</v>
          </cell>
          <cell r="F93">
            <v>0.5</v>
          </cell>
          <cell r="G93">
            <v>19.04</v>
          </cell>
          <cell r="H93">
            <v>9.52</v>
          </cell>
        </row>
        <row r="94">
          <cell r="B94">
            <v>88247</v>
          </cell>
          <cell r="C94" t="str">
            <v>SINAPI</v>
          </cell>
          <cell r="D94" t="str">
            <v>AUXILIAR DE ELETRICISTA COM ENCARGOS COMPLEMENTARES</v>
          </cell>
          <cell r="E94" t="str">
            <v>H</v>
          </cell>
          <cell r="F94">
            <v>0.5</v>
          </cell>
          <cell r="G94">
            <v>14.99</v>
          </cell>
          <cell r="H94">
            <v>7.5</v>
          </cell>
        </row>
        <row r="95">
          <cell r="B95">
            <v>135</v>
          </cell>
          <cell r="C95" t="str">
            <v>Próprio</v>
          </cell>
          <cell r="D95" t="str">
            <v>Led par20</v>
          </cell>
          <cell r="E95" t="str">
            <v>un</v>
          </cell>
          <cell r="F95">
            <v>1</v>
          </cell>
          <cell r="G95">
            <v>29.8</v>
          </cell>
          <cell r="H95">
            <v>29.8</v>
          </cell>
        </row>
        <row r="99">
          <cell r="B99" t="str">
            <v>Código</v>
          </cell>
          <cell r="C99" t="str">
            <v>Banco</v>
          </cell>
          <cell r="D99" t="str">
            <v>Descrição</v>
          </cell>
          <cell r="E99" t="str">
            <v>Und</v>
          </cell>
          <cell r="F99" t="str">
            <v>Quant.</v>
          </cell>
          <cell r="G99" t="str">
            <v>Valor Unit</v>
          </cell>
          <cell r="H99" t="str">
            <v>Total</v>
          </cell>
        </row>
        <row r="100">
          <cell r="B100">
            <v>100949</v>
          </cell>
          <cell r="C100" t="str">
            <v>Próprio</v>
          </cell>
          <cell r="D100" t="str">
            <v>Luminária de LED quadrada de embutir 15 W - fornecimento e instalação</v>
          </cell>
          <cell r="E100" t="str">
            <v>UN</v>
          </cell>
          <cell r="F100">
            <v>1</v>
          </cell>
          <cell r="G100">
            <v>69.52</v>
          </cell>
          <cell r="H100">
            <v>69.52</v>
          </cell>
        </row>
        <row r="101">
          <cell r="B101">
            <v>88264</v>
          </cell>
          <cell r="C101" t="str">
            <v>SINAPI</v>
          </cell>
          <cell r="D101" t="str">
            <v>ELETRICISTA COM ENCARGOS COMPLEMENTARES</v>
          </cell>
          <cell r="E101" t="str">
            <v>H</v>
          </cell>
          <cell r="F101">
            <v>0.5</v>
          </cell>
          <cell r="G101">
            <v>19.04</v>
          </cell>
          <cell r="H101">
            <v>9.52</v>
          </cell>
        </row>
        <row r="102">
          <cell r="B102">
            <v>88247</v>
          </cell>
          <cell r="C102" t="str">
            <v>SINAPI</v>
          </cell>
          <cell r="D102" t="str">
            <v>AUXILIAR DE ELETRICISTA COM ENCARGOS COMPLEMENTARES</v>
          </cell>
          <cell r="E102" t="str">
            <v>H</v>
          </cell>
          <cell r="F102">
            <v>0.5</v>
          </cell>
          <cell r="G102">
            <v>14.99</v>
          </cell>
          <cell r="H102">
            <v>7.5</v>
          </cell>
        </row>
        <row r="103">
          <cell r="B103">
            <v>136</v>
          </cell>
          <cell r="C103" t="str">
            <v>Próprio</v>
          </cell>
          <cell r="D103" t="str">
            <v>Lumninária led 15w</v>
          </cell>
          <cell r="E103" t="str">
            <v>un</v>
          </cell>
          <cell r="F103">
            <v>1</v>
          </cell>
          <cell r="G103">
            <v>52.5</v>
          </cell>
          <cell r="H103">
            <v>52.5</v>
          </cell>
        </row>
        <row r="107">
          <cell r="B107" t="str">
            <v>Código</v>
          </cell>
          <cell r="C107" t="str">
            <v>Banco</v>
          </cell>
          <cell r="D107" t="str">
            <v>Descrição</v>
          </cell>
          <cell r="E107" t="str">
            <v>Und</v>
          </cell>
          <cell r="F107" t="str">
            <v>Quant.</v>
          </cell>
          <cell r="G107" t="str">
            <v>Valor Unit</v>
          </cell>
          <cell r="H107" t="str">
            <v>Total</v>
          </cell>
        </row>
        <row r="108">
          <cell r="B108">
            <v>100769</v>
          </cell>
          <cell r="C108" t="str">
            <v>Próprio</v>
          </cell>
          <cell r="D108" t="str">
            <v>Fornecimento e instalação de luminária de Led Downlight Slim 18 W</v>
          </cell>
          <cell r="E108" t="str">
            <v>uni.</v>
          </cell>
          <cell r="F108">
            <v>1</v>
          </cell>
          <cell r="G108">
            <v>72.069999999999993</v>
          </cell>
          <cell r="H108">
            <v>72.069999999999993</v>
          </cell>
        </row>
        <row r="109">
          <cell r="B109">
            <v>88264</v>
          </cell>
          <cell r="C109" t="str">
            <v>SINAPI</v>
          </cell>
          <cell r="D109" t="str">
            <v>ELETRICISTA COM ENCARGOS COMPLEMENTARES</v>
          </cell>
          <cell r="E109" t="str">
            <v>H</v>
          </cell>
          <cell r="F109">
            <v>1</v>
          </cell>
          <cell r="G109">
            <v>19.04</v>
          </cell>
          <cell r="H109">
            <v>19.04</v>
          </cell>
        </row>
        <row r="110">
          <cell r="B110">
            <v>88247</v>
          </cell>
          <cell r="C110" t="str">
            <v>SINAPI</v>
          </cell>
          <cell r="D110" t="str">
            <v>AUXILIAR DE ELETRICISTA COM ENCARGOS COMPLEMENTARES</v>
          </cell>
          <cell r="E110" t="str">
            <v>H</v>
          </cell>
          <cell r="F110">
            <v>1</v>
          </cell>
          <cell r="G110">
            <v>14.99</v>
          </cell>
          <cell r="H110">
            <v>14.99</v>
          </cell>
        </row>
        <row r="111">
          <cell r="B111">
            <v>200</v>
          </cell>
          <cell r="C111" t="str">
            <v>Próprio</v>
          </cell>
          <cell r="D111" t="str">
            <v>PAINEL SLIM LED QD 18W</v>
          </cell>
          <cell r="E111" t="str">
            <v>uni.</v>
          </cell>
          <cell r="F111">
            <v>1</v>
          </cell>
          <cell r="G111">
            <v>38.04</v>
          </cell>
          <cell r="H111">
            <v>38.04</v>
          </cell>
        </row>
        <row r="115">
          <cell r="B115" t="str">
            <v>Código</v>
          </cell>
          <cell r="C115" t="str">
            <v>Banco</v>
          </cell>
          <cell r="D115" t="str">
            <v>Descrição</v>
          </cell>
          <cell r="E115" t="str">
            <v>Und</v>
          </cell>
          <cell r="F115" t="str">
            <v>Quant.</v>
          </cell>
          <cell r="G115" t="str">
            <v>Valor Unit</v>
          </cell>
          <cell r="H115" t="str">
            <v>Total</v>
          </cell>
        </row>
        <row r="116">
          <cell r="B116">
            <v>101063</v>
          </cell>
          <cell r="C116" t="str">
            <v>Próprio</v>
          </cell>
          <cell r="D116" t="str">
            <v>Fornecimento e instalação de luminária de Led Downlight Slim 24 W</v>
          </cell>
          <cell r="E116" t="str">
            <v>uni.</v>
          </cell>
          <cell r="F116">
            <v>1</v>
          </cell>
          <cell r="G116">
            <v>92.03</v>
          </cell>
          <cell r="H116">
            <v>92.03</v>
          </cell>
        </row>
        <row r="117">
          <cell r="B117">
            <v>88264</v>
          </cell>
          <cell r="C117" t="str">
            <v>SINAPI</v>
          </cell>
          <cell r="D117" t="str">
            <v>ELETRICISTA COM ENCARGOS COMPLEMENTARES</v>
          </cell>
          <cell r="E117" t="str">
            <v>H</v>
          </cell>
          <cell r="F117">
            <v>1</v>
          </cell>
          <cell r="G117">
            <v>19.04</v>
          </cell>
          <cell r="H117">
            <v>19.04</v>
          </cell>
        </row>
        <row r="118">
          <cell r="B118">
            <v>88247</v>
          </cell>
          <cell r="C118" t="str">
            <v>SINAPI</v>
          </cell>
          <cell r="D118" t="str">
            <v>AUXILIAR DE ELETRICISTA COM ENCARGOS COMPLEMENTARES</v>
          </cell>
          <cell r="E118" t="str">
            <v>H</v>
          </cell>
          <cell r="F118">
            <v>1</v>
          </cell>
          <cell r="G118">
            <v>14.99</v>
          </cell>
          <cell r="H118">
            <v>14.99</v>
          </cell>
        </row>
        <row r="119">
          <cell r="B119">
            <v>201</v>
          </cell>
          <cell r="C119" t="str">
            <v>Próprio</v>
          </cell>
          <cell r="D119" t="str">
            <v xml:space="preserve">PAINEL SLIM LED QD 24W </v>
          </cell>
          <cell r="E119" t="str">
            <v>uni.</v>
          </cell>
          <cell r="F119">
            <v>1</v>
          </cell>
          <cell r="G119">
            <v>58</v>
          </cell>
          <cell r="H119">
            <v>58</v>
          </cell>
        </row>
        <row r="123">
          <cell r="B123" t="str">
            <v>Código</v>
          </cell>
          <cell r="C123" t="str">
            <v>Banco</v>
          </cell>
          <cell r="D123" t="str">
            <v>Descrição</v>
          </cell>
          <cell r="E123" t="str">
            <v>Und</v>
          </cell>
          <cell r="F123" t="str">
            <v>Quant.</v>
          </cell>
          <cell r="G123" t="str">
            <v>Valor Unit</v>
          </cell>
          <cell r="H123" t="str">
            <v>Total</v>
          </cell>
        </row>
        <row r="124">
          <cell r="B124">
            <v>100946</v>
          </cell>
          <cell r="C124" t="str">
            <v>Próprio</v>
          </cell>
          <cell r="D124" t="str">
            <v>Luminária de LED quadrada de embutir 33 até 50 W - fornecimento e instalação</v>
          </cell>
          <cell r="E124" t="str">
            <v>UN</v>
          </cell>
          <cell r="F124">
            <v>1</v>
          </cell>
          <cell r="G124">
            <v>249.97</v>
          </cell>
          <cell r="H124">
            <v>249.97</v>
          </cell>
        </row>
        <row r="125">
          <cell r="B125">
            <v>88264</v>
          </cell>
          <cell r="C125" t="str">
            <v>SINAPI</v>
          </cell>
          <cell r="D125" t="str">
            <v>ELETRICISTA COM ENCARGOS COMPLEMENTARES</v>
          </cell>
          <cell r="E125" t="str">
            <v>H</v>
          </cell>
          <cell r="F125">
            <v>0.5</v>
          </cell>
          <cell r="G125">
            <v>19.04</v>
          </cell>
          <cell r="H125">
            <v>9.52</v>
          </cell>
        </row>
        <row r="126">
          <cell r="B126">
            <v>88247</v>
          </cell>
          <cell r="C126" t="str">
            <v>SINAPI</v>
          </cell>
          <cell r="D126" t="str">
            <v>AUXILIAR DE ELETRICISTA COM ENCARGOS COMPLEMENTARES</v>
          </cell>
          <cell r="E126" t="str">
            <v>H</v>
          </cell>
          <cell r="F126">
            <v>0.5</v>
          </cell>
          <cell r="G126">
            <v>14.99</v>
          </cell>
          <cell r="H126">
            <v>7.5</v>
          </cell>
        </row>
        <row r="127">
          <cell r="B127">
            <v>42244</v>
          </cell>
          <cell r="C127" t="str">
            <v>SINAPI</v>
          </cell>
          <cell r="D127" t="str">
            <v>LUMINARIA DE LED PARA ILUMINACAO PUBLICA, DE 33 W ATE 50 W, INVOLUCRO EM ALUMINIO OU ACO INOX</v>
          </cell>
          <cell r="E127" t="str">
            <v>UN</v>
          </cell>
          <cell r="F127">
            <v>1</v>
          </cell>
          <cell r="G127">
            <v>232.95</v>
          </cell>
          <cell r="H127">
            <v>232.95</v>
          </cell>
        </row>
        <row r="131">
          <cell r="B131" t="str">
            <v>Código</v>
          </cell>
          <cell r="C131" t="str">
            <v>Banco</v>
          </cell>
          <cell r="D131" t="str">
            <v>Descrição</v>
          </cell>
          <cell r="E131" t="str">
            <v>Und</v>
          </cell>
          <cell r="F131" t="str">
            <v>Quant.</v>
          </cell>
          <cell r="G131" t="str">
            <v>Valor Unit</v>
          </cell>
          <cell r="H131" t="str">
            <v>Total</v>
          </cell>
        </row>
        <row r="132">
          <cell r="B132">
            <v>100952</v>
          </cell>
          <cell r="C132" t="str">
            <v>Próprio</v>
          </cell>
          <cell r="D132" t="str">
            <v>LUMINÁRIA ARANDELA TIPO TARTARUGA, DE SOBREPOR, COM 1 LÂMPADA LED DE 15 W, SEM REATOR - FORNECIMENTO E INSTALAÇÃO. AF_02/2020</v>
          </cell>
          <cell r="E132" t="str">
            <v>UN</v>
          </cell>
          <cell r="F132">
            <v>1</v>
          </cell>
          <cell r="G132">
            <v>85.13</v>
          </cell>
          <cell r="H132">
            <v>85.13</v>
          </cell>
        </row>
        <row r="133">
          <cell r="B133">
            <v>88247</v>
          </cell>
          <cell r="C133" t="str">
            <v>SINAPI</v>
          </cell>
          <cell r="D133" t="str">
            <v>AUXILIAR DE ELETRICISTA COM ENCARGOS COMPLEMENTARES</v>
          </cell>
          <cell r="E133" t="str">
            <v>H</v>
          </cell>
          <cell r="F133">
            <v>0.22989999999999999</v>
          </cell>
          <cell r="G133">
            <v>14.99</v>
          </cell>
          <cell r="H133">
            <v>3.45</v>
          </cell>
        </row>
        <row r="134">
          <cell r="B134">
            <v>88264</v>
          </cell>
          <cell r="C134" t="str">
            <v>SINAPI</v>
          </cell>
          <cell r="D134" t="str">
            <v>ELETRICISTA COM ENCARGOS COMPLEMENTARES</v>
          </cell>
          <cell r="E134" t="str">
            <v>H</v>
          </cell>
          <cell r="F134">
            <v>0.55179999999999996</v>
          </cell>
          <cell r="G134">
            <v>19.04</v>
          </cell>
          <cell r="H134">
            <v>10.51</v>
          </cell>
        </row>
        <row r="135">
          <cell r="B135">
            <v>38775</v>
          </cell>
          <cell r="C135" t="str">
            <v>SINAPI</v>
          </cell>
          <cell r="D135" t="str">
            <v>LUMINARIA TIPO TARTARUGA PARA AREA EXTERNA EM ALUMINIO, COM GRADE, PARA 1 LAMPADA, BASE E27, POTENCIA MAXIMA 40/60 W (NAO INCLUI LAMPADA)</v>
          </cell>
          <cell r="E135" t="str">
            <v>UN</v>
          </cell>
          <cell r="F135">
            <v>1</v>
          </cell>
          <cell r="G135">
            <v>59.27</v>
          </cell>
          <cell r="H135">
            <v>59.27</v>
          </cell>
        </row>
        <row r="136">
          <cell r="B136">
            <v>138</v>
          </cell>
          <cell r="C136" t="str">
            <v>Próprio</v>
          </cell>
          <cell r="D136" t="str">
            <v>Lâmpada led 15 w</v>
          </cell>
          <cell r="E136" t="str">
            <v>un</v>
          </cell>
          <cell r="F136">
            <v>1</v>
          </cell>
          <cell r="G136">
            <v>11.9</v>
          </cell>
          <cell r="H136">
            <v>11.9</v>
          </cell>
        </row>
        <row r="140">
          <cell r="B140" t="str">
            <v>Código</v>
          </cell>
          <cell r="C140" t="str">
            <v>Banco</v>
          </cell>
          <cell r="D140" t="str">
            <v>Descrição</v>
          </cell>
          <cell r="E140" t="str">
            <v>Und</v>
          </cell>
          <cell r="F140" t="str">
            <v>Quant.</v>
          </cell>
          <cell r="G140" t="str">
            <v>Valor Unit</v>
          </cell>
          <cell r="H140" t="str">
            <v>Total</v>
          </cell>
        </row>
        <row r="141">
          <cell r="B141">
            <v>100951</v>
          </cell>
          <cell r="C141" t="str">
            <v>Próprio</v>
          </cell>
          <cell r="D141" t="str">
            <v>Luminária pendente com lâmpada LED 18 W - fornecimento e instalação</v>
          </cell>
          <cell r="E141" t="str">
            <v>UN</v>
          </cell>
          <cell r="F141">
            <v>1</v>
          </cell>
          <cell r="G141">
            <v>69.25</v>
          </cell>
          <cell r="H141">
            <v>69.25</v>
          </cell>
        </row>
        <row r="142">
          <cell r="B142">
            <v>88264</v>
          </cell>
          <cell r="C142" t="str">
            <v>SINAPI</v>
          </cell>
          <cell r="D142" t="str">
            <v>ELETRICISTA COM ENCARGOS COMPLEMENTARES</v>
          </cell>
          <cell r="E142" t="str">
            <v>H</v>
          </cell>
          <cell r="F142">
            <v>0.36449999999999999</v>
          </cell>
          <cell r="G142">
            <v>19.04</v>
          </cell>
          <cell r="H142">
            <v>6.94</v>
          </cell>
        </row>
        <row r="143">
          <cell r="B143">
            <v>88247</v>
          </cell>
          <cell r="C143" t="str">
            <v>SINAPI</v>
          </cell>
          <cell r="D143" t="str">
            <v>AUXILIAR DE ELETRICISTA COM ENCARGOS COMPLEMENTARES</v>
          </cell>
          <cell r="E143" t="str">
            <v>H</v>
          </cell>
          <cell r="F143">
            <v>0.15190000000000001</v>
          </cell>
          <cell r="G143">
            <v>14.99</v>
          </cell>
          <cell r="H143">
            <v>2.2799999999999998</v>
          </cell>
        </row>
        <row r="144">
          <cell r="B144">
            <v>137</v>
          </cell>
          <cell r="C144" t="str">
            <v>Próprio</v>
          </cell>
          <cell r="D144" t="str">
            <v>Pendente Prato Alumínio 28cm Luminária Lustre</v>
          </cell>
          <cell r="E144" t="str">
            <v>un</v>
          </cell>
          <cell r="F144">
            <v>1</v>
          </cell>
          <cell r="G144">
            <v>42.7</v>
          </cell>
          <cell r="H144">
            <v>42.7</v>
          </cell>
        </row>
        <row r="145">
          <cell r="B145">
            <v>39387</v>
          </cell>
          <cell r="C145" t="str">
            <v>SINAPI</v>
          </cell>
          <cell r="D145" t="str">
            <v>LAMPADA LED TUBULAR BIVOLT 18/20 W, BASE G13</v>
          </cell>
          <cell r="E145" t="str">
            <v>UN</v>
          </cell>
          <cell r="F145">
            <v>1</v>
          </cell>
          <cell r="G145">
            <v>17.329999999999998</v>
          </cell>
          <cell r="H145">
            <v>17.329999999999998</v>
          </cell>
        </row>
        <row r="149">
          <cell r="B149" t="str">
            <v>Código</v>
          </cell>
          <cell r="C149" t="str">
            <v>Banco</v>
          </cell>
          <cell r="D149" t="str">
            <v>Descrição</v>
          </cell>
          <cell r="E149" t="str">
            <v>Und</v>
          </cell>
          <cell r="F149" t="str">
            <v>Quant.</v>
          </cell>
          <cell r="G149" t="str">
            <v>Valor Unit</v>
          </cell>
          <cell r="H149" t="str">
            <v>Total</v>
          </cell>
        </row>
        <row r="150">
          <cell r="B150">
            <v>100745</v>
          </cell>
          <cell r="C150" t="str">
            <v>Próprio</v>
          </cell>
          <cell r="D150" t="str">
            <v>Bolsa de Ligação para vaso sanitario</v>
          </cell>
          <cell r="E150" t="str">
            <v>un</v>
          </cell>
          <cell r="F150">
            <v>1</v>
          </cell>
          <cell r="G150">
            <v>6.16</v>
          </cell>
          <cell r="H150">
            <v>6.16</v>
          </cell>
        </row>
        <row r="151">
          <cell r="B151">
            <v>88267</v>
          </cell>
          <cell r="C151" t="str">
            <v>SINAPI</v>
          </cell>
          <cell r="D151" t="str">
            <v>ENCANADOR OU BOMBEIRO HIDRÁULICO COM ENCARGOS COMPLEMENTARES</v>
          </cell>
          <cell r="E151" t="str">
            <v>H</v>
          </cell>
          <cell r="F151">
            <v>0.1</v>
          </cell>
          <cell r="G151">
            <v>18.399999999999999</v>
          </cell>
          <cell r="H151">
            <v>1.84</v>
          </cell>
        </row>
        <row r="152">
          <cell r="B152">
            <v>88248</v>
          </cell>
          <cell r="C152" t="str">
            <v>SINAPI</v>
          </cell>
          <cell r="D152" t="str">
            <v>AUXILIAR DE ENCANADOR OU BOMBEIRO HIDRÁULICO COM ENCARGOS COMPLEMENTARES</v>
          </cell>
          <cell r="E152" t="str">
            <v>H</v>
          </cell>
          <cell r="F152">
            <v>0.1</v>
          </cell>
          <cell r="G152">
            <v>14.5</v>
          </cell>
          <cell r="H152">
            <v>1.45</v>
          </cell>
        </row>
        <row r="153">
          <cell r="B153">
            <v>6140</v>
          </cell>
          <cell r="C153" t="str">
            <v>SINAPI</v>
          </cell>
          <cell r="D153" t="str">
            <v>BOLSA DE LIGACAO EM PVC FLEXIVEL PARA VASO SANITARIO 1.1/2 " (40 MM)</v>
          </cell>
          <cell r="E153" t="str">
            <v>UN</v>
          </cell>
          <cell r="F153">
            <v>1</v>
          </cell>
          <cell r="G153">
            <v>2.87</v>
          </cell>
          <cell r="H153">
            <v>2.87</v>
          </cell>
        </row>
        <row r="157">
          <cell r="B157" t="str">
            <v>Código</v>
          </cell>
          <cell r="C157" t="str">
            <v>Banco</v>
          </cell>
          <cell r="D157" t="str">
            <v>Descrição</v>
          </cell>
          <cell r="E157" t="str">
            <v>Und</v>
          </cell>
          <cell r="F157" t="str">
            <v>Quant.</v>
          </cell>
          <cell r="G157" t="str">
            <v>Valor Unit</v>
          </cell>
          <cell r="H157" t="str">
            <v>Total</v>
          </cell>
        </row>
        <row r="158">
          <cell r="B158">
            <v>100708</v>
          </cell>
          <cell r="C158" t="str">
            <v>Próprio</v>
          </cell>
          <cell r="D158" t="str">
            <v>JOELHO 90 GRAUS COM BUCHA DE LATÃO, PVC, SOLDÁVEL, DN 20MM, X 1/2 INSTALADO EM RAMAL OU SUB-RAMAL DE ÁGUA - FORNECIMENTO E INSTALAÇÃO. AF_12/2014</v>
          </cell>
          <cell r="E158" t="str">
            <v>UN</v>
          </cell>
          <cell r="F158">
            <v>1</v>
          </cell>
          <cell r="G158">
            <v>11.98</v>
          </cell>
          <cell r="H158">
            <v>11.98</v>
          </cell>
        </row>
        <row r="159">
          <cell r="B159">
            <v>88248</v>
          </cell>
          <cell r="C159" t="str">
            <v>SINAPI</v>
          </cell>
          <cell r="D159" t="str">
            <v>AUXILIAR DE ENCANADOR OU BOMBEIRO HIDRÁULICO COM ENCARGOS COMPLEMENTARES</v>
          </cell>
          <cell r="E159" t="str">
            <v>H</v>
          </cell>
          <cell r="F159">
            <v>0.15</v>
          </cell>
          <cell r="G159">
            <v>14.5</v>
          </cell>
          <cell r="H159">
            <v>2.1800000000000002</v>
          </cell>
        </row>
        <row r="160">
          <cell r="B160">
            <v>88267</v>
          </cell>
          <cell r="C160" t="str">
            <v>SINAPI</v>
          </cell>
          <cell r="D160" t="str">
            <v>ENCANADOR OU BOMBEIRO HIDRÁULICO COM ENCARGOS COMPLEMENTARES</v>
          </cell>
          <cell r="E160" t="str">
            <v>H</v>
          </cell>
          <cell r="F160">
            <v>0.15</v>
          </cell>
          <cell r="G160">
            <v>18.399999999999999</v>
          </cell>
          <cell r="H160">
            <v>2.76</v>
          </cell>
        </row>
        <row r="161">
          <cell r="B161">
            <v>122</v>
          </cell>
          <cell r="C161" t="str">
            <v>SINAPI</v>
          </cell>
          <cell r="D161" t="str">
            <v>ADESIVO PLASTICO PARA PVC, FRASCO COM 850 GR</v>
          </cell>
          <cell r="E161" t="str">
            <v>UN</v>
          </cell>
          <cell r="F161">
            <v>7.0000000000000001E-3</v>
          </cell>
          <cell r="G161">
            <v>58.71</v>
          </cell>
          <cell r="H161">
            <v>0.41</v>
          </cell>
        </row>
        <row r="162">
          <cell r="B162">
            <v>20083</v>
          </cell>
          <cell r="C162" t="str">
            <v>SINAPI</v>
          </cell>
          <cell r="D162" t="str">
            <v>SOLUCAO LIMPADORA PARA PVC, FRASCO COM 1000 CM3</v>
          </cell>
          <cell r="E162" t="str">
            <v>UN</v>
          </cell>
          <cell r="F162">
            <v>8.0000000000000002E-3</v>
          </cell>
          <cell r="G162">
            <v>50.99</v>
          </cell>
          <cell r="H162">
            <v>0.41</v>
          </cell>
        </row>
        <row r="163">
          <cell r="B163">
            <v>38383</v>
          </cell>
          <cell r="C163" t="str">
            <v>SINAPI</v>
          </cell>
          <cell r="D163" t="str">
            <v>LIXA D'AGUA EM FOLHA, GRAO 100</v>
          </cell>
          <cell r="E163" t="str">
            <v>UN</v>
          </cell>
          <cell r="F163">
            <v>0.05</v>
          </cell>
          <cell r="G163">
            <v>1.99</v>
          </cell>
          <cell r="H163">
            <v>0.1</v>
          </cell>
        </row>
        <row r="164">
          <cell r="B164">
            <v>3515</v>
          </cell>
          <cell r="C164" t="str">
            <v>SINAPI</v>
          </cell>
          <cell r="D164" t="str">
            <v>JOELHO PVC, SOLDAVEL, COM BUCHA DE LATAO, 90 GRAUS, 20 MM X 1/2", PARA AGUA FRIA PREDIAL</v>
          </cell>
          <cell r="E164" t="str">
            <v>UN</v>
          </cell>
          <cell r="F164">
            <v>1</v>
          </cell>
          <cell r="G164">
            <v>6.12</v>
          </cell>
          <cell r="H164">
            <v>6.12</v>
          </cell>
        </row>
        <row r="168">
          <cell r="B168" t="str">
            <v>Código</v>
          </cell>
          <cell r="C168" t="str">
            <v>Banco</v>
          </cell>
          <cell r="D168" t="str">
            <v>Descrição</v>
          </cell>
          <cell r="E168" t="str">
            <v>Und</v>
          </cell>
          <cell r="F168" t="str">
            <v>Quant.</v>
          </cell>
          <cell r="G168" t="str">
            <v>Valor Unit</v>
          </cell>
          <cell r="H168" t="str">
            <v>Total</v>
          </cell>
        </row>
        <row r="169">
          <cell r="B169">
            <v>100858</v>
          </cell>
          <cell r="C169" t="str">
            <v>Próprio</v>
          </cell>
          <cell r="D169" t="str">
            <v>JOELHO 90 GRAUS, PVC, SOLDÁVEL, DN 40MM X 32 MM - FORNECIMENTO E INSTALAÇÃO.</v>
          </cell>
          <cell r="E169" t="str">
            <v>UN</v>
          </cell>
          <cell r="F169">
            <v>1</v>
          </cell>
          <cell r="G169">
            <v>9.43</v>
          </cell>
          <cell r="H169">
            <v>9.43</v>
          </cell>
        </row>
        <row r="170">
          <cell r="B170">
            <v>88248</v>
          </cell>
          <cell r="C170" t="str">
            <v>SINAPI</v>
          </cell>
          <cell r="D170" t="str">
            <v>AUXILIAR DE ENCANADOR OU BOMBEIRO HIDRÁULICO COM ENCARGOS COMPLEMENTARES</v>
          </cell>
          <cell r="E170" t="str">
            <v>H</v>
          </cell>
          <cell r="F170">
            <v>0.09</v>
          </cell>
          <cell r="G170">
            <v>14.5</v>
          </cell>
          <cell r="H170">
            <v>1.31</v>
          </cell>
        </row>
        <row r="171">
          <cell r="B171">
            <v>88267</v>
          </cell>
          <cell r="C171" t="str">
            <v>SINAPI</v>
          </cell>
          <cell r="D171" t="str">
            <v>ENCANADOR OU BOMBEIRO HIDRÁULICO COM ENCARGOS COMPLEMENTARES</v>
          </cell>
          <cell r="E171" t="str">
            <v>H</v>
          </cell>
          <cell r="F171">
            <v>0.09</v>
          </cell>
          <cell r="G171">
            <v>18.399999999999999</v>
          </cell>
          <cell r="H171">
            <v>1.66</v>
          </cell>
        </row>
        <row r="172">
          <cell r="B172">
            <v>122</v>
          </cell>
          <cell r="C172" t="str">
            <v>SINAPI</v>
          </cell>
          <cell r="D172" t="str">
            <v>ADESIVO PLASTICO PARA PVC, FRASCO COM 850 GR</v>
          </cell>
          <cell r="E172" t="str">
            <v>UN</v>
          </cell>
          <cell r="F172">
            <v>7.0000000000000001E-3</v>
          </cell>
          <cell r="G172">
            <v>58.71</v>
          </cell>
          <cell r="H172">
            <v>0.41</v>
          </cell>
        </row>
        <row r="173">
          <cell r="B173">
            <v>20083</v>
          </cell>
          <cell r="C173" t="str">
            <v>SINAPI</v>
          </cell>
          <cell r="D173" t="str">
            <v>SOLUCAO LIMPADORA PARA PVC, FRASCO COM 1000 CM3</v>
          </cell>
          <cell r="E173" t="str">
            <v>UN</v>
          </cell>
          <cell r="F173">
            <v>8.0000000000000002E-3</v>
          </cell>
          <cell r="G173">
            <v>50.99</v>
          </cell>
          <cell r="H173">
            <v>0.41</v>
          </cell>
        </row>
        <row r="174">
          <cell r="B174">
            <v>38383</v>
          </cell>
          <cell r="C174" t="str">
            <v>SINAPI</v>
          </cell>
          <cell r="D174" t="str">
            <v>LIXA D'AGUA EM FOLHA, GRAO 100</v>
          </cell>
          <cell r="E174" t="str">
            <v>UN</v>
          </cell>
          <cell r="F174">
            <v>0.03</v>
          </cell>
          <cell r="G174">
            <v>1.99</v>
          </cell>
          <cell r="H174">
            <v>0.06</v>
          </cell>
        </row>
        <row r="175">
          <cell r="B175">
            <v>3535</v>
          </cell>
          <cell r="C175" t="str">
            <v>SINAPI</v>
          </cell>
          <cell r="D175" t="str">
            <v>JOELHO PVC, SOLDAVEL, 90 GRAUS, 40 MM, PARA AGUA FRIA PREDIAL</v>
          </cell>
          <cell r="E175" t="str">
            <v>UN</v>
          </cell>
          <cell r="F175">
            <v>1</v>
          </cell>
          <cell r="G175">
            <v>5.58</v>
          </cell>
          <cell r="H175">
            <v>5.58</v>
          </cell>
        </row>
        <row r="179">
          <cell r="B179" t="str">
            <v>Código</v>
          </cell>
          <cell r="C179" t="str">
            <v>Banco</v>
          </cell>
          <cell r="D179" t="str">
            <v>Descrição</v>
          </cell>
          <cell r="E179" t="str">
            <v>Und</v>
          </cell>
          <cell r="F179" t="str">
            <v>Quant.</v>
          </cell>
          <cell r="G179" t="str">
            <v>Valor Unit</v>
          </cell>
          <cell r="H179" t="str">
            <v>Total</v>
          </cell>
        </row>
        <row r="180">
          <cell r="B180">
            <v>100809</v>
          </cell>
          <cell r="C180" t="str">
            <v>Próprio</v>
          </cell>
          <cell r="D180" t="str">
            <v>TÊ DE REDUÇÃO, PVC, SOLDÁVEL, DN 50MM X 32MM, INSTALADO EM PRUMADA DE ÁGUA - FORNECIMENTO E INSTALAÇÃO.</v>
          </cell>
          <cell r="E180" t="str">
            <v>UN</v>
          </cell>
          <cell r="F180">
            <v>1</v>
          </cell>
          <cell r="G180">
            <v>23.72</v>
          </cell>
          <cell r="H180">
            <v>23.72</v>
          </cell>
        </row>
        <row r="181">
          <cell r="B181">
            <v>88248</v>
          </cell>
          <cell r="C181" t="str">
            <v>SINAPI</v>
          </cell>
          <cell r="D181" t="str">
            <v>AUXILIAR DE ENCANADOR OU BOMBEIRO HIDRÁULICO COM ENCARGOS COMPLEMENTARES</v>
          </cell>
          <cell r="E181" t="str">
            <v>H</v>
          </cell>
          <cell r="F181">
            <v>0.14399999999999999</v>
          </cell>
          <cell r="G181">
            <v>14.5</v>
          </cell>
          <cell r="H181">
            <v>2.09</v>
          </cell>
        </row>
        <row r="182">
          <cell r="B182">
            <v>88267</v>
          </cell>
          <cell r="C182" t="str">
            <v>SINAPI</v>
          </cell>
          <cell r="D182" t="str">
            <v>ENCANADOR OU BOMBEIRO HIDRÁULICO COM ENCARGOS COMPLEMENTARES</v>
          </cell>
          <cell r="E182" t="str">
            <v>H</v>
          </cell>
          <cell r="F182">
            <v>0.14399999999999999</v>
          </cell>
          <cell r="G182">
            <v>18.399999999999999</v>
          </cell>
          <cell r="H182">
            <v>2.65</v>
          </cell>
        </row>
        <row r="183">
          <cell r="B183">
            <v>122</v>
          </cell>
          <cell r="C183" t="str">
            <v>SINAPI</v>
          </cell>
          <cell r="D183" t="str">
            <v>ADESIVO PLASTICO PARA PVC, FRASCO COM 850 GR</v>
          </cell>
          <cell r="E183" t="str">
            <v>UN</v>
          </cell>
          <cell r="F183">
            <v>2.5999999999999999E-2</v>
          </cell>
          <cell r="G183">
            <v>58.71</v>
          </cell>
          <cell r="H183">
            <v>1.53</v>
          </cell>
        </row>
        <row r="184">
          <cell r="B184">
            <v>20083</v>
          </cell>
          <cell r="C184" t="str">
            <v>SINAPI</v>
          </cell>
          <cell r="D184" t="str">
            <v>SOLUCAO LIMPADORA PARA PVC, FRASCO COM 1000 CM3</v>
          </cell>
          <cell r="E184" t="str">
            <v>UN</v>
          </cell>
          <cell r="F184">
            <v>3.3000000000000002E-2</v>
          </cell>
          <cell r="G184">
            <v>50.99</v>
          </cell>
          <cell r="H184">
            <v>1.68</v>
          </cell>
        </row>
        <row r="185">
          <cell r="B185">
            <v>38383</v>
          </cell>
          <cell r="C185" t="str">
            <v>SINAPI</v>
          </cell>
          <cell r="D185" t="str">
            <v>LIXA D'AGUA EM FOLHA, GRAO 100</v>
          </cell>
          <cell r="E185" t="str">
            <v>UN</v>
          </cell>
          <cell r="F185">
            <v>3.5999999999999997E-2</v>
          </cell>
          <cell r="G185">
            <v>1.99</v>
          </cell>
          <cell r="H185">
            <v>7.0000000000000007E-2</v>
          </cell>
        </row>
        <row r="186">
          <cell r="B186">
            <v>7130</v>
          </cell>
          <cell r="C186" t="str">
            <v>SINAPI</v>
          </cell>
          <cell r="D186" t="str">
            <v>TE DE REDUCAO, PVC, SOLDAVEL, 90 GRAUS, 50 MM X 32 MM, PARA AGUA FRIA PREDIAL</v>
          </cell>
          <cell r="E186" t="str">
            <v>UN</v>
          </cell>
          <cell r="F186">
            <v>1</v>
          </cell>
          <cell r="G186">
            <v>15.7</v>
          </cell>
          <cell r="H186">
            <v>15.7</v>
          </cell>
        </row>
        <row r="190">
          <cell r="B190" t="str">
            <v>Código</v>
          </cell>
          <cell r="C190" t="str">
            <v>Banco</v>
          </cell>
          <cell r="D190" t="str">
            <v>Descrição</v>
          </cell>
          <cell r="E190" t="str">
            <v>Und</v>
          </cell>
          <cell r="F190" t="str">
            <v>Quant.</v>
          </cell>
          <cell r="G190" t="str">
            <v>Valor Unit</v>
          </cell>
          <cell r="H190" t="str">
            <v>Total</v>
          </cell>
        </row>
        <row r="191">
          <cell r="B191">
            <v>101051</v>
          </cell>
          <cell r="C191" t="str">
            <v>Próprio</v>
          </cell>
          <cell r="D191" t="str">
            <v>JOELHO PVC, SOLDAVEL, COM BUCHA DE LATAO, 90 GRAUS, 20 MM X 1/2", PARA AGUA FRIA PREDIAL</v>
          </cell>
          <cell r="E191" t="str">
            <v>UN</v>
          </cell>
          <cell r="F191">
            <v>1</v>
          </cell>
          <cell r="G191">
            <v>11.98</v>
          </cell>
          <cell r="H191">
            <v>11.98</v>
          </cell>
        </row>
        <row r="192">
          <cell r="B192">
            <v>88248</v>
          </cell>
          <cell r="C192" t="str">
            <v>SINAPI</v>
          </cell>
          <cell r="D192" t="str">
            <v>AUXILIAR DE ENCANADOR OU BOMBEIRO HIDRÁULICO COM ENCARGOS COMPLEMENTARES</v>
          </cell>
          <cell r="E192" t="str">
            <v>H</v>
          </cell>
          <cell r="F192">
            <v>0.15</v>
          </cell>
          <cell r="G192">
            <v>14.5</v>
          </cell>
          <cell r="H192">
            <v>2.1800000000000002</v>
          </cell>
        </row>
        <row r="193">
          <cell r="B193">
            <v>88267</v>
          </cell>
          <cell r="C193" t="str">
            <v>SINAPI</v>
          </cell>
          <cell r="D193" t="str">
            <v>ENCANADOR OU BOMBEIRO HIDRÁULICO COM ENCARGOS COMPLEMENTARES</v>
          </cell>
          <cell r="E193" t="str">
            <v>H</v>
          </cell>
          <cell r="F193">
            <v>0.15</v>
          </cell>
          <cell r="G193">
            <v>18.399999999999999</v>
          </cell>
          <cell r="H193">
            <v>2.76</v>
          </cell>
        </row>
        <row r="194">
          <cell r="B194">
            <v>122</v>
          </cell>
          <cell r="C194" t="str">
            <v>SINAPI</v>
          </cell>
          <cell r="D194" t="str">
            <v>ADESIVO PLASTICO PARA PVC, FRASCO COM 850 GR</v>
          </cell>
          <cell r="E194" t="str">
            <v>UN</v>
          </cell>
          <cell r="F194">
            <v>7.0000000000000001E-3</v>
          </cell>
          <cell r="G194">
            <v>58.71</v>
          </cell>
          <cell r="H194">
            <v>0.41</v>
          </cell>
        </row>
        <row r="195">
          <cell r="B195">
            <v>20083</v>
          </cell>
          <cell r="C195" t="str">
            <v>SINAPI</v>
          </cell>
          <cell r="D195" t="str">
            <v>SOLUCAO LIMPADORA PARA PVC, FRASCO COM 1000 CM3</v>
          </cell>
          <cell r="E195" t="str">
            <v>UN</v>
          </cell>
          <cell r="F195">
            <v>8.0000000000000002E-3</v>
          </cell>
          <cell r="G195">
            <v>50.99</v>
          </cell>
          <cell r="H195">
            <v>0.41</v>
          </cell>
        </row>
        <row r="196">
          <cell r="B196">
            <v>38383</v>
          </cell>
          <cell r="C196" t="str">
            <v>SINAPI</v>
          </cell>
          <cell r="D196" t="str">
            <v>LIXA D'AGUA EM FOLHA, GRAO 100</v>
          </cell>
          <cell r="E196" t="str">
            <v>UN</v>
          </cell>
          <cell r="F196">
            <v>0.05</v>
          </cell>
          <cell r="G196">
            <v>1.99</v>
          </cell>
          <cell r="H196">
            <v>0.1</v>
          </cell>
        </row>
        <row r="197">
          <cell r="B197">
            <v>3515</v>
          </cell>
          <cell r="C197" t="str">
            <v>SINAPI</v>
          </cell>
          <cell r="D197" t="str">
            <v>JOELHO PVC, SOLDAVEL, COM BUCHA DE LATAO, 90 GRAUS, 20 MM X 1/2", PARA AGUA FRIA PREDIAL</v>
          </cell>
          <cell r="E197" t="str">
            <v>UN</v>
          </cell>
          <cell r="F197">
            <v>1</v>
          </cell>
          <cell r="G197">
            <v>6.12</v>
          </cell>
          <cell r="H197">
            <v>6.12</v>
          </cell>
        </row>
        <row r="200">
          <cell r="B200" t="str">
            <v>Código</v>
          </cell>
          <cell r="C200" t="str">
            <v>Banco</v>
          </cell>
          <cell r="D200" t="str">
            <v>Descrição</v>
          </cell>
          <cell r="E200" t="str">
            <v>Und</v>
          </cell>
          <cell r="F200" t="str">
            <v>Quant.</v>
          </cell>
          <cell r="G200" t="str">
            <v>Valor Unit</v>
          </cell>
          <cell r="H200" t="str">
            <v>Total</v>
          </cell>
        </row>
        <row r="201">
          <cell r="B201">
            <v>101101</v>
          </cell>
          <cell r="C201" t="str">
            <v>Próprio</v>
          </cell>
          <cell r="D201" t="str">
            <v>ALIMENTADOR PREDIAL</v>
          </cell>
          <cell r="E201" t="str">
            <v>un</v>
          </cell>
          <cell r="F201">
            <v>1</v>
          </cell>
          <cell r="G201">
            <v>54.01</v>
          </cell>
          <cell r="H201">
            <v>54.01</v>
          </cell>
        </row>
        <row r="202">
          <cell r="B202">
            <v>88248</v>
          </cell>
          <cell r="C202" t="str">
            <v>SINAPI</v>
          </cell>
          <cell r="D202" t="str">
            <v>AUXILIAR DE ENCANADOR OU BOMBEIRO HIDRÁULICO COM ENCARGOS COMPLEMENTARES</v>
          </cell>
          <cell r="E202" t="str">
            <v>H</v>
          </cell>
          <cell r="F202">
            <v>0.15</v>
          </cell>
          <cell r="G202">
            <v>14.5</v>
          </cell>
          <cell r="H202">
            <v>2.1800000000000002</v>
          </cell>
        </row>
        <row r="203">
          <cell r="B203">
            <v>88267</v>
          </cell>
          <cell r="C203" t="str">
            <v>SINAPI</v>
          </cell>
          <cell r="D203" t="str">
            <v>ENCANADOR OU BOMBEIRO HIDRÁULICO COM ENCARGOS COMPLEMENTARES</v>
          </cell>
          <cell r="E203" t="str">
            <v>H</v>
          </cell>
          <cell r="F203">
            <v>0.15</v>
          </cell>
          <cell r="G203">
            <v>18.399999999999999</v>
          </cell>
          <cell r="H203">
            <v>2.76</v>
          </cell>
        </row>
        <row r="204">
          <cell r="B204">
            <v>89538</v>
          </cell>
          <cell r="C204" t="str">
            <v>SINAPI</v>
          </cell>
          <cell r="D204" t="str">
            <v>ADAPTADOR CURTO COM BOLSA E ROSCA PARA REGISTRO, PVC, SOLDÁVEL, DN 25MM X 3/4, INSTALADO EM PRUMADA DE ÁGUA - FORNECIMENTO E INSTALAÇÃO. AF_12/2014</v>
          </cell>
          <cell r="E204" t="str">
            <v>UN</v>
          </cell>
          <cell r="F204">
            <v>1</v>
          </cell>
          <cell r="G204">
            <v>3.09</v>
          </cell>
          <cell r="H204">
            <v>3.09</v>
          </cell>
        </row>
        <row r="205">
          <cell r="B205">
            <v>89412</v>
          </cell>
          <cell r="C205" t="str">
            <v>SINAPI</v>
          </cell>
          <cell r="D205" t="str">
            <v>JOELHO 90 GRAUS, PVC, SOLDÁVEL, DN 25MM, X 3/4 INSTALADO EM RAMAL DE DISTRIBUIÇÃO DE ÁGUA - FORNECIMENTO E INSTALAÇÃO. AF_12/2014</v>
          </cell>
          <cell r="E205" t="str">
            <v>UN</v>
          </cell>
          <cell r="F205">
            <v>1</v>
          </cell>
          <cell r="G205">
            <v>7.4</v>
          </cell>
          <cell r="H205">
            <v>7.4</v>
          </cell>
        </row>
        <row r="206">
          <cell r="B206">
            <v>89402</v>
          </cell>
          <cell r="C206" t="str">
            <v>SINAPI</v>
          </cell>
          <cell r="D206" t="str">
            <v xml:space="preserve"> TUBO, PVC, SOLDÁVEL, DN 25MM, INSTALADO EM RAMAL DE DISTRIBUIÇÃO DE ÁGUA - FORNECIMENTO E INSTALAÇÃO. AF_12/2014</v>
          </cell>
          <cell r="E206" t="str">
            <v>UN</v>
          </cell>
          <cell r="F206">
            <v>3</v>
          </cell>
          <cell r="G206">
            <v>8.01</v>
          </cell>
          <cell r="H206">
            <v>24.03</v>
          </cell>
        </row>
        <row r="207">
          <cell r="B207">
            <v>1412</v>
          </cell>
          <cell r="C207" t="str">
            <v>SINAPI</v>
          </cell>
          <cell r="D207" t="str">
            <v>COLAR TOMADA PVC, COM TRAVAS, SAIDA COM ROSCA, DE 85 MM X 1/2" OU 85 MM X 3/4", PARA LIGACAO PREDIAL DE AGUA</v>
          </cell>
          <cell r="E207" t="str">
            <v>UN</v>
          </cell>
          <cell r="F207">
            <v>1</v>
          </cell>
          <cell r="G207">
            <v>14.55</v>
          </cell>
          <cell r="H207">
            <v>14.55</v>
          </cell>
        </row>
        <row r="211">
          <cell r="B211" t="str">
            <v>Código</v>
          </cell>
          <cell r="C211" t="str">
            <v>Banco</v>
          </cell>
          <cell r="D211" t="str">
            <v>Descrição</v>
          </cell>
          <cell r="E211" t="str">
            <v>Und</v>
          </cell>
          <cell r="F211" t="str">
            <v>Quant.</v>
          </cell>
          <cell r="G211" t="str">
            <v>Valor Unit</v>
          </cell>
          <cell r="H211" t="str">
            <v>Total</v>
          </cell>
        </row>
        <row r="212">
          <cell r="B212">
            <v>100811</v>
          </cell>
          <cell r="C212" t="str">
            <v>Próprio</v>
          </cell>
          <cell r="D212" t="str">
            <v>CURVA LONGA 45 GRAUS, PVC, SERIE NORMAL, ESGOTO PREDIAL, DN 100 MM, JUNTA ELÁSTICA, FORNECIDO E INSTALADO EM RAMAL DE DESCARGA OU RAMAL DE ESGOTO SANITÁRIO</v>
          </cell>
          <cell r="E212" t="str">
            <v>UN</v>
          </cell>
          <cell r="F212">
            <v>1</v>
          </cell>
          <cell r="G212">
            <v>58.51</v>
          </cell>
          <cell r="H212">
            <v>58.51</v>
          </cell>
        </row>
        <row r="213">
          <cell r="B213">
            <v>88248</v>
          </cell>
          <cell r="C213" t="str">
            <v>SINAPI</v>
          </cell>
          <cell r="D213" t="str">
            <v>AUXILIAR DE ENCANADOR OU BOMBEIRO HIDRÁULICO COM ENCARGOS COMPLEMENTARES</v>
          </cell>
          <cell r="E213" t="str">
            <v>H</v>
          </cell>
          <cell r="F213">
            <v>0.25</v>
          </cell>
          <cell r="G213">
            <v>14.5</v>
          </cell>
          <cell r="H213">
            <v>3.63</v>
          </cell>
        </row>
        <row r="214">
          <cell r="B214">
            <v>88267</v>
          </cell>
          <cell r="C214" t="str">
            <v>SINAPI</v>
          </cell>
          <cell r="D214" t="str">
            <v>ENCANADOR OU BOMBEIRO HIDRÁULICO COM ENCARGOS COMPLEMENTARES</v>
          </cell>
          <cell r="E214" t="str">
            <v>H</v>
          </cell>
          <cell r="F214">
            <v>0.25</v>
          </cell>
          <cell r="G214">
            <v>18.399999999999999</v>
          </cell>
          <cell r="H214">
            <v>4.5999999999999996</v>
          </cell>
        </row>
        <row r="215">
          <cell r="B215">
            <v>301</v>
          </cell>
          <cell r="C215" t="str">
            <v>SINAPI</v>
          </cell>
          <cell r="D215" t="str">
            <v>ANEL BORRACHA PARA TUBO ESGOTO PREDIAL, DN 100 MM (NBR 5688)</v>
          </cell>
          <cell r="E215" t="str">
            <v>UN</v>
          </cell>
          <cell r="F215">
            <v>1</v>
          </cell>
          <cell r="G215">
            <v>3.55</v>
          </cell>
          <cell r="H215">
            <v>3.55</v>
          </cell>
        </row>
        <row r="216">
          <cell r="B216">
            <v>20078</v>
          </cell>
          <cell r="C216" t="str">
            <v>SINAPI</v>
          </cell>
          <cell r="D216" t="str">
            <v>PASTA LUBRIFICANTE PARA TUBOS E CONEXOES COM JUNTA ELASTICA (USO EM PVC, ACO, POLIETILENO E OUTROS) ( DE *400* G)</v>
          </cell>
          <cell r="E216" t="str">
            <v>UN</v>
          </cell>
          <cell r="F216">
            <v>4.5999999999999999E-2</v>
          </cell>
          <cell r="G216">
            <v>21.5</v>
          </cell>
          <cell r="H216">
            <v>0.99</v>
          </cell>
        </row>
        <row r="217">
          <cell r="B217">
            <v>1965</v>
          </cell>
          <cell r="C217" t="str">
            <v>SINAPI</v>
          </cell>
          <cell r="D217" t="str">
            <v>CURVA PVC LONGA 45 GRAUS, 100 MM, PARA ESGOTO PREDIAL</v>
          </cell>
          <cell r="E217" t="str">
            <v>UN</v>
          </cell>
          <cell r="F217">
            <v>1</v>
          </cell>
          <cell r="G217">
            <v>45.74</v>
          </cell>
          <cell r="H217">
            <v>45.74</v>
          </cell>
        </row>
        <row r="221">
          <cell r="B221" t="str">
            <v>Código</v>
          </cell>
          <cell r="C221" t="str">
            <v>Banco</v>
          </cell>
          <cell r="D221" t="str">
            <v>Descrição</v>
          </cell>
          <cell r="E221" t="str">
            <v>Und</v>
          </cell>
          <cell r="F221" t="str">
            <v>Quant.</v>
          </cell>
          <cell r="G221" t="str">
            <v>Valor Unit</v>
          </cell>
          <cell r="H221" t="str">
            <v>Total</v>
          </cell>
        </row>
        <row r="222">
          <cell r="B222">
            <v>100903</v>
          </cell>
          <cell r="C222" t="str">
            <v>Próprio</v>
          </cell>
          <cell r="D222" t="str">
            <v>Fornecimento e instalação de joelho 90° com anel para esgoto secundário 40mm - 1.1/2"</v>
          </cell>
          <cell r="E222" t="str">
            <v>uni.</v>
          </cell>
          <cell r="F222">
            <v>1</v>
          </cell>
          <cell r="G222">
            <v>42.51</v>
          </cell>
          <cell r="H222">
            <v>42.51</v>
          </cell>
        </row>
        <row r="223">
          <cell r="B223">
            <v>88267</v>
          </cell>
          <cell r="C223" t="str">
            <v>SINAPI</v>
          </cell>
          <cell r="D223" t="str">
            <v>ENCANADOR OU BOMBEIRO HIDRÁULICO COM ENCARGOS COMPLEMENTARES</v>
          </cell>
          <cell r="E223" t="str">
            <v>H</v>
          </cell>
          <cell r="F223">
            <v>0.2</v>
          </cell>
          <cell r="G223">
            <v>18.399999999999999</v>
          </cell>
          <cell r="H223">
            <v>3.68</v>
          </cell>
        </row>
        <row r="224">
          <cell r="B224">
            <v>88248</v>
          </cell>
          <cell r="C224" t="str">
            <v>SINAPI</v>
          </cell>
          <cell r="D224" t="str">
            <v>AUXILIAR DE ENCANADOR OU BOMBEIRO HIDRÁULICO COM ENCARGOS COMPLEMENTARES</v>
          </cell>
          <cell r="E224" t="str">
            <v>H</v>
          </cell>
          <cell r="F224">
            <v>0.2</v>
          </cell>
          <cell r="G224">
            <v>14.5</v>
          </cell>
          <cell r="H224">
            <v>2.9</v>
          </cell>
        </row>
        <row r="225">
          <cell r="B225">
            <v>122</v>
          </cell>
          <cell r="C225" t="str">
            <v>SINAPI</v>
          </cell>
          <cell r="D225" t="str">
            <v>ADESIVO PLASTICO PARA PVC, FRASCO COM 850 GR</v>
          </cell>
          <cell r="E225" t="str">
            <v>UN</v>
          </cell>
          <cell r="F225">
            <v>0.52900000000000003</v>
          </cell>
          <cell r="G225">
            <v>58.71</v>
          </cell>
          <cell r="H225">
            <v>31.06</v>
          </cell>
        </row>
        <row r="226">
          <cell r="B226">
            <v>10835</v>
          </cell>
          <cell r="C226" t="str">
            <v>SINAPI</v>
          </cell>
          <cell r="D226" t="str">
            <v>JOELHO PVC, COM BOLSA E ANEL, 90 GRAUS, DN 40 X *38* MM, SERIE NORMAL, PARA ESGOTO PREDIAL</v>
          </cell>
          <cell r="E226" t="str">
            <v>UN</v>
          </cell>
          <cell r="F226">
            <v>1</v>
          </cell>
          <cell r="G226">
            <v>4.1100000000000003</v>
          </cell>
          <cell r="H226">
            <v>4.1100000000000003</v>
          </cell>
        </row>
        <row r="227">
          <cell r="B227">
            <v>20083</v>
          </cell>
          <cell r="C227" t="str">
            <v>SINAPI</v>
          </cell>
          <cell r="D227" t="str">
            <v>SOLUCAO LIMPADORA PARA PVC, FRASCO COM 1000 CM3</v>
          </cell>
          <cell r="E227" t="str">
            <v>UN</v>
          </cell>
          <cell r="F227">
            <v>1.4999999999999999E-2</v>
          </cell>
          <cell r="G227">
            <v>50.99</v>
          </cell>
          <cell r="H227">
            <v>0.76</v>
          </cell>
        </row>
        <row r="231">
          <cell r="B231" t="str">
            <v>Código</v>
          </cell>
          <cell r="C231" t="str">
            <v>Banco</v>
          </cell>
          <cell r="D231" t="str">
            <v>Descrição</v>
          </cell>
          <cell r="E231" t="str">
            <v>Und</v>
          </cell>
          <cell r="F231" t="str">
            <v>Quant.</v>
          </cell>
          <cell r="G231" t="str">
            <v>Valor Unit</v>
          </cell>
          <cell r="H231" t="str">
            <v>Total</v>
          </cell>
        </row>
        <row r="232">
          <cell r="B232">
            <v>100816</v>
          </cell>
          <cell r="C232" t="str">
            <v>Próprio</v>
          </cell>
          <cell r="D232" t="str">
            <v>JUNÇÃO SIMPLES, PVC, SERIE NORMAL, ESGOTO PREDIAL, DN 100 X 50 MM, JUNTA ELÁSTICA, FORNECIDO E INSTALADO EM RAMAL DE DESCARGA OU RAMAL DE ESGOTO SANITÁRIO.</v>
          </cell>
          <cell r="E232" t="str">
            <v>UN</v>
          </cell>
          <cell r="F232">
            <v>1</v>
          </cell>
          <cell r="G232">
            <v>35.049999999999997</v>
          </cell>
          <cell r="H232">
            <v>35.049999999999997</v>
          </cell>
        </row>
        <row r="233">
          <cell r="B233">
            <v>88248</v>
          </cell>
          <cell r="C233" t="str">
            <v>SINAPI</v>
          </cell>
          <cell r="D233" t="str">
            <v>AUXILIAR DE ENCANADOR OU BOMBEIRO HIDRÁULICO COM ENCARGOS COMPLEMENTARES</v>
          </cell>
          <cell r="E233" t="str">
            <v>H</v>
          </cell>
          <cell r="F233">
            <v>0.33</v>
          </cell>
          <cell r="G233">
            <v>14.5</v>
          </cell>
          <cell r="H233">
            <v>4.79</v>
          </cell>
        </row>
        <row r="234">
          <cell r="B234">
            <v>88267</v>
          </cell>
          <cell r="C234" t="str">
            <v>SINAPI</v>
          </cell>
          <cell r="D234" t="str">
            <v>ENCANADOR OU BOMBEIRO HIDRÁULICO COM ENCARGOS COMPLEMENTARES</v>
          </cell>
          <cell r="E234" t="str">
            <v>H</v>
          </cell>
          <cell r="F234">
            <v>0.33</v>
          </cell>
          <cell r="G234">
            <v>18.399999999999999</v>
          </cell>
          <cell r="H234">
            <v>6.07</v>
          </cell>
        </row>
        <row r="235">
          <cell r="B235">
            <v>301</v>
          </cell>
          <cell r="C235" t="str">
            <v>SINAPI</v>
          </cell>
          <cell r="D235" t="str">
            <v>ANEL BORRACHA PARA TUBO ESGOTO PREDIAL, DN 100 MM (NBR 5688)</v>
          </cell>
          <cell r="E235" t="str">
            <v>UN</v>
          </cell>
          <cell r="F235">
            <v>1</v>
          </cell>
          <cell r="G235">
            <v>3.55</v>
          </cell>
          <cell r="H235">
            <v>3.55</v>
          </cell>
        </row>
        <row r="236">
          <cell r="B236">
            <v>20078</v>
          </cell>
          <cell r="C236" t="str">
            <v>SINAPI</v>
          </cell>
          <cell r="D236" t="str">
            <v>PASTA LUBRIFICANTE PARA TUBOS E CONEXOES COM JUNTA ELASTICA (USO EM PVC, ACO, POLIETILENO E OUTROS) ( DE *400* G)</v>
          </cell>
          <cell r="E236" t="str">
            <v>UN</v>
          </cell>
          <cell r="F236">
            <v>9.1999999999999998E-2</v>
          </cell>
          <cell r="G236">
            <v>21.5</v>
          </cell>
          <cell r="H236">
            <v>1.98</v>
          </cell>
        </row>
        <row r="237">
          <cell r="B237">
            <v>296</v>
          </cell>
          <cell r="C237" t="str">
            <v>SINAPI</v>
          </cell>
          <cell r="D237" t="str">
            <v>ANEL BORRACHA PARA TUBO ESGOTO PREDIAL DN 50 MM (NBR 5688)</v>
          </cell>
          <cell r="E237" t="str">
            <v>UN</v>
          </cell>
          <cell r="F237">
            <v>1</v>
          </cell>
          <cell r="G237">
            <v>2</v>
          </cell>
          <cell r="H237">
            <v>2</v>
          </cell>
        </row>
        <row r="238">
          <cell r="B238">
            <v>3659</v>
          </cell>
          <cell r="C238" t="str">
            <v>SINAPI</v>
          </cell>
          <cell r="D238" t="str">
            <v>JUNCAO SIMPLES, PVC, DN 100 X 50 MM, SERIE NORMAL PARA ESGOTO PREDIAL</v>
          </cell>
          <cell r="E238" t="str">
            <v>UN</v>
          </cell>
          <cell r="F238">
            <v>1</v>
          </cell>
          <cell r="G238">
            <v>16.66</v>
          </cell>
          <cell r="H238">
            <v>16.66</v>
          </cell>
        </row>
        <row r="242">
          <cell r="B242" t="str">
            <v>Código</v>
          </cell>
          <cell r="C242" t="str">
            <v>Banco</v>
          </cell>
          <cell r="D242" t="str">
            <v>Descrição</v>
          </cell>
          <cell r="E242" t="str">
            <v>Und</v>
          </cell>
          <cell r="F242" t="str">
            <v>Quant.</v>
          </cell>
          <cell r="G242" t="str">
            <v>Valor Unit</v>
          </cell>
          <cell r="H242" t="str">
            <v>Total</v>
          </cell>
        </row>
        <row r="243">
          <cell r="B243">
            <v>100817</v>
          </cell>
          <cell r="C243" t="str">
            <v>Próprio</v>
          </cell>
          <cell r="D243" t="str">
            <v>JUNÇÃO SIMPLES, PVC, SERIE NORMAL, ESGOTO PREDIAL, DN 100 X 75 MM, JUNTA ELÁSTICA, FORNECIDO E INSTALADO EM RAMAL DE DESCARGA OU RAMAL DE ESGOTO SANITÁRIO.</v>
          </cell>
          <cell r="E243" t="str">
            <v>UN</v>
          </cell>
          <cell r="F243">
            <v>1</v>
          </cell>
          <cell r="G243">
            <v>43.24</v>
          </cell>
          <cell r="H243">
            <v>43.24</v>
          </cell>
        </row>
        <row r="244">
          <cell r="B244">
            <v>88248</v>
          </cell>
          <cell r="C244" t="str">
            <v>SINAPI</v>
          </cell>
          <cell r="D244" t="str">
            <v>AUXILIAR DE ENCANADOR OU BOMBEIRO HIDRÁULICO COM ENCARGOS COMPLEMENTARES</v>
          </cell>
          <cell r="E244" t="str">
            <v>H</v>
          </cell>
          <cell r="F244">
            <v>0.33</v>
          </cell>
          <cell r="G244">
            <v>14.5</v>
          </cell>
          <cell r="H244">
            <v>4.79</v>
          </cell>
        </row>
        <row r="245">
          <cell r="B245">
            <v>88267</v>
          </cell>
          <cell r="C245" t="str">
            <v>SINAPI</v>
          </cell>
          <cell r="D245" t="str">
            <v>ENCANADOR OU BOMBEIRO HIDRÁULICO COM ENCARGOS COMPLEMENTARES</v>
          </cell>
          <cell r="E245" t="str">
            <v>H</v>
          </cell>
          <cell r="F245">
            <v>0.33</v>
          </cell>
          <cell r="G245">
            <v>18.399999999999999</v>
          </cell>
          <cell r="H245">
            <v>6.07</v>
          </cell>
        </row>
        <row r="246">
          <cell r="B246">
            <v>301</v>
          </cell>
          <cell r="C246" t="str">
            <v>SINAPI</v>
          </cell>
          <cell r="D246" t="str">
            <v>ANEL BORRACHA PARA TUBO ESGOTO PREDIAL, DN 100 MM (NBR 5688)</v>
          </cell>
          <cell r="E246" t="str">
            <v>UN</v>
          </cell>
          <cell r="F246">
            <v>1</v>
          </cell>
          <cell r="G246">
            <v>3.55</v>
          </cell>
          <cell r="H246">
            <v>3.55</v>
          </cell>
        </row>
        <row r="247">
          <cell r="B247">
            <v>20078</v>
          </cell>
          <cell r="C247" t="str">
            <v>SINAPI</v>
          </cell>
          <cell r="D247" t="str">
            <v>PASTA LUBRIFICANTE PARA TUBOS E CONEXOES COM JUNTA ELASTICA (USO EM PVC, ACO, POLIETILENO E OUTROS) ( DE *400* G)</v>
          </cell>
          <cell r="E247" t="str">
            <v>UN</v>
          </cell>
          <cell r="F247">
            <v>9.1999999999999998E-2</v>
          </cell>
          <cell r="G247">
            <v>21.5</v>
          </cell>
          <cell r="H247">
            <v>1.98</v>
          </cell>
        </row>
        <row r="248">
          <cell r="B248">
            <v>297</v>
          </cell>
          <cell r="C248" t="str">
            <v>SINAPI</v>
          </cell>
          <cell r="D248" t="str">
            <v>ANEL BORRACHA PARA TUBO ESGOTO PREDIAL DN 75 MM (NBR 5688)</v>
          </cell>
          <cell r="E248" t="str">
            <v>UN</v>
          </cell>
          <cell r="F248">
            <v>1</v>
          </cell>
          <cell r="G248">
            <v>2.83</v>
          </cell>
          <cell r="H248">
            <v>2.83</v>
          </cell>
        </row>
        <row r="249">
          <cell r="B249">
            <v>3660</v>
          </cell>
          <cell r="C249" t="str">
            <v>SINAPI</v>
          </cell>
          <cell r="D249" t="str">
            <v>JUNCAO SIMPLES, PVC, DN 100 X 75 MM, SERIE NORMAL PARA ESGOTO PREDIAL</v>
          </cell>
          <cell r="E249" t="str">
            <v>UN</v>
          </cell>
          <cell r="F249">
            <v>1</v>
          </cell>
          <cell r="G249">
            <v>24.02</v>
          </cell>
          <cell r="H249">
            <v>24.02</v>
          </cell>
        </row>
        <row r="253">
          <cell r="B253" t="str">
            <v>Código</v>
          </cell>
          <cell r="C253" t="str">
            <v>Banco</v>
          </cell>
          <cell r="D253" t="str">
            <v>Descrição</v>
          </cell>
          <cell r="E253" t="str">
            <v>Und</v>
          </cell>
          <cell r="F253" t="str">
            <v>Quant.</v>
          </cell>
          <cell r="G253" t="str">
            <v>Valor Unit</v>
          </cell>
          <cell r="H253" t="str">
            <v>Total</v>
          </cell>
        </row>
        <row r="254">
          <cell r="B254">
            <v>101069</v>
          </cell>
          <cell r="C254" t="str">
            <v>Próprio</v>
          </cell>
          <cell r="D254" t="str">
            <v>REDUCAO EXCENTRICA PVC P/ ESGOTO DN 75 X 50MM</v>
          </cell>
          <cell r="E254" t="str">
            <v>UN</v>
          </cell>
          <cell r="F254">
            <v>1</v>
          </cell>
          <cell r="G254">
            <v>11.64</v>
          </cell>
          <cell r="H254">
            <v>11.64</v>
          </cell>
        </row>
        <row r="255">
          <cell r="B255">
            <v>88248</v>
          </cell>
          <cell r="C255" t="str">
            <v>SINAPI</v>
          </cell>
          <cell r="D255" t="str">
            <v>AUXILIAR DE ENCANADOR OU BOMBEIRO HIDRÁULICO COM ENCARGOS COMPLEMENTARES</v>
          </cell>
          <cell r="E255" t="str">
            <v>H</v>
          </cell>
          <cell r="F255">
            <v>0.04</v>
          </cell>
          <cell r="G255">
            <v>14.5</v>
          </cell>
          <cell r="H255">
            <v>0.57999999999999996</v>
          </cell>
        </row>
        <row r="256">
          <cell r="B256">
            <v>88267</v>
          </cell>
          <cell r="C256" t="str">
            <v>SINAPI</v>
          </cell>
          <cell r="D256" t="str">
            <v>ENCANADOR OU BOMBEIRO HIDRÁULICO COM ENCARGOS COMPLEMENTARES</v>
          </cell>
          <cell r="E256" t="str">
            <v>H</v>
          </cell>
          <cell r="F256">
            <v>0.04</v>
          </cell>
          <cell r="G256">
            <v>18.399999999999999</v>
          </cell>
          <cell r="H256">
            <v>0.74</v>
          </cell>
        </row>
        <row r="257">
          <cell r="B257">
            <v>298</v>
          </cell>
          <cell r="C257" t="str">
            <v>SINAPI</v>
          </cell>
          <cell r="D257" t="str">
            <v>ANEL BORRACHA DN 75 MM, PARA TUBO SERIE REFORCADA ESGOTO PREDIAL</v>
          </cell>
          <cell r="E257" t="str">
            <v>UN</v>
          </cell>
          <cell r="F257">
            <v>1</v>
          </cell>
          <cell r="G257">
            <v>3.24</v>
          </cell>
          <cell r="H257">
            <v>3.24</v>
          </cell>
        </row>
        <row r="258">
          <cell r="B258">
            <v>20078</v>
          </cell>
          <cell r="C258" t="str">
            <v>SINAPI</v>
          </cell>
          <cell r="D258" t="str">
            <v>PASTA LUBRIFICANTE PARA TUBOS E CONEXOES COM JUNTA ELASTICA (USO EM PVC, ACO, POLIETILENO E OUTROS) ( DE *400* G)</v>
          </cell>
          <cell r="E258" t="str">
            <v>UN</v>
          </cell>
          <cell r="F258">
            <v>0.03</v>
          </cell>
          <cell r="G258">
            <v>21.5</v>
          </cell>
          <cell r="H258">
            <v>0.65</v>
          </cell>
        </row>
        <row r="259">
          <cell r="B259">
            <v>20042</v>
          </cell>
          <cell r="C259" t="str">
            <v>SINAPI</v>
          </cell>
          <cell r="D259" t="str">
            <v>REDUCAO EXCENTRICA PVC P/ ESG PREDIAL DN 75 X 50MM</v>
          </cell>
          <cell r="E259" t="str">
            <v>UN</v>
          </cell>
          <cell r="F259">
            <v>1</v>
          </cell>
          <cell r="G259">
            <v>6.43</v>
          </cell>
          <cell r="H259">
            <v>6.43</v>
          </cell>
        </row>
        <row r="263">
          <cell r="B263" t="str">
            <v>Código</v>
          </cell>
          <cell r="C263" t="str">
            <v>Banco</v>
          </cell>
          <cell r="D263" t="str">
            <v>Descrição</v>
          </cell>
          <cell r="E263" t="str">
            <v>Und</v>
          </cell>
          <cell r="F263" t="str">
            <v>Quant.</v>
          </cell>
          <cell r="G263" t="str">
            <v>Valor Unit</v>
          </cell>
          <cell r="H263" t="str">
            <v>Total</v>
          </cell>
        </row>
        <row r="264">
          <cell r="B264">
            <v>100746</v>
          </cell>
          <cell r="C264" t="str">
            <v>Próprio</v>
          </cell>
          <cell r="D264" t="str">
            <v>Terminal de ventilação - 50 mm</v>
          </cell>
          <cell r="E264" t="str">
            <v>un</v>
          </cell>
          <cell r="F264">
            <v>1</v>
          </cell>
          <cell r="G264">
            <v>21.07</v>
          </cell>
          <cell r="H264">
            <v>21.07</v>
          </cell>
        </row>
        <row r="265">
          <cell r="B265">
            <v>88248</v>
          </cell>
          <cell r="C265" t="str">
            <v>SINAPI</v>
          </cell>
          <cell r="D265" t="str">
            <v>AUXILIAR DE ENCANADOR OU BOMBEIRO HIDRÁULICO COM ENCARGOS COMPLEMENTARES</v>
          </cell>
          <cell r="E265" t="str">
            <v>H</v>
          </cell>
          <cell r="F265">
            <v>0.09</v>
          </cell>
          <cell r="G265">
            <v>14.5</v>
          </cell>
          <cell r="H265">
            <v>1.31</v>
          </cell>
        </row>
        <row r="266">
          <cell r="B266">
            <v>88267</v>
          </cell>
          <cell r="C266" t="str">
            <v>SINAPI</v>
          </cell>
          <cell r="D266" t="str">
            <v>ENCANADOR OU BOMBEIRO HIDRÁULICO COM ENCARGOS COMPLEMENTARES</v>
          </cell>
          <cell r="E266" t="str">
            <v>H</v>
          </cell>
          <cell r="F266">
            <v>0.09</v>
          </cell>
          <cell r="G266">
            <v>18.399999999999999</v>
          </cell>
          <cell r="H266">
            <v>1.66</v>
          </cell>
        </row>
        <row r="267">
          <cell r="B267">
            <v>39319</v>
          </cell>
          <cell r="C267" t="str">
            <v>SINAPI</v>
          </cell>
          <cell r="D267" t="str">
            <v>TERMINAL DE VENTILACAO, 50 MM, SERIE NORMAL, ESGOTO PREDIAL</v>
          </cell>
          <cell r="E267" t="str">
            <v>UN</v>
          </cell>
          <cell r="F267">
            <v>1</v>
          </cell>
          <cell r="G267">
            <v>7.04</v>
          </cell>
          <cell r="H267">
            <v>7.04</v>
          </cell>
        </row>
        <row r="268">
          <cell r="B268">
            <v>3148</v>
          </cell>
          <cell r="C268" t="str">
            <v>SINAPI</v>
          </cell>
          <cell r="D268" t="str">
            <v>FITA VEDA ROSCA EM ROLOS DE 18 MM X 50 M (L X C)</v>
          </cell>
          <cell r="E268" t="str">
            <v>UN</v>
          </cell>
          <cell r="F268">
            <v>1</v>
          </cell>
          <cell r="G268">
            <v>11.06</v>
          </cell>
          <cell r="H268">
            <v>11.06</v>
          </cell>
        </row>
        <row r="272">
          <cell r="B272" t="str">
            <v>Código</v>
          </cell>
          <cell r="C272" t="str">
            <v>Banco</v>
          </cell>
          <cell r="D272" t="str">
            <v>Descrição</v>
          </cell>
          <cell r="E272" t="str">
            <v>Und</v>
          </cell>
          <cell r="F272" t="str">
            <v>Quant.</v>
          </cell>
          <cell r="G272" t="str">
            <v>Valor Unit</v>
          </cell>
          <cell r="H272" t="str">
            <v>Total</v>
          </cell>
        </row>
        <row r="273">
          <cell r="B273">
            <v>100813</v>
          </cell>
          <cell r="C273" t="str">
            <v>Próprio</v>
          </cell>
          <cell r="D273" t="str">
            <v>RALO SECO PVC QUADRADO, 100 X 100 X 53 MM, SAIDA 40 MM, COM GRELHA BRANCA, FORNECIMENTO E INSTALAÇÃO</v>
          </cell>
          <cell r="E273" t="str">
            <v>UN</v>
          </cell>
          <cell r="F273">
            <v>1</v>
          </cell>
          <cell r="G273">
            <v>11.79</v>
          </cell>
          <cell r="H273">
            <v>11.79</v>
          </cell>
        </row>
        <row r="274">
          <cell r="B274">
            <v>88248</v>
          </cell>
          <cell r="C274" t="str">
            <v>SINAPI</v>
          </cell>
          <cell r="D274" t="str">
            <v>AUXILIAR DE ENCANADOR OU BOMBEIRO HIDRÁULICO COM ENCARGOS COMPLEMENTARES</v>
          </cell>
          <cell r="E274" t="str">
            <v>H</v>
          </cell>
          <cell r="F274">
            <v>7.0000000000000007E-2</v>
          </cell>
          <cell r="G274">
            <v>14.5</v>
          </cell>
          <cell r="H274">
            <v>1.02</v>
          </cell>
        </row>
        <row r="275">
          <cell r="B275">
            <v>88267</v>
          </cell>
          <cell r="C275" t="str">
            <v>SINAPI</v>
          </cell>
          <cell r="D275" t="str">
            <v>ENCANADOR OU BOMBEIRO HIDRÁULICO COM ENCARGOS COMPLEMENTARES</v>
          </cell>
          <cell r="E275" t="str">
            <v>H</v>
          </cell>
          <cell r="F275">
            <v>7.0000000000000007E-2</v>
          </cell>
          <cell r="G275">
            <v>18.399999999999999</v>
          </cell>
          <cell r="H275">
            <v>1.29</v>
          </cell>
        </row>
        <row r="276">
          <cell r="B276">
            <v>122</v>
          </cell>
          <cell r="C276" t="str">
            <v>SINAPI</v>
          </cell>
          <cell r="D276" t="str">
            <v>ADESIVO PLASTICO PARA PVC, FRASCO COM 850 GR</v>
          </cell>
          <cell r="E276" t="str">
            <v>UN</v>
          </cell>
          <cell r="F276">
            <v>4.8999999999999998E-3</v>
          </cell>
          <cell r="G276">
            <v>58.71</v>
          </cell>
          <cell r="H276">
            <v>0.28999999999999998</v>
          </cell>
        </row>
        <row r="277">
          <cell r="B277">
            <v>20083</v>
          </cell>
          <cell r="C277" t="str">
            <v>SINAPI</v>
          </cell>
          <cell r="D277" t="str">
            <v>SOLUCAO LIMPADORA PARA PVC, FRASCO COM 1000 CM3</v>
          </cell>
          <cell r="E277" t="str">
            <v>UN</v>
          </cell>
          <cell r="F277">
            <v>7.4999999999999997E-3</v>
          </cell>
          <cell r="G277">
            <v>50.99</v>
          </cell>
          <cell r="H277">
            <v>0.38</v>
          </cell>
        </row>
        <row r="278">
          <cell r="B278">
            <v>38383</v>
          </cell>
          <cell r="C278" t="str">
            <v>SINAPI</v>
          </cell>
          <cell r="D278" t="str">
            <v>LIXA D'AGUA EM FOLHA, GRAO 100</v>
          </cell>
          <cell r="E278" t="str">
            <v>UN</v>
          </cell>
          <cell r="F278">
            <v>1.7000000000000001E-2</v>
          </cell>
          <cell r="G278">
            <v>1.99</v>
          </cell>
          <cell r="H278">
            <v>0.03</v>
          </cell>
        </row>
        <row r="279">
          <cell r="B279">
            <v>5102</v>
          </cell>
          <cell r="C279" t="str">
            <v>SINAPI</v>
          </cell>
          <cell r="D279" t="str">
            <v>RALO SECO PVC QUADRADO, 100 X 100 X 53 MM, SAIDA 40 MM, COM GRELHA BRANCA</v>
          </cell>
          <cell r="E279" t="str">
            <v>UN</v>
          </cell>
          <cell r="F279">
            <v>1</v>
          </cell>
          <cell r="G279">
            <v>8.7799999999999994</v>
          </cell>
          <cell r="H279">
            <v>8.7799999999999994</v>
          </cell>
        </row>
        <row r="283">
          <cell r="B283" t="str">
            <v>Código</v>
          </cell>
          <cell r="C283" t="str">
            <v>Banco</v>
          </cell>
          <cell r="D283" t="str">
            <v>Descrição</v>
          </cell>
          <cell r="E283" t="str">
            <v>Und</v>
          </cell>
          <cell r="F283" t="str">
            <v>Quant.</v>
          </cell>
          <cell r="G283" t="str">
            <v>Valor Unit</v>
          </cell>
          <cell r="H283" t="str">
            <v>Total</v>
          </cell>
        </row>
        <row r="284">
          <cell r="B284">
            <v>100822</v>
          </cell>
          <cell r="C284" t="str">
            <v>Próprio</v>
          </cell>
          <cell r="D284" t="str">
            <v>CURVA CURTA 90 GRAUS, PVC, REDE PLUVIAL, DN 100 MM,  FORNECIDO E INSTALADO</v>
          </cell>
          <cell r="E284" t="str">
            <v>UN</v>
          </cell>
          <cell r="F284">
            <v>1</v>
          </cell>
          <cell r="G284">
            <v>31.05</v>
          </cell>
          <cell r="H284">
            <v>31.05</v>
          </cell>
        </row>
        <row r="285">
          <cell r="B285">
            <v>88248</v>
          </cell>
          <cell r="C285" t="str">
            <v>SINAPI</v>
          </cell>
          <cell r="D285" t="str">
            <v>AUXILIAR DE ENCANADOR OU BOMBEIRO HIDRÁULICO COM ENCARGOS COMPLEMENTARES</v>
          </cell>
          <cell r="E285" t="str">
            <v>H</v>
          </cell>
          <cell r="F285">
            <v>0.12</v>
          </cell>
          <cell r="G285">
            <v>14.5</v>
          </cell>
          <cell r="H285">
            <v>1.74</v>
          </cell>
        </row>
        <row r="286">
          <cell r="B286">
            <v>88267</v>
          </cell>
          <cell r="C286" t="str">
            <v>SINAPI</v>
          </cell>
          <cell r="D286" t="str">
            <v>ENCANADOR OU BOMBEIRO HIDRÁULICO COM ENCARGOS COMPLEMENTARES</v>
          </cell>
          <cell r="E286" t="str">
            <v>H</v>
          </cell>
          <cell r="F286">
            <v>0.12</v>
          </cell>
          <cell r="G286">
            <v>18.399999999999999</v>
          </cell>
          <cell r="H286">
            <v>2.21</v>
          </cell>
        </row>
        <row r="287">
          <cell r="B287">
            <v>301</v>
          </cell>
          <cell r="C287" t="str">
            <v>SINAPI</v>
          </cell>
          <cell r="D287" t="str">
            <v>ANEL BORRACHA PARA TUBO ESGOTO PREDIAL, DN 100 MM (NBR 5688)</v>
          </cell>
          <cell r="E287" t="str">
            <v>UN</v>
          </cell>
          <cell r="F287">
            <v>1</v>
          </cell>
          <cell r="G287">
            <v>3.55</v>
          </cell>
          <cell r="H287">
            <v>3.55</v>
          </cell>
        </row>
        <row r="288">
          <cell r="B288">
            <v>1966</v>
          </cell>
          <cell r="C288" t="str">
            <v>SINAPI</v>
          </cell>
          <cell r="D288" t="str">
            <v>CURVA PVC CURTA 90 GRAUS, 100 MM, PARA ESGOTO PREDIAL</v>
          </cell>
          <cell r="E288" t="str">
            <v>UN</v>
          </cell>
          <cell r="F288">
            <v>1</v>
          </cell>
          <cell r="G288">
            <v>22.56</v>
          </cell>
          <cell r="H288">
            <v>22.56</v>
          </cell>
        </row>
        <row r="289">
          <cell r="B289">
            <v>20078</v>
          </cell>
          <cell r="C289" t="str">
            <v>SINAPI</v>
          </cell>
          <cell r="D289" t="str">
            <v>PASTA LUBRIFICANTE PARA TUBOS E CONEXOES COM JUNTA ELASTICA (USO EM PVC, ACO, POLIETILENO E OUTROS) ( DE *400* G)</v>
          </cell>
          <cell r="E289" t="str">
            <v>UN</v>
          </cell>
          <cell r="F289">
            <v>4.5999999999999999E-2</v>
          </cell>
          <cell r="G289">
            <v>21.5</v>
          </cell>
          <cell r="H289">
            <v>0.99</v>
          </cell>
        </row>
        <row r="293">
          <cell r="B293" t="str">
            <v>Código</v>
          </cell>
          <cell r="C293" t="str">
            <v>Banco</v>
          </cell>
          <cell r="D293" t="str">
            <v>Descrição</v>
          </cell>
          <cell r="E293" t="str">
            <v>Und</v>
          </cell>
          <cell r="F293" t="str">
            <v>Quant.</v>
          </cell>
          <cell r="G293" t="str">
            <v>Valor Unit</v>
          </cell>
          <cell r="H293" t="str">
            <v>Total</v>
          </cell>
        </row>
        <row r="294">
          <cell r="B294">
            <v>101014</v>
          </cell>
          <cell r="C294" t="str">
            <v>Próprio</v>
          </cell>
          <cell r="D294" t="str">
            <v>Fornecimento e instalação de porta em madeira de lei, pintada com esmalte sintético brilhante, duas demãos, sobre fundo nivelador, sendo uma folha de abrir, dimensões 90 x 210 cm, inclusive fechadura, dobradiças, portal e alizar com pintura</v>
          </cell>
          <cell r="E294" t="str">
            <v>UN</v>
          </cell>
          <cell r="F294">
            <v>1</v>
          </cell>
          <cell r="G294">
            <v>1373.53</v>
          </cell>
          <cell r="H294">
            <v>1373.53</v>
          </cell>
        </row>
        <row r="295">
          <cell r="B295">
            <v>100659</v>
          </cell>
          <cell r="C295" t="str">
            <v>SINAPI</v>
          </cell>
          <cell r="D295" t="str">
            <v>ALIZAR DE 5X1,5CM PARA PORTA FIXADO COM PREGOS, PADRÃO MÉDIO - FORNECIMENTO E INSTALAÇÃO. AF_12/2019</v>
          </cell>
          <cell r="E295" t="str">
            <v>M</v>
          </cell>
          <cell r="F295">
            <v>10.8</v>
          </cell>
          <cell r="G295">
            <v>5.04</v>
          </cell>
          <cell r="H295">
            <v>54.43</v>
          </cell>
        </row>
        <row r="296">
          <cell r="B296">
            <v>91304</v>
          </cell>
          <cell r="C296" t="str">
            <v>SINAPI</v>
          </cell>
          <cell r="D296" t="str">
            <v>FECHADURA DE EMBUTIR COM CILINDRO, EXTERNA, COMPLETA, ACABAMENTO PADRÃO POPULAR, INCLUSO EXECUÇÃO DE FURO - FORNECIMENTO E INSTALAÇÃO. AF_12/2019</v>
          </cell>
          <cell r="E296" t="str">
            <v>UN</v>
          </cell>
          <cell r="F296">
            <v>1</v>
          </cell>
          <cell r="G296">
            <v>72.83</v>
          </cell>
          <cell r="H296">
            <v>72.83</v>
          </cell>
        </row>
        <row r="297">
          <cell r="B297">
            <v>90806</v>
          </cell>
          <cell r="C297" t="str">
            <v>SINAPI</v>
          </cell>
          <cell r="D297" t="str">
            <v>BATENTE PARA PORTA DE MADEIRA, FIXAÇÃO COM ARGAMASSA, PADRÃO MÉDIO - FORNECIMENTO E INSTALAÇÃO. AF_12/2019_P</v>
          </cell>
          <cell r="E297" t="str">
            <v>UN</v>
          </cell>
          <cell r="F297">
            <v>1</v>
          </cell>
          <cell r="G297">
            <v>232.04</v>
          </cell>
          <cell r="H297">
            <v>232.04</v>
          </cell>
        </row>
        <row r="298">
          <cell r="B298">
            <v>102220</v>
          </cell>
          <cell r="C298" t="str">
            <v>SINAPI</v>
          </cell>
          <cell r="D298" t="str">
            <v>PINTURA TINTA DE ACABAMENTO (PIGMENTADA) ESMALTE SINTÉTICO BRILHANTE EM MADEIRA, 2 DEMÃOS. AF_01/2021</v>
          </cell>
          <cell r="E298" t="str">
            <v>m²</v>
          </cell>
          <cell r="F298">
            <v>5.0599999999999996</v>
          </cell>
          <cell r="G298">
            <v>10.73</v>
          </cell>
          <cell r="H298">
            <v>54.29</v>
          </cell>
        </row>
        <row r="299">
          <cell r="B299">
            <v>4998</v>
          </cell>
          <cell r="C299" t="str">
            <v>SINAPI</v>
          </cell>
          <cell r="D299" t="str">
            <v>PORTA DE MADEIRA-DE-LEI TIPO MEXICANA SEM EMENDA (ANGELIM OU EQUIVALENTE REGIONAL), E = *3,5* CM</v>
          </cell>
          <cell r="E299" t="str">
            <v>m²</v>
          </cell>
          <cell r="F299">
            <v>1.89</v>
          </cell>
          <cell r="G299">
            <v>469.19</v>
          </cell>
          <cell r="H299">
            <v>886.77</v>
          </cell>
        </row>
        <row r="300">
          <cell r="B300">
            <v>2432</v>
          </cell>
          <cell r="C300" t="str">
            <v>SINAPI</v>
          </cell>
          <cell r="D300" t="str">
            <v>DOBRADICA EM ACO/FERRO, 3 1/2" X  3", E= 1,9  A 2 MM, COM ANEL,  CROMADO OU ZINCADO, TAMPA BOLA, COM PARAFUSOS</v>
          </cell>
          <cell r="E300" t="str">
            <v>UN</v>
          </cell>
          <cell r="F300">
            <v>3</v>
          </cell>
          <cell r="G300">
            <v>24.01</v>
          </cell>
          <cell r="H300">
            <v>72.03</v>
          </cell>
        </row>
        <row r="301">
          <cell r="B301">
            <v>11055</v>
          </cell>
          <cell r="C301" t="str">
            <v>SINAPI</v>
          </cell>
          <cell r="D301" t="str">
            <v>PARAFUSO ROSCA SOBERBA ZINCADO CABECA CHATA FENDA SIMPLES 3,5 X 25 MM (1 ")</v>
          </cell>
          <cell r="E301" t="str">
            <v>UN</v>
          </cell>
          <cell r="F301">
            <v>19</v>
          </cell>
          <cell r="G301">
            <v>0.06</v>
          </cell>
          <cell r="H301">
            <v>1.1399999999999999</v>
          </cell>
        </row>
        <row r="305">
          <cell r="B305" t="str">
            <v>Código</v>
          </cell>
          <cell r="C305" t="str">
            <v>Banco</v>
          </cell>
          <cell r="D305" t="str">
            <v>Descrição</v>
          </cell>
          <cell r="E305" t="str">
            <v>Und</v>
          </cell>
          <cell r="F305" t="str">
            <v>Quant.</v>
          </cell>
          <cell r="G305" t="str">
            <v>Valor Unit</v>
          </cell>
          <cell r="H305" t="str">
            <v>Total</v>
          </cell>
        </row>
        <row r="306">
          <cell r="B306">
            <v>101020</v>
          </cell>
          <cell r="C306" t="str">
            <v>Próprio</v>
          </cell>
          <cell r="D306" t="str">
            <v>Fornecimento e instalação de porta em madeira maciça, pintada com esmalte sintético brilhante, sendo uma folha de abrir, dimensões 80 x 210 cm, inclusive fechadura, dobradiças, portal e alizar com pintura</v>
          </cell>
          <cell r="E306" t="str">
            <v>un.</v>
          </cell>
          <cell r="F306">
            <v>1</v>
          </cell>
          <cell r="G306">
            <v>763.81</v>
          </cell>
          <cell r="H306">
            <v>763.81</v>
          </cell>
        </row>
        <row r="307">
          <cell r="B307">
            <v>88261</v>
          </cell>
          <cell r="C307" t="str">
            <v>SINAPI</v>
          </cell>
          <cell r="D307" t="str">
            <v>CARPINTEIRO DE ESQUADRIA COM ENCARGOS COMPLEMENTARES</v>
          </cell>
          <cell r="E307" t="str">
            <v>H</v>
          </cell>
          <cell r="F307">
            <v>1.96</v>
          </cell>
          <cell r="G307">
            <v>18.71</v>
          </cell>
          <cell r="H307">
            <v>36.67</v>
          </cell>
        </row>
        <row r="308">
          <cell r="B308">
            <v>88316</v>
          </cell>
          <cell r="C308" t="str">
            <v>SINAPI</v>
          </cell>
          <cell r="D308" t="str">
            <v>SERVENTE COM ENCARGOS COMPLEMENTARES</v>
          </cell>
          <cell r="E308" t="str">
            <v>H</v>
          </cell>
          <cell r="F308">
            <v>1.32</v>
          </cell>
          <cell r="G308">
            <v>15.06</v>
          </cell>
          <cell r="H308">
            <v>19.88</v>
          </cell>
        </row>
        <row r="309">
          <cell r="B309">
            <v>102220</v>
          </cell>
          <cell r="C309" t="str">
            <v>SINAPI</v>
          </cell>
          <cell r="D309" t="str">
            <v>PINTURA TINTA DE ACABAMENTO (PIGMENTADA) ESMALTE SINTÉTICO BRILHANTE EM MADEIRA, 2 DEMÃOS. AF_01/2021</v>
          </cell>
          <cell r="E309" t="str">
            <v>m²</v>
          </cell>
          <cell r="F309">
            <v>5.0999999999999996</v>
          </cell>
          <cell r="G309">
            <v>10.73</v>
          </cell>
          <cell r="H309">
            <v>54.72</v>
          </cell>
        </row>
        <row r="310">
          <cell r="B310" t="str">
            <v xml:space="preserve"> D00097 </v>
          </cell>
          <cell r="C310" t="str">
            <v>SEDOP</v>
          </cell>
          <cell r="D310" t="str">
            <v>Alizar em madeira de lei</v>
          </cell>
          <cell r="E310" t="str">
            <v>M</v>
          </cell>
          <cell r="F310">
            <v>10.199999999999999</v>
          </cell>
          <cell r="G310">
            <v>12</v>
          </cell>
          <cell r="H310">
            <v>122.4</v>
          </cell>
        </row>
        <row r="311">
          <cell r="B311">
            <v>3080</v>
          </cell>
          <cell r="C311" t="str">
            <v>SINAPI</v>
          </cell>
          <cell r="D311" t="str">
            <v>FECHADURA ESPELHO PARA PORTA EXTERNA, EM ACO INOX (MAQUINA, TESTA E CONTRA-TESTA) E EM ZAMAC (MACANETA, LINGUETA E TRINCOS) COM ACABAMENTO CROMADO, MAQUINA DE 40 MM, INCLUINDO CHAVE TIPO CILINDRO</v>
          </cell>
          <cell r="E311" t="str">
            <v>CJ</v>
          </cell>
          <cell r="F311">
            <v>1</v>
          </cell>
          <cell r="G311">
            <v>46.55</v>
          </cell>
          <cell r="H311">
            <v>46.55</v>
          </cell>
        </row>
        <row r="312">
          <cell r="B312">
            <v>2420</v>
          </cell>
          <cell r="C312" t="str">
            <v>SINAPI</v>
          </cell>
          <cell r="D312" t="str">
            <v>DOBRADICA EM ACO/FERRO, 3" X 2 1/2", E= 1,9 A 2 MM, SEM ANEL,  CROMADO OU ZINCADO, TAMPA BOLA, COM PARAFUSOS</v>
          </cell>
          <cell r="E312" t="str">
            <v>UN</v>
          </cell>
          <cell r="F312">
            <v>3</v>
          </cell>
          <cell r="G312">
            <v>13.97</v>
          </cell>
          <cell r="H312">
            <v>41.91</v>
          </cell>
        </row>
        <row r="313">
          <cell r="B313">
            <v>183</v>
          </cell>
          <cell r="C313" t="str">
            <v>SINAPI</v>
          </cell>
          <cell r="D313" t="str">
            <v>BATENTE/ PORTAL/ ADUELA/ MARCO MACICO, E= *3 CM, L= *13 CM, *60 CM A 120* CM X *210 CM,  EM CEDRINHO/ ANGELIM COMERCIAL/ EUCALIPTO/ CURUPIXA/ PEROBA/ CUMARU OU EQUIVALENTE DA REGIAO (NAO INCLUI ALIZARES)</v>
          </cell>
          <cell r="E313" t="str">
            <v>JG</v>
          </cell>
          <cell r="F313">
            <v>1</v>
          </cell>
          <cell r="G313">
            <v>90</v>
          </cell>
          <cell r="H313">
            <v>90</v>
          </cell>
        </row>
        <row r="314">
          <cell r="B314">
            <v>39504</v>
          </cell>
          <cell r="C314" t="str">
            <v>SINAPI</v>
          </cell>
          <cell r="D314" t="str">
            <v>PORTA DE MADEIRA, FOLHA PESADA (NBR 15930) DE 800 X 2100 MM, DE 40 MM A 45 MM DE ESPESSURA, NUCLEO SOLIDO, CAPA LISA EM HDF, ACABAMENTO EM PRIMER PARA PINTURA</v>
          </cell>
          <cell r="E314" t="str">
            <v>UN</v>
          </cell>
          <cell r="F314">
            <v>1</v>
          </cell>
          <cell r="G314">
            <v>351.68</v>
          </cell>
          <cell r="H314">
            <v>351.68</v>
          </cell>
        </row>
        <row r="318">
          <cell r="B318" t="str">
            <v>Código</v>
          </cell>
          <cell r="C318" t="str">
            <v>Banco</v>
          </cell>
          <cell r="D318" t="str">
            <v>Descrição</v>
          </cell>
          <cell r="E318" t="str">
            <v>Und</v>
          </cell>
          <cell r="F318" t="str">
            <v>Quant.</v>
          </cell>
          <cell r="G318" t="str">
            <v>Valor Unit</v>
          </cell>
          <cell r="H318" t="str">
            <v>Total</v>
          </cell>
        </row>
        <row r="319">
          <cell r="B319">
            <v>101083</v>
          </cell>
          <cell r="C319" t="str">
            <v>Próprio</v>
          </cell>
          <cell r="D319" t="str">
            <v>Fornecimento e instalação de Porta Vai Vem Em Abs Rígido</v>
          </cell>
          <cell r="E319" t="str">
            <v>m²</v>
          </cell>
          <cell r="F319">
            <v>1</v>
          </cell>
          <cell r="G319">
            <v>1021.51</v>
          </cell>
          <cell r="H319">
            <v>1021.51</v>
          </cell>
        </row>
        <row r="320">
          <cell r="B320">
            <v>88261</v>
          </cell>
          <cell r="C320" t="str">
            <v>SINAPI</v>
          </cell>
          <cell r="D320" t="str">
            <v>CARPINTEIRO DE ESQUADRIA COM ENCARGOS COMPLEMENTARES</v>
          </cell>
          <cell r="E320" t="str">
            <v>H</v>
          </cell>
          <cell r="F320">
            <v>0.68</v>
          </cell>
          <cell r="G320">
            <v>18.71</v>
          </cell>
          <cell r="H320">
            <v>12.72</v>
          </cell>
        </row>
        <row r="321">
          <cell r="B321">
            <v>88239</v>
          </cell>
          <cell r="C321" t="str">
            <v>SINAPI</v>
          </cell>
          <cell r="D321" t="str">
            <v>AJUDANTE DE CARPINTEIRO COM ENCARGOS COMPLEMENTARES</v>
          </cell>
          <cell r="E321" t="str">
            <v>H</v>
          </cell>
          <cell r="F321">
            <v>0.68</v>
          </cell>
          <cell r="G321">
            <v>15.87</v>
          </cell>
          <cell r="H321">
            <v>10.79</v>
          </cell>
        </row>
        <row r="322">
          <cell r="B322">
            <v>208</v>
          </cell>
          <cell r="C322" t="str">
            <v>Próprio</v>
          </cell>
          <cell r="D322" t="str">
            <v>Porta Vai Vem Em Abs Rígido</v>
          </cell>
          <cell r="E322" t="str">
            <v>m²</v>
          </cell>
          <cell r="F322">
            <v>1</v>
          </cell>
          <cell r="G322">
            <v>998</v>
          </cell>
          <cell r="H322">
            <v>998</v>
          </cell>
        </row>
        <row r="326">
          <cell r="B326" t="str">
            <v>Código</v>
          </cell>
          <cell r="C326" t="str">
            <v>Banco</v>
          </cell>
          <cell r="D326" t="str">
            <v>Descrição</v>
          </cell>
          <cell r="E326" t="str">
            <v>Und</v>
          </cell>
          <cell r="F326" t="str">
            <v>Quant.</v>
          </cell>
          <cell r="G326" t="str">
            <v>Valor Unit</v>
          </cell>
          <cell r="H326" t="str">
            <v>Total</v>
          </cell>
        </row>
        <row r="327">
          <cell r="B327">
            <v>100899</v>
          </cell>
          <cell r="C327" t="str">
            <v>Próprio</v>
          </cell>
          <cell r="D327" t="str">
            <v>Esquadria de vidro e=10mm (painel movel)</v>
          </cell>
          <cell r="E327" t="str">
            <v>m²</v>
          </cell>
          <cell r="F327">
            <v>1</v>
          </cell>
          <cell r="G327">
            <v>1124.73</v>
          </cell>
          <cell r="H327">
            <v>1124.73</v>
          </cell>
        </row>
        <row r="328">
          <cell r="B328">
            <v>88309</v>
          </cell>
          <cell r="C328" t="str">
            <v>SINAPI</v>
          </cell>
          <cell r="D328" t="str">
            <v>PEDREIRO COM ENCARGOS COMPLEMENTARES</v>
          </cell>
          <cell r="E328" t="str">
            <v>H</v>
          </cell>
          <cell r="F328">
            <v>4.5</v>
          </cell>
          <cell r="G328">
            <v>18.89</v>
          </cell>
          <cell r="H328">
            <v>85.01</v>
          </cell>
        </row>
        <row r="329">
          <cell r="B329">
            <v>88243</v>
          </cell>
          <cell r="C329" t="str">
            <v>SINAPI</v>
          </cell>
          <cell r="D329" t="str">
            <v>AJUDANTE ESPECIALIZADO COM ENCARGOS COMPLEMENTARES</v>
          </cell>
          <cell r="E329" t="str">
            <v>H</v>
          </cell>
          <cell r="F329">
            <v>4.5</v>
          </cell>
          <cell r="G329">
            <v>17.88</v>
          </cell>
          <cell r="H329">
            <v>80.459999999999994</v>
          </cell>
        </row>
        <row r="330">
          <cell r="B330" t="str">
            <v xml:space="preserve"> D00485 </v>
          </cell>
          <cell r="C330" t="str">
            <v>SEDOP</v>
          </cell>
          <cell r="D330" t="str">
            <v>Perfis de alumínio preto para estutura, coluna, meia coluna, quadro e seus complementares</v>
          </cell>
          <cell r="E330" t="str">
            <v>KG</v>
          </cell>
          <cell r="F330">
            <v>1</v>
          </cell>
          <cell r="G330">
            <v>63.9</v>
          </cell>
          <cell r="H330">
            <v>63.9</v>
          </cell>
        </row>
        <row r="331">
          <cell r="B331" t="str">
            <v xml:space="preserve"> D00486 </v>
          </cell>
          <cell r="C331" t="str">
            <v>SEDOP</v>
          </cell>
          <cell r="D331" t="str">
            <v>Componentes de montagem para fixação e vedação</v>
          </cell>
          <cell r="E331" t="str">
            <v>CJ</v>
          </cell>
          <cell r="F331">
            <v>1</v>
          </cell>
          <cell r="G331">
            <v>247.86</v>
          </cell>
          <cell r="H331">
            <v>247.86</v>
          </cell>
        </row>
        <row r="332">
          <cell r="B332" t="str">
            <v xml:space="preserve"> D00487 </v>
          </cell>
          <cell r="C332" t="str">
            <v>SEDOP</v>
          </cell>
          <cell r="D332" t="str">
            <v>Braço articulado e punho</v>
          </cell>
          <cell r="E332" t="str">
            <v>UN</v>
          </cell>
          <cell r="F332">
            <v>0.5</v>
          </cell>
          <cell r="G332">
            <v>275</v>
          </cell>
          <cell r="H332">
            <v>137.5</v>
          </cell>
        </row>
        <row r="333">
          <cell r="B333" t="str">
            <v xml:space="preserve"> D00292 </v>
          </cell>
          <cell r="C333" t="str">
            <v>SEDOP</v>
          </cell>
          <cell r="D333" t="str">
            <v>Vidro temperado incolor e=10mm</v>
          </cell>
          <cell r="E333" t="str">
            <v>m²</v>
          </cell>
          <cell r="F333">
            <v>1</v>
          </cell>
          <cell r="G333">
            <v>510</v>
          </cell>
          <cell r="H333">
            <v>510</v>
          </cell>
        </row>
        <row r="337">
          <cell r="B337" t="str">
            <v>Código</v>
          </cell>
          <cell r="C337" t="str">
            <v>Banco</v>
          </cell>
          <cell r="D337" t="str">
            <v>Descrição</v>
          </cell>
          <cell r="E337" t="str">
            <v>Und</v>
          </cell>
          <cell r="F337" t="str">
            <v>Quant.</v>
          </cell>
          <cell r="G337" t="str">
            <v>Valor Unit</v>
          </cell>
          <cell r="H337" t="str">
            <v>Total</v>
          </cell>
        </row>
        <row r="338">
          <cell r="B338">
            <v>101047</v>
          </cell>
          <cell r="C338" t="str">
            <v>Próprio</v>
          </cell>
          <cell r="D338" t="str">
            <v>Esquadria de alumínio anodizado preto basculante c/ vidro (e=10mm) e ferragens</v>
          </cell>
          <cell r="E338" t="str">
            <v>m²</v>
          </cell>
          <cell r="F338">
            <v>1</v>
          </cell>
          <cell r="G338">
            <v>1038.45</v>
          </cell>
          <cell r="H338">
            <v>1038.45</v>
          </cell>
        </row>
        <row r="339">
          <cell r="B339">
            <v>88309</v>
          </cell>
          <cell r="C339" t="str">
            <v>SINAPI</v>
          </cell>
          <cell r="D339" t="str">
            <v>PEDREIRO COM ENCARGOS COMPLEMENTARES</v>
          </cell>
          <cell r="E339" t="str">
            <v>H</v>
          </cell>
          <cell r="F339">
            <v>2.8</v>
          </cell>
          <cell r="G339">
            <v>18.89</v>
          </cell>
          <cell r="H339">
            <v>52.89</v>
          </cell>
        </row>
        <row r="340">
          <cell r="B340">
            <v>88243</v>
          </cell>
          <cell r="C340" t="str">
            <v>SINAPI</v>
          </cell>
          <cell r="D340" t="str">
            <v>AJUDANTE ESPECIALIZADO COM ENCARGOS COMPLEMENTARES</v>
          </cell>
          <cell r="E340" t="str">
            <v>H</v>
          </cell>
          <cell r="F340">
            <v>2.8</v>
          </cell>
          <cell r="G340">
            <v>17.88</v>
          </cell>
          <cell r="H340">
            <v>50.06</v>
          </cell>
        </row>
        <row r="341">
          <cell r="B341" t="str">
            <v xml:space="preserve"> D00401 </v>
          </cell>
          <cell r="C341" t="str">
            <v>SEDOP</v>
          </cell>
          <cell r="D341" t="str">
            <v>Estrutura em alumínio preto para esquadria basculante incl. ferragens</v>
          </cell>
          <cell r="E341" t="str">
            <v>m²</v>
          </cell>
          <cell r="F341">
            <v>1</v>
          </cell>
          <cell r="G341">
            <v>400</v>
          </cell>
          <cell r="H341">
            <v>400</v>
          </cell>
        </row>
        <row r="342">
          <cell r="B342" t="str">
            <v xml:space="preserve"> D00292 </v>
          </cell>
          <cell r="C342" t="str">
            <v>SEDOP</v>
          </cell>
          <cell r="D342" t="str">
            <v>Vidro temperado incolor e=10mm</v>
          </cell>
          <cell r="E342" t="str">
            <v>m²</v>
          </cell>
          <cell r="F342">
            <v>1.05</v>
          </cell>
          <cell r="G342">
            <v>510</v>
          </cell>
          <cell r="H342">
            <v>535.5</v>
          </cell>
        </row>
        <row r="346">
          <cell r="B346" t="str">
            <v>Código</v>
          </cell>
          <cell r="C346" t="str">
            <v>Banco</v>
          </cell>
          <cell r="D346" t="str">
            <v>Descrição</v>
          </cell>
          <cell r="E346" t="str">
            <v>Und</v>
          </cell>
          <cell r="F346" t="str">
            <v>Quant.</v>
          </cell>
          <cell r="G346" t="str">
            <v>Valor Unit</v>
          </cell>
          <cell r="H346" t="str">
            <v>Total</v>
          </cell>
        </row>
        <row r="347">
          <cell r="B347">
            <v>100795</v>
          </cell>
          <cell r="C347" t="str">
            <v>Próprio</v>
          </cell>
          <cell r="D347" t="str">
            <v>PEITORIL EM GRANITO VERDE UBATURA, L = 19 CM COM PINGADEIRA, ASSENTADO COM ARGAMASSA 1:6 COM ADITIVO.</v>
          </cell>
          <cell r="E347" t="str">
            <v>M</v>
          </cell>
          <cell r="F347">
            <v>1</v>
          </cell>
          <cell r="G347">
            <v>93.65</v>
          </cell>
          <cell r="H347">
            <v>93.65</v>
          </cell>
        </row>
        <row r="348">
          <cell r="B348">
            <v>87283</v>
          </cell>
          <cell r="C348" t="str">
            <v>SINAPI</v>
          </cell>
          <cell r="D348" t="str">
            <v>ARGAMASSA TRAÇO 1:6 (EM VOLUME DE CIMENTO E AREIA MÉDIA ÚMIDA) COM ADIÇÃO DE PLASTIFICANTE PARA EMBOÇO/MASSA ÚNICA/ASSENTAMENTO DE ALVENARIA DE VEDAÇÃO, PREPARO MECÂNICO COM BETONEIRA 400 L. AF_08/2019</v>
          </cell>
          <cell r="E348" t="str">
            <v>m³</v>
          </cell>
          <cell r="F348">
            <v>6.0000000000000001E-3</v>
          </cell>
          <cell r="G348">
            <v>411.42</v>
          </cell>
          <cell r="H348">
            <v>2.4700000000000002</v>
          </cell>
        </row>
        <row r="349">
          <cell r="B349">
            <v>88274</v>
          </cell>
          <cell r="C349" t="str">
            <v>SINAPI</v>
          </cell>
          <cell r="D349" t="str">
            <v>MARMORISTA/GRANITEIRO COM ENCARGOS COMPLEMENTARES</v>
          </cell>
          <cell r="E349" t="str">
            <v>H</v>
          </cell>
          <cell r="F349">
            <v>0.41899999999999998</v>
          </cell>
          <cell r="G349">
            <v>19.41</v>
          </cell>
          <cell r="H349">
            <v>8.1300000000000008</v>
          </cell>
        </row>
        <row r="350">
          <cell r="B350">
            <v>88316</v>
          </cell>
          <cell r="C350" t="str">
            <v>SINAPI</v>
          </cell>
          <cell r="D350" t="str">
            <v>SERVENTE COM ENCARGOS COMPLEMENTARES</v>
          </cell>
          <cell r="E350" t="str">
            <v>H</v>
          </cell>
          <cell r="F350">
            <v>0.20899999999999999</v>
          </cell>
          <cell r="G350">
            <v>15.06</v>
          </cell>
          <cell r="H350">
            <v>3.15</v>
          </cell>
        </row>
        <row r="351">
          <cell r="B351">
            <v>91692</v>
          </cell>
          <cell r="C351" t="str">
            <v>SINAPI</v>
          </cell>
          <cell r="D351" t="str">
            <v>SERRA CIRCULAR DE BANCADA COM MOTOR ELÉTRICO POTÊNCIA DE 5HP, COM COIFA PARA DISCO 10" - CHP DIURNO. AF_08/2015</v>
          </cell>
          <cell r="E351" t="str">
            <v>CHP</v>
          </cell>
          <cell r="F351">
            <v>2.1000000000000001E-2</v>
          </cell>
          <cell r="G351">
            <v>21.69</v>
          </cell>
          <cell r="H351">
            <v>0.46</v>
          </cell>
        </row>
        <row r="352">
          <cell r="B352">
            <v>91693</v>
          </cell>
          <cell r="C352" t="str">
            <v>SINAPI</v>
          </cell>
          <cell r="D352" t="str">
            <v>SERRA CIRCULAR DE BANCADA COM MOTOR ELÉTRICO POTÊNCIA DE 5HP, COM COIFA PARA DISCO 10" - CHI DIURNO. AF_08/2015</v>
          </cell>
          <cell r="E352" t="str">
            <v>CHI</v>
          </cell>
          <cell r="F352">
            <v>0.39800000000000002</v>
          </cell>
          <cell r="G352">
            <v>18.690000000000001</v>
          </cell>
          <cell r="H352">
            <v>7.44</v>
          </cell>
        </row>
        <row r="353">
          <cell r="B353">
            <v>74</v>
          </cell>
          <cell r="C353" t="str">
            <v>Próprio</v>
          </cell>
          <cell r="D353" t="str">
            <v>PEITORIL EM GRANITO VERDE UBATUBA, L = 19 CM COM PINGADEIRA</v>
          </cell>
          <cell r="E353" t="str">
            <v>M²</v>
          </cell>
          <cell r="F353">
            <v>0.2</v>
          </cell>
          <cell r="G353">
            <v>360</v>
          </cell>
          <cell r="H353">
            <v>72</v>
          </cell>
        </row>
        <row r="357">
          <cell r="B357" t="str">
            <v>Código</v>
          </cell>
          <cell r="C357" t="str">
            <v>Banco</v>
          </cell>
          <cell r="D357" t="str">
            <v>Descrição</v>
          </cell>
          <cell r="E357" t="str">
            <v>Und</v>
          </cell>
          <cell r="F357" t="str">
            <v>Quant.</v>
          </cell>
          <cell r="G357" t="str">
            <v>Valor Unit</v>
          </cell>
          <cell r="H357" t="str">
            <v>Total</v>
          </cell>
        </row>
        <row r="358">
          <cell r="B358">
            <v>100755</v>
          </cell>
          <cell r="C358" t="str">
            <v>Próprio</v>
          </cell>
          <cell r="D358" t="str">
            <v>TABICA PARA FORRO DE GESSO</v>
          </cell>
          <cell r="E358" t="str">
            <v>M</v>
          </cell>
          <cell r="F358">
            <v>1</v>
          </cell>
          <cell r="G358">
            <v>19.61</v>
          </cell>
          <cell r="H358">
            <v>19.61</v>
          </cell>
        </row>
        <row r="359">
          <cell r="B359">
            <v>88269</v>
          </cell>
          <cell r="C359" t="str">
            <v>SINAPI</v>
          </cell>
          <cell r="D359" t="str">
            <v>GESSEIRO COM ENCARGOS COMPLEMENTARES</v>
          </cell>
          <cell r="E359" t="str">
            <v>H</v>
          </cell>
          <cell r="F359">
            <v>0.5</v>
          </cell>
          <cell r="G359">
            <v>18.79</v>
          </cell>
          <cell r="H359">
            <v>9.4</v>
          </cell>
        </row>
        <row r="360">
          <cell r="B360">
            <v>88316</v>
          </cell>
          <cell r="C360" t="str">
            <v>SINAPI</v>
          </cell>
          <cell r="D360" t="str">
            <v>SERVENTE COM ENCARGOS COMPLEMENTARES</v>
          </cell>
          <cell r="E360" t="str">
            <v>H</v>
          </cell>
          <cell r="F360">
            <v>0.5</v>
          </cell>
          <cell r="G360">
            <v>15.06</v>
          </cell>
          <cell r="H360">
            <v>7.53</v>
          </cell>
        </row>
        <row r="361">
          <cell r="B361">
            <v>20250</v>
          </cell>
          <cell r="C361" t="str">
            <v>SINAPI</v>
          </cell>
          <cell r="D361" t="str">
            <v>SISAL EM FIBRA</v>
          </cell>
          <cell r="E361" t="str">
            <v>KG</v>
          </cell>
          <cell r="F361">
            <v>0.06</v>
          </cell>
          <cell r="G361">
            <v>16</v>
          </cell>
          <cell r="H361">
            <v>0.96</v>
          </cell>
        </row>
        <row r="362">
          <cell r="B362">
            <v>4812</v>
          </cell>
          <cell r="C362" t="str">
            <v>SINAPI</v>
          </cell>
          <cell r="D362" t="str">
            <v>PLACA DE GESSO PARA FORRO, *60 X 60* CM, ESPESSURA DE 12 MM (SEM COLOCACAO)</v>
          </cell>
          <cell r="E362" t="str">
            <v>m²</v>
          </cell>
          <cell r="F362">
            <v>0.2</v>
          </cell>
          <cell r="G362">
            <v>8.17</v>
          </cell>
          <cell r="H362">
            <v>1.63</v>
          </cell>
        </row>
        <row r="363">
          <cell r="B363">
            <v>3315</v>
          </cell>
          <cell r="C363" t="str">
            <v>SINAPI</v>
          </cell>
          <cell r="D363" t="str">
            <v>GESSO EM PO PARA REVESTIMENTOS/MOLDURAS/SANCAS E USO GERAL</v>
          </cell>
          <cell r="E363" t="str">
            <v>KG</v>
          </cell>
          <cell r="F363">
            <v>0.25</v>
          </cell>
          <cell r="G363">
            <v>0.35</v>
          </cell>
          <cell r="H363">
            <v>0.09</v>
          </cell>
        </row>
        <row r="367">
          <cell r="B367" t="str">
            <v>Código</v>
          </cell>
          <cell r="C367" t="str">
            <v>Banco</v>
          </cell>
          <cell r="D367" t="str">
            <v>Descrição</v>
          </cell>
          <cell r="E367" t="str">
            <v>Und</v>
          </cell>
          <cell r="F367" t="str">
            <v>Quant.</v>
          </cell>
          <cell r="G367" t="str">
            <v>Valor Unit</v>
          </cell>
          <cell r="H367" t="str">
            <v>Total</v>
          </cell>
        </row>
        <row r="368">
          <cell r="B368">
            <v>100784</v>
          </cell>
          <cell r="C368" t="str">
            <v>Próprio</v>
          </cell>
          <cell r="D368" t="str">
            <v>Fornecimento e assentamento de bancada de granito verde Ubatuba, fixa com cantoneira cromada.</v>
          </cell>
          <cell r="E368" t="str">
            <v>m²</v>
          </cell>
          <cell r="F368">
            <v>1</v>
          </cell>
          <cell r="G368">
            <v>669.2</v>
          </cell>
          <cell r="H368">
            <v>669.2</v>
          </cell>
        </row>
        <row r="369">
          <cell r="B369">
            <v>88309</v>
          </cell>
          <cell r="C369" t="str">
            <v>SINAPI</v>
          </cell>
          <cell r="D369" t="str">
            <v>PEDREIRO COM ENCARGOS COMPLEMENTARES</v>
          </cell>
          <cell r="E369" t="str">
            <v>H</v>
          </cell>
          <cell r="F369">
            <v>2.4</v>
          </cell>
          <cell r="G369">
            <v>18.89</v>
          </cell>
          <cell r="H369">
            <v>45.34</v>
          </cell>
        </row>
        <row r="370">
          <cell r="B370">
            <v>88316</v>
          </cell>
          <cell r="C370" t="str">
            <v>SINAPI</v>
          </cell>
          <cell r="D370" t="str">
            <v>SERVENTE COM ENCARGOS COMPLEMENTARES</v>
          </cell>
          <cell r="E370" t="str">
            <v>H</v>
          </cell>
          <cell r="F370">
            <v>4.7699999999999996</v>
          </cell>
          <cell r="G370">
            <v>15.06</v>
          </cell>
          <cell r="H370">
            <v>71.84</v>
          </cell>
        </row>
        <row r="371">
          <cell r="B371" t="str">
            <v xml:space="preserve"> A00094 </v>
          </cell>
          <cell r="C371" t="str">
            <v>SEDOP</v>
          </cell>
          <cell r="D371" t="str">
            <v>Granito verde Ubatuba - bancada</v>
          </cell>
          <cell r="E371" t="str">
            <v>m²</v>
          </cell>
          <cell r="F371">
            <v>1</v>
          </cell>
          <cell r="G371">
            <v>480</v>
          </cell>
          <cell r="H371">
            <v>480</v>
          </cell>
        </row>
        <row r="372">
          <cell r="B372">
            <v>4823</v>
          </cell>
          <cell r="C372" t="str">
            <v>SINAPI</v>
          </cell>
          <cell r="D372" t="str">
            <v>MASSA PLASTICA PARA MARMORE/GRANITO</v>
          </cell>
          <cell r="E372" t="str">
            <v>KG</v>
          </cell>
          <cell r="F372">
            <v>0.52500000000000002</v>
          </cell>
          <cell r="G372">
            <v>32.56</v>
          </cell>
          <cell r="H372">
            <v>17.09</v>
          </cell>
        </row>
        <row r="373">
          <cell r="B373">
            <v>37591</v>
          </cell>
          <cell r="C373" t="str">
            <v>SINAPI</v>
          </cell>
          <cell r="D373" t="str">
            <v>SUPORTE MAO-FRANCESA EM ACO, ABAS IGUAIS 40 CM, CAPACIDADE MINIMA 70 KG, BRANCO</v>
          </cell>
          <cell r="E373" t="str">
            <v>UN</v>
          </cell>
          <cell r="F373">
            <v>2</v>
          </cell>
          <cell r="G373">
            <v>26.55</v>
          </cell>
          <cell r="H373">
            <v>53.1</v>
          </cell>
        </row>
        <row r="374">
          <cell r="B374">
            <v>37329</v>
          </cell>
          <cell r="C374" t="str">
            <v>SINAPI</v>
          </cell>
          <cell r="D374" t="str">
            <v>REJUNTE EPOXI, QUALQUER COR</v>
          </cell>
          <cell r="E374" t="str">
            <v>KG</v>
          </cell>
          <cell r="F374">
            <v>2.1100000000000001E-2</v>
          </cell>
          <cell r="G374">
            <v>86.57</v>
          </cell>
          <cell r="H374">
            <v>1.83</v>
          </cell>
        </row>
        <row r="378">
          <cell r="B378" t="str">
            <v>Código</v>
          </cell>
          <cell r="C378" t="str">
            <v>Banco</v>
          </cell>
          <cell r="D378" t="str">
            <v>Descrição</v>
          </cell>
          <cell r="E378" t="str">
            <v>Und</v>
          </cell>
          <cell r="F378" t="str">
            <v>Quant.</v>
          </cell>
          <cell r="G378" t="str">
            <v>Valor Unit</v>
          </cell>
          <cell r="H378" t="str">
            <v>Total</v>
          </cell>
        </row>
        <row r="379">
          <cell r="B379">
            <v>100785</v>
          </cell>
          <cell r="C379" t="str">
            <v>Próprio</v>
          </cell>
          <cell r="D379" t="str">
            <v>Fornecimento e instalação de rodabanca e testeira de bancada em granito verde ubatuba h=10cm</v>
          </cell>
          <cell r="E379" t="str">
            <v>m</v>
          </cell>
          <cell r="F379">
            <v>1</v>
          </cell>
          <cell r="G379">
            <v>71.73</v>
          </cell>
          <cell r="H379">
            <v>71.73</v>
          </cell>
        </row>
        <row r="380">
          <cell r="B380">
            <v>88309</v>
          </cell>
          <cell r="C380" t="str">
            <v>SINAPI</v>
          </cell>
          <cell r="D380" t="str">
            <v>PEDREIRO COM ENCARGOS COMPLEMENTARES</v>
          </cell>
          <cell r="E380" t="str">
            <v>H</v>
          </cell>
          <cell r="F380">
            <v>0.2</v>
          </cell>
          <cell r="G380">
            <v>18.89</v>
          </cell>
          <cell r="H380">
            <v>3.78</v>
          </cell>
        </row>
        <row r="381">
          <cell r="B381">
            <v>88316</v>
          </cell>
          <cell r="C381" t="str">
            <v>SINAPI</v>
          </cell>
          <cell r="D381" t="str">
            <v>SERVENTE COM ENCARGOS COMPLEMENTARES</v>
          </cell>
          <cell r="E381" t="str">
            <v>H</v>
          </cell>
          <cell r="F381">
            <v>0.2</v>
          </cell>
          <cell r="G381">
            <v>15.06</v>
          </cell>
          <cell r="H381">
            <v>3.01</v>
          </cell>
        </row>
        <row r="382">
          <cell r="B382">
            <v>69</v>
          </cell>
          <cell r="C382" t="str">
            <v>Próprio</v>
          </cell>
          <cell r="D382" t="str">
            <v>Rodabanca/Testeira em granito verde Ubatuba h=10cm</v>
          </cell>
          <cell r="E382" t="str">
            <v>m</v>
          </cell>
          <cell r="F382">
            <v>1</v>
          </cell>
          <cell r="G382">
            <v>40</v>
          </cell>
          <cell r="H382">
            <v>40</v>
          </cell>
        </row>
        <row r="383">
          <cell r="B383">
            <v>4823</v>
          </cell>
          <cell r="C383" t="str">
            <v>SINAPI</v>
          </cell>
          <cell r="D383" t="str">
            <v>MASSA PLASTICA PARA MARMORE/GRANITO</v>
          </cell>
          <cell r="E383" t="str">
            <v>KG</v>
          </cell>
          <cell r="F383">
            <v>0.5</v>
          </cell>
          <cell r="G383">
            <v>32.56</v>
          </cell>
          <cell r="H383">
            <v>16.28</v>
          </cell>
        </row>
        <row r="384">
          <cell r="B384">
            <v>37329</v>
          </cell>
          <cell r="C384" t="str">
            <v>SINAPI</v>
          </cell>
          <cell r="D384" t="str">
            <v>REJUNTE EPOXI, QUALQUER COR</v>
          </cell>
          <cell r="E384" t="str">
            <v>KG</v>
          </cell>
          <cell r="F384">
            <v>0.1</v>
          </cell>
          <cell r="G384">
            <v>86.57</v>
          </cell>
          <cell r="H384">
            <v>8.66</v>
          </cell>
        </row>
        <row r="388">
          <cell r="B388" t="str">
            <v>Código</v>
          </cell>
          <cell r="C388" t="str">
            <v>Banco</v>
          </cell>
          <cell r="D388" t="str">
            <v>Descrição</v>
          </cell>
          <cell r="E388" t="str">
            <v>Und</v>
          </cell>
          <cell r="F388" t="str">
            <v>Quant.</v>
          </cell>
          <cell r="G388" t="str">
            <v>Valor Unit</v>
          </cell>
          <cell r="H388" t="str">
            <v>Total</v>
          </cell>
        </row>
        <row r="389">
          <cell r="B389">
            <v>37</v>
          </cell>
          <cell r="C389" t="str">
            <v>Próprio</v>
          </cell>
          <cell r="D389" t="str">
            <v>DIVISORIA EM GRANITO VERDE UBATUBA, ESP = 3CM, ASSENTADO COM ARGAMASSA TRACO 1:4, ARREMATE EM CIMENTO BRANCO, EXCLUSIVE FERRAGENS</v>
          </cell>
          <cell r="E389" t="str">
            <v>m²</v>
          </cell>
          <cell r="F389">
            <v>1</v>
          </cell>
          <cell r="G389">
            <v>412.51</v>
          </cell>
          <cell r="H389">
            <v>412.51</v>
          </cell>
        </row>
        <row r="390">
          <cell r="B390">
            <v>88631</v>
          </cell>
          <cell r="C390" t="str">
            <v>SINAPI</v>
          </cell>
          <cell r="D390" t="str">
            <v>ARGAMASSA TRAÇO 1:4 (EM VOLUME DE CIMENTO E AREIA MÉDIA ÚMIDA), PREPARO MANUAL. AF_08/2019</v>
          </cell>
          <cell r="E390" t="str">
            <v>m³</v>
          </cell>
          <cell r="F390">
            <v>3.3E-3</v>
          </cell>
          <cell r="G390">
            <v>563.05999999999995</v>
          </cell>
          <cell r="H390">
            <v>1.86</v>
          </cell>
        </row>
        <row r="391">
          <cell r="B391">
            <v>1380</v>
          </cell>
          <cell r="C391" t="str">
            <v>SINAPI</v>
          </cell>
          <cell r="D391" t="str">
            <v>CIMENTO BRANCO</v>
          </cell>
          <cell r="E391" t="str">
            <v>KG</v>
          </cell>
          <cell r="F391">
            <v>0.7</v>
          </cell>
          <cell r="G391">
            <v>3.05</v>
          </cell>
          <cell r="H391">
            <v>2.14</v>
          </cell>
        </row>
        <row r="392">
          <cell r="B392">
            <v>4755</v>
          </cell>
          <cell r="C392" t="str">
            <v>SINAPI</v>
          </cell>
          <cell r="D392" t="str">
            <v>MARMORISTA / GRANITEIRO</v>
          </cell>
          <cell r="E392" t="str">
            <v>H</v>
          </cell>
          <cell r="F392">
            <v>4.8</v>
          </cell>
          <cell r="G392">
            <v>13.84</v>
          </cell>
          <cell r="H392">
            <v>66.430000000000007</v>
          </cell>
        </row>
        <row r="393">
          <cell r="B393">
            <v>6111</v>
          </cell>
          <cell r="C393" t="str">
            <v>SINAPI</v>
          </cell>
          <cell r="D393" t="str">
            <v>SERVENTE DE OBRAS</v>
          </cell>
          <cell r="E393" t="str">
            <v>H</v>
          </cell>
          <cell r="F393">
            <v>2.2999999999999998</v>
          </cell>
          <cell r="G393">
            <v>9.6</v>
          </cell>
          <cell r="H393">
            <v>22.08</v>
          </cell>
        </row>
        <row r="394">
          <cell r="B394">
            <v>25</v>
          </cell>
          <cell r="C394" t="str">
            <v>Próprio</v>
          </cell>
          <cell r="D394" t="str">
            <v>GRANITO VERDE UBATUDA</v>
          </cell>
          <cell r="E394" t="str">
            <v>m²</v>
          </cell>
          <cell r="F394">
            <v>1</v>
          </cell>
          <cell r="G394">
            <v>320</v>
          </cell>
          <cell r="H394">
            <v>320</v>
          </cell>
        </row>
        <row r="397">
          <cell r="B397" t="str">
            <v>Código</v>
          </cell>
          <cell r="C397" t="str">
            <v>Banco</v>
          </cell>
          <cell r="D397" t="str">
            <v>Descrição</v>
          </cell>
          <cell r="E397" t="str">
            <v>Und</v>
          </cell>
          <cell r="F397" t="str">
            <v>Quant.</v>
          </cell>
          <cell r="G397" t="str">
            <v>Valor Unit</v>
          </cell>
          <cell r="H397" t="str">
            <v>Total</v>
          </cell>
        </row>
        <row r="398">
          <cell r="B398">
            <v>101096</v>
          </cell>
          <cell r="C398" t="str">
            <v>Próprio</v>
          </cell>
          <cell r="D398" t="str">
            <v>BANCADA EM ACO INOX</v>
          </cell>
          <cell r="E398" t="str">
            <v>m²</v>
          </cell>
          <cell r="F398">
            <v>1</v>
          </cell>
          <cell r="G398">
            <v>675.02</v>
          </cell>
          <cell r="H398">
            <v>675.02</v>
          </cell>
        </row>
        <row r="399">
          <cell r="B399">
            <v>88309</v>
          </cell>
          <cell r="C399" t="str">
            <v>SINAPI</v>
          </cell>
          <cell r="D399" t="str">
            <v>PEDREIRO COM ENCARGOS COMPLEMENTARES</v>
          </cell>
          <cell r="E399" t="str">
            <v>H</v>
          </cell>
          <cell r="F399">
            <v>0.78900000000000003</v>
          </cell>
          <cell r="G399">
            <v>18.89</v>
          </cell>
          <cell r="H399">
            <v>14.9</v>
          </cell>
        </row>
        <row r="400">
          <cell r="B400">
            <v>88631</v>
          </cell>
          <cell r="C400" t="str">
            <v>SINAPI</v>
          </cell>
          <cell r="D400" t="str">
            <v>SERVENTE COM ENCARGOS COMPLEMENTARES</v>
          </cell>
          <cell r="E400" t="str">
            <v>H</v>
          </cell>
          <cell r="F400">
            <v>0.78900000000000003</v>
          </cell>
          <cell r="G400">
            <v>15.06</v>
          </cell>
          <cell r="H400">
            <v>11.88</v>
          </cell>
        </row>
        <row r="401">
          <cell r="B401">
            <v>1379</v>
          </cell>
          <cell r="C401" t="str">
            <v>SINAPI</v>
          </cell>
          <cell r="D401" t="str">
            <v>CIMENTO PORTLAND COMPOSTO CP II-32</v>
          </cell>
          <cell r="E401" t="str">
            <v>KG</v>
          </cell>
          <cell r="F401">
            <v>10.86</v>
          </cell>
          <cell r="G401">
            <v>0.97</v>
          </cell>
          <cell r="H401">
            <v>10.53</v>
          </cell>
        </row>
        <row r="402">
          <cell r="B402">
            <v>370</v>
          </cell>
          <cell r="C402" t="str">
            <v>SINAPI</v>
          </cell>
          <cell r="D402" t="str">
            <v>AREIA MEDIA - POSTO JAZIDA/FORNECEDOR (RETIRADO NA JAZIDA, SEM TRANSPORTE)</v>
          </cell>
          <cell r="E402" t="str">
            <v>M³</v>
          </cell>
          <cell r="F402">
            <v>1.9E-2</v>
          </cell>
          <cell r="G402">
            <v>52.5</v>
          </cell>
          <cell r="H402">
            <v>1</v>
          </cell>
        </row>
        <row r="403">
          <cell r="B403">
            <v>4734</v>
          </cell>
          <cell r="C403" t="str">
            <v>SINAPI</v>
          </cell>
          <cell r="D403" t="str">
            <v>SEIXO ROLADO PARA APLICACAO EM CONCRETO (POSTO PEDREIRA/FORNECEDOR, SEM FRETE)</v>
          </cell>
          <cell r="E403" t="str">
            <v>M³</v>
          </cell>
          <cell r="F403">
            <v>2.1999999999999999E-2</v>
          </cell>
          <cell r="G403">
            <v>115.15</v>
          </cell>
          <cell r="H403">
            <v>2.5299999999999998</v>
          </cell>
        </row>
        <row r="404">
          <cell r="B404">
            <v>37590</v>
          </cell>
          <cell r="C404" t="str">
            <v>SINAPI</v>
          </cell>
          <cell r="D404" t="str">
            <v>SUPORTE MAO-FRANCESA EM ACO, ABAS IGUAIS 30 CM, CAPACIDADE MINIMA 60 KG, BRANCO</v>
          </cell>
          <cell r="E404" t="str">
            <v>UNI.</v>
          </cell>
          <cell r="F404">
            <v>2</v>
          </cell>
          <cell r="G404">
            <v>22.09</v>
          </cell>
          <cell r="H404">
            <v>44.18</v>
          </cell>
        </row>
        <row r="405">
          <cell r="B405">
            <v>10506</v>
          </cell>
          <cell r="C405" t="str">
            <v>SBC</v>
          </cell>
          <cell r="D405" t="str">
            <v>BANCA (TAMPO) ACO INOX INDUSTRIAL</v>
          </cell>
          <cell r="E405" t="str">
            <v>M²</v>
          </cell>
          <cell r="F405">
            <v>1</v>
          </cell>
          <cell r="G405">
            <v>590</v>
          </cell>
          <cell r="H405">
            <v>590</v>
          </cell>
        </row>
        <row r="408">
          <cell r="B408" t="str">
            <v>Código</v>
          </cell>
          <cell r="C408" t="str">
            <v>Banco</v>
          </cell>
          <cell r="D408" t="str">
            <v>Descrição</v>
          </cell>
          <cell r="E408" t="str">
            <v>Und</v>
          </cell>
          <cell r="F408" t="str">
            <v>Quant.</v>
          </cell>
          <cell r="G408" t="str">
            <v>Valor Unit</v>
          </cell>
          <cell r="H408" t="str">
            <v>Total</v>
          </cell>
        </row>
        <row r="409">
          <cell r="B409">
            <v>101097</v>
          </cell>
          <cell r="C409" t="str">
            <v>Próprio</v>
          </cell>
          <cell r="D409" t="str">
            <v>PIA INOX COM 1 CUBA 1,00X70CM</v>
          </cell>
          <cell r="E409" t="str">
            <v>m²</v>
          </cell>
          <cell r="F409">
            <v>1</v>
          </cell>
          <cell r="G409">
            <v>1716.57</v>
          </cell>
          <cell r="H409">
            <v>1716.57</v>
          </cell>
        </row>
        <row r="410">
          <cell r="B410">
            <v>88309</v>
          </cell>
          <cell r="C410" t="str">
            <v>SINAPI</v>
          </cell>
          <cell r="D410" t="str">
            <v>PEDREIRO COM ENCARGOS COMPLEMENTARES</v>
          </cell>
          <cell r="E410" t="str">
            <v>H</v>
          </cell>
          <cell r="F410">
            <v>3.5</v>
          </cell>
          <cell r="G410">
            <v>18.89</v>
          </cell>
          <cell r="H410">
            <v>66.12</v>
          </cell>
        </row>
        <row r="411">
          <cell r="B411">
            <v>88242</v>
          </cell>
          <cell r="C411" t="str">
            <v>SINAPI</v>
          </cell>
          <cell r="D411" t="str">
            <v>AJUDANTE DE PEDREIRO COM ENCARGOS COMPLEMENTARES</v>
          </cell>
          <cell r="E411" t="str">
            <v>H</v>
          </cell>
          <cell r="F411">
            <v>3.5</v>
          </cell>
          <cell r="G411">
            <v>15.11</v>
          </cell>
          <cell r="H411">
            <v>52.89</v>
          </cell>
        </row>
        <row r="412">
          <cell r="B412">
            <v>1379</v>
          </cell>
          <cell r="C412" t="str">
            <v>SINAPI</v>
          </cell>
          <cell r="D412" t="str">
            <v>CIMENTO PORTLAND COMPOSTO CP II-32</v>
          </cell>
          <cell r="E412" t="str">
            <v>KG</v>
          </cell>
          <cell r="F412">
            <v>5</v>
          </cell>
          <cell r="G412">
            <v>0.97</v>
          </cell>
          <cell r="H412">
            <v>4.8499999999999996</v>
          </cell>
        </row>
        <row r="413">
          <cell r="B413">
            <v>370</v>
          </cell>
          <cell r="C413" t="str">
            <v>SINAPI</v>
          </cell>
          <cell r="D413" t="str">
            <v>AREIA MEDIA - POSTO JAZIDA/FORNECEDOR (RETIRADO NA JAZIDA, SEM TRANSPORTE)</v>
          </cell>
          <cell r="E413" t="str">
            <v>M³</v>
          </cell>
          <cell r="F413">
            <v>1E-3</v>
          </cell>
          <cell r="G413">
            <v>52.5</v>
          </cell>
          <cell r="H413">
            <v>0.05</v>
          </cell>
        </row>
        <row r="414">
          <cell r="B414">
            <v>1380</v>
          </cell>
          <cell r="C414" t="str">
            <v>SINAPI</v>
          </cell>
          <cell r="D414" t="str">
            <v>CIMENTO BRANCO</v>
          </cell>
          <cell r="E414" t="str">
            <v>KG</v>
          </cell>
          <cell r="F414">
            <v>1.2</v>
          </cell>
          <cell r="G414">
            <v>3.05</v>
          </cell>
          <cell r="H414">
            <v>3.66</v>
          </cell>
        </row>
        <row r="415">
          <cell r="B415">
            <v>30053</v>
          </cell>
          <cell r="C415" t="str">
            <v>SBC</v>
          </cell>
          <cell r="D415" t="str">
            <v>BANCADA (PIA) ACO INOX INDUSTRIAL COM CUBA JP 50x40x25cm - 100x70cm - BRASCOOL</v>
          </cell>
          <cell r="E415" t="str">
            <v>UNI.</v>
          </cell>
          <cell r="F415">
            <v>1</v>
          </cell>
          <cell r="G415">
            <v>1589</v>
          </cell>
          <cell r="H415">
            <v>1589</v>
          </cell>
        </row>
        <row r="418">
          <cell r="B418" t="str">
            <v>Código</v>
          </cell>
          <cell r="C418" t="str">
            <v>Banco</v>
          </cell>
          <cell r="D418" t="str">
            <v>Descrição</v>
          </cell>
          <cell r="E418" t="str">
            <v>Und</v>
          </cell>
          <cell r="F418" t="str">
            <v>Quant.</v>
          </cell>
          <cell r="G418" t="str">
            <v>Valor Unit</v>
          </cell>
          <cell r="H418" t="str">
            <v>Total</v>
          </cell>
        </row>
        <row r="419">
          <cell r="B419">
            <v>101098</v>
          </cell>
          <cell r="C419" t="str">
            <v>Próprio</v>
          </cell>
          <cell r="D419" t="str">
            <v>BANCADA EM ACO INOX COM 2 CUBAS (2,00M X 0,70M)</v>
          </cell>
          <cell r="E419" t="str">
            <v>m²</v>
          </cell>
          <cell r="F419">
            <v>1</v>
          </cell>
          <cell r="G419">
            <v>1257.22</v>
          </cell>
          <cell r="H419">
            <v>1257.22</v>
          </cell>
        </row>
        <row r="420">
          <cell r="B420">
            <v>88309</v>
          </cell>
          <cell r="C420" t="str">
            <v>SINAPI</v>
          </cell>
          <cell r="D420" t="str">
            <v>PEDREIRO COM ENCARGOS COMPLEMENTARES</v>
          </cell>
          <cell r="E420" t="str">
            <v>H</v>
          </cell>
          <cell r="F420">
            <v>3.5</v>
          </cell>
          <cell r="G420">
            <v>18.89</v>
          </cell>
          <cell r="H420">
            <v>66.12</v>
          </cell>
        </row>
        <row r="421">
          <cell r="B421">
            <v>88631</v>
          </cell>
          <cell r="C421" t="str">
            <v>SINAPI</v>
          </cell>
          <cell r="D421" t="str">
            <v>SERVENTE COM ENCARGOS COMPLEMENTARES</v>
          </cell>
          <cell r="E421" t="str">
            <v>H</v>
          </cell>
          <cell r="F421">
            <v>3.5</v>
          </cell>
          <cell r="G421">
            <v>15.06</v>
          </cell>
          <cell r="H421">
            <v>52.71</v>
          </cell>
        </row>
        <row r="422">
          <cell r="B422">
            <v>1379</v>
          </cell>
          <cell r="C422" t="str">
            <v>SINAPI</v>
          </cell>
          <cell r="D422" t="str">
            <v>CIMENTO PORTLAND COMPOSTO CP II-32</v>
          </cell>
          <cell r="E422" t="str">
            <v>KG</v>
          </cell>
          <cell r="F422">
            <v>10.86</v>
          </cell>
          <cell r="G422">
            <v>0.97</v>
          </cell>
          <cell r="H422">
            <v>10.53</v>
          </cell>
        </row>
        <row r="423">
          <cell r="B423">
            <v>370</v>
          </cell>
          <cell r="C423" t="str">
            <v>SINAPI</v>
          </cell>
          <cell r="D423" t="str">
            <v>AREIA MEDIA - POSTO JAZIDA/FORNECEDOR (RETIRADO NA JAZIDA, SEM TRANSPORTE)</v>
          </cell>
          <cell r="E423" t="str">
            <v>M³</v>
          </cell>
          <cell r="F423">
            <v>1.9E-2</v>
          </cell>
          <cell r="G423">
            <v>52.5</v>
          </cell>
          <cell r="H423">
            <v>1</v>
          </cell>
        </row>
        <row r="424">
          <cell r="B424">
            <v>37590</v>
          </cell>
          <cell r="C424" t="str">
            <v>SINAPI</v>
          </cell>
          <cell r="D424" t="str">
            <v>SUPORTE MAO-FRANCESA EM ACO, ABAS IGUAIS 30 CM, CAPACIDADE MINIMA 60 KG, BRANCO</v>
          </cell>
          <cell r="E424" t="str">
            <v>UNI.</v>
          </cell>
          <cell r="F424">
            <v>4</v>
          </cell>
          <cell r="G424">
            <v>22.09</v>
          </cell>
          <cell r="H424">
            <v>88.36</v>
          </cell>
        </row>
        <row r="425">
          <cell r="B425" t="str">
            <v xml:space="preserve"> H00047</v>
          </cell>
          <cell r="C425" t="str">
            <v>SEDOP</v>
          </cell>
          <cell r="D425" t="str">
            <v>Pia de aco inoxidavel c/02 cubas 2,00m</v>
          </cell>
          <cell r="E425" t="str">
            <v>UNI.</v>
          </cell>
          <cell r="F425">
            <v>1</v>
          </cell>
          <cell r="G425">
            <v>1038.5</v>
          </cell>
          <cell r="H425">
            <v>1038.5</v>
          </cell>
        </row>
        <row r="429">
          <cell r="B429" t="str">
            <v>Código</v>
          </cell>
          <cell r="C429" t="str">
            <v>Banco</v>
          </cell>
          <cell r="D429" t="str">
            <v>Descrição</v>
          </cell>
          <cell r="E429" t="str">
            <v>Und</v>
          </cell>
          <cell r="F429" t="str">
            <v>Quant.</v>
          </cell>
          <cell r="G429" t="str">
            <v>Valor Unit</v>
          </cell>
          <cell r="H429" t="str">
            <v>Total</v>
          </cell>
        </row>
        <row r="430">
          <cell r="B430">
            <v>100855</v>
          </cell>
          <cell r="C430" t="str">
            <v>Próprio</v>
          </cell>
          <cell r="D430" t="str">
            <v>TEXTURA ACRÍLICA, APLICAÇÃO MANUAL SOBRE REBOCO, FABRICANTE NACIONAL, COR MILÃO, DUÃOS DEMÃOS</v>
          </cell>
          <cell r="E430" t="str">
            <v>m²</v>
          </cell>
          <cell r="F430">
            <v>1</v>
          </cell>
          <cell r="G430">
            <v>30.41</v>
          </cell>
          <cell r="H430">
            <v>30.41</v>
          </cell>
        </row>
        <row r="431">
          <cell r="B431">
            <v>88310</v>
          </cell>
          <cell r="C431" t="str">
            <v>SINAPI</v>
          </cell>
          <cell r="D431" t="str">
            <v>PINTOR COM ENCARGOS COMPLEMENTARES</v>
          </cell>
          <cell r="E431" t="str">
            <v>H</v>
          </cell>
          <cell r="F431">
            <v>0.188</v>
          </cell>
          <cell r="G431">
            <v>19.89</v>
          </cell>
          <cell r="H431">
            <v>3.74</v>
          </cell>
        </row>
        <row r="432">
          <cell r="B432">
            <v>88316</v>
          </cell>
          <cell r="C432" t="str">
            <v>SINAPI</v>
          </cell>
          <cell r="D432" t="str">
            <v>SERVENTE COM ENCARGOS COMPLEMENTARES</v>
          </cell>
          <cell r="E432" t="str">
            <v>H</v>
          </cell>
          <cell r="F432">
            <v>6.9000000000000006E-2</v>
          </cell>
          <cell r="G432">
            <v>15.06</v>
          </cell>
          <cell r="H432">
            <v>1.04</v>
          </cell>
        </row>
        <row r="433">
          <cell r="B433">
            <v>100</v>
          </cell>
          <cell r="C433" t="str">
            <v>Próprio</v>
          </cell>
          <cell r="D433" t="str">
            <v>TEXTURA DE ALTO RELEVO, HIDROREPELENTE, COR LONDRE, FABRICANTE LEINERTEX</v>
          </cell>
          <cell r="E433" t="str">
            <v>Kg</v>
          </cell>
          <cell r="F433">
            <v>4.16</v>
          </cell>
          <cell r="G433">
            <v>6.16</v>
          </cell>
          <cell r="H433">
            <v>25.63</v>
          </cell>
        </row>
        <row r="437">
          <cell r="B437" t="str">
            <v>Código</v>
          </cell>
          <cell r="C437" t="str">
            <v>Banco</v>
          </cell>
          <cell r="D437" t="str">
            <v>Descrição</v>
          </cell>
          <cell r="E437" t="str">
            <v>Und</v>
          </cell>
          <cell r="F437" t="str">
            <v>Quant.</v>
          </cell>
          <cell r="G437" t="str">
            <v>Valor Unit</v>
          </cell>
          <cell r="H437" t="str">
            <v>Total</v>
          </cell>
        </row>
        <row r="438">
          <cell r="B438">
            <v>101010</v>
          </cell>
          <cell r="C438" t="str">
            <v>Próprio</v>
          </cell>
          <cell r="D438" t="str">
            <v>Fornecimento e aplicação manual de pintura com tinta acrílica linha Evolution, acabamento semibrilho, de acordo com especificações de projeto, fabricante nacional, cor Elefante, duas demãos</v>
          </cell>
          <cell r="E438" t="str">
            <v>m²</v>
          </cell>
          <cell r="F438">
            <v>1</v>
          </cell>
          <cell r="G438">
            <v>11.88</v>
          </cell>
          <cell r="H438">
            <v>11.88</v>
          </cell>
        </row>
        <row r="439">
          <cell r="B439">
            <v>88310</v>
          </cell>
          <cell r="C439" t="str">
            <v>SINAPI</v>
          </cell>
          <cell r="D439" t="str">
            <v>PINTOR COM ENCARGOS COMPLEMENTARES</v>
          </cell>
          <cell r="E439" t="str">
            <v>H</v>
          </cell>
          <cell r="F439">
            <v>0.187</v>
          </cell>
          <cell r="G439">
            <v>19.89</v>
          </cell>
          <cell r="H439">
            <v>3.72</v>
          </cell>
        </row>
        <row r="440">
          <cell r="B440">
            <v>88316</v>
          </cell>
          <cell r="C440" t="str">
            <v>SINAPI</v>
          </cell>
          <cell r="D440" t="str">
            <v>SERVENTE COM ENCARGOS COMPLEMENTARES</v>
          </cell>
          <cell r="E440" t="str">
            <v>H</v>
          </cell>
          <cell r="F440">
            <v>6.9000000000000006E-2</v>
          </cell>
          <cell r="G440">
            <v>15.06</v>
          </cell>
          <cell r="H440">
            <v>1.04</v>
          </cell>
        </row>
        <row r="441">
          <cell r="B441">
            <v>174</v>
          </cell>
          <cell r="C441" t="str">
            <v>Próprio</v>
          </cell>
          <cell r="D441" t="str">
            <v>Tinta acrílica evolution semi brilho Elefante, fabricante Leinertex</v>
          </cell>
          <cell r="E441" t="str">
            <v>L</v>
          </cell>
          <cell r="F441">
            <v>0.28000000000000003</v>
          </cell>
          <cell r="G441">
            <v>25.44</v>
          </cell>
          <cell r="H441">
            <v>7.12</v>
          </cell>
        </row>
        <row r="444">
          <cell r="B444" t="str">
            <v>Código</v>
          </cell>
          <cell r="C444" t="str">
            <v>Banco</v>
          </cell>
          <cell r="D444" t="str">
            <v>Descrição</v>
          </cell>
          <cell r="E444" t="str">
            <v>Und</v>
          </cell>
          <cell r="F444" t="str">
            <v>Quant.</v>
          </cell>
          <cell r="G444" t="str">
            <v>Valor Unit</v>
          </cell>
          <cell r="H444" t="str">
            <v>Total</v>
          </cell>
        </row>
        <row r="445">
          <cell r="B445">
            <v>100822</v>
          </cell>
          <cell r="C445" t="str">
            <v>Próprio</v>
          </cell>
          <cell r="D445" t="str">
            <v>CURVA CURTA 90 GRAUS, PVC, REDE PLUVIAL, DN 100 MM,  FORNECIDO E INSTALADO</v>
          </cell>
          <cell r="E445" t="str">
            <v>UN</v>
          </cell>
          <cell r="F445">
            <v>1</v>
          </cell>
          <cell r="G445">
            <v>31.05</v>
          </cell>
          <cell r="H445">
            <v>31.05</v>
          </cell>
        </row>
        <row r="446">
          <cell r="B446">
            <v>88248</v>
          </cell>
          <cell r="C446" t="str">
            <v>SINAPI</v>
          </cell>
          <cell r="D446" t="str">
            <v>AUXILIAR DE ENCANADOR OU BOMBEIRO HIDRÁULICO COM ENCARGOS COMPLEMENTARES</v>
          </cell>
          <cell r="E446" t="str">
            <v>H</v>
          </cell>
          <cell r="F446">
            <v>0.12</v>
          </cell>
          <cell r="G446">
            <v>14.5</v>
          </cell>
          <cell r="H446">
            <v>1.74</v>
          </cell>
        </row>
        <row r="447">
          <cell r="B447">
            <v>88267</v>
          </cell>
          <cell r="C447" t="str">
            <v>SINAPI</v>
          </cell>
          <cell r="D447" t="str">
            <v>ENCANADOR OU BOMBEIRO HIDRÁULICO COM ENCARGOS COMPLEMENTARES</v>
          </cell>
          <cell r="E447" t="str">
            <v>H</v>
          </cell>
          <cell r="F447">
            <v>0.12</v>
          </cell>
          <cell r="G447">
            <v>18.399999999999999</v>
          </cell>
          <cell r="H447">
            <v>2.21</v>
          </cell>
        </row>
        <row r="448">
          <cell r="B448">
            <v>301</v>
          </cell>
          <cell r="C448" t="str">
            <v>SINAPI</v>
          </cell>
          <cell r="D448" t="str">
            <v>ANEL BORRACHA PARA TUBO ESGOTO PREDIAL, DN 100 MM (NBR 5688)</v>
          </cell>
          <cell r="E448" t="str">
            <v>UN</v>
          </cell>
          <cell r="F448">
            <v>1</v>
          </cell>
          <cell r="G448">
            <v>3.55</v>
          </cell>
          <cell r="H448">
            <v>3.55</v>
          </cell>
        </row>
        <row r="449">
          <cell r="B449">
            <v>1966</v>
          </cell>
          <cell r="C449" t="str">
            <v>SINAPI</v>
          </cell>
          <cell r="D449" t="str">
            <v>CURVA PVC CURTA 90 GRAUS, 100 MM, PARA ESGOTO PREDIAL</v>
          </cell>
          <cell r="E449" t="str">
            <v>UN</v>
          </cell>
          <cell r="F449">
            <v>1</v>
          </cell>
          <cell r="G449">
            <v>22.56</v>
          </cell>
          <cell r="H449">
            <v>22.56</v>
          </cell>
        </row>
        <row r="450">
          <cell r="B450">
            <v>20078</v>
          </cell>
          <cell r="C450" t="str">
            <v>SINAPI</v>
          </cell>
          <cell r="D450" t="str">
            <v>PASTA LUBRIFICANTE PARA TUBOS E CONEXOES COM JUNTA ELASTICA (USO EM PVC, ACO, POLIETILENO E OUTROS) ( DE *400* G)</v>
          </cell>
          <cell r="E450" t="str">
            <v>UN</v>
          </cell>
          <cell r="F450">
            <v>4.5999999999999999E-2</v>
          </cell>
          <cell r="G450">
            <v>21.5</v>
          </cell>
          <cell r="H450">
            <v>0.99</v>
          </cell>
        </row>
        <row r="454">
          <cell r="B454" t="str">
            <v>Código</v>
          </cell>
          <cell r="C454" t="str">
            <v>Banco</v>
          </cell>
          <cell r="D454" t="str">
            <v>Descrição</v>
          </cell>
          <cell r="E454" t="str">
            <v>Und</v>
          </cell>
          <cell r="F454" t="str">
            <v>Quant.</v>
          </cell>
          <cell r="G454" t="str">
            <v>Valor Unit</v>
          </cell>
          <cell r="H454" t="str">
            <v>Total</v>
          </cell>
        </row>
        <row r="455">
          <cell r="B455">
            <v>101057</v>
          </cell>
          <cell r="C455" t="str">
            <v>Próprio</v>
          </cell>
          <cell r="D455" t="str">
            <v>FORNECIMENTO E INSTALAÇÃO DE GUARDA-CORPO METÁLICO COM PERFIS DE AÇO INOX E VIDRO TEMPERADO 12 MM (MODELO GUARDA-CORPO 01)</v>
          </cell>
          <cell r="E455" t="str">
            <v>M</v>
          </cell>
          <cell r="F455">
            <v>1</v>
          </cell>
          <cell r="G455">
            <v>1642.68</v>
          </cell>
          <cell r="H455">
            <v>1642.68</v>
          </cell>
        </row>
        <row r="456">
          <cell r="B456">
            <v>88251</v>
          </cell>
          <cell r="C456" t="str">
            <v>SINAPI</v>
          </cell>
          <cell r="D456" t="str">
            <v>AUXILIAR DE SERRALHEIRO COM ENCARGOS COMPLEMENTARES</v>
          </cell>
          <cell r="E456" t="str">
            <v>H</v>
          </cell>
          <cell r="F456">
            <v>2.754</v>
          </cell>
          <cell r="G456">
            <v>15.43</v>
          </cell>
          <cell r="H456">
            <v>42.49</v>
          </cell>
        </row>
        <row r="457">
          <cell r="B457">
            <v>88315</v>
          </cell>
          <cell r="C457" t="str">
            <v>SINAPI</v>
          </cell>
          <cell r="D457" t="str">
            <v>SERRALHEIRO COM ENCARGOS COMPLEMENTARES</v>
          </cell>
          <cell r="E457" t="str">
            <v>H</v>
          </cell>
          <cell r="F457">
            <v>3.3530000000000002</v>
          </cell>
          <cell r="G457">
            <v>18.79</v>
          </cell>
          <cell r="H457">
            <v>63</v>
          </cell>
        </row>
        <row r="458">
          <cell r="B458">
            <v>1332</v>
          </cell>
          <cell r="C458" t="str">
            <v>SINAPI</v>
          </cell>
          <cell r="D458" t="str">
            <v>CHAPA DE ACO GROSSA, ASTM A36, E = 3/8 " (9,53 MM) 74,69 KG/M2</v>
          </cell>
          <cell r="E458" t="str">
            <v>KG</v>
          </cell>
          <cell r="F458">
            <v>1.4</v>
          </cell>
          <cell r="G458">
            <v>8.5299999999999994</v>
          </cell>
          <cell r="H458">
            <v>11.94</v>
          </cell>
        </row>
        <row r="459">
          <cell r="B459">
            <v>11002</v>
          </cell>
          <cell r="C459" t="str">
            <v>SINAPI</v>
          </cell>
          <cell r="D459" t="str">
            <v>ELETRODO REVESTIDO AWS - E6013, DIAMETRO IGUAL A 2,50 MM</v>
          </cell>
          <cell r="E459" t="str">
            <v>KG</v>
          </cell>
          <cell r="F459">
            <v>3.0000000000000001E-3</v>
          </cell>
          <cell r="G459">
            <v>24</v>
          </cell>
          <cell r="H459">
            <v>7.0000000000000007E-2</v>
          </cell>
        </row>
        <row r="460">
          <cell r="B460">
            <v>11964</v>
          </cell>
          <cell r="C460" t="str">
            <v>SINAPI</v>
          </cell>
          <cell r="D460" t="str">
            <v>PARAFUSO DE ACO TIPO CHUMBADOR PARABOLT, DIAMETRO 3/8", COMPRIMENTO 75 MM</v>
          </cell>
          <cell r="E460" t="str">
            <v>UN</v>
          </cell>
          <cell r="F460">
            <v>3.3330000000000002</v>
          </cell>
          <cell r="G460">
            <v>1.43</v>
          </cell>
          <cell r="H460">
            <v>4.7699999999999996</v>
          </cell>
        </row>
        <row r="461">
          <cell r="B461">
            <v>13246</v>
          </cell>
          <cell r="C461" t="str">
            <v>SINAPI</v>
          </cell>
          <cell r="D461" t="str">
            <v>PARAFUSO DE FERRO POLIDO, SEXTAVADO, COM ROSCA INTEIRA, DIAMETRO 5/16", COMPRIMENTO 3/4", COM PORCA E ARRUELA LISA LEVE</v>
          </cell>
          <cell r="E461" t="str">
            <v>UN</v>
          </cell>
          <cell r="F461">
            <v>5</v>
          </cell>
          <cell r="G461">
            <v>0.27</v>
          </cell>
          <cell r="H461">
            <v>1.35</v>
          </cell>
        </row>
        <row r="462">
          <cell r="B462">
            <v>20259</v>
          </cell>
          <cell r="C462" t="str">
            <v>SINAPI</v>
          </cell>
          <cell r="D462" t="str">
            <v>PERFIL DE BORRACHA EPDM MACICO *12 X 15* MM PARA ESQUADRIAS</v>
          </cell>
          <cell r="E462" t="str">
            <v>M</v>
          </cell>
          <cell r="F462">
            <v>3.149</v>
          </cell>
          <cell r="G462">
            <v>7.9</v>
          </cell>
          <cell r="H462">
            <v>24.88</v>
          </cell>
        </row>
        <row r="463">
          <cell r="B463">
            <v>39961</v>
          </cell>
          <cell r="C463" t="str">
            <v>SINAPI</v>
          </cell>
          <cell r="D463" t="str">
            <v>SILICONE ACETICO USO GERAL INCOLOR 280 G</v>
          </cell>
          <cell r="E463" t="str">
            <v>UN</v>
          </cell>
          <cell r="F463">
            <v>0.85499999999999998</v>
          </cell>
          <cell r="G463">
            <v>22.69</v>
          </cell>
          <cell r="H463">
            <v>19.399999999999999</v>
          </cell>
        </row>
        <row r="464">
          <cell r="B464">
            <v>141</v>
          </cell>
          <cell r="C464" t="str">
            <v>Próprio</v>
          </cell>
          <cell r="D464" t="str">
            <v>Tubo Inox 304 Polido 3 Pol.</v>
          </cell>
          <cell r="E464" t="str">
            <v>m</v>
          </cell>
          <cell r="F464">
            <v>2</v>
          </cell>
          <cell r="G464">
            <v>153.44999999999999</v>
          </cell>
          <cell r="H464">
            <v>306.89999999999998</v>
          </cell>
        </row>
        <row r="465">
          <cell r="B465">
            <v>142</v>
          </cell>
          <cell r="C465" t="str">
            <v>Próprio</v>
          </cell>
          <cell r="D465" t="str">
            <v>Tubo Inox 304 Ø (1'')</v>
          </cell>
          <cell r="E465" t="str">
            <v>m</v>
          </cell>
          <cell r="F465">
            <v>2</v>
          </cell>
          <cell r="G465">
            <v>188.94</v>
          </cell>
          <cell r="H465">
            <v>377.88</v>
          </cell>
        </row>
        <row r="466">
          <cell r="B466" t="str">
            <v xml:space="preserve"> D00395 </v>
          </cell>
          <cell r="C466" t="str">
            <v>SEDOP</v>
          </cell>
          <cell r="D466" t="str">
            <v>Vidro temperado incolor e=12mm</v>
          </cell>
          <cell r="E466" t="str">
            <v>m²</v>
          </cell>
          <cell r="F466">
            <v>1</v>
          </cell>
          <cell r="G466">
            <v>790</v>
          </cell>
          <cell r="H466">
            <v>790</v>
          </cell>
        </row>
        <row r="470">
          <cell r="B470" t="str">
            <v>Código</v>
          </cell>
          <cell r="C470" t="str">
            <v>Banco</v>
          </cell>
          <cell r="D470" t="str">
            <v>Descrição</v>
          </cell>
          <cell r="E470" t="str">
            <v>Und</v>
          </cell>
          <cell r="F470" t="str">
            <v>Quant.</v>
          </cell>
          <cell r="G470" t="str">
            <v>Valor Unit</v>
          </cell>
          <cell r="H470" t="str">
            <v>Total</v>
          </cell>
        </row>
        <row r="471">
          <cell r="B471">
            <v>100795</v>
          </cell>
          <cell r="C471" t="str">
            <v>Próprio</v>
          </cell>
          <cell r="D471" t="str">
            <v>PEITORIL EM GRANITO VERDE UBATURA, L = 19 CM COM PINGADEIRA, ASSENTADO COM ARGAMASSA 1:6 COM ADITIVO.</v>
          </cell>
          <cell r="E471" t="str">
            <v>M</v>
          </cell>
          <cell r="F471">
            <v>1</v>
          </cell>
          <cell r="G471">
            <v>93.65</v>
          </cell>
          <cell r="H471">
            <v>93.65</v>
          </cell>
        </row>
        <row r="472">
          <cell r="B472">
            <v>87283</v>
          </cell>
          <cell r="C472" t="str">
            <v>SINAPI</v>
          </cell>
          <cell r="D472" t="str">
            <v>ARGAMASSA TRAÇO 1:6 (EM VOLUME DE CIMENTO E AREIA MÉDIA ÚMIDA) COM ADIÇÃO DE PLASTIFICANTE PARA EMBOÇO/MASSA ÚNICA/ASSENTAMENTO DE ALVENARIA DE VEDAÇÃO, PREPARO MECÂNICO COM BETONEIRA 400 L. AF_08/2019</v>
          </cell>
          <cell r="E472" t="str">
            <v>m³</v>
          </cell>
          <cell r="F472">
            <v>6.0000000000000001E-3</v>
          </cell>
          <cell r="G472">
            <v>411.42</v>
          </cell>
          <cell r="H472">
            <v>2.4700000000000002</v>
          </cell>
        </row>
        <row r="473">
          <cell r="B473">
            <v>88274</v>
          </cell>
          <cell r="C473" t="str">
            <v>SINAPI</v>
          </cell>
          <cell r="D473" t="str">
            <v>MARMORISTA/GRANITEIRO COM ENCARGOS COMPLEMENTARES</v>
          </cell>
          <cell r="E473" t="str">
            <v>H</v>
          </cell>
          <cell r="F473">
            <v>0.41899999999999998</v>
          </cell>
          <cell r="G473">
            <v>19.41</v>
          </cell>
          <cell r="H473">
            <v>8.1300000000000008</v>
          </cell>
        </row>
        <row r="474">
          <cell r="B474">
            <v>88316</v>
          </cell>
          <cell r="C474" t="str">
            <v>SINAPI</v>
          </cell>
          <cell r="D474" t="str">
            <v>SERVENTE COM ENCARGOS COMPLEMENTARES</v>
          </cell>
          <cell r="E474" t="str">
            <v>H</v>
          </cell>
          <cell r="F474">
            <v>0.20899999999999999</v>
          </cell>
          <cell r="G474">
            <v>15.06</v>
          </cell>
          <cell r="H474">
            <v>3.15</v>
          </cell>
        </row>
        <row r="475">
          <cell r="B475">
            <v>91692</v>
          </cell>
          <cell r="C475" t="str">
            <v>SINAPI</v>
          </cell>
          <cell r="D475" t="str">
            <v>SERRA CIRCULAR DE BANCADA COM MOTOR ELÉTRICO POTÊNCIA DE 5HP, COM COIFA PARA DISCO 10" - CHP DIURNO. AF_08/2015</v>
          </cell>
          <cell r="E475" t="str">
            <v>CHP</v>
          </cell>
          <cell r="F475">
            <v>2.1000000000000001E-2</v>
          </cell>
          <cell r="G475">
            <v>21.69</v>
          </cell>
          <cell r="H475">
            <v>0.46</v>
          </cell>
        </row>
        <row r="476">
          <cell r="B476">
            <v>91693</v>
          </cell>
          <cell r="C476" t="str">
            <v>SINAPI</v>
          </cell>
          <cell r="D476" t="str">
            <v>SERRA CIRCULAR DE BANCADA COM MOTOR ELÉTRICO POTÊNCIA DE 5HP, COM COIFA PARA DISCO 10" - CHI DIURNO. AF_08/2015</v>
          </cell>
          <cell r="E476" t="str">
            <v>CHI</v>
          </cell>
          <cell r="F476">
            <v>0.39800000000000002</v>
          </cell>
          <cell r="G476">
            <v>18.690000000000001</v>
          </cell>
          <cell r="H476">
            <v>7.44</v>
          </cell>
        </row>
        <row r="477">
          <cell r="B477">
            <v>74</v>
          </cell>
          <cell r="C477" t="str">
            <v>Próprio</v>
          </cell>
          <cell r="D477" t="str">
            <v>PEITORIL EM GRANITO VERDE UBATUBA, L = 19 CM COM PINGADEIRA</v>
          </cell>
          <cell r="E477" t="str">
            <v>M²</v>
          </cell>
          <cell r="F477">
            <v>0.2</v>
          </cell>
          <cell r="G477">
            <v>360</v>
          </cell>
          <cell r="H477">
            <v>72</v>
          </cell>
        </row>
        <row r="481">
          <cell r="B481" t="str">
            <v>Código</v>
          </cell>
          <cell r="C481" t="str">
            <v>Banco</v>
          </cell>
          <cell r="D481" t="str">
            <v>Descrição</v>
          </cell>
          <cell r="E481" t="str">
            <v>Und</v>
          </cell>
          <cell r="F481" t="str">
            <v>Quant.</v>
          </cell>
          <cell r="G481" t="str">
            <v>Valor Unit</v>
          </cell>
          <cell r="H481" t="str">
            <v>Total</v>
          </cell>
        </row>
        <row r="482">
          <cell r="B482">
            <v>100764</v>
          </cell>
          <cell r="C482" t="str">
            <v>Próprio</v>
          </cell>
          <cell r="D482" t="str">
            <v>Placa de sinalização para saída de emergência fotoluminescente com adesivo dupla face</v>
          </cell>
          <cell r="E482" t="str">
            <v>uni.</v>
          </cell>
          <cell r="F482">
            <v>1</v>
          </cell>
          <cell r="G482">
            <v>36.72</v>
          </cell>
          <cell r="H482">
            <v>36.72</v>
          </cell>
        </row>
        <row r="483">
          <cell r="B483">
            <v>88316</v>
          </cell>
          <cell r="C483" t="str">
            <v>SINAPI</v>
          </cell>
          <cell r="D483" t="str">
            <v>SERVENTE COM ENCARGOS COMPLEMENTARES</v>
          </cell>
          <cell r="E483" t="str">
            <v>H</v>
          </cell>
          <cell r="F483">
            <v>0.2</v>
          </cell>
          <cell r="G483">
            <v>15.06</v>
          </cell>
          <cell r="H483">
            <v>3.01</v>
          </cell>
        </row>
        <row r="484">
          <cell r="B484">
            <v>37558</v>
          </cell>
          <cell r="C484" t="str">
            <v>SINAPI</v>
          </cell>
          <cell r="D484" t="str">
            <v>PLACA DE SINALIZACAO DE SEGURANCA CONTRA INCENDIO, FOTOLUMINESCENTE, RETANGULAR, *20 X 40* CM, EM PVC *2* MM ANTI-CHAMAS (SIMBOLOS, CORES E PICTOGRAMAS CONFORME NBR 16820)</v>
          </cell>
          <cell r="E484" t="str">
            <v>UN</v>
          </cell>
          <cell r="F484">
            <v>1</v>
          </cell>
          <cell r="G484">
            <v>32.630000000000003</v>
          </cell>
          <cell r="H484">
            <v>32.630000000000003</v>
          </cell>
        </row>
        <row r="485">
          <cell r="B485">
            <v>4791</v>
          </cell>
          <cell r="C485" t="str">
            <v>SINAPI</v>
          </cell>
          <cell r="D485" t="str">
            <v>ADESIVO ACRILICO/COLA DE CONTATO</v>
          </cell>
          <cell r="E485" t="str">
            <v>KG</v>
          </cell>
          <cell r="F485">
            <v>0.05</v>
          </cell>
          <cell r="G485">
            <v>21.57</v>
          </cell>
          <cell r="H485">
            <v>1.08</v>
          </cell>
        </row>
        <row r="489">
          <cell r="B489" t="str">
            <v>Código</v>
          </cell>
          <cell r="C489" t="str">
            <v>Banco</v>
          </cell>
          <cell r="D489" t="str">
            <v>Descrição</v>
          </cell>
          <cell r="E489" t="str">
            <v>Und</v>
          </cell>
          <cell r="F489" t="str">
            <v>Quant.</v>
          </cell>
          <cell r="G489" t="str">
            <v>Valor Unit</v>
          </cell>
          <cell r="H489" t="str">
            <v>Total</v>
          </cell>
        </row>
        <row r="490">
          <cell r="B490">
            <v>100763</v>
          </cell>
          <cell r="C490" t="str">
            <v>Próprio</v>
          </cell>
          <cell r="D490" t="str">
            <v>Fornecimento e instalação de placa de sinalização para extintores fotoluminescente com adesivo dupla face</v>
          </cell>
          <cell r="E490" t="str">
            <v>uni.</v>
          </cell>
          <cell r="F490">
            <v>1</v>
          </cell>
          <cell r="G490">
            <v>24.33</v>
          </cell>
          <cell r="H490">
            <v>24.33</v>
          </cell>
        </row>
        <row r="491">
          <cell r="B491">
            <v>88316</v>
          </cell>
          <cell r="C491" t="str">
            <v>SINAPI</v>
          </cell>
          <cell r="D491" t="str">
            <v>SERVENTE COM ENCARGOS COMPLEMENTARES</v>
          </cell>
          <cell r="E491" t="str">
            <v>H</v>
          </cell>
          <cell r="F491">
            <v>0.2</v>
          </cell>
          <cell r="G491">
            <v>15.06</v>
          </cell>
          <cell r="H491">
            <v>3.01</v>
          </cell>
        </row>
        <row r="492">
          <cell r="B492">
            <v>37556</v>
          </cell>
          <cell r="C492" t="str">
            <v>SINAPI</v>
          </cell>
          <cell r="D492" t="str">
            <v>PLACA DE SINALIZACAO DE SEGURANCA CONTRA INCENDIO, FOTOLUMINESCENTE, QUADRADA, *20 X 20* CM, EM PVC *2* MM ANTI-CHAMAS (SIMBOLOS, CORES E PICTOGRAMAS CONFORME NBR 16820)</v>
          </cell>
          <cell r="E492" t="str">
            <v>UN</v>
          </cell>
          <cell r="F492">
            <v>1</v>
          </cell>
          <cell r="G492">
            <v>20.239999999999998</v>
          </cell>
          <cell r="H492">
            <v>20.239999999999998</v>
          </cell>
        </row>
        <row r="493">
          <cell r="B493">
            <v>4791</v>
          </cell>
          <cell r="C493" t="str">
            <v>SINAPI</v>
          </cell>
          <cell r="D493" t="str">
            <v>ADESIVO ACRILICO/COLA DE CONTATO</v>
          </cell>
          <cell r="E493" t="str">
            <v>KG</v>
          </cell>
          <cell r="F493">
            <v>0.05</v>
          </cell>
          <cell r="G493">
            <v>21.57</v>
          </cell>
          <cell r="H493">
            <v>1.08</v>
          </cell>
        </row>
        <row r="497">
          <cell r="B497" t="str">
            <v>Código</v>
          </cell>
          <cell r="C497" t="str">
            <v>Banco</v>
          </cell>
          <cell r="D497" t="str">
            <v>Descrição</v>
          </cell>
          <cell r="E497" t="str">
            <v>Und</v>
          </cell>
          <cell r="F497" t="str">
            <v>Quant.</v>
          </cell>
          <cell r="G497" t="str">
            <v>Valor Unit</v>
          </cell>
          <cell r="H497" t="str">
            <v>Total</v>
          </cell>
        </row>
        <row r="498">
          <cell r="B498">
            <v>100765</v>
          </cell>
          <cell r="C498" t="str">
            <v>Próprio</v>
          </cell>
          <cell r="D498" t="str">
            <v>Fornecimento e instalação de placa de sinalização para orientação e sentido fotoluminescente com adesivo dupla face</v>
          </cell>
          <cell r="E498" t="str">
            <v>uni.</v>
          </cell>
          <cell r="F498">
            <v>1</v>
          </cell>
          <cell r="G498">
            <v>36.72</v>
          </cell>
          <cell r="H498">
            <v>36.72</v>
          </cell>
        </row>
        <row r="499">
          <cell r="B499">
            <v>88316</v>
          </cell>
          <cell r="C499" t="str">
            <v>SINAPI</v>
          </cell>
          <cell r="D499" t="str">
            <v>SERVENTE COM ENCARGOS COMPLEMENTARES</v>
          </cell>
          <cell r="E499" t="str">
            <v>H</v>
          </cell>
          <cell r="F499">
            <v>0.2</v>
          </cell>
          <cell r="G499">
            <v>15.06</v>
          </cell>
          <cell r="H499">
            <v>3.01</v>
          </cell>
        </row>
        <row r="500">
          <cell r="B500">
            <v>37558</v>
          </cell>
          <cell r="C500" t="str">
            <v>SINAPI</v>
          </cell>
          <cell r="D500" t="str">
            <v>PLACA DE SINALIZACAO DE SEGURANCA CONTRA INCENDIO, FOTOLUMINESCENTE, RETANGULAR, *20 X 40* CM, EM PVC *2* MM ANTI-CHAMAS (SIMBOLOS, CORES E PICTOGRAMAS CONFORME NBR 16820)</v>
          </cell>
          <cell r="E500" t="str">
            <v>UN</v>
          </cell>
          <cell r="F500">
            <v>1</v>
          </cell>
          <cell r="G500">
            <v>32.630000000000003</v>
          </cell>
          <cell r="H500">
            <v>32.630000000000003</v>
          </cell>
        </row>
        <row r="501">
          <cell r="B501">
            <v>4791</v>
          </cell>
          <cell r="C501" t="str">
            <v>SINAPI</v>
          </cell>
          <cell r="D501" t="str">
            <v>ADESIVO ACRILICO/COLA DE CONTATO</v>
          </cell>
          <cell r="E501" t="str">
            <v>KG</v>
          </cell>
          <cell r="F501">
            <v>0.05</v>
          </cell>
          <cell r="G501">
            <v>21.57</v>
          </cell>
          <cell r="H501">
            <v>1.08</v>
          </cell>
        </row>
        <row r="505">
          <cell r="B505" t="str">
            <v>Código</v>
          </cell>
          <cell r="C505" t="str">
            <v>Banco</v>
          </cell>
          <cell r="D505" t="str">
            <v>Descrição</v>
          </cell>
          <cell r="E505" t="str">
            <v>Und</v>
          </cell>
          <cell r="F505" t="str">
            <v>Quant.</v>
          </cell>
          <cell r="G505" t="str">
            <v>Valor Unit</v>
          </cell>
          <cell r="H505" t="str">
            <v>Total</v>
          </cell>
        </row>
        <row r="506">
          <cell r="B506">
            <v>100767</v>
          </cell>
          <cell r="C506" t="str">
            <v>Próprio</v>
          </cell>
          <cell r="D506" t="str">
            <v>Fornecimento e instalação de placa de sinalização de alerta para risco de choque elétrico  fotoluminescente com adesivo dupla face</v>
          </cell>
          <cell r="E506" t="str">
            <v>uni.</v>
          </cell>
          <cell r="F506">
            <v>1</v>
          </cell>
          <cell r="G506">
            <v>38.54</v>
          </cell>
          <cell r="H506">
            <v>38.54</v>
          </cell>
        </row>
        <row r="507">
          <cell r="B507">
            <v>88316</v>
          </cell>
          <cell r="C507" t="str">
            <v>SINAPI</v>
          </cell>
          <cell r="D507" t="str">
            <v>SERVENTE COM ENCARGOS COMPLEMENTARES</v>
          </cell>
          <cell r="E507" t="str">
            <v>H</v>
          </cell>
          <cell r="F507">
            <v>0.2</v>
          </cell>
          <cell r="G507">
            <v>15.06</v>
          </cell>
          <cell r="H507">
            <v>3.01</v>
          </cell>
        </row>
        <row r="508">
          <cell r="B508">
            <v>37560</v>
          </cell>
          <cell r="C508" t="str">
            <v>SINAPI</v>
          </cell>
          <cell r="D508" t="str">
            <v>PLACA DE SINALIZACAO DE SEGURANCA CONTRA INCENDIO - ALERTA, TRIANGULAR, BASE DE *30* CM, EM PVC *2* MM ANTI-CHAMAS (SIMBOLOS, CORES E PICTOGRAMAS CONFORME NBR 16820)</v>
          </cell>
          <cell r="E508" t="str">
            <v>UN</v>
          </cell>
          <cell r="F508">
            <v>1</v>
          </cell>
          <cell r="G508">
            <v>34.450000000000003</v>
          </cell>
          <cell r="H508">
            <v>34.450000000000003</v>
          </cell>
        </row>
        <row r="509">
          <cell r="B509">
            <v>4791</v>
          </cell>
          <cell r="C509" t="str">
            <v>SINAPI</v>
          </cell>
          <cell r="D509" t="str">
            <v>ADESIVO ACRILICO/COLA DE CONTATO</v>
          </cell>
          <cell r="E509" t="str">
            <v>KG</v>
          </cell>
          <cell r="F509">
            <v>0.05</v>
          </cell>
          <cell r="G509">
            <v>21.57</v>
          </cell>
          <cell r="H509">
            <v>1.08</v>
          </cell>
        </row>
        <row r="513">
          <cell r="B513" t="str">
            <v>Código</v>
          </cell>
          <cell r="C513" t="str">
            <v>Banco</v>
          </cell>
          <cell r="D513" t="str">
            <v>Descrição</v>
          </cell>
          <cell r="E513" t="str">
            <v>Und</v>
          </cell>
          <cell r="F513" t="str">
            <v>Quant.</v>
          </cell>
          <cell r="G513" t="str">
            <v>Valor Unit</v>
          </cell>
          <cell r="H513" t="str">
            <v>Total</v>
          </cell>
        </row>
        <row r="514">
          <cell r="B514">
            <v>100766</v>
          </cell>
          <cell r="C514" t="str">
            <v>Próprio</v>
          </cell>
          <cell r="D514" t="str">
            <v>Fornecimento e instalação de placa de sinalização para proibição de emergência fotoluminescente com adesivo dupla face</v>
          </cell>
          <cell r="E514" t="str">
            <v>uni.</v>
          </cell>
          <cell r="F514">
            <v>1</v>
          </cell>
          <cell r="G514">
            <v>24.33</v>
          </cell>
          <cell r="H514">
            <v>24.33</v>
          </cell>
        </row>
        <row r="515">
          <cell r="B515">
            <v>88316</v>
          </cell>
          <cell r="C515" t="str">
            <v>SINAPI</v>
          </cell>
          <cell r="D515" t="str">
            <v>SERVENTE COM ENCARGOS COMPLEMENTARES</v>
          </cell>
          <cell r="E515" t="str">
            <v>H</v>
          </cell>
          <cell r="F515">
            <v>0.2</v>
          </cell>
          <cell r="G515">
            <v>15.06</v>
          </cell>
          <cell r="H515">
            <v>3.01</v>
          </cell>
        </row>
        <row r="516">
          <cell r="B516">
            <v>37556</v>
          </cell>
          <cell r="C516" t="str">
            <v>SINAPI</v>
          </cell>
          <cell r="D516" t="str">
            <v>PLACA DE SINALIZACAO DE SEGURANCA CONTRA INCENDIO, FOTOLUMINESCENTE, QUADRADA, *20 X 20* CM, EM PVC *2* MM ANTI-CHAMAS (SIMBOLOS, CORES E PICTOGRAMAS CONFORME NBR 16820)</v>
          </cell>
          <cell r="E516" t="str">
            <v>UN</v>
          </cell>
          <cell r="F516">
            <v>1</v>
          </cell>
          <cell r="G516">
            <v>20.239999999999998</v>
          </cell>
          <cell r="H516">
            <v>20.239999999999998</v>
          </cell>
        </row>
        <row r="517">
          <cell r="B517">
            <v>4791</v>
          </cell>
          <cell r="C517" t="str">
            <v>SINAPI</v>
          </cell>
          <cell r="D517" t="str">
            <v>ADESIVO ACRILICO/COLA DE CONTATO</v>
          </cell>
          <cell r="E517" t="str">
            <v>KG</v>
          </cell>
          <cell r="F517">
            <v>0.05</v>
          </cell>
          <cell r="G517">
            <v>21.57</v>
          </cell>
          <cell r="H517">
            <v>1.08</v>
          </cell>
        </row>
        <row r="521">
          <cell r="B521" t="str">
            <v>Código</v>
          </cell>
          <cell r="C521" t="str">
            <v>Banco</v>
          </cell>
          <cell r="D521" t="str">
            <v>Descrição</v>
          </cell>
          <cell r="E521" t="str">
            <v>Und</v>
          </cell>
          <cell r="F521" t="str">
            <v>Quant.</v>
          </cell>
          <cell r="G521" t="str">
            <v>Valor Unit</v>
          </cell>
          <cell r="H521" t="str">
            <v>Total</v>
          </cell>
        </row>
        <row r="522">
          <cell r="B522">
            <v>101045</v>
          </cell>
          <cell r="C522" t="str">
            <v>Próprio</v>
          </cell>
          <cell r="D522" t="str">
            <v>TAPUME COM TELHA METÁLICA</v>
          </cell>
          <cell r="E522" t="str">
            <v>m²</v>
          </cell>
          <cell r="F522">
            <v>1</v>
          </cell>
          <cell r="G522">
            <v>70.17</v>
          </cell>
          <cell r="H522">
            <v>70.17</v>
          </cell>
        </row>
        <row r="523">
          <cell r="B523">
            <v>88239</v>
          </cell>
          <cell r="C523" t="str">
            <v>SINAPI</v>
          </cell>
          <cell r="D523" t="str">
            <v>AJUDANTE DE CARPINTEIRO COM ENCARGOS COMPLEMENTARES</v>
          </cell>
          <cell r="E523" t="str">
            <v>H</v>
          </cell>
          <cell r="F523">
            <v>0.1</v>
          </cell>
          <cell r="G523">
            <v>15.87</v>
          </cell>
          <cell r="H523">
            <v>1.59</v>
          </cell>
        </row>
        <row r="524">
          <cell r="B524">
            <v>88262</v>
          </cell>
          <cell r="C524" t="str">
            <v>SINAPI</v>
          </cell>
          <cell r="D524" t="str">
            <v>CARPINTEIRO DE FORMAS COM ENCARGOS COMPLEMENTARES</v>
          </cell>
          <cell r="E524" t="str">
            <v>H</v>
          </cell>
          <cell r="F524">
            <v>0.5</v>
          </cell>
          <cell r="G524">
            <v>18.690000000000001</v>
          </cell>
          <cell r="H524">
            <v>9.35</v>
          </cell>
        </row>
        <row r="525">
          <cell r="B525">
            <v>91692</v>
          </cell>
          <cell r="C525" t="str">
            <v>SINAPI</v>
          </cell>
          <cell r="D525" t="str">
            <v>SERRA CIRCULAR DE BANCADA COM MOTOR ELÉTRICO POTÊNCIA DE 5HP, COM COIFA PARA DISCO 10" - CHP DIURNO. AF_08/2015</v>
          </cell>
          <cell r="E525" t="str">
            <v>CHP</v>
          </cell>
          <cell r="F525">
            <v>4.4000000000000003E-3</v>
          </cell>
          <cell r="G525">
            <v>21.69</v>
          </cell>
          <cell r="H525">
            <v>0.1</v>
          </cell>
        </row>
        <row r="526">
          <cell r="B526">
            <v>91693</v>
          </cell>
          <cell r="C526" t="str">
            <v>SINAPI</v>
          </cell>
          <cell r="D526" t="str">
            <v>SERRA CIRCULAR DE BANCADA COM MOTOR ELÉTRICO POTÊNCIA DE 5HP, COM COIFA PARA DISCO 10" - CHI DIURNO. AF_08/2015</v>
          </cell>
          <cell r="E526" t="str">
            <v>CHI</v>
          </cell>
          <cell r="F526">
            <v>1.9099999999999999E-2</v>
          </cell>
          <cell r="G526">
            <v>18.690000000000001</v>
          </cell>
          <cell r="H526">
            <v>0.36</v>
          </cell>
        </row>
        <row r="527">
          <cell r="B527">
            <v>88316</v>
          </cell>
          <cell r="C527" t="str">
            <v>SINAPI</v>
          </cell>
          <cell r="D527" t="str">
            <v>SERVENTE COM ENCARGOS COMPLEMENTARES</v>
          </cell>
          <cell r="E527" t="str">
            <v>H</v>
          </cell>
          <cell r="F527">
            <v>0.03</v>
          </cell>
          <cell r="G527">
            <v>15.06</v>
          </cell>
          <cell r="H527">
            <v>0.45</v>
          </cell>
        </row>
        <row r="528">
          <cell r="B528">
            <v>4433</v>
          </cell>
          <cell r="C528" t="str">
            <v>SINAPI</v>
          </cell>
          <cell r="D528" t="str">
            <v>CAIBRO NAO APARELHADO  *7,5 X 7,5* CM, EM MACARANDUBA, ANGELIM OU EQUIVALENTE DA REGIAO -  BRUTA</v>
          </cell>
          <cell r="E528" t="str">
            <v>M</v>
          </cell>
          <cell r="F528">
            <v>1</v>
          </cell>
          <cell r="G528">
            <v>20.94</v>
          </cell>
          <cell r="H528">
            <v>20.94</v>
          </cell>
        </row>
        <row r="529">
          <cell r="B529">
            <v>5061</v>
          </cell>
          <cell r="C529" t="str">
            <v>SINAPI</v>
          </cell>
          <cell r="D529" t="str">
            <v>PREGO DE ACO POLIDO COM CABECA 18 X 27 (2 1/2 X 10)</v>
          </cell>
          <cell r="E529" t="str">
            <v>KG</v>
          </cell>
          <cell r="F529">
            <v>4.2799999999999998E-2</v>
          </cell>
          <cell r="G529">
            <v>16</v>
          </cell>
          <cell r="H529">
            <v>0.68</v>
          </cell>
        </row>
        <row r="530">
          <cell r="B530">
            <v>7243</v>
          </cell>
          <cell r="C530" t="str">
            <v>SINAPI</v>
          </cell>
          <cell r="D530" t="str">
            <v>TELHA TRAPEZOIDAL EM ACO ZINCADO, SEM PINTURA, ALTURA DE APROXIMADAMENTE 40 MM, ESPESSURA DE 0,50 MM E LARGURA UTIL DE 980 MM</v>
          </cell>
          <cell r="E530" t="str">
            <v>m²</v>
          </cell>
          <cell r="F530">
            <v>0.58530000000000004</v>
          </cell>
          <cell r="G530">
            <v>62.7</v>
          </cell>
          <cell r="H530">
            <v>36.700000000000003</v>
          </cell>
        </row>
        <row r="534">
          <cell r="B534" t="str">
            <v>Código</v>
          </cell>
          <cell r="C534" t="str">
            <v>Banco</v>
          </cell>
          <cell r="D534" t="str">
            <v>Descrição</v>
          </cell>
          <cell r="E534" t="str">
            <v>Und</v>
          </cell>
          <cell r="F534" t="str">
            <v>Quant.</v>
          </cell>
          <cell r="G534" t="str">
            <v>Valor Unit</v>
          </cell>
          <cell r="H534" t="str">
            <v>Total</v>
          </cell>
        </row>
        <row r="535">
          <cell r="B535">
            <v>100871</v>
          </cell>
          <cell r="C535" t="str">
            <v>Próprio</v>
          </cell>
          <cell r="D535" t="str">
            <v>ESTRUTURA METÁLICA EM PERFIL "U"</v>
          </cell>
          <cell r="E535" t="str">
            <v>KG</v>
          </cell>
          <cell r="F535">
            <v>1</v>
          </cell>
          <cell r="G535">
            <v>18.88</v>
          </cell>
          <cell r="H535">
            <v>18.88</v>
          </cell>
        </row>
        <row r="536">
          <cell r="B536">
            <v>98746</v>
          </cell>
          <cell r="C536" t="str">
            <v>SINAPI</v>
          </cell>
          <cell r="D536" t="str">
            <v>SOLDA DE TOPO EM CHAPA/PERFIL/TUBO DE AÇO CHANFRADO, ESPESSURA=1/4''. AF_06/2018</v>
          </cell>
          <cell r="E536" t="str">
            <v>M</v>
          </cell>
          <cell r="F536">
            <v>6.0000000000000001E-3</v>
          </cell>
          <cell r="G536">
            <v>47.64</v>
          </cell>
          <cell r="H536">
            <v>0.28999999999999998</v>
          </cell>
        </row>
        <row r="537">
          <cell r="B537">
            <v>88240</v>
          </cell>
          <cell r="C537" t="str">
            <v>SINAPI</v>
          </cell>
          <cell r="D537" t="str">
            <v>AJUDANTE DE ESTRUTURA METÁLICA COM ENCARGOS COMPLEMENTARES</v>
          </cell>
          <cell r="E537" t="str">
            <v>H</v>
          </cell>
          <cell r="F537">
            <v>0.15</v>
          </cell>
          <cell r="G537">
            <v>12.87</v>
          </cell>
          <cell r="H537">
            <v>1.93</v>
          </cell>
        </row>
        <row r="538">
          <cell r="B538">
            <v>88278</v>
          </cell>
          <cell r="C538" t="str">
            <v>SINAPI</v>
          </cell>
          <cell r="D538" t="str">
            <v>MONTADOR DE ESTRUTURA METÁLICA COM ENCARGOS COMPLEMENTARES</v>
          </cell>
          <cell r="E538" t="str">
            <v>H</v>
          </cell>
          <cell r="F538">
            <v>0.15</v>
          </cell>
          <cell r="G538">
            <v>15.75</v>
          </cell>
          <cell r="H538">
            <v>2.36</v>
          </cell>
        </row>
        <row r="539">
          <cell r="B539">
            <v>100716</v>
          </cell>
          <cell r="C539" t="str">
            <v>SINAPI</v>
          </cell>
          <cell r="D539" t="str">
            <v>JATEAMENTO ABRASIVO COM GRANALHA DE AÇO EM PERFIL METÁLICO EM FÁBRICA. AF_01/2020</v>
          </cell>
          <cell r="E539" t="str">
            <v>m²</v>
          </cell>
          <cell r="F539">
            <v>7.8899999999999998E-2</v>
          </cell>
          <cell r="G539">
            <v>24.47</v>
          </cell>
          <cell r="H539">
            <v>1.93</v>
          </cell>
        </row>
        <row r="540">
          <cell r="B540">
            <v>100719</v>
          </cell>
          <cell r="C540" t="str">
            <v>SINAPI</v>
          </cell>
          <cell r="D540" t="str">
            <v>PINTURA COM TINTA ALQUÍDICA DE FUNDO (TIPO ZARCÃO) PULVERIZADA SOBRE PERFIL METÁLICO EXECUTADO EM FÁBRICA (POR DEMÃO). AF_01/2020_P</v>
          </cell>
          <cell r="E540" t="str">
            <v>m²</v>
          </cell>
          <cell r="F540">
            <v>7.8899999999999998E-2</v>
          </cell>
          <cell r="G540">
            <v>6.92</v>
          </cell>
          <cell r="H540">
            <v>0.55000000000000004</v>
          </cell>
        </row>
        <row r="541">
          <cell r="B541">
            <v>61</v>
          </cell>
          <cell r="C541" t="str">
            <v>Próprio</v>
          </cell>
          <cell r="D541" t="str">
            <v>PERFIL "U" DE ACO LAMINADO, "U" SIMPLES</v>
          </cell>
          <cell r="E541" t="str">
            <v>Kg</v>
          </cell>
          <cell r="F541">
            <v>1.05</v>
          </cell>
          <cell r="G541">
            <v>11.21</v>
          </cell>
          <cell r="H541">
            <v>11.77</v>
          </cell>
        </row>
        <row r="542">
          <cell r="B542">
            <v>1333</v>
          </cell>
          <cell r="C542" t="str">
            <v>SINAPI</v>
          </cell>
          <cell r="D542" t="str">
            <v>CHAPA DE ACO GROSSA, ASTM A36, E = 1/2 " (12,70 MM) 99,59 KG/M2</v>
          </cell>
          <cell r="E542" t="str">
            <v>KG</v>
          </cell>
          <cell r="F542">
            <v>6.0000000000000001E-3</v>
          </cell>
          <cell r="G542">
            <v>8.39</v>
          </cell>
          <cell r="H542">
            <v>0.05</v>
          </cell>
        </row>
        <row r="546">
          <cell r="B546" t="str">
            <v>Código</v>
          </cell>
          <cell r="C546" t="str">
            <v>Banco</v>
          </cell>
          <cell r="D546" t="str">
            <v>Descrição</v>
          </cell>
          <cell r="E546" t="str">
            <v>Und</v>
          </cell>
          <cell r="F546" t="str">
            <v>Quant.</v>
          </cell>
          <cell r="G546" t="str">
            <v>Valor Unit</v>
          </cell>
          <cell r="H546" t="str">
            <v>Total</v>
          </cell>
        </row>
        <row r="547">
          <cell r="B547">
            <v>100935</v>
          </cell>
          <cell r="C547" t="str">
            <v>Próprio</v>
          </cell>
          <cell r="D547" t="str">
            <v>Revestimento madeira plástica na cor Redwood T14 - Linha Finis</v>
          </cell>
          <cell r="E547" t="str">
            <v>m²</v>
          </cell>
          <cell r="F547">
            <v>1</v>
          </cell>
          <cell r="G547">
            <v>516.61</v>
          </cell>
          <cell r="H547">
            <v>516.61</v>
          </cell>
        </row>
        <row r="548">
          <cell r="B548">
            <v>88316</v>
          </cell>
          <cell r="C548" t="str">
            <v>SINAPI</v>
          </cell>
          <cell r="D548" t="str">
            <v>SERVENTE COM ENCARGOS COMPLEMENTARES</v>
          </cell>
          <cell r="E548" t="str">
            <v>H</v>
          </cell>
          <cell r="F548">
            <v>1.43</v>
          </cell>
          <cell r="G548">
            <v>15.06</v>
          </cell>
          <cell r="H548">
            <v>21.54</v>
          </cell>
        </row>
        <row r="549">
          <cell r="B549">
            <v>88261</v>
          </cell>
          <cell r="C549" t="str">
            <v>SINAPI</v>
          </cell>
          <cell r="D549" t="str">
            <v>CARPINTEIRO DE ESQUADRIA COM ENCARGOS COMPLEMENTARES</v>
          </cell>
          <cell r="E549" t="str">
            <v>H</v>
          </cell>
          <cell r="F549">
            <v>1.43</v>
          </cell>
          <cell r="G549">
            <v>18.71</v>
          </cell>
          <cell r="H549">
            <v>26.76</v>
          </cell>
        </row>
        <row r="550">
          <cell r="B550">
            <v>11056</v>
          </cell>
          <cell r="C550" t="str">
            <v>SINAPI</v>
          </cell>
          <cell r="D550" t="str">
            <v>PARAFUSO ROSCA SOBERBA ZINCADO CABECA CHATA FENDA SIMPLES 3,8 X 30 MM (1.1/4 ")</v>
          </cell>
          <cell r="E550" t="str">
            <v>UN</v>
          </cell>
          <cell r="F550">
            <v>27</v>
          </cell>
          <cell r="G550">
            <v>7.0000000000000007E-2</v>
          </cell>
          <cell r="H550">
            <v>1.89</v>
          </cell>
        </row>
        <row r="551">
          <cell r="B551">
            <v>213</v>
          </cell>
          <cell r="C551" t="str">
            <v>Próprio</v>
          </cell>
          <cell r="D551" t="str">
            <v>Revestimento madeira plástica na cor Redwood T14 - Linha Finis</v>
          </cell>
          <cell r="E551" t="str">
            <v>m²</v>
          </cell>
          <cell r="F551">
            <v>1</v>
          </cell>
          <cell r="G551">
            <v>466.42</v>
          </cell>
          <cell r="H551">
            <v>466.42</v>
          </cell>
        </row>
        <row r="555">
          <cell r="B555" t="str">
            <v>Código</v>
          </cell>
          <cell r="C555" t="str">
            <v>Banco</v>
          </cell>
          <cell r="D555" t="str">
            <v>Descrição</v>
          </cell>
          <cell r="E555" t="str">
            <v>Und</v>
          </cell>
          <cell r="F555" t="str">
            <v>Quant.</v>
          </cell>
          <cell r="G555" t="str">
            <v>Valor Unit</v>
          </cell>
          <cell r="H555" t="str">
            <v>Total</v>
          </cell>
        </row>
        <row r="556">
          <cell r="B556">
            <v>101072</v>
          </cell>
          <cell r="C556" t="str">
            <v>Próprio</v>
          </cell>
          <cell r="D556" t="str">
            <v>Piso para Playground Emborrachado, antiderrapante com amortecimento contra impactos (placas de 50cmx50xmx15mm)</v>
          </cell>
          <cell r="E556" t="str">
            <v>m²</v>
          </cell>
          <cell r="F556">
            <v>1</v>
          </cell>
          <cell r="G556">
            <v>146.94</v>
          </cell>
          <cell r="H556">
            <v>146.94</v>
          </cell>
        </row>
        <row r="557">
          <cell r="B557">
            <v>88309</v>
          </cell>
          <cell r="C557" t="str">
            <v>SINAPI</v>
          </cell>
          <cell r="D557" t="str">
            <v>PEDREIRO COM ENCARGOS COMPLEMENTARES</v>
          </cell>
          <cell r="E557" t="str">
            <v>H</v>
          </cell>
          <cell r="F557">
            <v>0.75349999999999995</v>
          </cell>
          <cell r="G557">
            <v>18.89</v>
          </cell>
          <cell r="H557">
            <v>14.23</v>
          </cell>
        </row>
        <row r="558">
          <cell r="B558">
            <v>88316</v>
          </cell>
          <cell r="C558" t="str">
            <v>SINAPI</v>
          </cell>
          <cell r="D558" t="str">
            <v>SERVENTE COM ENCARGOS COMPLEMENTARES</v>
          </cell>
          <cell r="E558" t="str">
            <v>H</v>
          </cell>
          <cell r="F558">
            <v>0.314</v>
          </cell>
          <cell r="G558">
            <v>15.06</v>
          </cell>
          <cell r="H558">
            <v>4.7300000000000004</v>
          </cell>
        </row>
        <row r="559">
          <cell r="B559">
            <v>202</v>
          </cell>
          <cell r="C559" t="str">
            <v>Próprio</v>
          </cell>
          <cell r="D559" t="str">
            <v>Piso para Playground Emborrachado, antiderrapante com amortecimento contra impactos (placas de 50cmx50xmx15mm)</v>
          </cell>
          <cell r="E559" t="str">
            <v>m²</v>
          </cell>
          <cell r="F559">
            <v>1</v>
          </cell>
          <cell r="G559">
            <v>124.21</v>
          </cell>
          <cell r="H559">
            <v>124.21</v>
          </cell>
        </row>
        <row r="560">
          <cell r="B560">
            <v>4791</v>
          </cell>
          <cell r="C560" t="str">
            <v>SINAPI</v>
          </cell>
          <cell r="D560" t="str">
            <v>ADESIVO ACRILICO/COLA DE CONTATO</v>
          </cell>
          <cell r="E560" t="str">
            <v>KG</v>
          </cell>
          <cell r="F560">
            <v>0.17499999999999999</v>
          </cell>
          <cell r="G560">
            <v>21.57</v>
          </cell>
          <cell r="H560">
            <v>3.77</v>
          </cell>
        </row>
        <row r="564">
          <cell r="B564" t="str">
            <v>Código</v>
          </cell>
          <cell r="C564" t="str">
            <v>Banco</v>
          </cell>
          <cell r="D564" t="str">
            <v>Descrição</v>
          </cell>
          <cell r="E564" t="str">
            <v>Und</v>
          </cell>
          <cell r="F564" t="str">
            <v>Quant.</v>
          </cell>
          <cell r="G564" t="str">
            <v>Valor Unit</v>
          </cell>
          <cell r="H564" t="str">
            <v>Total</v>
          </cell>
        </row>
        <row r="565">
          <cell r="B565">
            <v>100918</v>
          </cell>
          <cell r="C565" t="str">
            <v>Próprio</v>
          </cell>
          <cell r="D565" t="str">
            <v>Fornecimento e instalação de gangorra rústica dupla</v>
          </cell>
          <cell r="E565" t="str">
            <v>un.</v>
          </cell>
          <cell r="F565">
            <v>1</v>
          </cell>
          <cell r="G565">
            <v>4368.95</v>
          </cell>
          <cell r="H565">
            <v>4368.95</v>
          </cell>
        </row>
        <row r="566">
          <cell r="B566">
            <v>88309</v>
          </cell>
          <cell r="C566" t="str">
            <v>SINAPI</v>
          </cell>
          <cell r="D566" t="str">
            <v>PEDREIRO COM ENCARGOS COMPLEMENTARES</v>
          </cell>
          <cell r="E566" t="str">
            <v>H</v>
          </cell>
          <cell r="F566">
            <v>1</v>
          </cell>
          <cell r="G566">
            <v>18.89</v>
          </cell>
          <cell r="H566">
            <v>18.89</v>
          </cell>
        </row>
        <row r="567">
          <cell r="B567">
            <v>88316</v>
          </cell>
          <cell r="C567" t="str">
            <v>SINAPI</v>
          </cell>
          <cell r="D567" t="str">
            <v>SERVENTE COM ENCARGOS COMPLEMENTARES</v>
          </cell>
          <cell r="E567" t="str">
            <v>H</v>
          </cell>
          <cell r="F567">
            <v>1</v>
          </cell>
          <cell r="G567">
            <v>15.06</v>
          </cell>
          <cell r="H567">
            <v>15.06</v>
          </cell>
        </row>
        <row r="568">
          <cell r="B568">
            <v>114</v>
          </cell>
          <cell r="C568" t="str">
            <v>Próprio</v>
          </cell>
          <cell r="D568" t="str">
            <v>Gangorra rústica dupla</v>
          </cell>
          <cell r="E568" t="str">
            <v>un</v>
          </cell>
          <cell r="F568">
            <v>1</v>
          </cell>
          <cell r="G568">
            <v>4335</v>
          </cell>
          <cell r="H568">
            <v>4335</v>
          </cell>
        </row>
        <row r="572">
          <cell r="B572" t="str">
            <v>Código</v>
          </cell>
          <cell r="C572" t="str">
            <v>Banco</v>
          </cell>
          <cell r="D572" t="str">
            <v>Descrição</v>
          </cell>
          <cell r="E572" t="str">
            <v>Und</v>
          </cell>
          <cell r="F572" t="str">
            <v>Quant.</v>
          </cell>
          <cell r="G572" t="str">
            <v>Valor Unit</v>
          </cell>
          <cell r="H572" t="str">
            <v>Total</v>
          </cell>
        </row>
        <row r="573">
          <cell r="B573">
            <v>100921</v>
          </cell>
          <cell r="C573" t="str">
            <v>Próprio</v>
          </cell>
          <cell r="D573" t="str">
            <v>Fornecimento e instalação de balanço rústico com 3 cadeiras</v>
          </cell>
          <cell r="E573" t="str">
            <v>un</v>
          </cell>
          <cell r="F573">
            <v>1</v>
          </cell>
          <cell r="G573">
            <v>6968.95</v>
          </cell>
          <cell r="H573">
            <v>6968.95</v>
          </cell>
        </row>
        <row r="574">
          <cell r="B574">
            <v>88309</v>
          </cell>
          <cell r="C574" t="str">
            <v>SINAPI</v>
          </cell>
          <cell r="D574" t="str">
            <v>PEDREIRO COM ENCARGOS COMPLEMENTARES</v>
          </cell>
          <cell r="E574" t="str">
            <v>H</v>
          </cell>
          <cell r="F574">
            <v>1</v>
          </cell>
          <cell r="G574">
            <v>18.89</v>
          </cell>
          <cell r="H574">
            <v>18.89</v>
          </cell>
        </row>
        <row r="575">
          <cell r="B575">
            <v>88316</v>
          </cell>
          <cell r="C575" t="str">
            <v>SINAPI</v>
          </cell>
          <cell r="D575" t="str">
            <v>SERVENTE COM ENCARGOS COMPLEMENTARES</v>
          </cell>
          <cell r="E575" t="str">
            <v>H</v>
          </cell>
          <cell r="F575">
            <v>1</v>
          </cell>
          <cell r="G575">
            <v>15.06</v>
          </cell>
          <cell r="H575">
            <v>15.06</v>
          </cell>
        </row>
        <row r="576">
          <cell r="B576">
            <v>116</v>
          </cell>
          <cell r="C576" t="str">
            <v>Próprio</v>
          </cell>
          <cell r="D576" t="str">
            <v>Balanço rústico com 3 cadeiras</v>
          </cell>
          <cell r="E576" t="str">
            <v>un</v>
          </cell>
          <cell r="F576">
            <v>1</v>
          </cell>
          <cell r="G576">
            <v>6935</v>
          </cell>
          <cell r="H576">
            <v>6935</v>
          </cell>
        </row>
        <row r="580">
          <cell r="B580" t="str">
            <v>Código</v>
          </cell>
          <cell r="C580" t="str">
            <v>Banco</v>
          </cell>
          <cell r="D580" t="str">
            <v>Descrição</v>
          </cell>
          <cell r="E580" t="str">
            <v>Und</v>
          </cell>
          <cell r="F580" t="str">
            <v>Quant.</v>
          </cell>
          <cell r="G580" t="str">
            <v>Valor Unit</v>
          </cell>
          <cell r="H580" t="str">
            <v>Total</v>
          </cell>
        </row>
        <row r="581">
          <cell r="B581">
            <v>100923</v>
          </cell>
          <cell r="C581" t="str">
            <v>Próprio</v>
          </cell>
          <cell r="D581" t="str">
            <v>Fornecimento e instalação de playground rústico</v>
          </cell>
          <cell r="E581" t="str">
            <v>un</v>
          </cell>
          <cell r="F581">
            <v>1</v>
          </cell>
          <cell r="G581">
            <v>40478.949999999997</v>
          </cell>
          <cell r="H581">
            <v>40478.949999999997</v>
          </cell>
        </row>
        <row r="582">
          <cell r="B582">
            <v>88309</v>
          </cell>
          <cell r="C582" t="str">
            <v>SINAPI</v>
          </cell>
          <cell r="D582" t="str">
            <v>PEDREIRO COM ENCARGOS COMPLEMENTARES</v>
          </cell>
          <cell r="E582" t="str">
            <v>H</v>
          </cell>
          <cell r="F582">
            <v>1</v>
          </cell>
          <cell r="G582">
            <v>18.89</v>
          </cell>
          <cell r="H582">
            <v>18.89</v>
          </cell>
        </row>
        <row r="583">
          <cell r="B583">
            <v>88316</v>
          </cell>
          <cell r="C583" t="str">
            <v>SINAPI</v>
          </cell>
          <cell r="D583" t="str">
            <v>SERVENTE COM ENCARGOS COMPLEMENTARES</v>
          </cell>
          <cell r="E583" t="str">
            <v>H</v>
          </cell>
          <cell r="F583">
            <v>1</v>
          </cell>
          <cell r="G583">
            <v>15.06</v>
          </cell>
          <cell r="H583">
            <v>15.06</v>
          </cell>
        </row>
        <row r="584">
          <cell r="B584">
            <v>118</v>
          </cell>
          <cell r="C584" t="str">
            <v>Próprio</v>
          </cell>
          <cell r="D584" t="str">
            <v>Playground rústico</v>
          </cell>
          <cell r="E584" t="str">
            <v>un</v>
          </cell>
          <cell r="F584">
            <v>1</v>
          </cell>
          <cell r="G584">
            <v>40445</v>
          </cell>
          <cell r="H584">
            <v>40445</v>
          </cell>
        </row>
        <row r="588">
          <cell r="B588" t="str">
            <v>Código</v>
          </cell>
          <cell r="C588" t="str">
            <v>Banco</v>
          </cell>
          <cell r="D588" t="str">
            <v>Descrição</v>
          </cell>
          <cell r="E588" t="str">
            <v>Und</v>
          </cell>
          <cell r="F588" t="str">
            <v>Quant.</v>
          </cell>
          <cell r="G588" t="str">
            <v>Valor Unit</v>
          </cell>
          <cell r="H588" t="str">
            <v>Total</v>
          </cell>
        </row>
        <row r="589">
          <cell r="B589">
            <v>100924</v>
          </cell>
          <cell r="C589" t="str">
            <v>Próprio</v>
          </cell>
          <cell r="D589" t="str">
            <v>Fornecimento e instalação de banco colorido</v>
          </cell>
          <cell r="E589" t="str">
            <v>un</v>
          </cell>
          <cell r="F589">
            <v>1</v>
          </cell>
          <cell r="G589">
            <v>1833.95</v>
          </cell>
          <cell r="H589">
            <v>1833.95</v>
          </cell>
        </row>
        <row r="590">
          <cell r="B590">
            <v>88309</v>
          </cell>
          <cell r="C590" t="str">
            <v>SINAPI</v>
          </cell>
          <cell r="D590" t="str">
            <v>PEDREIRO COM ENCARGOS COMPLEMENTARES</v>
          </cell>
          <cell r="E590" t="str">
            <v>H</v>
          </cell>
          <cell r="F590">
            <v>1</v>
          </cell>
          <cell r="G590">
            <v>18.89</v>
          </cell>
          <cell r="H590">
            <v>18.89</v>
          </cell>
        </row>
        <row r="591">
          <cell r="B591">
            <v>88316</v>
          </cell>
          <cell r="C591" t="str">
            <v>SINAPI</v>
          </cell>
          <cell r="D591" t="str">
            <v>SERVENTE COM ENCARGOS COMPLEMENTARES</v>
          </cell>
          <cell r="E591" t="str">
            <v>H</v>
          </cell>
          <cell r="F591">
            <v>1</v>
          </cell>
          <cell r="G591">
            <v>15.06</v>
          </cell>
          <cell r="H591">
            <v>15.06</v>
          </cell>
        </row>
        <row r="592">
          <cell r="B592">
            <v>119</v>
          </cell>
          <cell r="C592" t="str">
            <v>Próprio</v>
          </cell>
          <cell r="D592" t="str">
            <v>Banco colorido</v>
          </cell>
          <cell r="E592" t="str">
            <v>un</v>
          </cell>
          <cell r="F592">
            <v>1</v>
          </cell>
          <cell r="G592">
            <v>1800</v>
          </cell>
          <cell r="H592">
            <v>1800</v>
          </cell>
        </row>
        <row r="596">
          <cell r="B596" t="str">
            <v>Código</v>
          </cell>
          <cell r="C596" t="str">
            <v>Banco</v>
          </cell>
          <cell r="D596" t="str">
            <v>Descrição</v>
          </cell>
          <cell r="E596" t="str">
            <v>Und</v>
          </cell>
          <cell r="F596" t="str">
            <v>Quant.</v>
          </cell>
          <cell r="G596" t="str">
            <v>Valor Unit</v>
          </cell>
          <cell r="H596" t="str">
            <v>Total</v>
          </cell>
        </row>
        <row r="597">
          <cell r="B597">
            <v>101073</v>
          </cell>
          <cell r="C597" t="str">
            <v>Próprio</v>
          </cell>
          <cell r="D597" t="str">
            <v>Monumento PRAÇA DO TUCUNARÉ</v>
          </cell>
          <cell r="E597" t="str">
            <v>uni.</v>
          </cell>
          <cell r="F597">
            <v>1</v>
          </cell>
          <cell r="G597">
            <v>12388.74</v>
          </cell>
          <cell r="H597">
            <v>12388.74</v>
          </cell>
        </row>
        <row r="598">
          <cell r="B598">
            <v>88240</v>
          </cell>
          <cell r="C598" t="str">
            <v>SINAPI</v>
          </cell>
          <cell r="D598" t="str">
            <v>AJUDANTE DE ESTRUTURA METÁLICA COM ENCARGOS COMPLEMENTARES</v>
          </cell>
          <cell r="E598" t="str">
            <v>H</v>
          </cell>
          <cell r="F598">
            <v>2</v>
          </cell>
          <cell r="G598">
            <v>12.87</v>
          </cell>
          <cell r="H598">
            <v>25.74</v>
          </cell>
        </row>
        <row r="599">
          <cell r="B599">
            <v>88278</v>
          </cell>
          <cell r="C599" t="str">
            <v>SINAPI</v>
          </cell>
          <cell r="D599" t="str">
            <v>MONTADOR DE ESTRUTURA METÁLICA COM ENCARGOS COMPLEMENTARES</v>
          </cell>
          <cell r="E599" t="str">
            <v>H</v>
          </cell>
          <cell r="F599">
            <v>4</v>
          </cell>
          <cell r="G599">
            <v>15.75</v>
          </cell>
          <cell r="H599">
            <v>63</v>
          </cell>
        </row>
        <row r="600">
          <cell r="B600">
            <v>128</v>
          </cell>
          <cell r="C600" t="str">
            <v>Próprio</v>
          </cell>
          <cell r="D600" t="str">
            <v xml:space="preserve">Letras de aço galvanizado </v>
          </cell>
          <cell r="E600" t="str">
            <v>und</v>
          </cell>
          <cell r="F600">
            <v>15</v>
          </cell>
          <cell r="G600">
            <v>820</v>
          </cell>
          <cell r="H600">
            <v>12300</v>
          </cell>
        </row>
        <row r="604">
          <cell r="B604" t="str">
            <v>Código</v>
          </cell>
          <cell r="C604" t="str">
            <v>Banco</v>
          </cell>
          <cell r="D604" t="str">
            <v>Descrição</v>
          </cell>
          <cell r="E604" t="str">
            <v>Und</v>
          </cell>
          <cell r="F604" t="str">
            <v>Quant.</v>
          </cell>
          <cell r="G604" t="str">
            <v>Valor Unit</v>
          </cell>
          <cell r="H604" t="str">
            <v>Total</v>
          </cell>
        </row>
        <row r="605">
          <cell r="B605">
            <v>101074</v>
          </cell>
          <cell r="C605" t="str">
            <v>Próprio</v>
          </cell>
          <cell r="D605" t="str">
            <v>Escultura do peixe de fibra de vidro, com estrutura interna de metal antiferrugem (h=2m)</v>
          </cell>
          <cell r="E605" t="str">
            <v>uni.</v>
          </cell>
          <cell r="F605">
            <v>1</v>
          </cell>
          <cell r="G605">
            <v>4068</v>
          </cell>
          <cell r="H605">
            <v>4068</v>
          </cell>
        </row>
        <row r="606">
          <cell r="B606">
            <v>88309</v>
          </cell>
          <cell r="C606" t="str">
            <v>SINAPI</v>
          </cell>
          <cell r="D606" t="str">
            <v>PEDREIRO COM ENCARGOS COMPLEMENTARES</v>
          </cell>
          <cell r="E606" t="str">
            <v>H</v>
          </cell>
          <cell r="F606">
            <v>2</v>
          </cell>
          <cell r="G606">
            <v>18.89</v>
          </cell>
          <cell r="H606">
            <v>37.78</v>
          </cell>
        </row>
        <row r="607">
          <cell r="B607">
            <v>88242</v>
          </cell>
          <cell r="C607" t="str">
            <v>SINAPI</v>
          </cell>
          <cell r="D607" t="str">
            <v>AJUDANTE DE PEDREIRO COM ENCARGOS COMPLEMENTARES</v>
          </cell>
          <cell r="E607" t="str">
            <v>H</v>
          </cell>
          <cell r="F607">
            <v>2</v>
          </cell>
          <cell r="G607">
            <v>15.11</v>
          </cell>
          <cell r="H607">
            <v>30.22</v>
          </cell>
        </row>
        <row r="608">
          <cell r="B608">
            <v>188</v>
          </cell>
          <cell r="C608" t="str">
            <v>Próprio</v>
          </cell>
          <cell r="D608" t="str">
            <v>Escultura do peixe de fibra de vidro, com estrutura interna de metal antiferrugem (h=2m)</v>
          </cell>
          <cell r="E608" t="str">
            <v>UNI.</v>
          </cell>
          <cell r="F608">
            <v>1</v>
          </cell>
          <cell r="G608">
            <v>4000</v>
          </cell>
          <cell r="H608">
            <v>4000</v>
          </cell>
        </row>
        <row r="612">
          <cell r="B612" t="str">
            <v>Código</v>
          </cell>
          <cell r="C612" t="str">
            <v>Banco</v>
          </cell>
          <cell r="D612" t="str">
            <v>Descrição</v>
          </cell>
          <cell r="E612" t="str">
            <v>Und</v>
          </cell>
          <cell r="F612" t="str">
            <v>Quant.</v>
          </cell>
          <cell r="G612" t="str">
            <v>Valor Unit</v>
          </cell>
          <cell r="H612" t="str">
            <v>Total</v>
          </cell>
        </row>
        <row r="613">
          <cell r="B613">
            <v>101075</v>
          </cell>
          <cell r="C613" t="str">
            <v>Próprio</v>
          </cell>
          <cell r="D613" t="str">
            <v>Escultura do pescador de fibra de vidro, com estrutura interna de metal antiferrugem (h=2m)</v>
          </cell>
          <cell r="E613" t="str">
            <v>uni.</v>
          </cell>
          <cell r="F613">
            <v>1</v>
          </cell>
          <cell r="G613">
            <v>4068</v>
          </cell>
          <cell r="H613">
            <v>4068</v>
          </cell>
        </row>
        <row r="614">
          <cell r="B614">
            <v>88309</v>
          </cell>
          <cell r="C614" t="str">
            <v>SINAPI</v>
          </cell>
          <cell r="D614" t="str">
            <v>PEDREIRO COM ENCARGOS COMPLEMENTARES</v>
          </cell>
          <cell r="E614" t="str">
            <v>H</v>
          </cell>
          <cell r="F614">
            <v>2</v>
          </cell>
          <cell r="G614">
            <v>18.89</v>
          </cell>
          <cell r="H614">
            <v>37.78</v>
          </cell>
        </row>
        <row r="615">
          <cell r="B615">
            <v>88242</v>
          </cell>
          <cell r="C615" t="str">
            <v>SINAPI</v>
          </cell>
          <cell r="D615" t="str">
            <v>AJUDANTE DE PEDREIRO COM ENCARGOS COMPLEMENTARES</v>
          </cell>
          <cell r="E615" t="str">
            <v>H</v>
          </cell>
          <cell r="F615">
            <v>2</v>
          </cell>
          <cell r="G615">
            <v>15.11</v>
          </cell>
          <cell r="H615">
            <v>30.22</v>
          </cell>
        </row>
        <row r="616">
          <cell r="B616">
            <v>205</v>
          </cell>
          <cell r="C616" t="str">
            <v>Próprio</v>
          </cell>
          <cell r="D616" t="str">
            <v>Escultura do pescador de fibra de vidro, com estrutura interna de metal antiferrugem (h=2m)</v>
          </cell>
          <cell r="E616" t="str">
            <v>UNI.</v>
          </cell>
          <cell r="F616">
            <v>1</v>
          </cell>
          <cell r="G616">
            <v>4000</v>
          </cell>
          <cell r="H616">
            <v>4000</v>
          </cell>
        </row>
        <row r="620">
          <cell r="B620" t="str">
            <v>Código</v>
          </cell>
          <cell r="C620" t="str">
            <v>Banco</v>
          </cell>
          <cell r="D620" t="str">
            <v>Descrição</v>
          </cell>
          <cell r="E620" t="str">
            <v>Und</v>
          </cell>
          <cell r="F620" t="str">
            <v>Quant.</v>
          </cell>
          <cell r="G620" t="str">
            <v>Valor Unit</v>
          </cell>
          <cell r="H620" t="str">
            <v>Total</v>
          </cell>
        </row>
        <row r="621">
          <cell r="B621">
            <v>101081</v>
          </cell>
          <cell r="C621" t="str">
            <v>Próprio</v>
          </cell>
          <cell r="D621" t="str">
            <v>Monumento do Peixe em Aço Corten</v>
          </cell>
          <cell r="E621" t="str">
            <v>uni.</v>
          </cell>
          <cell r="F621">
            <v>1</v>
          </cell>
          <cell r="G621">
            <v>31590</v>
          </cell>
          <cell r="H621">
            <v>31590</v>
          </cell>
        </row>
        <row r="622">
          <cell r="B622">
            <v>88309</v>
          </cell>
          <cell r="C622" t="str">
            <v>SINAPI</v>
          </cell>
          <cell r="D622" t="str">
            <v>PEDREIRO COM ENCARGOS COMPLEMENTARES</v>
          </cell>
          <cell r="E622" t="str">
            <v>H</v>
          </cell>
          <cell r="F622">
            <v>4</v>
          </cell>
          <cell r="G622">
            <v>18.89</v>
          </cell>
          <cell r="H622">
            <v>75.56</v>
          </cell>
        </row>
        <row r="623">
          <cell r="B623">
            <v>88242</v>
          </cell>
          <cell r="C623" t="str">
            <v>SINAPI</v>
          </cell>
          <cell r="D623" t="str">
            <v>AJUDANTE DE PEDREIRO COM ENCARGOS COMPLEMENTARES</v>
          </cell>
          <cell r="E623" t="str">
            <v>H</v>
          </cell>
          <cell r="F623">
            <v>4</v>
          </cell>
          <cell r="G623">
            <v>15.11</v>
          </cell>
          <cell r="H623">
            <v>60.44</v>
          </cell>
        </row>
        <row r="624">
          <cell r="B624">
            <v>206</v>
          </cell>
          <cell r="C624" t="str">
            <v>Próprio</v>
          </cell>
          <cell r="D624" t="str">
            <v>Monumento do Peixe em Aço Corten</v>
          </cell>
          <cell r="E624" t="str">
            <v>uni.</v>
          </cell>
          <cell r="F624">
            <v>1</v>
          </cell>
          <cell r="G624">
            <v>31454</v>
          </cell>
          <cell r="H624">
            <v>31454</v>
          </cell>
        </row>
        <row r="628">
          <cell r="B628" t="str">
            <v>Código</v>
          </cell>
          <cell r="C628" t="str">
            <v>Banco</v>
          </cell>
          <cell r="D628" t="str">
            <v>Descrição</v>
          </cell>
          <cell r="E628" t="str">
            <v>Und</v>
          </cell>
          <cell r="F628" t="str">
            <v>Quant.</v>
          </cell>
          <cell r="G628" t="str">
            <v>Valor Unit</v>
          </cell>
          <cell r="H628" t="str">
            <v>Total</v>
          </cell>
        </row>
        <row r="629">
          <cell r="B629">
            <v>101078</v>
          </cell>
          <cell r="C629" t="str">
            <v>Próprio</v>
          </cell>
          <cell r="D629" t="str">
            <v>Impermeabilização com bicomponente semiflexível e tela (piscinas e reservatórios)</v>
          </cell>
          <cell r="E629" t="str">
            <v>m²</v>
          </cell>
          <cell r="F629">
            <v>1</v>
          </cell>
          <cell r="G629">
            <v>60.36</v>
          </cell>
          <cell r="H629">
            <v>60.36</v>
          </cell>
        </row>
        <row r="630">
          <cell r="B630">
            <v>88270</v>
          </cell>
          <cell r="C630" t="str">
            <v>SINAPI</v>
          </cell>
          <cell r="D630" t="str">
            <v>IMPERMEABILIZADOR COM ENCARGOS COMPLEMENTARES</v>
          </cell>
          <cell r="E630" t="str">
            <v>H</v>
          </cell>
          <cell r="F630">
            <v>0.6</v>
          </cell>
          <cell r="G630">
            <v>18.89</v>
          </cell>
          <cell r="H630">
            <v>11.33</v>
          </cell>
        </row>
        <row r="631">
          <cell r="B631">
            <v>88243</v>
          </cell>
          <cell r="C631" t="str">
            <v>SINAPI</v>
          </cell>
          <cell r="D631" t="str">
            <v>AJUDANTE ESPECIALIZADO COM ENCARGOS COMPLEMENTARES</v>
          </cell>
          <cell r="E631" t="str">
            <v>H</v>
          </cell>
          <cell r="F631">
            <v>0.3</v>
          </cell>
          <cell r="G631">
            <v>17.88</v>
          </cell>
          <cell r="H631">
            <v>5.36</v>
          </cell>
        </row>
        <row r="632">
          <cell r="B632" t="str">
            <v xml:space="preserve"> I00009 </v>
          </cell>
          <cell r="C632" t="str">
            <v>SEDOP</v>
          </cell>
          <cell r="D632" t="str">
            <v>Sika Top - 107</v>
          </cell>
          <cell r="E632" t="str">
            <v>KG</v>
          </cell>
          <cell r="F632">
            <v>2.5</v>
          </cell>
          <cell r="G632">
            <v>16</v>
          </cell>
          <cell r="H632">
            <v>40</v>
          </cell>
        </row>
        <row r="633">
          <cell r="B633">
            <v>4030</v>
          </cell>
          <cell r="C633" t="str">
            <v>SINAPI</v>
          </cell>
          <cell r="D633" t="str">
            <v>VEU POLIESTER</v>
          </cell>
          <cell r="E633" t="str">
            <v>m²</v>
          </cell>
          <cell r="F633">
            <v>0.6</v>
          </cell>
          <cell r="G633">
            <v>6.12</v>
          </cell>
          <cell r="H633">
            <v>3.67</v>
          </cell>
        </row>
        <row r="637">
          <cell r="B637" t="str">
            <v>Código</v>
          </cell>
          <cell r="C637" t="str">
            <v>Banco</v>
          </cell>
          <cell r="D637" t="str">
            <v>Descrição</v>
          </cell>
          <cell r="E637" t="str">
            <v>Und</v>
          </cell>
          <cell r="F637" t="str">
            <v>Quant.</v>
          </cell>
          <cell r="G637" t="str">
            <v>Valor Unit</v>
          </cell>
          <cell r="H637" t="str">
            <v>Total</v>
          </cell>
        </row>
        <row r="638">
          <cell r="B638">
            <v>101082</v>
          </cell>
          <cell r="C638" t="str">
            <v>Próprio</v>
          </cell>
          <cell r="D638" t="str">
            <v>Fornecimento e instalação de Porcelanato PACIFIC GN HARD BOLD (dim. 20x20cm) (Fab. Portinari), assentado com argamassa industrializada AC III, inclusive rejuntamento (e=2mm)</v>
          </cell>
          <cell r="E638" t="str">
            <v>m²</v>
          </cell>
          <cell r="F638">
            <v>1</v>
          </cell>
          <cell r="G638">
            <v>227.32</v>
          </cell>
          <cell r="H638">
            <v>227.32</v>
          </cell>
        </row>
        <row r="639">
          <cell r="B639">
            <v>88309</v>
          </cell>
          <cell r="C639" t="str">
            <v>SINAPI</v>
          </cell>
          <cell r="D639" t="str">
            <v>PEDREIRO COM ENCARGOS COMPLEMENTARES</v>
          </cell>
          <cell r="E639" t="str">
            <v>H</v>
          </cell>
          <cell r="F639">
            <v>1.2</v>
          </cell>
          <cell r="G639">
            <v>18.89</v>
          </cell>
          <cell r="H639">
            <v>22.67</v>
          </cell>
        </row>
        <row r="640">
          <cell r="B640">
            <v>88242</v>
          </cell>
          <cell r="C640" t="str">
            <v>SINAPI</v>
          </cell>
          <cell r="D640" t="str">
            <v>AJUDANTE DE PEDREIRO COM ENCARGOS COMPLEMENTARES</v>
          </cell>
          <cell r="E640" t="str">
            <v>H</v>
          </cell>
          <cell r="F640">
            <v>0.6</v>
          </cell>
          <cell r="G640">
            <v>15.11</v>
          </cell>
          <cell r="H640">
            <v>9.07</v>
          </cell>
        </row>
        <row r="641">
          <cell r="B641" t="str">
            <v xml:space="preserve"> D00345 </v>
          </cell>
          <cell r="C641" t="str">
            <v>SEDOP</v>
          </cell>
          <cell r="D641" t="str">
            <v>Argamassa AC-III</v>
          </cell>
          <cell r="E641" t="str">
            <v>KG</v>
          </cell>
          <cell r="F641">
            <v>5</v>
          </cell>
          <cell r="G641">
            <v>2.38</v>
          </cell>
          <cell r="H641">
            <v>11.9</v>
          </cell>
        </row>
        <row r="642">
          <cell r="B642" t="str">
            <v xml:space="preserve"> D00079 </v>
          </cell>
          <cell r="C642" t="str">
            <v>SEDOP</v>
          </cell>
          <cell r="D642" t="str">
            <v>Rejunte (p/ ceramica)</v>
          </cell>
          <cell r="E642" t="str">
            <v>KG</v>
          </cell>
          <cell r="F642">
            <v>1.2</v>
          </cell>
          <cell r="G642">
            <v>4.4000000000000004</v>
          </cell>
          <cell r="H642">
            <v>5.28</v>
          </cell>
        </row>
        <row r="643">
          <cell r="B643">
            <v>110</v>
          </cell>
          <cell r="C643" t="str">
            <v>Próprio</v>
          </cell>
          <cell r="D643" t="str">
            <v>Porcelanato natural parquet d' olivier 20x120cm; Fabri: Portobello</v>
          </cell>
          <cell r="E643" t="str">
            <v>m²</v>
          </cell>
          <cell r="F643">
            <v>1.05</v>
          </cell>
          <cell r="G643">
            <v>169.9</v>
          </cell>
          <cell r="H643">
            <v>178.4</v>
          </cell>
        </row>
        <row r="646">
          <cell r="B646" t="str">
            <v>Código</v>
          </cell>
          <cell r="C646" t="str">
            <v>Banco</v>
          </cell>
          <cell r="D646" t="str">
            <v>Descrição</v>
          </cell>
          <cell r="E646" t="str">
            <v>Und</v>
          </cell>
          <cell r="F646" t="str">
            <v>Quant.</v>
          </cell>
          <cell r="G646" t="str">
            <v>Valor Unit</v>
          </cell>
          <cell r="H646" t="str">
            <v>Total</v>
          </cell>
        </row>
        <row r="647">
          <cell r="B647">
            <v>101102</v>
          </cell>
          <cell r="C647" t="str">
            <v>Próprio</v>
          </cell>
          <cell r="D647" t="str">
            <v>SISTEMA DE FONTE DE PISO</v>
          </cell>
          <cell r="E647" t="str">
            <v>UNI.</v>
          </cell>
          <cell r="F647">
            <v>1</v>
          </cell>
          <cell r="G647">
            <v>262274</v>
          </cell>
          <cell r="H647">
            <v>262274</v>
          </cell>
        </row>
        <row r="648">
          <cell r="B648">
            <v>91928</v>
          </cell>
          <cell r="C648" t="str">
            <v>SINAPI</v>
          </cell>
          <cell r="D648" t="str">
            <v>CABO DE COBRE FLEXÍVEL ISOLADO, 4 MM², ANTI-CHAMA 450/750 V, PARA CIRCUITOS TERMINAIS - FORNECIMENTO E INSTALAÇÃO. AF_12/2015</v>
          </cell>
          <cell r="E648" t="str">
            <v>M</v>
          </cell>
          <cell r="F648">
            <v>100</v>
          </cell>
          <cell r="G648">
            <v>6.31</v>
          </cell>
          <cell r="H648">
            <v>631</v>
          </cell>
        </row>
        <row r="649">
          <cell r="B649">
            <v>91926</v>
          </cell>
          <cell r="C649" t="str">
            <v>SINAPI</v>
          </cell>
          <cell r="D649" t="str">
            <v>CABO DE COBRE FLEXÍVEL ISOLADO, 2,5 MM², ANTI-CHAMA 450/750 V, PARA CIRCUITOS TERMINAIS - FORNECIMENTO E INSTALAÇÃO. AF_12/2015</v>
          </cell>
          <cell r="E649" t="str">
            <v>M</v>
          </cell>
          <cell r="F649">
            <v>100</v>
          </cell>
          <cell r="G649">
            <v>3.8</v>
          </cell>
          <cell r="H649">
            <v>380</v>
          </cell>
        </row>
        <row r="650">
          <cell r="B650">
            <v>214</v>
          </cell>
          <cell r="C650" t="str">
            <v>SINAPI</v>
          </cell>
          <cell r="D650" t="str">
            <v>SISTEMA DE FONTE DE PISO</v>
          </cell>
          <cell r="E650" t="str">
            <v>UNI.</v>
          </cell>
          <cell r="F650">
            <v>1</v>
          </cell>
          <cell r="G650">
            <v>261263</v>
          </cell>
          <cell r="H650">
            <v>261263</v>
          </cell>
        </row>
        <row r="654">
          <cell r="B654" t="str">
            <v>Código</v>
          </cell>
          <cell r="C654" t="str">
            <v>Banco</v>
          </cell>
          <cell r="D654" t="str">
            <v>Descrição</v>
          </cell>
          <cell r="E654" t="str">
            <v>Und</v>
          </cell>
          <cell r="F654" t="str">
            <v>Quant.</v>
          </cell>
          <cell r="G654" t="str">
            <v>Valor Unit</v>
          </cell>
          <cell r="H654" t="str">
            <v>Total</v>
          </cell>
        </row>
        <row r="655">
          <cell r="B655">
            <v>101005</v>
          </cell>
          <cell r="C655" t="str">
            <v>Próprio</v>
          </cell>
          <cell r="D655" t="str">
            <v>REVESTIMENTO CERÂMICO PARA PAREDES INTERNAS COM PLACAS TIPO ESMALTADA, ACABAMENTO BRILHANTE, DIMENSÕES 33X60 CM (DE ACORDO COM ESPECIFICAÇÃO DE PROJETO) APLICADAS NA ALTURA INTEIRA DAS PAREDES, INCLUSIVE REJUNTE.</v>
          </cell>
          <cell r="E655" t="str">
            <v>m²</v>
          </cell>
          <cell r="F655">
            <v>1</v>
          </cell>
          <cell r="G655">
            <v>65.42</v>
          </cell>
          <cell r="H655">
            <v>65.42</v>
          </cell>
        </row>
        <row r="656">
          <cell r="B656">
            <v>88256</v>
          </cell>
          <cell r="C656" t="str">
            <v>SINAPI</v>
          </cell>
          <cell r="D656" t="str">
            <v>AZULEJISTA OU LADRILHISTA COM ENCARGOS COMPLEMENTARES</v>
          </cell>
          <cell r="E656" t="str">
            <v>H</v>
          </cell>
          <cell r="F656">
            <v>0.71299999999999997</v>
          </cell>
          <cell r="G656">
            <v>19.98</v>
          </cell>
          <cell r="H656">
            <v>14.25</v>
          </cell>
        </row>
        <row r="657">
          <cell r="B657">
            <v>88316</v>
          </cell>
          <cell r="C657" t="str">
            <v>SINAPI</v>
          </cell>
          <cell r="D657" t="str">
            <v>SERVENTE COM ENCARGOS COMPLEMENTARES</v>
          </cell>
          <cell r="E657" t="str">
            <v>H</v>
          </cell>
          <cell r="F657">
            <v>0.376</v>
          </cell>
          <cell r="G657">
            <v>15.06</v>
          </cell>
          <cell r="H657">
            <v>5.66</v>
          </cell>
        </row>
        <row r="658">
          <cell r="B658">
            <v>1381</v>
          </cell>
          <cell r="C658" t="str">
            <v>SINAPI</v>
          </cell>
          <cell r="D658" t="str">
            <v>ARGAMASSA COLANTE AC I PARA CERAMICAS</v>
          </cell>
          <cell r="E658" t="str">
            <v>KG</v>
          </cell>
          <cell r="F658">
            <v>6.14</v>
          </cell>
          <cell r="G658">
            <v>0.7</v>
          </cell>
          <cell r="H658">
            <v>4.3</v>
          </cell>
        </row>
        <row r="659">
          <cell r="B659">
            <v>34357</v>
          </cell>
          <cell r="C659" t="str">
            <v>SINAPI</v>
          </cell>
          <cell r="D659" t="str">
            <v>REJUNTE CIMENTICIO, QUALQUER COR</v>
          </cell>
          <cell r="E659" t="str">
            <v>KG</v>
          </cell>
          <cell r="F659">
            <v>0.22</v>
          </cell>
          <cell r="G659">
            <v>4.1100000000000003</v>
          </cell>
          <cell r="H659">
            <v>0.9</v>
          </cell>
        </row>
        <row r="660">
          <cell r="B660">
            <v>187</v>
          </cell>
          <cell r="C660" t="str">
            <v>Próprio</v>
          </cell>
          <cell r="D660" t="str">
            <v>REVESTIMENTO CERÂMICO WHITE ABSOLUTE RETIFICADO CÓDIGO RT 57500, FAB EMBRAMACO ( dim. 33x60cm)</v>
          </cell>
          <cell r="E660" t="str">
            <v>m²</v>
          </cell>
          <cell r="F660">
            <v>1</v>
          </cell>
          <cell r="G660">
            <v>40.31</v>
          </cell>
          <cell r="H660">
            <v>40.31</v>
          </cell>
        </row>
        <row r="664">
          <cell r="B664" t="str">
            <v>Código</v>
          </cell>
          <cell r="C664" t="str">
            <v>Banco</v>
          </cell>
          <cell r="D664" t="str">
            <v>Descrição</v>
          </cell>
          <cell r="E664" t="str">
            <v>Und</v>
          </cell>
          <cell r="F664" t="str">
            <v>Quant.</v>
          </cell>
          <cell r="G664" t="str">
            <v>Valor Unit</v>
          </cell>
          <cell r="H664" t="str">
            <v>Total</v>
          </cell>
        </row>
        <row r="665">
          <cell r="B665">
            <v>100768</v>
          </cell>
          <cell r="C665" t="str">
            <v>Próprio</v>
          </cell>
          <cell r="D665" t="str">
            <v>Fornecimento e instalação de porcelanato Cemento Grigio 60 x 60cm, assentado com argamassa industrializada AC III, inclusive rejuntamento na cor cinza platina (e=2mm)</v>
          </cell>
          <cell r="E665" t="str">
            <v>m²</v>
          </cell>
          <cell r="F665">
            <v>1</v>
          </cell>
          <cell r="G665">
            <v>106.83</v>
          </cell>
          <cell r="H665">
            <v>106.83</v>
          </cell>
        </row>
        <row r="666">
          <cell r="B666">
            <v>88256</v>
          </cell>
          <cell r="C666" t="str">
            <v>SINAPI</v>
          </cell>
          <cell r="D666" t="str">
            <v>AZULEJISTA OU LADRILHISTA COM ENCARGOS COMPLEMENTARES</v>
          </cell>
          <cell r="E666" t="str">
            <v>H</v>
          </cell>
          <cell r="F666">
            <v>0.49</v>
          </cell>
          <cell r="G666">
            <v>19.98</v>
          </cell>
          <cell r="H666">
            <v>9.7899999999999991</v>
          </cell>
        </row>
        <row r="667">
          <cell r="B667">
            <v>88316</v>
          </cell>
          <cell r="C667" t="str">
            <v>SINAPI</v>
          </cell>
          <cell r="D667" t="str">
            <v>SERVENTE COM ENCARGOS COMPLEMENTARES</v>
          </cell>
          <cell r="E667" t="str">
            <v>H</v>
          </cell>
          <cell r="F667">
            <v>0.21</v>
          </cell>
          <cell r="G667">
            <v>15.06</v>
          </cell>
          <cell r="H667">
            <v>3.16</v>
          </cell>
        </row>
        <row r="668">
          <cell r="B668">
            <v>37595</v>
          </cell>
          <cell r="C668" t="str">
            <v>SINAPI</v>
          </cell>
          <cell r="D668" t="str">
            <v>ARGAMASSA COLANTE TIPO AC III</v>
          </cell>
          <cell r="E668" t="str">
            <v>KG</v>
          </cell>
          <cell r="F668">
            <v>8.6199999999999992</v>
          </cell>
          <cell r="G668">
            <v>2.15</v>
          </cell>
          <cell r="H668">
            <v>18.53</v>
          </cell>
        </row>
        <row r="669">
          <cell r="B669">
            <v>34357</v>
          </cell>
          <cell r="C669" t="str">
            <v>SINAPI</v>
          </cell>
          <cell r="D669" t="str">
            <v>REJUNTE CIMENTICIO, QUALQUER COR</v>
          </cell>
          <cell r="E669" t="str">
            <v>KG</v>
          </cell>
          <cell r="F669">
            <v>1.2</v>
          </cell>
          <cell r="G669">
            <v>4.1100000000000003</v>
          </cell>
          <cell r="H669">
            <v>4.93</v>
          </cell>
        </row>
        <row r="670">
          <cell r="B670">
            <v>194</v>
          </cell>
          <cell r="C670" t="str">
            <v>Próprio</v>
          </cell>
          <cell r="D670" t="str">
            <v xml:space="preserve">PORCELANATO CEMENTO GRIGIO 60x60 </v>
          </cell>
          <cell r="E670" t="str">
            <v>67,07</v>
          </cell>
          <cell r="F670">
            <v>1.05</v>
          </cell>
          <cell r="G670">
            <v>67.069999999999993</v>
          </cell>
          <cell r="H670">
            <v>70.42</v>
          </cell>
        </row>
        <row r="674">
          <cell r="B674" t="str">
            <v>Código</v>
          </cell>
          <cell r="C674" t="str">
            <v>Banco</v>
          </cell>
          <cell r="D674" t="str">
            <v>Descrição</v>
          </cell>
          <cell r="E674" t="str">
            <v>Und</v>
          </cell>
          <cell r="F674" t="str">
            <v>Quant.</v>
          </cell>
          <cell r="G674" t="str">
            <v>Valor Unit</v>
          </cell>
          <cell r="H674" t="str">
            <v>Total</v>
          </cell>
        </row>
        <row r="675">
          <cell r="B675">
            <v>100783</v>
          </cell>
          <cell r="C675" t="str">
            <v>Próprio</v>
          </cell>
          <cell r="D675" t="str">
            <v>Moldura de argamassa (e=2cm/h=10cm), em reboco no traço 1:2:5</v>
          </cell>
          <cell r="E675" t="str">
            <v>M</v>
          </cell>
          <cell r="F675">
            <v>1</v>
          </cell>
          <cell r="G675">
            <v>8.73</v>
          </cell>
          <cell r="H675">
            <v>8.73</v>
          </cell>
        </row>
        <row r="676">
          <cell r="B676">
            <v>88309</v>
          </cell>
          <cell r="C676" t="str">
            <v>SINAPI</v>
          </cell>
          <cell r="D676" t="str">
            <v>PEDREIRO COM ENCARGOS COMPLEMENTARES</v>
          </cell>
          <cell r="E676" t="str">
            <v>H</v>
          </cell>
          <cell r="F676">
            <v>0.15</v>
          </cell>
          <cell r="G676">
            <v>18.89</v>
          </cell>
          <cell r="H676">
            <v>2.83</v>
          </cell>
        </row>
        <row r="677">
          <cell r="B677">
            <v>88316</v>
          </cell>
          <cell r="C677" t="str">
            <v>SINAPI</v>
          </cell>
          <cell r="D677" t="str">
            <v>SERVENTE COM ENCARGOS COMPLEMENTARES</v>
          </cell>
          <cell r="E677" t="str">
            <v>H</v>
          </cell>
          <cell r="F677">
            <v>0.115</v>
          </cell>
          <cell r="G677">
            <v>15.06</v>
          </cell>
          <cell r="H677">
            <v>1.73</v>
          </cell>
        </row>
        <row r="678">
          <cell r="B678">
            <v>1379</v>
          </cell>
          <cell r="C678" t="str">
            <v>SINAPI</v>
          </cell>
          <cell r="D678" t="str">
            <v>CIMENTO PORTLAND COMPOSTO CP II-32</v>
          </cell>
          <cell r="E678" t="str">
            <v>KG</v>
          </cell>
          <cell r="F678">
            <v>0.97199999999999998</v>
          </cell>
          <cell r="G678">
            <v>0.97</v>
          </cell>
          <cell r="H678">
            <v>0.94</v>
          </cell>
        </row>
        <row r="679">
          <cell r="B679">
            <v>4517</v>
          </cell>
          <cell r="C679" t="str">
            <v>SINAPI</v>
          </cell>
          <cell r="D679" t="str">
            <v>SARRAFO *2,5 X 7,5* CM EM PINUS, MISTA OU EQUIVALENTE DA REGIAO - BRUTA</v>
          </cell>
          <cell r="E679" t="str">
            <v>M</v>
          </cell>
          <cell r="F679">
            <v>1.1000000000000001</v>
          </cell>
          <cell r="G679">
            <v>2.82</v>
          </cell>
          <cell r="H679">
            <v>3.1</v>
          </cell>
        </row>
        <row r="680">
          <cell r="B680">
            <v>370</v>
          </cell>
          <cell r="C680" t="str">
            <v>SINAPI</v>
          </cell>
          <cell r="D680" t="str">
            <v>AREIA MEDIA - POSTO JAZIDA/FORNECEDOR (RETIRADO NA JAZIDA, SEM TRANSPORTE)</v>
          </cell>
          <cell r="E680" t="str">
            <v>m³</v>
          </cell>
          <cell r="F680">
            <v>2.3999999999999998E-3</v>
          </cell>
          <cell r="G680">
            <v>52.5</v>
          </cell>
          <cell r="H680">
            <v>0.13</v>
          </cell>
        </row>
        <row r="684">
          <cell r="B684" t="str">
            <v>Código</v>
          </cell>
          <cell r="C684" t="str">
            <v>Banco</v>
          </cell>
          <cell r="D684" t="str">
            <v>Descrição</v>
          </cell>
          <cell r="E684" t="str">
            <v>Und</v>
          </cell>
          <cell r="F684" t="str">
            <v>Quant.</v>
          </cell>
          <cell r="G684" t="str">
            <v>Valor Unit</v>
          </cell>
          <cell r="H684" t="str">
            <v>Total</v>
          </cell>
        </row>
        <row r="685">
          <cell r="B685">
            <v>100804</v>
          </cell>
          <cell r="C685" t="str">
            <v>Próprio</v>
          </cell>
          <cell r="D685" t="str">
            <v>Moldura de argamassa (e=2cm/h=20cm), em reboco no traço 1:2:5</v>
          </cell>
          <cell r="E685" t="str">
            <v>m</v>
          </cell>
          <cell r="F685">
            <v>1</v>
          </cell>
          <cell r="G685">
            <v>14.22</v>
          </cell>
          <cell r="H685">
            <v>14.22</v>
          </cell>
        </row>
        <row r="686">
          <cell r="B686">
            <v>88309</v>
          </cell>
          <cell r="C686" t="str">
            <v>SINAPI</v>
          </cell>
          <cell r="D686" t="str">
            <v>PEDREIRO COM ENCARGOS COMPLEMENTARES</v>
          </cell>
          <cell r="E686" t="str">
            <v>H</v>
          </cell>
          <cell r="F686">
            <v>0.3</v>
          </cell>
          <cell r="G686">
            <v>18.89</v>
          </cell>
          <cell r="H686">
            <v>5.67</v>
          </cell>
        </row>
        <row r="687">
          <cell r="B687">
            <v>88316</v>
          </cell>
          <cell r="C687" t="str">
            <v>SINAPI</v>
          </cell>
          <cell r="D687" t="str">
            <v>SERVENTE COM ENCARGOS COMPLEMENTARES</v>
          </cell>
          <cell r="E687" t="str">
            <v>H</v>
          </cell>
          <cell r="F687">
            <v>0.22</v>
          </cell>
          <cell r="G687">
            <v>15.06</v>
          </cell>
          <cell r="H687">
            <v>3.31</v>
          </cell>
        </row>
        <row r="688">
          <cell r="B688">
            <v>1379</v>
          </cell>
          <cell r="C688" t="str">
            <v>SINAPI</v>
          </cell>
          <cell r="D688" t="str">
            <v>CIMENTO PORTLAND COMPOSTO CP II-32</v>
          </cell>
          <cell r="E688" t="str">
            <v>KG</v>
          </cell>
          <cell r="F688">
            <v>1.944</v>
          </cell>
          <cell r="G688">
            <v>0.97</v>
          </cell>
          <cell r="H688">
            <v>1.89</v>
          </cell>
        </row>
        <row r="689">
          <cell r="B689">
            <v>370</v>
          </cell>
          <cell r="C689" t="str">
            <v>SINAPI</v>
          </cell>
          <cell r="D689" t="str">
            <v>AREIA MEDIA - POSTO JAZIDA/FORNECEDOR (RETIRADO NA JAZIDA, SEM TRANSPORTE)</v>
          </cell>
          <cell r="E689" t="str">
            <v>m³</v>
          </cell>
          <cell r="F689">
            <v>4.7999999999999996E-3</v>
          </cell>
          <cell r="G689">
            <v>52.5</v>
          </cell>
          <cell r="H689">
            <v>0.25</v>
          </cell>
        </row>
        <row r="690">
          <cell r="B690">
            <v>4517</v>
          </cell>
          <cell r="C690" t="str">
            <v>SINAPI</v>
          </cell>
          <cell r="D690" t="str">
            <v>SARRAFO *2,5 X 7,5* CM EM PINUS, MISTA OU EQUIVALENTE DA REGIAO - BRUTA</v>
          </cell>
          <cell r="E690" t="str">
            <v>M</v>
          </cell>
          <cell r="F690">
            <v>1.1000000000000001</v>
          </cell>
          <cell r="G690">
            <v>2.82</v>
          </cell>
          <cell r="H690">
            <v>3.1</v>
          </cell>
        </row>
        <row r="694">
          <cell r="B694" t="str">
            <v>Código</v>
          </cell>
          <cell r="C694" t="str">
            <v>Banco</v>
          </cell>
          <cell r="D694" t="str">
            <v>Descrição</v>
          </cell>
          <cell r="E694" t="str">
            <v>Und</v>
          </cell>
          <cell r="F694" t="str">
            <v>Quant.</v>
          </cell>
          <cell r="G694" t="str">
            <v>Valor Unit</v>
          </cell>
          <cell r="H694" t="str">
            <v>Total</v>
          </cell>
        </row>
        <row r="695">
          <cell r="B695">
            <v>100768</v>
          </cell>
          <cell r="C695" t="str">
            <v>Próprio</v>
          </cell>
          <cell r="D695" t="str">
            <v>Fornecimento e instalação de porcelanato Cemento Grigio 60 x 60cm, assentado com argamassa industrializada AC III, inclusive rejuntamento na cor cinza platina (e=2mm)</v>
          </cell>
          <cell r="E695" t="str">
            <v>m²</v>
          </cell>
          <cell r="F695">
            <v>1</v>
          </cell>
          <cell r="G695">
            <v>106.83</v>
          </cell>
          <cell r="H695">
            <v>106.83</v>
          </cell>
        </row>
        <row r="696">
          <cell r="B696">
            <v>88256</v>
          </cell>
          <cell r="C696" t="str">
            <v>SINAPI</v>
          </cell>
          <cell r="D696" t="str">
            <v>AZULEJISTA OU LADRILHISTA COM ENCARGOS COMPLEMENTARES</v>
          </cell>
          <cell r="E696" t="str">
            <v>H</v>
          </cell>
          <cell r="F696">
            <v>0.49</v>
          </cell>
          <cell r="G696">
            <v>19.98</v>
          </cell>
          <cell r="H696">
            <v>9.7899999999999991</v>
          </cell>
        </row>
        <row r="697">
          <cell r="B697">
            <v>88316</v>
          </cell>
          <cell r="C697" t="str">
            <v>SINAPI</v>
          </cell>
          <cell r="D697" t="str">
            <v>SERVENTE COM ENCARGOS COMPLEMENTARES</v>
          </cell>
          <cell r="E697" t="str">
            <v>H</v>
          </cell>
          <cell r="F697">
            <v>0.21</v>
          </cell>
          <cell r="G697">
            <v>15.06</v>
          </cell>
          <cell r="H697">
            <v>3.16</v>
          </cell>
        </row>
        <row r="698">
          <cell r="B698">
            <v>37595</v>
          </cell>
          <cell r="C698" t="str">
            <v>SINAPI</v>
          </cell>
          <cell r="D698" t="str">
            <v>ARGAMASSA COLANTE TIPO AC III</v>
          </cell>
          <cell r="E698" t="str">
            <v>KG</v>
          </cell>
          <cell r="F698">
            <v>8.6199999999999992</v>
          </cell>
          <cell r="G698">
            <v>2.15</v>
          </cell>
          <cell r="H698">
            <v>18.53</v>
          </cell>
        </row>
        <row r="699">
          <cell r="B699">
            <v>34357</v>
          </cell>
          <cell r="C699" t="str">
            <v>SINAPI</v>
          </cell>
          <cell r="D699" t="str">
            <v>REJUNTE CIMENTICIO, QUALQUER COR</v>
          </cell>
          <cell r="E699" t="str">
            <v>KG</v>
          </cell>
          <cell r="F699">
            <v>1.2</v>
          </cell>
          <cell r="G699">
            <v>4.1100000000000003</v>
          </cell>
          <cell r="H699">
            <v>4.93</v>
          </cell>
        </row>
        <row r="700">
          <cell r="B700">
            <v>194</v>
          </cell>
          <cell r="C700" t="str">
            <v>Próprio</v>
          </cell>
          <cell r="D700" t="str">
            <v xml:space="preserve">PORCELANATO CEMENTO GRIGIO 60x60 </v>
          </cell>
          <cell r="E700" t="str">
            <v>67,07</v>
          </cell>
          <cell r="F700">
            <v>1.05</v>
          </cell>
          <cell r="G700">
            <v>67.069999999999993</v>
          </cell>
          <cell r="H700">
            <v>70.42</v>
          </cell>
        </row>
        <row r="704">
          <cell r="B704" t="str">
            <v>Código</v>
          </cell>
          <cell r="C704" t="str">
            <v>Banco</v>
          </cell>
          <cell r="D704" t="str">
            <v>Descrição</v>
          </cell>
          <cell r="E704" t="str">
            <v>Und</v>
          </cell>
          <cell r="F704" t="str">
            <v>Quant.</v>
          </cell>
          <cell r="G704" t="str">
            <v>Valor Unit</v>
          </cell>
          <cell r="H704" t="str">
            <v>Total</v>
          </cell>
        </row>
        <row r="705">
          <cell r="B705">
            <v>100770</v>
          </cell>
          <cell r="C705" t="str">
            <v>Próprio</v>
          </cell>
          <cell r="D705" t="str">
            <v>RODAPÉ EM PORCELANATO CEMENTO GRIGIO 60X60 CM (H = 7 CM)</v>
          </cell>
          <cell r="E705" t="str">
            <v>M</v>
          </cell>
          <cell r="F705">
            <v>1</v>
          </cell>
          <cell r="G705">
            <v>19.3</v>
          </cell>
          <cell r="H705">
            <v>19.3</v>
          </cell>
        </row>
        <row r="706">
          <cell r="B706">
            <v>88316</v>
          </cell>
          <cell r="C706" t="str">
            <v>SINAPI</v>
          </cell>
          <cell r="D706" t="str">
            <v>SERVENTE COM ENCARGOS COMPLEMENTARES</v>
          </cell>
          <cell r="E706" t="str">
            <v>H</v>
          </cell>
          <cell r="F706">
            <v>0.15</v>
          </cell>
          <cell r="G706">
            <v>15.06</v>
          </cell>
          <cell r="H706">
            <v>2.2599999999999998</v>
          </cell>
        </row>
        <row r="707">
          <cell r="B707">
            <v>88256</v>
          </cell>
          <cell r="C707" t="str">
            <v>SINAPI</v>
          </cell>
          <cell r="D707" t="str">
            <v>AZULEJISTA OU LADRILHISTA COM ENCARGOS COMPLEMENTARES</v>
          </cell>
          <cell r="E707" t="str">
            <v>H</v>
          </cell>
          <cell r="F707">
            <v>0.15</v>
          </cell>
          <cell r="G707">
            <v>19.98</v>
          </cell>
          <cell r="H707">
            <v>3</v>
          </cell>
        </row>
        <row r="708">
          <cell r="B708">
            <v>37595</v>
          </cell>
          <cell r="C708" t="str">
            <v>SINAPI</v>
          </cell>
          <cell r="D708" t="str">
            <v>ARGAMASSA COLANTE TIPO AC III</v>
          </cell>
          <cell r="E708" t="str">
            <v>KG</v>
          </cell>
          <cell r="F708">
            <v>0.5</v>
          </cell>
          <cell r="G708">
            <v>2.15</v>
          </cell>
          <cell r="H708">
            <v>1.08</v>
          </cell>
        </row>
        <row r="709">
          <cell r="B709">
            <v>34357</v>
          </cell>
          <cell r="C709" t="str">
            <v>SINAPI</v>
          </cell>
          <cell r="D709" t="str">
            <v>REJUNTE CIMENTICIO, QUALQUER COR</v>
          </cell>
          <cell r="E709" t="str">
            <v>KG</v>
          </cell>
          <cell r="F709">
            <v>8.4000000000000005E-2</v>
          </cell>
          <cell r="G709">
            <v>4.1100000000000003</v>
          </cell>
          <cell r="H709">
            <v>0.35</v>
          </cell>
        </row>
        <row r="710">
          <cell r="B710">
            <v>194</v>
          </cell>
          <cell r="C710" t="str">
            <v>Próprio</v>
          </cell>
          <cell r="D710" t="str">
            <v xml:space="preserve">PORCELANATO CEMENTO GRIGIO 60x60 </v>
          </cell>
          <cell r="E710" t="str">
            <v>67,07</v>
          </cell>
          <cell r="F710">
            <v>0.188</v>
          </cell>
          <cell r="G710">
            <v>67.069999999999993</v>
          </cell>
          <cell r="H710">
            <v>12.61</v>
          </cell>
        </row>
        <row r="714">
          <cell r="B714" t="str">
            <v>Código</v>
          </cell>
          <cell r="C714" t="str">
            <v>Banco</v>
          </cell>
          <cell r="D714" t="str">
            <v>Descrição</v>
          </cell>
          <cell r="E714" t="str">
            <v>Und</v>
          </cell>
          <cell r="F714" t="str">
            <v>Quant.</v>
          </cell>
          <cell r="G714" t="str">
            <v>Valor Unit</v>
          </cell>
          <cell r="H714" t="str">
            <v>Total</v>
          </cell>
        </row>
        <row r="715">
          <cell r="B715">
            <v>100897</v>
          </cell>
          <cell r="C715" t="str">
            <v>Próprio</v>
          </cell>
          <cell r="D715" t="str">
            <v>Fornecimento e instalação de porta em madeira maciça, sendo uma folha de abrir, dimensões 80 x 210 cm,  inclusive fechadura, dobradiças, portal e alizar com pintura esmalte sintético brilhante cor branco neve.</v>
          </cell>
          <cell r="E715" t="str">
            <v>un.</v>
          </cell>
          <cell r="F715">
            <v>1</v>
          </cell>
          <cell r="G715">
            <v>761.52</v>
          </cell>
          <cell r="H715">
            <v>761.52</v>
          </cell>
        </row>
        <row r="716">
          <cell r="B716">
            <v>88261</v>
          </cell>
          <cell r="C716" t="str">
            <v>SINAPI</v>
          </cell>
          <cell r="D716" t="str">
            <v>CARPINTEIRO DE ESQUADRIA COM ENCARGOS COMPLEMENTARES</v>
          </cell>
          <cell r="E716" t="str">
            <v>H</v>
          </cell>
          <cell r="F716">
            <v>1.96</v>
          </cell>
          <cell r="G716">
            <v>18.71</v>
          </cell>
          <cell r="H716">
            <v>36.67</v>
          </cell>
        </row>
        <row r="717">
          <cell r="B717">
            <v>88316</v>
          </cell>
          <cell r="C717" t="str">
            <v>SINAPI</v>
          </cell>
          <cell r="D717" t="str">
            <v>SERVENTE COM ENCARGOS COMPLEMENTARES</v>
          </cell>
          <cell r="E717" t="str">
            <v>H</v>
          </cell>
          <cell r="F717">
            <v>1.32</v>
          </cell>
          <cell r="G717">
            <v>15.06</v>
          </cell>
          <cell r="H717">
            <v>19.88</v>
          </cell>
        </row>
        <row r="718">
          <cell r="B718">
            <v>102220</v>
          </cell>
          <cell r="C718" t="str">
            <v>SINAPI</v>
          </cell>
          <cell r="D718" t="str">
            <v>PINTURA TINTA DE ACABAMENTO (PIGMENTADA) ESMALTE SINTÉTICO BRILHANTE EM MADEIRA, 2 DEMÃOS. AF_01/2021</v>
          </cell>
          <cell r="E718" t="str">
            <v>m²</v>
          </cell>
          <cell r="F718">
            <v>5.1100000000000003</v>
          </cell>
          <cell r="G718">
            <v>10.73</v>
          </cell>
          <cell r="H718">
            <v>54.83</v>
          </cell>
        </row>
        <row r="719">
          <cell r="B719" t="str">
            <v xml:space="preserve"> D00097 </v>
          </cell>
          <cell r="C719" t="str">
            <v>SEDOP</v>
          </cell>
          <cell r="D719" t="str">
            <v>Alizar em madeira de lei</v>
          </cell>
          <cell r="E719" t="str">
            <v>M</v>
          </cell>
          <cell r="F719">
            <v>10</v>
          </cell>
          <cell r="G719">
            <v>12</v>
          </cell>
          <cell r="H719">
            <v>120</v>
          </cell>
        </row>
        <row r="720">
          <cell r="B720">
            <v>3080</v>
          </cell>
          <cell r="C720" t="str">
            <v>SINAPI</v>
          </cell>
          <cell r="D720" t="str">
            <v>FECHADURA ESPELHO PARA PORTA EXTERNA, EM ACO INOX (MAQUINA, TESTA E CONTRA-TESTA) E EM ZAMAC (MACANETA, LINGUETA E TRINCOS) COM ACABAMENTO CROMADO, MAQUINA DE 40 MM, INCLUINDO CHAVE TIPO CILINDRO</v>
          </cell>
          <cell r="E720" t="str">
            <v>CJ</v>
          </cell>
          <cell r="F720">
            <v>1</v>
          </cell>
          <cell r="G720">
            <v>46.55</v>
          </cell>
          <cell r="H720">
            <v>46.55</v>
          </cell>
        </row>
        <row r="721">
          <cell r="B721">
            <v>2420</v>
          </cell>
          <cell r="C721" t="str">
            <v>SINAPI</v>
          </cell>
          <cell r="D721" t="str">
            <v>DOBRADICA EM ACO/FERRO, 3" X 2 1/2", E= 1,9 A 2 MM, SEM ANEL,  CROMADO OU ZINCADO, TAMPA BOLA, COM PARAFUSOS</v>
          </cell>
          <cell r="E721" t="str">
            <v>UN</v>
          </cell>
          <cell r="F721">
            <v>3</v>
          </cell>
          <cell r="G721">
            <v>13.97</v>
          </cell>
          <cell r="H721">
            <v>41.91</v>
          </cell>
        </row>
        <row r="722">
          <cell r="B722">
            <v>183</v>
          </cell>
          <cell r="C722" t="str">
            <v>SINAPI</v>
          </cell>
          <cell r="D722" t="str">
            <v>BATENTE/ PORTAL/ ADUELA/ MARCO MACICO, E= *3 CM, L= *13 CM, *60 CM A 120* CM X *210 CM,  EM CEDRINHO/ ANGELIM COMERCIAL/ EUCALIPTO/ CURUPIXA/ PEROBA/ CUMARU OU EQUIVALENTE DA REGIAO (NAO INCLUI ALIZARES)</v>
          </cell>
          <cell r="E722" t="str">
            <v>JG</v>
          </cell>
          <cell r="F722">
            <v>1</v>
          </cell>
          <cell r="G722">
            <v>90</v>
          </cell>
          <cell r="H722">
            <v>90</v>
          </cell>
        </row>
        <row r="723">
          <cell r="B723">
            <v>39504</v>
          </cell>
          <cell r="C723" t="str">
            <v>SINAPI</v>
          </cell>
          <cell r="D723" t="str">
            <v>PORTA DE MADEIRA, FOLHA PESADA (NBR 15930) DE 800 X 2100 MM, DE 40 MM A 45 MM DE ESPESSURA, NUCLEO SOLIDO, CAPA LISA EM HDF, ACABAMENTO EM PRIMER PARA PINTURA</v>
          </cell>
          <cell r="E723" t="str">
            <v>UN</v>
          </cell>
          <cell r="F723">
            <v>1</v>
          </cell>
          <cell r="G723">
            <v>351.68</v>
          </cell>
          <cell r="H723">
            <v>351.68</v>
          </cell>
        </row>
        <row r="727">
          <cell r="B727" t="str">
            <v>Código</v>
          </cell>
          <cell r="C727" t="str">
            <v>Banco</v>
          </cell>
          <cell r="D727" t="str">
            <v>Descrição</v>
          </cell>
          <cell r="E727" t="str">
            <v>Und</v>
          </cell>
          <cell r="F727" t="str">
            <v>Quant.</v>
          </cell>
          <cell r="G727" t="str">
            <v>Valor Unit</v>
          </cell>
          <cell r="H727" t="str">
            <v>Total</v>
          </cell>
        </row>
        <row r="728">
          <cell r="B728">
            <v>100898</v>
          </cell>
          <cell r="C728" t="str">
            <v>Próprio</v>
          </cell>
          <cell r="D728" t="str">
            <v>Fornecimento e instalação de porta em madeira maciça, sendo uma folha de abrir, dimensões 60 x 210 cm, inclusive fechadura, dobradiças, portal e alizar com pintura esmalte sintético brilhante cor branco.</v>
          </cell>
          <cell r="E728" t="str">
            <v>un.</v>
          </cell>
          <cell r="F728">
            <v>1</v>
          </cell>
          <cell r="G728">
            <v>550.1</v>
          </cell>
          <cell r="H728">
            <v>550.1</v>
          </cell>
        </row>
        <row r="729">
          <cell r="B729">
            <v>88261</v>
          </cell>
          <cell r="C729" t="str">
            <v>SINAPI</v>
          </cell>
          <cell r="D729" t="str">
            <v>CARPINTEIRO DE ESQUADRIA COM ENCARGOS COMPLEMENTARES</v>
          </cell>
          <cell r="E729" t="str">
            <v>H</v>
          </cell>
          <cell r="F729">
            <v>1.96</v>
          </cell>
          <cell r="G729">
            <v>18.71</v>
          </cell>
          <cell r="H729">
            <v>36.67</v>
          </cell>
        </row>
        <row r="730">
          <cell r="B730">
            <v>88316</v>
          </cell>
          <cell r="C730" t="str">
            <v>SINAPI</v>
          </cell>
          <cell r="D730" t="str">
            <v>SERVENTE COM ENCARGOS COMPLEMENTARES</v>
          </cell>
          <cell r="E730" t="str">
            <v>H</v>
          </cell>
          <cell r="F730">
            <v>1.32</v>
          </cell>
          <cell r="G730">
            <v>15.06</v>
          </cell>
          <cell r="H730">
            <v>19.88</v>
          </cell>
        </row>
        <row r="731">
          <cell r="B731">
            <v>102220</v>
          </cell>
          <cell r="C731" t="str">
            <v>SINAPI</v>
          </cell>
          <cell r="D731" t="str">
            <v>PINTURA TINTA DE ACABAMENTO (PIGMENTADA) ESMALTE SINTÉTICO BRILHANTE EM MADEIRA, 2 DEMÃOS. AF_01/2021</v>
          </cell>
          <cell r="E731" t="str">
            <v>m²</v>
          </cell>
          <cell r="F731">
            <v>4.2</v>
          </cell>
          <cell r="G731">
            <v>10.73</v>
          </cell>
          <cell r="H731">
            <v>45.07</v>
          </cell>
        </row>
        <row r="732">
          <cell r="B732" t="str">
            <v xml:space="preserve"> D00097 </v>
          </cell>
          <cell r="C732" t="str">
            <v>SEDOP</v>
          </cell>
          <cell r="D732" t="str">
            <v>Alizar em madeira de lei</v>
          </cell>
          <cell r="E732" t="str">
            <v>M</v>
          </cell>
          <cell r="F732">
            <v>9.6</v>
          </cell>
          <cell r="G732">
            <v>12</v>
          </cell>
          <cell r="H732">
            <v>115.2</v>
          </cell>
        </row>
        <row r="733">
          <cell r="B733">
            <v>3080</v>
          </cell>
          <cell r="C733" t="str">
            <v>SINAPI</v>
          </cell>
          <cell r="D733" t="str">
            <v>FECHADURA ESPELHO PARA PORTA EXTERNA, EM ACO INOX (MAQUINA, TESTA E CONTRA-TESTA) E EM ZAMAC (MACANETA, LINGUETA E TRINCOS) COM ACABAMENTO CROMADO, MAQUINA DE 40 MM, INCLUINDO CHAVE TIPO CILINDRO</v>
          </cell>
          <cell r="E733" t="str">
            <v>CJ</v>
          </cell>
          <cell r="F733">
            <v>1</v>
          </cell>
          <cell r="G733">
            <v>46.55</v>
          </cell>
          <cell r="H733">
            <v>46.55</v>
          </cell>
        </row>
        <row r="734">
          <cell r="B734">
            <v>2420</v>
          </cell>
          <cell r="C734" t="str">
            <v>SINAPI</v>
          </cell>
          <cell r="D734" t="str">
            <v>DOBRADICA EM ACO/FERRO, 3" X 2 1/2", E= 1,9 A 2 MM, SEM ANEL,  CROMADO OU ZINCADO, TAMPA BOLA, COM PARAFUSOS</v>
          </cell>
          <cell r="E734" t="str">
            <v>UN</v>
          </cell>
          <cell r="F734">
            <v>3</v>
          </cell>
          <cell r="G734">
            <v>13.97</v>
          </cell>
          <cell r="H734">
            <v>41.91</v>
          </cell>
        </row>
        <row r="735">
          <cell r="B735">
            <v>183</v>
          </cell>
          <cell r="C735" t="str">
            <v>SINAPI</v>
          </cell>
          <cell r="D735" t="str">
            <v>BATENTE/ PORTAL/ ADUELA/ MARCO MACICO, E= *3 CM, L= *13 CM, *60 CM A 120* CM X *210 CM,  EM CEDRINHO/ ANGELIM COMERCIAL/ EUCALIPTO/ CURUPIXA/ PEROBA/ CUMARU OU EQUIVALENTE DA REGIAO (NAO INCLUI ALIZARES)</v>
          </cell>
          <cell r="E735" t="str">
            <v>JG</v>
          </cell>
          <cell r="F735">
            <v>1</v>
          </cell>
          <cell r="G735">
            <v>90</v>
          </cell>
          <cell r="H735">
            <v>90</v>
          </cell>
        </row>
        <row r="736">
          <cell r="B736">
            <v>10553</v>
          </cell>
          <cell r="C736" t="str">
            <v>SINAPI</v>
          </cell>
          <cell r="D736" t="str">
            <v>PORTA DE MADEIRA, FOLHA MEDIA (NBR 15930) DE 600 X 2100 MM, DE 35 MM A 40 MM DE ESPESSURA, NUCLEO SEMI-SOLIDO (SARRAFEADO), CAPA LISA EM HDF, ACABAMENTO EM PRIMER PARA PINTURA</v>
          </cell>
          <cell r="E736" t="str">
            <v>UN</v>
          </cell>
          <cell r="F736">
            <v>1</v>
          </cell>
          <cell r="G736">
            <v>154.82</v>
          </cell>
          <cell r="H736">
            <v>154.82</v>
          </cell>
        </row>
        <row r="740">
          <cell r="B740" t="str">
            <v>Código</v>
          </cell>
          <cell r="C740" t="str">
            <v>Banco</v>
          </cell>
          <cell r="D740" t="str">
            <v>Descrição</v>
          </cell>
          <cell r="E740" t="str">
            <v>Und</v>
          </cell>
          <cell r="F740" t="str">
            <v>Quant.</v>
          </cell>
          <cell r="G740" t="str">
            <v>Valor Unit</v>
          </cell>
          <cell r="H740" t="str">
            <v>Total</v>
          </cell>
        </row>
        <row r="741">
          <cell r="B741">
            <v>100899</v>
          </cell>
          <cell r="C741" t="str">
            <v>Próprio</v>
          </cell>
          <cell r="D741" t="str">
            <v>Esquadria de vidro e=10mm (painel movel)</v>
          </cell>
          <cell r="E741" t="str">
            <v>m²</v>
          </cell>
          <cell r="F741">
            <v>1</v>
          </cell>
          <cell r="G741">
            <v>1124.73</v>
          </cell>
          <cell r="H741">
            <v>1124.73</v>
          </cell>
        </row>
        <row r="742">
          <cell r="B742">
            <v>88309</v>
          </cell>
          <cell r="C742" t="str">
            <v>SINAPI</v>
          </cell>
          <cell r="D742" t="str">
            <v>PEDREIRO COM ENCARGOS COMPLEMENTARES</v>
          </cell>
          <cell r="E742" t="str">
            <v>H</v>
          </cell>
          <cell r="F742">
            <v>4.5</v>
          </cell>
          <cell r="G742">
            <v>18.89</v>
          </cell>
          <cell r="H742">
            <v>85.01</v>
          </cell>
        </row>
        <row r="743">
          <cell r="B743">
            <v>88243</v>
          </cell>
          <cell r="C743" t="str">
            <v>SINAPI</v>
          </cell>
          <cell r="D743" t="str">
            <v>AJUDANTE ESPECIALIZADO COM ENCARGOS COMPLEMENTARES</v>
          </cell>
          <cell r="E743" t="str">
            <v>H</v>
          </cell>
          <cell r="F743">
            <v>4.5</v>
          </cell>
          <cell r="G743">
            <v>17.88</v>
          </cell>
          <cell r="H743">
            <v>80.459999999999994</v>
          </cell>
        </row>
        <row r="744">
          <cell r="B744" t="str">
            <v xml:space="preserve"> D00485 </v>
          </cell>
          <cell r="C744" t="str">
            <v>SEDOP</v>
          </cell>
          <cell r="D744" t="str">
            <v>Perfis de alumínio preto para estutura, coluna, meia coluna, quadro e seus complementares</v>
          </cell>
          <cell r="E744" t="str">
            <v>KG</v>
          </cell>
          <cell r="F744">
            <v>1</v>
          </cell>
          <cell r="G744">
            <v>63.9</v>
          </cell>
          <cell r="H744">
            <v>63.9</v>
          </cell>
        </row>
        <row r="745">
          <cell r="B745" t="str">
            <v xml:space="preserve"> D00486 </v>
          </cell>
          <cell r="C745" t="str">
            <v>SEDOP</v>
          </cell>
          <cell r="D745" t="str">
            <v>Componentes de montagem para fixação e vedação</v>
          </cell>
          <cell r="E745" t="str">
            <v>CJ</v>
          </cell>
          <cell r="F745">
            <v>1</v>
          </cell>
          <cell r="G745">
            <v>247.86</v>
          </cell>
          <cell r="H745">
            <v>247.86</v>
          </cell>
        </row>
        <row r="746">
          <cell r="B746" t="str">
            <v xml:space="preserve"> D00487 </v>
          </cell>
          <cell r="C746" t="str">
            <v>SEDOP</v>
          </cell>
          <cell r="D746" t="str">
            <v>Braço articulado e punho</v>
          </cell>
          <cell r="E746" t="str">
            <v>UN</v>
          </cell>
          <cell r="F746">
            <v>0.5</v>
          </cell>
          <cell r="G746">
            <v>275</v>
          </cell>
          <cell r="H746">
            <v>137.5</v>
          </cell>
        </row>
        <row r="747">
          <cell r="B747" t="str">
            <v xml:space="preserve"> D00292 </v>
          </cell>
          <cell r="C747" t="str">
            <v>SEDOP</v>
          </cell>
          <cell r="D747" t="str">
            <v>Vidro temperado incolor e=10mm</v>
          </cell>
          <cell r="E747" t="str">
            <v>m²</v>
          </cell>
          <cell r="F747">
            <v>1</v>
          </cell>
          <cell r="G747">
            <v>510</v>
          </cell>
          <cell r="H747">
            <v>510</v>
          </cell>
        </row>
        <row r="751">
          <cell r="B751" t="str">
            <v>Código</v>
          </cell>
          <cell r="C751" t="str">
            <v>Banco</v>
          </cell>
          <cell r="D751" t="str">
            <v>Descrição</v>
          </cell>
          <cell r="E751" t="str">
            <v>Und</v>
          </cell>
          <cell r="F751" t="str">
            <v>Quant.</v>
          </cell>
          <cell r="G751" t="str">
            <v>Valor Unit</v>
          </cell>
          <cell r="H751" t="str">
            <v>Total</v>
          </cell>
        </row>
        <row r="752">
          <cell r="B752">
            <v>101046</v>
          </cell>
          <cell r="C752" t="str">
            <v>Próprio</v>
          </cell>
          <cell r="D752" t="str">
            <v>Esquadria de vidro e=10mm ( Painel fixo)</v>
          </cell>
          <cell r="E752" t="str">
            <v>m²</v>
          </cell>
          <cell r="F752">
            <v>1</v>
          </cell>
          <cell r="G752">
            <v>987.23</v>
          </cell>
          <cell r="H752">
            <v>987.23</v>
          </cell>
        </row>
        <row r="753">
          <cell r="B753">
            <v>88309</v>
          </cell>
          <cell r="C753" t="str">
            <v>SINAPI</v>
          </cell>
          <cell r="D753" t="str">
            <v>PEDREIRO COM ENCARGOS COMPLEMENTARES</v>
          </cell>
          <cell r="E753" t="str">
            <v>H</v>
          </cell>
          <cell r="F753">
            <v>4.5</v>
          </cell>
          <cell r="G753">
            <v>18.89</v>
          </cell>
          <cell r="H753">
            <v>85.01</v>
          </cell>
        </row>
        <row r="754">
          <cell r="B754">
            <v>88243</v>
          </cell>
          <cell r="C754" t="str">
            <v>SINAPI</v>
          </cell>
          <cell r="D754" t="str">
            <v>AJUDANTE ESPECIALIZADO COM ENCARGOS COMPLEMENTARES</v>
          </cell>
          <cell r="E754" t="str">
            <v>H</v>
          </cell>
          <cell r="F754">
            <v>4.5</v>
          </cell>
          <cell r="G754">
            <v>17.88</v>
          </cell>
          <cell r="H754">
            <v>80.459999999999994</v>
          </cell>
        </row>
        <row r="755">
          <cell r="B755" t="str">
            <v xml:space="preserve"> D00485 </v>
          </cell>
          <cell r="C755" t="str">
            <v>SEDOP</v>
          </cell>
          <cell r="D755" t="str">
            <v>Perfis de alumínio preto para estutura, coluna, meia coluna, quadro e seus complementares</v>
          </cell>
          <cell r="E755" t="str">
            <v>KG</v>
          </cell>
          <cell r="F755">
            <v>1</v>
          </cell>
          <cell r="G755">
            <v>63.9</v>
          </cell>
          <cell r="H755">
            <v>63.9</v>
          </cell>
        </row>
        <row r="756">
          <cell r="B756" t="str">
            <v xml:space="preserve"> D00486 </v>
          </cell>
          <cell r="C756" t="str">
            <v>SEDOP</v>
          </cell>
          <cell r="D756" t="str">
            <v>Componentes de montagem para fixação e vedação</v>
          </cell>
          <cell r="E756" t="str">
            <v>CJ</v>
          </cell>
          <cell r="F756">
            <v>1</v>
          </cell>
          <cell r="G756">
            <v>247.86</v>
          </cell>
          <cell r="H756">
            <v>247.86</v>
          </cell>
        </row>
        <row r="757">
          <cell r="B757" t="str">
            <v xml:space="preserve"> D00292 </v>
          </cell>
          <cell r="C757" t="str">
            <v>SEDOP</v>
          </cell>
          <cell r="D757" t="str">
            <v>Vidro temperado incolor e=10mm</v>
          </cell>
          <cell r="E757" t="str">
            <v>m²</v>
          </cell>
          <cell r="F757">
            <v>1</v>
          </cell>
          <cell r="G757">
            <v>510</v>
          </cell>
          <cell r="H757">
            <v>510</v>
          </cell>
        </row>
        <row r="761">
          <cell r="B761" t="str">
            <v>Código</v>
          </cell>
          <cell r="C761" t="str">
            <v>Banco</v>
          </cell>
          <cell r="D761" t="str">
            <v>Descrição</v>
          </cell>
          <cell r="E761" t="str">
            <v>Und</v>
          </cell>
          <cell r="F761" t="str">
            <v>Quant.</v>
          </cell>
          <cell r="G761" t="str">
            <v>Valor Unit</v>
          </cell>
          <cell r="H761" t="str">
            <v>Total</v>
          </cell>
        </row>
        <row r="762">
          <cell r="B762">
            <v>101047</v>
          </cell>
          <cell r="C762" t="str">
            <v>Próprio</v>
          </cell>
          <cell r="D762" t="str">
            <v>Esquadria de alumínio anodizado preto basculante c/ vidro (e=10mm) e ferragens</v>
          </cell>
          <cell r="E762" t="str">
            <v>m²</v>
          </cell>
          <cell r="F762">
            <v>1</v>
          </cell>
          <cell r="G762">
            <v>1038.45</v>
          </cell>
          <cell r="H762">
            <v>1038.45</v>
          </cell>
        </row>
        <row r="763">
          <cell r="B763">
            <v>88309</v>
          </cell>
          <cell r="C763" t="str">
            <v>SINAPI</v>
          </cell>
          <cell r="D763" t="str">
            <v>PEDREIRO COM ENCARGOS COMPLEMENTARES</v>
          </cell>
          <cell r="E763" t="str">
            <v>H</v>
          </cell>
          <cell r="F763">
            <v>2.8</v>
          </cell>
          <cell r="G763">
            <v>18.89</v>
          </cell>
          <cell r="H763">
            <v>52.89</v>
          </cell>
        </row>
        <row r="764">
          <cell r="B764">
            <v>88243</v>
          </cell>
          <cell r="C764" t="str">
            <v>SINAPI</v>
          </cell>
          <cell r="D764" t="str">
            <v>AJUDANTE ESPECIALIZADO COM ENCARGOS COMPLEMENTARES</v>
          </cell>
          <cell r="E764" t="str">
            <v>H</v>
          </cell>
          <cell r="F764">
            <v>2.8</v>
          </cell>
          <cell r="G764">
            <v>17.88</v>
          </cell>
          <cell r="H764">
            <v>50.06</v>
          </cell>
        </row>
        <row r="765">
          <cell r="B765" t="str">
            <v xml:space="preserve"> D00401 </v>
          </cell>
          <cell r="C765" t="str">
            <v>SEDOP</v>
          </cell>
          <cell r="D765" t="str">
            <v>Estrutura em alumínio preto para esquadria basculante incl. ferragens</v>
          </cell>
          <cell r="E765" t="str">
            <v>m²</v>
          </cell>
          <cell r="F765">
            <v>1</v>
          </cell>
          <cell r="G765">
            <v>400</v>
          </cell>
          <cell r="H765">
            <v>400</v>
          </cell>
        </row>
        <row r="766">
          <cell r="B766" t="str">
            <v xml:space="preserve"> D00292 </v>
          </cell>
          <cell r="C766" t="str">
            <v>SEDOP</v>
          </cell>
          <cell r="D766" t="str">
            <v>Vidro temperado incolor e=10mm</v>
          </cell>
          <cell r="E766" t="str">
            <v>m²</v>
          </cell>
          <cell r="F766">
            <v>1.05</v>
          </cell>
          <cell r="G766">
            <v>510</v>
          </cell>
          <cell r="H766">
            <v>535.5</v>
          </cell>
        </row>
        <row r="770">
          <cell r="B770" t="str">
            <v>Código</v>
          </cell>
          <cell r="C770" t="str">
            <v>Banco</v>
          </cell>
          <cell r="D770" t="str">
            <v>Descrição</v>
          </cell>
          <cell r="E770" t="str">
            <v>Und</v>
          </cell>
          <cell r="F770" t="str">
            <v>Quant.</v>
          </cell>
          <cell r="G770" t="str">
            <v>Valor Unit</v>
          </cell>
          <cell r="H770" t="str">
            <v>Total</v>
          </cell>
        </row>
        <row r="771">
          <cell r="B771">
            <v>100795</v>
          </cell>
          <cell r="C771" t="str">
            <v>Próprio</v>
          </cell>
          <cell r="D771" t="str">
            <v>PEITORIL EM GRANITO VERDE UBATURA, L = 19 CM COM PINGADEIRA, ASSENTADO COM ARGAMASSA 1:6 COM ADITIVO.</v>
          </cell>
          <cell r="E771" t="str">
            <v>M</v>
          </cell>
          <cell r="F771">
            <v>1</v>
          </cell>
          <cell r="G771">
            <v>93.65</v>
          </cell>
          <cell r="H771">
            <v>93.65</v>
          </cell>
        </row>
        <row r="772">
          <cell r="B772">
            <v>87283</v>
          </cell>
          <cell r="C772" t="str">
            <v>SINAPI</v>
          </cell>
          <cell r="D772" t="str">
            <v>ARGAMASSA TRAÇO 1:6 (EM VOLUME DE CIMENTO E AREIA MÉDIA ÚMIDA) COM ADIÇÃO DE PLASTIFICANTE PARA EMBOÇO/MASSA ÚNICA/ASSENTAMENTO DE ALVENARIA DE VEDAÇÃO, PREPARO MECÂNICO COM BETONEIRA 400 L. AF_08/2019</v>
          </cell>
          <cell r="E772" t="str">
            <v>m³</v>
          </cell>
          <cell r="F772">
            <v>6.0000000000000001E-3</v>
          </cell>
          <cell r="G772">
            <v>411.42</v>
          </cell>
          <cell r="H772">
            <v>2.4700000000000002</v>
          </cell>
        </row>
        <row r="773">
          <cell r="B773">
            <v>88274</v>
          </cell>
          <cell r="C773" t="str">
            <v>SINAPI</v>
          </cell>
          <cell r="D773" t="str">
            <v>MARMORISTA/GRANITEIRO COM ENCARGOS COMPLEMENTARES</v>
          </cell>
          <cell r="E773" t="str">
            <v>H</v>
          </cell>
          <cell r="F773">
            <v>0.41899999999999998</v>
          </cell>
          <cell r="G773">
            <v>19.41</v>
          </cell>
          <cell r="H773">
            <v>8.1300000000000008</v>
          </cell>
        </row>
        <row r="774">
          <cell r="B774">
            <v>88316</v>
          </cell>
          <cell r="C774" t="str">
            <v>SINAPI</v>
          </cell>
          <cell r="D774" t="str">
            <v>SERVENTE COM ENCARGOS COMPLEMENTARES</v>
          </cell>
          <cell r="E774" t="str">
            <v>H</v>
          </cell>
          <cell r="F774">
            <v>0.20899999999999999</v>
          </cell>
          <cell r="G774">
            <v>15.06</v>
          </cell>
          <cell r="H774">
            <v>3.15</v>
          </cell>
        </row>
        <row r="775">
          <cell r="B775">
            <v>91692</v>
          </cell>
          <cell r="C775" t="str">
            <v>SINAPI</v>
          </cell>
          <cell r="D775" t="str">
            <v>SERRA CIRCULAR DE BANCADA COM MOTOR ELÉTRICO POTÊNCIA DE 5HP, COM COIFA PARA DISCO 10" - CHP DIURNO. AF_08/2015</v>
          </cell>
          <cell r="E775" t="str">
            <v>CHP</v>
          </cell>
          <cell r="F775">
            <v>2.1000000000000001E-2</v>
          </cell>
          <cell r="G775">
            <v>21.69</v>
          </cell>
          <cell r="H775">
            <v>0.46</v>
          </cell>
        </row>
        <row r="776">
          <cell r="B776">
            <v>91693</v>
          </cell>
          <cell r="C776" t="str">
            <v>SINAPI</v>
          </cell>
          <cell r="D776" t="str">
            <v>SERRA CIRCULAR DE BANCADA COM MOTOR ELÉTRICO POTÊNCIA DE 5HP, COM COIFA PARA DISCO 10" - CHI DIURNO. AF_08/2015</v>
          </cell>
          <cell r="E776" t="str">
            <v>CHI</v>
          </cell>
          <cell r="F776">
            <v>0.39800000000000002</v>
          </cell>
          <cell r="G776">
            <v>18.690000000000001</v>
          </cell>
          <cell r="H776">
            <v>7.44</v>
          </cell>
        </row>
        <row r="777">
          <cell r="B777">
            <v>74</v>
          </cell>
          <cell r="C777" t="str">
            <v>Próprio</v>
          </cell>
          <cell r="D777" t="str">
            <v>PEITORIL EM GRANITO VERDE UBATUBA, L = 19 CM COM PINGADEIRA</v>
          </cell>
          <cell r="E777" t="str">
            <v>M²</v>
          </cell>
          <cell r="F777">
            <v>0.2</v>
          </cell>
          <cell r="G777">
            <v>360</v>
          </cell>
          <cell r="H777">
            <v>72</v>
          </cell>
        </row>
        <row r="781">
          <cell r="B781" t="str">
            <v>Código</v>
          </cell>
          <cell r="C781" t="str">
            <v>Banco</v>
          </cell>
          <cell r="D781" t="str">
            <v>Descrição</v>
          </cell>
          <cell r="E781" t="str">
            <v>Und</v>
          </cell>
          <cell r="F781" t="str">
            <v>Quant.</v>
          </cell>
          <cell r="G781" t="str">
            <v>Valor Unit</v>
          </cell>
          <cell r="H781" t="str">
            <v>Total</v>
          </cell>
        </row>
        <row r="782">
          <cell r="B782">
            <v>100755</v>
          </cell>
          <cell r="C782" t="str">
            <v>Próprio</v>
          </cell>
          <cell r="D782" t="str">
            <v>TABICA PARA FORRO DE GESSO</v>
          </cell>
          <cell r="E782" t="str">
            <v>M</v>
          </cell>
          <cell r="F782">
            <v>1</v>
          </cell>
          <cell r="G782">
            <v>19.61</v>
          </cell>
          <cell r="H782">
            <v>19.61</v>
          </cell>
        </row>
        <row r="783">
          <cell r="B783">
            <v>88269</v>
          </cell>
          <cell r="C783" t="str">
            <v>SINAPI</v>
          </cell>
          <cell r="D783" t="str">
            <v>GESSEIRO COM ENCARGOS COMPLEMENTARES</v>
          </cell>
          <cell r="E783" t="str">
            <v>H</v>
          </cell>
          <cell r="F783">
            <v>0.5</v>
          </cell>
          <cell r="G783">
            <v>18.79</v>
          </cell>
          <cell r="H783">
            <v>9.4</v>
          </cell>
        </row>
        <row r="784">
          <cell r="B784">
            <v>88316</v>
          </cell>
          <cell r="C784" t="str">
            <v>SINAPI</v>
          </cell>
          <cell r="D784" t="str">
            <v>SERVENTE COM ENCARGOS COMPLEMENTARES</v>
          </cell>
          <cell r="E784" t="str">
            <v>H</v>
          </cell>
          <cell r="F784">
            <v>0.5</v>
          </cell>
          <cell r="G784">
            <v>15.06</v>
          </cell>
          <cell r="H784">
            <v>7.53</v>
          </cell>
        </row>
        <row r="785">
          <cell r="B785">
            <v>20250</v>
          </cell>
          <cell r="C785" t="str">
            <v>SINAPI</v>
          </cell>
          <cell r="D785" t="str">
            <v>SISAL EM FIBRA</v>
          </cell>
          <cell r="E785" t="str">
            <v>KG</v>
          </cell>
          <cell r="F785">
            <v>0.06</v>
          </cell>
          <cell r="G785">
            <v>16</v>
          </cell>
          <cell r="H785">
            <v>0.96</v>
          </cell>
        </row>
        <row r="786">
          <cell r="B786">
            <v>4812</v>
          </cell>
          <cell r="C786" t="str">
            <v>SINAPI</v>
          </cell>
          <cell r="D786" t="str">
            <v>PLACA DE GESSO PARA FORRO, *60 X 60* CM, ESPESSURA DE 12 MM (SEM COLOCACAO)</v>
          </cell>
          <cell r="E786" t="str">
            <v>m²</v>
          </cell>
          <cell r="F786">
            <v>0.2</v>
          </cell>
          <cell r="G786">
            <v>8.17</v>
          </cell>
          <cell r="H786">
            <v>1.63</v>
          </cell>
        </row>
        <row r="787">
          <cell r="B787">
            <v>3315</v>
          </cell>
          <cell r="C787" t="str">
            <v>SINAPI</v>
          </cell>
          <cell r="D787" t="str">
            <v>GESSO EM PO PARA REVESTIMENTOS/MOLDURAS/SANCAS E USO GERAL</v>
          </cell>
          <cell r="E787" t="str">
            <v>KG</v>
          </cell>
          <cell r="F787">
            <v>0.25</v>
          </cell>
          <cell r="G787">
            <v>0.35</v>
          </cell>
          <cell r="H787">
            <v>0.09</v>
          </cell>
        </row>
        <row r="791">
          <cell r="B791" t="str">
            <v>Código</v>
          </cell>
          <cell r="C791" t="str">
            <v>Banco</v>
          </cell>
          <cell r="D791" t="str">
            <v>Descrição</v>
          </cell>
          <cell r="E791" t="str">
            <v>Und</v>
          </cell>
          <cell r="F791" t="str">
            <v>Quant.</v>
          </cell>
          <cell r="G791" t="str">
            <v>Valor Unit</v>
          </cell>
          <cell r="H791" t="str">
            <v>Total</v>
          </cell>
        </row>
        <row r="792">
          <cell r="B792">
            <v>100772</v>
          </cell>
          <cell r="C792" t="str">
            <v>Próprio</v>
          </cell>
          <cell r="D792" t="str">
            <v>FORNECIMENTO E INSTALAÇÃO DE BANCADA EM GRANITO VERDE UBATUBA</v>
          </cell>
          <cell r="E792" t="str">
            <v>M²</v>
          </cell>
          <cell r="F792">
            <v>1</v>
          </cell>
          <cell r="G792">
            <v>608.79999999999995</v>
          </cell>
          <cell r="H792">
            <v>608.79999999999995</v>
          </cell>
        </row>
        <row r="793">
          <cell r="B793">
            <v>88309</v>
          </cell>
          <cell r="C793" t="str">
            <v>SINAPI</v>
          </cell>
          <cell r="D793" t="str">
            <v>PEDREIRO COM ENCARGOS COMPLEMENTARES</v>
          </cell>
          <cell r="E793" t="str">
            <v>H</v>
          </cell>
          <cell r="F793">
            <v>1.5</v>
          </cell>
          <cell r="G793">
            <v>18.89</v>
          </cell>
          <cell r="H793">
            <v>28.34</v>
          </cell>
        </row>
        <row r="794">
          <cell r="B794">
            <v>88242</v>
          </cell>
          <cell r="C794" t="str">
            <v>SINAPI</v>
          </cell>
          <cell r="D794" t="str">
            <v>AJUDANTE DE PEDREIRO COM ENCARGOS COMPLEMENTARES</v>
          </cell>
          <cell r="E794" t="str">
            <v>H</v>
          </cell>
          <cell r="F794">
            <v>1.5</v>
          </cell>
          <cell r="G794">
            <v>15.11</v>
          </cell>
          <cell r="H794">
            <v>22.67</v>
          </cell>
        </row>
        <row r="795">
          <cell r="B795">
            <v>4823</v>
          </cell>
          <cell r="C795" t="str">
            <v>SINAPI</v>
          </cell>
          <cell r="D795" t="str">
            <v>MASSA PLASTICA PARA MARMORE/GRANITO</v>
          </cell>
          <cell r="E795" t="str">
            <v>KG</v>
          </cell>
          <cell r="F795">
            <v>0.52280000000000004</v>
          </cell>
          <cell r="G795">
            <v>32.56</v>
          </cell>
          <cell r="H795">
            <v>17.02</v>
          </cell>
        </row>
        <row r="796">
          <cell r="B796">
            <v>7568</v>
          </cell>
          <cell r="C796" t="str">
            <v>SINAPI</v>
          </cell>
          <cell r="D796" t="str">
            <v>BUCHA DE NYLON SEM ABA S10, COM PARAFUSO DE 6,10 X 65 MM EM ACO ZINCADO COM ROSCA SOBERBA, CABECA CHATA E FENDA PHILLIPS</v>
          </cell>
          <cell r="E796" t="str">
            <v>UN</v>
          </cell>
          <cell r="F796">
            <v>4</v>
          </cell>
          <cell r="G796">
            <v>0.86</v>
          </cell>
          <cell r="H796">
            <v>3.44</v>
          </cell>
        </row>
        <row r="797">
          <cell r="B797">
            <v>37329</v>
          </cell>
          <cell r="C797" t="str">
            <v>SINAPI</v>
          </cell>
          <cell r="D797" t="str">
            <v>REJUNTE EPOXI, QUALQUER COR</v>
          </cell>
          <cell r="E797" t="str">
            <v>KG</v>
          </cell>
          <cell r="F797">
            <v>2.1100000000000001E-2</v>
          </cell>
          <cell r="G797">
            <v>86.57</v>
          </cell>
          <cell r="H797">
            <v>1.83</v>
          </cell>
        </row>
        <row r="798">
          <cell r="B798">
            <v>37591</v>
          </cell>
          <cell r="C798" t="str">
            <v>SINAPI</v>
          </cell>
          <cell r="D798" t="str">
            <v>SUPORTE MAO-FRANCESA EM ACO, ABAS IGUAIS 40 CM, CAPACIDADE MINIMA 70 KG, BRANCO</v>
          </cell>
          <cell r="E798" t="str">
            <v>UN</v>
          </cell>
          <cell r="F798">
            <v>2</v>
          </cell>
          <cell r="G798">
            <v>26.55</v>
          </cell>
          <cell r="H798">
            <v>53.1</v>
          </cell>
        </row>
        <row r="799">
          <cell r="B799" t="str">
            <v xml:space="preserve"> A00094 </v>
          </cell>
          <cell r="C799" t="str">
            <v>SEDOP</v>
          </cell>
          <cell r="D799" t="str">
            <v>Granito verde Ubatuba - bancada</v>
          </cell>
          <cell r="E799" t="str">
            <v>m²</v>
          </cell>
          <cell r="F799">
            <v>1.0049999999999999</v>
          </cell>
          <cell r="G799">
            <v>480</v>
          </cell>
          <cell r="H799">
            <v>482.4</v>
          </cell>
        </row>
        <row r="803">
          <cell r="B803" t="str">
            <v>Código</v>
          </cell>
          <cell r="C803" t="str">
            <v>Banco</v>
          </cell>
          <cell r="D803" t="str">
            <v>Descrição</v>
          </cell>
          <cell r="E803" t="str">
            <v>Und</v>
          </cell>
          <cell r="F803" t="str">
            <v>Quant.</v>
          </cell>
          <cell r="G803" t="str">
            <v>Valor Unit</v>
          </cell>
          <cell r="H803" t="str">
            <v>Total</v>
          </cell>
        </row>
        <row r="804">
          <cell r="B804">
            <v>100744</v>
          </cell>
          <cell r="C804" t="str">
            <v>Próprio</v>
          </cell>
          <cell r="D804" t="str">
            <v>RODABANCA E TESTEIRA EM GRANITO VERDE UBATUBA, E=2 CM E H=10 CM</v>
          </cell>
          <cell r="E804" t="str">
            <v>M</v>
          </cell>
          <cell r="F804">
            <v>1</v>
          </cell>
          <cell r="G804">
            <v>71.73</v>
          </cell>
          <cell r="H804">
            <v>71.73</v>
          </cell>
        </row>
        <row r="805">
          <cell r="B805">
            <v>88309</v>
          </cell>
          <cell r="C805" t="str">
            <v>SINAPI</v>
          </cell>
          <cell r="D805" t="str">
            <v>PEDREIRO COM ENCARGOS COMPLEMENTARES</v>
          </cell>
          <cell r="E805" t="str">
            <v>H</v>
          </cell>
          <cell r="F805">
            <v>0.2</v>
          </cell>
          <cell r="G805">
            <v>18.89</v>
          </cell>
          <cell r="H805">
            <v>3.78</v>
          </cell>
        </row>
        <row r="806">
          <cell r="B806">
            <v>88316</v>
          </cell>
          <cell r="C806" t="str">
            <v>SINAPI</v>
          </cell>
          <cell r="D806" t="str">
            <v>SERVENTE COM ENCARGOS COMPLEMENTARES</v>
          </cell>
          <cell r="E806" t="str">
            <v>H</v>
          </cell>
          <cell r="F806">
            <v>0.2</v>
          </cell>
          <cell r="G806">
            <v>15.06</v>
          </cell>
          <cell r="H806">
            <v>3.01</v>
          </cell>
        </row>
        <row r="807">
          <cell r="B807">
            <v>4823</v>
          </cell>
          <cell r="C807" t="str">
            <v>SINAPI</v>
          </cell>
          <cell r="D807" t="str">
            <v>MASSA PLASTICA PARA MARMORE/GRANITO</v>
          </cell>
          <cell r="E807" t="str">
            <v>KG</v>
          </cell>
          <cell r="F807">
            <v>0.5</v>
          </cell>
          <cell r="G807">
            <v>32.56</v>
          </cell>
          <cell r="H807">
            <v>16.28</v>
          </cell>
        </row>
        <row r="808">
          <cell r="B808">
            <v>37329</v>
          </cell>
          <cell r="C808" t="str">
            <v>SINAPI</v>
          </cell>
          <cell r="D808" t="str">
            <v>REJUNTE EPOXI, QUALQUER COR</v>
          </cell>
          <cell r="E808" t="str">
            <v>KG</v>
          </cell>
          <cell r="F808">
            <v>0.1</v>
          </cell>
          <cell r="G808">
            <v>86.57</v>
          </cell>
          <cell r="H808">
            <v>8.66</v>
          </cell>
        </row>
        <row r="809">
          <cell r="B809">
            <v>57</v>
          </cell>
          <cell r="C809" t="str">
            <v>Próprio</v>
          </cell>
          <cell r="D809" t="str">
            <v>RODABANCA E TESTEIRA DE GRANITO VERDE UBATUBA, E= 2 CM E H=10 CM</v>
          </cell>
          <cell r="E809" t="str">
            <v>M</v>
          </cell>
          <cell r="F809">
            <v>1</v>
          </cell>
          <cell r="G809">
            <v>40</v>
          </cell>
          <cell r="H809">
            <v>40</v>
          </cell>
        </row>
        <row r="813">
          <cell r="B813" t="str">
            <v>Código</v>
          </cell>
          <cell r="C813" t="str">
            <v>Banco</v>
          </cell>
          <cell r="D813" t="str">
            <v>Descrição</v>
          </cell>
          <cell r="E813" t="str">
            <v>Und</v>
          </cell>
          <cell r="F813" t="str">
            <v>Quant.</v>
          </cell>
          <cell r="G813" t="str">
            <v>Valor Unit</v>
          </cell>
          <cell r="H813" t="str">
            <v>Total</v>
          </cell>
        </row>
        <row r="814">
          <cell r="B814">
            <v>101011</v>
          </cell>
          <cell r="C814" t="str">
            <v>Próprio</v>
          </cell>
          <cell r="D814" t="str">
            <v>Fornecimento e aplicação manual de pintura com tinta acrílica linha Evolution, acabamento semibrilho, de acordo com especificações de projeto, fabricante nacional, cor Gelo Seco, duas demãos</v>
          </cell>
          <cell r="E814" t="str">
            <v>m²</v>
          </cell>
          <cell r="F814">
            <v>1</v>
          </cell>
          <cell r="G814">
            <v>11.88</v>
          </cell>
          <cell r="H814">
            <v>11.88</v>
          </cell>
        </row>
        <row r="815">
          <cell r="B815">
            <v>88310</v>
          </cell>
          <cell r="C815" t="str">
            <v>SINAPI</v>
          </cell>
          <cell r="D815" t="str">
            <v>PINTOR COM ENCARGOS COMPLEMENTARES</v>
          </cell>
          <cell r="E815" t="str">
            <v>H</v>
          </cell>
          <cell r="F815">
            <v>0.187</v>
          </cell>
          <cell r="G815">
            <v>19.89</v>
          </cell>
          <cell r="H815">
            <v>3.72</v>
          </cell>
        </row>
        <row r="816">
          <cell r="B816">
            <v>88316</v>
          </cell>
          <cell r="C816" t="str">
            <v>SINAPI</v>
          </cell>
          <cell r="D816" t="str">
            <v>SERVENTE COM ENCARGOS COMPLEMENTARES</v>
          </cell>
          <cell r="E816" t="str">
            <v>H</v>
          </cell>
          <cell r="F816">
            <v>6.9000000000000006E-2</v>
          </cell>
          <cell r="G816">
            <v>15.06</v>
          </cell>
          <cell r="H816">
            <v>1.04</v>
          </cell>
        </row>
        <row r="817">
          <cell r="B817">
            <v>175</v>
          </cell>
          <cell r="C817" t="str">
            <v>Próprio</v>
          </cell>
          <cell r="D817" t="str">
            <v>Tinta acrílica evolution semi brilho cor Gelo Seco, fabricante Leinertex</v>
          </cell>
          <cell r="E817" t="str">
            <v>L</v>
          </cell>
          <cell r="F817">
            <v>0.28000000000000003</v>
          </cell>
          <cell r="G817">
            <v>25.44</v>
          </cell>
          <cell r="H817">
            <v>7.12</v>
          </cell>
        </row>
        <row r="821">
          <cell r="B821" t="str">
            <v>Código</v>
          </cell>
          <cell r="C821" t="str">
            <v>Banco</v>
          </cell>
          <cell r="D821" t="str">
            <v>Descrição</v>
          </cell>
          <cell r="E821" t="str">
            <v>Und</v>
          </cell>
          <cell r="F821" t="str">
            <v>Quant.</v>
          </cell>
          <cell r="G821" t="str">
            <v>Valor Unit</v>
          </cell>
          <cell r="H821" t="str">
            <v>Total</v>
          </cell>
        </row>
        <row r="822">
          <cell r="B822">
            <v>101009</v>
          </cell>
          <cell r="C822" t="str">
            <v>Próprio</v>
          </cell>
          <cell r="D822" t="str">
            <v>Fornecimento e aplicação manual de pintura com tinta acrílica linha Evolution, acabamento semibrilho, de acordo com especificações de projeto, fabricante nacional, cor Azul Profundo, duas demãos</v>
          </cell>
          <cell r="E822" t="str">
            <v>m²</v>
          </cell>
          <cell r="F822">
            <v>1</v>
          </cell>
          <cell r="G822">
            <v>11.88</v>
          </cell>
          <cell r="H822">
            <v>11.88</v>
          </cell>
        </row>
        <row r="823">
          <cell r="B823">
            <v>88310</v>
          </cell>
          <cell r="C823" t="str">
            <v>SINAPI</v>
          </cell>
          <cell r="D823" t="str">
            <v>PINTOR COM ENCARGOS COMPLEMENTARES</v>
          </cell>
          <cell r="E823" t="str">
            <v>H</v>
          </cell>
          <cell r="F823">
            <v>0.187</v>
          </cell>
          <cell r="G823">
            <v>19.89</v>
          </cell>
          <cell r="H823">
            <v>3.72</v>
          </cell>
        </row>
        <row r="824">
          <cell r="B824">
            <v>88316</v>
          </cell>
          <cell r="C824" t="str">
            <v>SINAPI</v>
          </cell>
          <cell r="D824" t="str">
            <v>SERVENTE COM ENCARGOS COMPLEMENTARES</v>
          </cell>
          <cell r="E824" t="str">
            <v>H</v>
          </cell>
          <cell r="F824">
            <v>6.9000000000000006E-2</v>
          </cell>
          <cell r="G824">
            <v>15.06</v>
          </cell>
          <cell r="H824">
            <v>1.04</v>
          </cell>
        </row>
        <row r="825">
          <cell r="B825">
            <v>173</v>
          </cell>
          <cell r="C825" t="str">
            <v>Próprio</v>
          </cell>
          <cell r="D825" t="str">
            <v>Tinta acrílica evolution semi brilho azul profundo, fabricante Leinertex</v>
          </cell>
          <cell r="E825" t="str">
            <v>L</v>
          </cell>
          <cell r="F825">
            <v>0.28000000000000003</v>
          </cell>
          <cell r="G825">
            <v>25.44</v>
          </cell>
          <cell r="H825">
            <v>7.12</v>
          </cell>
        </row>
        <row r="829">
          <cell r="B829" t="str">
            <v>Código</v>
          </cell>
          <cell r="C829" t="str">
            <v>Banco</v>
          </cell>
          <cell r="D829" t="str">
            <v>Descrição</v>
          </cell>
          <cell r="E829" t="str">
            <v>Und</v>
          </cell>
          <cell r="F829" t="str">
            <v>Quant.</v>
          </cell>
          <cell r="G829" t="str">
            <v>Valor Unit</v>
          </cell>
          <cell r="H829" t="str">
            <v>Total</v>
          </cell>
        </row>
        <row r="830">
          <cell r="B830">
            <v>101010</v>
          </cell>
          <cell r="C830" t="str">
            <v>Próprio</v>
          </cell>
          <cell r="D830" t="str">
            <v>Fornecimento e aplicação manual de pintura com tinta acrílica linha Evolution, acabamento semibrilho, de acordo com especificações de projeto, fabricante nacional, cor Elefante, duas demãos</v>
          </cell>
          <cell r="E830" t="str">
            <v>m²</v>
          </cell>
          <cell r="F830">
            <v>1</v>
          </cell>
          <cell r="G830">
            <v>11.88</v>
          </cell>
          <cell r="H830">
            <v>11.88</v>
          </cell>
        </row>
        <row r="831">
          <cell r="B831">
            <v>88310</v>
          </cell>
          <cell r="C831" t="str">
            <v>SINAPI</v>
          </cell>
          <cell r="D831" t="str">
            <v>PINTOR COM ENCARGOS COMPLEMENTARES</v>
          </cell>
          <cell r="E831" t="str">
            <v>H</v>
          </cell>
          <cell r="F831">
            <v>0.187</v>
          </cell>
          <cell r="G831">
            <v>19.89</v>
          </cell>
          <cell r="H831">
            <v>3.72</v>
          </cell>
        </row>
        <row r="832">
          <cell r="B832">
            <v>88316</v>
          </cell>
          <cell r="C832" t="str">
            <v>SINAPI</v>
          </cell>
          <cell r="D832" t="str">
            <v>SERVENTE COM ENCARGOS COMPLEMENTARES</v>
          </cell>
          <cell r="E832" t="str">
            <v>H</v>
          </cell>
          <cell r="F832">
            <v>6.9000000000000006E-2</v>
          </cell>
          <cell r="G832">
            <v>15.06</v>
          </cell>
          <cell r="H832">
            <v>1.04</v>
          </cell>
        </row>
        <row r="833">
          <cell r="B833">
            <v>174</v>
          </cell>
          <cell r="C833" t="str">
            <v>Próprio</v>
          </cell>
          <cell r="D833" t="str">
            <v>Tinta acrílica evolution semi brilho Elefante, fabricante Leinertex</v>
          </cell>
          <cell r="E833" t="str">
            <v>L</v>
          </cell>
          <cell r="F833">
            <v>0.28000000000000003</v>
          </cell>
          <cell r="G833">
            <v>25.44</v>
          </cell>
          <cell r="H833">
            <v>7.12</v>
          </cell>
        </row>
        <row r="837">
          <cell r="B837" t="str">
            <v>Código</v>
          </cell>
          <cell r="C837" t="str">
            <v>Banco</v>
          </cell>
          <cell r="D837" t="str">
            <v>Descrição</v>
          </cell>
          <cell r="E837" t="str">
            <v>Und</v>
          </cell>
          <cell r="F837" t="str">
            <v>Quant.</v>
          </cell>
          <cell r="G837" t="str">
            <v>Valor Unit</v>
          </cell>
          <cell r="H837" t="str">
            <v>Total</v>
          </cell>
        </row>
        <row r="838">
          <cell r="B838">
            <v>100797</v>
          </cell>
          <cell r="C838" t="str">
            <v>Próprio</v>
          </cell>
          <cell r="D838" t="str">
            <v>Fornecimento e instalação de disjuntor Bipolar DR (fase/neutro - In 30mA) 25 A - norma DIN</v>
          </cell>
          <cell r="E838" t="str">
            <v>uni.</v>
          </cell>
          <cell r="F838">
            <v>1</v>
          </cell>
          <cell r="G838">
            <v>168.15</v>
          </cell>
          <cell r="H838">
            <v>168.15</v>
          </cell>
        </row>
        <row r="839">
          <cell r="B839">
            <v>88247</v>
          </cell>
          <cell r="C839" t="str">
            <v>SINAPI</v>
          </cell>
          <cell r="D839" t="str">
            <v>AUXILIAR DE ELETRICISTA COM ENCARGOS COMPLEMENTARES</v>
          </cell>
          <cell r="E839" t="str">
            <v>H</v>
          </cell>
          <cell r="F839">
            <v>1.5</v>
          </cell>
          <cell r="G839">
            <v>14.99</v>
          </cell>
          <cell r="H839">
            <v>22.49</v>
          </cell>
        </row>
        <row r="840">
          <cell r="B840">
            <v>88264</v>
          </cell>
          <cell r="C840" t="str">
            <v>SINAPI</v>
          </cell>
          <cell r="D840" t="str">
            <v>ELETRICISTA COM ENCARGOS COMPLEMENTARES</v>
          </cell>
          <cell r="E840" t="str">
            <v>H</v>
          </cell>
          <cell r="F840">
            <v>1.5</v>
          </cell>
          <cell r="G840">
            <v>19.04</v>
          </cell>
          <cell r="H840">
            <v>28.56</v>
          </cell>
        </row>
        <row r="841">
          <cell r="B841">
            <v>39445</v>
          </cell>
          <cell r="C841" t="str">
            <v>SINAPI</v>
          </cell>
          <cell r="D841" t="str">
            <v>DISPOSITIVO DR, 2 POLOS, SENSIBILIDADE DE 30 MA, CORRENTE DE 25 A, TIPO AC</v>
          </cell>
          <cell r="E841" t="str">
            <v>UN</v>
          </cell>
          <cell r="F841">
            <v>1</v>
          </cell>
          <cell r="G841">
            <v>117.1</v>
          </cell>
          <cell r="H841">
            <v>117.1</v>
          </cell>
        </row>
        <row r="845">
          <cell r="B845" t="str">
            <v>Código</v>
          </cell>
          <cell r="C845" t="str">
            <v>Banco</v>
          </cell>
          <cell r="D845" t="str">
            <v>Descrição</v>
          </cell>
          <cell r="E845" t="str">
            <v>Und</v>
          </cell>
          <cell r="F845" t="str">
            <v>Quant.</v>
          </cell>
          <cell r="G845" t="str">
            <v>Valor Unit</v>
          </cell>
          <cell r="H845" t="str">
            <v>Total</v>
          </cell>
        </row>
        <row r="846">
          <cell r="B846">
            <v>101063</v>
          </cell>
          <cell r="C846" t="str">
            <v>Próprio</v>
          </cell>
          <cell r="D846" t="str">
            <v>Fornecimento e instalação de luminária de Led Downlight Slim 24 W</v>
          </cell>
          <cell r="E846" t="str">
            <v>uni.</v>
          </cell>
          <cell r="F846">
            <v>1</v>
          </cell>
          <cell r="G846">
            <v>92.03</v>
          </cell>
          <cell r="H846">
            <v>92.03</v>
          </cell>
        </row>
        <row r="847">
          <cell r="B847">
            <v>88264</v>
          </cell>
          <cell r="C847" t="str">
            <v>SINAPI</v>
          </cell>
          <cell r="D847" t="str">
            <v>ELETRICISTA COM ENCARGOS COMPLEMENTARES</v>
          </cell>
          <cell r="E847" t="str">
            <v>H</v>
          </cell>
          <cell r="F847">
            <v>1</v>
          </cell>
          <cell r="G847">
            <v>19.04</v>
          </cell>
          <cell r="H847">
            <v>19.04</v>
          </cell>
        </row>
        <row r="848">
          <cell r="B848">
            <v>88247</v>
          </cell>
          <cell r="C848" t="str">
            <v>SINAPI</v>
          </cell>
          <cell r="D848" t="str">
            <v>AUXILIAR DE ELETRICISTA COM ENCARGOS COMPLEMENTARES</v>
          </cell>
          <cell r="E848" t="str">
            <v>H</v>
          </cell>
          <cell r="F848">
            <v>1</v>
          </cell>
          <cell r="G848">
            <v>14.99</v>
          </cell>
          <cell r="H848">
            <v>14.99</v>
          </cell>
        </row>
        <row r="849">
          <cell r="B849">
            <v>201</v>
          </cell>
          <cell r="C849" t="str">
            <v>Próprio</v>
          </cell>
          <cell r="D849" t="str">
            <v xml:space="preserve">PAINEL SLIM LED QD 24W </v>
          </cell>
          <cell r="E849" t="str">
            <v>uni.</v>
          </cell>
          <cell r="F849">
            <v>1</v>
          </cell>
          <cell r="G849">
            <v>58</v>
          </cell>
          <cell r="H849">
            <v>58</v>
          </cell>
        </row>
        <row r="853">
          <cell r="B853" t="str">
            <v>Código</v>
          </cell>
          <cell r="C853" t="str">
            <v>Banco</v>
          </cell>
          <cell r="D853" t="str">
            <v>Descrição</v>
          </cell>
          <cell r="E853" t="str">
            <v>Und</v>
          </cell>
          <cell r="F853" t="str">
            <v>Quant.</v>
          </cell>
          <cell r="G853" t="str">
            <v>Valor Unit</v>
          </cell>
          <cell r="H853" t="str">
            <v>Total</v>
          </cell>
        </row>
        <row r="854">
          <cell r="B854">
            <v>100745</v>
          </cell>
          <cell r="C854" t="str">
            <v>Próprio</v>
          </cell>
          <cell r="D854" t="str">
            <v>Bolsa de Ligação para vaso sanitario</v>
          </cell>
          <cell r="E854" t="str">
            <v>un</v>
          </cell>
          <cell r="F854">
            <v>1</v>
          </cell>
          <cell r="G854">
            <v>6.16</v>
          </cell>
          <cell r="H854">
            <v>6.16</v>
          </cell>
        </row>
        <row r="855">
          <cell r="B855">
            <v>88267</v>
          </cell>
          <cell r="C855" t="str">
            <v>SINAPI</v>
          </cell>
          <cell r="D855" t="str">
            <v>ENCANADOR OU BOMBEIRO HIDRÁULICO COM ENCARGOS COMPLEMENTARES</v>
          </cell>
          <cell r="E855" t="str">
            <v>H</v>
          </cell>
          <cell r="F855">
            <v>0.1</v>
          </cell>
          <cell r="G855">
            <v>18.399999999999999</v>
          </cell>
          <cell r="H855">
            <v>1.84</v>
          </cell>
        </row>
        <row r="856">
          <cell r="B856">
            <v>88248</v>
          </cell>
          <cell r="C856" t="str">
            <v>SINAPI</v>
          </cell>
          <cell r="D856" t="str">
            <v>AUXILIAR DE ENCANADOR OU BOMBEIRO HIDRÁULICO COM ENCARGOS COMPLEMENTARES</v>
          </cell>
          <cell r="E856" t="str">
            <v>H</v>
          </cell>
          <cell r="F856">
            <v>0.1</v>
          </cell>
          <cell r="G856">
            <v>14.5</v>
          </cell>
          <cell r="H856">
            <v>1.45</v>
          </cell>
        </row>
        <row r="857">
          <cell r="B857">
            <v>6140</v>
          </cell>
          <cell r="C857" t="str">
            <v>SINAPI</v>
          </cell>
          <cell r="D857" t="str">
            <v>BOLSA DE LIGACAO EM PVC FLEXIVEL PARA VASO SANITARIO 1.1/2 " (40 MM)</v>
          </cell>
          <cell r="E857" t="str">
            <v>UN</v>
          </cell>
          <cell r="F857">
            <v>1</v>
          </cell>
          <cell r="G857">
            <v>2.87</v>
          </cell>
          <cell r="H857">
            <v>2.87</v>
          </cell>
        </row>
        <row r="861">
          <cell r="B861" t="str">
            <v>Código</v>
          </cell>
          <cell r="C861" t="str">
            <v>Banco</v>
          </cell>
          <cell r="D861" t="str">
            <v>Descrição</v>
          </cell>
          <cell r="E861" t="str">
            <v>Und</v>
          </cell>
          <cell r="F861" t="str">
            <v>Quant.</v>
          </cell>
          <cell r="G861" t="str">
            <v>Valor Unit</v>
          </cell>
          <cell r="H861" t="str">
            <v>Total</v>
          </cell>
        </row>
        <row r="862">
          <cell r="B862">
            <v>100810</v>
          </cell>
          <cell r="C862" t="str">
            <v>Próprio</v>
          </cell>
          <cell r="D862" t="str">
            <v>JOELHO 90 GRAUS COM BUCHA DE LATÃO, PVC, SOLDÁVEL, DN 20MM, X 1/2 INSTALADO EM RAMAL OU SUB-RAMAL DE ÁGUA - FORNECIMENTO E INSTALAÇÃO.</v>
          </cell>
          <cell r="E862" t="str">
            <v>UN</v>
          </cell>
          <cell r="F862">
            <v>1</v>
          </cell>
          <cell r="G862">
            <v>11.98</v>
          </cell>
          <cell r="H862">
            <v>11.98</v>
          </cell>
        </row>
        <row r="863">
          <cell r="B863">
            <v>88248</v>
          </cell>
          <cell r="C863" t="str">
            <v>SINAPI</v>
          </cell>
          <cell r="D863" t="str">
            <v>AUXILIAR DE ENCANADOR OU BOMBEIRO HIDRÁULICO COM ENCARGOS COMPLEMENTARES</v>
          </cell>
          <cell r="E863" t="str">
            <v>H</v>
          </cell>
          <cell r="F863">
            <v>0.15</v>
          </cell>
          <cell r="G863">
            <v>14.5</v>
          </cell>
          <cell r="H863">
            <v>2.1800000000000002</v>
          </cell>
        </row>
        <row r="864">
          <cell r="B864">
            <v>88267</v>
          </cell>
          <cell r="C864" t="str">
            <v>SINAPI</v>
          </cell>
          <cell r="D864" t="str">
            <v>ENCANADOR OU BOMBEIRO HIDRÁULICO COM ENCARGOS COMPLEMENTARES</v>
          </cell>
          <cell r="E864" t="str">
            <v>H</v>
          </cell>
          <cell r="F864">
            <v>0.15</v>
          </cell>
          <cell r="G864">
            <v>18.399999999999999</v>
          </cell>
          <cell r="H864">
            <v>2.76</v>
          </cell>
        </row>
        <row r="865">
          <cell r="B865">
            <v>122</v>
          </cell>
          <cell r="C865" t="str">
            <v>SINAPI</v>
          </cell>
          <cell r="D865" t="str">
            <v>ADESIVO PLASTICO PARA PVC, FRASCO COM 850 GR</v>
          </cell>
          <cell r="E865" t="str">
            <v>UN</v>
          </cell>
          <cell r="F865">
            <v>7.0000000000000001E-3</v>
          </cell>
          <cell r="G865">
            <v>58.71</v>
          </cell>
          <cell r="H865">
            <v>0.41</v>
          </cell>
        </row>
        <row r="866">
          <cell r="B866">
            <v>20083</v>
          </cell>
          <cell r="C866" t="str">
            <v>SINAPI</v>
          </cell>
          <cell r="D866" t="str">
            <v>SOLUCAO LIMPADORA PARA PVC, FRASCO COM 1000 CM3</v>
          </cell>
          <cell r="E866" t="str">
            <v>UN</v>
          </cell>
          <cell r="F866">
            <v>8.0000000000000002E-3</v>
          </cell>
          <cell r="G866">
            <v>50.99</v>
          </cell>
          <cell r="H866">
            <v>0.41</v>
          </cell>
        </row>
        <row r="867">
          <cell r="B867">
            <v>38383</v>
          </cell>
          <cell r="C867" t="str">
            <v>SINAPI</v>
          </cell>
          <cell r="D867" t="str">
            <v>LIXA D'AGUA EM FOLHA, GRAO 100</v>
          </cell>
          <cell r="E867" t="str">
            <v>UN</v>
          </cell>
          <cell r="F867">
            <v>0.05</v>
          </cell>
          <cell r="G867">
            <v>1.99</v>
          </cell>
          <cell r="H867">
            <v>0.1</v>
          </cell>
        </row>
        <row r="868">
          <cell r="B868">
            <v>3515</v>
          </cell>
          <cell r="C868" t="str">
            <v>SINAPI</v>
          </cell>
          <cell r="D868" t="str">
            <v>JOELHO PVC, SOLDAVEL, COM BUCHA DE LATAO, 90 GRAUS, 20 MM X 1/2", PARA AGUA FRIA PREDIAL</v>
          </cell>
          <cell r="E868" t="str">
            <v>UN</v>
          </cell>
          <cell r="F868">
            <v>1</v>
          </cell>
          <cell r="G868">
            <v>6.12</v>
          </cell>
          <cell r="H868">
            <v>6.12</v>
          </cell>
        </row>
        <row r="872">
          <cell r="B872" t="str">
            <v>Código</v>
          </cell>
          <cell r="C872" t="str">
            <v>Banco</v>
          </cell>
          <cell r="D872" t="str">
            <v>Descrição</v>
          </cell>
          <cell r="E872" t="str">
            <v>Und</v>
          </cell>
          <cell r="F872" t="str">
            <v>Quant.</v>
          </cell>
          <cell r="G872" t="str">
            <v>Valor Unit</v>
          </cell>
          <cell r="H872" t="str">
            <v>Total</v>
          </cell>
        </row>
        <row r="873">
          <cell r="B873">
            <v>101051</v>
          </cell>
          <cell r="C873" t="str">
            <v>Próprio</v>
          </cell>
          <cell r="D873" t="str">
            <v>JOELHO PVC, SOLDAVEL, COM BUCHA DE LATAO, 90 GRAUS, 20 MM X 1/2", PARA AGUA FRIA PREDIAL</v>
          </cell>
          <cell r="E873" t="str">
            <v>UN</v>
          </cell>
          <cell r="F873">
            <v>1</v>
          </cell>
          <cell r="G873">
            <v>11.98</v>
          </cell>
          <cell r="H873">
            <v>11.98</v>
          </cell>
        </row>
        <row r="874">
          <cell r="B874">
            <v>88248</v>
          </cell>
          <cell r="C874" t="str">
            <v>SINAPI</v>
          </cell>
          <cell r="D874" t="str">
            <v>AUXILIAR DE ENCANADOR OU BOMBEIRO HIDRÁULICO COM ENCARGOS COMPLEMENTARES</v>
          </cell>
          <cell r="E874" t="str">
            <v>H</v>
          </cell>
          <cell r="F874">
            <v>0.15</v>
          </cell>
          <cell r="G874">
            <v>14.5</v>
          </cell>
          <cell r="H874">
            <v>2.1800000000000002</v>
          </cell>
        </row>
        <row r="875">
          <cell r="B875">
            <v>88267</v>
          </cell>
          <cell r="C875" t="str">
            <v>SINAPI</v>
          </cell>
          <cell r="D875" t="str">
            <v>ENCANADOR OU BOMBEIRO HIDRÁULICO COM ENCARGOS COMPLEMENTARES</v>
          </cell>
          <cell r="E875" t="str">
            <v>H</v>
          </cell>
          <cell r="F875">
            <v>0.15</v>
          </cell>
          <cell r="G875">
            <v>18.399999999999999</v>
          </cell>
          <cell r="H875">
            <v>2.76</v>
          </cell>
        </row>
        <row r="876">
          <cell r="B876">
            <v>122</v>
          </cell>
          <cell r="C876" t="str">
            <v>SINAPI</v>
          </cell>
          <cell r="D876" t="str">
            <v>ADESIVO PLASTICO PARA PVC, FRASCO COM 850 GR</v>
          </cell>
          <cell r="E876" t="str">
            <v>UN</v>
          </cell>
          <cell r="F876">
            <v>7.0000000000000001E-3</v>
          </cell>
          <cell r="G876">
            <v>58.71</v>
          </cell>
          <cell r="H876">
            <v>0.41</v>
          </cell>
        </row>
        <row r="877">
          <cell r="B877">
            <v>20083</v>
          </cell>
          <cell r="C877" t="str">
            <v>SINAPI</v>
          </cell>
          <cell r="D877" t="str">
            <v>SOLUCAO LIMPADORA PARA PVC, FRASCO COM 1000 CM3</v>
          </cell>
          <cell r="E877" t="str">
            <v>UN</v>
          </cell>
          <cell r="F877">
            <v>8.0000000000000002E-3</v>
          </cell>
          <cell r="G877">
            <v>50.99</v>
          </cell>
          <cell r="H877">
            <v>0.41</v>
          </cell>
        </row>
        <row r="878">
          <cell r="B878">
            <v>38383</v>
          </cell>
          <cell r="C878" t="str">
            <v>SINAPI</v>
          </cell>
          <cell r="D878" t="str">
            <v>LIXA D'AGUA EM FOLHA, GRAO 100</v>
          </cell>
          <cell r="E878" t="str">
            <v>UN</v>
          </cell>
          <cell r="F878">
            <v>0.05</v>
          </cell>
          <cell r="G878">
            <v>1.99</v>
          </cell>
          <cell r="H878">
            <v>0.1</v>
          </cell>
        </row>
        <row r="879">
          <cell r="B879">
            <v>3515</v>
          </cell>
          <cell r="C879" t="str">
            <v>SINAPI</v>
          </cell>
          <cell r="D879" t="str">
            <v>JOELHO PVC, SOLDAVEL, COM BUCHA DE LATAO, 90 GRAUS, 20 MM X 1/2", PARA AGUA FRIA PREDIAL</v>
          </cell>
          <cell r="E879" t="str">
            <v>UN</v>
          </cell>
          <cell r="F879">
            <v>1</v>
          </cell>
          <cell r="G879">
            <v>6.12</v>
          </cell>
          <cell r="H879">
            <v>6.12</v>
          </cell>
        </row>
        <row r="883">
          <cell r="B883" t="str">
            <v>Código</v>
          </cell>
          <cell r="C883" t="str">
            <v>Banco</v>
          </cell>
          <cell r="D883" t="str">
            <v>Descrição</v>
          </cell>
          <cell r="E883" t="str">
            <v>Und</v>
          </cell>
          <cell r="F883" t="str">
            <v>Quant.</v>
          </cell>
          <cell r="G883" t="str">
            <v>Valor Unit</v>
          </cell>
          <cell r="H883" t="str">
            <v>Total</v>
          </cell>
        </row>
        <row r="884">
          <cell r="B884">
            <v>100811</v>
          </cell>
          <cell r="C884" t="str">
            <v>Próprio</v>
          </cell>
          <cell r="D884" t="str">
            <v>CURVA LONGA 45 GRAUS, PVC, SERIE NORMAL, ESGOTO PREDIAL, DN 100 MM, JUNTA ELÁSTICA, FORNECIDO E INSTALADO EM RAMAL DE DESCARGA OU RAMAL DE ESGOTO SANITÁRIO</v>
          </cell>
          <cell r="E884" t="str">
            <v>UN</v>
          </cell>
          <cell r="F884">
            <v>1</v>
          </cell>
          <cell r="G884">
            <v>58.51</v>
          </cell>
          <cell r="H884">
            <v>58.51</v>
          </cell>
        </row>
        <row r="885">
          <cell r="B885">
            <v>88248</v>
          </cell>
          <cell r="C885" t="str">
            <v>SINAPI</v>
          </cell>
          <cell r="D885" t="str">
            <v>AUXILIAR DE ENCANADOR OU BOMBEIRO HIDRÁULICO COM ENCARGOS COMPLEMENTARES</v>
          </cell>
          <cell r="E885" t="str">
            <v>H</v>
          </cell>
          <cell r="F885">
            <v>0.25</v>
          </cell>
          <cell r="G885">
            <v>14.5</v>
          </cell>
          <cell r="H885">
            <v>3.63</v>
          </cell>
        </row>
        <row r="886">
          <cell r="B886">
            <v>88267</v>
          </cell>
          <cell r="C886" t="str">
            <v>SINAPI</v>
          </cell>
          <cell r="D886" t="str">
            <v>ENCANADOR OU BOMBEIRO HIDRÁULICO COM ENCARGOS COMPLEMENTARES</v>
          </cell>
          <cell r="E886" t="str">
            <v>H</v>
          </cell>
          <cell r="F886">
            <v>0.25</v>
          </cell>
          <cell r="G886">
            <v>18.399999999999999</v>
          </cell>
          <cell r="H886">
            <v>4.5999999999999996</v>
          </cell>
        </row>
        <row r="887">
          <cell r="B887">
            <v>301</v>
          </cell>
          <cell r="C887" t="str">
            <v>SINAPI</v>
          </cell>
          <cell r="D887" t="str">
            <v>ANEL BORRACHA PARA TUBO ESGOTO PREDIAL, DN 100 MM (NBR 5688)</v>
          </cell>
          <cell r="E887" t="str">
            <v>UN</v>
          </cell>
          <cell r="F887">
            <v>1</v>
          </cell>
          <cell r="G887">
            <v>3.55</v>
          </cell>
          <cell r="H887">
            <v>3.55</v>
          </cell>
        </row>
        <row r="888">
          <cell r="B888">
            <v>20078</v>
          </cell>
          <cell r="C888" t="str">
            <v>SINAPI</v>
          </cell>
          <cell r="D888" t="str">
            <v>PASTA LUBRIFICANTE PARA TUBOS E CONEXOES COM JUNTA ELASTICA (USO EM PVC, ACO, POLIETILENO E OUTROS) ( DE *400* G)</v>
          </cell>
          <cell r="E888" t="str">
            <v>UN</v>
          </cell>
          <cell r="F888">
            <v>4.5999999999999999E-2</v>
          </cell>
          <cell r="G888">
            <v>21.5</v>
          </cell>
          <cell r="H888">
            <v>0.99</v>
          </cell>
        </row>
        <row r="889">
          <cell r="B889">
            <v>1965</v>
          </cell>
          <cell r="C889" t="str">
            <v>SINAPI</v>
          </cell>
          <cell r="D889" t="str">
            <v>CURVA PVC LONGA 45 GRAUS, 100 MM, PARA ESGOTO PREDIAL</v>
          </cell>
          <cell r="E889" t="str">
            <v>UN</v>
          </cell>
          <cell r="F889">
            <v>1</v>
          </cell>
          <cell r="G889">
            <v>45.74</v>
          </cell>
          <cell r="H889">
            <v>45.74</v>
          </cell>
        </row>
        <row r="893">
          <cell r="B893" t="str">
            <v>Código</v>
          </cell>
          <cell r="C893" t="str">
            <v>Banco</v>
          </cell>
          <cell r="D893" t="str">
            <v>Descrição</v>
          </cell>
          <cell r="E893" t="str">
            <v>Und</v>
          </cell>
          <cell r="F893" t="str">
            <v>Quant.</v>
          </cell>
          <cell r="G893" t="str">
            <v>Valor Unit</v>
          </cell>
          <cell r="H893" t="str">
            <v>Total</v>
          </cell>
        </row>
        <row r="894">
          <cell r="B894">
            <v>101049</v>
          </cell>
          <cell r="C894" t="str">
            <v>Próprio</v>
          </cell>
          <cell r="D894" t="str">
            <v>CURVA CURTA 90 GRAUS, PVC, REDE ESGOTO, DN 100 MM,  FORNECIDO E INSTALADO</v>
          </cell>
          <cell r="E894" t="str">
            <v>UN</v>
          </cell>
          <cell r="F894">
            <v>1</v>
          </cell>
          <cell r="G894">
            <v>31.05</v>
          </cell>
          <cell r="H894">
            <v>31.05</v>
          </cell>
        </row>
        <row r="895">
          <cell r="B895">
            <v>88248</v>
          </cell>
          <cell r="C895" t="str">
            <v>SINAPI</v>
          </cell>
          <cell r="D895" t="str">
            <v>AUXILIAR DE ENCANADOR OU BOMBEIRO HIDRÁULICO COM ENCARGOS COMPLEMENTARES</v>
          </cell>
          <cell r="E895" t="str">
            <v>H</v>
          </cell>
          <cell r="F895">
            <v>0.12</v>
          </cell>
          <cell r="G895">
            <v>14.5</v>
          </cell>
          <cell r="H895">
            <v>1.74</v>
          </cell>
        </row>
        <row r="896">
          <cell r="B896">
            <v>88267</v>
          </cell>
          <cell r="C896" t="str">
            <v>SINAPI</v>
          </cell>
          <cell r="D896" t="str">
            <v>ENCANADOR OU BOMBEIRO HIDRÁULICO COM ENCARGOS COMPLEMENTARES</v>
          </cell>
          <cell r="E896" t="str">
            <v>H</v>
          </cell>
          <cell r="F896">
            <v>0.12</v>
          </cell>
          <cell r="G896">
            <v>18.399999999999999</v>
          </cell>
          <cell r="H896">
            <v>2.21</v>
          </cell>
        </row>
        <row r="897">
          <cell r="B897">
            <v>301</v>
          </cell>
          <cell r="C897" t="str">
            <v>SINAPI</v>
          </cell>
          <cell r="D897" t="str">
            <v>ANEL BORRACHA PARA TUBO ESGOTO PREDIAL, DN 100 MM (NBR 5688)</v>
          </cell>
          <cell r="E897" t="str">
            <v>UN</v>
          </cell>
          <cell r="F897">
            <v>1</v>
          </cell>
          <cell r="G897">
            <v>3.55</v>
          </cell>
          <cell r="H897">
            <v>3.55</v>
          </cell>
        </row>
        <row r="898">
          <cell r="B898">
            <v>1966</v>
          </cell>
          <cell r="C898" t="str">
            <v>SINAPI</v>
          </cell>
          <cell r="D898" t="str">
            <v>CURVA PVC CURTA 90 GRAUS, 100 MM, PARA ESGOTO PREDIAL</v>
          </cell>
          <cell r="E898" t="str">
            <v>UN</v>
          </cell>
          <cell r="F898">
            <v>1</v>
          </cell>
          <cell r="G898">
            <v>22.56</v>
          </cell>
          <cell r="H898">
            <v>22.56</v>
          </cell>
        </row>
        <row r="899">
          <cell r="B899">
            <v>20078</v>
          </cell>
          <cell r="C899" t="str">
            <v>SINAPI</v>
          </cell>
          <cell r="D899" t="str">
            <v>PASTA LUBRIFICANTE PARA TUBOS E CONEXOES COM JUNTA ELASTICA (USO EM PVC, ACO, POLIETILENO E OUTROS) ( DE *400* G)</v>
          </cell>
          <cell r="E899" t="str">
            <v>UN</v>
          </cell>
          <cell r="F899">
            <v>4.5999999999999999E-2</v>
          </cell>
          <cell r="G899">
            <v>21.5</v>
          </cell>
          <cell r="H899">
            <v>0.99</v>
          </cell>
        </row>
        <row r="903">
          <cell r="B903" t="str">
            <v>Código</v>
          </cell>
          <cell r="C903" t="str">
            <v>Banco</v>
          </cell>
          <cell r="D903" t="str">
            <v>Descrição</v>
          </cell>
          <cell r="E903" t="str">
            <v>Und</v>
          </cell>
          <cell r="F903" t="str">
            <v>Quant.</v>
          </cell>
          <cell r="G903" t="str">
            <v>Valor Unit</v>
          </cell>
          <cell r="H903" t="str">
            <v>Total</v>
          </cell>
        </row>
        <row r="904">
          <cell r="B904">
            <v>100816</v>
          </cell>
          <cell r="C904" t="str">
            <v>Próprio</v>
          </cell>
          <cell r="D904" t="str">
            <v>JUNÇÃO SIMPLES, PVC, SERIE NORMAL, ESGOTO PREDIAL, DN 100 X 50 MM, JUNTA ELÁSTICA, FORNECIDO E INSTALADO EM RAMAL DE DESCARGA OU RAMAL DE ESGOTO SANITÁRIO.</v>
          </cell>
          <cell r="E904" t="str">
            <v>UN</v>
          </cell>
          <cell r="F904">
            <v>1</v>
          </cell>
          <cell r="G904">
            <v>35.049999999999997</v>
          </cell>
          <cell r="H904">
            <v>35.049999999999997</v>
          </cell>
        </row>
        <row r="905">
          <cell r="B905">
            <v>88248</v>
          </cell>
          <cell r="C905" t="str">
            <v>SINAPI</v>
          </cell>
          <cell r="D905" t="str">
            <v>AUXILIAR DE ENCANADOR OU BOMBEIRO HIDRÁULICO COM ENCARGOS COMPLEMENTARES</v>
          </cell>
          <cell r="E905" t="str">
            <v>H</v>
          </cell>
          <cell r="F905">
            <v>0.33</v>
          </cell>
          <cell r="G905">
            <v>14.5</v>
          </cell>
          <cell r="H905">
            <v>4.79</v>
          </cell>
        </row>
        <row r="906">
          <cell r="B906">
            <v>88267</v>
          </cell>
          <cell r="C906" t="str">
            <v>SINAPI</v>
          </cell>
          <cell r="D906" t="str">
            <v>ENCANADOR OU BOMBEIRO HIDRÁULICO COM ENCARGOS COMPLEMENTARES</v>
          </cell>
          <cell r="E906" t="str">
            <v>H</v>
          </cell>
          <cell r="F906">
            <v>0.33</v>
          </cell>
          <cell r="G906">
            <v>18.399999999999999</v>
          </cell>
          <cell r="H906">
            <v>6.07</v>
          </cell>
        </row>
        <row r="907">
          <cell r="B907">
            <v>301</v>
          </cell>
          <cell r="C907" t="str">
            <v>SINAPI</v>
          </cell>
          <cell r="D907" t="str">
            <v>ANEL BORRACHA PARA TUBO ESGOTO PREDIAL, DN 100 MM (NBR 5688)</v>
          </cell>
          <cell r="E907" t="str">
            <v>UN</v>
          </cell>
          <cell r="F907">
            <v>1</v>
          </cell>
          <cell r="G907">
            <v>3.55</v>
          </cell>
          <cell r="H907">
            <v>3.55</v>
          </cell>
        </row>
        <row r="908">
          <cell r="B908">
            <v>20078</v>
          </cell>
          <cell r="C908" t="str">
            <v>SINAPI</v>
          </cell>
          <cell r="D908" t="str">
            <v>PASTA LUBRIFICANTE PARA TUBOS E CONEXOES COM JUNTA ELASTICA (USO EM PVC, ACO, POLIETILENO E OUTROS) ( DE *400* G)</v>
          </cell>
          <cell r="E908" t="str">
            <v>UN</v>
          </cell>
          <cell r="F908">
            <v>9.1999999999999998E-2</v>
          </cell>
          <cell r="G908">
            <v>21.5</v>
          </cell>
          <cell r="H908">
            <v>1.98</v>
          </cell>
        </row>
        <row r="909">
          <cell r="B909">
            <v>296</v>
          </cell>
          <cell r="C909" t="str">
            <v>SINAPI</v>
          </cell>
          <cell r="D909" t="str">
            <v>ANEL BORRACHA PARA TUBO ESGOTO PREDIAL DN 50 MM (NBR 5688)</v>
          </cell>
          <cell r="E909" t="str">
            <v>UN</v>
          </cell>
          <cell r="F909">
            <v>1</v>
          </cell>
          <cell r="G909">
            <v>2</v>
          </cell>
          <cell r="H909">
            <v>2</v>
          </cell>
        </row>
        <row r="910">
          <cell r="B910">
            <v>3659</v>
          </cell>
          <cell r="C910" t="str">
            <v>SINAPI</v>
          </cell>
          <cell r="D910" t="str">
            <v>JUNCAO SIMPLES, PVC, DN 100 X 50 MM, SERIE NORMAL PARA ESGOTO PREDIAL</v>
          </cell>
          <cell r="E910" t="str">
            <v>UN</v>
          </cell>
          <cell r="F910">
            <v>1</v>
          </cell>
          <cell r="G910">
            <v>16.66</v>
          </cell>
          <cell r="H910">
            <v>16.66</v>
          </cell>
        </row>
        <row r="914">
          <cell r="B914" t="str">
            <v>Código</v>
          </cell>
          <cell r="C914" t="str">
            <v>Banco</v>
          </cell>
          <cell r="D914" t="str">
            <v>Descrição</v>
          </cell>
          <cell r="E914" t="str">
            <v>Und</v>
          </cell>
          <cell r="F914" t="str">
            <v>Quant.</v>
          </cell>
          <cell r="G914" t="str">
            <v>Valor Unit</v>
          </cell>
          <cell r="H914" t="str">
            <v>Total</v>
          </cell>
        </row>
        <row r="915">
          <cell r="B915">
            <v>100903</v>
          </cell>
          <cell r="C915" t="str">
            <v>Próprio</v>
          </cell>
          <cell r="D915" t="str">
            <v>Fornecimento e instalação de joelho 90° com anel para esgoto secundário 40mm - 1.1/2"</v>
          </cell>
          <cell r="E915" t="str">
            <v>uni.</v>
          </cell>
          <cell r="F915">
            <v>1</v>
          </cell>
          <cell r="G915">
            <v>42.51</v>
          </cell>
          <cell r="H915">
            <v>42.51</v>
          </cell>
        </row>
        <row r="916">
          <cell r="B916">
            <v>88267</v>
          </cell>
          <cell r="C916" t="str">
            <v>SINAPI</v>
          </cell>
          <cell r="D916" t="str">
            <v>ENCANADOR OU BOMBEIRO HIDRÁULICO COM ENCARGOS COMPLEMENTARES</v>
          </cell>
          <cell r="E916" t="str">
            <v>H</v>
          </cell>
          <cell r="F916">
            <v>0.2</v>
          </cell>
          <cell r="G916">
            <v>18.399999999999999</v>
          </cell>
          <cell r="H916">
            <v>3.68</v>
          </cell>
        </row>
        <row r="917">
          <cell r="B917">
            <v>88248</v>
          </cell>
          <cell r="C917" t="str">
            <v>SINAPI</v>
          </cell>
          <cell r="D917" t="str">
            <v>AUXILIAR DE ENCANADOR OU BOMBEIRO HIDRÁULICO COM ENCARGOS COMPLEMENTARES</v>
          </cell>
          <cell r="E917" t="str">
            <v>H</v>
          </cell>
          <cell r="F917">
            <v>0.2</v>
          </cell>
          <cell r="G917">
            <v>14.5</v>
          </cell>
          <cell r="H917">
            <v>2.9</v>
          </cell>
        </row>
        <row r="918">
          <cell r="B918">
            <v>122</v>
          </cell>
          <cell r="C918" t="str">
            <v>SINAPI</v>
          </cell>
          <cell r="D918" t="str">
            <v>ADESIVO PLASTICO PARA PVC, FRASCO COM 850 GR</v>
          </cell>
          <cell r="E918" t="str">
            <v>UN</v>
          </cell>
          <cell r="F918">
            <v>0.52900000000000003</v>
          </cell>
          <cell r="G918">
            <v>58.71</v>
          </cell>
          <cell r="H918">
            <v>31.06</v>
          </cell>
        </row>
        <row r="919">
          <cell r="B919">
            <v>10835</v>
          </cell>
          <cell r="C919" t="str">
            <v>SINAPI</v>
          </cell>
          <cell r="D919" t="str">
            <v>JOELHO PVC, COM BOLSA E ANEL, 90 GRAUS, DN 40 X *38* MM, SERIE NORMAL, PARA ESGOTO PREDIAL</v>
          </cell>
          <cell r="E919" t="str">
            <v>UN</v>
          </cell>
          <cell r="F919">
            <v>1</v>
          </cell>
          <cell r="G919">
            <v>4.1100000000000003</v>
          </cell>
          <cell r="H919">
            <v>4.1100000000000003</v>
          </cell>
        </row>
        <row r="920">
          <cell r="B920">
            <v>20083</v>
          </cell>
          <cell r="C920" t="str">
            <v>SINAPI</v>
          </cell>
          <cell r="D920" t="str">
            <v>SOLUCAO LIMPADORA PARA PVC, FRASCO COM 1000 CM3</v>
          </cell>
          <cell r="E920" t="str">
            <v>UN</v>
          </cell>
          <cell r="F920">
            <v>1.4999999999999999E-2</v>
          </cell>
          <cell r="G920">
            <v>50.99</v>
          </cell>
          <cell r="H920">
            <v>0.76</v>
          </cell>
        </row>
        <row r="924">
          <cell r="B924" t="str">
            <v>Código</v>
          </cell>
          <cell r="C924" t="str">
            <v>Banco</v>
          </cell>
          <cell r="D924" t="str">
            <v>Descrição</v>
          </cell>
          <cell r="E924" t="str">
            <v>Und</v>
          </cell>
          <cell r="F924" t="str">
            <v>Quant.</v>
          </cell>
          <cell r="G924" t="str">
            <v>Valor Unit</v>
          </cell>
          <cell r="H924" t="str">
            <v>Total</v>
          </cell>
        </row>
        <row r="925">
          <cell r="B925">
            <v>101050</v>
          </cell>
          <cell r="C925" t="str">
            <v>Próprio</v>
          </cell>
          <cell r="D925" t="str">
            <v>JOELHO PVC, SOLDAVEL, PB, 90 GRAUS, DN 50 MM, PARA ESGOTO PREDIAL</v>
          </cell>
          <cell r="E925" t="str">
            <v>UN</v>
          </cell>
          <cell r="F925">
            <v>1</v>
          </cell>
          <cell r="G925">
            <v>7.26</v>
          </cell>
          <cell r="H925">
            <v>7.26</v>
          </cell>
        </row>
        <row r="926">
          <cell r="B926">
            <v>88248</v>
          </cell>
          <cell r="C926" t="str">
            <v>SINAPI</v>
          </cell>
          <cell r="D926" t="str">
            <v>AUXILIAR DE ENCANADOR OU BOMBEIRO HIDRÁULICO COM ENCARGOS COMPLEMENTARES</v>
          </cell>
          <cell r="E926" t="str">
            <v>H</v>
          </cell>
          <cell r="F926">
            <v>0.107</v>
          </cell>
          <cell r="G926">
            <v>14.5</v>
          </cell>
          <cell r="H926">
            <v>1.55</v>
          </cell>
        </row>
        <row r="927">
          <cell r="B927">
            <v>88267</v>
          </cell>
          <cell r="C927" t="str">
            <v>SINAPI</v>
          </cell>
          <cell r="D927" t="str">
            <v>ENCANADOR OU BOMBEIRO HIDRÁULICO COM ENCARGOS COMPLEMENTARES</v>
          </cell>
          <cell r="E927" t="str">
            <v>H</v>
          </cell>
          <cell r="F927">
            <v>0.107</v>
          </cell>
          <cell r="G927">
            <v>18.399999999999999</v>
          </cell>
          <cell r="H927">
            <v>1.97</v>
          </cell>
        </row>
        <row r="928">
          <cell r="B928">
            <v>122</v>
          </cell>
          <cell r="C928" t="str">
            <v>SINAPI</v>
          </cell>
          <cell r="D928" t="str">
            <v>ADESIVO PLASTICO PARA PVC, FRASCO COM 850 GR</v>
          </cell>
          <cell r="E928" t="str">
            <v>UN</v>
          </cell>
          <cell r="F928">
            <v>8.9999999999999993E-3</v>
          </cell>
          <cell r="G928">
            <v>58.71</v>
          </cell>
          <cell r="H928">
            <v>0.53</v>
          </cell>
        </row>
        <row r="929">
          <cell r="B929">
            <v>20083</v>
          </cell>
          <cell r="C929" t="str">
            <v>SINAPI</v>
          </cell>
          <cell r="D929" t="str">
            <v>SOLUCAO LIMPADORA PARA PVC, FRASCO COM 1000 CM3</v>
          </cell>
          <cell r="E929" t="str">
            <v>UN</v>
          </cell>
          <cell r="F929">
            <v>1.0999999999999999E-2</v>
          </cell>
          <cell r="G929">
            <v>50.99</v>
          </cell>
          <cell r="H929">
            <v>0.56000000000000005</v>
          </cell>
        </row>
        <row r="930">
          <cell r="B930">
            <v>38383</v>
          </cell>
          <cell r="C930" t="str">
            <v>SINAPI</v>
          </cell>
          <cell r="D930" t="str">
            <v>LIXA D'AGUA EM FOLHA, GRAO 100</v>
          </cell>
          <cell r="E930" t="str">
            <v>UN</v>
          </cell>
          <cell r="F930">
            <v>3.5999999999999997E-2</v>
          </cell>
          <cell r="G930">
            <v>1.99</v>
          </cell>
          <cell r="H930">
            <v>7.0000000000000007E-2</v>
          </cell>
        </row>
        <row r="931">
          <cell r="B931">
            <v>3526</v>
          </cell>
          <cell r="C931" t="str">
            <v>SINAPI</v>
          </cell>
          <cell r="D931" t="str">
            <v>JOELHO PVC, SOLDAVEL, PB, 90 GRAUS, DN 50 MM, PARA ESGOTO PREDIAL</v>
          </cell>
          <cell r="E931" t="str">
            <v>UN</v>
          </cell>
          <cell r="F931">
            <v>1</v>
          </cell>
          <cell r="G931">
            <v>2.58</v>
          </cell>
          <cell r="H931">
            <v>2.58</v>
          </cell>
        </row>
        <row r="935">
          <cell r="B935" t="str">
            <v>Código</v>
          </cell>
          <cell r="C935" t="str">
            <v>Banco</v>
          </cell>
          <cell r="D935" t="str">
            <v>Descrição</v>
          </cell>
          <cell r="E935" t="str">
            <v>Und</v>
          </cell>
          <cell r="F935" t="str">
            <v>Quant.</v>
          </cell>
          <cell r="G935" t="str">
            <v>Valor Unit</v>
          </cell>
          <cell r="H935" t="str">
            <v>Total</v>
          </cell>
        </row>
        <row r="936">
          <cell r="B936">
            <v>101004</v>
          </cell>
          <cell r="C936" t="str">
            <v>Próprio</v>
          </cell>
          <cell r="D936" t="str">
            <v>Ralo sifonado cônico com grelha 100x40mm branco - Fornecimento e instalação</v>
          </cell>
          <cell r="E936" t="str">
            <v>UN</v>
          </cell>
          <cell r="F936">
            <v>1</v>
          </cell>
          <cell r="G936">
            <v>23.91</v>
          </cell>
          <cell r="H936">
            <v>23.91</v>
          </cell>
        </row>
        <row r="937">
          <cell r="B937">
            <v>88248</v>
          </cell>
          <cell r="C937" t="str">
            <v>SINAPI</v>
          </cell>
          <cell r="D937" t="str">
            <v>AUXILIAR DE ENCANADOR OU BOMBEIRO HIDRÁULICO COM ENCARGOS COMPLEMENTARES</v>
          </cell>
          <cell r="E937" t="str">
            <v>H</v>
          </cell>
          <cell r="F937">
            <v>7.0000000000000007E-2</v>
          </cell>
          <cell r="G937">
            <v>14.5</v>
          </cell>
          <cell r="H937">
            <v>1.02</v>
          </cell>
        </row>
        <row r="938">
          <cell r="B938">
            <v>88267</v>
          </cell>
          <cell r="C938" t="str">
            <v>SINAPI</v>
          </cell>
          <cell r="D938" t="str">
            <v>ENCANADOR OU BOMBEIRO HIDRÁULICO COM ENCARGOS COMPLEMENTARES</v>
          </cell>
          <cell r="E938" t="str">
            <v>H</v>
          </cell>
          <cell r="F938">
            <v>7.0000000000000007E-2</v>
          </cell>
          <cell r="G938">
            <v>18.399999999999999</v>
          </cell>
          <cell r="H938">
            <v>1.29</v>
          </cell>
        </row>
        <row r="939">
          <cell r="B939">
            <v>122</v>
          </cell>
          <cell r="C939" t="str">
            <v>SINAPI</v>
          </cell>
          <cell r="D939" t="str">
            <v>ADESIVO PLASTICO PARA PVC, FRASCO COM 850 GR</v>
          </cell>
          <cell r="E939" t="str">
            <v>UN</v>
          </cell>
          <cell r="F939">
            <v>4.8999999999999998E-3</v>
          </cell>
          <cell r="G939">
            <v>58.71</v>
          </cell>
          <cell r="H939">
            <v>0.28999999999999998</v>
          </cell>
        </row>
        <row r="940">
          <cell r="B940">
            <v>20083</v>
          </cell>
          <cell r="C940" t="str">
            <v>SINAPI</v>
          </cell>
          <cell r="D940" t="str">
            <v>SOLUCAO LIMPADORA PARA PVC, FRASCO COM 1000 CM3</v>
          </cell>
          <cell r="E940" t="str">
            <v>UN</v>
          </cell>
          <cell r="F940">
            <v>7.4999999999999997E-3</v>
          </cell>
          <cell r="G940">
            <v>50.99</v>
          </cell>
          <cell r="H940">
            <v>0.38</v>
          </cell>
        </row>
        <row r="941">
          <cell r="B941">
            <v>38383</v>
          </cell>
          <cell r="C941" t="str">
            <v>SINAPI</v>
          </cell>
          <cell r="D941" t="str">
            <v>LIXA D'AGUA EM FOLHA, GRAO 100</v>
          </cell>
          <cell r="E941" t="str">
            <v>UN</v>
          </cell>
          <cell r="F941">
            <v>1.7000000000000001E-2</v>
          </cell>
          <cell r="G941">
            <v>1.99</v>
          </cell>
          <cell r="H941">
            <v>0.03</v>
          </cell>
        </row>
        <row r="942">
          <cell r="B942">
            <v>170</v>
          </cell>
          <cell r="C942" t="str">
            <v>Próprio</v>
          </cell>
          <cell r="D942" t="str">
            <v xml:space="preserve">Ralo sifonado cônico com grelha 100x40mm branco </v>
          </cell>
          <cell r="E942" t="str">
            <v>UN</v>
          </cell>
          <cell r="F942">
            <v>1</v>
          </cell>
          <cell r="G942">
            <v>20.9</v>
          </cell>
          <cell r="H942">
            <v>20.9</v>
          </cell>
        </row>
        <row r="946">
          <cell r="B946" t="str">
            <v>Código</v>
          </cell>
          <cell r="C946" t="str">
            <v>Banco</v>
          </cell>
          <cell r="D946" t="str">
            <v>Descrição</v>
          </cell>
          <cell r="E946" t="str">
            <v>Und</v>
          </cell>
          <cell r="F946" t="str">
            <v>Quant.</v>
          </cell>
          <cell r="G946" t="str">
            <v>Valor Unit</v>
          </cell>
          <cell r="H946" t="str">
            <v>Total</v>
          </cell>
        </row>
        <row r="947">
          <cell r="B947">
            <v>100822</v>
          </cell>
          <cell r="C947" t="str">
            <v>Próprio</v>
          </cell>
          <cell r="D947" t="str">
            <v>CURVA CURTA 90 GRAUS, PVC, REDE PLUVIAL, DN 100 MM,  FORNECIDO E INSTALADO</v>
          </cell>
          <cell r="E947" t="str">
            <v>UN</v>
          </cell>
          <cell r="F947">
            <v>1</v>
          </cell>
          <cell r="G947">
            <v>31.05</v>
          </cell>
          <cell r="H947">
            <v>31.05</v>
          </cell>
        </row>
        <row r="948">
          <cell r="B948">
            <v>88248</v>
          </cell>
          <cell r="C948" t="str">
            <v>SINAPI</v>
          </cell>
          <cell r="D948" t="str">
            <v>AUXILIAR DE ENCANADOR OU BOMBEIRO HIDRÁULICO COM ENCARGOS COMPLEMENTARES</v>
          </cell>
          <cell r="E948" t="str">
            <v>H</v>
          </cell>
          <cell r="F948">
            <v>0.12</v>
          </cell>
          <cell r="G948">
            <v>14.5</v>
          </cell>
          <cell r="H948">
            <v>1.74</v>
          </cell>
        </row>
        <row r="949">
          <cell r="B949">
            <v>88267</v>
          </cell>
          <cell r="C949" t="str">
            <v>SINAPI</v>
          </cell>
          <cell r="D949" t="str">
            <v>ENCANADOR OU BOMBEIRO HIDRÁULICO COM ENCARGOS COMPLEMENTARES</v>
          </cell>
          <cell r="E949" t="str">
            <v>H</v>
          </cell>
          <cell r="F949">
            <v>0.12</v>
          </cell>
          <cell r="G949">
            <v>18.399999999999999</v>
          </cell>
          <cell r="H949">
            <v>2.21</v>
          </cell>
        </row>
        <row r="950">
          <cell r="B950">
            <v>301</v>
          </cell>
          <cell r="C950" t="str">
            <v>SINAPI</v>
          </cell>
          <cell r="D950" t="str">
            <v>ANEL BORRACHA PARA TUBO ESGOTO PREDIAL, DN 100 MM (NBR 5688)</v>
          </cell>
          <cell r="E950" t="str">
            <v>UN</v>
          </cell>
          <cell r="F950">
            <v>1</v>
          </cell>
          <cell r="G950">
            <v>3.55</v>
          </cell>
          <cell r="H950">
            <v>3.55</v>
          </cell>
        </row>
        <row r="951">
          <cell r="B951">
            <v>1966</v>
          </cell>
          <cell r="C951" t="str">
            <v>SINAPI</v>
          </cell>
          <cell r="D951" t="str">
            <v>CURVA PVC CURTA 90 GRAUS, 100 MM, PARA ESGOTO PREDIAL</v>
          </cell>
          <cell r="E951" t="str">
            <v>UN</v>
          </cell>
          <cell r="F951">
            <v>1</v>
          </cell>
          <cell r="G951">
            <v>22.56</v>
          </cell>
          <cell r="H951">
            <v>22.56</v>
          </cell>
        </row>
        <row r="952">
          <cell r="B952">
            <v>20078</v>
          </cell>
          <cell r="C952" t="str">
            <v>SINAPI</v>
          </cell>
          <cell r="D952" t="str">
            <v>PASTA LUBRIFICANTE PARA TUBOS E CONEXOES COM JUNTA ELASTICA (USO EM PVC, ACO, POLIETILENO E OUTROS) ( DE *400* G)</v>
          </cell>
          <cell r="E952" t="str">
            <v>UN</v>
          </cell>
          <cell r="F952">
            <v>4.5999999999999999E-2</v>
          </cell>
          <cell r="G952">
            <v>21.5</v>
          </cell>
          <cell r="H952">
            <v>0.99</v>
          </cell>
        </row>
        <row r="956">
          <cell r="B956" t="str">
            <v>Código</v>
          </cell>
          <cell r="C956" t="str">
            <v>Banco</v>
          </cell>
          <cell r="D956" t="str">
            <v>Descrição</v>
          </cell>
          <cell r="E956" t="str">
            <v>Und</v>
          </cell>
          <cell r="F956" t="str">
            <v>Quant.</v>
          </cell>
          <cell r="G956" t="str">
            <v>Valor Unit</v>
          </cell>
          <cell r="H956" t="str">
            <v>Total</v>
          </cell>
        </row>
        <row r="957">
          <cell r="B957">
            <v>100820</v>
          </cell>
          <cell r="C957" t="str">
            <v>Próprio</v>
          </cell>
          <cell r="D957" t="str">
            <v>CURVA LONGA 45 GRAUS, PVC, REDE PLUVIAL, DN 100 MM,  FORNECIDO E INSTALADO</v>
          </cell>
          <cell r="E957" t="str">
            <v>UN</v>
          </cell>
          <cell r="F957">
            <v>1</v>
          </cell>
          <cell r="G957">
            <v>35.159999999999997</v>
          </cell>
          <cell r="H957">
            <v>35.159999999999997</v>
          </cell>
        </row>
        <row r="958">
          <cell r="B958">
            <v>88248</v>
          </cell>
          <cell r="C958" t="str">
            <v>SINAPI</v>
          </cell>
          <cell r="D958" t="str">
            <v>AUXILIAR DE ENCANADOR OU BOMBEIRO HIDRÁULICO COM ENCARGOS COMPLEMENTARES</v>
          </cell>
          <cell r="E958" t="str">
            <v>H</v>
          </cell>
          <cell r="F958">
            <v>0.25</v>
          </cell>
          <cell r="G958">
            <v>14.5</v>
          </cell>
          <cell r="H958">
            <v>3.63</v>
          </cell>
        </row>
        <row r="959">
          <cell r="B959">
            <v>88267</v>
          </cell>
          <cell r="C959" t="str">
            <v>SINAPI</v>
          </cell>
          <cell r="D959" t="str">
            <v>ENCANADOR OU BOMBEIRO HIDRÁULICO COM ENCARGOS COMPLEMENTARES</v>
          </cell>
          <cell r="E959" t="str">
            <v>H</v>
          </cell>
          <cell r="F959">
            <v>0.25</v>
          </cell>
          <cell r="G959">
            <v>18.399999999999999</v>
          </cell>
          <cell r="H959">
            <v>4.5999999999999996</v>
          </cell>
        </row>
        <row r="960">
          <cell r="B960">
            <v>20078</v>
          </cell>
          <cell r="C960" t="str">
            <v>SINAPI</v>
          </cell>
          <cell r="D960" t="str">
            <v>PASTA LUBRIFICANTE PARA TUBOS E CONEXOES COM JUNTA ELASTICA (USO EM PVC, ACO, POLIETILENO E OUTROS) ( DE *400* G)</v>
          </cell>
          <cell r="E960" t="str">
            <v>UN</v>
          </cell>
          <cell r="F960">
            <v>4.5999999999999999E-2</v>
          </cell>
          <cell r="G960">
            <v>21.5</v>
          </cell>
          <cell r="H960">
            <v>0.99</v>
          </cell>
        </row>
        <row r="961">
          <cell r="B961">
            <v>38426</v>
          </cell>
          <cell r="C961" t="str">
            <v>SINAPI</v>
          </cell>
          <cell r="D961" t="str">
            <v>CURVA DE PVC, 45 GRAUS, SERIE R, DN 100 MM, PARA ESGOTO OU AGUAS PLUVIAIS PREDIAIS</v>
          </cell>
          <cell r="E961" t="str">
            <v>UN</v>
          </cell>
          <cell r="F961">
            <v>1</v>
          </cell>
          <cell r="G961">
            <v>25.94</v>
          </cell>
          <cell r="H961">
            <v>25.94</v>
          </cell>
        </row>
        <row r="965">
          <cell r="B965" t="str">
            <v>Código</v>
          </cell>
          <cell r="C965" t="str">
            <v>Banco</v>
          </cell>
          <cell r="D965" t="str">
            <v>Descrição</v>
          </cell>
          <cell r="E965" t="str">
            <v>Und</v>
          </cell>
          <cell r="F965" t="str">
            <v>Quant.</v>
          </cell>
          <cell r="G965" t="str">
            <v>Valor Unit</v>
          </cell>
          <cell r="H965" t="str">
            <v>Total</v>
          </cell>
        </row>
        <row r="966">
          <cell r="B966">
            <v>100764</v>
          </cell>
          <cell r="C966" t="str">
            <v>Próprio</v>
          </cell>
          <cell r="D966" t="str">
            <v>Placa de sinalização para saída de emergência fotoluminescente com adesivo dupla face</v>
          </cell>
          <cell r="E966" t="str">
            <v>uni.</v>
          </cell>
          <cell r="F966">
            <v>1</v>
          </cell>
          <cell r="G966">
            <v>36.72</v>
          </cell>
          <cell r="H966">
            <v>36.72</v>
          </cell>
        </row>
        <row r="967">
          <cell r="B967">
            <v>88316</v>
          </cell>
          <cell r="C967" t="str">
            <v>SINAPI</v>
          </cell>
          <cell r="D967" t="str">
            <v>SERVENTE COM ENCARGOS COMPLEMENTARES</v>
          </cell>
          <cell r="E967" t="str">
            <v>H</v>
          </cell>
          <cell r="F967">
            <v>0.2</v>
          </cell>
          <cell r="G967">
            <v>15.06</v>
          </cell>
          <cell r="H967">
            <v>3.01</v>
          </cell>
        </row>
        <row r="968">
          <cell r="B968">
            <v>37558</v>
          </cell>
          <cell r="C968" t="str">
            <v>SINAPI</v>
          </cell>
          <cell r="D968" t="str">
            <v>PLACA DE SINALIZACAO DE SEGURANCA CONTRA INCENDIO, FOTOLUMINESCENTE, RETANGULAR, *20 X 40* CM, EM PVC *2* MM ANTI-CHAMAS (SIMBOLOS, CORES E PICTOGRAMAS CONFORME NBR 16820)</v>
          </cell>
          <cell r="E968" t="str">
            <v>UN</v>
          </cell>
          <cell r="F968">
            <v>1</v>
          </cell>
          <cell r="G968">
            <v>32.630000000000003</v>
          </cell>
          <cell r="H968">
            <v>32.630000000000003</v>
          </cell>
        </row>
        <row r="969">
          <cell r="B969">
            <v>4791</v>
          </cell>
          <cell r="C969" t="str">
            <v>SINAPI</v>
          </cell>
          <cell r="D969" t="str">
            <v>ADESIVO ACRILICO/COLA DE CONTATO</v>
          </cell>
          <cell r="E969" t="str">
            <v>KG</v>
          </cell>
          <cell r="F969">
            <v>0.05</v>
          </cell>
          <cell r="G969">
            <v>21.57</v>
          </cell>
          <cell r="H969">
            <v>1.08</v>
          </cell>
        </row>
        <row r="973">
          <cell r="B973" t="str">
            <v>Código</v>
          </cell>
          <cell r="C973" t="str">
            <v>Banco</v>
          </cell>
          <cell r="D973" t="str">
            <v>Descrição</v>
          </cell>
          <cell r="E973" t="str">
            <v>Und</v>
          </cell>
          <cell r="F973" t="str">
            <v>Quant.</v>
          </cell>
          <cell r="G973" t="str">
            <v>Valor Unit</v>
          </cell>
          <cell r="H973" t="str">
            <v>Total</v>
          </cell>
        </row>
        <row r="974">
          <cell r="B974">
            <v>100767</v>
          </cell>
          <cell r="C974" t="str">
            <v>Próprio</v>
          </cell>
          <cell r="D974" t="str">
            <v>Fornecimento e instalação de placa de sinalização de alerta para risco de choque elétrico  fotoluminescente com adesivo dupla face</v>
          </cell>
          <cell r="E974" t="str">
            <v>uni.</v>
          </cell>
          <cell r="F974">
            <v>1</v>
          </cell>
          <cell r="G974">
            <v>38.54</v>
          </cell>
          <cell r="H974">
            <v>38.54</v>
          </cell>
        </row>
        <row r="975">
          <cell r="B975">
            <v>88316</v>
          </cell>
          <cell r="C975" t="str">
            <v>SINAPI</v>
          </cell>
          <cell r="D975" t="str">
            <v>SERVENTE COM ENCARGOS COMPLEMENTARES</v>
          </cell>
          <cell r="E975" t="str">
            <v>H</v>
          </cell>
          <cell r="F975">
            <v>0.2</v>
          </cell>
          <cell r="G975">
            <v>15.06</v>
          </cell>
          <cell r="H975">
            <v>3.01</v>
          </cell>
        </row>
        <row r="976">
          <cell r="B976">
            <v>37560</v>
          </cell>
          <cell r="C976" t="str">
            <v>SINAPI</v>
          </cell>
          <cell r="D976" t="str">
            <v>PLACA DE SINALIZACAO DE SEGURANCA CONTRA INCENDIO - ALERTA, TRIANGULAR, BASE DE *30* CM, EM PVC *2* MM ANTI-CHAMAS (SIMBOLOS, CORES E PICTOGRAMAS CONFORME NBR 16820)</v>
          </cell>
          <cell r="E976" t="str">
            <v>UN</v>
          </cell>
          <cell r="F976">
            <v>1</v>
          </cell>
          <cell r="G976">
            <v>34.450000000000003</v>
          </cell>
          <cell r="H976">
            <v>34.450000000000003</v>
          </cell>
        </row>
        <row r="977">
          <cell r="B977">
            <v>4791</v>
          </cell>
          <cell r="C977" t="str">
            <v>SINAPI</v>
          </cell>
          <cell r="D977" t="str">
            <v>ADESIVO ACRILICO/COLA DE CONTATO</v>
          </cell>
          <cell r="E977" t="str">
            <v>KG</v>
          </cell>
          <cell r="F977">
            <v>0.05</v>
          </cell>
          <cell r="G977">
            <v>21.57</v>
          </cell>
          <cell r="H977">
            <v>1.08</v>
          </cell>
        </row>
        <row r="981">
          <cell r="B981" t="str">
            <v>Código</v>
          </cell>
          <cell r="C981" t="str">
            <v>Banco</v>
          </cell>
          <cell r="D981" t="str">
            <v>Descrição</v>
          </cell>
          <cell r="E981" t="str">
            <v>Und</v>
          </cell>
          <cell r="F981" t="str">
            <v>Quant.</v>
          </cell>
          <cell r="G981" t="str">
            <v>Valor Unit</v>
          </cell>
          <cell r="H981" t="str">
            <v>Total</v>
          </cell>
        </row>
        <row r="982">
          <cell r="B982">
            <v>100766</v>
          </cell>
          <cell r="C982" t="str">
            <v>Próprio</v>
          </cell>
          <cell r="D982" t="str">
            <v>Fornecimento e instalação de placa de sinalização para proibição de emergência fotoluminescente com adesivo dupla face</v>
          </cell>
          <cell r="E982" t="str">
            <v>uni.</v>
          </cell>
          <cell r="F982">
            <v>1</v>
          </cell>
          <cell r="G982">
            <v>24.33</v>
          </cell>
          <cell r="H982">
            <v>24.33</v>
          </cell>
        </row>
        <row r="983">
          <cell r="B983">
            <v>88316</v>
          </cell>
          <cell r="C983" t="str">
            <v>SINAPI</v>
          </cell>
          <cell r="D983" t="str">
            <v>SERVENTE COM ENCARGOS COMPLEMENTARES</v>
          </cell>
          <cell r="E983" t="str">
            <v>H</v>
          </cell>
          <cell r="F983">
            <v>0.2</v>
          </cell>
          <cell r="G983">
            <v>15.06</v>
          </cell>
          <cell r="H983">
            <v>3.01</v>
          </cell>
        </row>
        <row r="984">
          <cell r="B984">
            <v>37556</v>
          </cell>
          <cell r="C984" t="str">
            <v>SINAPI</v>
          </cell>
          <cell r="D984" t="str">
            <v>PLACA DE SINALIZACAO DE SEGURANCA CONTRA INCENDIO, FOTOLUMINESCENTE, QUADRADA, *20 X 20* CM, EM PVC *2* MM ANTI-CHAMAS (SIMBOLOS, CORES E PICTOGRAMAS CONFORME NBR 16820)</v>
          </cell>
          <cell r="E984" t="str">
            <v>UN</v>
          </cell>
          <cell r="F984">
            <v>1</v>
          </cell>
          <cell r="G984">
            <v>20.239999999999998</v>
          </cell>
          <cell r="H984">
            <v>20.239999999999998</v>
          </cell>
        </row>
        <row r="985">
          <cell r="B985">
            <v>4791</v>
          </cell>
          <cell r="C985" t="str">
            <v>SINAPI</v>
          </cell>
          <cell r="D985" t="str">
            <v>ADESIVO ACRILICO/COLA DE CONTATO</v>
          </cell>
          <cell r="E985" t="str">
            <v>KG</v>
          </cell>
          <cell r="F985">
            <v>0.05</v>
          </cell>
          <cell r="G985">
            <v>21.57</v>
          </cell>
          <cell r="H985">
            <v>1.08</v>
          </cell>
        </row>
        <row r="989">
          <cell r="B989" t="str">
            <v>Código</v>
          </cell>
          <cell r="C989" t="str">
            <v>Banco</v>
          </cell>
          <cell r="D989" t="str">
            <v>Descrição</v>
          </cell>
          <cell r="E989" t="str">
            <v>Und</v>
          </cell>
          <cell r="F989" t="str">
            <v>Quant.</v>
          </cell>
          <cell r="G989" t="str">
            <v>Valor Unit</v>
          </cell>
          <cell r="H989" t="str">
            <v>Total</v>
          </cell>
        </row>
        <row r="990">
          <cell r="B990">
            <v>101052</v>
          </cell>
          <cell r="C990" t="str">
            <v>Próprio</v>
          </cell>
          <cell r="D990" t="str">
            <v>Execução de pilar falso em argamassa para reboco traço 1:2:8 armada com tela de aço soldada diâmetro 4.2mm</v>
          </cell>
          <cell r="E990" t="str">
            <v>m²</v>
          </cell>
          <cell r="F990">
            <v>1</v>
          </cell>
          <cell r="G990">
            <v>111.97</v>
          </cell>
          <cell r="H990">
            <v>111.97</v>
          </cell>
        </row>
        <row r="991">
          <cell r="B991">
            <v>88309</v>
          </cell>
          <cell r="C991" t="str">
            <v>SINAPI</v>
          </cell>
          <cell r="D991" t="str">
            <v>PEDREIRO COM ENCARGOS COMPLEMENTARES</v>
          </cell>
          <cell r="E991" t="str">
            <v>H</v>
          </cell>
          <cell r="F991">
            <v>0.5</v>
          </cell>
          <cell r="G991">
            <v>18.89</v>
          </cell>
          <cell r="H991">
            <v>9.4499999999999993</v>
          </cell>
        </row>
        <row r="992">
          <cell r="B992">
            <v>88316</v>
          </cell>
          <cell r="C992" t="str">
            <v>SINAPI</v>
          </cell>
          <cell r="D992" t="str">
            <v>SERVENTE COM ENCARGOS COMPLEMENTARES</v>
          </cell>
          <cell r="E992" t="str">
            <v>H</v>
          </cell>
          <cell r="F992">
            <v>0.5</v>
          </cell>
          <cell r="G992">
            <v>15.06</v>
          </cell>
          <cell r="H992">
            <v>7.53</v>
          </cell>
        </row>
        <row r="993">
          <cell r="B993">
            <v>50035</v>
          </cell>
          <cell r="C993" t="str">
            <v>SEDOP</v>
          </cell>
          <cell r="D993" t="str">
            <v>Formas para concreto em chapa de madeira compensada resinada e=15mm (REAP 2x)</v>
          </cell>
          <cell r="E993" t="str">
            <v>m²</v>
          </cell>
          <cell r="F993">
            <v>1</v>
          </cell>
          <cell r="G993">
            <v>59.47</v>
          </cell>
          <cell r="H993">
            <v>59.47</v>
          </cell>
        </row>
        <row r="994">
          <cell r="B994">
            <v>50037</v>
          </cell>
          <cell r="C994" t="str">
            <v>SEDOP</v>
          </cell>
          <cell r="D994" t="str">
            <v>desforma</v>
          </cell>
          <cell r="E994" t="str">
            <v>m²</v>
          </cell>
          <cell r="F994">
            <v>1</v>
          </cell>
          <cell r="G994">
            <v>4.5199999999999996</v>
          </cell>
          <cell r="H994">
            <v>4.5199999999999996</v>
          </cell>
        </row>
        <row r="995">
          <cell r="B995">
            <v>87547</v>
          </cell>
          <cell r="C995" t="str">
            <v>SINAPI</v>
          </cell>
          <cell r="D995" t="str">
            <v>MASSA ÚNICA, PARA RECEBIMENTO DE PINTURA, EM ARGAMASSA TRAÇO 1:2:8, PREPARO MECÂNICO COM BETONEIRA 400L, APLICADA MANUALMENTE EM FACES INTERNAS DE PAREDES, ESPESSURA DE 10MM, COM EXECUÇÃO DE TALISCAS. AF_06/2014</v>
          </cell>
          <cell r="E995" t="str">
            <v>m²</v>
          </cell>
          <cell r="F995">
            <v>0.15</v>
          </cell>
          <cell r="G995">
            <v>22.05</v>
          </cell>
          <cell r="H995">
            <v>3.31</v>
          </cell>
        </row>
        <row r="996">
          <cell r="B996">
            <v>7155</v>
          </cell>
          <cell r="C996" t="str">
            <v>SINAPI</v>
          </cell>
          <cell r="D996" t="str">
            <v>TELA DE ACO SOLDADA NERVURADA, CA-60, Q-138, (2,20 KG/M2), DIAMETRO DO FIO = 4,2 MM, LARGURA = 2,45 M, ESPACAMENTO DA MALHA = 10  X 10 CM</v>
          </cell>
          <cell r="E996" t="str">
            <v>m²</v>
          </cell>
          <cell r="F996">
            <v>1</v>
          </cell>
          <cell r="G996">
            <v>27.69</v>
          </cell>
          <cell r="H996">
            <v>27.69</v>
          </cell>
        </row>
        <row r="1000">
          <cell r="B1000" t="str">
            <v>Código</v>
          </cell>
          <cell r="C1000" t="str">
            <v>Banco</v>
          </cell>
          <cell r="D1000" t="str">
            <v>Descrição</v>
          </cell>
          <cell r="E1000" t="str">
            <v>Und</v>
          </cell>
          <cell r="F1000" t="str">
            <v>Quant.</v>
          </cell>
          <cell r="G1000" t="str">
            <v>Valor Unit</v>
          </cell>
          <cell r="H1000" t="str">
            <v>Total</v>
          </cell>
        </row>
        <row r="1001">
          <cell r="B1001">
            <v>100954</v>
          </cell>
          <cell r="C1001" t="str">
            <v>Próprio</v>
          </cell>
          <cell r="D1001" t="str">
            <v>Fornecimento e instalação de pele de vidro laminado refletivo 10mm</v>
          </cell>
          <cell r="E1001" t="str">
            <v>m²</v>
          </cell>
          <cell r="F1001">
            <v>1</v>
          </cell>
          <cell r="G1001">
            <v>1925.35</v>
          </cell>
          <cell r="H1001">
            <v>1925.35</v>
          </cell>
        </row>
        <row r="1002">
          <cell r="B1002">
            <v>150150</v>
          </cell>
          <cell r="C1002" t="str">
            <v>SBC</v>
          </cell>
          <cell r="D1002" t="str">
            <v>VIDRO LAMINADO REFLETIVO 10mm</v>
          </cell>
          <cell r="E1002" t="str">
            <v>m²</v>
          </cell>
          <cell r="F1002">
            <v>1</v>
          </cell>
          <cell r="G1002">
            <v>1448.12</v>
          </cell>
          <cell r="H1002">
            <v>1448.12</v>
          </cell>
        </row>
        <row r="1003">
          <cell r="B1003">
            <v>88309</v>
          </cell>
          <cell r="C1003" t="str">
            <v>SINAPI</v>
          </cell>
          <cell r="D1003" t="str">
            <v>PEDREIRO COM ENCARGOS COMPLEMENTARES</v>
          </cell>
          <cell r="E1003" t="str">
            <v>H</v>
          </cell>
          <cell r="F1003">
            <v>4.5</v>
          </cell>
          <cell r="G1003">
            <v>18.89</v>
          </cell>
          <cell r="H1003">
            <v>85.01</v>
          </cell>
        </row>
        <row r="1004">
          <cell r="B1004">
            <v>88243</v>
          </cell>
          <cell r="C1004" t="str">
            <v>SINAPI</v>
          </cell>
          <cell r="D1004" t="str">
            <v>AJUDANTE ESPECIALIZADO COM ENCARGOS COMPLEMENTARES</v>
          </cell>
          <cell r="E1004" t="str">
            <v>H</v>
          </cell>
          <cell r="F1004">
            <v>4.5</v>
          </cell>
          <cell r="G1004">
            <v>17.88</v>
          </cell>
          <cell r="H1004">
            <v>80.459999999999994</v>
          </cell>
        </row>
        <row r="1005">
          <cell r="B1005" t="str">
            <v xml:space="preserve"> D00485 </v>
          </cell>
          <cell r="C1005" t="str">
            <v>SEDOP</v>
          </cell>
          <cell r="D1005" t="str">
            <v>Perfis de alumínio preto para estutura, coluna, meia coluna, quadro e seus complementares</v>
          </cell>
          <cell r="E1005" t="str">
            <v>KG</v>
          </cell>
          <cell r="F1005">
            <v>1</v>
          </cell>
          <cell r="G1005">
            <v>63.9</v>
          </cell>
          <cell r="H1005">
            <v>63.9</v>
          </cell>
        </row>
        <row r="1006">
          <cell r="B1006" t="str">
            <v xml:space="preserve"> D00486 </v>
          </cell>
          <cell r="C1006" t="str">
            <v>SEDOP</v>
          </cell>
          <cell r="D1006" t="str">
            <v>Componentes de montagem para fixação e vedação</v>
          </cell>
          <cell r="E1006" t="str">
            <v>CJ</v>
          </cell>
          <cell r="F1006">
            <v>1</v>
          </cell>
          <cell r="G1006">
            <v>247.86</v>
          </cell>
          <cell r="H1006">
            <v>247.86</v>
          </cell>
        </row>
        <row r="1010">
          <cell r="B1010" t="str">
            <v>Código</v>
          </cell>
          <cell r="C1010" t="str">
            <v>Banco</v>
          </cell>
          <cell r="D1010" t="str">
            <v>Descrição</v>
          </cell>
          <cell r="E1010" t="str">
            <v>Und</v>
          </cell>
          <cell r="F1010" t="str">
            <v>Quant.</v>
          </cell>
          <cell r="G1010" t="str">
            <v>Valor Unit</v>
          </cell>
          <cell r="H1010" t="str">
            <v>Total</v>
          </cell>
        </row>
        <row r="1011">
          <cell r="B1011">
            <v>100880</v>
          </cell>
          <cell r="C1011" t="str">
            <v>Próprio</v>
          </cell>
          <cell r="D1011" t="str">
            <v>Fornecimento e instalação de Parafuso auto brocante de 8mm, 1" sextavado</v>
          </cell>
          <cell r="E1011" t="str">
            <v>uni.</v>
          </cell>
          <cell r="F1011">
            <v>1</v>
          </cell>
          <cell r="G1011">
            <v>0.43</v>
          </cell>
          <cell r="H1011">
            <v>0.43</v>
          </cell>
        </row>
        <row r="1012">
          <cell r="B1012">
            <v>88264</v>
          </cell>
          <cell r="C1012" t="str">
            <v>SINAPI</v>
          </cell>
          <cell r="D1012" t="str">
            <v>ELETRICISTA COM ENCARGOS COMPLEMENTARES</v>
          </cell>
          <cell r="E1012" t="str">
            <v>H</v>
          </cell>
          <cell r="F1012">
            <v>1E-3</v>
          </cell>
          <cell r="G1012">
            <v>19.04</v>
          </cell>
          <cell r="H1012">
            <v>0.02</v>
          </cell>
        </row>
        <row r="1013">
          <cell r="B1013">
            <v>108</v>
          </cell>
          <cell r="C1013" t="str">
            <v>Próprio</v>
          </cell>
          <cell r="D1013" t="str">
            <v>Parafuso auto brocante de 8mm, 1" sextavado</v>
          </cell>
          <cell r="E1013" t="str">
            <v>uni.</v>
          </cell>
          <cell r="F1013">
            <v>1</v>
          </cell>
          <cell r="G1013">
            <v>0.41</v>
          </cell>
          <cell r="H1013">
            <v>0.41</v>
          </cell>
        </row>
        <row r="1016">
          <cell r="B1016" t="str">
            <v>Código</v>
          </cell>
          <cell r="C1016" t="str">
            <v>Banco</v>
          </cell>
          <cell r="D1016" t="str">
            <v>Descrição</v>
          </cell>
          <cell r="E1016" t="str">
            <v>Und</v>
          </cell>
          <cell r="F1016" t="str">
            <v>Quant.</v>
          </cell>
          <cell r="G1016" t="str">
            <v>Valor Unit</v>
          </cell>
          <cell r="H1016" t="str">
            <v>Total</v>
          </cell>
        </row>
        <row r="1017">
          <cell r="B1017">
            <v>101093</v>
          </cell>
          <cell r="C1017" t="str">
            <v>Próprio</v>
          </cell>
          <cell r="D1017" t="str">
            <v>LAMPADA LED PAR30 11W</v>
          </cell>
          <cell r="E1017" t="str">
            <v>uni.</v>
          </cell>
          <cell r="F1017">
            <v>1</v>
          </cell>
          <cell r="G1017">
            <v>40.65</v>
          </cell>
          <cell r="H1017">
            <v>40.65</v>
          </cell>
        </row>
        <row r="1018">
          <cell r="B1018">
            <v>88247</v>
          </cell>
          <cell r="C1018" t="str">
            <v>SINAPI</v>
          </cell>
          <cell r="D1018" t="str">
            <v>AUXILIAR DE ELETRICISTA COM ENCARGOS COMPLEMENTARES</v>
          </cell>
          <cell r="E1018" t="str">
            <v>H</v>
          </cell>
          <cell r="F1018">
            <v>0.05</v>
          </cell>
          <cell r="G1018">
            <v>14.99</v>
          </cell>
          <cell r="H1018">
            <v>0.75</v>
          </cell>
        </row>
        <row r="1019">
          <cell r="B1019">
            <v>47098</v>
          </cell>
          <cell r="C1019" t="str">
            <v>SBC</v>
          </cell>
          <cell r="D1019" t="str">
            <v>LAMPADA LED PAR30 11W OUROLUX 6500K</v>
          </cell>
          <cell r="E1019" t="str">
            <v>uni.</v>
          </cell>
          <cell r="F1019">
            <v>1</v>
          </cell>
          <cell r="G1019">
            <v>39.9</v>
          </cell>
          <cell r="H1019">
            <v>39.9</v>
          </cell>
        </row>
        <row r="1022">
          <cell r="B1022" t="str">
            <v>Código</v>
          </cell>
          <cell r="C1022" t="str">
            <v>Banco</v>
          </cell>
          <cell r="D1022" t="str">
            <v>Descrição</v>
          </cell>
          <cell r="E1022" t="str">
            <v>Und</v>
          </cell>
          <cell r="F1022" t="str">
            <v>Quant.</v>
          </cell>
          <cell r="G1022" t="str">
            <v>Valor Unit</v>
          </cell>
          <cell r="H1022" t="str">
            <v>Total</v>
          </cell>
        </row>
        <row r="1023">
          <cell r="B1023">
            <v>101094</v>
          </cell>
          <cell r="C1023" t="str">
            <v>Próprio</v>
          </cell>
          <cell r="D1023" t="str">
            <v>LUMINARIA TUBULAR DE LED COMPLETA BIVOLT 18W</v>
          </cell>
          <cell r="E1023" t="str">
            <v>uni.</v>
          </cell>
          <cell r="F1023">
            <v>1</v>
          </cell>
          <cell r="G1023">
            <v>64.64</v>
          </cell>
          <cell r="H1023">
            <v>64.64</v>
          </cell>
        </row>
        <row r="1024">
          <cell r="B1024">
            <v>88264</v>
          </cell>
          <cell r="C1024" t="str">
            <v>SINAPI</v>
          </cell>
          <cell r="D1024" t="str">
            <v>ELETRICISTA COM ENCARGOS COMPLEMENTARES</v>
          </cell>
          <cell r="E1024" t="str">
            <v>H</v>
          </cell>
          <cell r="F1024">
            <v>0.99</v>
          </cell>
          <cell r="G1024">
            <v>19.04</v>
          </cell>
          <cell r="H1024">
            <v>18.850000000000001</v>
          </cell>
        </row>
        <row r="1025">
          <cell r="B1025">
            <v>88247</v>
          </cell>
          <cell r="C1025" t="str">
            <v>SINAPI</v>
          </cell>
          <cell r="D1025" t="str">
            <v>AUXILIAR DE ELETRICISTA COM ENCARGOS COMPLEMENTARES</v>
          </cell>
          <cell r="E1025" t="str">
            <v>H</v>
          </cell>
          <cell r="F1025">
            <v>0.99</v>
          </cell>
          <cell r="G1025">
            <v>14.99</v>
          </cell>
          <cell r="H1025">
            <v>14.84</v>
          </cell>
        </row>
        <row r="1026">
          <cell r="B1026">
            <v>4631</v>
          </cell>
          <cell r="C1026" t="str">
            <v>SBC</v>
          </cell>
          <cell r="D1026" t="str">
            <v>LUMINARIA TUBULAR DE LED COMPLETA BIVOLT 18W 60cm BRANCA CALHA EUROLUME 3601 6000K BIVOLT</v>
          </cell>
          <cell r="E1026" t="str">
            <v>uni.</v>
          </cell>
          <cell r="F1026">
            <v>1</v>
          </cell>
          <cell r="G1026">
            <v>30</v>
          </cell>
          <cell r="H1026">
            <v>30</v>
          </cell>
        </row>
        <row r="1027">
          <cell r="B1027">
            <v>20111</v>
          </cell>
          <cell r="C1027" t="str">
            <v>SINAPI</v>
          </cell>
          <cell r="D1027" t="str">
            <v>FITA ISOLANTE ADESIVA ANTICHAMA, USO ATE 750 V, EM ROLO DE 19 MM X 20 M</v>
          </cell>
          <cell r="E1027" t="str">
            <v>uni.</v>
          </cell>
          <cell r="F1027">
            <v>0.1</v>
          </cell>
          <cell r="G1027">
            <v>9.5</v>
          </cell>
          <cell r="H1027">
            <v>0.95</v>
          </cell>
        </row>
        <row r="1030">
          <cell r="B1030" t="str">
            <v>Código</v>
          </cell>
          <cell r="C1030" t="str">
            <v>Banco</v>
          </cell>
          <cell r="D1030" t="str">
            <v>Descrição</v>
          </cell>
          <cell r="E1030" t="str">
            <v>Und</v>
          </cell>
          <cell r="F1030" t="str">
            <v>Quant.</v>
          </cell>
          <cell r="G1030" t="str">
            <v>Valor Unit</v>
          </cell>
          <cell r="H1030" t="str">
            <v>Total</v>
          </cell>
        </row>
        <row r="1031">
          <cell r="B1031">
            <v>100822</v>
          </cell>
          <cell r="C1031" t="str">
            <v>Próprio</v>
          </cell>
          <cell r="D1031" t="str">
            <v>CURVA CURTA 90 GRAUS, PVC, REDE PLUVIAL, DN 100 MM,  FORNECIDO E INSTALADO</v>
          </cell>
          <cell r="E1031" t="str">
            <v>UN</v>
          </cell>
          <cell r="F1031">
            <v>1</v>
          </cell>
          <cell r="G1031">
            <v>31.05</v>
          </cell>
          <cell r="H1031">
            <v>31.05</v>
          </cell>
        </row>
        <row r="1032">
          <cell r="B1032">
            <v>88248</v>
          </cell>
          <cell r="C1032" t="str">
            <v>SINAPI</v>
          </cell>
          <cell r="D1032" t="str">
            <v>AUXILIAR DE ENCANADOR OU BOMBEIRO HIDRÁULICO COM ENCARGOS COMPLEMENTARES</v>
          </cell>
          <cell r="E1032" t="str">
            <v>H</v>
          </cell>
          <cell r="F1032">
            <v>0.12</v>
          </cell>
          <cell r="G1032">
            <v>14.5</v>
          </cell>
          <cell r="H1032">
            <v>1.74</v>
          </cell>
        </row>
        <row r="1033">
          <cell r="B1033">
            <v>88267</v>
          </cell>
          <cell r="C1033" t="str">
            <v>SINAPI</v>
          </cell>
          <cell r="D1033" t="str">
            <v>ENCANADOR OU BOMBEIRO HIDRÁULICO COM ENCARGOS COMPLEMENTARES</v>
          </cell>
          <cell r="E1033" t="str">
            <v>H</v>
          </cell>
          <cell r="F1033">
            <v>0.12</v>
          </cell>
          <cell r="G1033">
            <v>18.399999999999999</v>
          </cell>
          <cell r="H1033">
            <v>2.21</v>
          </cell>
        </row>
        <row r="1034">
          <cell r="B1034">
            <v>301</v>
          </cell>
          <cell r="C1034" t="str">
            <v>SINAPI</v>
          </cell>
          <cell r="D1034" t="str">
            <v>ANEL BORRACHA PARA TUBO ESGOTO PREDIAL, DN 100 MM (NBR 5688)</v>
          </cell>
          <cell r="E1034" t="str">
            <v>UN</v>
          </cell>
          <cell r="F1034">
            <v>1</v>
          </cell>
          <cell r="G1034">
            <v>3.55</v>
          </cell>
          <cell r="H1034">
            <v>3.55</v>
          </cell>
        </row>
        <row r="1035">
          <cell r="B1035">
            <v>1966</v>
          </cell>
          <cell r="C1035" t="str">
            <v>SINAPI</v>
          </cell>
          <cell r="D1035" t="str">
            <v>CURVA PVC CURTA 90 GRAUS, 100 MM, PARA ESGOTO PREDIAL</v>
          </cell>
          <cell r="E1035" t="str">
            <v>UN</v>
          </cell>
          <cell r="F1035">
            <v>1</v>
          </cell>
          <cell r="G1035">
            <v>22.56</v>
          </cell>
          <cell r="H1035">
            <v>22.56</v>
          </cell>
        </row>
        <row r="1036">
          <cell r="B1036">
            <v>20078</v>
          </cell>
          <cell r="C1036" t="str">
            <v>SINAPI</v>
          </cell>
          <cell r="D1036" t="str">
            <v>PASTA LUBRIFICANTE PARA TUBOS E CONEXOES COM JUNTA ELASTICA (USO EM PVC, ACO, POLIETILENO E OUTROS) ( DE *400* G)</v>
          </cell>
          <cell r="E1036" t="str">
            <v>UN</v>
          </cell>
          <cell r="F1036">
            <v>4.5999999999999999E-2</v>
          </cell>
          <cell r="G1036">
            <v>21.5</v>
          </cell>
          <cell r="H1036">
            <v>0.99</v>
          </cell>
        </row>
        <row r="1039">
          <cell r="B1039" t="str">
            <v>Código</v>
          </cell>
          <cell r="C1039" t="str">
            <v>Banco</v>
          </cell>
          <cell r="D1039" t="str">
            <v>Descrição</v>
          </cell>
          <cell r="E1039" t="str">
            <v>Und</v>
          </cell>
          <cell r="F1039" t="str">
            <v>Quant.</v>
          </cell>
          <cell r="G1039" t="str">
            <v>Valor Unit</v>
          </cell>
          <cell r="H1039" t="str">
            <v>Total</v>
          </cell>
        </row>
        <row r="1040">
          <cell r="B1040">
            <v>100820</v>
          </cell>
          <cell r="C1040" t="str">
            <v>Próprio</v>
          </cell>
          <cell r="D1040" t="str">
            <v>CURVA LONGA 45 GRAUS, PVC, REDE PLUVIAL, DN 100 MM,  FORNECIDO E INSTALADO</v>
          </cell>
          <cell r="E1040" t="str">
            <v>UN</v>
          </cell>
          <cell r="F1040">
            <v>1</v>
          </cell>
          <cell r="G1040">
            <v>35.159999999999997</v>
          </cell>
          <cell r="H1040">
            <v>35.159999999999997</v>
          </cell>
        </row>
        <row r="1041">
          <cell r="B1041">
            <v>88248</v>
          </cell>
          <cell r="C1041" t="str">
            <v>SINAPI</v>
          </cell>
          <cell r="D1041" t="str">
            <v>AUXILIAR DE ENCANADOR OU BOMBEIRO HIDRÁULICO COM ENCARGOS COMPLEMENTARES</v>
          </cell>
          <cell r="E1041" t="str">
            <v>H</v>
          </cell>
          <cell r="F1041">
            <v>0.25</v>
          </cell>
          <cell r="G1041">
            <v>14.5</v>
          </cell>
          <cell r="H1041">
            <v>3.63</v>
          </cell>
        </row>
        <row r="1042">
          <cell r="B1042">
            <v>88267</v>
          </cell>
          <cell r="C1042" t="str">
            <v>SINAPI</v>
          </cell>
          <cell r="D1042" t="str">
            <v>ENCANADOR OU BOMBEIRO HIDRÁULICO COM ENCARGOS COMPLEMENTARES</v>
          </cell>
          <cell r="E1042" t="str">
            <v>H</v>
          </cell>
          <cell r="F1042">
            <v>0.25</v>
          </cell>
          <cell r="G1042">
            <v>18.399999999999999</v>
          </cell>
          <cell r="H1042">
            <v>4.5999999999999996</v>
          </cell>
        </row>
        <row r="1043">
          <cell r="B1043">
            <v>20078</v>
          </cell>
          <cell r="C1043" t="str">
            <v>SINAPI</v>
          </cell>
          <cell r="D1043" t="str">
            <v>PASTA LUBRIFICANTE PARA TUBOS E CONEXOES COM JUNTA ELASTICA (USO EM PVC, ACO, POLIETILENO E OUTROS) ( DE *400* G)</v>
          </cell>
          <cell r="E1043" t="str">
            <v>UN</v>
          </cell>
          <cell r="F1043">
            <v>4.5999999999999999E-2</v>
          </cell>
          <cell r="G1043">
            <v>21.5</v>
          </cell>
          <cell r="H1043">
            <v>0.99</v>
          </cell>
        </row>
        <row r="1044">
          <cell r="B1044">
            <v>38426</v>
          </cell>
          <cell r="C1044" t="str">
            <v>SINAPI</v>
          </cell>
          <cell r="D1044" t="str">
            <v>CURVA DE PVC, 45 GRAUS, SERIE R, DN 100 MM, PARA ESGOTO OU AGUAS PLUVIAIS PREDIAIS</v>
          </cell>
          <cell r="E1044" t="str">
            <v>UN</v>
          </cell>
          <cell r="F1044">
            <v>1</v>
          </cell>
          <cell r="G1044">
            <v>25.94</v>
          </cell>
          <cell r="H1044">
            <v>25.94</v>
          </cell>
        </row>
        <row r="1049">
          <cell r="B1049" t="str">
            <v>Código</v>
          </cell>
          <cell r="C1049" t="str">
            <v>Banco</v>
          </cell>
          <cell r="D1049" t="str">
            <v>Descrição</v>
          </cell>
          <cell r="E1049" t="str">
            <v>Und</v>
          </cell>
          <cell r="F1049" t="str">
            <v>Quant.</v>
          </cell>
          <cell r="G1049" t="str">
            <v>Valor Unit</v>
          </cell>
          <cell r="H1049" t="str">
            <v>Total</v>
          </cell>
        </row>
        <row r="1050">
          <cell r="B1050">
            <v>101010</v>
          </cell>
          <cell r="C1050" t="str">
            <v>Próprio</v>
          </cell>
          <cell r="D1050" t="str">
            <v>Fornecimento e aplicação manual de pintura com tinta acrílica linha Evolution, acabamento semibrilho, de acordo com especificações de projeto, fabricante nacional, cor Elefante, duas demãos</v>
          </cell>
          <cell r="E1050" t="str">
            <v>m²</v>
          </cell>
          <cell r="F1050">
            <v>1</v>
          </cell>
          <cell r="G1050">
            <v>11.88</v>
          </cell>
          <cell r="H1050">
            <v>11.88</v>
          </cell>
        </row>
        <row r="1051">
          <cell r="B1051">
            <v>88310</v>
          </cell>
          <cell r="C1051" t="str">
            <v>SINAPI</v>
          </cell>
          <cell r="D1051" t="str">
            <v>PINTOR COM ENCARGOS COMPLEMENTARES</v>
          </cell>
          <cell r="E1051" t="str">
            <v>H</v>
          </cell>
          <cell r="F1051">
            <v>0.187</v>
          </cell>
          <cell r="G1051">
            <v>19.89</v>
          </cell>
          <cell r="H1051">
            <v>3.72</v>
          </cell>
        </row>
        <row r="1052">
          <cell r="B1052">
            <v>88316</v>
          </cell>
          <cell r="C1052" t="str">
            <v>SINAPI</v>
          </cell>
          <cell r="D1052" t="str">
            <v>SERVENTE COM ENCARGOS COMPLEMENTARES</v>
          </cell>
          <cell r="E1052" t="str">
            <v>H</v>
          </cell>
          <cell r="F1052">
            <v>6.9000000000000006E-2</v>
          </cell>
          <cell r="G1052">
            <v>15.06</v>
          </cell>
          <cell r="H1052">
            <v>1.04</v>
          </cell>
        </row>
        <row r="1053">
          <cell r="B1053">
            <v>174</v>
          </cell>
          <cell r="C1053" t="str">
            <v>Próprio</v>
          </cell>
          <cell r="D1053" t="str">
            <v>Tinta acrílica evolution semi brilho Elefante, fabricante Leinertex</v>
          </cell>
          <cell r="E1053" t="str">
            <v>L</v>
          </cell>
          <cell r="F1053">
            <v>0.28000000000000003</v>
          </cell>
          <cell r="G1053">
            <v>25.44</v>
          </cell>
          <cell r="H1053">
            <v>7.12</v>
          </cell>
        </row>
        <row r="1057">
          <cell r="B1057" t="str">
            <v>Código</v>
          </cell>
          <cell r="C1057" t="str">
            <v>Banco</v>
          </cell>
          <cell r="D1057" t="str">
            <v>Descrição</v>
          </cell>
          <cell r="E1057" t="str">
            <v>Und</v>
          </cell>
          <cell r="F1057" t="str">
            <v>Quant.</v>
          </cell>
          <cell r="G1057" t="str">
            <v>Valor Unit</v>
          </cell>
          <cell r="H1057" t="str">
            <v>Total</v>
          </cell>
        </row>
        <row r="1058">
          <cell r="B1058">
            <v>101056</v>
          </cell>
          <cell r="C1058" t="str">
            <v>Próprio</v>
          </cell>
          <cell r="D1058" t="str">
            <v>Totem de concreto pintado na cor azul e  placa de vidro</v>
          </cell>
          <cell r="E1058" t="str">
            <v>uni.</v>
          </cell>
          <cell r="F1058">
            <v>1</v>
          </cell>
          <cell r="G1058">
            <v>880.96</v>
          </cell>
          <cell r="H1058">
            <v>880.96</v>
          </cell>
        </row>
        <row r="1059">
          <cell r="B1059">
            <v>88309</v>
          </cell>
          <cell r="C1059" t="str">
            <v>SINAPI</v>
          </cell>
          <cell r="D1059" t="str">
            <v>PEDREIRO COM ENCARGOS COMPLEMENTARES</v>
          </cell>
          <cell r="E1059" t="str">
            <v>H</v>
          </cell>
          <cell r="F1059">
            <v>4.5</v>
          </cell>
          <cell r="G1059">
            <v>18.89</v>
          </cell>
          <cell r="H1059">
            <v>85.01</v>
          </cell>
        </row>
        <row r="1060">
          <cell r="B1060">
            <v>88242</v>
          </cell>
          <cell r="C1060" t="str">
            <v>SINAPI</v>
          </cell>
          <cell r="D1060" t="str">
            <v>AJUDANTE DE PEDREIRO COM ENCARGOS COMPLEMENTARES</v>
          </cell>
          <cell r="E1060" t="str">
            <v>H</v>
          </cell>
          <cell r="F1060">
            <v>4.5</v>
          </cell>
          <cell r="G1060">
            <v>15.11</v>
          </cell>
          <cell r="H1060">
            <v>68</v>
          </cell>
        </row>
        <row r="1061">
          <cell r="B1061">
            <v>96523</v>
          </cell>
          <cell r="C1061" t="str">
            <v>SINAPI</v>
          </cell>
          <cell r="D1061" t="str">
            <v>ESCAVAÇÃO MANUAL PARA BLOCO DE COROAMENTO OU SAPATA, COM PREVISÃO DE FÔRMA. AF_06/2017</v>
          </cell>
          <cell r="E1061" t="str">
            <v>m³</v>
          </cell>
          <cell r="F1061">
            <v>0.13500000000000001</v>
          </cell>
          <cell r="G1061">
            <v>68.430000000000007</v>
          </cell>
          <cell r="H1061">
            <v>9.24</v>
          </cell>
        </row>
        <row r="1062">
          <cell r="B1062">
            <v>96995</v>
          </cell>
          <cell r="C1062" t="str">
            <v>SINAPI</v>
          </cell>
          <cell r="D1062" t="str">
            <v>REATERRO MANUAL APILOADO COM SOQUETE. AF_10/2017</v>
          </cell>
          <cell r="E1062" t="str">
            <v>m³</v>
          </cell>
          <cell r="F1062">
            <v>0.54</v>
          </cell>
          <cell r="G1062">
            <v>36.119999999999997</v>
          </cell>
          <cell r="H1062">
            <v>19.5</v>
          </cell>
        </row>
        <row r="1063">
          <cell r="B1063">
            <v>50035</v>
          </cell>
          <cell r="C1063" t="str">
            <v>SEDOP</v>
          </cell>
          <cell r="D1063" t="str">
            <v>Formas para concreto em chapa de madeira compensada resinada e=15mm (REAP 2x)</v>
          </cell>
          <cell r="E1063" t="str">
            <v>m²</v>
          </cell>
          <cell r="F1063">
            <v>2.9</v>
          </cell>
          <cell r="G1063">
            <v>59.47</v>
          </cell>
          <cell r="H1063">
            <v>172.46</v>
          </cell>
        </row>
        <row r="1064">
          <cell r="B1064">
            <v>50037</v>
          </cell>
          <cell r="C1064" t="str">
            <v>SEDOP</v>
          </cell>
          <cell r="D1064" t="str">
            <v>Desforma</v>
          </cell>
          <cell r="E1064" t="str">
            <v>m²</v>
          </cell>
          <cell r="F1064">
            <v>2.9</v>
          </cell>
          <cell r="G1064">
            <v>4.5199999999999996</v>
          </cell>
          <cell r="H1064">
            <v>13.11</v>
          </cell>
        </row>
        <row r="1065">
          <cell r="B1065">
            <v>92776</v>
          </cell>
          <cell r="C1065" t="str">
            <v>SINAPI</v>
          </cell>
          <cell r="D1065" t="str">
            <v>ARMAÇÃO DE PILAR OU VIGA DE UMA ESTRUTURA CONVENCIONAL DE CONCRETO ARMADO EM UMA EDIFICAÇÃO TÉRREA OU SOBRADO UTILIZANDO AÇO CA-50 DE 6,3 MM - MONTAGEM. AF_12/2015</v>
          </cell>
          <cell r="E1065" t="str">
            <v>KG</v>
          </cell>
          <cell r="F1065">
            <v>15</v>
          </cell>
          <cell r="G1065">
            <v>15.13</v>
          </cell>
          <cell r="H1065">
            <v>226.95</v>
          </cell>
        </row>
        <row r="1066">
          <cell r="B1066">
            <v>50259</v>
          </cell>
          <cell r="C1066" t="str">
            <v>SEDOP</v>
          </cell>
          <cell r="D1066" t="str">
            <v>Concreto c/ seixo Fck= 20 MPA (incl. lançamento e adensamento)</v>
          </cell>
          <cell r="E1066" t="str">
            <v>m³</v>
          </cell>
          <cell r="F1066">
            <v>0.22</v>
          </cell>
          <cell r="G1066">
            <v>702.53</v>
          </cell>
          <cell r="H1066">
            <v>154.56</v>
          </cell>
        </row>
        <row r="1067">
          <cell r="B1067">
            <v>102491</v>
          </cell>
          <cell r="C1067" t="str">
            <v>SINAPI</v>
          </cell>
          <cell r="D1067" t="str">
            <v>PINTURA DE PISO COM TINTA ACRÍLICA, APLICAÇÃO MANUAL, 2 DEMÃOS, INCLUSO FUNDO PREPARADOR. AF_05/2021</v>
          </cell>
          <cell r="E1067" t="str">
            <v>m²</v>
          </cell>
          <cell r="F1067">
            <v>0.2</v>
          </cell>
          <cell r="G1067">
            <v>15.13</v>
          </cell>
          <cell r="H1067">
            <v>3.03</v>
          </cell>
        </row>
        <row r="1068">
          <cell r="B1068">
            <v>161391</v>
          </cell>
          <cell r="C1068" t="str">
            <v>SEDOP</v>
          </cell>
          <cell r="D1068" t="str">
            <v>Vidro temperado incolor e= 6mm com ferragens</v>
          </cell>
          <cell r="E1068" t="str">
            <v>m²</v>
          </cell>
          <cell r="F1068">
            <v>0.37</v>
          </cell>
          <cell r="G1068">
            <v>348.92</v>
          </cell>
          <cell r="H1068">
            <v>129.1</v>
          </cell>
        </row>
        <row r="1072">
          <cell r="B1072" t="str">
            <v>Código</v>
          </cell>
          <cell r="C1072" t="str">
            <v>Banco</v>
          </cell>
          <cell r="D1072" t="str">
            <v>Descrição</v>
          </cell>
          <cell r="E1072" t="str">
            <v>Und</v>
          </cell>
          <cell r="F1072" t="str">
            <v>Quant.</v>
          </cell>
          <cell r="G1072" t="str">
            <v>Valor Unit</v>
          </cell>
          <cell r="H1072" t="str">
            <v>Total</v>
          </cell>
        </row>
        <row r="1073">
          <cell r="B1073">
            <v>101077</v>
          </cell>
          <cell r="C1073" t="str">
            <v>Próprio</v>
          </cell>
          <cell r="D1073" t="str">
            <v>MONUMENTO TUC_TE AMO</v>
          </cell>
          <cell r="E1073" t="str">
            <v>uni.</v>
          </cell>
          <cell r="F1073">
            <v>1</v>
          </cell>
          <cell r="G1073">
            <v>6628</v>
          </cell>
          <cell r="H1073">
            <v>6628</v>
          </cell>
        </row>
        <row r="1074">
          <cell r="B1074">
            <v>88309</v>
          </cell>
          <cell r="C1074" t="str">
            <v>SINAPI</v>
          </cell>
          <cell r="D1074" t="str">
            <v>PEDREIRO COM ENCARGOS COMPLEMENTARES</v>
          </cell>
          <cell r="E1074" t="str">
            <v>H</v>
          </cell>
          <cell r="F1074">
            <v>2</v>
          </cell>
          <cell r="G1074">
            <v>18.89</v>
          </cell>
          <cell r="H1074">
            <v>37.78</v>
          </cell>
        </row>
        <row r="1075">
          <cell r="B1075">
            <v>88242</v>
          </cell>
          <cell r="C1075" t="str">
            <v>SINAPI</v>
          </cell>
          <cell r="D1075" t="str">
            <v>AJUDANTE DE PEDREIRO COM ENCARGOS COMPLEMENTARES</v>
          </cell>
          <cell r="E1075" t="str">
            <v>H</v>
          </cell>
          <cell r="F1075">
            <v>2</v>
          </cell>
          <cell r="G1075">
            <v>15.11</v>
          </cell>
          <cell r="H1075">
            <v>30.22</v>
          </cell>
        </row>
        <row r="1076">
          <cell r="B1076">
            <v>128</v>
          </cell>
          <cell r="C1076" t="str">
            <v>Próprio</v>
          </cell>
          <cell r="D1076" t="str">
            <v xml:space="preserve">Letras de aço galvanizado </v>
          </cell>
          <cell r="E1076" t="str">
            <v>und</v>
          </cell>
          <cell r="F1076">
            <v>8</v>
          </cell>
          <cell r="G1076">
            <v>820</v>
          </cell>
          <cell r="H1076">
            <v>6560</v>
          </cell>
        </row>
        <row r="1080">
          <cell r="B1080" t="str">
            <v>Código</v>
          </cell>
          <cell r="C1080" t="str">
            <v>Banco</v>
          </cell>
          <cell r="D1080" t="str">
            <v>Descrição</v>
          </cell>
          <cell r="E1080" t="str">
            <v>Und</v>
          </cell>
          <cell r="F1080" t="str">
            <v>Quant.</v>
          </cell>
          <cell r="G1080" t="str">
            <v>Valor Unit</v>
          </cell>
          <cell r="H1080" t="str">
            <v>Total</v>
          </cell>
        </row>
        <row r="1081">
          <cell r="B1081">
            <v>100941</v>
          </cell>
          <cell r="C1081" t="str">
            <v>Próprio</v>
          </cell>
          <cell r="D1081" t="str">
            <v>Proteção contra surto 175V - 40KA</v>
          </cell>
          <cell r="E1081" t="str">
            <v>un</v>
          </cell>
          <cell r="F1081">
            <v>1</v>
          </cell>
          <cell r="G1081">
            <v>108.43</v>
          </cell>
          <cell r="H1081">
            <v>108.43</v>
          </cell>
        </row>
        <row r="1082">
          <cell r="B1082">
            <v>88247</v>
          </cell>
          <cell r="C1082" t="str">
            <v>SINAPI</v>
          </cell>
          <cell r="D1082" t="str">
            <v>AUXILIAR DE ELETRICISTA COM ENCARGOS COMPLEMENTARES</v>
          </cell>
          <cell r="E1082" t="str">
            <v>H</v>
          </cell>
          <cell r="F1082">
            <v>0.5</v>
          </cell>
          <cell r="G1082">
            <v>14.99</v>
          </cell>
          <cell r="H1082">
            <v>7.5</v>
          </cell>
        </row>
        <row r="1083">
          <cell r="B1083">
            <v>88264</v>
          </cell>
          <cell r="C1083" t="str">
            <v>SINAPI</v>
          </cell>
          <cell r="D1083" t="str">
            <v>ELETRICISTA COM ENCARGOS COMPLEMENTARES</v>
          </cell>
          <cell r="E1083" t="str">
            <v>H</v>
          </cell>
          <cell r="F1083">
            <v>1</v>
          </cell>
          <cell r="G1083">
            <v>19.04</v>
          </cell>
          <cell r="H1083">
            <v>19.04</v>
          </cell>
        </row>
        <row r="1084">
          <cell r="B1084">
            <v>39467</v>
          </cell>
          <cell r="C1084" t="str">
            <v>SINAPI</v>
          </cell>
          <cell r="D1084" t="str">
            <v>DISPOSITIVO DPS CLASSE II, 1 POLO, TENSAO MAXIMA DE 175 V, CORRENTE MAXIMA DE *45* KA (TIPO AC)</v>
          </cell>
          <cell r="E1084" t="str">
            <v>UN</v>
          </cell>
          <cell r="F1084">
            <v>1</v>
          </cell>
          <cell r="G1084">
            <v>81.89</v>
          </cell>
          <cell r="H1084">
            <v>81.89</v>
          </cell>
        </row>
        <row r="1087">
          <cell r="B1087" t="str">
            <v>Código</v>
          </cell>
          <cell r="C1087" t="str">
            <v>Banco</v>
          </cell>
          <cell r="D1087" t="str">
            <v>Descrição</v>
          </cell>
          <cell r="E1087" t="str">
            <v>Und</v>
          </cell>
          <cell r="F1087" t="str">
            <v>Quant.</v>
          </cell>
          <cell r="G1087" t="str">
            <v>Valor Unit</v>
          </cell>
          <cell r="H1087" t="str">
            <v>Total</v>
          </cell>
        </row>
        <row r="1088">
          <cell r="B1088">
            <v>100893</v>
          </cell>
          <cell r="C1088" t="str">
            <v>Próprio</v>
          </cell>
          <cell r="D1088" t="str">
            <v>Fornecimento e instalação de poste em estrutura metálica Ø4'' e 3.1/2'' h=7,00 m, incluindo suporte de sustentação para 4 pétalas, com 4 lâmpadas LED 150W pintado com esmalte sintético, com acabamento alto brilho nas cores determinadas em projeto (Fab. Coral), sobre base antiferruginosa (Fab. Coral ou equivalente com o mesmo desempenho técnico), fixação incluindo chumbadores e base de concreto e chapa metálica soldada</v>
          </cell>
          <cell r="E1088" t="str">
            <v>un</v>
          </cell>
          <cell r="F1088">
            <v>1</v>
          </cell>
          <cell r="G1088">
            <v>6918.98</v>
          </cell>
          <cell r="H1088">
            <v>6918.98</v>
          </cell>
        </row>
        <row r="1089">
          <cell r="B1089">
            <v>93358</v>
          </cell>
          <cell r="C1089" t="str">
            <v>SINAPI</v>
          </cell>
          <cell r="D1089" t="str">
            <v>ESCAVAÇÃO MANUAL DE VALA COM PROFUNDIDADE MENOR OU IGUAL A 1,30 M. AF_02/2021</v>
          </cell>
          <cell r="E1089" t="str">
            <v>m³</v>
          </cell>
          <cell r="F1089">
            <v>0.8</v>
          </cell>
          <cell r="G1089">
            <v>59.57</v>
          </cell>
          <cell r="H1089">
            <v>47.66</v>
          </cell>
        </row>
        <row r="1090">
          <cell r="B1090">
            <v>94963</v>
          </cell>
          <cell r="C1090" t="str">
            <v>SINAPI</v>
          </cell>
          <cell r="D1090" t="str">
            <v>CONCRETO FCK = 15MPA, TRAÇO 1:3,4:3,5 (EM MASSA SECA DE CIMENTO/ AREIA MÉDIA/ BRITA 1) - PREPARO MECÂNICO COM BETONEIRA 400 L. AF_05/2021</v>
          </cell>
          <cell r="E1090" t="str">
            <v>m³</v>
          </cell>
          <cell r="F1090">
            <v>0.77</v>
          </cell>
          <cell r="G1090">
            <v>417.64</v>
          </cell>
          <cell r="H1090">
            <v>321.58</v>
          </cell>
        </row>
        <row r="1091">
          <cell r="B1091">
            <v>89272</v>
          </cell>
          <cell r="C1091" t="str">
            <v>SINAPI</v>
          </cell>
          <cell r="D1091" t="str">
            <v>GUINDASTE HIDRÁULICO AUTOPROPELIDO, COM LANÇA TELESCÓPICA 28,80 M, CAPACIDADE MÁXIMA 30 T, POTÊNCIA 97 KW, TRAÇÃO 4 X 4 - CHP DIURNO. AF_11/2014</v>
          </cell>
          <cell r="E1091" t="str">
            <v>CHP</v>
          </cell>
          <cell r="F1091">
            <v>1</v>
          </cell>
          <cell r="G1091">
            <v>152.25</v>
          </cell>
          <cell r="H1091">
            <v>152.25</v>
          </cell>
        </row>
        <row r="1092">
          <cell r="B1092">
            <v>96543</v>
          </cell>
          <cell r="C1092" t="str">
            <v>SINAPI</v>
          </cell>
          <cell r="D1092" t="str">
            <v>ARMAÇÃO DE BLOCO, VIGA BALDRAME E SAPATA UTILIZANDO AÇO CA-60 DE 5 MM - MONTAGEM. AF_06/2017</v>
          </cell>
          <cell r="E1092" t="str">
            <v>KG</v>
          </cell>
          <cell r="F1092">
            <v>4.96</v>
          </cell>
          <cell r="G1092">
            <v>15.99</v>
          </cell>
          <cell r="H1092">
            <v>79.31</v>
          </cell>
        </row>
        <row r="1093">
          <cell r="B1093">
            <v>101632</v>
          </cell>
          <cell r="C1093" t="str">
            <v>SINAPI</v>
          </cell>
          <cell r="D1093" t="str">
            <v>RELÉ FOTOELÉTRICO PARA COMANDO DE ILUMINAÇÃO EXTERNA 1000 W - FORNECIMENTO E INSTALAÇÃO. AF_08/2020</v>
          </cell>
          <cell r="E1093" t="str">
            <v>UN</v>
          </cell>
          <cell r="F1093">
            <v>1</v>
          </cell>
          <cell r="G1093">
            <v>26.65</v>
          </cell>
          <cell r="H1093">
            <v>26.65</v>
          </cell>
        </row>
        <row r="1094">
          <cell r="B1094">
            <v>98746</v>
          </cell>
          <cell r="C1094" t="str">
            <v>SINAPI</v>
          </cell>
          <cell r="D1094" t="str">
            <v>SOLDA DE TOPO EM CHAPA/PERFIL/TUBO DE AÇO CHANFRADO, ESPESSURA=1/4''. AF_06/2018</v>
          </cell>
          <cell r="E1094" t="str">
            <v>M</v>
          </cell>
          <cell r="F1094">
            <v>0.45</v>
          </cell>
          <cell r="G1094">
            <v>47.64</v>
          </cell>
          <cell r="H1094">
            <v>21.44</v>
          </cell>
        </row>
        <row r="1095">
          <cell r="B1095">
            <v>88315</v>
          </cell>
          <cell r="C1095" t="str">
            <v>SINAPI</v>
          </cell>
          <cell r="D1095" t="str">
            <v>SERRALHEIRO COM ENCARGOS COMPLEMENTARES</v>
          </cell>
          <cell r="E1095" t="str">
            <v>H</v>
          </cell>
          <cell r="F1095">
            <v>4</v>
          </cell>
          <cell r="G1095">
            <v>18.79</v>
          </cell>
          <cell r="H1095">
            <v>75.16</v>
          </cell>
        </row>
        <row r="1096">
          <cell r="B1096">
            <v>88251</v>
          </cell>
          <cell r="C1096" t="str">
            <v>SINAPI</v>
          </cell>
          <cell r="D1096" t="str">
            <v>AUXILIAR DE SERRALHEIRO COM ENCARGOS COMPLEMENTARES</v>
          </cell>
          <cell r="E1096" t="str">
            <v>H</v>
          </cell>
          <cell r="F1096">
            <v>4</v>
          </cell>
          <cell r="G1096">
            <v>15.43</v>
          </cell>
          <cell r="H1096">
            <v>61.72</v>
          </cell>
        </row>
        <row r="1097">
          <cell r="B1097">
            <v>88264</v>
          </cell>
          <cell r="C1097" t="str">
            <v>SINAPI</v>
          </cell>
          <cell r="D1097" t="str">
            <v>ELETRICISTA COM ENCARGOS COMPLEMENTARES</v>
          </cell>
          <cell r="E1097" t="str">
            <v>H</v>
          </cell>
          <cell r="F1097">
            <v>4</v>
          </cell>
          <cell r="G1097">
            <v>19.04</v>
          </cell>
          <cell r="H1097">
            <v>76.16</v>
          </cell>
        </row>
        <row r="1098">
          <cell r="B1098">
            <v>88309</v>
          </cell>
          <cell r="C1098" t="str">
            <v>SINAPI</v>
          </cell>
          <cell r="D1098" t="str">
            <v>PEDREIRO COM ENCARGOS COMPLEMENTARES</v>
          </cell>
          <cell r="E1098" t="str">
            <v>H</v>
          </cell>
          <cell r="F1098">
            <v>1.4</v>
          </cell>
          <cell r="G1098">
            <v>18.89</v>
          </cell>
          <cell r="H1098">
            <v>26.45</v>
          </cell>
        </row>
        <row r="1099">
          <cell r="B1099">
            <v>88316</v>
          </cell>
          <cell r="C1099" t="str">
            <v>SINAPI</v>
          </cell>
          <cell r="D1099" t="str">
            <v>SERVENTE COM ENCARGOS COMPLEMENTARES</v>
          </cell>
          <cell r="E1099" t="str">
            <v>H</v>
          </cell>
          <cell r="F1099">
            <v>1.4</v>
          </cell>
          <cell r="G1099">
            <v>15.06</v>
          </cell>
          <cell r="H1099">
            <v>21.08</v>
          </cell>
        </row>
        <row r="1100">
          <cell r="B1100">
            <v>98746</v>
          </cell>
          <cell r="C1100" t="str">
            <v>SINAPI</v>
          </cell>
          <cell r="D1100" t="str">
            <v>SOLDA DE TOPO EM CHAPA/PERFIL/TUBO DE AÇO CHANFRADO, ESPESSURA=1/4''. AF_06/2018</v>
          </cell>
          <cell r="E1100" t="str">
            <v>M</v>
          </cell>
          <cell r="F1100">
            <v>0.45</v>
          </cell>
          <cell r="G1100">
            <v>47.64</v>
          </cell>
          <cell r="H1100">
            <v>21.44</v>
          </cell>
        </row>
        <row r="1101">
          <cell r="B1101">
            <v>100760</v>
          </cell>
          <cell r="C1101" t="str">
            <v>SINAPI</v>
          </cell>
          <cell r="D1101" t="str">
            <v>PINTURA COM TINTA ALQUÍDICA DE ACABAMENTO (ESMALTE SINTÉTICO BRILHANTE) APLICADA A ROLO OU PINCEL SOBRE SUPERFÍCIES METÁLICAS (EXCETO PERFIL) EXECUTADO EM OBRA (02 DEMÃOS). AF_01/2020</v>
          </cell>
          <cell r="E1101" t="str">
            <v>m²</v>
          </cell>
          <cell r="F1101">
            <v>1.46</v>
          </cell>
          <cell r="G1101">
            <v>33.42</v>
          </cell>
          <cell r="H1101">
            <v>48.79</v>
          </cell>
        </row>
        <row r="1102">
          <cell r="B1102">
            <v>7693</v>
          </cell>
          <cell r="C1102" t="str">
            <v>SINAPI</v>
          </cell>
          <cell r="D1102" t="str">
            <v>TUBO ACO GALVANIZADO COM COSTURA, CLASSE MEDIA, DN 4", E = 4,50* MM, PESO 12,10* KG/M (NBR 5580)</v>
          </cell>
          <cell r="E1102" t="str">
            <v>M</v>
          </cell>
          <cell r="F1102">
            <v>4.5</v>
          </cell>
          <cell r="G1102">
            <v>245.11</v>
          </cell>
          <cell r="H1102">
            <v>1103</v>
          </cell>
        </row>
        <row r="1103">
          <cell r="B1103">
            <v>1330</v>
          </cell>
          <cell r="C1103" t="str">
            <v>SINAPI</v>
          </cell>
          <cell r="D1103" t="str">
            <v>CHAPA DE ACO GROSSA, ASTM A36, E = 1/4 " (6,35 MM) 49,79 KG/M2</v>
          </cell>
          <cell r="E1103" t="str">
            <v>KG</v>
          </cell>
          <cell r="F1103">
            <v>6.23</v>
          </cell>
          <cell r="G1103">
            <v>8.32</v>
          </cell>
          <cell r="H1103">
            <v>51.83</v>
          </cell>
        </row>
        <row r="1104">
          <cell r="B1104">
            <v>4332</v>
          </cell>
          <cell r="C1104" t="str">
            <v>SINAPI</v>
          </cell>
          <cell r="D1104" t="str">
            <v>PARAFUSO ZINCADO, SEXTAVADO, COM ROSCA INTEIRA, DIAMETRO 3/8", COMPRIMENTO 2"</v>
          </cell>
          <cell r="E1104" t="str">
            <v>UN</v>
          </cell>
          <cell r="F1104">
            <v>4</v>
          </cell>
          <cell r="G1104">
            <v>0.65</v>
          </cell>
          <cell r="H1104">
            <v>2.6</v>
          </cell>
        </row>
        <row r="1105">
          <cell r="B1105">
            <v>4341</v>
          </cell>
          <cell r="C1105" t="str">
            <v>SINAPI</v>
          </cell>
          <cell r="D1105" t="str">
            <v>PORCA ZINCADA, QUADRADA, DIAMETRO 3/8"</v>
          </cell>
          <cell r="E1105" t="str">
            <v>UN</v>
          </cell>
          <cell r="F1105">
            <v>4</v>
          </cell>
          <cell r="G1105">
            <v>0.61</v>
          </cell>
          <cell r="H1105">
            <v>2.44</v>
          </cell>
        </row>
        <row r="1106">
          <cell r="B1106">
            <v>39207</v>
          </cell>
          <cell r="C1106" t="str">
            <v>SINAPI</v>
          </cell>
          <cell r="D1106" t="str">
            <v>ARRUELA EM ALUMINIO, COM ROSCA, DE 3/8", PARA ELETRODUTO</v>
          </cell>
          <cell r="E1106" t="str">
            <v>UN</v>
          </cell>
          <cell r="F1106">
            <v>4</v>
          </cell>
          <cell r="G1106">
            <v>0.93</v>
          </cell>
          <cell r="H1106">
            <v>3.72</v>
          </cell>
        </row>
        <row r="1107">
          <cell r="B1107">
            <v>34</v>
          </cell>
          <cell r="C1107" t="str">
            <v>SINAPI</v>
          </cell>
          <cell r="D1107" t="str">
            <v>ACO CA-50, 10,0 MM, VERGALHAO</v>
          </cell>
          <cell r="E1107" t="str">
            <v>KG</v>
          </cell>
          <cell r="F1107">
            <v>1.792</v>
          </cell>
          <cell r="G1107">
            <v>8.9</v>
          </cell>
          <cell r="H1107">
            <v>15.95</v>
          </cell>
        </row>
        <row r="1108">
          <cell r="B1108">
            <v>42247</v>
          </cell>
          <cell r="C1108" t="str">
            <v>SINAPI</v>
          </cell>
          <cell r="D1108" t="str">
            <v>LUMINARIA DE LED PARA ILUMINACAO PUBLICA, DE 138 W ATE 180 W, INVOLUCRO EM ALUMINIO OU ACO INOX</v>
          </cell>
          <cell r="E1108" t="str">
            <v>UN</v>
          </cell>
          <cell r="F1108">
            <v>4</v>
          </cell>
          <cell r="G1108">
            <v>775.17</v>
          </cell>
          <cell r="H1108">
            <v>3100.68</v>
          </cell>
        </row>
        <row r="1109">
          <cell r="B1109">
            <v>7694</v>
          </cell>
          <cell r="C1109" t="str">
            <v>SINAPI</v>
          </cell>
          <cell r="D1109" t="str">
            <v>TUBO ACO GALVANIZADO COM COSTURA, CLASSE MEDIA, DN 3", E = *4,05* MM, PESO *8,47* KG/M (NBR 5580)</v>
          </cell>
          <cell r="E1109" t="str">
            <v>M</v>
          </cell>
          <cell r="F1109">
            <v>2.46</v>
          </cell>
          <cell r="G1109">
            <v>177.98</v>
          </cell>
          <cell r="H1109">
            <v>437.83</v>
          </cell>
        </row>
        <row r="1110">
          <cell r="B1110">
            <v>7697</v>
          </cell>
          <cell r="C1110" t="str">
            <v>SINAPI</v>
          </cell>
          <cell r="D1110" t="str">
            <v>TUBO ACO GALVANIZADO COM COSTURA, CLASSE MEDIA, DN 1.1/2", E = *3,25* MM, PESO *3,61* KG/M (NBR 5580)</v>
          </cell>
          <cell r="E1110" t="str">
            <v>M</v>
          </cell>
          <cell r="F1110">
            <v>1.6</v>
          </cell>
          <cell r="G1110">
            <v>73.900000000000006</v>
          </cell>
          <cell r="H1110">
            <v>118.24</v>
          </cell>
        </row>
        <row r="1111">
          <cell r="B1111">
            <v>7693</v>
          </cell>
          <cell r="C1111" t="str">
            <v>SINAPI</v>
          </cell>
          <cell r="D1111" t="str">
            <v>TUBO ACO GALVANIZADO COM COSTURA, CLASSE MEDIA, DN 4", E = 4,50* MM, PESO 12,10* KG/M (NBR 5580)</v>
          </cell>
          <cell r="E1111" t="str">
            <v>M</v>
          </cell>
          <cell r="F1111">
            <v>4.5</v>
          </cell>
          <cell r="G1111">
            <v>245.11</v>
          </cell>
          <cell r="H1111">
            <v>1103</v>
          </cell>
        </row>
        <row r="1115">
          <cell r="B1115" t="str">
            <v>Código</v>
          </cell>
          <cell r="C1115" t="str">
            <v>Banco</v>
          </cell>
          <cell r="D1115" t="str">
            <v>Descrição</v>
          </cell>
          <cell r="E1115" t="str">
            <v>Und</v>
          </cell>
          <cell r="F1115" t="str">
            <v>Quant.</v>
          </cell>
          <cell r="G1115" t="str">
            <v>Valor Unit</v>
          </cell>
          <cell r="H1115" t="str">
            <v>Total</v>
          </cell>
        </row>
        <row r="1116">
          <cell r="B1116">
            <v>101084</v>
          </cell>
          <cell r="C1116" t="str">
            <v>Próprio</v>
          </cell>
          <cell r="D1116" t="str">
            <v>Fornecimento e instalação de poste em estrutura metálica Ø4'' e 3.1/2'' h=7,00 m, incluindo suporte de sustentação para 4 pétalas, com 4 lâmpadas LED 150W pintado com esmalte sintético acabamento alto brilho nas cores determinadas em projeto, sobre base antiferruginosa, fixação incluindo chumbadores e base de concreto e chapa metálica soldada - MODELO POSTE 03 - PRAÇA</v>
          </cell>
          <cell r="E1116" t="str">
            <v>un</v>
          </cell>
          <cell r="F1116">
            <v>1</v>
          </cell>
          <cell r="G1116">
            <v>6892.33</v>
          </cell>
          <cell r="H1116">
            <v>6892.33</v>
          </cell>
        </row>
        <row r="1117">
          <cell r="B1117">
            <v>93358</v>
          </cell>
          <cell r="C1117" t="str">
            <v>SINAPI</v>
          </cell>
          <cell r="D1117" t="str">
            <v>ESCAVAÇÃO MANUAL DE VALA COM PROFUNDIDADE MENOR OU IGUAL A 1,30 M. AF_02/2021</v>
          </cell>
          <cell r="E1117" t="str">
            <v>m³</v>
          </cell>
          <cell r="F1117">
            <v>0.8</v>
          </cell>
          <cell r="G1117">
            <v>59.57</v>
          </cell>
          <cell r="H1117">
            <v>47.66</v>
          </cell>
        </row>
        <row r="1118">
          <cell r="B1118">
            <v>94963</v>
          </cell>
          <cell r="C1118" t="str">
            <v>SINAPI</v>
          </cell>
          <cell r="D1118" t="str">
            <v>CONCRETO FCK = 15MPA, TRAÇO 1:3,4:3,5 (EM MASSA SECA DE CIMENTO/ AREIA MÉDIA/ BRITA 1) - PREPARO MECÂNICO COM BETONEIRA 400 L. AF_05/2021</v>
          </cell>
          <cell r="E1118" t="str">
            <v>m³</v>
          </cell>
          <cell r="F1118">
            <v>0.77</v>
          </cell>
          <cell r="G1118">
            <v>417.64</v>
          </cell>
          <cell r="H1118">
            <v>321.58</v>
          </cell>
        </row>
        <row r="1119">
          <cell r="B1119">
            <v>89272</v>
          </cell>
          <cell r="C1119" t="str">
            <v>SINAPI</v>
          </cell>
          <cell r="D1119" t="str">
            <v>GUINDASTE HIDRÁULICO AUTOPROPELIDO, COM LANÇA TELESCÓPICA 28,80 M, CAPACIDADE MÁXIMA 30 T, POTÊNCIA 97 KW, TRAÇÃO 4 X 4 - CHP DIURNO. AF_11/2014</v>
          </cell>
          <cell r="E1119" t="str">
            <v>CHP</v>
          </cell>
          <cell r="F1119">
            <v>1</v>
          </cell>
          <cell r="G1119">
            <v>152.25</v>
          </cell>
          <cell r="H1119">
            <v>152.25</v>
          </cell>
        </row>
        <row r="1120">
          <cell r="B1120">
            <v>96543</v>
          </cell>
          <cell r="C1120" t="str">
            <v>SINAPI</v>
          </cell>
          <cell r="D1120" t="str">
            <v>ARMAÇÃO DE BLOCO, VIGA BALDRAME E SAPATA UTILIZANDO AÇO CA-60 DE 5 MM - MONTAGEM. AF_06/2017</v>
          </cell>
          <cell r="E1120" t="str">
            <v>KG</v>
          </cell>
          <cell r="F1120">
            <v>4.96</v>
          </cell>
          <cell r="G1120">
            <v>15.99</v>
          </cell>
          <cell r="H1120">
            <v>79.31</v>
          </cell>
        </row>
        <row r="1121">
          <cell r="B1121">
            <v>98746</v>
          </cell>
          <cell r="C1121" t="str">
            <v>SINAPI</v>
          </cell>
          <cell r="D1121" t="str">
            <v>SOLDA DE TOPO EM CHAPA/PERFIL/TUBO DE AÇO CHANFRADO, ESPESSURA=1/4''. AF_06/2018</v>
          </cell>
          <cell r="E1121" t="str">
            <v>M</v>
          </cell>
          <cell r="F1121">
            <v>0.45</v>
          </cell>
          <cell r="G1121">
            <v>47.64</v>
          </cell>
          <cell r="H1121">
            <v>21.44</v>
          </cell>
        </row>
        <row r="1122">
          <cell r="B1122">
            <v>88315</v>
          </cell>
          <cell r="C1122" t="str">
            <v>SINAPI</v>
          </cell>
          <cell r="D1122" t="str">
            <v>SERRALHEIRO COM ENCARGOS COMPLEMENTARES</v>
          </cell>
          <cell r="E1122" t="str">
            <v>H</v>
          </cell>
          <cell r="F1122">
            <v>4</v>
          </cell>
          <cell r="G1122">
            <v>18.79</v>
          </cell>
          <cell r="H1122">
            <v>75.16</v>
          </cell>
        </row>
        <row r="1123">
          <cell r="B1123">
            <v>88251</v>
          </cell>
          <cell r="C1123" t="str">
            <v>SINAPI</v>
          </cell>
          <cell r="D1123" t="str">
            <v>AUXILIAR DE SERRALHEIRO COM ENCARGOS COMPLEMENTARES</v>
          </cell>
          <cell r="E1123" t="str">
            <v>H</v>
          </cell>
          <cell r="F1123">
            <v>4</v>
          </cell>
          <cell r="G1123">
            <v>15.43</v>
          </cell>
          <cell r="H1123">
            <v>61.72</v>
          </cell>
        </row>
        <row r="1124">
          <cell r="B1124">
            <v>88264</v>
          </cell>
          <cell r="C1124" t="str">
            <v>SINAPI</v>
          </cell>
          <cell r="D1124" t="str">
            <v>ELETRICISTA COM ENCARGOS COMPLEMENTARES</v>
          </cell>
          <cell r="E1124" t="str">
            <v>H</v>
          </cell>
          <cell r="F1124">
            <v>4</v>
          </cell>
          <cell r="G1124">
            <v>19.04</v>
          </cell>
          <cell r="H1124">
            <v>76.16</v>
          </cell>
        </row>
        <row r="1125">
          <cell r="B1125">
            <v>88309</v>
          </cell>
          <cell r="C1125" t="str">
            <v>SINAPI</v>
          </cell>
          <cell r="D1125" t="str">
            <v>PEDREIRO COM ENCARGOS COMPLEMENTARES</v>
          </cell>
          <cell r="E1125" t="str">
            <v>H</v>
          </cell>
          <cell r="F1125">
            <v>1.4</v>
          </cell>
          <cell r="G1125">
            <v>18.89</v>
          </cell>
          <cell r="H1125">
            <v>26.45</v>
          </cell>
        </row>
        <row r="1126">
          <cell r="B1126">
            <v>88316</v>
          </cell>
          <cell r="C1126" t="str">
            <v>SINAPI</v>
          </cell>
          <cell r="D1126" t="str">
            <v>SERVENTE COM ENCARGOS COMPLEMENTARES</v>
          </cell>
          <cell r="E1126" t="str">
            <v>H</v>
          </cell>
          <cell r="F1126">
            <v>1.4</v>
          </cell>
          <cell r="G1126">
            <v>15.06</v>
          </cell>
          <cell r="H1126">
            <v>21.08</v>
          </cell>
        </row>
        <row r="1127">
          <cell r="B1127">
            <v>100760</v>
          </cell>
          <cell r="C1127" t="str">
            <v>SINAPI</v>
          </cell>
          <cell r="D1127" t="str">
            <v>PINTURA COM TINTA ALQUÍDICA DE ACABAMENTO (ESMALTE SINTÉTICO BRILHANTE) APLICADA A ROLO OU PINCEL SOBRE SUPERFÍCIES METÁLICAS (EXCETO PERFIL) EXECUTADO EM OBRA (02 DEMÃOS). AF_01/2020</v>
          </cell>
          <cell r="E1127" t="str">
            <v>m²</v>
          </cell>
          <cell r="F1127">
            <v>1.46</v>
          </cell>
          <cell r="G1127">
            <v>33.42</v>
          </cell>
          <cell r="H1127">
            <v>48.79</v>
          </cell>
        </row>
        <row r="1128">
          <cell r="B1128">
            <v>98746</v>
          </cell>
          <cell r="C1128" t="str">
            <v>SINAPI</v>
          </cell>
          <cell r="D1128" t="str">
            <v>SOLDA DE TOPO EM CHAPA/PERFIL/TUBO DE AÇO CHANFRADO, ESPESSURA=1/4''. AF_06/2018</v>
          </cell>
          <cell r="E1128" t="str">
            <v>M</v>
          </cell>
          <cell r="F1128">
            <v>0.45</v>
          </cell>
          <cell r="G1128">
            <v>47.64</v>
          </cell>
          <cell r="H1128">
            <v>21.44</v>
          </cell>
        </row>
        <row r="1129">
          <cell r="B1129">
            <v>7693</v>
          </cell>
          <cell r="C1129" t="str">
            <v>SINAPI</v>
          </cell>
          <cell r="D1129" t="str">
            <v>TUBO ACO GALVANIZADO COM COSTURA, CLASSE MEDIA, DN 4", E = 4,50* MM, PESO 12,10* KG/M (NBR 5580)</v>
          </cell>
          <cell r="E1129" t="str">
            <v>M</v>
          </cell>
          <cell r="F1129">
            <v>4.5</v>
          </cell>
          <cell r="G1129">
            <v>245.11</v>
          </cell>
          <cell r="H1129">
            <v>1103</v>
          </cell>
        </row>
        <row r="1130">
          <cell r="B1130">
            <v>1330</v>
          </cell>
          <cell r="C1130" t="str">
            <v>SINAPI</v>
          </cell>
          <cell r="D1130" t="str">
            <v>CHAPA DE ACO GROSSA, ASTM A36, E = 1/4 " (6,35 MM) 49,79 KG/M2</v>
          </cell>
          <cell r="E1130" t="str">
            <v>KG</v>
          </cell>
          <cell r="F1130">
            <v>6.23</v>
          </cell>
          <cell r="G1130">
            <v>8.32</v>
          </cell>
          <cell r="H1130">
            <v>51.83</v>
          </cell>
        </row>
        <row r="1131">
          <cell r="B1131">
            <v>4332</v>
          </cell>
          <cell r="C1131" t="str">
            <v>SINAPI</v>
          </cell>
          <cell r="D1131" t="str">
            <v>PARAFUSO ZINCADO, SEXTAVADO, COM ROSCA INTEIRA, DIAMETRO 3/8", COMPRIMENTO 2"</v>
          </cell>
          <cell r="E1131" t="str">
            <v>UN</v>
          </cell>
          <cell r="F1131">
            <v>4</v>
          </cell>
          <cell r="G1131">
            <v>0.65</v>
          </cell>
          <cell r="H1131">
            <v>2.6</v>
          </cell>
        </row>
        <row r="1132">
          <cell r="B1132">
            <v>4341</v>
          </cell>
          <cell r="C1132" t="str">
            <v>SINAPI</v>
          </cell>
          <cell r="D1132" t="str">
            <v>PORCA ZINCADA, QUADRADA, DIAMETRO 3/8"</v>
          </cell>
          <cell r="E1132" t="str">
            <v>UN</v>
          </cell>
          <cell r="F1132">
            <v>4</v>
          </cell>
          <cell r="G1132">
            <v>0.61</v>
          </cell>
          <cell r="H1132">
            <v>2.44</v>
          </cell>
        </row>
        <row r="1133">
          <cell r="B1133">
            <v>39207</v>
          </cell>
          <cell r="C1133" t="str">
            <v>SINAPI</v>
          </cell>
          <cell r="D1133" t="str">
            <v>ARRUELA EM ALUMINIO, COM ROSCA, DE 3/8", PARA ELETRODUTO</v>
          </cell>
          <cell r="E1133" t="str">
            <v>UN</v>
          </cell>
          <cell r="F1133">
            <v>4</v>
          </cell>
          <cell r="G1133">
            <v>0.93</v>
          </cell>
          <cell r="H1133">
            <v>3.72</v>
          </cell>
        </row>
        <row r="1134">
          <cell r="B1134">
            <v>34</v>
          </cell>
          <cell r="C1134" t="str">
            <v>SINAPI</v>
          </cell>
          <cell r="D1134" t="str">
            <v>ACO CA-50, 10,0 MM, VERGALHAO</v>
          </cell>
          <cell r="E1134" t="str">
            <v>KG</v>
          </cell>
          <cell r="F1134">
            <v>1.792</v>
          </cell>
          <cell r="G1134">
            <v>8.9</v>
          </cell>
          <cell r="H1134">
            <v>15.95</v>
          </cell>
        </row>
        <row r="1135">
          <cell r="B1135">
            <v>42247</v>
          </cell>
          <cell r="C1135" t="str">
            <v>SINAPI</v>
          </cell>
          <cell r="D1135" t="str">
            <v>LUMINARIA DE LED PARA ILUMINACAO PUBLICA, DE 138 W ATE 180 W, INVOLUCRO EM ALUMINIO OU ACO INOX</v>
          </cell>
          <cell r="E1135" t="str">
            <v>UN</v>
          </cell>
          <cell r="F1135">
            <v>4</v>
          </cell>
          <cell r="G1135">
            <v>775.17</v>
          </cell>
          <cell r="H1135">
            <v>3100.68</v>
          </cell>
        </row>
        <row r="1136">
          <cell r="B1136">
            <v>7694</v>
          </cell>
          <cell r="C1136" t="str">
            <v>SINAPI</v>
          </cell>
          <cell r="D1136" t="str">
            <v>TUBO ACO GALVANIZADO COM COSTURA, CLASSE MEDIA, DN 3", E = *4,05* MM, PESO *8,47* KG/M (NBR 5580)</v>
          </cell>
          <cell r="E1136" t="str">
            <v>M</v>
          </cell>
          <cell r="F1136">
            <v>2.46</v>
          </cell>
          <cell r="G1136">
            <v>177.98</v>
          </cell>
          <cell r="H1136">
            <v>437.83</v>
          </cell>
        </row>
        <row r="1137">
          <cell r="B1137">
            <v>7697</v>
          </cell>
          <cell r="C1137" t="str">
            <v>SINAPI</v>
          </cell>
          <cell r="D1137" t="str">
            <v>TUBO ACO GALVANIZADO COM COSTURA, CLASSE MEDIA, DN 1.1/2", E = *3,25* MM, PESO *3,61* KG/M (NBR 5580)</v>
          </cell>
          <cell r="E1137" t="str">
            <v>M</v>
          </cell>
          <cell r="F1137">
            <v>1.6</v>
          </cell>
          <cell r="G1137">
            <v>73.900000000000006</v>
          </cell>
          <cell r="H1137">
            <v>118.24</v>
          </cell>
        </row>
        <row r="1138">
          <cell r="B1138">
            <v>7693</v>
          </cell>
          <cell r="C1138" t="str">
            <v>SINAPI</v>
          </cell>
          <cell r="D1138" t="str">
            <v>TUBO ACO GALVANIZADO COM COSTURA, CLASSE MEDIA, DN 4", E = 4,50* MM, PESO 12,10* KG/M (NBR 5580)</v>
          </cell>
          <cell r="E1138" t="str">
            <v>M</v>
          </cell>
          <cell r="F1138">
            <v>4.5</v>
          </cell>
          <cell r="G1138">
            <v>245.11</v>
          </cell>
          <cell r="H1138">
            <v>1103</v>
          </cell>
        </row>
        <row r="1142">
          <cell r="B1142" t="str">
            <v>Código</v>
          </cell>
          <cell r="C1142" t="str">
            <v>Banco</v>
          </cell>
          <cell r="D1142" t="str">
            <v>Descrição</v>
          </cell>
          <cell r="E1142" t="str">
            <v>Und</v>
          </cell>
          <cell r="F1142" t="str">
            <v>Quant.</v>
          </cell>
          <cell r="G1142" t="str">
            <v>Valor Unit</v>
          </cell>
          <cell r="H1142" t="str">
            <v>Total</v>
          </cell>
        </row>
        <row r="1143">
          <cell r="B1143">
            <v>100933</v>
          </cell>
          <cell r="C1143" t="str">
            <v>Próprio</v>
          </cell>
          <cell r="D1143" t="str">
            <v>Luminaria Led embutido de solo -6w</v>
          </cell>
          <cell r="E1143" t="str">
            <v>Un</v>
          </cell>
          <cell r="F1143">
            <v>1</v>
          </cell>
          <cell r="G1143">
            <v>54.53</v>
          </cell>
          <cell r="H1143">
            <v>54.53</v>
          </cell>
        </row>
        <row r="1144">
          <cell r="B1144">
            <v>88247</v>
          </cell>
          <cell r="C1144" t="str">
            <v>SINAPI</v>
          </cell>
          <cell r="D1144" t="str">
            <v>AUXILIAR DE ELETRICISTA COM ENCARGOS COMPLEMENTARES</v>
          </cell>
          <cell r="E1144" t="str">
            <v>H</v>
          </cell>
          <cell r="F1144">
            <v>1</v>
          </cell>
          <cell r="G1144">
            <v>14.99</v>
          </cell>
          <cell r="H1144">
            <v>14.99</v>
          </cell>
        </row>
        <row r="1145">
          <cell r="B1145">
            <v>88264</v>
          </cell>
          <cell r="C1145" t="str">
            <v>SINAPI</v>
          </cell>
          <cell r="D1145" t="str">
            <v>ELETRICISTA COM ENCARGOS COMPLEMENTARES</v>
          </cell>
          <cell r="E1145" t="str">
            <v>H</v>
          </cell>
          <cell r="F1145">
            <v>1</v>
          </cell>
          <cell r="G1145">
            <v>19.04</v>
          </cell>
          <cell r="H1145">
            <v>19.04</v>
          </cell>
        </row>
        <row r="1146">
          <cell r="B1146">
            <v>126</v>
          </cell>
          <cell r="C1146" t="str">
            <v>Próprio</v>
          </cell>
          <cell r="D1146" t="str">
            <v>Luminaria Led embutido de solo 6w</v>
          </cell>
          <cell r="E1146" t="str">
            <v>und</v>
          </cell>
          <cell r="F1146">
            <v>1</v>
          </cell>
          <cell r="G1146">
            <v>20.5</v>
          </cell>
          <cell r="H1146">
            <v>20.5</v>
          </cell>
        </row>
        <row r="1150">
          <cell r="B1150" t="str">
            <v>Código</v>
          </cell>
          <cell r="C1150" t="str">
            <v>Banco</v>
          </cell>
          <cell r="D1150" t="str">
            <v>Descrição</v>
          </cell>
          <cell r="E1150" t="str">
            <v>Und</v>
          </cell>
          <cell r="F1150" t="str">
            <v>Quant.</v>
          </cell>
          <cell r="G1150" t="str">
            <v>Valor Unit</v>
          </cell>
          <cell r="H1150" t="str">
            <v>Total</v>
          </cell>
        </row>
        <row r="1151">
          <cell r="B1151">
            <v>101061</v>
          </cell>
          <cell r="C1151" t="str">
            <v>Próprio</v>
          </cell>
          <cell r="D1151" t="str">
            <v>Fornecimento e instalação de poste ornamental metálico, poste urban 3.000 K 60 W biv. H=4 MT PRT, incluindo kit de fixação  e base de concreto.</v>
          </cell>
          <cell r="E1151" t="str">
            <v>un</v>
          </cell>
          <cell r="F1151">
            <v>1</v>
          </cell>
          <cell r="G1151">
            <v>3689.11</v>
          </cell>
          <cell r="H1151">
            <v>3689.11</v>
          </cell>
        </row>
        <row r="1152">
          <cell r="B1152">
            <v>93358</v>
          </cell>
          <cell r="C1152" t="str">
            <v>SINAPI</v>
          </cell>
          <cell r="D1152" t="str">
            <v>ESCAVAÇÃO MANUAL DE VALA COM PROFUNDIDADE MENOR OU IGUAL A 1,30 M. AF_02/2021</v>
          </cell>
          <cell r="E1152" t="str">
            <v>m³</v>
          </cell>
          <cell r="F1152">
            <v>0.2</v>
          </cell>
          <cell r="G1152">
            <v>59.57</v>
          </cell>
          <cell r="H1152">
            <v>11.91</v>
          </cell>
        </row>
        <row r="1153">
          <cell r="B1153">
            <v>89272</v>
          </cell>
          <cell r="C1153" t="str">
            <v>SINAPI</v>
          </cell>
          <cell r="D1153" t="str">
            <v>GUINDASTE HIDRÁULICO AUTOPROPELIDO, COM LANÇA TELESCÓPICA 28,80 M, CAPACIDADE MÁXIMA 30 T, POTÊNCIA 97 KW, TRAÇÃO 4 X 4 - CHP DIURNO. AF_11/2014</v>
          </cell>
          <cell r="E1153" t="str">
            <v>CHP</v>
          </cell>
          <cell r="F1153">
            <v>0.5</v>
          </cell>
          <cell r="G1153">
            <v>152.25</v>
          </cell>
          <cell r="H1153">
            <v>76.13</v>
          </cell>
        </row>
        <row r="1154">
          <cell r="B1154">
            <v>101632</v>
          </cell>
          <cell r="C1154" t="str">
            <v>SINAPI</v>
          </cell>
          <cell r="D1154" t="str">
            <v>RELÉ FOTOELÉTRICO PARA COMANDO DE ILUMINAÇÃO EXTERNA 1000 W - FORNECIMENTO E INSTALAÇÃO. AF_08/2020</v>
          </cell>
          <cell r="E1154" t="str">
            <v>UN</v>
          </cell>
          <cell r="F1154">
            <v>1</v>
          </cell>
          <cell r="G1154">
            <v>26.65</v>
          </cell>
          <cell r="H1154">
            <v>26.65</v>
          </cell>
        </row>
        <row r="1155">
          <cell r="B1155">
            <v>88264</v>
          </cell>
          <cell r="C1155" t="str">
            <v>SINAPI</v>
          </cell>
          <cell r="D1155" t="str">
            <v>ELETRICISTA COM ENCARGOS COMPLEMENTARES</v>
          </cell>
          <cell r="E1155" t="str">
            <v>H</v>
          </cell>
          <cell r="F1155">
            <v>1</v>
          </cell>
          <cell r="G1155">
            <v>19.04</v>
          </cell>
          <cell r="H1155">
            <v>19.04</v>
          </cell>
        </row>
        <row r="1156">
          <cell r="B1156">
            <v>50740</v>
          </cell>
          <cell r="C1156" t="str">
            <v>SEDOP</v>
          </cell>
          <cell r="D1156" t="str">
            <v>Concreto c/ seixo Fck= 25MPA (incl. lançamento e adensamento)</v>
          </cell>
          <cell r="E1156" t="str">
            <v>m³</v>
          </cell>
          <cell r="F1156">
            <v>0.13</v>
          </cell>
          <cell r="G1156">
            <v>723.67</v>
          </cell>
          <cell r="H1156">
            <v>94.08</v>
          </cell>
        </row>
        <row r="1157">
          <cell r="B1157">
            <v>34</v>
          </cell>
          <cell r="C1157" t="str">
            <v>SINAPI</v>
          </cell>
          <cell r="D1157" t="str">
            <v>ACO CA-50, 10,0 MM, VERGALHAO</v>
          </cell>
          <cell r="E1157" t="str">
            <v>KG</v>
          </cell>
          <cell r="F1157">
            <v>1.792</v>
          </cell>
          <cell r="G1157">
            <v>8.9</v>
          </cell>
          <cell r="H1157">
            <v>15.95</v>
          </cell>
        </row>
        <row r="1158">
          <cell r="B1158">
            <v>161</v>
          </cell>
          <cell r="C1158" t="str">
            <v>Próprio</v>
          </cell>
          <cell r="D1158" t="str">
            <v>CHUMBADOR EM L 1/2WW X 210 X 40 GALV. A FOGO</v>
          </cell>
          <cell r="E1158" t="str">
            <v>UN</v>
          </cell>
          <cell r="F1158">
            <v>4</v>
          </cell>
          <cell r="G1158">
            <v>9.85</v>
          </cell>
          <cell r="H1158">
            <v>39.4</v>
          </cell>
        </row>
        <row r="1159">
          <cell r="B1159">
            <v>162</v>
          </cell>
          <cell r="C1159" t="str">
            <v>Próprio</v>
          </cell>
          <cell r="D1159" t="str">
            <v>ARRUELA LISA 1/2 GALV. A FOGO</v>
          </cell>
          <cell r="E1159" t="str">
            <v>UN</v>
          </cell>
          <cell r="F1159">
            <v>4</v>
          </cell>
          <cell r="G1159">
            <v>0.43</v>
          </cell>
          <cell r="H1159">
            <v>1.72</v>
          </cell>
        </row>
        <row r="1160">
          <cell r="B1160">
            <v>163</v>
          </cell>
          <cell r="C1160" t="str">
            <v>Próprio</v>
          </cell>
          <cell r="D1160" t="str">
            <v>PORCA SEXTAVADA 1/2 WW GALV. A FOGO</v>
          </cell>
          <cell r="E1160" t="str">
            <v>UN</v>
          </cell>
          <cell r="F1160">
            <v>4</v>
          </cell>
          <cell r="G1160">
            <v>0.51</v>
          </cell>
          <cell r="H1160">
            <v>2.04</v>
          </cell>
        </row>
        <row r="1161">
          <cell r="B1161">
            <v>112</v>
          </cell>
          <cell r="C1161" t="str">
            <v>Próprio</v>
          </cell>
          <cell r="D1161" t="str">
            <v>Poste ornamental metálico (ref. poste Urban LED, ref. everlight) de 4m e pétala em luminária de Led 60 W</v>
          </cell>
          <cell r="E1161" t="str">
            <v>UN</v>
          </cell>
          <cell r="F1161">
            <v>1</v>
          </cell>
          <cell r="G1161">
            <v>3402.19</v>
          </cell>
          <cell r="H1161">
            <v>3402.19</v>
          </cell>
        </row>
        <row r="1165">
          <cell r="B1165" t="str">
            <v>Código</v>
          </cell>
          <cell r="C1165" t="str">
            <v>Banco</v>
          </cell>
          <cell r="D1165" t="str">
            <v>Descrição</v>
          </cell>
          <cell r="E1165" t="str">
            <v>Und</v>
          </cell>
          <cell r="F1165" t="str">
            <v>Quant.</v>
          </cell>
          <cell r="G1165" t="str">
            <v>Valor Unit</v>
          </cell>
          <cell r="H1165" t="str">
            <v>Total</v>
          </cell>
        </row>
        <row r="1166">
          <cell r="B1166">
            <v>100798</v>
          </cell>
          <cell r="C1166" t="str">
            <v>Próprio</v>
          </cell>
          <cell r="D1166" t="str">
            <v>Fornecimento e instalação de refletor LED 50w/220v</v>
          </cell>
          <cell r="E1166" t="str">
            <v>uni.</v>
          </cell>
          <cell r="F1166">
            <v>1</v>
          </cell>
          <cell r="G1166">
            <v>70.06</v>
          </cell>
          <cell r="H1166">
            <v>70.06</v>
          </cell>
        </row>
        <row r="1167">
          <cell r="B1167">
            <v>88264</v>
          </cell>
          <cell r="C1167" t="str">
            <v>SINAPI</v>
          </cell>
          <cell r="D1167" t="str">
            <v>ELETRICISTA COM ENCARGOS COMPLEMENTARES</v>
          </cell>
          <cell r="E1167" t="str">
            <v>H</v>
          </cell>
          <cell r="F1167">
            <v>0.5</v>
          </cell>
          <cell r="G1167">
            <v>19.04</v>
          </cell>
          <cell r="H1167">
            <v>9.52</v>
          </cell>
        </row>
        <row r="1168">
          <cell r="B1168">
            <v>88247</v>
          </cell>
          <cell r="C1168" t="str">
            <v>SINAPI</v>
          </cell>
          <cell r="D1168" t="str">
            <v>AUXILIAR DE ELETRICISTA COM ENCARGOS COMPLEMENTARES</v>
          </cell>
          <cell r="E1168" t="str">
            <v>H</v>
          </cell>
          <cell r="F1168">
            <v>0.5</v>
          </cell>
          <cell r="G1168">
            <v>14.99</v>
          </cell>
          <cell r="H1168">
            <v>7.5</v>
          </cell>
        </row>
        <row r="1169">
          <cell r="B1169">
            <v>39391</v>
          </cell>
          <cell r="C1169" t="str">
            <v>SINAPI</v>
          </cell>
          <cell r="D1169" t="str">
            <v>LUMINARIA LED REFLETOR RETANGULAR BIVOLT, LUZ BRANCA, 50 W</v>
          </cell>
          <cell r="E1169" t="str">
            <v>UN</v>
          </cell>
          <cell r="F1169">
            <v>1</v>
          </cell>
          <cell r="G1169">
            <v>53.04</v>
          </cell>
          <cell r="H1169">
            <v>53.04</v>
          </cell>
        </row>
        <row r="1173">
          <cell r="B1173" t="str">
            <v>Código</v>
          </cell>
          <cell r="C1173" t="str">
            <v>Banco</v>
          </cell>
          <cell r="D1173" t="str">
            <v>Descrição</v>
          </cell>
          <cell r="E1173" t="str">
            <v>Und</v>
          </cell>
          <cell r="F1173" t="str">
            <v>Quant.</v>
          </cell>
          <cell r="G1173" t="str">
            <v>Valor Unit</v>
          </cell>
          <cell r="H1173" t="str">
            <v>Total</v>
          </cell>
        </row>
        <row r="1174">
          <cell r="B1174">
            <v>101085</v>
          </cell>
          <cell r="C1174" t="str">
            <v>Próprio</v>
          </cell>
          <cell r="D1174" t="str">
            <v>Fornecimento e instalação de refletor LED 30w/220v</v>
          </cell>
          <cell r="E1174" t="str">
            <v>uni.</v>
          </cell>
          <cell r="F1174">
            <v>1</v>
          </cell>
          <cell r="G1174">
            <v>64.260000000000005</v>
          </cell>
          <cell r="H1174">
            <v>64.260000000000005</v>
          </cell>
        </row>
        <row r="1175">
          <cell r="B1175">
            <v>88264</v>
          </cell>
          <cell r="C1175" t="str">
            <v>SINAPI</v>
          </cell>
          <cell r="D1175" t="str">
            <v>ELETRICISTA COM ENCARGOS COMPLEMENTARES</v>
          </cell>
          <cell r="E1175" t="str">
            <v>H</v>
          </cell>
          <cell r="F1175">
            <v>0.5</v>
          </cell>
          <cell r="G1175">
            <v>19.04</v>
          </cell>
          <cell r="H1175">
            <v>9.52</v>
          </cell>
        </row>
        <row r="1176">
          <cell r="B1176">
            <v>88247</v>
          </cell>
          <cell r="C1176" t="str">
            <v>SINAPI</v>
          </cell>
          <cell r="D1176" t="str">
            <v>AUXILIAR DE ELETRICISTA COM ENCARGOS COMPLEMENTARES</v>
          </cell>
          <cell r="E1176" t="str">
            <v>H</v>
          </cell>
          <cell r="F1176">
            <v>0.5</v>
          </cell>
          <cell r="G1176">
            <v>14.99</v>
          </cell>
          <cell r="H1176">
            <v>7.5</v>
          </cell>
        </row>
        <row r="1177">
          <cell r="B1177">
            <v>39390</v>
          </cell>
          <cell r="C1177" t="str">
            <v>SINAPI</v>
          </cell>
          <cell r="D1177" t="str">
            <v>LUMINARIA LED REFLETOR RETANGULAR BIVOLT, LUZ BRANCA, 30 W</v>
          </cell>
          <cell r="E1177" t="str">
            <v>UN</v>
          </cell>
          <cell r="F1177">
            <v>1</v>
          </cell>
          <cell r="G1177">
            <v>47.24</v>
          </cell>
          <cell r="H1177">
            <v>47.24</v>
          </cell>
        </row>
        <row r="1181">
          <cell r="B1181" t="str">
            <v>Código</v>
          </cell>
          <cell r="C1181" t="str">
            <v>Banco</v>
          </cell>
          <cell r="D1181" t="str">
            <v>Descrição</v>
          </cell>
          <cell r="E1181" t="str">
            <v>Und</v>
          </cell>
          <cell r="F1181" t="str">
            <v>Quant.</v>
          </cell>
          <cell r="G1181" t="str">
            <v>Valor Unit</v>
          </cell>
          <cell r="H1181" t="str">
            <v>Total</v>
          </cell>
        </row>
        <row r="1182">
          <cell r="B1182">
            <v>101086</v>
          </cell>
          <cell r="C1182" t="str">
            <v>Próprio</v>
          </cell>
          <cell r="D1182" t="str">
            <v>FITA DE LED 1100 LÚMENS/M COR ÂMBAR - FORNECIMENTO E INSTALAÇÃO</v>
          </cell>
          <cell r="E1182" t="str">
            <v>M</v>
          </cell>
          <cell r="F1182">
            <v>1</v>
          </cell>
          <cell r="G1182">
            <v>25.72</v>
          </cell>
          <cell r="H1182">
            <v>25.72</v>
          </cell>
        </row>
        <row r="1183">
          <cell r="B1183">
            <v>88264</v>
          </cell>
          <cell r="C1183" t="str">
            <v>SINAPI</v>
          </cell>
          <cell r="D1183" t="str">
            <v>ELETRICISTA COM ENCARGOS COMPLEMENTARES</v>
          </cell>
          <cell r="E1183" t="str">
            <v>H</v>
          </cell>
          <cell r="F1183">
            <v>0.08</v>
          </cell>
          <cell r="G1183">
            <v>19.04</v>
          </cell>
          <cell r="H1183">
            <v>1.52</v>
          </cell>
        </row>
        <row r="1184">
          <cell r="B1184">
            <v>88247</v>
          </cell>
          <cell r="C1184" t="str">
            <v>SINAPI</v>
          </cell>
          <cell r="D1184" t="str">
            <v>AUXILIAR DE ELETRICISTA COM ENCARGOS COMPLEMENTARES</v>
          </cell>
          <cell r="E1184" t="str">
            <v>H</v>
          </cell>
          <cell r="F1184">
            <v>0.08</v>
          </cell>
          <cell r="G1184">
            <v>14.99</v>
          </cell>
          <cell r="H1184">
            <v>1.2</v>
          </cell>
        </row>
        <row r="1185">
          <cell r="B1185">
            <v>209</v>
          </cell>
          <cell r="C1185" t="str">
            <v>Próprio</v>
          </cell>
          <cell r="D1185" t="str">
            <v>FITA LED 1100 LÚMENS/M COR ÂMBAR</v>
          </cell>
          <cell r="E1185" t="str">
            <v>M</v>
          </cell>
          <cell r="F1185">
            <v>1</v>
          </cell>
          <cell r="G1185">
            <v>23</v>
          </cell>
          <cell r="H1185">
            <v>23</v>
          </cell>
        </row>
        <row r="1189">
          <cell r="B1189" t="str">
            <v>Código</v>
          </cell>
          <cell r="C1189" t="str">
            <v>Banco</v>
          </cell>
          <cell r="D1189" t="str">
            <v>Descrição</v>
          </cell>
          <cell r="E1189" t="str">
            <v>Und</v>
          </cell>
          <cell r="F1189" t="str">
            <v>Quant.</v>
          </cell>
          <cell r="G1189" t="str">
            <v>Valor Unit</v>
          </cell>
          <cell r="H1189" t="str">
            <v>Total</v>
          </cell>
        </row>
        <row r="1190">
          <cell r="B1190">
            <v>101087</v>
          </cell>
          <cell r="C1190" t="str">
            <v>Próprio</v>
          </cell>
          <cell r="D1190" t="str">
            <v>LUMINÁRIA EMBUTIDO DE SOLO 15 W - BLINDADO</v>
          </cell>
          <cell r="E1190" t="str">
            <v>UN</v>
          </cell>
          <cell r="F1190">
            <v>1</v>
          </cell>
          <cell r="G1190">
            <v>291.51</v>
          </cell>
          <cell r="H1190">
            <v>291.51</v>
          </cell>
        </row>
        <row r="1191">
          <cell r="B1191">
            <v>88264</v>
          </cell>
          <cell r="C1191" t="str">
            <v>SINAPI</v>
          </cell>
          <cell r="D1191" t="str">
            <v>ELETRICISTA COM ENCARGOS COMPLEMENTARES</v>
          </cell>
          <cell r="E1191" t="str">
            <v>H</v>
          </cell>
          <cell r="F1191">
            <v>0.25</v>
          </cell>
          <cell r="G1191">
            <v>19.04</v>
          </cell>
          <cell r="H1191">
            <v>4.76</v>
          </cell>
        </row>
        <row r="1192">
          <cell r="B1192">
            <v>88247</v>
          </cell>
          <cell r="C1192" t="str">
            <v>SINAPI</v>
          </cell>
          <cell r="D1192" t="str">
            <v>AUXILIAR DE ELETRICISTA COM ENCARGOS COMPLEMENTARES</v>
          </cell>
          <cell r="E1192" t="str">
            <v>H</v>
          </cell>
          <cell r="F1192">
            <v>0.25</v>
          </cell>
          <cell r="G1192">
            <v>14.99</v>
          </cell>
          <cell r="H1192">
            <v>3.75</v>
          </cell>
        </row>
        <row r="1193">
          <cell r="B1193">
            <v>210</v>
          </cell>
          <cell r="C1193" t="str">
            <v>Próprio</v>
          </cell>
          <cell r="D1193" t="str">
            <v xml:space="preserve">EMBUTIDO DE SOLO 15W </v>
          </cell>
          <cell r="E1193" t="str">
            <v>UN</v>
          </cell>
          <cell r="F1193">
            <v>1</v>
          </cell>
          <cell r="G1193">
            <v>283</v>
          </cell>
          <cell r="H1193">
            <v>283</v>
          </cell>
        </row>
        <row r="1197">
          <cell r="B1197" t="str">
            <v>Código</v>
          </cell>
          <cell r="C1197" t="str">
            <v>Banco</v>
          </cell>
          <cell r="D1197" t="str">
            <v>Descrição</v>
          </cell>
          <cell r="E1197" t="str">
            <v>Und</v>
          </cell>
          <cell r="F1197" t="str">
            <v>Quant.</v>
          </cell>
          <cell r="G1197" t="str">
            <v>Valor Unit</v>
          </cell>
          <cell r="H1197" t="str">
            <v>Total</v>
          </cell>
        </row>
        <row r="1198">
          <cell r="B1198">
            <v>100928</v>
          </cell>
          <cell r="C1198" t="str">
            <v>Próprio</v>
          </cell>
          <cell r="D1198" t="str">
            <v>Chave contactora tripolar 3TF 63A</v>
          </cell>
          <cell r="E1198" t="str">
            <v>UN</v>
          </cell>
          <cell r="F1198">
            <v>1</v>
          </cell>
          <cell r="G1198">
            <v>509.21</v>
          </cell>
          <cell r="H1198">
            <v>509.21</v>
          </cell>
        </row>
        <row r="1199">
          <cell r="B1199">
            <v>88264</v>
          </cell>
          <cell r="C1199" t="str">
            <v>SINAPI</v>
          </cell>
          <cell r="D1199" t="str">
            <v>ELETRICISTA COM ENCARGOS COMPLEMENTARES</v>
          </cell>
          <cell r="E1199" t="str">
            <v>H</v>
          </cell>
          <cell r="F1199">
            <v>0.3</v>
          </cell>
          <cell r="G1199">
            <v>19.04</v>
          </cell>
          <cell r="H1199">
            <v>5.71</v>
          </cell>
        </row>
        <row r="1200">
          <cell r="B1200">
            <v>88247</v>
          </cell>
          <cell r="C1200" t="str">
            <v>SINAPI</v>
          </cell>
          <cell r="D1200" t="str">
            <v>AUXILIAR DE ELETRICISTA COM ENCARGOS COMPLEMENTARES</v>
          </cell>
          <cell r="E1200" t="str">
            <v>H</v>
          </cell>
          <cell r="F1200">
            <v>0.3</v>
          </cell>
          <cell r="G1200">
            <v>14.99</v>
          </cell>
          <cell r="H1200">
            <v>4.5</v>
          </cell>
        </row>
        <row r="1201">
          <cell r="B1201">
            <v>121</v>
          </cell>
          <cell r="C1201" t="str">
            <v>Próprio</v>
          </cell>
          <cell r="D1201" t="str">
            <v>CHAVE CONTACTORA TRIPOLAR 3TF 63A</v>
          </cell>
          <cell r="E1201" t="str">
            <v>UN</v>
          </cell>
          <cell r="F1201">
            <v>1</v>
          </cell>
          <cell r="G1201">
            <v>499</v>
          </cell>
          <cell r="H1201">
            <v>499</v>
          </cell>
        </row>
        <row r="1205">
          <cell r="B1205" t="str">
            <v>Código</v>
          </cell>
          <cell r="C1205" t="str">
            <v>Banco</v>
          </cell>
          <cell r="D1205" t="str">
            <v>Descrição</v>
          </cell>
          <cell r="E1205" t="str">
            <v>Und</v>
          </cell>
          <cell r="F1205" t="str">
            <v>Quant.</v>
          </cell>
          <cell r="G1205" t="str">
            <v>Valor Unit</v>
          </cell>
          <cell r="H1205" t="str">
            <v>Total</v>
          </cell>
        </row>
        <row r="1206">
          <cell r="B1206">
            <v>100943</v>
          </cell>
          <cell r="C1206" t="str">
            <v>Próprio</v>
          </cell>
          <cell r="D1206" t="str">
            <v>Capacete para eletroduto de aço 2"</v>
          </cell>
          <cell r="E1206" t="str">
            <v>un</v>
          </cell>
          <cell r="F1206">
            <v>1</v>
          </cell>
          <cell r="G1206">
            <v>111.6</v>
          </cell>
          <cell r="H1206">
            <v>111.6</v>
          </cell>
        </row>
        <row r="1207">
          <cell r="B1207">
            <v>88264</v>
          </cell>
          <cell r="C1207" t="str">
            <v>SINAPI</v>
          </cell>
          <cell r="D1207" t="str">
            <v>ELETRICISTA COM ENCARGOS COMPLEMENTARES</v>
          </cell>
          <cell r="E1207" t="str">
            <v>H</v>
          </cell>
          <cell r="F1207">
            <v>0.2</v>
          </cell>
          <cell r="G1207">
            <v>19.04</v>
          </cell>
          <cell r="H1207">
            <v>3.81</v>
          </cell>
        </row>
        <row r="1208">
          <cell r="B1208">
            <v>88247</v>
          </cell>
          <cell r="C1208" t="str">
            <v>SINAPI</v>
          </cell>
          <cell r="D1208" t="str">
            <v>AUXILIAR DE ELETRICISTA COM ENCARGOS COMPLEMENTARES</v>
          </cell>
          <cell r="E1208" t="str">
            <v>H</v>
          </cell>
          <cell r="F1208">
            <v>0.4</v>
          </cell>
          <cell r="G1208">
            <v>14.99</v>
          </cell>
          <cell r="H1208">
            <v>6</v>
          </cell>
        </row>
        <row r="1209">
          <cell r="B1209">
            <v>133</v>
          </cell>
          <cell r="C1209" t="str">
            <v>Próprio</v>
          </cell>
          <cell r="D1209" t="str">
            <v>Capacete para eletroduto de aluminio 2"</v>
          </cell>
          <cell r="E1209" t="str">
            <v>un</v>
          </cell>
          <cell r="F1209">
            <v>1</v>
          </cell>
          <cell r="G1209">
            <v>101.79</v>
          </cell>
          <cell r="H1209">
            <v>101.79</v>
          </cell>
        </row>
        <row r="1213">
          <cell r="B1213" t="str">
            <v>Código</v>
          </cell>
          <cell r="C1213" t="str">
            <v>Banco</v>
          </cell>
          <cell r="D1213" t="str">
            <v>Descrição</v>
          </cell>
          <cell r="E1213" t="str">
            <v>Und</v>
          </cell>
          <cell r="F1213" t="str">
            <v>Quant.</v>
          </cell>
          <cell r="G1213" t="str">
            <v>Valor Unit</v>
          </cell>
          <cell r="H1213" t="str">
            <v>Total</v>
          </cell>
        </row>
        <row r="1214">
          <cell r="B1214">
            <v>100926</v>
          </cell>
          <cell r="C1214" t="str">
            <v>Próprio</v>
          </cell>
          <cell r="D1214" t="str">
            <v>Conector de derivação tipo perfurante de 2,5 até 16mm²</v>
          </cell>
          <cell r="E1214" t="str">
            <v>UN</v>
          </cell>
          <cell r="F1214">
            <v>1</v>
          </cell>
          <cell r="G1214">
            <v>8.43</v>
          </cell>
          <cell r="H1214">
            <v>8.43</v>
          </cell>
        </row>
        <row r="1215">
          <cell r="B1215">
            <v>88264</v>
          </cell>
          <cell r="C1215" t="str">
            <v>SINAPI</v>
          </cell>
          <cell r="D1215" t="str">
            <v>ELETRICISTA COM ENCARGOS COMPLEMENTARES</v>
          </cell>
          <cell r="E1215" t="str">
            <v>H</v>
          </cell>
          <cell r="F1215">
            <v>0.03</v>
          </cell>
          <cell r="G1215">
            <v>19.04</v>
          </cell>
          <cell r="H1215">
            <v>0.56999999999999995</v>
          </cell>
        </row>
        <row r="1216">
          <cell r="B1216">
            <v>88247</v>
          </cell>
          <cell r="C1216" t="str">
            <v>SINAPI</v>
          </cell>
          <cell r="D1216" t="str">
            <v>AUXILIAR DE ELETRICISTA COM ENCARGOS COMPLEMENTARES</v>
          </cell>
          <cell r="E1216" t="str">
            <v>H</v>
          </cell>
          <cell r="F1216">
            <v>0.06</v>
          </cell>
          <cell r="G1216">
            <v>14.99</v>
          </cell>
          <cell r="H1216">
            <v>0.9</v>
          </cell>
        </row>
        <row r="1217">
          <cell r="B1217">
            <v>120</v>
          </cell>
          <cell r="C1217" t="str">
            <v>Próprio</v>
          </cell>
          <cell r="D1217" t="str">
            <v>CONECTOR DE DERIVAÇÃO TIPO PERFURANTE 2,5 ATÉ 16 MM²</v>
          </cell>
          <cell r="E1217" t="str">
            <v>UN</v>
          </cell>
          <cell r="F1217">
            <v>1</v>
          </cell>
          <cell r="G1217">
            <v>6.96</v>
          </cell>
          <cell r="H1217">
            <v>6.96</v>
          </cell>
        </row>
        <row r="1221">
          <cell r="B1221" t="str">
            <v>Código</v>
          </cell>
          <cell r="C1221" t="str">
            <v>Banco</v>
          </cell>
          <cell r="D1221" t="str">
            <v>Descrição</v>
          </cell>
          <cell r="E1221" t="str">
            <v>Und</v>
          </cell>
          <cell r="F1221" t="str">
            <v>Quant.</v>
          </cell>
          <cell r="G1221" t="str">
            <v>Valor Unit</v>
          </cell>
          <cell r="H1221" t="str">
            <v>Total</v>
          </cell>
        </row>
        <row r="1222">
          <cell r="B1222">
            <v>101089</v>
          </cell>
          <cell r="C1222" t="str">
            <v>Próprio</v>
          </cell>
          <cell r="D1222" t="str">
            <v>FONTE CHAVEADA COLMEIA FTE-12V 50A, LED E FECHADURA ELETRICA</v>
          </cell>
          <cell r="E1222" t="str">
            <v>UN</v>
          </cell>
          <cell r="F1222">
            <v>1</v>
          </cell>
          <cell r="G1222">
            <v>105.63</v>
          </cell>
          <cell r="H1222">
            <v>105.63</v>
          </cell>
        </row>
        <row r="1223">
          <cell r="B1223">
            <v>88264</v>
          </cell>
          <cell r="C1223" t="str">
            <v>SINAPI</v>
          </cell>
          <cell r="D1223" t="str">
            <v>ELETRICISTA COM ENCARGOS COMPLEMENTARES</v>
          </cell>
          <cell r="E1223" t="str">
            <v>H</v>
          </cell>
          <cell r="F1223">
            <v>0.13</v>
          </cell>
          <cell r="G1223">
            <v>19.04</v>
          </cell>
          <cell r="H1223">
            <v>2.48</v>
          </cell>
        </row>
        <row r="1224">
          <cell r="B1224">
            <v>88247</v>
          </cell>
          <cell r="C1224" t="str">
            <v>SINAPI</v>
          </cell>
          <cell r="D1224" t="str">
            <v>AUXILIAR DE ELETRICISTA COM ENCARGOS COMPLEMENTARES</v>
          </cell>
          <cell r="E1224" t="str">
            <v>H</v>
          </cell>
          <cell r="F1224">
            <v>0.13</v>
          </cell>
          <cell r="G1224">
            <v>14.99</v>
          </cell>
          <cell r="H1224">
            <v>1.95</v>
          </cell>
        </row>
        <row r="1225">
          <cell r="B1225">
            <v>211</v>
          </cell>
          <cell r="C1225" t="str">
            <v>Próprio</v>
          </cell>
          <cell r="D1225" t="str">
            <v>FONTE CHAVEADA COLMEIA FTE-12V 50A, LED E FECHADURA ELETRICA</v>
          </cell>
          <cell r="E1225" t="str">
            <v>UN</v>
          </cell>
          <cell r="F1225">
            <v>1</v>
          </cell>
          <cell r="G1225">
            <v>101.2</v>
          </cell>
          <cell r="H1225">
            <v>101.2</v>
          </cell>
        </row>
        <row r="1229">
          <cell r="B1229" t="str">
            <v>Código</v>
          </cell>
          <cell r="C1229" t="str">
            <v>Banco</v>
          </cell>
          <cell r="D1229" t="str">
            <v>Descrição</v>
          </cell>
          <cell r="E1229" t="str">
            <v>Und</v>
          </cell>
          <cell r="F1229" t="str">
            <v>Quant.</v>
          </cell>
          <cell r="G1229" t="str">
            <v>Valor Unit</v>
          </cell>
          <cell r="H1229" t="str">
            <v>Total</v>
          </cell>
        </row>
        <row r="1230">
          <cell r="B1230">
            <v>101090</v>
          </cell>
          <cell r="C1230" t="str">
            <v>Próprio</v>
          </cell>
          <cell r="D1230" t="str">
            <v>KIT TRILHO ELETRIFICADO 1,0 M COM 3 SPOT LED  10W - FORNECIMENTO E INSTALAÇÃO</v>
          </cell>
          <cell r="E1230" t="str">
            <v>UN</v>
          </cell>
          <cell r="F1230">
            <v>1</v>
          </cell>
          <cell r="G1230">
            <v>327.02</v>
          </cell>
          <cell r="H1230">
            <v>327.02</v>
          </cell>
        </row>
        <row r="1231">
          <cell r="B1231">
            <v>88264</v>
          </cell>
          <cell r="C1231" t="str">
            <v>SINAPI</v>
          </cell>
          <cell r="D1231" t="str">
            <v>ELETRICISTA COM ENCARGOS COMPLEMENTARES</v>
          </cell>
          <cell r="E1231" t="str">
            <v>H</v>
          </cell>
          <cell r="F1231">
            <v>0.5</v>
          </cell>
          <cell r="G1231">
            <v>19.04</v>
          </cell>
          <cell r="H1231">
            <v>9.52</v>
          </cell>
        </row>
        <row r="1232">
          <cell r="B1232">
            <v>88247</v>
          </cell>
          <cell r="C1232" t="str">
            <v>SINAPI</v>
          </cell>
          <cell r="D1232" t="str">
            <v>AUXILIAR DE ELETRICISTA COM ENCARGOS COMPLEMENTARES</v>
          </cell>
          <cell r="E1232" t="str">
            <v>H</v>
          </cell>
          <cell r="F1232">
            <v>0.5</v>
          </cell>
          <cell r="G1232">
            <v>14.99</v>
          </cell>
          <cell r="H1232">
            <v>7.5</v>
          </cell>
        </row>
        <row r="1233">
          <cell r="B1233">
            <v>212</v>
          </cell>
          <cell r="C1233" t="str">
            <v>Próprio</v>
          </cell>
          <cell r="D1233" t="str">
            <v>KIT TRILHO ELETRIFICADO 1 M COM SPOT LED 10W</v>
          </cell>
          <cell r="E1233" t="str">
            <v>UN</v>
          </cell>
          <cell r="F1233">
            <v>1</v>
          </cell>
          <cell r="G1233">
            <v>310</v>
          </cell>
          <cell r="H1233">
            <v>310</v>
          </cell>
        </row>
        <row r="1236">
          <cell r="B1236" t="str">
            <v>Código</v>
          </cell>
          <cell r="C1236" t="str">
            <v>Banco</v>
          </cell>
          <cell r="D1236" t="str">
            <v>Descrição</v>
          </cell>
          <cell r="E1236" t="str">
            <v>Und</v>
          </cell>
          <cell r="F1236" t="str">
            <v>Quant.</v>
          </cell>
          <cell r="G1236" t="str">
            <v>Valor Unit</v>
          </cell>
          <cell r="H1236" t="str">
            <v>Total</v>
          </cell>
        </row>
        <row r="1237">
          <cell r="B1237">
            <v>100909</v>
          </cell>
          <cell r="C1237" t="str">
            <v>Próprio</v>
          </cell>
          <cell r="D1237" t="str">
            <v>Fornecimento e instalação de Porcelanato Parquet D'Olivier dimensões 20x120cm, assentado com argamassa industrializada AC III, inclusive rejuntamento (e=2mm)</v>
          </cell>
          <cell r="E1237" t="str">
            <v>m²</v>
          </cell>
          <cell r="F1237">
            <v>1</v>
          </cell>
          <cell r="G1237">
            <v>225.64</v>
          </cell>
          <cell r="H1237">
            <v>225.64</v>
          </cell>
        </row>
        <row r="1238">
          <cell r="B1238">
            <v>88256</v>
          </cell>
          <cell r="C1238" t="str">
            <v>SINAPI</v>
          </cell>
          <cell r="D1238" t="str">
            <v>AZULEJISTA OU LADRILHISTA COM ENCARGOS COMPLEMENTARES</v>
          </cell>
          <cell r="E1238" t="str">
            <v>H</v>
          </cell>
          <cell r="F1238">
            <v>0.6</v>
          </cell>
          <cell r="G1238">
            <v>19.98</v>
          </cell>
          <cell r="H1238">
            <v>11.99</v>
          </cell>
        </row>
        <row r="1239">
          <cell r="B1239">
            <v>88316</v>
          </cell>
          <cell r="C1239" t="str">
            <v>SINAPI</v>
          </cell>
          <cell r="D1239" t="str">
            <v>SERVENTE COM ENCARGOS COMPLEMENTARES</v>
          </cell>
          <cell r="E1239" t="str">
            <v>H</v>
          </cell>
          <cell r="F1239">
            <v>1.2</v>
          </cell>
          <cell r="G1239">
            <v>15.06</v>
          </cell>
          <cell r="H1239">
            <v>18.07</v>
          </cell>
        </row>
        <row r="1240">
          <cell r="B1240" t="str">
            <v xml:space="preserve"> D00345 </v>
          </cell>
          <cell r="C1240" t="str">
            <v>SEDOP</v>
          </cell>
          <cell r="D1240" t="str">
            <v>Argamassa AC-III</v>
          </cell>
          <cell r="E1240" t="str">
            <v>KG</v>
          </cell>
          <cell r="F1240">
            <v>5</v>
          </cell>
          <cell r="G1240">
            <v>2.38</v>
          </cell>
          <cell r="H1240">
            <v>11.9</v>
          </cell>
        </row>
        <row r="1241">
          <cell r="B1241" t="str">
            <v xml:space="preserve"> D00079 </v>
          </cell>
          <cell r="C1241" t="str">
            <v>SEDOP</v>
          </cell>
          <cell r="D1241" t="str">
            <v>Rejunte (p/ ceramica)</v>
          </cell>
          <cell r="E1241" t="str">
            <v>KG</v>
          </cell>
          <cell r="F1241">
            <v>1.2</v>
          </cell>
          <cell r="G1241">
            <v>4.4000000000000004</v>
          </cell>
          <cell r="H1241">
            <v>5.28</v>
          </cell>
        </row>
        <row r="1242">
          <cell r="B1242">
            <v>110</v>
          </cell>
          <cell r="C1242" t="str">
            <v>Próprio</v>
          </cell>
          <cell r="D1242" t="str">
            <v>Porcelanato natural parquet d' olivier 20x120cm; Fabri: Portobello</v>
          </cell>
          <cell r="E1242" t="str">
            <v>m²</v>
          </cell>
          <cell r="F1242">
            <v>1.05</v>
          </cell>
          <cell r="G1242">
            <v>169.9</v>
          </cell>
          <cell r="H1242">
            <v>178.4</v>
          </cell>
        </row>
        <row r="1248">
          <cell r="B1248" t="str">
            <v>Código</v>
          </cell>
          <cell r="C1248" t="str">
            <v>Banco</v>
          </cell>
          <cell r="D1248" t="str">
            <v>Descrição</v>
          </cell>
          <cell r="E1248" t="str">
            <v>Und</v>
          </cell>
          <cell r="F1248" t="str">
            <v>Quant.</v>
          </cell>
          <cell r="G1248" t="str">
            <v>Valor Unit</v>
          </cell>
          <cell r="H1248" t="str">
            <v>Total</v>
          </cell>
        </row>
        <row r="1249">
          <cell r="B1249">
            <v>100910</v>
          </cell>
          <cell r="C1249" t="str">
            <v>Próprio</v>
          </cell>
          <cell r="D1249" t="str">
            <v>Fornecimento e instalação de Porcelanato Alameda Be Nat dimensões 20x120cm, assentado com argamassa industrializada AC III, inclusive rejuntamento (e=2mm)</v>
          </cell>
          <cell r="E1249" t="str">
            <v>m²</v>
          </cell>
          <cell r="F1249">
            <v>1</v>
          </cell>
          <cell r="G1249">
            <v>236.24</v>
          </cell>
          <cell r="H1249">
            <v>236.24</v>
          </cell>
        </row>
        <row r="1250">
          <cell r="B1250">
            <v>88256</v>
          </cell>
          <cell r="C1250" t="str">
            <v>SINAPI</v>
          </cell>
          <cell r="D1250" t="str">
            <v>AZULEJISTA OU LADRILHISTA COM ENCARGOS COMPLEMENTARES</v>
          </cell>
          <cell r="E1250" t="str">
            <v>H</v>
          </cell>
          <cell r="F1250">
            <v>0.6</v>
          </cell>
          <cell r="G1250">
            <v>19.98</v>
          </cell>
          <cell r="H1250">
            <v>11.99</v>
          </cell>
        </row>
        <row r="1251">
          <cell r="B1251">
            <v>88316</v>
          </cell>
          <cell r="C1251" t="str">
            <v>SINAPI</v>
          </cell>
          <cell r="D1251" t="str">
            <v>SERVENTE COM ENCARGOS COMPLEMENTARES</v>
          </cell>
          <cell r="E1251" t="str">
            <v>H</v>
          </cell>
          <cell r="F1251">
            <v>1.2</v>
          </cell>
          <cell r="G1251">
            <v>15.06</v>
          </cell>
          <cell r="H1251">
            <v>18.07</v>
          </cell>
        </row>
        <row r="1252">
          <cell r="B1252" t="str">
            <v xml:space="preserve"> D00345 </v>
          </cell>
          <cell r="C1252" t="str">
            <v>SEDOP</v>
          </cell>
          <cell r="D1252" t="str">
            <v>Argamassa AC-III</v>
          </cell>
          <cell r="E1252" t="str">
            <v>KG</v>
          </cell>
          <cell r="F1252">
            <v>5</v>
          </cell>
          <cell r="G1252">
            <v>2.38</v>
          </cell>
          <cell r="H1252">
            <v>11.9</v>
          </cell>
        </row>
        <row r="1253">
          <cell r="B1253" t="str">
            <v xml:space="preserve"> D00079 </v>
          </cell>
          <cell r="C1253" t="str">
            <v>SEDOP</v>
          </cell>
          <cell r="D1253" t="str">
            <v>Rejunte (p/ ceramica)</v>
          </cell>
          <cell r="E1253" t="str">
            <v>KG</v>
          </cell>
          <cell r="F1253">
            <v>1.2</v>
          </cell>
          <cell r="G1253">
            <v>4.4000000000000004</v>
          </cell>
          <cell r="H1253">
            <v>5.28</v>
          </cell>
        </row>
        <row r="1254">
          <cell r="B1254">
            <v>111</v>
          </cell>
          <cell r="C1254" t="str">
            <v>Próprio</v>
          </cell>
          <cell r="D1254" t="str">
            <v>Porcelanato natural Alameda Be Nat 20x120cm; Fabri: Portinari</v>
          </cell>
          <cell r="E1254" t="str">
            <v>m²</v>
          </cell>
          <cell r="F1254">
            <v>1.05</v>
          </cell>
          <cell r="G1254">
            <v>180</v>
          </cell>
          <cell r="H1254">
            <v>189</v>
          </cell>
        </row>
        <row r="1258">
          <cell r="B1258" t="str">
            <v>Código</v>
          </cell>
          <cell r="C1258" t="str">
            <v>Banco</v>
          </cell>
          <cell r="D1258" t="str">
            <v>Descrição</v>
          </cell>
          <cell r="E1258" t="str">
            <v>Und</v>
          </cell>
          <cell r="F1258" t="str">
            <v>Quant.</v>
          </cell>
          <cell r="G1258" t="str">
            <v>Valor Unit</v>
          </cell>
          <cell r="H1258" t="str">
            <v>Total</v>
          </cell>
        </row>
        <row r="1259">
          <cell r="B1259">
            <v>101057</v>
          </cell>
          <cell r="C1259" t="str">
            <v>Próprio</v>
          </cell>
          <cell r="D1259" t="str">
            <v>FORNECIMENTO E INSTALAÇÃO DE GUARDA-CORPO METÁLICO COM PERFIS DE AÇO INOX E VIDRO TEMPERADO 12 MM (MODELO GUARDA-CORPO 01)</v>
          </cell>
          <cell r="E1259" t="str">
            <v>M</v>
          </cell>
          <cell r="F1259">
            <v>1</v>
          </cell>
          <cell r="G1259">
            <v>1642.68</v>
          </cell>
          <cell r="H1259">
            <v>1642.68</v>
          </cell>
        </row>
        <row r="1260">
          <cell r="B1260">
            <v>88251</v>
          </cell>
          <cell r="C1260" t="str">
            <v>SINAPI</v>
          </cell>
          <cell r="D1260" t="str">
            <v>AUXILIAR DE SERRALHEIRO COM ENCARGOS COMPLEMENTARES</v>
          </cell>
          <cell r="E1260" t="str">
            <v>H</v>
          </cell>
          <cell r="F1260">
            <v>2.754</v>
          </cell>
          <cell r="G1260">
            <v>15.43</v>
          </cell>
          <cell r="H1260">
            <v>42.49</v>
          </cell>
        </row>
        <row r="1261">
          <cell r="B1261">
            <v>88315</v>
          </cell>
          <cell r="C1261" t="str">
            <v>SINAPI</v>
          </cell>
          <cell r="D1261" t="str">
            <v>SERRALHEIRO COM ENCARGOS COMPLEMENTARES</v>
          </cell>
          <cell r="E1261" t="str">
            <v>H</v>
          </cell>
          <cell r="F1261">
            <v>3.3530000000000002</v>
          </cell>
          <cell r="G1261">
            <v>18.79</v>
          </cell>
          <cell r="H1261">
            <v>63</v>
          </cell>
        </row>
        <row r="1262">
          <cell r="B1262">
            <v>1332</v>
          </cell>
          <cell r="C1262" t="str">
            <v>SINAPI</v>
          </cell>
          <cell r="D1262" t="str">
            <v>CHAPA DE ACO GROSSA, ASTM A36, E = 3/8 " (9,53 MM) 74,69 KG/M2</v>
          </cell>
          <cell r="E1262" t="str">
            <v>KG</v>
          </cell>
          <cell r="F1262">
            <v>1.4</v>
          </cell>
          <cell r="G1262">
            <v>8.5299999999999994</v>
          </cell>
          <cell r="H1262">
            <v>11.94</v>
          </cell>
        </row>
        <row r="1263">
          <cell r="B1263">
            <v>11002</v>
          </cell>
          <cell r="C1263" t="str">
            <v>SINAPI</v>
          </cell>
          <cell r="D1263" t="str">
            <v>ELETRODO REVESTIDO AWS - E6013, DIAMETRO IGUAL A 2,50 MM</v>
          </cell>
          <cell r="E1263" t="str">
            <v>KG</v>
          </cell>
          <cell r="F1263">
            <v>3.0000000000000001E-3</v>
          </cell>
          <cell r="G1263">
            <v>24</v>
          </cell>
          <cell r="H1263">
            <v>7.0000000000000007E-2</v>
          </cell>
        </row>
        <row r="1264">
          <cell r="B1264">
            <v>11964</v>
          </cell>
          <cell r="C1264" t="str">
            <v>SINAPI</v>
          </cell>
          <cell r="D1264" t="str">
            <v>PARAFUSO DE ACO TIPO CHUMBADOR PARABOLT, DIAMETRO 3/8", COMPRIMENTO 75 MM</v>
          </cell>
          <cell r="E1264" t="str">
            <v>UN</v>
          </cell>
          <cell r="F1264">
            <v>3.3330000000000002</v>
          </cell>
          <cell r="G1264">
            <v>1.43</v>
          </cell>
          <cell r="H1264">
            <v>4.7699999999999996</v>
          </cell>
        </row>
        <row r="1265">
          <cell r="B1265">
            <v>13246</v>
          </cell>
          <cell r="C1265" t="str">
            <v>SINAPI</v>
          </cell>
          <cell r="D1265" t="str">
            <v>PARAFUSO DE FERRO POLIDO, SEXTAVADO, COM ROSCA INTEIRA, DIAMETRO 5/16", COMPRIMENTO 3/4", COM PORCA E ARRUELA LISA LEVE</v>
          </cell>
          <cell r="E1265" t="str">
            <v>UN</v>
          </cell>
          <cell r="F1265">
            <v>5</v>
          </cell>
          <cell r="G1265">
            <v>0.27</v>
          </cell>
          <cell r="H1265">
            <v>1.35</v>
          </cell>
        </row>
        <row r="1266">
          <cell r="B1266">
            <v>20259</v>
          </cell>
          <cell r="C1266" t="str">
            <v>SINAPI</v>
          </cell>
          <cell r="D1266" t="str">
            <v>PERFIL DE BORRACHA EPDM MACICO *12 X 15* MM PARA ESQUADRIAS</v>
          </cell>
          <cell r="E1266" t="str">
            <v>M</v>
          </cell>
          <cell r="F1266">
            <v>3.149</v>
          </cell>
          <cell r="G1266">
            <v>7.9</v>
          </cell>
          <cell r="H1266">
            <v>24.88</v>
          </cell>
        </row>
        <row r="1267">
          <cell r="B1267">
            <v>39961</v>
          </cell>
          <cell r="C1267" t="str">
            <v>SINAPI</v>
          </cell>
          <cell r="D1267" t="str">
            <v>SILICONE ACETICO USO GERAL INCOLOR 280 G</v>
          </cell>
          <cell r="E1267" t="str">
            <v>UN</v>
          </cell>
          <cell r="F1267">
            <v>0.85499999999999998</v>
          </cell>
          <cell r="G1267">
            <v>22.69</v>
          </cell>
          <cell r="H1267">
            <v>19.399999999999999</v>
          </cell>
        </row>
        <row r="1268">
          <cell r="B1268">
            <v>141</v>
          </cell>
          <cell r="C1268" t="str">
            <v>Próprio</v>
          </cell>
          <cell r="D1268" t="str">
            <v>Tubo Inox 304 Polido 3 Pol.</v>
          </cell>
          <cell r="E1268" t="str">
            <v>m</v>
          </cell>
          <cell r="F1268">
            <v>2</v>
          </cell>
          <cell r="G1268">
            <v>153.44999999999999</v>
          </cell>
          <cell r="H1268">
            <v>306.89999999999998</v>
          </cell>
        </row>
        <row r="1269">
          <cell r="B1269">
            <v>142</v>
          </cell>
          <cell r="C1269" t="str">
            <v>Próprio</v>
          </cell>
          <cell r="D1269" t="str">
            <v>Tubo Inox 304 Ø (1'')</v>
          </cell>
          <cell r="E1269" t="str">
            <v>m</v>
          </cell>
          <cell r="F1269">
            <v>2</v>
          </cell>
          <cell r="G1269">
            <v>188.94</v>
          </cell>
          <cell r="H1269">
            <v>377.88</v>
          </cell>
        </row>
        <row r="1270">
          <cell r="B1270" t="str">
            <v xml:space="preserve"> D00395 </v>
          </cell>
          <cell r="C1270" t="str">
            <v>SEDOP</v>
          </cell>
          <cell r="D1270" t="str">
            <v>Vidro temperado incolor e=12mm</v>
          </cell>
          <cell r="E1270" t="str">
            <v>m²</v>
          </cell>
          <cell r="F1270">
            <v>1</v>
          </cell>
          <cell r="G1270">
            <v>790</v>
          </cell>
          <cell r="H1270">
            <v>790</v>
          </cell>
        </row>
        <row r="1274">
          <cell r="B1274" t="str">
            <v>Código</v>
          </cell>
          <cell r="C1274" t="str">
            <v>Banco</v>
          </cell>
          <cell r="D1274" t="str">
            <v>Descrição</v>
          </cell>
          <cell r="E1274" t="str">
            <v>Und</v>
          </cell>
          <cell r="F1274" t="str">
            <v>Quant.</v>
          </cell>
          <cell r="G1274" t="str">
            <v>Valor Unit</v>
          </cell>
          <cell r="H1274" t="str">
            <v>Total</v>
          </cell>
        </row>
        <row r="1275">
          <cell r="B1275">
            <v>101064</v>
          </cell>
          <cell r="C1275" t="str">
            <v>Próprio</v>
          </cell>
          <cell r="D1275" t="str">
            <v>Fornecimento e instalação de conjunto de lixeiras seletivas em aço galvanizado com sistema basculante, pintadas com tinta esmalte sintético acabamento fosco sobre fundo anticorrosivo, identificadas com  pintura em aerografia com tinta spray, inclusive chumbamento</v>
          </cell>
          <cell r="E1275" t="str">
            <v>uni.</v>
          </cell>
          <cell r="F1275">
            <v>1</v>
          </cell>
          <cell r="G1275">
            <v>2569.58</v>
          </cell>
          <cell r="H1275">
            <v>2569.58</v>
          </cell>
        </row>
        <row r="1276">
          <cell r="B1276">
            <v>88315</v>
          </cell>
          <cell r="C1276" t="str">
            <v>SINAPI</v>
          </cell>
          <cell r="D1276" t="str">
            <v>SERRALHEIRO COM ENCARGOS COMPLEMENTARES</v>
          </cell>
          <cell r="E1276" t="str">
            <v>H</v>
          </cell>
          <cell r="F1276">
            <v>2</v>
          </cell>
          <cell r="G1276">
            <v>18.79</v>
          </cell>
          <cell r="H1276">
            <v>37.58</v>
          </cell>
        </row>
        <row r="1277">
          <cell r="B1277">
            <v>88316</v>
          </cell>
          <cell r="C1277" t="str">
            <v>SINAPI</v>
          </cell>
          <cell r="D1277" t="str">
            <v>SERVENTE COM ENCARGOS COMPLEMENTARES</v>
          </cell>
          <cell r="E1277" t="str">
            <v>H</v>
          </cell>
          <cell r="F1277">
            <v>2</v>
          </cell>
          <cell r="G1277">
            <v>15.06</v>
          </cell>
          <cell r="H1277">
            <v>30.12</v>
          </cell>
        </row>
        <row r="1278">
          <cell r="B1278">
            <v>93358</v>
          </cell>
          <cell r="C1278" t="str">
            <v>SINAPI</v>
          </cell>
          <cell r="D1278" t="str">
            <v>ESCAVAÇÃO MANUAL DE VALA COM PROFUNDIDADE MENOR OU IGUAL A 1,30 M. AF_02/2021</v>
          </cell>
          <cell r="E1278" t="str">
            <v>m³</v>
          </cell>
          <cell r="F1278">
            <v>0.88</v>
          </cell>
          <cell r="G1278">
            <v>59.57</v>
          </cell>
          <cell r="H1278">
            <v>52.42</v>
          </cell>
        </row>
        <row r="1279">
          <cell r="B1279">
            <v>101616</v>
          </cell>
          <cell r="C1279" t="str">
            <v>SINAPI</v>
          </cell>
          <cell r="D1279" t="str">
            <v>PREPARO DE FUNDO DE VALA COM LARGURA MENOR QUE 1,5 M (ACERTO DO SOLO NATURAL). AF_08/2020</v>
          </cell>
          <cell r="E1279" t="str">
            <v>m²</v>
          </cell>
          <cell r="F1279">
            <v>1.95</v>
          </cell>
          <cell r="G1279">
            <v>4.37</v>
          </cell>
          <cell r="H1279">
            <v>8.52</v>
          </cell>
        </row>
        <row r="1280">
          <cell r="B1280">
            <v>40257</v>
          </cell>
          <cell r="C1280" t="str">
            <v>SEDOP</v>
          </cell>
          <cell r="D1280" t="str">
            <v>Lastro de concreto magro c/ seixo</v>
          </cell>
          <cell r="E1280" t="str">
            <v>m³</v>
          </cell>
          <cell r="F1280">
            <v>0.1</v>
          </cell>
          <cell r="G1280">
            <v>584.20000000000005</v>
          </cell>
          <cell r="H1280">
            <v>58.42</v>
          </cell>
        </row>
        <row r="1281">
          <cell r="B1281">
            <v>50259</v>
          </cell>
          <cell r="C1281" t="str">
            <v>SEDOP</v>
          </cell>
          <cell r="D1281" t="str">
            <v>Concreto c/ seixo Fck= 20 MPA (incl. lançamento e adensamento)</v>
          </cell>
          <cell r="E1281" t="str">
            <v>m³</v>
          </cell>
          <cell r="F1281">
            <v>0.34</v>
          </cell>
          <cell r="G1281">
            <v>702.53</v>
          </cell>
          <cell r="H1281">
            <v>238.86</v>
          </cell>
        </row>
        <row r="1282">
          <cell r="B1282">
            <v>100720</v>
          </cell>
          <cell r="C1282" t="str">
            <v>SINAPI</v>
          </cell>
          <cell r="D1282" t="str">
            <v>PINTURA COM TINTA ALQUÍDICA DE FUNDO (TIPO ZARCÃO) APLICADA A ROLO OU PINCEL SOBRE PERFIL METÁLICO EXECUTADO EM FÁBRICA (POR DEMÃO)</v>
          </cell>
          <cell r="E1282" t="str">
            <v>m²</v>
          </cell>
          <cell r="F1282">
            <v>20.079999999999998</v>
          </cell>
          <cell r="G1282">
            <v>7.15</v>
          </cell>
          <cell r="H1282">
            <v>143.57</v>
          </cell>
        </row>
        <row r="1283">
          <cell r="B1283">
            <v>100748</v>
          </cell>
          <cell r="C1283" t="str">
            <v>SINAPI</v>
          </cell>
          <cell r="D1283" t="str">
            <v>PINTURA COM TINTA ALQUÍDICA DE ACABAMENTO (ESMALTE SINTÉTICO FOSCO) APLICADA A ROLO OU PINCEL SOBRE PERFIL METÁLICO EXECUTADO EM FÁBRICA (POR DEMÃO)</v>
          </cell>
          <cell r="E1283" t="str">
            <v>m²</v>
          </cell>
          <cell r="F1283">
            <v>2.36</v>
          </cell>
          <cell r="G1283">
            <v>6.72</v>
          </cell>
          <cell r="H1283">
            <v>15.86</v>
          </cell>
        </row>
        <row r="1284">
          <cell r="B1284">
            <v>241467</v>
          </cell>
          <cell r="C1284" t="str">
            <v>SEDOP</v>
          </cell>
          <cell r="D1284" t="str">
            <v>Tela tipo moeda</v>
          </cell>
          <cell r="E1284" t="str">
            <v>m²</v>
          </cell>
          <cell r="F1284">
            <v>0.66</v>
          </cell>
          <cell r="G1284">
            <v>136.59</v>
          </cell>
          <cell r="H1284">
            <v>90.15</v>
          </cell>
        </row>
        <row r="1285">
          <cell r="B1285">
            <v>50035</v>
          </cell>
          <cell r="C1285" t="str">
            <v>SEDOP</v>
          </cell>
          <cell r="D1285" t="str">
            <v>Formas para concreto em chapa de madeira compensada resinada e=15mm (REAP 2x)</v>
          </cell>
          <cell r="E1285" t="str">
            <v>m²</v>
          </cell>
          <cell r="F1285">
            <v>3.72</v>
          </cell>
          <cell r="G1285">
            <v>59.47</v>
          </cell>
          <cell r="H1285">
            <v>221.23</v>
          </cell>
        </row>
        <row r="1286">
          <cell r="B1286">
            <v>93382</v>
          </cell>
          <cell r="C1286" t="str">
            <v>SINAPI</v>
          </cell>
          <cell r="D1286" t="str">
            <v>REATERRO MANUAL DE VALAS COM COMPACTAÇÃO MECANIZADA. AF_04/2016</v>
          </cell>
          <cell r="E1286" t="str">
            <v>m³</v>
          </cell>
          <cell r="F1286">
            <v>0.54</v>
          </cell>
          <cell r="G1286">
            <v>23.48</v>
          </cell>
          <cell r="H1286">
            <v>12.68</v>
          </cell>
        </row>
        <row r="1287">
          <cell r="B1287">
            <v>92791</v>
          </cell>
          <cell r="C1287" t="str">
            <v>SINAPI</v>
          </cell>
          <cell r="D1287" t="str">
            <v>CORTE E DOBRA DE AÇO CA-60, DIÂMETRO DE 5,0 MM, UTILIZADO EM ESTRUTURAS DIVERSAS, EXCETO LAJES. AF_12/2015</v>
          </cell>
          <cell r="E1287" t="str">
            <v>KG</v>
          </cell>
          <cell r="F1287">
            <v>5.93</v>
          </cell>
          <cell r="G1287">
            <v>10.59</v>
          </cell>
          <cell r="H1287">
            <v>62.8</v>
          </cell>
        </row>
        <row r="1288">
          <cell r="B1288">
            <v>92792</v>
          </cell>
          <cell r="C1288" t="str">
            <v>SINAPI</v>
          </cell>
          <cell r="D1288" t="str">
            <v>CORTE E DOBRA DE AÇO CA-50, DIÂMETRO DE 6,3 MM, UTILIZADO EM ESTRUTURAS DIVERSAS, EXCETO LAJES. AF_12/2015</v>
          </cell>
          <cell r="E1288" t="str">
            <v>KG</v>
          </cell>
          <cell r="F1288">
            <v>20.48</v>
          </cell>
          <cell r="G1288">
            <v>10.9</v>
          </cell>
          <cell r="H1288">
            <v>223.23</v>
          </cell>
        </row>
        <row r="1289">
          <cell r="B1289">
            <v>7701</v>
          </cell>
          <cell r="C1289" t="str">
            <v>SINAPI</v>
          </cell>
          <cell r="D1289" t="str">
            <v>TUBO ACO GALVANIZADO COM COSTURA, CLASSE MEDIA, DN 2.1/2", E = *3,65* MM, PESO *6,51* KG/M (NBR 5580)</v>
          </cell>
          <cell r="E1289" t="str">
            <v>M</v>
          </cell>
          <cell r="F1289">
            <v>7.25</v>
          </cell>
          <cell r="G1289">
            <v>132.26</v>
          </cell>
          <cell r="H1289">
            <v>958.89</v>
          </cell>
        </row>
        <row r="1290">
          <cell r="B1290">
            <v>7697</v>
          </cell>
          <cell r="C1290" t="str">
            <v>SINAPI</v>
          </cell>
          <cell r="D1290" t="str">
            <v>TUBO ACO GALVANIZADO COM COSTURA, CLASSE MEDIA, DN 1.1/2", E = *3,25* MM, PESO *3,61* KG/M (NBR 5580)</v>
          </cell>
          <cell r="E1290" t="str">
            <v>M</v>
          </cell>
          <cell r="F1290">
            <v>0.4</v>
          </cell>
          <cell r="G1290">
            <v>73.900000000000006</v>
          </cell>
          <cell r="H1290">
            <v>29.56</v>
          </cell>
        </row>
        <row r="1291">
          <cell r="B1291">
            <v>11047</v>
          </cell>
          <cell r="C1291" t="str">
            <v>SINAPI</v>
          </cell>
          <cell r="D1291" t="str">
            <v>CHAPA DE ACO GALVANIZADA BITOLA GSG 19, E = 1,11 MM (8,88 KG/M2)</v>
          </cell>
          <cell r="E1291" t="str">
            <v>KG</v>
          </cell>
          <cell r="F1291">
            <v>33.479999999999997</v>
          </cell>
          <cell r="G1291">
            <v>11.52</v>
          </cell>
          <cell r="H1291">
            <v>385.69</v>
          </cell>
        </row>
        <row r="1295">
          <cell r="B1295" t="str">
            <v>Código</v>
          </cell>
          <cell r="C1295" t="str">
            <v>Banco</v>
          </cell>
          <cell r="D1295" t="str">
            <v>Descrição</v>
          </cell>
          <cell r="E1295" t="str">
            <v>Und</v>
          </cell>
          <cell r="F1295" t="str">
            <v>Quant.</v>
          </cell>
          <cell r="G1295" t="str">
            <v>Valor Unit</v>
          </cell>
          <cell r="H1295" t="str">
            <v>Total</v>
          </cell>
        </row>
        <row r="1296">
          <cell r="B1296">
            <v>101053</v>
          </cell>
          <cell r="C1296" t="str">
            <v>Próprio</v>
          </cell>
          <cell r="D1296" t="str">
            <v>Fornecimento e execução de banco em concreto polido (dim=3,0x0,60 m), com aditivo plastificante (MODELO BANCO 01)</v>
          </cell>
          <cell r="E1296" t="str">
            <v>un.</v>
          </cell>
          <cell r="F1296">
            <v>1</v>
          </cell>
          <cell r="G1296">
            <v>1839.66</v>
          </cell>
          <cell r="H1296">
            <v>1839.66</v>
          </cell>
        </row>
        <row r="1297">
          <cell r="B1297">
            <v>88309</v>
          </cell>
          <cell r="C1297" t="str">
            <v>SINAPI</v>
          </cell>
          <cell r="D1297" t="str">
            <v>PEDREIRO COM ENCARGOS COMPLEMENTARES</v>
          </cell>
          <cell r="E1297" t="str">
            <v>H</v>
          </cell>
          <cell r="F1297">
            <v>5</v>
          </cell>
          <cell r="G1297">
            <v>18.89</v>
          </cell>
          <cell r="H1297">
            <v>94.45</v>
          </cell>
        </row>
        <row r="1298">
          <cell r="B1298">
            <v>88316</v>
          </cell>
          <cell r="C1298" t="str">
            <v>SINAPI</v>
          </cell>
          <cell r="D1298" t="str">
            <v>SERVENTE COM ENCARGOS COMPLEMENTARES</v>
          </cell>
          <cell r="E1298" t="str">
            <v>H</v>
          </cell>
          <cell r="F1298">
            <v>4.5</v>
          </cell>
          <cell r="G1298">
            <v>15.06</v>
          </cell>
          <cell r="H1298">
            <v>67.77</v>
          </cell>
        </row>
        <row r="1299">
          <cell r="B1299">
            <v>93358</v>
          </cell>
          <cell r="C1299" t="str">
            <v>SINAPI</v>
          </cell>
          <cell r="D1299" t="str">
            <v>ESCAVAÇÃO MANUAL DE VALA COM PROFUNDIDADE MENOR OU IGUAL A 1,30 M. AF_02/2021</v>
          </cell>
          <cell r="E1299" t="str">
            <v>m³</v>
          </cell>
          <cell r="F1299">
            <v>0.28999999999999998</v>
          </cell>
          <cell r="G1299">
            <v>59.57</v>
          </cell>
          <cell r="H1299">
            <v>17.28</v>
          </cell>
        </row>
        <row r="1300">
          <cell r="B1300">
            <v>101616</v>
          </cell>
          <cell r="C1300" t="str">
            <v>SINAPI</v>
          </cell>
          <cell r="D1300" t="str">
            <v>PREPARO DE FUNDO DE VALA COM LARGURA MENOR QUE 1,5 M (ACERTO DO SOLO NATURAL). AF_08/2020</v>
          </cell>
          <cell r="E1300" t="str">
            <v>m²</v>
          </cell>
          <cell r="F1300">
            <v>1.45</v>
          </cell>
          <cell r="G1300">
            <v>4.37</v>
          </cell>
          <cell r="H1300">
            <v>6.34</v>
          </cell>
        </row>
        <row r="1301">
          <cell r="B1301">
            <v>50259</v>
          </cell>
          <cell r="C1301" t="str">
            <v>SEDOP</v>
          </cell>
          <cell r="D1301" t="str">
            <v>Concreto c/ seixo Fck= 20 MPA (incl. lançamento e adensamento)</v>
          </cell>
          <cell r="E1301" t="str">
            <v>m³</v>
          </cell>
          <cell r="F1301">
            <v>0.75</v>
          </cell>
          <cell r="G1301">
            <v>702.53</v>
          </cell>
          <cell r="H1301">
            <v>526.9</v>
          </cell>
        </row>
        <row r="1302">
          <cell r="B1302">
            <v>50035</v>
          </cell>
          <cell r="C1302" t="str">
            <v>SEDOP</v>
          </cell>
          <cell r="D1302" t="str">
            <v>Formas para concreto em chapa de madeira compensada resinada e=15mm (REAP 2x)</v>
          </cell>
          <cell r="E1302" t="str">
            <v>m²</v>
          </cell>
          <cell r="F1302">
            <v>7.85</v>
          </cell>
          <cell r="G1302">
            <v>59.47</v>
          </cell>
          <cell r="H1302">
            <v>466.84</v>
          </cell>
        </row>
        <row r="1303">
          <cell r="B1303">
            <v>50037</v>
          </cell>
          <cell r="C1303" t="str">
            <v>SEDOP</v>
          </cell>
          <cell r="D1303" t="str">
            <v>Desforma</v>
          </cell>
          <cell r="E1303" t="str">
            <v>m²</v>
          </cell>
          <cell r="F1303">
            <v>7.85</v>
          </cell>
          <cell r="G1303">
            <v>4.5199999999999996</v>
          </cell>
          <cell r="H1303">
            <v>35.479999999999997</v>
          </cell>
        </row>
        <row r="1304">
          <cell r="B1304">
            <v>92791</v>
          </cell>
          <cell r="C1304" t="str">
            <v>SINAPI</v>
          </cell>
          <cell r="D1304" t="str">
            <v>CORTE E DOBRA DE AÇO CA-60, DIÂMETRO DE 5,0 MM, UTILIZADO EM ESTRUTURAS DIVERSAS, EXCETO LAJES. AF_12/2015</v>
          </cell>
          <cell r="E1304" t="str">
            <v>KG</v>
          </cell>
          <cell r="F1304">
            <v>17</v>
          </cell>
          <cell r="G1304">
            <v>10.59</v>
          </cell>
          <cell r="H1304">
            <v>180.03</v>
          </cell>
        </row>
        <row r="1305">
          <cell r="B1305">
            <v>92793</v>
          </cell>
          <cell r="C1305" t="str">
            <v>SINAPI</v>
          </cell>
          <cell r="D1305" t="str">
            <v>CORTE E DOBRA DE AÇO CA-50, DIÂMETRO DE 8,0 MM, UTILIZADO EM ESTRUTURAS DIVERSAS, EXCETO LAJES. AF_12/2015</v>
          </cell>
          <cell r="E1305" t="str">
            <v>KG</v>
          </cell>
          <cell r="F1305">
            <v>37</v>
          </cell>
          <cell r="G1305">
            <v>10.93</v>
          </cell>
          <cell r="H1305">
            <v>404.41</v>
          </cell>
        </row>
        <row r="1306">
          <cell r="B1306">
            <v>1379</v>
          </cell>
          <cell r="C1306" t="str">
            <v>SINAPI</v>
          </cell>
          <cell r="D1306" t="str">
            <v>CIMENTO PORTLAND COMPOSTO CP II-32</v>
          </cell>
          <cell r="E1306" t="str">
            <v>KG</v>
          </cell>
          <cell r="F1306">
            <v>1.0860000000000001</v>
          </cell>
          <cell r="G1306">
            <v>0.97</v>
          </cell>
          <cell r="H1306">
            <v>1.05</v>
          </cell>
        </row>
        <row r="1307">
          <cell r="B1307">
            <v>1380</v>
          </cell>
          <cell r="C1307" t="str">
            <v>SINAPI</v>
          </cell>
          <cell r="D1307" t="str">
            <v>CIMENTO BRANCO</v>
          </cell>
          <cell r="E1307" t="str">
            <v>KG</v>
          </cell>
          <cell r="F1307">
            <v>1.0860000000000001</v>
          </cell>
          <cell r="G1307">
            <v>3.05</v>
          </cell>
          <cell r="H1307">
            <v>3.31</v>
          </cell>
        </row>
        <row r="1308">
          <cell r="B1308">
            <v>3768</v>
          </cell>
          <cell r="C1308" t="str">
            <v>SINAPI</v>
          </cell>
          <cell r="D1308" t="str">
            <v>LIXA EM FOLHA PARA FERRO, NUMERO 150</v>
          </cell>
          <cell r="E1308" t="str">
            <v>UN</v>
          </cell>
          <cell r="F1308">
            <v>1.2307999999999999</v>
          </cell>
          <cell r="G1308">
            <v>1.81</v>
          </cell>
          <cell r="H1308">
            <v>2.23</v>
          </cell>
        </row>
        <row r="1309">
          <cell r="B1309">
            <v>11849</v>
          </cell>
          <cell r="C1309" t="str">
            <v>SINAPI</v>
          </cell>
          <cell r="D1309" t="str">
            <v>COLA BRANCA BASE PVA</v>
          </cell>
          <cell r="E1309" t="str">
            <v>L</v>
          </cell>
          <cell r="F1309">
            <v>0.72399999999999998</v>
          </cell>
          <cell r="G1309">
            <v>14.81</v>
          </cell>
          <cell r="H1309">
            <v>10.72</v>
          </cell>
        </row>
        <row r="1310">
          <cell r="B1310">
            <v>26019</v>
          </cell>
          <cell r="C1310" t="str">
            <v>SINAPI</v>
          </cell>
          <cell r="D1310" t="str">
            <v>DISCO DE DESBASTE PARA METAL FERROSO EM GERAL, COM TRES TELAS,  9 X 1/4 X 7/8 " (228,6 X 6,4 X 22,2 MM)</v>
          </cell>
          <cell r="E1310" t="str">
            <v>UN</v>
          </cell>
          <cell r="F1310">
            <v>0.28960000000000002</v>
          </cell>
          <cell r="G1310">
            <v>14.93</v>
          </cell>
          <cell r="H1310">
            <v>4.32</v>
          </cell>
        </row>
        <row r="1311">
          <cell r="B1311">
            <v>43618</v>
          </cell>
          <cell r="C1311" t="str">
            <v>SINAPI</v>
          </cell>
          <cell r="D1311" t="str">
            <v>ADITIVO SUPERPLASTIFICANTE DE PEGA NORMAL PARA CONCRETO, LIQUIDO E ISENTO DE CLORETOS</v>
          </cell>
          <cell r="E1311" t="str">
            <v>KG</v>
          </cell>
          <cell r="F1311">
            <v>1</v>
          </cell>
          <cell r="G1311">
            <v>18.53</v>
          </cell>
          <cell r="H1311">
            <v>18.53</v>
          </cell>
        </row>
        <row r="1315">
          <cell r="B1315" t="str">
            <v>Código</v>
          </cell>
          <cell r="C1315" t="str">
            <v>Banco</v>
          </cell>
          <cell r="D1315" t="str">
            <v>Descrição</v>
          </cell>
          <cell r="E1315" t="str">
            <v>Und</v>
          </cell>
          <cell r="F1315" t="str">
            <v>Quant.</v>
          </cell>
          <cell r="G1315" t="str">
            <v>Valor Unit</v>
          </cell>
          <cell r="H1315" t="str">
            <v>Total</v>
          </cell>
        </row>
        <row r="1316">
          <cell r="B1316">
            <v>101079</v>
          </cell>
          <cell r="C1316" t="str">
            <v>Próprio</v>
          </cell>
          <cell r="D1316" t="str">
            <v>Fornecimento e execução de banco em concreto polido e aditivo plastificante (dim=0,6x3,0m), com encosto em perfis U de aço galvanizado pintado com esmalte sintético, com acabamento alto brilho na cor cinza escuro (MODELO BANCO 04)</v>
          </cell>
          <cell r="E1316" t="str">
            <v>un.</v>
          </cell>
          <cell r="F1316">
            <v>1</v>
          </cell>
          <cell r="G1316">
            <v>2777.75</v>
          </cell>
          <cell r="H1316">
            <v>2777.75</v>
          </cell>
        </row>
        <row r="1317">
          <cell r="B1317">
            <v>88309</v>
          </cell>
          <cell r="C1317" t="str">
            <v>SINAPI</v>
          </cell>
          <cell r="D1317" t="str">
            <v>PEDREIRO COM ENCARGOS COMPLEMENTARES</v>
          </cell>
          <cell r="E1317" t="str">
            <v>H</v>
          </cell>
          <cell r="F1317">
            <v>7</v>
          </cell>
          <cell r="G1317">
            <v>18.89</v>
          </cell>
          <cell r="H1317">
            <v>132.22999999999999</v>
          </cell>
        </row>
        <row r="1318">
          <cell r="B1318">
            <v>88316</v>
          </cell>
          <cell r="C1318" t="str">
            <v>SINAPI</v>
          </cell>
          <cell r="D1318" t="str">
            <v>SERVENTE COM ENCARGOS COMPLEMENTARES</v>
          </cell>
          <cell r="E1318" t="str">
            <v>H</v>
          </cell>
          <cell r="F1318">
            <v>6.5</v>
          </cell>
          <cell r="G1318">
            <v>15.06</v>
          </cell>
          <cell r="H1318">
            <v>97.89</v>
          </cell>
        </row>
        <row r="1319">
          <cell r="B1319">
            <v>93358</v>
          </cell>
          <cell r="C1319" t="str">
            <v>SINAPI</v>
          </cell>
          <cell r="D1319" t="str">
            <v>ESCAVAÇÃO MANUAL DE VALA COM PROFUNDIDADE MENOR OU IGUAL A 1,30 M. AF_02/2021</v>
          </cell>
          <cell r="E1319" t="str">
            <v>m³</v>
          </cell>
          <cell r="F1319">
            <v>0.28999999999999998</v>
          </cell>
          <cell r="G1319">
            <v>59.57</v>
          </cell>
          <cell r="H1319">
            <v>17.28</v>
          </cell>
        </row>
        <row r="1320">
          <cell r="B1320">
            <v>101616</v>
          </cell>
          <cell r="C1320" t="str">
            <v>SINAPI</v>
          </cell>
          <cell r="D1320" t="str">
            <v>PREPARO DE FUNDO DE VALA COM LARGURA MENOR QUE 1,5 M (ACERTO DO SOLO NATURAL). AF_08/2020</v>
          </cell>
          <cell r="E1320" t="str">
            <v>m²</v>
          </cell>
          <cell r="F1320">
            <v>1.45</v>
          </cell>
          <cell r="G1320">
            <v>4.37</v>
          </cell>
          <cell r="H1320">
            <v>6.34</v>
          </cell>
        </row>
        <row r="1321">
          <cell r="B1321">
            <v>50259</v>
          </cell>
          <cell r="C1321" t="str">
            <v>SEDOP</v>
          </cell>
          <cell r="D1321" t="str">
            <v>Concreto c/ seixo Fck= 20 MPA (incl. lançamento e adensamento)</v>
          </cell>
          <cell r="E1321" t="str">
            <v>m³</v>
          </cell>
          <cell r="F1321">
            <v>0.75</v>
          </cell>
          <cell r="G1321">
            <v>702.53</v>
          </cell>
          <cell r="H1321">
            <v>526.9</v>
          </cell>
        </row>
        <row r="1322">
          <cell r="B1322">
            <v>50035</v>
          </cell>
          <cell r="C1322" t="str">
            <v>SEDOP</v>
          </cell>
          <cell r="D1322" t="str">
            <v>Formas para concreto em chapa de madeira compensada resinada e=15mm (REAP 2x)</v>
          </cell>
          <cell r="E1322" t="str">
            <v>m²</v>
          </cell>
          <cell r="F1322">
            <v>7.85</v>
          </cell>
          <cell r="G1322">
            <v>59.47</v>
          </cell>
          <cell r="H1322">
            <v>466.84</v>
          </cell>
        </row>
        <row r="1323">
          <cell r="B1323">
            <v>50037</v>
          </cell>
          <cell r="C1323" t="str">
            <v>SEDOP</v>
          </cell>
          <cell r="D1323" t="str">
            <v>Desforma</v>
          </cell>
          <cell r="E1323" t="str">
            <v>m²</v>
          </cell>
          <cell r="F1323">
            <v>7.85</v>
          </cell>
          <cell r="G1323">
            <v>4.5199999999999996</v>
          </cell>
          <cell r="H1323">
            <v>35.479999999999997</v>
          </cell>
        </row>
        <row r="1324">
          <cell r="B1324">
            <v>92791</v>
          </cell>
          <cell r="C1324" t="str">
            <v>SINAPI</v>
          </cell>
          <cell r="D1324" t="str">
            <v>CORTE E DOBRA DE AÇO CA-60, DIÂMETRO DE 5,0 MM, UTILIZADO EM ESTRUTURAS DIVERSAS, EXCETO LAJES. AF_12/2015</v>
          </cell>
          <cell r="E1324" t="str">
            <v>KG</v>
          </cell>
          <cell r="F1324">
            <v>17</v>
          </cell>
          <cell r="G1324">
            <v>10.59</v>
          </cell>
          <cell r="H1324">
            <v>180.03</v>
          </cell>
        </row>
        <row r="1325">
          <cell r="B1325">
            <v>92793</v>
          </cell>
          <cell r="C1325" t="str">
            <v>SINAPI</v>
          </cell>
          <cell r="D1325" t="str">
            <v>CORTE E DOBRA DE AÇO CA-50, DIÂMETRO DE 8,0 MM, UTILIZADO EM ESTRUTURAS DIVERSAS, EXCETO LAJES. AF_12/2015</v>
          </cell>
          <cell r="E1325" t="str">
            <v>KG</v>
          </cell>
          <cell r="F1325">
            <v>37</v>
          </cell>
          <cell r="G1325">
            <v>10.93</v>
          </cell>
          <cell r="H1325">
            <v>404.41</v>
          </cell>
        </row>
        <row r="1326">
          <cell r="B1326">
            <v>171142</v>
          </cell>
          <cell r="C1326" t="str">
            <v>SEDOP</v>
          </cell>
          <cell r="D1326" t="str">
            <v>Barra rosqueada (3m) 3/8"</v>
          </cell>
          <cell r="E1326" t="str">
            <v>UN</v>
          </cell>
          <cell r="F1326">
            <v>1.5</v>
          </cell>
          <cell r="G1326">
            <v>40.56</v>
          </cell>
          <cell r="H1326">
            <v>60.84</v>
          </cell>
        </row>
        <row r="1327">
          <cell r="B1327">
            <v>100760</v>
          </cell>
          <cell r="C1327" t="str">
            <v>SINAPI</v>
          </cell>
          <cell r="D1327" t="str">
            <v>PINTURA COM TINTA ALQUÍDICA DE ACABAMENTO (ESMALTE SINTÉTICO BRILHANTE) APLICADA A ROLO OU PINCEL SOBRE SUPERFÍCIES METÁLICAS (EXCETO PERFIL) EXECUTADO EM OBRA (02 DEMÃOS). AF_01/2020</v>
          </cell>
          <cell r="E1327" t="str">
            <v>m²</v>
          </cell>
          <cell r="F1327">
            <v>2.2728000000000002</v>
          </cell>
          <cell r="G1327">
            <v>33.42</v>
          </cell>
          <cell r="H1327">
            <v>75.959999999999994</v>
          </cell>
        </row>
        <row r="1328">
          <cell r="B1328">
            <v>100871</v>
          </cell>
          <cell r="C1328" t="str">
            <v>Próprio</v>
          </cell>
          <cell r="D1328" t="str">
            <v>ESTRUTURA METÁLICA EM PERFIL "U"</v>
          </cell>
          <cell r="E1328" t="str">
            <v>KG</v>
          </cell>
          <cell r="F1328">
            <v>29.71</v>
          </cell>
          <cell r="G1328">
            <v>18.86</v>
          </cell>
          <cell r="H1328">
            <v>560.33000000000004</v>
          </cell>
        </row>
        <row r="1329">
          <cell r="B1329">
            <v>1379</v>
          </cell>
          <cell r="C1329" t="str">
            <v>SINAPI</v>
          </cell>
          <cell r="D1329" t="str">
            <v>CIMENTO PORTLAND COMPOSTO CP II-32</v>
          </cell>
          <cell r="E1329" t="str">
            <v>KG</v>
          </cell>
          <cell r="F1329">
            <v>1.0860000000000001</v>
          </cell>
          <cell r="G1329">
            <v>0.97</v>
          </cell>
          <cell r="H1329">
            <v>1.05</v>
          </cell>
        </row>
        <row r="1330">
          <cell r="B1330">
            <v>1380</v>
          </cell>
          <cell r="C1330" t="str">
            <v>SINAPI</v>
          </cell>
          <cell r="D1330" t="str">
            <v>CIMENTO BRANCO</v>
          </cell>
          <cell r="E1330" t="str">
            <v>KG</v>
          </cell>
          <cell r="F1330">
            <v>1.0860000000000001</v>
          </cell>
          <cell r="G1330">
            <v>3.05</v>
          </cell>
          <cell r="H1330">
            <v>3.31</v>
          </cell>
        </row>
        <row r="1331">
          <cell r="B1331">
            <v>3768</v>
          </cell>
          <cell r="C1331" t="str">
            <v>SINAPI</v>
          </cell>
          <cell r="D1331" t="str">
            <v>LIXA EM FOLHA PARA FERRO, NUMERO 150</v>
          </cell>
          <cell r="E1331" t="str">
            <v>UN</v>
          </cell>
          <cell r="F1331">
            <v>1.2307999999999999</v>
          </cell>
          <cell r="G1331">
            <v>1.81</v>
          </cell>
          <cell r="H1331">
            <v>2.23</v>
          </cell>
        </row>
        <row r="1332">
          <cell r="B1332">
            <v>11849</v>
          </cell>
          <cell r="C1332" t="str">
            <v>SINAPI</v>
          </cell>
          <cell r="D1332" t="str">
            <v>COLA BRANCA BASE PVA</v>
          </cell>
          <cell r="E1332" t="str">
            <v>L</v>
          </cell>
          <cell r="F1332">
            <v>0.72399999999999998</v>
          </cell>
          <cell r="G1332">
            <v>14.81</v>
          </cell>
          <cell r="H1332">
            <v>10.72</v>
          </cell>
        </row>
        <row r="1333">
          <cell r="B1333">
            <v>26019</v>
          </cell>
          <cell r="C1333" t="str">
            <v>SINAPI</v>
          </cell>
          <cell r="D1333" t="str">
            <v>DISCO DE DESBASTE PARA METAL FERROSO EM GERAL, COM TRES TELAS,  9 X 1/4 X 7/8 " (228,6 X 6,4 X 22,2 MM)</v>
          </cell>
          <cell r="E1333" t="str">
            <v>UN</v>
          </cell>
          <cell r="F1333">
            <v>0.28960000000000002</v>
          </cell>
          <cell r="G1333">
            <v>14.93</v>
          </cell>
          <cell r="H1333">
            <v>4.32</v>
          </cell>
        </row>
        <row r="1334">
          <cell r="B1334">
            <v>154</v>
          </cell>
          <cell r="C1334" t="str">
            <v>SINAPI</v>
          </cell>
          <cell r="D1334" t="str">
            <v>TINTA / REVESTIMENTO A BASE DE RESINA EPOXI COM ALCATRAO, BICOMPONENTE</v>
          </cell>
          <cell r="E1334" t="str">
            <v>L</v>
          </cell>
          <cell r="F1334">
            <v>0.75</v>
          </cell>
          <cell r="G1334">
            <v>72.599999999999994</v>
          </cell>
          <cell r="H1334">
            <v>54.45</v>
          </cell>
        </row>
        <row r="1335">
          <cell r="B1335">
            <v>131</v>
          </cell>
          <cell r="C1335" t="str">
            <v>SINAPI</v>
          </cell>
          <cell r="D1335" t="str">
            <v>ADESIVO ESTRUTURAL A BASE DE RESINA EPOXI, BICOMPONENTE, PASTOSO (TIXOTROPICO)</v>
          </cell>
          <cell r="E1335" t="str">
            <v>KG</v>
          </cell>
          <cell r="F1335">
            <v>0.5</v>
          </cell>
          <cell r="G1335">
            <v>45.38</v>
          </cell>
          <cell r="H1335">
            <v>22.69</v>
          </cell>
        </row>
        <row r="1336">
          <cell r="B1336" t="str">
            <v xml:space="preserve"> D00431 </v>
          </cell>
          <cell r="C1336" t="str">
            <v>SEDOP</v>
          </cell>
          <cell r="D1336" t="str">
            <v>Chapa St 1200x1800x12,5mm</v>
          </cell>
          <cell r="E1336" t="str">
            <v>Pç</v>
          </cell>
          <cell r="F1336">
            <v>3</v>
          </cell>
          <cell r="G1336">
            <v>38.15</v>
          </cell>
          <cell r="H1336">
            <v>114.45</v>
          </cell>
        </row>
        <row r="1340">
          <cell r="B1340" t="str">
            <v>Código</v>
          </cell>
          <cell r="C1340" t="str">
            <v>Banco</v>
          </cell>
          <cell r="D1340" t="str">
            <v>Descrição</v>
          </cell>
          <cell r="E1340" t="str">
            <v>Und</v>
          </cell>
          <cell r="F1340" t="str">
            <v>Quant.</v>
          </cell>
          <cell r="G1340" t="str">
            <v>Valor Unit</v>
          </cell>
          <cell r="H1340" t="str">
            <v>Total</v>
          </cell>
        </row>
        <row r="1341">
          <cell r="B1341">
            <v>101080</v>
          </cell>
          <cell r="C1341" t="str">
            <v>Próprio</v>
          </cell>
          <cell r="D1341" t="str">
            <v>Fornecimento e execução de banco com laje de concreto (e=6mm) revestida em madeira plástica na cor redwood (dim=0,6x23,0m), e base de concreto na cor preto (MODELO BANCO 05)</v>
          </cell>
          <cell r="E1341" t="str">
            <v>un.</v>
          </cell>
          <cell r="F1341">
            <v>1</v>
          </cell>
          <cell r="G1341">
            <v>14240.94</v>
          </cell>
          <cell r="H1341">
            <v>14240.94</v>
          </cell>
        </row>
        <row r="1342">
          <cell r="B1342">
            <v>88309</v>
          </cell>
          <cell r="C1342" t="str">
            <v>SINAPI</v>
          </cell>
          <cell r="D1342" t="str">
            <v>PEDREIRO COM ENCARGOS COMPLEMENTARES</v>
          </cell>
          <cell r="E1342" t="str">
            <v>H</v>
          </cell>
          <cell r="F1342">
            <v>10</v>
          </cell>
          <cell r="G1342">
            <v>18.89</v>
          </cell>
          <cell r="H1342">
            <v>188.9</v>
          </cell>
        </row>
        <row r="1343">
          <cell r="B1343">
            <v>88316</v>
          </cell>
          <cell r="C1343" t="str">
            <v>SINAPI</v>
          </cell>
          <cell r="D1343" t="str">
            <v>SERVENTE COM ENCARGOS COMPLEMENTARES</v>
          </cell>
          <cell r="E1343" t="str">
            <v>H</v>
          </cell>
          <cell r="F1343">
            <v>9.5</v>
          </cell>
          <cell r="G1343">
            <v>15.06</v>
          </cell>
          <cell r="H1343">
            <v>143.07</v>
          </cell>
        </row>
        <row r="1344">
          <cell r="B1344">
            <v>93358</v>
          </cell>
          <cell r="C1344" t="str">
            <v>SINAPI</v>
          </cell>
          <cell r="D1344" t="str">
            <v>ESCAVAÇÃO MANUAL DE VALA COM PROFUNDIDADE MENOR OU IGUAL A 1,30 M. AF_02/2021</v>
          </cell>
          <cell r="E1344" t="str">
            <v>m³</v>
          </cell>
          <cell r="F1344">
            <v>1.792</v>
          </cell>
          <cell r="G1344">
            <v>59.57</v>
          </cell>
          <cell r="H1344">
            <v>106.75</v>
          </cell>
        </row>
        <row r="1345">
          <cell r="B1345">
            <v>101616</v>
          </cell>
          <cell r="C1345" t="str">
            <v>SINAPI</v>
          </cell>
          <cell r="D1345" t="str">
            <v>PREPARO DE FUNDO DE VALA COM LARGURA MENOR QUE 1,5 M (ACERTO DO SOLO NATURAL). AF_08/2020</v>
          </cell>
          <cell r="E1345" t="str">
            <v>m²</v>
          </cell>
          <cell r="F1345">
            <v>1.1200000000000001</v>
          </cell>
          <cell r="G1345">
            <v>4.37</v>
          </cell>
          <cell r="H1345">
            <v>4.8899999999999997</v>
          </cell>
        </row>
        <row r="1346">
          <cell r="B1346">
            <v>50259</v>
          </cell>
          <cell r="C1346" t="str">
            <v>SEDOP</v>
          </cell>
          <cell r="D1346" t="str">
            <v>Concreto c/ seixo Fck= 20 MPA (incl. lançamento e adensamento)</v>
          </cell>
          <cell r="E1346" t="str">
            <v>m³</v>
          </cell>
          <cell r="F1346">
            <v>1.9</v>
          </cell>
          <cell r="G1346">
            <v>702.53</v>
          </cell>
          <cell r="H1346">
            <v>1334.81</v>
          </cell>
        </row>
        <row r="1347">
          <cell r="B1347">
            <v>50035</v>
          </cell>
          <cell r="C1347" t="str">
            <v>SEDOP</v>
          </cell>
          <cell r="D1347" t="str">
            <v>Formas para concreto em chapa de madeira compensada resinada e=15mm (REAP 2x)</v>
          </cell>
          <cell r="E1347" t="str">
            <v>m²</v>
          </cell>
          <cell r="F1347">
            <v>11.2</v>
          </cell>
          <cell r="G1347">
            <v>59.47</v>
          </cell>
          <cell r="H1347">
            <v>666.06</v>
          </cell>
        </row>
        <row r="1348">
          <cell r="B1348">
            <v>50037</v>
          </cell>
          <cell r="C1348" t="str">
            <v>SEDOP</v>
          </cell>
          <cell r="D1348" t="str">
            <v>Desforma</v>
          </cell>
          <cell r="E1348" t="str">
            <v>m²</v>
          </cell>
          <cell r="F1348">
            <v>11.2</v>
          </cell>
          <cell r="G1348">
            <v>4.5199999999999996</v>
          </cell>
          <cell r="H1348">
            <v>50.62</v>
          </cell>
        </row>
        <row r="1349">
          <cell r="B1349">
            <v>92791</v>
          </cell>
          <cell r="C1349" t="str">
            <v>SINAPI</v>
          </cell>
          <cell r="D1349" t="str">
            <v>CORTE E DOBRA DE AÇO CA-60, DIÂMETRO DE 5,0 MM, UTILIZADO EM ESTRUTURAS DIVERSAS, EXCETO LAJES. AF_12/2015</v>
          </cell>
          <cell r="E1349" t="str">
            <v>KG</v>
          </cell>
          <cell r="F1349">
            <v>43</v>
          </cell>
          <cell r="G1349">
            <v>10.59</v>
          </cell>
          <cell r="H1349">
            <v>455.37</v>
          </cell>
        </row>
        <row r="1350">
          <cell r="B1350">
            <v>92793</v>
          </cell>
          <cell r="C1350" t="str">
            <v>SINAPI</v>
          </cell>
          <cell r="D1350" t="str">
            <v>CORTE E DOBRA DE AÇO CA-50, DIÂMETRO DE 8,0 MM, UTILIZADO EM ESTRUTURAS DIVERSAS, EXCETO LAJES. AF_12/2015</v>
          </cell>
          <cell r="E1350" t="str">
            <v>KG</v>
          </cell>
          <cell r="F1350">
            <v>97</v>
          </cell>
          <cell r="G1350">
            <v>10.93</v>
          </cell>
          <cell r="H1350">
            <v>1060.21</v>
          </cell>
        </row>
        <row r="1351">
          <cell r="B1351">
            <v>87910</v>
          </cell>
          <cell r="C1351" t="str">
            <v>SINAPI</v>
          </cell>
          <cell r="D1351" t="str">
            <v>CHAPISCO APLICADO SOMENTE NA ESTRUTURA DE CONCRETO DA FACHADA, COM DESEMPENADEIRA DENTADA. ARGAMASSA INDUSTRIALIZADA COM PREPARO MANUAL. AF_06/2014</v>
          </cell>
          <cell r="E1351" t="str">
            <v>m²</v>
          </cell>
          <cell r="F1351">
            <v>3.3374999999999999</v>
          </cell>
          <cell r="G1351">
            <v>17.579999999999998</v>
          </cell>
          <cell r="H1351">
            <v>58.67</v>
          </cell>
        </row>
        <row r="1352">
          <cell r="B1352">
            <v>87548</v>
          </cell>
          <cell r="C1352" t="str">
            <v>SINAPI</v>
          </cell>
          <cell r="D1352" t="str">
            <v>MASSA ÚNICA, PARA RECEBIMENTO DE PINTURA, EM ARGAMASSA TRAÇO 1:2:8, PREPARO MANUAL, APLICADA MANUALMENTE EM FACES INTERNAS DE PAREDES, ESPESSURA DE 10MM, COM EXECUÇÃO DE TALISCAS. AF_06/2014</v>
          </cell>
          <cell r="E1352" t="str">
            <v>m²</v>
          </cell>
          <cell r="F1352">
            <v>3.3374999999999999</v>
          </cell>
          <cell r="G1352">
            <v>23.9</v>
          </cell>
          <cell r="H1352">
            <v>79.77</v>
          </cell>
        </row>
        <row r="1353">
          <cell r="B1353">
            <v>88497</v>
          </cell>
          <cell r="C1353" t="str">
            <v>SINAPI</v>
          </cell>
          <cell r="D1353" t="str">
            <v>APLICAÇÃO E LIXAMENTO DE MASSA LÁTEX EM PAREDES, DUAS DEMÃOS. AF_06/2014</v>
          </cell>
          <cell r="E1353" t="str">
            <v>m²</v>
          </cell>
          <cell r="F1353">
            <v>3.3374999999999999</v>
          </cell>
          <cell r="G1353">
            <v>10.36</v>
          </cell>
          <cell r="H1353">
            <v>34.58</v>
          </cell>
        </row>
        <row r="1354">
          <cell r="B1354">
            <v>102491</v>
          </cell>
          <cell r="C1354" t="str">
            <v>SINAPI</v>
          </cell>
          <cell r="D1354" t="str">
            <v>PINTURA DE PISO COM TINTA ACRÍLICA, APLICAÇÃO MANUAL, 2 DEMÃOS, INCLUSO FUNDO PREPARADOR. AF_05/2021</v>
          </cell>
          <cell r="E1354" t="str">
            <v>m²</v>
          </cell>
          <cell r="F1354">
            <v>3.3374999999999999</v>
          </cell>
          <cell r="G1354">
            <v>15.13</v>
          </cell>
          <cell r="H1354">
            <v>50.5</v>
          </cell>
        </row>
        <row r="1355">
          <cell r="B1355">
            <v>100935</v>
          </cell>
          <cell r="C1355" t="str">
            <v>Próprio</v>
          </cell>
          <cell r="D1355" t="str">
            <v>Revestimento madeira plástica na cor Redwood T14 - Linha Finis</v>
          </cell>
          <cell r="E1355" t="str">
            <v>m²</v>
          </cell>
          <cell r="F1355">
            <v>19.37</v>
          </cell>
          <cell r="G1355">
            <v>516.61</v>
          </cell>
          <cell r="H1355">
            <v>10006.74</v>
          </cell>
        </row>
        <row r="1359">
          <cell r="B1359" t="str">
            <v>Código</v>
          </cell>
          <cell r="C1359" t="str">
            <v>Banco</v>
          </cell>
          <cell r="D1359" t="str">
            <v>Descrição</v>
          </cell>
          <cell r="E1359" t="str">
            <v>Und</v>
          </cell>
          <cell r="F1359" t="str">
            <v>Quant.</v>
          </cell>
          <cell r="G1359" t="str">
            <v>Valor Unit</v>
          </cell>
          <cell r="H1359" t="str">
            <v>Total</v>
          </cell>
        </row>
        <row r="1360">
          <cell r="B1360">
            <v>100958</v>
          </cell>
          <cell r="C1360" t="str">
            <v>Próprio</v>
          </cell>
          <cell r="D1360" t="str">
            <v>Fornecimento e execução de banco com tampo de madeira ecológica (dim=0,6x20,0m) (MODELO BANCO 06)</v>
          </cell>
          <cell r="E1360" t="str">
            <v>un.</v>
          </cell>
          <cell r="F1360">
            <v>1</v>
          </cell>
          <cell r="G1360">
            <v>9512.34</v>
          </cell>
          <cell r="H1360">
            <v>9512.34</v>
          </cell>
        </row>
        <row r="1361">
          <cell r="B1361">
            <v>88309</v>
          </cell>
          <cell r="C1361" t="str">
            <v>SINAPI</v>
          </cell>
          <cell r="D1361" t="str">
            <v>PEDREIRO COM ENCARGOS COMPLEMENTARES</v>
          </cell>
          <cell r="E1361" t="str">
            <v>H</v>
          </cell>
          <cell r="F1361">
            <v>9</v>
          </cell>
          <cell r="G1361">
            <v>18.89</v>
          </cell>
          <cell r="H1361">
            <v>170.01</v>
          </cell>
        </row>
        <row r="1362">
          <cell r="B1362">
            <v>88316</v>
          </cell>
          <cell r="C1362" t="str">
            <v>SINAPI</v>
          </cell>
          <cell r="D1362" t="str">
            <v>SERVENTE COM ENCARGOS COMPLEMENTARES</v>
          </cell>
          <cell r="E1362" t="str">
            <v>H</v>
          </cell>
          <cell r="F1362">
            <v>8.5</v>
          </cell>
          <cell r="G1362">
            <v>15.06</v>
          </cell>
          <cell r="H1362">
            <v>128.01</v>
          </cell>
        </row>
        <row r="1363">
          <cell r="B1363">
            <v>93358</v>
          </cell>
          <cell r="C1363" t="str">
            <v>SINAPI</v>
          </cell>
          <cell r="D1363" t="str">
            <v>ESCAVAÇÃO MANUAL DE VALA COM PROFUNDIDADE MENOR OU IGUAL A 1,30 M. AF_02/2021</v>
          </cell>
          <cell r="E1363" t="str">
            <v>m³</v>
          </cell>
          <cell r="F1363">
            <v>1.79</v>
          </cell>
          <cell r="G1363">
            <v>59.57</v>
          </cell>
          <cell r="H1363">
            <v>106.63</v>
          </cell>
        </row>
        <row r="1364">
          <cell r="B1364">
            <v>101616</v>
          </cell>
          <cell r="C1364" t="str">
            <v>SINAPI</v>
          </cell>
          <cell r="D1364" t="str">
            <v>PREPARO DE FUNDO DE VALA COM LARGURA MENOR QUE 1,5 M (ACERTO DO SOLO NATURAL). AF_08/2020</v>
          </cell>
          <cell r="E1364" t="str">
            <v>m²</v>
          </cell>
          <cell r="F1364">
            <v>1.1200000000000001</v>
          </cell>
          <cell r="G1364">
            <v>4.37</v>
          </cell>
          <cell r="H1364">
            <v>4.8899999999999997</v>
          </cell>
        </row>
        <row r="1365">
          <cell r="B1365">
            <v>50259</v>
          </cell>
          <cell r="C1365" t="str">
            <v>SEDOP</v>
          </cell>
          <cell r="D1365" t="str">
            <v>Concreto c/ seixo Fck= 20 MPA (incl. lançamento e adensamento)</v>
          </cell>
          <cell r="E1365" t="str">
            <v>m³</v>
          </cell>
          <cell r="F1365">
            <v>1.7</v>
          </cell>
          <cell r="G1365">
            <v>702.53</v>
          </cell>
          <cell r="H1365">
            <v>1194.3</v>
          </cell>
        </row>
        <row r="1366">
          <cell r="B1366">
            <v>50035</v>
          </cell>
          <cell r="C1366" t="str">
            <v>SEDOP</v>
          </cell>
          <cell r="D1366" t="str">
            <v>Formas para concreto em chapa de madeira compensada resinada e=15mm (REAP 2x)</v>
          </cell>
          <cell r="E1366" t="str">
            <v>m²</v>
          </cell>
          <cell r="F1366">
            <v>10.53</v>
          </cell>
          <cell r="G1366">
            <v>59.47</v>
          </cell>
          <cell r="H1366">
            <v>626.22</v>
          </cell>
        </row>
        <row r="1367">
          <cell r="B1367">
            <v>50037</v>
          </cell>
          <cell r="C1367" t="str">
            <v>SEDOP</v>
          </cell>
          <cell r="D1367" t="str">
            <v>Desforma</v>
          </cell>
          <cell r="E1367" t="str">
            <v>m²</v>
          </cell>
          <cell r="F1367">
            <v>10.53</v>
          </cell>
          <cell r="G1367">
            <v>4.5199999999999996</v>
          </cell>
          <cell r="H1367">
            <v>47.6</v>
          </cell>
        </row>
        <row r="1368">
          <cell r="B1368">
            <v>92791</v>
          </cell>
          <cell r="C1368" t="str">
            <v>SINAPI</v>
          </cell>
          <cell r="D1368" t="str">
            <v>CORTE E DOBRA DE AÇO CA-60, DIÂMETRO DE 5,0 MM, UTILIZADO EM ESTRUTURAS DIVERSAS, EXCETO LAJES. AF_12/2015</v>
          </cell>
          <cell r="E1368" t="str">
            <v>KG</v>
          </cell>
          <cell r="F1368">
            <v>38</v>
          </cell>
          <cell r="G1368">
            <v>10.59</v>
          </cell>
          <cell r="H1368">
            <v>402.42</v>
          </cell>
        </row>
        <row r="1369">
          <cell r="B1369">
            <v>92793</v>
          </cell>
          <cell r="C1369" t="str">
            <v>SINAPI</v>
          </cell>
          <cell r="D1369" t="str">
            <v>CORTE E DOBRA DE AÇO CA-50, DIÂMETRO DE 8,0 MM, UTILIZADO EM ESTRUTURAS DIVERSAS, EXCETO LAJES. AF_12/2015</v>
          </cell>
          <cell r="E1369" t="str">
            <v>KG</v>
          </cell>
          <cell r="F1369">
            <v>85</v>
          </cell>
          <cell r="G1369">
            <v>10.93</v>
          </cell>
          <cell r="H1369">
            <v>929.05</v>
          </cell>
        </row>
        <row r="1370">
          <cell r="B1370">
            <v>100935</v>
          </cell>
          <cell r="C1370" t="str">
            <v>Próprio</v>
          </cell>
          <cell r="D1370" t="str">
            <v>Revestimento madeira plástica na cor Redwood T14 - Linha Finis</v>
          </cell>
          <cell r="E1370" t="str">
            <v>m²</v>
          </cell>
          <cell r="F1370">
            <v>11.37</v>
          </cell>
          <cell r="G1370">
            <v>516.61</v>
          </cell>
          <cell r="H1370">
            <v>5873.86</v>
          </cell>
        </row>
        <row r="1371">
          <cell r="B1371">
            <v>102491</v>
          </cell>
          <cell r="C1371" t="str">
            <v>SINAPI</v>
          </cell>
          <cell r="D1371" t="str">
            <v>PINTURA DE PISO COM TINTA ACRÍLICA, APLICAÇÃO MANUAL, 2 DEMÃOS, INCLUSO FUNDO PREPARADOR. AF_05/2021</v>
          </cell>
          <cell r="E1371" t="str">
            <v>m²</v>
          </cell>
          <cell r="F1371">
            <v>1.94</v>
          </cell>
          <cell r="G1371">
            <v>15.13</v>
          </cell>
          <cell r="H1371">
            <v>29.35</v>
          </cell>
        </row>
        <row r="1375">
          <cell r="B1375" t="str">
            <v>Código</v>
          </cell>
          <cell r="C1375" t="str">
            <v>Banco</v>
          </cell>
          <cell r="D1375" t="str">
            <v>Descrição</v>
          </cell>
          <cell r="E1375" t="str">
            <v>Und</v>
          </cell>
          <cell r="F1375" t="str">
            <v>Quant.</v>
          </cell>
          <cell r="G1375" t="str">
            <v>Valor Unit</v>
          </cell>
          <cell r="H1375" t="str">
            <v>Total</v>
          </cell>
        </row>
        <row r="1376">
          <cell r="B1376">
            <v>100959</v>
          </cell>
          <cell r="C1376" t="str">
            <v>Próprio</v>
          </cell>
          <cell r="D1376" t="str">
            <v>Fornecimento e execução de banco com tampo de madeira ecológica (dim=0,6x7,0m) (MODELO BANCO 07)</v>
          </cell>
          <cell r="E1376" t="str">
            <v>un.</v>
          </cell>
          <cell r="F1376">
            <v>1</v>
          </cell>
          <cell r="G1376">
            <v>2755.29</v>
          </cell>
          <cell r="H1376">
            <v>2755.29</v>
          </cell>
        </row>
        <row r="1377">
          <cell r="B1377">
            <v>88309</v>
          </cell>
          <cell r="C1377" t="str">
            <v>SINAPI</v>
          </cell>
          <cell r="D1377" t="str">
            <v>PEDREIRO COM ENCARGOS COMPLEMENTARES</v>
          </cell>
          <cell r="E1377" t="str">
            <v>H</v>
          </cell>
          <cell r="F1377">
            <v>8</v>
          </cell>
          <cell r="G1377">
            <v>18.89</v>
          </cell>
          <cell r="H1377">
            <v>151.12</v>
          </cell>
        </row>
        <row r="1378">
          <cell r="B1378">
            <v>88316</v>
          </cell>
          <cell r="C1378" t="str">
            <v>SINAPI</v>
          </cell>
          <cell r="D1378" t="str">
            <v>SERVENTE COM ENCARGOS COMPLEMENTARES</v>
          </cell>
          <cell r="E1378" t="str">
            <v>H</v>
          </cell>
          <cell r="F1378">
            <v>7.5</v>
          </cell>
          <cell r="G1378">
            <v>15.06</v>
          </cell>
          <cell r="H1378">
            <v>112.95</v>
          </cell>
        </row>
        <row r="1379">
          <cell r="B1379">
            <v>93358</v>
          </cell>
          <cell r="C1379" t="str">
            <v>SINAPI</v>
          </cell>
          <cell r="D1379" t="str">
            <v>ESCAVAÇÃO MANUAL DE VALA COM PROFUNDIDADE MENOR OU IGUAL A 1,30 M. AF_02/2021</v>
          </cell>
          <cell r="E1379" t="str">
            <v>m³</v>
          </cell>
          <cell r="F1379">
            <v>0.77</v>
          </cell>
          <cell r="G1379">
            <v>59.57</v>
          </cell>
          <cell r="H1379">
            <v>45.87</v>
          </cell>
        </row>
        <row r="1380">
          <cell r="B1380">
            <v>101616</v>
          </cell>
          <cell r="C1380" t="str">
            <v>SINAPI</v>
          </cell>
          <cell r="D1380" t="str">
            <v>PREPARO DE FUNDO DE VALA COM LARGURA MENOR QUE 1,5 M (ACERTO DO SOLO NATURAL). AF_08/2020</v>
          </cell>
          <cell r="E1380" t="str">
            <v>m²</v>
          </cell>
          <cell r="F1380">
            <v>0.48</v>
          </cell>
          <cell r="G1380">
            <v>4.37</v>
          </cell>
          <cell r="H1380">
            <v>2.1</v>
          </cell>
        </row>
        <row r="1381">
          <cell r="B1381">
            <v>50259</v>
          </cell>
          <cell r="C1381" t="str">
            <v>SEDOP</v>
          </cell>
          <cell r="D1381" t="str">
            <v>Concreto c/ seixo Fck= 20 MPA (incl. lançamento e adensamento)</v>
          </cell>
          <cell r="E1381" t="str">
            <v>m³</v>
          </cell>
          <cell r="F1381">
            <v>0.64</v>
          </cell>
          <cell r="G1381">
            <v>702.53</v>
          </cell>
          <cell r="H1381">
            <v>449.62</v>
          </cell>
        </row>
        <row r="1382">
          <cell r="B1382">
            <v>50035</v>
          </cell>
          <cell r="C1382" t="str">
            <v>SEDOP</v>
          </cell>
          <cell r="D1382" t="str">
            <v>Formas para concreto em chapa de madeira compensada resinada e=15mm (REAP 2x)</v>
          </cell>
          <cell r="E1382" t="str">
            <v>m²</v>
          </cell>
          <cell r="F1382">
            <v>4.28</v>
          </cell>
          <cell r="G1382">
            <v>59.47</v>
          </cell>
          <cell r="H1382">
            <v>254.53</v>
          </cell>
        </row>
        <row r="1383">
          <cell r="B1383">
            <v>50037</v>
          </cell>
          <cell r="C1383" t="str">
            <v>SEDOP</v>
          </cell>
          <cell r="D1383" t="str">
            <v>Desforma</v>
          </cell>
          <cell r="E1383" t="str">
            <v>m²</v>
          </cell>
          <cell r="F1383">
            <v>4.28</v>
          </cell>
          <cell r="G1383">
            <v>4.5199999999999996</v>
          </cell>
          <cell r="H1383">
            <v>19.350000000000001</v>
          </cell>
        </row>
        <row r="1384">
          <cell r="B1384">
            <v>92791</v>
          </cell>
          <cell r="C1384" t="str">
            <v>SINAPI</v>
          </cell>
          <cell r="D1384" t="str">
            <v>CORTE E DOBRA DE AÇO CA-60, DIÂMETRO DE 5,0 MM, UTILIZADO EM ESTRUTURAS DIVERSAS, EXCETO LAJES. AF_12/2015</v>
          </cell>
          <cell r="E1384" t="str">
            <v>KG</v>
          </cell>
          <cell r="F1384">
            <v>14</v>
          </cell>
          <cell r="G1384">
            <v>10.59</v>
          </cell>
          <cell r="H1384">
            <v>148.26</v>
          </cell>
        </row>
        <row r="1385">
          <cell r="B1385">
            <v>92793</v>
          </cell>
          <cell r="C1385" t="str">
            <v>SINAPI</v>
          </cell>
          <cell r="D1385" t="str">
            <v>CORTE E DOBRA DE AÇO CA-50, DIÂMETRO DE 8,0 MM, UTILIZADO EM ESTRUTURAS DIVERSAS, EXCETO LAJES. AF_12/2015</v>
          </cell>
          <cell r="E1385" t="str">
            <v>KG</v>
          </cell>
          <cell r="F1385">
            <v>31</v>
          </cell>
          <cell r="G1385">
            <v>10.93</v>
          </cell>
          <cell r="H1385">
            <v>338.83</v>
          </cell>
        </row>
        <row r="1386">
          <cell r="B1386">
            <v>100935</v>
          </cell>
          <cell r="C1386" t="str">
            <v>Próprio</v>
          </cell>
          <cell r="D1386" t="str">
            <v>Fornecimento e execução  de revestimento em madeira ecológica</v>
          </cell>
          <cell r="E1386" t="str">
            <v>m²</v>
          </cell>
          <cell r="F1386">
            <v>3.94</v>
          </cell>
          <cell r="G1386">
            <v>309.67</v>
          </cell>
          <cell r="H1386">
            <v>1220.0999999999999</v>
          </cell>
        </row>
        <row r="1387">
          <cell r="B1387">
            <v>102491</v>
          </cell>
          <cell r="C1387" t="str">
            <v>SINAPI</v>
          </cell>
          <cell r="D1387" t="str">
            <v>PINTURA DE PISO COM TINTA ACRÍLICA, APLICAÇÃO MANUAL, 2 DEMÃOS, INCLUSO FUNDO PREPARADOR. AF_05/2021</v>
          </cell>
          <cell r="E1387" t="str">
            <v>m²</v>
          </cell>
          <cell r="F1387">
            <v>0.83</v>
          </cell>
          <cell r="G1387">
            <v>15.13</v>
          </cell>
          <cell r="H1387">
            <v>12.56</v>
          </cell>
        </row>
        <row r="1391">
          <cell r="B1391" t="str">
            <v>Código</v>
          </cell>
          <cell r="C1391" t="str">
            <v>Banco</v>
          </cell>
          <cell r="D1391" t="str">
            <v>Descrição</v>
          </cell>
          <cell r="E1391" t="str">
            <v>Und</v>
          </cell>
          <cell r="F1391" t="str">
            <v>Quant.</v>
          </cell>
          <cell r="G1391" t="str">
            <v>Valor Unit</v>
          </cell>
          <cell r="H1391" t="str">
            <v>Total</v>
          </cell>
        </row>
        <row r="1392">
          <cell r="B1392">
            <v>101091</v>
          </cell>
          <cell r="C1392" t="str">
            <v>Próprio</v>
          </cell>
          <cell r="D1392" t="str">
            <v>Poço Tubular d= 6" -  prof.= 150m</v>
          </cell>
          <cell r="E1392" t="str">
            <v>UN</v>
          </cell>
          <cell r="F1392">
            <v>1</v>
          </cell>
          <cell r="G1392">
            <v>37218.800000000003</v>
          </cell>
          <cell r="H1392">
            <v>37218.800000000003</v>
          </cell>
        </row>
        <row r="1393">
          <cell r="B1393" t="str">
            <v xml:space="preserve"> PT0001 </v>
          </cell>
          <cell r="C1393" t="str">
            <v>SEDOP</v>
          </cell>
          <cell r="D1393" t="str">
            <v>Transporte e instalação de equipamentos</v>
          </cell>
          <cell r="E1393" t="str">
            <v>UN</v>
          </cell>
          <cell r="F1393">
            <v>1</v>
          </cell>
          <cell r="G1393">
            <v>1042.4000000000001</v>
          </cell>
          <cell r="H1393">
            <v>1042.4000000000001</v>
          </cell>
        </row>
        <row r="1394">
          <cell r="B1394" t="str">
            <v xml:space="preserve"> PT0012 </v>
          </cell>
          <cell r="C1394" t="str">
            <v>SEDOP</v>
          </cell>
          <cell r="D1394" t="str">
            <v>Cimentação</v>
          </cell>
          <cell r="E1394" t="str">
            <v>M</v>
          </cell>
          <cell r="F1394">
            <v>8</v>
          </cell>
          <cell r="G1394">
            <v>58.92</v>
          </cell>
          <cell r="H1394">
            <v>471.36</v>
          </cell>
        </row>
        <row r="1395">
          <cell r="B1395" t="str">
            <v xml:space="preserve"> PT0005 </v>
          </cell>
          <cell r="C1395" t="str">
            <v>SEDOP</v>
          </cell>
          <cell r="D1395" t="str">
            <v>Cap d= 150mm p/ o fundo do poço</v>
          </cell>
          <cell r="E1395" t="str">
            <v>UN</v>
          </cell>
          <cell r="F1395">
            <v>1</v>
          </cell>
          <cell r="G1395">
            <v>183.95</v>
          </cell>
          <cell r="H1395">
            <v>183.95</v>
          </cell>
        </row>
        <row r="1396">
          <cell r="B1396" t="str">
            <v xml:space="preserve"> PT0009 </v>
          </cell>
          <cell r="C1396" t="str">
            <v>SEDOP</v>
          </cell>
          <cell r="D1396" t="str">
            <v>Analise fisico-quimica da agua</v>
          </cell>
          <cell r="E1396" t="str">
            <v>UN</v>
          </cell>
          <cell r="F1396">
            <v>1</v>
          </cell>
          <cell r="G1396">
            <v>175.62</v>
          </cell>
          <cell r="H1396">
            <v>175.62</v>
          </cell>
        </row>
        <row r="1397">
          <cell r="B1397" t="str">
            <v xml:space="preserve"> PT0002 </v>
          </cell>
          <cell r="C1397" t="str">
            <v>SEDOP</v>
          </cell>
          <cell r="D1397" t="str">
            <v>Perfuração em qualquer material d= 250mm</v>
          </cell>
          <cell r="E1397" t="str">
            <v>M</v>
          </cell>
          <cell r="F1397">
            <v>90</v>
          </cell>
          <cell r="G1397">
            <v>209.61</v>
          </cell>
          <cell r="H1397">
            <v>18864.900000000001</v>
          </cell>
        </row>
        <row r="1398">
          <cell r="B1398" t="str">
            <v xml:space="preserve"> PT0010 </v>
          </cell>
          <cell r="C1398" t="str">
            <v>SEDOP</v>
          </cell>
          <cell r="D1398" t="str">
            <v>Analise bacteriologica</v>
          </cell>
          <cell r="E1398" t="str">
            <v>UN</v>
          </cell>
          <cell r="F1398">
            <v>2</v>
          </cell>
          <cell r="G1398">
            <v>156.36000000000001</v>
          </cell>
          <cell r="H1398">
            <v>312.72000000000003</v>
          </cell>
        </row>
        <row r="1399">
          <cell r="B1399" t="str">
            <v xml:space="preserve"> PT0003 </v>
          </cell>
          <cell r="C1399" t="str">
            <v>SEDOP</v>
          </cell>
          <cell r="D1399" t="str">
            <v>Revestimento tubo PVC geomecânico d= 150mm</v>
          </cell>
          <cell r="E1399" t="str">
            <v>M</v>
          </cell>
          <cell r="F1399">
            <v>80</v>
          </cell>
          <cell r="G1399">
            <v>47.2</v>
          </cell>
          <cell r="H1399">
            <v>3776</v>
          </cell>
        </row>
        <row r="1400">
          <cell r="B1400" t="str">
            <v xml:space="preserve"> PT0008 </v>
          </cell>
          <cell r="C1400" t="str">
            <v>SEDOP</v>
          </cell>
          <cell r="D1400" t="str">
            <v>Teste de vazão</v>
          </cell>
          <cell r="E1400" t="str">
            <v>Hs</v>
          </cell>
          <cell r="F1400">
            <v>24</v>
          </cell>
          <cell r="G1400">
            <v>13.37</v>
          </cell>
          <cell r="H1400">
            <v>320.88</v>
          </cell>
        </row>
        <row r="1401">
          <cell r="B1401" t="str">
            <v xml:space="preserve"> PT0014 </v>
          </cell>
          <cell r="C1401" t="str">
            <v>SEDOP</v>
          </cell>
          <cell r="D1401" t="str">
            <v>Analise granulometrica dos aquif. e pre-filtro</v>
          </cell>
          <cell r="E1401" t="str">
            <v>UN</v>
          </cell>
          <cell r="F1401">
            <v>1</v>
          </cell>
          <cell r="G1401">
            <v>552.91999999999996</v>
          </cell>
          <cell r="H1401">
            <v>552.91999999999996</v>
          </cell>
        </row>
        <row r="1402">
          <cell r="B1402" t="str">
            <v xml:space="preserve"> PT0004 </v>
          </cell>
          <cell r="C1402" t="str">
            <v>SEDOP</v>
          </cell>
          <cell r="D1402" t="str">
            <v>Filtro geomecânico d= 150mm c/ PB</v>
          </cell>
          <cell r="E1402" t="str">
            <v>M</v>
          </cell>
          <cell r="F1402">
            <v>10</v>
          </cell>
          <cell r="G1402">
            <v>185.77</v>
          </cell>
          <cell r="H1402">
            <v>1857.7</v>
          </cell>
        </row>
        <row r="1403">
          <cell r="B1403" t="str">
            <v xml:space="preserve"> PT0018 </v>
          </cell>
          <cell r="C1403" t="str">
            <v>SEDOP</v>
          </cell>
          <cell r="D1403" t="str">
            <v>Tubo de boca - aço calandrado (3/16" x 40cm)</v>
          </cell>
          <cell r="E1403" t="str">
            <v>M</v>
          </cell>
          <cell r="F1403">
            <v>3</v>
          </cell>
          <cell r="G1403">
            <v>918.25</v>
          </cell>
          <cell r="H1403">
            <v>2754.75</v>
          </cell>
        </row>
        <row r="1404">
          <cell r="B1404" t="str">
            <v xml:space="preserve"> PT0019 </v>
          </cell>
          <cell r="C1404" t="str">
            <v>SEDOP</v>
          </cell>
          <cell r="D1404" t="str">
            <v>Relatório de analises e testes</v>
          </cell>
          <cell r="E1404" t="str">
            <v>UN</v>
          </cell>
          <cell r="F1404">
            <v>1</v>
          </cell>
          <cell r="G1404">
            <v>1121.71</v>
          </cell>
          <cell r="H1404">
            <v>1121.71</v>
          </cell>
        </row>
        <row r="1405">
          <cell r="B1405" t="str">
            <v xml:space="preserve"> PT0007 </v>
          </cell>
          <cell r="C1405" t="str">
            <v>SEDOP</v>
          </cell>
          <cell r="D1405" t="str">
            <v>Desenvolvimento e limpeza</v>
          </cell>
          <cell r="E1405" t="str">
            <v>Hs</v>
          </cell>
          <cell r="F1405">
            <v>24</v>
          </cell>
          <cell r="G1405">
            <v>44.75</v>
          </cell>
          <cell r="H1405">
            <v>1074</v>
          </cell>
        </row>
        <row r="1406">
          <cell r="B1406" t="str">
            <v xml:space="preserve"> PT0006 </v>
          </cell>
          <cell r="C1406" t="str">
            <v>SEDOP</v>
          </cell>
          <cell r="D1406" t="str">
            <v>Pre-filtro c/ seixo rolado e selecionado c/ analise granulometrica</v>
          </cell>
          <cell r="E1406" t="str">
            <v>m³</v>
          </cell>
          <cell r="F1406">
            <v>7</v>
          </cell>
          <cell r="G1406">
            <v>464.46</v>
          </cell>
          <cell r="H1406">
            <v>3251.22</v>
          </cell>
        </row>
        <row r="1407">
          <cell r="B1407" t="str">
            <v xml:space="preserve"> PT0013 </v>
          </cell>
          <cell r="C1407" t="str">
            <v>SEDOP</v>
          </cell>
          <cell r="D1407" t="str">
            <v>Laje de proteção (1,0x1,0x0,30m) c/ aditivo impermeabilizante</v>
          </cell>
          <cell r="E1407" t="str">
            <v>UN</v>
          </cell>
          <cell r="F1407">
            <v>1</v>
          </cell>
          <cell r="G1407">
            <v>705</v>
          </cell>
          <cell r="H1407">
            <v>705</v>
          </cell>
        </row>
        <row r="1408">
          <cell r="B1408" t="str">
            <v xml:space="preserve"> PT0016 </v>
          </cell>
          <cell r="C1408" t="str">
            <v>SEDOP</v>
          </cell>
          <cell r="D1408" t="str">
            <v>Tampa em ch.dobrada no.20 fo go d= 150mm</v>
          </cell>
          <cell r="E1408" t="str">
            <v>UN</v>
          </cell>
          <cell r="F1408">
            <v>1</v>
          </cell>
          <cell r="G1408">
            <v>111.16</v>
          </cell>
          <cell r="H1408">
            <v>111.16</v>
          </cell>
        </row>
        <row r="1409">
          <cell r="B1409" t="str">
            <v xml:space="preserve"> PT0011 </v>
          </cell>
          <cell r="C1409" t="str">
            <v>SEDOP</v>
          </cell>
          <cell r="D1409" t="str">
            <v>Tubo de PVC rosqueavel p/ recarga do pre-filtro d= 40mm</v>
          </cell>
          <cell r="E1409" t="str">
            <v>M</v>
          </cell>
          <cell r="F1409">
            <v>8</v>
          </cell>
          <cell r="G1409">
            <v>16.579999999999998</v>
          </cell>
          <cell r="H1409">
            <v>132.63999999999999</v>
          </cell>
        </row>
        <row r="1410">
          <cell r="B1410" t="str">
            <v xml:space="preserve"> PT0017 </v>
          </cell>
          <cell r="C1410" t="str">
            <v>SEDOP</v>
          </cell>
          <cell r="D1410" t="str">
            <v>Desinfecção II (prof.= 30m)</v>
          </cell>
          <cell r="E1410" t="str">
            <v>UN</v>
          </cell>
          <cell r="F1410">
            <v>1</v>
          </cell>
          <cell r="G1410">
            <v>509.87</v>
          </cell>
          <cell r="H1410">
            <v>509.87</v>
          </cell>
        </row>
        <row r="1413">
          <cell r="B1413" t="str">
            <v>Código</v>
          </cell>
          <cell r="C1413" t="str">
            <v>Banco</v>
          </cell>
          <cell r="D1413" t="str">
            <v>Descrição</v>
          </cell>
          <cell r="E1413" t="str">
            <v>Und</v>
          </cell>
          <cell r="F1413" t="str">
            <v>Quant.</v>
          </cell>
          <cell r="G1413" t="str">
            <v>Valor Unit</v>
          </cell>
          <cell r="H1413" t="str">
            <v>Total</v>
          </cell>
        </row>
        <row r="1414">
          <cell r="B1414">
            <v>101100</v>
          </cell>
          <cell r="D1414" t="str">
            <v>ESGOTAMENTO E CONTROLE DE N.A</v>
          </cell>
          <cell r="E1414" t="str">
            <v>uni.</v>
          </cell>
          <cell r="F1414">
            <v>1</v>
          </cell>
          <cell r="G1414">
            <v>5920.87</v>
          </cell>
          <cell r="H1414">
            <v>5920.87</v>
          </cell>
        </row>
        <row r="1415">
          <cell r="B1415">
            <v>88248</v>
          </cell>
          <cell r="C1415" t="str">
            <v>SINAPI</v>
          </cell>
          <cell r="D1415" t="str">
            <v>AUXILIAR DE ENCANADOR OU BOMBEIRO HIDRÁULICO COM ENCARGOS COMPLEMENTARES</v>
          </cell>
          <cell r="E1415" t="str">
            <v>H</v>
          </cell>
          <cell r="F1415">
            <v>0.53800000000000003</v>
          </cell>
          <cell r="G1415">
            <v>14.5</v>
          </cell>
          <cell r="H1415">
            <v>7.8</v>
          </cell>
        </row>
        <row r="1416">
          <cell r="B1416">
            <v>88267</v>
          </cell>
          <cell r="C1416" t="str">
            <v>SINAPI</v>
          </cell>
          <cell r="D1416" t="str">
            <v>ENCANADOR OU BOMBEIRO HIDRÁULICO COM ENCARGOS COMPLEMENTARES</v>
          </cell>
          <cell r="E1416" t="str">
            <v>H</v>
          </cell>
          <cell r="F1416">
            <v>0.53800000000000003</v>
          </cell>
          <cell r="G1416">
            <v>18.399999999999999</v>
          </cell>
          <cell r="H1416">
            <v>9.9</v>
          </cell>
        </row>
        <row r="1417">
          <cell r="B1417">
            <v>94655</v>
          </cell>
          <cell r="C1417" t="str">
            <v>SINAPI</v>
          </cell>
          <cell r="D1417" t="str">
            <v>TUBO, PVC, SOLDÁVEL, DN 110 MM, INSTALADO EM RESERVAÇÃO DE ÁGUA DE EDIFICAÇÃO QUE POSSUA RESERVATÓRIO DE FIBRA/FIBROCIMENTO FORNECIMENTO E INSTALAÇÃO. AF_06/2016</v>
          </cell>
          <cell r="E1417" t="str">
            <v>M</v>
          </cell>
          <cell r="F1417">
            <v>28.43</v>
          </cell>
          <cell r="G1417">
            <v>97.67</v>
          </cell>
          <cell r="H1417">
            <v>2776.76</v>
          </cell>
        </row>
        <row r="1418">
          <cell r="B1418">
            <v>94670</v>
          </cell>
          <cell r="C1418" t="str">
            <v>SINAPI</v>
          </cell>
          <cell r="D1418" t="str">
            <v>ADAPTADOR CURTO COM BOLSA E ROSCA PARA REGISTRO, PVC, SOLDÁVEL, DN 110 MM X 4 , INSTALADO EM RESERVAÇÃO DE ÁGUA DE EDIFICAÇÃO QUE POSSUA RESERVATÓRIO DE FIBRA/FIBROCIMENTO FORNECIMENTO E INSTALAÇÃO. AF_06/2016</v>
          </cell>
          <cell r="E1418" t="str">
            <v>uni.</v>
          </cell>
          <cell r="F1418">
            <v>2</v>
          </cell>
          <cell r="G1418">
            <v>69.040000000000006</v>
          </cell>
          <cell r="H1418">
            <v>138.08000000000001</v>
          </cell>
        </row>
        <row r="1419">
          <cell r="B1419">
            <v>94702</v>
          </cell>
          <cell r="C1419" t="str">
            <v>SINAPI</v>
          </cell>
          <cell r="D1419" t="str">
            <v>TÊ DE REDUÇÃO, PVC, SOLDÁVEL, DN 110 MM X 60 MM, INSTALADO EM RESERVAÇÃO DE ÁGUA DE EDIFICAÇÃO QUE POSSUA RESERVATÓRIO DE FIBRA/FIBROCIMENTO FORNECIMENTO E INSTALAÇÃO. AF_06/2016</v>
          </cell>
          <cell r="E1419" t="str">
            <v>uni.</v>
          </cell>
          <cell r="F1419">
            <v>3</v>
          </cell>
          <cell r="G1419">
            <v>203.81</v>
          </cell>
          <cell r="H1419">
            <v>611.42999999999995</v>
          </cell>
        </row>
        <row r="1420">
          <cell r="B1420">
            <v>94686</v>
          </cell>
          <cell r="C1420" t="str">
            <v>SINAPI</v>
          </cell>
          <cell r="D1420" t="str">
            <v>JOELHO 90 GRAUS, PVC, SOLDÁVEL, DN 110 MM INSTALADO EM RESERVAÇÃO DE ÁGUA DE EDIFICAÇÃO QUE POSSUA RESERVATÓRIO DE FIBRA/FIBROCIMENTO FORNECIMENTO E INSTALAÇÃO. AF_06/2016</v>
          </cell>
          <cell r="E1420" t="str">
            <v>uni.</v>
          </cell>
          <cell r="F1420">
            <v>1</v>
          </cell>
          <cell r="G1420">
            <v>271.24</v>
          </cell>
          <cell r="H1420">
            <v>271.24</v>
          </cell>
        </row>
        <row r="1421">
          <cell r="B1421">
            <v>94680</v>
          </cell>
          <cell r="C1421" t="str">
            <v>SINAPI</v>
          </cell>
          <cell r="D1421" t="str">
            <v>JOELHO 90 GRAUS, PVC, SOLDÁVEL, DN 60 MM INSTALADO EM RESERVAÇÃO DE ÁGUA DE EDIFICAÇÃO QUE POSSUA RESERVATÓRIO DE FIBRA/FIBROCIMENTO FORNECIMENTO E INSTALAÇÃO. AF_06/2016</v>
          </cell>
          <cell r="E1421" t="str">
            <v>uni.</v>
          </cell>
          <cell r="F1421">
            <v>3</v>
          </cell>
          <cell r="G1421">
            <v>40.299999999999997</v>
          </cell>
          <cell r="H1421">
            <v>120.9</v>
          </cell>
        </row>
        <row r="1422">
          <cell r="B1422">
            <v>94652</v>
          </cell>
          <cell r="C1422" t="str">
            <v>SINAPI</v>
          </cell>
          <cell r="D1422" t="str">
            <v>TUBO, PVC, SOLDÁVEL, DN 60 MM, INSTALADO EM RESERVAÇÃO DE ÁGUA DE EDIFICAÇÃO QUE POSSUA RESERVATÓRIO DE FIBRA/FIBROCIMENTO FORNECIMENTO E INSTALAÇÃO. AF_06/2016</v>
          </cell>
          <cell r="E1422" t="str">
            <v>M</v>
          </cell>
          <cell r="F1422">
            <v>3</v>
          </cell>
          <cell r="G1422">
            <v>35.159999999999997</v>
          </cell>
          <cell r="H1422">
            <v>105.48</v>
          </cell>
        </row>
        <row r="1423">
          <cell r="B1423">
            <v>94678</v>
          </cell>
          <cell r="C1423" t="str">
            <v>SINAPI</v>
          </cell>
          <cell r="D1423" t="str">
            <v>JOELHO 90 GRAUS, PVC, SOLDÁVEL, DN 50 MM INSTALADO EM RESERVAÇÃO DE ÁGUA DE EDIFICAÇÃO QUE POSSUA RESERVATÓRIO DE FIBRA/FIBROCIMENTO FORNECIMENTO E INSTALAÇÃO. AF_06/2016</v>
          </cell>
          <cell r="E1423" t="str">
            <v>uni.</v>
          </cell>
          <cell r="F1423">
            <v>12</v>
          </cell>
          <cell r="G1423">
            <v>13.91</v>
          </cell>
          <cell r="H1423">
            <v>166.92</v>
          </cell>
        </row>
        <row r="1424">
          <cell r="B1424">
            <v>89449</v>
          </cell>
          <cell r="C1424" t="str">
            <v>SINAPI</v>
          </cell>
          <cell r="D1424" t="str">
            <v>TUBO, PVC, SOLDÁVEL, DN 50MM, INSTALADO EM PRUMADA DE ÁGUA - FORNECIMENTO E INSTALAÇÃO. AF_12/2014</v>
          </cell>
          <cell r="E1424" t="str">
            <v>M</v>
          </cell>
          <cell r="F1424">
            <v>6</v>
          </cell>
          <cell r="G1424">
            <v>16.850000000000001</v>
          </cell>
          <cell r="H1424">
            <v>101.1</v>
          </cell>
        </row>
        <row r="1425">
          <cell r="B1425">
            <v>94652</v>
          </cell>
          <cell r="C1425" t="str">
            <v>SINAPI</v>
          </cell>
          <cell r="D1425" t="str">
            <v>TUBO, PVC, SOLDÁVEL, DN 60 MM, INSTALADO EM RESERVAÇÃO DE ÁGUA DE EDIFICAÇÃO QUE POSSUA RESERVATÓRIO DE FIBRA/FIBROCIMENTO FORNECIMENTO E INSTALAÇÃO. AF_06/2016</v>
          </cell>
          <cell r="E1425" t="str">
            <v>uni.</v>
          </cell>
          <cell r="F1425">
            <v>20</v>
          </cell>
          <cell r="G1425">
            <v>35.159999999999997</v>
          </cell>
          <cell r="H1425">
            <v>703.2</v>
          </cell>
        </row>
        <row r="1426">
          <cell r="B1426">
            <v>6027</v>
          </cell>
          <cell r="C1426" t="str">
            <v>SINAPI</v>
          </cell>
          <cell r="D1426" t="str">
            <v>REGISTRO GAVETA BRUTO EM LATAO FORJADO, BITOLA 4 " (REF 1509)</v>
          </cell>
          <cell r="E1426" t="str">
            <v>uni.</v>
          </cell>
          <cell r="F1426">
            <v>1</v>
          </cell>
          <cell r="G1426">
            <v>523.25</v>
          </cell>
          <cell r="H1426">
            <v>523.25</v>
          </cell>
        </row>
        <row r="1427">
          <cell r="B1427">
            <v>826</v>
          </cell>
          <cell r="C1427" t="str">
            <v>SINAPI</v>
          </cell>
          <cell r="D1427" t="str">
            <v>BUCHA DE REDUCAO DE PVC, SOLDAVEL, LONGA, COM 110 X 60 MM, PARA AGUA FRIA PREDIAL</v>
          </cell>
          <cell r="E1427" t="str">
            <v>uni.</v>
          </cell>
          <cell r="F1427">
            <v>1</v>
          </cell>
          <cell r="G1427">
            <v>45.08</v>
          </cell>
          <cell r="H1427">
            <v>45.08</v>
          </cell>
        </row>
        <row r="1428">
          <cell r="B1428">
            <v>3512</v>
          </cell>
          <cell r="C1428" t="str">
            <v>SINAPI</v>
          </cell>
          <cell r="D1428" t="str">
            <v xml:space="preserve">JOELHO, PVC SOLDAVEL, 45 GRAUS, 110 MM, PARA AGUA FRIA PREDIAL </v>
          </cell>
          <cell r="E1428" t="str">
            <v>uni.</v>
          </cell>
          <cell r="F1428">
            <v>1</v>
          </cell>
          <cell r="G1428">
            <v>224.92</v>
          </cell>
          <cell r="H1428">
            <v>224.92</v>
          </cell>
        </row>
        <row r="1429">
          <cell r="B1429">
            <v>7143</v>
          </cell>
          <cell r="C1429" t="str">
            <v>SINAPI</v>
          </cell>
          <cell r="D1429" t="str">
            <v>TE SOLDAVEL, PVC, 90 GRAUS, 60 MM, PARA AGUA FRIA PREDIAL (NBR 5648)</v>
          </cell>
          <cell r="E1429" t="str">
            <v>uni.</v>
          </cell>
          <cell r="F1429">
            <v>3</v>
          </cell>
          <cell r="G1429">
            <v>32.43</v>
          </cell>
          <cell r="H1429">
            <v>97.29</v>
          </cell>
        </row>
        <row r="1430">
          <cell r="B1430">
            <v>818</v>
          </cell>
          <cell r="C1430" t="str">
            <v>SINAPI</v>
          </cell>
          <cell r="D1430" t="str">
            <v>BUCHA DE REDUCAO DE PVC, SOLDAVEL, CURTA, COM 60 X 50 MM, PARA AGUA FRIA PREDIAL</v>
          </cell>
          <cell r="E1430" t="str">
            <v>uni.</v>
          </cell>
          <cell r="F1430">
            <v>3</v>
          </cell>
          <cell r="G1430">
            <v>5.84</v>
          </cell>
          <cell r="H1430">
            <v>17.52</v>
          </cell>
        </row>
        <row r="1433">
          <cell r="B1433" t="str">
            <v>Código</v>
          </cell>
          <cell r="C1433" t="str">
            <v>Banco</v>
          </cell>
          <cell r="D1433" t="str">
            <v>Descrição</v>
          </cell>
          <cell r="E1433" t="str">
            <v>Und</v>
          </cell>
          <cell r="F1433" t="str">
            <v>Quant.</v>
          </cell>
          <cell r="G1433" t="str">
            <v>Valor Unit</v>
          </cell>
          <cell r="H1433" t="str">
            <v>Total</v>
          </cell>
        </row>
        <row r="1434">
          <cell r="B1434">
            <v>101099</v>
          </cell>
          <cell r="C1434" t="str">
            <v>Próprio</v>
          </cell>
          <cell r="D1434" t="str">
            <v>bomba submersa 7,5cv trifásica</v>
          </cell>
          <cell r="E1434" t="str">
            <v>uni.</v>
          </cell>
          <cell r="F1434">
            <v>1</v>
          </cell>
          <cell r="G1434">
            <v>5584.03</v>
          </cell>
          <cell r="H1434">
            <v>5584.03</v>
          </cell>
        </row>
        <row r="1435">
          <cell r="B1435">
            <v>88297</v>
          </cell>
          <cell r="C1435" t="str">
            <v>SINAPI</v>
          </cell>
          <cell r="D1435" t="str">
            <v xml:space="preserve"> OPERADOR DE MÁQUINAS E EQUIPAMENTOS COM ENCARGOS COMPLEMENTARES</v>
          </cell>
          <cell r="E1435" t="str">
            <v>H</v>
          </cell>
          <cell r="F1435">
            <v>5</v>
          </cell>
          <cell r="G1435">
            <v>18.59</v>
          </cell>
          <cell r="H1435">
            <v>92.95</v>
          </cell>
        </row>
        <row r="1436">
          <cell r="B1436">
            <v>216</v>
          </cell>
          <cell r="C1436" t="str">
            <v>SINAPI</v>
          </cell>
          <cell r="D1436" t="str">
            <v>bomba submersa 7,5cv trifásica</v>
          </cell>
          <cell r="E1436" t="str">
            <v>uni.</v>
          </cell>
          <cell r="F1436">
            <v>1</v>
          </cell>
          <cell r="G1436">
            <v>5491.08</v>
          </cell>
          <cell r="H1436">
            <v>5491.08</v>
          </cell>
        </row>
        <row r="1439">
          <cell r="B1439" t="str">
            <v>Código</v>
          </cell>
          <cell r="C1439" t="str">
            <v>Banco</v>
          </cell>
          <cell r="D1439" t="str">
            <v>Descrição</v>
          </cell>
          <cell r="E1439" t="str">
            <v>Und</v>
          </cell>
          <cell r="F1439" t="str">
            <v>Quant.</v>
          </cell>
          <cell r="G1439" t="str">
            <v>Valor Unit</v>
          </cell>
          <cell r="H1439" t="str">
            <v>Total</v>
          </cell>
        </row>
        <row r="1440">
          <cell r="B1440">
            <v>101103</v>
          </cell>
          <cell r="C1440" t="str">
            <v>Próprio</v>
          </cell>
          <cell r="D1440" t="str">
            <v>Cabo Flexível HEPR 4x10mm Preto 1KV</v>
          </cell>
          <cell r="E1440" t="str">
            <v>M</v>
          </cell>
          <cell r="F1440">
            <v>1</v>
          </cell>
          <cell r="G1440">
            <v>45.93</v>
          </cell>
          <cell r="H1440">
            <v>45.93</v>
          </cell>
        </row>
        <row r="1441">
          <cell r="B1441">
            <v>88247</v>
          </cell>
          <cell r="C1441" t="str">
            <v>SINAPI</v>
          </cell>
          <cell r="D1441" t="str">
            <v xml:space="preserve"> AUXILIAR DE ELETRICISTA COM ENCARGOS COMPLEMENTARES</v>
          </cell>
          <cell r="E1441" t="str">
            <v>H</v>
          </cell>
          <cell r="F1441">
            <v>1.4999999999999999E-2</v>
          </cell>
          <cell r="G1441">
            <v>14.99</v>
          </cell>
          <cell r="H1441">
            <v>0.22</v>
          </cell>
        </row>
        <row r="1442">
          <cell r="B1442">
            <v>88264</v>
          </cell>
          <cell r="C1442" t="str">
            <v>SINAPI</v>
          </cell>
          <cell r="D1442" t="str">
            <v xml:space="preserve"> ELETRICISTA COM ENCARGOS COMPLEMENTARES</v>
          </cell>
          <cell r="E1442" t="str">
            <v>H</v>
          </cell>
          <cell r="F1442">
            <v>1.4999999999999999E-2</v>
          </cell>
          <cell r="G1442">
            <v>19.04</v>
          </cell>
          <cell r="H1442">
            <v>0.28999999999999998</v>
          </cell>
        </row>
        <row r="1443">
          <cell r="B1443">
            <v>21127</v>
          </cell>
          <cell r="C1443" t="str">
            <v>SINAPI</v>
          </cell>
          <cell r="D1443" t="str">
            <v xml:space="preserve"> FITA ISOLANTE ADESIVA ANTICHAMA, USO ATE 750 V, EM ROLO DE 19 MM X 5 M</v>
          </cell>
          <cell r="E1443" t="str">
            <v>UNI</v>
          </cell>
          <cell r="F1443">
            <v>0.03</v>
          </cell>
          <cell r="G1443">
            <v>3.59</v>
          </cell>
          <cell r="H1443">
            <v>0.11</v>
          </cell>
        </row>
        <row r="1444">
          <cell r="B1444">
            <v>217</v>
          </cell>
          <cell r="C1444" t="str">
            <v>Próprio</v>
          </cell>
          <cell r="D1444" t="str">
            <v>Cabo Flexível HEPR 4x10mm Preto 1KV</v>
          </cell>
          <cell r="E1444" t="str">
            <v>M</v>
          </cell>
          <cell r="F1444">
            <v>1</v>
          </cell>
          <cell r="G1444">
            <v>45.31</v>
          </cell>
          <cell r="H1444">
            <v>45.31</v>
          </cell>
        </row>
        <row r="1447">
          <cell r="B1447" t="str">
            <v>Código</v>
          </cell>
          <cell r="C1447" t="str">
            <v>Banco</v>
          </cell>
          <cell r="D1447" t="str">
            <v>Descrição</v>
          </cell>
          <cell r="E1447" t="str">
            <v>Und</v>
          </cell>
          <cell r="F1447" t="str">
            <v>Quant.</v>
          </cell>
          <cell r="G1447" t="str">
            <v>Valor Unit</v>
          </cell>
          <cell r="H1447" t="str">
            <v>Total</v>
          </cell>
        </row>
        <row r="1448">
          <cell r="B1448">
            <v>101113</v>
          </cell>
          <cell r="C1448" t="str">
            <v>Próprio</v>
          </cell>
          <cell r="D1448" t="str">
            <v>LUVA PVC ROSCA DIAM. 1.1/2""</v>
          </cell>
          <cell r="E1448" t="str">
            <v>M</v>
          </cell>
          <cell r="F1448">
            <v>1</v>
          </cell>
          <cell r="G1448">
            <v>18.739999999999998</v>
          </cell>
          <cell r="H1448">
            <v>18.739999999999998</v>
          </cell>
        </row>
        <row r="1449">
          <cell r="B1449">
            <v>88248</v>
          </cell>
          <cell r="C1449" t="str">
            <v>SINAPI</v>
          </cell>
          <cell r="D1449" t="str">
            <v>AUXILIAR DE ENCANADOR OU BOMBEIRO HIDRÁULICO COM ENCARGOS COMPLEMENTARES</v>
          </cell>
          <cell r="E1449" t="str">
            <v>H</v>
          </cell>
          <cell r="F1449">
            <v>0.245</v>
          </cell>
          <cell r="G1449">
            <v>14.5</v>
          </cell>
          <cell r="H1449">
            <v>3.55</v>
          </cell>
        </row>
        <row r="1450">
          <cell r="B1450">
            <v>88267</v>
          </cell>
          <cell r="C1450" t="str">
            <v>SINAPI</v>
          </cell>
          <cell r="D1450" t="str">
            <v>ENCANADOR OU BOMBEIRO HIDRÁULICO COM ENCARGOS COMPLEMENTARES</v>
          </cell>
          <cell r="E1450" t="str">
            <v>H</v>
          </cell>
          <cell r="F1450">
            <v>0.245</v>
          </cell>
          <cell r="G1450">
            <v>18.399999999999999</v>
          </cell>
          <cell r="H1450">
            <v>4.51</v>
          </cell>
        </row>
        <row r="1451">
          <cell r="B1451">
            <v>3143</v>
          </cell>
          <cell r="C1451" t="str">
            <v>SINAPI</v>
          </cell>
          <cell r="D1451" t="str">
            <v>FITA VEDA ROSCA EM ROLOS DE 18 MM X 25 M (L X C)</v>
          </cell>
          <cell r="E1451" t="str">
            <v>uni.</v>
          </cell>
          <cell r="F1451">
            <v>7.0000000000000007E-2</v>
          </cell>
          <cell r="G1451">
            <v>6.82</v>
          </cell>
          <cell r="H1451">
            <v>0.48</v>
          </cell>
        </row>
        <row r="1452">
          <cell r="B1452">
            <v>5707</v>
          </cell>
          <cell r="C1452" t="str">
            <v>SBC</v>
          </cell>
          <cell r="D1452" t="str">
            <v>LUVA PVC ROSCAVEL 1.1/2" AGUA FRIA</v>
          </cell>
          <cell r="E1452" t="str">
            <v>uni.</v>
          </cell>
          <cell r="F1452">
            <v>1</v>
          </cell>
          <cell r="G1452">
            <v>10.199999999999999</v>
          </cell>
          <cell r="H1452">
            <v>10.199999999999999</v>
          </cell>
        </row>
        <row r="1455">
          <cell r="B1455" t="str">
            <v>Código</v>
          </cell>
          <cell r="C1455" t="str">
            <v>Banco</v>
          </cell>
          <cell r="D1455" t="str">
            <v>Descrição</v>
          </cell>
          <cell r="E1455" t="str">
            <v>Und</v>
          </cell>
          <cell r="F1455" t="str">
            <v>Quant.</v>
          </cell>
          <cell r="G1455" t="str">
            <v>Valor Unit</v>
          </cell>
          <cell r="H1455" t="str">
            <v>Total</v>
          </cell>
        </row>
        <row r="1456">
          <cell r="B1456">
            <v>101114</v>
          </cell>
          <cell r="C1456" t="str">
            <v>Próprio</v>
          </cell>
          <cell r="D1456" t="str">
            <v>CURVA 90 PVC RIGIDO ROSCA 1.1/2""</v>
          </cell>
          <cell r="E1456" t="str">
            <v>M</v>
          </cell>
          <cell r="F1456">
            <v>1</v>
          </cell>
          <cell r="G1456">
            <v>16.440000000000001</v>
          </cell>
          <cell r="H1456">
            <v>16.440000000000001</v>
          </cell>
        </row>
        <row r="1457">
          <cell r="B1457">
            <v>88248</v>
          </cell>
          <cell r="C1457" t="str">
            <v>SINAPI</v>
          </cell>
          <cell r="D1457" t="str">
            <v>AUXILIAR DE ENCANADOR OU BOMBEIRO HIDRÁULICO COM ENCARGOS COMPLEMENTARES</v>
          </cell>
          <cell r="E1457" t="str">
            <v>H</v>
          </cell>
          <cell r="F1457">
            <v>0.28499999999999998</v>
          </cell>
          <cell r="G1457">
            <v>14.5</v>
          </cell>
          <cell r="H1457">
            <v>4.13</v>
          </cell>
        </row>
        <row r="1458">
          <cell r="B1458">
            <v>88267</v>
          </cell>
          <cell r="C1458" t="str">
            <v>SINAPI</v>
          </cell>
          <cell r="D1458" t="str">
            <v>ENCANADOR OU BOMBEIRO HIDRÁULICO COM ENCARGOS COMPLEMENTARES</v>
          </cell>
          <cell r="E1458" t="str">
            <v>H</v>
          </cell>
          <cell r="F1458">
            <v>0.28499999999999998</v>
          </cell>
          <cell r="G1458">
            <v>18.399999999999999</v>
          </cell>
          <cell r="H1458">
            <v>5.24</v>
          </cell>
        </row>
        <row r="1459">
          <cell r="B1459">
            <v>3143</v>
          </cell>
          <cell r="C1459" t="str">
            <v>SINAPI</v>
          </cell>
          <cell r="D1459" t="str">
            <v>FITA VEDA ROSCA EM ROLOS DE 18 MM X 25 M (L X C)</v>
          </cell>
          <cell r="E1459" t="str">
            <v>uni.</v>
          </cell>
          <cell r="F1459">
            <v>7.0000000000000007E-2</v>
          </cell>
          <cell r="G1459">
            <v>6.82</v>
          </cell>
          <cell r="H1459">
            <v>0.48</v>
          </cell>
        </row>
        <row r="1460">
          <cell r="B1460">
            <v>5454</v>
          </cell>
          <cell r="C1460" t="str">
            <v>SBC</v>
          </cell>
          <cell r="D1460" t="str">
            <v>CURVA 90 PVC ROSCAVEL 1.1/2"</v>
          </cell>
          <cell r="E1460" t="str">
            <v>uni.</v>
          </cell>
          <cell r="F1460">
            <v>1</v>
          </cell>
          <cell r="G1460">
            <v>6.59</v>
          </cell>
          <cell r="H1460">
            <v>6.59</v>
          </cell>
        </row>
        <row r="1463">
          <cell r="B1463" t="str">
            <v>Código</v>
          </cell>
          <cell r="C1463" t="str">
            <v>Banco</v>
          </cell>
          <cell r="D1463" t="str">
            <v>Descrição</v>
          </cell>
          <cell r="E1463" t="str">
            <v>Und</v>
          </cell>
          <cell r="F1463" t="str">
            <v>Quant.</v>
          </cell>
          <cell r="G1463" t="str">
            <v>Valor Unit</v>
          </cell>
          <cell r="H1463" t="str">
            <v>Total</v>
          </cell>
        </row>
        <row r="1464">
          <cell r="B1464">
            <v>101115</v>
          </cell>
          <cell r="C1464" t="str">
            <v>Próprio</v>
          </cell>
          <cell r="D1464" t="str">
            <v>NIPLE PARALELO PVC ROSCA 1.1/2""</v>
          </cell>
          <cell r="E1464" t="str">
            <v>M</v>
          </cell>
          <cell r="F1464">
            <v>1</v>
          </cell>
          <cell r="G1464">
            <v>22.16</v>
          </cell>
          <cell r="H1464">
            <v>22.16</v>
          </cell>
        </row>
        <row r="1465">
          <cell r="B1465">
            <v>88248</v>
          </cell>
          <cell r="C1465" t="str">
            <v>SINAPI</v>
          </cell>
          <cell r="D1465" t="str">
            <v>AUXILIAR DE ENCANADOR OU BOMBEIRO HIDRÁULICO COM ENCARGOS COMPLEMENTARES</v>
          </cell>
          <cell r="E1465" t="str">
            <v>H</v>
          </cell>
          <cell r="F1465">
            <v>0.245</v>
          </cell>
          <cell r="G1465">
            <v>14.5</v>
          </cell>
          <cell r="H1465">
            <v>3.55</v>
          </cell>
        </row>
        <row r="1466">
          <cell r="B1466">
            <v>88267</v>
          </cell>
          <cell r="C1466" t="str">
            <v>SINAPI</v>
          </cell>
          <cell r="D1466" t="str">
            <v>ENCANADOR OU BOMBEIRO HIDRÁULICO COM ENCARGOS COMPLEMENTARES</v>
          </cell>
          <cell r="E1466" t="str">
            <v>H</v>
          </cell>
          <cell r="F1466">
            <v>0.245</v>
          </cell>
          <cell r="G1466">
            <v>18.399999999999999</v>
          </cell>
          <cell r="H1466">
            <v>4.51</v>
          </cell>
        </row>
        <row r="1467">
          <cell r="B1467">
            <v>3143</v>
          </cell>
          <cell r="C1467" t="str">
            <v>SINAPI</v>
          </cell>
          <cell r="D1467" t="str">
            <v>FITA VEDA ROSCA EM ROLOS DE 18 MM X 25 M (L X C)</v>
          </cell>
          <cell r="E1467" t="str">
            <v>uni.</v>
          </cell>
          <cell r="F1467">
            <v>7.0000000000000007E-2</v>
          </cell>
          <cell r="G1467">
            <v>6.82</v>
          </cell>
          <cell r="H1467">
            <v>0.48</v>
          </cell>
        </row>
        <row r="1468">
          <cell r="B1468">
            <v>5718</v>
          </cell>
          <cell r="C1468" t="str">
            <v>SBC</v>
          </cell>
          <cell r="D1468" t="str">
            <v>NIPLE PVC ROSCA 1.1/2"</v>
          </cell>
          <cell r="E1468" t="str">
            <v>uni.</v>
          </cell>
          <cell r="F1468">
            <v>1</v>
          </cell>
          <cell r="G1468">
            <v>13.62</v>
          </cell>
          <cell r="H1468">
            <v>13.62</v>
          </cell>
        </row>
        <row r="1471">
          <cell r="B1471" t="str">
            <v>Código</v>
          </cell>
          <cell r="C1471" t="str">
            <v>Banco</v>
          </cell>
          <cell r="D1471" t="str">
            <v>Descrição</v>
          </cell>
          <cell r="E1471" t="str">
            <v>Und</v>
          </cell>
          <cell r="F1471" t="str">
            <v>Quant.</v>
          </cell>
          <cell r="G1471" t="str">
            <v>Valor Unit</v>
          </cell>
          <cell r="H1471" t="str">
            <v>Total</v>
          </cell>
        </row>
        <row r="1472">
          <cell r="B1472">
            <v>101116</v>
          </cell>
          <cell r="C1472" t="str">
            <v>Próprio</v>
          </cell>
          <cell r="D1472" t="str">
            <v>UNIAO PVC ROSCA 1.1/2""</v>
          </cell>
          <cell r="E1472" t="str">
            <v>M</v>
          </cell>
          <cell r="F1472">
            <v>1</v>
          </cell>
          <cell r="G1472">
            <v>47.04</v>
          </cell>
          <cell r="H1472">
            <v>47.04</v>
          </cell>
        </row>
        <row r="1473">
          <cell r="B1473">
            <v>88248</v>
          </cell>
          <cell r="C1473" t="str">
            <v>SINAPI</v>
          </cell>
          <cell r="D1473" t="str">
            <v>AUXILIAR DE ENCANADOR OU BOMBEIRO HIDRÁULICO COM ENCARGOS COMPLEMENTARES</v>
          </cell>
          <cell r="E1473" t="str">
            <v>H</v>
          </cell>
          <cell r="F1473">
            <v>0.245</v>
          </cell>
          <cell r="G1473">
            <v>14.5</v>
          </cell>
          <cell r="H1473">
            <v>3.55</v>
          </cell>
        </row>
        <row r="1474">
          <cell r="B1474">
            <v>88267</v>
          </cell>
          <cell r="C1474" t="str">
            <v>SINAPI</v>
          </cell>
          <cell r="D1474" t="str">
            <v>ENCANADOR OU BOMBEIRO HIDRÁULICO COM ENCARGOS COMPLEMENTARES</v>
          </cell>
          <cell r="E1474" t="str">
            <v>H</v>
          </cell>
          <cell r="F1474">
            <v>0.245</v>
          </cell>
          <cell r="G1474">
            <v>18.399999999999999</v>
          </cell>
          <cell r="H1474">
            <v>4.51</v>
          </cell>
        </row>
        <row r="1475">
          <cell r="B1475">
            <v>3143</v>
          </cell>
          <cell r="C1475" t="str">
            <v>SINAPI</v>
          </cell>
          <cell r="D1475" t="str">
            <v>FITA VEDA ROSCA EM ROLOS DE 18 MM X 25 M (L X C)</v>
          </cell>
          <cell r="E1475" t="str">
            <v>uni.</v>
          </cell>
          <cell r="F1475">
            <v>7.0000000000000007E-2</v>
          </cell>
          <cell r="G1475">
            <v>6.82</v>
          </cell>
          <cell r="H1475">
            <v>0.48</v>
          </cell>
        </row>
        <row r="1476">
          <cell r="B1476">
            <v>5696</v>
          </cell>
          <cell r="C1476" t="str">
            <v>SBC</v>
          </cell>
          <cell r="D1476" t="str">
            <v>UNIAO PVC ROSCAVEL 1.1/2"</v>
          </cell>
          <cell r="E1476" t="str">
            <v>uni.</v>
          </cell>
          <cell r="F1476">
            <v>1</v>
          </cell>
          <cell r="G1476">
            <v>38.5</v>
          </cell>
          <cell r="H1476">
            <v>38.5</v>
          </cell>
        </row>
        <row r="1479">
          <cell r="B1479" t="str">
            <v>Código</v>
          </cell>
          <cell r="C1479" t="str">
            <v>Banco</v>
          </cell>
          <cell r="D1479" t="str">
            <v>Descrição</v>
          </cell>
          <cell r="E1479" t="str">
            <v>Und</v>
          </cell>
          <cell r="F1479" t="str">
            <v>Quant.</v>
          </cell>
          <cell r="G1479" t="str">
            <v>Valor Unit</v>
          </cell>
          <cell r="H1479" t="str">
            <v>Total</v>
          </cell>
        </row>
        <row r="1480">
          <cell r="B1480">
            <v>101117</v>
          </cell>
          <cell r="C1480" t="str">
            <v>Próprio</v>
          </cell>
          <cell r="D1480" t="str">
            <v>TE PVC ROSCA 1.1/2""</v>
          </cell>
          <cell r="E1480" t="str">
            <v>M</v>
          </cell>
          <cell r="F1480">
            <v>1</v>
          </cell>
          <cell r="G1480">
            <v>62.07</v>
          </cell>
          <cell r="H1480">
            <v>62.07</v>
          </cell>
        </row>
        <row r="1481">
          <cell r="B1481">
            <v>88248</v>
          </cell>
          <cell r="C1481" t="str">
            <v>SINAPI</v>
          </cell>
          <cell r="D1481" t="str">
            <v>AUXILIAR DE ENCANADOR OU BOMBEIRO HIDRÁULICO COM ENCARGOS COMPLEMENTARES</v>
          </cell>
          <cell r="E1481" t="str">
            <v>H</v>
          </cell>
          <cell r="F1481">
            <v>0.42899999999999999</v>
          </cell>
          <cell r="G1481">
            <v>14.5</v>
          </cell>
          <cell r="H1481">
            <v>6.22</v>
          </cell>
        </row>
        <row r="1482">
          <cell r="B1482">
            <v>88267</v>
          </cell>
          <cell r="C1482" t="str">
            <v>SINAPI</v>
          </cell>
          <cell r="D1482" t="str">
            <v>ENCANADOR OU BOMBEIRO HIDRÁULICO COM ENCARGOS COMPLEMENTARES</v>
          </cell>
          <cell r="E1482" t="str">
            <v>H</v>
          </cell>
          <cell r="F1482">
            <v>0.42899999999999999</v>
          </cell>
          <cell r="G1482">
            <v>18.399999999999999</v>
          </cell>
          <cell r="H1482">
            <v>7.89</v>
          </cell>
        </row>
        <row r="1483">
          <cell r="B1483">
            <v>3143</v>
          </cell>
          <cell r="C1483" t="str">
            <v>SINAPI</v>
          </cell>
          <cell r="D1483" t="str">
            <v>FITA VEDA ROSCA EM ROLOS DE 18 MM X 25 M (L X C)</v>
          </cell>
          <cell r="E1483" t="str">
            <v>uni.</v>
          </cell>
          <cell r="F1483">
            <v>0.14000000000000001</v>
          </cell>
          <cell r="G1483">
            <v>6.82</v>
          </cell>
          <cell r="H1483">
            <v>0.95</v>
          </cell>
        </row>
        <row r="1484">
          <cell r="B1484">
            <v>5685</v>
          </cell>
          <cell r="C1484" t="str">
            <v>SBC</v>
          </cell>
          <cell r="D1484" t="str">
            <v>TE PVC ROSCA 1.1/2""</v>
          </cell>
          <cell r="E1484" t="str">
            <v>uni.</v>
          </cell>
          <cell r="F1484">
            <v>1</v>
          </cell>
          <cell r="G1484">
            <v>47.01</v>
          </cell>
          <cell r="H1484">
            <v>47.01</v>
          </cell>
        </row>
        <row r="1487">
          <cell r="B1487" t="str">
            <v>Código</v>
          </cell>
          <cell r="C1487" t="str">
            <v>Banco</v>
          </cell>
          <cell r="D1487" t="str">
            <v>Descrição</v>
          </cell>
          <cell r="E1487" t="str">
            <v>Und</v>
          </cell>
          <cell r="F1487" t="str">
            <v>Quant.</v>
          </cell>
          <cell r="G1487" t="str">
            <v>Valor Unit</v>
          </cell>
          <cell r="H1487" t="str">
            <v>Total</v>
          </cell>
        </row>
        <row r="1488">
          <cell r="B1488">
            <v>101118</v>
          </cell>
          <cell r="C1488" t="str">
            <v>Próprio</v>
          </cell>
          <cell r="D1488" t="str">
            <v>TUBO PVC ROSCA 1.1/2""</v>
          </cell>
          <cell r="E1488" t="str">
            <v>M</v>
          </cell>
          <cell r="F1488">
            <v>1</v>
          </cell>
          <cell r="G1488">
            <v>57.3</v>
          </cell>
          <cell r="H1488">
            <v>57.3</v>
          </cell>
        </row>
        <row r="1489">
          <cell r="B1489">
            <v>88248</v>
          </cell>
          <cell r="C1489" t="str">
            <v>SINAPI</v>
          </cell>
          <cell r="D1489" t="str">
            <v>AUXILIAR DE ENCANADOR OU BOMBEIRO HIDRÁULICO COM ENCARGOS COMPLEMENTARES</v>
          </cell>
          <cell r="E1489" t="str">
            <v>H</v>
          </cell>
          <cell r="F1489">
            <v>0.2</v>
          </cell>
          <cell r="G1489">
            <v>14.5</v>
          </cell>
          <cell r="H1489">
            <v>2.9</v>
          </cell>
        </row>
        <row r="1490">
          <cell r="B1490">
            <v>88267</v>
          </cell>
          <cell r="C1490" t="str">
            <v>SINAPI</v>
          </cell>
          <cell r="D1490" t="str">
            <v>ENCANADOR OU BOMBEIRO HIDRÁULICO COM ENCARGOS COMPLEMENTARES</v>
          </cell>
          <cell r="E1490" t="str">
            <v>H</v>
          </cell>
          <cell r="F1490">
            <v>0.2</v>
          </cell>
          <cell r="G1490">
            <v>18.399999999999999</v>
          </cell>
          <cell r="H1490">
            <v>3.68</v>
          </cell>
        </row>
        <row r="1491">
          <cell r="B1491">
            <v>3375</v>
          </cell>
          <cell r="C1491" t="str">
            <v>SBC</v>
          </cell>
          <cell r="D1491" t="str">
            <v>TUBO PVC ROSCA 1.1/2""</v>
          </cell>
          <cell r="E1491" t="str">
            <v>uni.</v>
          </cell>
          <cell r="F1491">
            <v>1</v>
          </cell>
          <cell r="G1491">
            <v>50.72</v>
          </cell>
          <cell r="H1491">
            <v>50.72</v>
          </cell>
        </row>
        <row r="1494">
          <cell r="B1494" t="str">
            <v>Código</v>
          </cell>
          <cell r="C1494" t="str">
            <v>Banco</v>
          </cell>
          <cell r="D1494" t="str">
            <v>Descrição</v>
          </cell>
          <cell r="E1494" t="str">
            <v>Und</v>
          </cell>
          <cell r="F1494" t="str">
            <v>Quant.</v>
          </cell>
          <cell r="G1494" t="str">
            <v>Valor Unit</v>
          </cell>
          <cell r="H1494" t="str">
            <v>Total</v>
          </cell>
        </row>
        <row r="1495">
          <cell r="B1495">
            <v>101109</v>
          </cell>
          <cell r="C1495" t="str">
            <v>Próprio</v>
          </cell>
          <cell r="D1495" t="str">
            <v>TUBO EDUTOR PARA POÇOS 1.1/2"</v>
          </cell>
          <cell r="E1495" t="str">
            <v>M</v>
          </cell>
          <cell r="F1495">
            <v>1</v>
          </cell>
          <cell r="G1495">
            <v>5.51</v>
          </cell>
          <cell r="H1495">
            <v>5.51</v>
          </cell>
        </row>
        <row r="1496">
          <cell r="B1496">
            <v>88248</v>
          </cell>
          <cell r="C1496" t="str">
            <v>SINAPI</v>
          </cell>
          <cell r="D1496" t="str">
            <v>AUXILIAR DE ENCANADOR OU BOMBEIRO HIDRÁULICO COM ENCARGOS COMPLEMENTARES</v>
          </cell>
          <cell r="E1496" t="str">
            <v>H</v>
          </cell>
          <cell r="F1496">
            <v>0.16500000000000001</v>
          </cell>
          <cell r="G1496">
            <v>14.5</v>
          </cell>
          <cell r="H1496">
            <v>2.39</v>
          </cell>
        </row>
        <row r="1497">
          <cell r="B1497">
            <v>88267</v>
          </cell>
          <cell r="C1497" t="str">
            <v>SINAPI</v>
          </cell>
          <cell r="D1497" t="str">
            <v>ENCANADOR OU BOMBEIRO HIDRÁULICO COM ENCARGOS COMPLEMENTARES</v>
          </cell>
          <cell r="E1497" t="str">
            <v>H</v>
          </cell>
          <cell r="F1497">
            <v>0.16500000000000001</v>
          </cell>
          <cell r="G1497">
            <v>18.399999999999999</v>
          </cell>
          <cell r="H1497">
            <v>3.04</v>
          </cell>
        </row>
        <row r="1498">
          <cell r="B1498">
            <v>3143</v>
          </cell>
          <cell r="C1498" t="str">
            <v>SINAPI</v>
          </cell>
          <cell r="D1498" t="str">
            <v>FITA VEDA ROSCA EM ROLOS DE 18 MM X 25 M (L X C)</v>
          </cell>
          <cell r="E1498" t="str">
            <v>uni.</v>
          </cell>
          <cell r="F1498">
            <v>2E-3</v>
          </cell>
          <cell r="G1498">
            <v>6.82</v>
          </cell>
          <cell r="H1498">
            <v>0.08</v>
          </cell>
        </row>
        <row r="1499">
          <cell r="B1499">
            <v>215</v>
          </cell>
          <cell r="C1499" t="str">
            <v>Próprio</v>
          </cell>
          <cell r="D1499" t="str">
            <v>TUBO EDUTOR PARA POÇOS 1.1/2"</v>
          </cell>
          <cell r="E1499" t="str">
            <v>M</v>
          </cell>
          <cell r="F1499">
            <v>1</v>
          </cell>
          <cell r="G1499">
            <v>38.65</v>
          </cell>
          <cell r="H1499">
            <v>0</v>
          </cell>
        </row>
        <row r="1502">
          <cell r="B1502" t="str">
            <v>Código</v>
          </cell>
          <cell r="C1502" t="str">
            <v>Banco</v>
          </cell>
          <cell r="D1502" t="str">
            <v>Descrição</v>
          </cell>
          <cell r="E1502" t="str">
            <v>Und</v>
          </cell>
          <cell r="F1502" t="str">
            <v>Quant.</v>
          </cell>
          <cell r="G1502" t="str">
            <v>Valor Unit</v>
          </cell>
          <cell r="H1502" t="str">
            <v>Total</v>
          </cell>
        </row>
        <row r="1503">
          <cell r="B1503">
            <v>101110</v>
          </cell>
          <cell r="C1503" t="str">
            <v>Próprio</v>
          </cell>
          <cell r="D1503" t="str">
            <v>RALO QUEBRA ONDA EM INOX 1.1/2"</v>
          </cell>
          <cell r="E1503" t="str">
            <v>M</v>
          </cell>
          <cell r="F1503">
            <v>1</v>
          </cell>
          <cell r="G1503">
            <v>201.01</v>
          </cell>
          <cell r="H1503">
            <v>201.01</v>
          </cell>
        </row>
        <row r="1504">
          <cell r="B1504">
            <v>88248</v>
          </cell>
          <cell r="C1504" t="str">
            <v>SINAPI</v>
          </cell>
          <cell r="D1504" t="str">
            <v>AUXILIAR DE ENCANADOR OU BOMBEIRO HIDRÁULICO COM ENCARGOS COMPLEMENTARES</v>
          </cell>
          <cell r="E1504" t="str">
            <v>H</v>
          </cell>
          <cell r="F1504">
            <v>0.8</v>
          </cell>
          <cell r="G1504">
            <v>14.5</v>
          </cell>
          <cell r="H1504">
            <v>11.6</v>
          </cell>
        </row>
        <row r="1505">
          <cell r="B1505">
            <v>88267</v>
          </cell>
          <cell r="C1505" t="str">
            <v>SINAPI</v>
          </cell>
          <cell r="D1505" t="str">
            <v>ENCANADOR OU BOMBEIRO HIDRÁULICO COM ENCARGOS COMPLEMENTARES</v>
          </cell>
          <cell r="E1505" t="str">
            <v>H</v>
          </cell>
          <cell r="F1505">
            <v>1.4410000000000001</v>
          </cell>
          <cell r="G1505">
            <v>18.399999999999999</v>
          </cell>
          <cell r="H1505">
            <v>26.51</v>
          </cell>
        </row>
        <row r="1506">
          <cell r="B1506">
            <v>2636</v>
          </cell>
          <cell r="C1506" t="str">
            <v>SBC</v>
          </cell>
          <cell r="D1506" t="str">
            <v>RALO QUEBRA ONDA EM INOX 1.1/2"</v>
          </cell>
          <cell r="E1506" t="str">
            <v>uni.</v>
          </cell>
          <cell r="F1506">
            <v>1</v>
          </cell>
          <cell r="G1506">
            <v>162.9</v>
          </cell>
          <cell r="H1506">
            <v>162.9</v>
          </cell>
        </row>
        <row r="1509">
          <cell r="B1509" t="str">
            <v>Código</v>
          </cell>
          <cell r="C1509" t="str">
            <v>Banco</v>
          </cell>
          <cell r="D1509" t="str">
            <v>Descrição</v>
          </cell>
          <cell r="E1509" t="str">
            <v>Und</v>
          </cell>
          <cell r="F1509" t="str">
            <v>Quant.</v>
          </cell>
          <cell r="G1509" t="str">
            <v>Valor Unit</v>
          </cell>
          <cell r="H1509" t="str">
            <v>Total</v>
          </cell>
        </row>
        <row r="1510">
          <cell r="B1510">
            <v>101111</v>
          </cell>
          <cell r="C1510" t="str">
            <v>Próprio</v>
          </cell>
          <cell r="D1510" t="str">
            <v>GRELHA COM GRADE 30x30cm E TAMPA FSB E BASE LATAO</v>
          </cell>
          <cell r="E1510" t="str">
            <v>M</v>
          </cell>
          <cell r="F1510">
            <v>1</v>
          </cell>
          <cell r="G1510">
            <v>695.11</v>
          </cell>
          <cell r="H1510">
            <v>695.11</v>
          </cell>
        </row>
        <row r="1511">
          <cell r="B1511">
            <v>88248</v>
          </cell>
          <cell r="C1511" t="str">
            <v>SINAPI</v>
          </cell>
          <cell r="D1511" t="str">
            <v>AUXILIAR DE ENCANADOR OU BOMBEIRO HIDRÁULICO COM ENCARGOS COMPLEMENTARES</v>
          </cell>
          <cell r="E1511" t="str">
            <v>H</v>
          </cell>
          <cell r="F1511">
            <v>0.8</v>
          </cell>
          <cell r="G1511">
            <v>14.5</v>
          </cell>
          <cell r="H1511">
            <v>11.6</v>
          </cell>
        </row>
        <row r="1512">
          <cell r="B1512">
            <v>88267</v>
          </cell>
          <cell r="C1512" t="str">
            <v>SINAPI</v>
          </cell>
          <cell r="D1512" t="str">
            <v>ENCANADOR OU BOMBEIRO HIDRÁULICO COM ENCARGOS COMPLEMENTARES</v>
          </cell>
          <cell r="E1512" t="str">
            <v>H</v>
          </cell>
          <cell r="F1512">
            <v>1.4410000000000001</v>
          </cell>
          <cell r="G1512">
            <v>18.399999999999999</v>
          </cell>
          <cell r="H1512">
            <v>26.51</v>
          </cell>
        </row>
        <row r="1513">
          <cell r="B1513">
            <v>77719</v>
          </cell>
          <cell r="C1513" t="str">
            <v>SBC</v>
          </cell>
          <cell r="D1513" t="str">
            <v>GRELHA COM GRADE 30x30cm E TAMPA FSB E BASE LATAO</v>
          </cell>
          <cell r="E1513" t="str">
            <v>uni.</v>
          </cell>
          <cell r="F1513">
            <v>1</v>
          </cell>
          <cell r="G1513">
            <v>657</v>
          </cell>
          <cell r="H1513">
            <v>657</v>
          </cell>
        </row>
        <row r="1516">
          <cell r="B1516" t="str">
            <v>Código</v>
          </cell>
          <cell r="C1516" t="str">
            <v>Banco</v>
          </cell>
          <cell r="D1516" t="str">
            <v>Descrição</v>
          </cell>
          <cell r="E1516" t="str">
            <v>Und</v>
          </cell>
          <cell r="F1516" t="str">
            <v>Quant.</v>
          </cell>
          <cell r="G1516" t="str">
            <v>Valor Unit</v>
          </cell>
          <cell r="H1516" t="str">
            <v>Total</v>
          </cell>
        </row>
        <row r="1517">
          <cell r="B1517">
            <v>101092</v>
          </cell>
          <cell r="C1517" t="str">
            <v>Próprio</v>
          </cell>
          <cell r="D1517" t="str">
            <v>ALCAPAO/TAMPA 0,60x0,60m VISITA DE CHAPA</v>
          </cell>
          <cell r="E1517" t="str">
            <v>uni.</v>
          </cell>
          <cell r="F1517">
            <v>1</v>
          </cell>
          <cell r="G1517">
            <v>240.07</v>
          </cell>
          <cell r="H1517">
            <v>240.07</v>
          </cell>
        </row>
        <row r="1518">
          <cell r="B1518">
            <v>88309</v>
          </cell>
          <cell r="C1518" t="str">
            <v>SINAPI</v>
          </cell>
          <cell r="D1518" t="str">
            <v>PEDREIRO COM ENCARGOS COMPLEMENTARES</v>
          </cell>
          <cell r="E1518" t="str">
            <v>H</v>
          </cell>
          <cell r="F1518">
            <v>0.29699999999999999</v>
          </cell>
          <cell r="G1518">
            <v>18.89</v>
          </cell>
          <cell r="H1518">
            <v>5.61</v>
          </cell>
        </row>
        <row r="1519">
          <cell r="B1519">
            <v>88242</v>
          </cell>
          <cell r="C1519" t="str">
            <v>SINAPI</v>
          </cell>
          <cell r="D1519" t="str">
            <v>AJUDANTE DE PEDREIRO COM ENCARGOS COMPLEMENTARES</v>
          </cell>
          <cell r="E1519" t="str">
            <v>H</v>
          </cell>
          <cell r="F1519">
            <v>0.29699999999999999</v>
          </cell>
          <cell r="G1519">
            <v>15.11</v>
          </cell>
          <cell r="H1519">
            <v>4.49</v>
          </cell>
        </row>
        <row r="1520">
          <cell r="B1520">
            <v>1379</v>
          </cell>
          <cell r="C1520" t="str">
            <v>SINAPI</v>
          </cell>
          <cell r="D1520" t="str">
            <v>CIMENTO PORTLAND COMPOSTO CP II-32</v>
          </cell>
          <cell r="E1520" t="str">
            <v>KG</v>
          </cell>
          <cell r="F1520">
            <v>1.2</v>
          </cell>
          <cell r="G1520">
            <v>0.97</v>
          </cell>
          <cell r="H1520">
            <v>1.1599999999999999</v>
          </cell>
        </row>
        <row r="1521">
          <cell r="B1521">
            <v>370</v>
          </cell>
          <cell r="C1521" t="str">
            <v>SINAPI</v>
          </cell>
          <cell r="D1521" t="str">
            <v>AREIA MEDIA - POSTO JAZIDA/FORNECEDOR (RETIRADO NA JAZIDA, SEM TRANSPORTE)</v>
          </cell>
          <cell r="E1521" t="str">
            <v>M³</v>
          </cell>
          <cell r="F1521">
            <v>3.0000000000000001E-3</v>
          </cell>
          <cell r="G1521">
            <v>52.5</v>
          </cell>
          <cell r="H1521">
            <v>0.16</v>
          </cell>
        </row>
        <row r="1522">
          <cell r="B1522">
            <v>5205</v>
          </cell>
          <cell r="C1522" t="str">
            <v>SBC</v>
          </cell>
          <cell r="D1522" t="str">
            <v>TAMPA CAIXA D'AGUA 60x60cm COM QUADRO DE CANTONEIRA METALICA 1"x1/8</v>
          </cell>
          <cell r="E1522" t="str">
            <v>uni.</v>
          </cell>
          <cell r="F1522">
            <v>1</v>
          </cell>
          <cell r="G1522">
            <v>228.65</v>
          </cell>
          <cell r="H1522">
            <v>228.65</v>
          </cell>
        </row>
        <row r="1527">
          <cell r="B1527" t="str">
            <v>Código</v>
          </cell>
          <cell r="C1527" t="str">
            <v>Banco</v>
          </cell>
          <cell r="D1527" t="str">
            <v>Descrição</v>
          </cell>
          <cell r="E1527" t="str">
            <v>Und</v>
          </cell>
          <cell r="F1527" t="str">
            <v>Quant.</v>
          </cell>
          <cell r="G1527" t="str">
            <v>Valor Unit</v>
          </cell>
          <cell r="H1527" t="str">
            <v>Total</v>
          </cell>
        </row>
        <row r="1528">
          <cell r="B1528">
            <v>101005</v>
          </cell>
          <cell r="C1528" t="str">
            <v>Próprio</v>
          </cell>
          <cell r="D1528" t="str">
            <v>REVESTIMENTO CERÂMICO PARA PAREDES INTERNAS COM PLACAS TIPO ESMALTADA, ACABAMENTO BRILHANTE, DIMENSÕES 33X60 CM (DE ACORDO COM ESPECIFICAÇÃO DE PROJETO) APLICADAS NA ALTURA INTEIRA DAS PAREDES, INCLUSIVE REJUNTE.</v>
          </cell>
          <cell r="E1528" t="str">
            <v>m²</v>
          </cell>
          <cell r="F1528">
            <v>1</v>
          </cell>
          <cell r="G1528">
            <v>65.42</v>
          </cell>
          <cell r="H1528">
            <v>65.42</v>
          </cell>
        </row>
        <row r="1529">
          <cell r="B1529">
            <v>88256</v>
          </cell>
          <cell r="C1529" t="str">
            <v>SINAPI</v>
          </cell>
          <cell r="D1529" t="str">
            <v>AZULEJISTA OU LADRILHISTA COM ENCARGOS COMPLEMENTARES</v>
          </cell>
          <cell r="E1529" t="str">
            <v>H</v>
          </cell>
          <cell r="F1529">
            <v>0.71299999999999997</v>
          </cell>
          <cell r="G1529">
            <v>19.98</v>
          </cell>
          <cell r="H1529">
            <v>14.25</v>
          </cell>
        </row>
        <row r="1530">
          <cell r="B1530">
            <v>88316</v>
          </cell>
          <cell r="C1530" t="str">
            <v>SINAPI</v>
          </cell>
          <cell r="D1530" t="str">
            <v>SERVENTE COM ENCARGOS COMPLEMENTARES</v>
          </cell>
          <cell r="E1530" t="str">
            <v>H</v>
          </cell>
          <cell r="F1530">
            <v>0.376</v>
          </cell>
          <cell r="G1530">
            <v>15.06</v>
          </cell>
          <cell r="H1530">
            <v>5.66</v>
          </cell>
        </row>
        <row r="1531">
          <cell r="B1531">
            <v>1381</v>
          </cell>
          <cell r="C1531" t="str">
            <v>SINAPI</v>
          </cell>
          <cell r="D1531" t="str">
            <v>ARGAMASSA COLANTE AC I PARA CERAMICAS</v>
          </cell>
          <cell r="E1531" t="str">
            <v>KG</v>
          </cell>
          <cell r="F1531">
            <v>6.14</v>
          </cell>
          <cell r="G1531">
            <v>0.7</v>
          </cell>
          <cell r="H1531">
            <v>4.3</v>
          </cell>
        </row>
        <row r="1532">
          <cell r="B1532">
            <v>34357</v>
          </cell>
          <cell r="C1532" t="str">
            <v>SINAPI</v>
          </cell>
          <cell r="D1532" t="str">
            <v>REJUNTE CIMENTICIO, QUALQUER COR</v>
          </cell>
          <cell r="E1532" t="str">
            <v>KG</v>
          </cell>
          <cell r="F1532">
            <v>0.22</v>
          </cell>
          <cell r="G1532">
            <v>4.1100000000000003</v>
          </cell>
          <cell r="H1532">
            <v>0.9</v>
          </cell>
        </row>
        <row r="1533">
          <cell r="B1533">
            <v>187</v>
          </cell>
          <cell r="C1533" t="str">
            <v>Próprio</v>
          </cell>
          <cell r="D1533" t="str">
            <v>REVESTIMENTO CERÂMICO WHITE ABSOLUTE RETIFICADO CÓDIGO RT 57500, FAB EMBRAMACO ( dim. 33x60cm)</v>
          </cell>
          <cell r="E1533" t="str">
            <v>m²</v>
          </cell>
          <cell r="F1533">
            <v>1</v>
          </cell>
          <cell r="G1533">
            <v>40.31</v>
          </cell>
          <cell r="H1533">
            <v>40.31</v>
          </cell>
        </row>
        <row r="1537">
          <cell r="B1537" t="str">
            <v>Código</v>
          </cell>
          <cell r="C1537" t="str">
            <v>Banco</v>
          </cell>
          <cell r="D1537" t="str">
            <v>Descrição</v>
          </cell>
          <cell r="E1537" t="str">
            <v>Und</v>
          </cell>
          <cell r="F1537" t="str">
            <v>Quant.</v>
          </cell>
          <cell r="G1537" t="str">
            <v>Valor Unit</v>
          </cell>
          <cell r="H1537" t="str">
            <v>Total</v>
          </cell>
        </row>
        <row r="1538">
          <cell r="B1538">
            <v>100768</v>
          </cell>
          <cell r="C1538" t="str">
            <v>Próprio</v>
          </cell>
          <cell r="D1538" t="str">
            <v>Fornecimento e instalação de porcelanato Cemento Grigio 60 x 60cm, assentado com argamassa industrializada AC III, inclusive rejuntamento na cor cinza platina (e=2mm)</v>
          </cell>
          <cell r="E1538" t="str">
            <v>m²</v>
          </cell>
          <cell r="F1538">
            <v>1</v>
          </cell>
          <cell r="G1538">
            <v>106.83</v>
          </cell>
          <cell r="H1538">
            <v>106.83</v>
          </cell>
        </row>
        <row r="1539">
          <cell r="B1539">
            <v>88256</v>
          </cell>
          <cell r="C1539" t="str">
            <v>SINAPI</v>
          </cell>
          <cell r="D1539" t="str">
            <v>AZULEJISTA OU LADRILHISTA COM ENCARGOS COMPLEMENTARES</v>
          </cell>
          <cell r="E1539" t="str">
            <v>H</v>
          </cell>
          <cell r="F1539">
            <v>0.49</v>
          </cell>
          <cell r="G1539">
            <v>19.98</v>
          </cell>
          <cell r="H1539">
            <v>9.7899999999999991</v>
          </cell>
        </row>
        <row r="1540">
          <cell r="B1540">
            <v>88316</v>
          </cell>
          <cell r="C1540" t="str">
            <v>SINAPI</v>
          </cell>
          <cell r="D1540" t="str">
            <v>SERVENTE COM ENCARGOS COMPLEMENTARES</v>
          </cell>
          <cell r="E1540" t="str">
            <v>H</v>
          </cell>
          <cell r="F1540">
            <v>0.21</v>
          </cell>
          <cell r="G1540">
            <v>15.06</v>
          </cell>
          <cell r="H1540">
            <v>3.16</v>
          </cell>
        </row>
        <row r="1541">
          <cell r="B1541">
            <v>37595</v>
          </cell>
          <cell r="C1541" t="str">
            <v>SINAPI</v>
          </cell>
          <cell r="D1541" t="str">
            <v>ARGAMASSA COLANTE TIPO AC III</v>
          </cell>
          <cell r="E1541" t="str">
            <v>KG</v>
          </cell>
          <cell r="F1541">
            <v>8.6199999999999992</v>
          </cell>
          <cell r="G1541">
            <v>2.15</v>
          </cell>
          <cell r="H1541">
            <v>18.53</v>
          </cell>
        </row>
        <row r="1542">
          <cell r="B1542">
            <v>34357</v>
          </cell>
          <cell r="C1542" t="str">
            <v>SINAPI</v>
          </cell>
          <cell r="D1542" t="str">
            <v>REJUNTE CIMENTICIO, QUALQUER COR</v>
          </cell>
          <cell r="E1542" t="str">
            <v>KG</v>
          </cell>
          <cell r="F1542">
            <v>1.2</v>
          </cell>
          <cell r="G1542">
            <v>4.1100000000000003</v>
          </cell>
          <cell r="H1542">
            <v>4.93</v>
          </cell>
        </row>
        <row r="1543">
          <cell r="B1543">
            <v>194</v>
          </cell>
          <cell r="C1543" t="str">
            <v>Próprio</v>
          </cell>
          <cell r="D1543" t="str">
            <v xml:space="preserve">PORCELANATO CEMENTO GRIGIO 60x60 </v>
          </cell>
          <cell r="E1543" t="str">
            <v>67,07</v>
          </cell>
          <cell r="F1543">
            <v>1.05</v>
          </cell>
          <cell r="G1543">
            <v>67.069999999999993</v>
          </cell>
          <cell r="H1543">
            <v>70.42</v>
          </cell>
        </row>
        <row r="1547">
          <cell r="B1547" t="str">
            <v>Código</v>
          </cell>
          <cell r="C1547" t="str">
            <v>Banco</v>
          </cell>
          <cell r="D1547" t="str">
            <v>Descrição</v>
          </cell>
          <cell r="E1547" t="str">
            <v>Und</v>
          </cell>
          <cell r="F1547" t="str">
            <v>Quant.</v>
          </cell>
          <cell r="G1547" t="str">
            <v>Valor Unit</v>
          </cell>
          <cell r="H1547" t="str">
            <v>Total</v>
          </cell>
        </row>
        <row r="1548">
          <cell r="B1548">
            <v>100783</v>
          </cell>
          <cell r="C1548" t="str">
            <v>Próprio</v>
          </cell>
          <cell r="D1548" t="str">
            <v>Moldura de argamassa (e=2cm/h=10cm), em reboco no traço 1:2:5</v>
          </cell>
          <cell r="E1548" t="str">
            <v>M</v>
          </cell>
          <cell r="F1548">
            <v>1</v>
          </cell>
          <cell r="G1548">
            <v>8.73</v>
          </cell>
          <cell r="H1548">
            <v>8.73</v>
          </cell>
        </row>
        <row r="1549">
          <cell r="B1549">
            <v>88309</v>
          </cell>
          <cell r="C1549" t="str">
            <v>SINAPI</v>
          </cell>
          <cell r="D1549" t="str">
            <v>PEDREIRO COM ENCARGOS COMPLEMENTARES</v>
          </cell>
          <cell r="E1549" t="str">
            <v>H</v>
          </cell>
          <cell r="F1549">
            <v>0.15</v>
          </cell>
          <cell r="G1549">
            <v>18.89</v>
          </cell>
          <cell r="H1549">
            <v>2.83</v>
          </cell>
        </row>
        <row r="1550">
          <cell r="B1550">
            <v>88316</v>
          </cell>
          <cell r="C1550" t="str">
            <v>SINAPI</v>
          </cell>
          <cell r="D1550" t="str">
            <v>SERVENTE COM ENCARGOS COMPLEMENTARES</v>
          </cell>
          <cell r="E1550" t="str">
            <v>H</v>
          </cell>
          <cell r="F1550">
            <v>0.115</v>
          </cell>
          <cell r="G1550">
            <v>15.06</v>
          </cell>
          <cell r="H1550">
            <v>1.73</v>
          </cell>
        </row>
        <row r="1551">
          <cell r="B1551">
            <v>1379</v>
          </cell>
          <cell r="C1551" t="str">
            <v>SINAPI</v>
          </cell>
          <cell r="D1551" t="str">
            <v>CIMENTO PORTLAND COMPOSTO CP II-32</v>
          </cell>
          <cell r="E1551" t="str">
            <v>KG</v>
          </cell>
          <cell r="F1551">
            <v>0.97199999999999998</v>
          </cell>
          <cell r="G1551">
            <v>0.97</v>
          </cell>
          <cell r="H1551">
            <v>0.94</v>
          </cell>
        </row>
        <row r="1552">
          <cell r="B1552">
            <v>4517</v>
          </cell>
          <cell r="C1552" t="str">
            <v>SINAPI</v>
          </cell>
          <cell r="D1552" t="str">
            <v>SARRAFO *2,5 X 7,5* CM EM PINUS, MISTA OU EQUIVALENTE DA REGIAO - BRUTA</v>
          </cell>
          <cell r="E1552" t="str">
            <v>M</v>
          </cell>
          <cell r="F1552">
            <v>1.1000000000000001</v>
          </cell>
          <cell r="G1552">
            <v>2.82</v>
          </cell>
          <cell r="H1552">
            <v>3.1</v>
          </cell>
        </row>
        <row r="1553">
          <cell r="B1553">
            <v>370</v>
          </cell>
          <cell r="C1553" t="str">
            <v>SINAPI</v>
          </cell>
          <cell r="D1553" t="str">
            <v>AREIA MEDIA - POSTO JAZIDA/FORNECEDOR (RETIRADO NA JAZIDA, SEM TRANSPORTE)</v>
          </cell>
          <cell r="E1553" t="str">
            <v>m³</v>
          </cell>
          <cell r="F1553">
            <v>2.3999999999999998E-3</v>
          </cell>
          <cell r="G1553">
            <v>52.5</v>
          </cell>
          <cell r="H1553">
            <v>0.13</v>
          </cell>
        </row>
        <row r="1557">
          <cell r="B1557" t="str">
            <v>Código</v>
          </cell>
          <cell r="C1557" t="str">
            <v>Banco</v>
          </cell>
          <cell r="D1557" t="str">
            <v>Descrição</v>
          </cell>
          <cell r="E1557" t="str">
            <v>Und</v>
          </cell>
          <cell r="F1557" t="str">
            <v>Quant.</v>
          </cell>
          <cell r="G1557" t="str">
            <v>Valor Unit</v>
          </cell>
          <cell r="H1557" t="str">
            <v>Total</v>
          </cell>
        </row>
        <row r="1558">
          <cell r="B1558">
            <v>100804</v>
          </cell>
          <cell r="C1558" t="str">
            <v>Próprio</v>
          </cell>
          <cell r="D1558" t="str">
            <v>Moldura de argamassa (e=2cm/h=20cm), em reboco no traço 1:2:5</v>
          </cell>
          <cell r="E1558" t="str">
            <v>m</v>
          </cell>
          <cell r="F1558">
            <v>1</v>
          </cell>
          <cell r="G1558">
            <v>14.22</v>
          </cell>
          <cell r="H1558">
            <v>14.22</v>
          </cell>
        </row>
        <row r="1559">
          <cell r="B1559">
            <v>88309</v>
          </cell>
          <cell r="C1559" t="str">
            <v>SINAPI</v>
          </cell>
          <cell r="D1559" t="str">
            <v>PEDREIRO COM ENCARGOS COMPLEMENTARES</v>
          </cell>
          <cell r="E1559" t="str">
            <v>H</v>
          </cell>
          <cell r="F1559">
            <v>0.3</v>
          </cell>
          <cell r="G1559">
            <v>18.89</v>
          </cell>
          <cell r="H1559">
            <v>5.67</v>
          </cell>
        </row>
        <row r="1560">
          <cell r="B1560">
            <v>88316</v>
          </cell>
          <cell r="C1560" t="str">
            <v>SINAPI</v>
          </cell>
          <cell r="D1560" t="str">
            <v>SERVENTE COM ENCARGOS COMPLEMENTARES</v>
          </cell>
          <cell r="E1560" t="str">
            <v>H</v>
          </cell>
          <cell r="F1560">
            <v>0.22</v>
          </cell>
          <cell r="G1560">
            <v>15.06</v>
          </cell>
          <cell r="H1560">
            <v>3.31</v>
          </cell>
        </row>
        <row r="1561">
          <cell r="B1561">
            <v>1379</v>
          </cell>
          <cell r="C1561" t="str">
            <v>SINAPI</v>
          </cell>
          <cell r="D1561" t="str">
            <v>CIMENTO PORTLAND COMPOSTO CP II-32</v>
          </cell>
          <cell r="E1561" t="str">
            <v>KG</v>
          </cell>
          <cell r="F1561">
            <v>1.944</v>
          </cell>
          <cell r="G1561">
            <v>0.97</v>
          </cell>
          <cell r="H1561">
            <v>1.89</v>
          </cell>
        </row>
        <row r="1562">
          <cell r="B1562">
            <v>370</v>
          </cell>
          <cell r="C1562" t="str">
            <v>SINAPI</v>
          </cell>
          <cell r="D1562" t="str">
            <v>AREIA MEDIA - POSTO JAZIDA/FORNECEDOR (RETIRADO NA JAZIDA, SEM TRANSPORTE)</v>
          </cell>
          <cell r="E1562" t="str">
            <v>m³</v>
          </cell>
          <cell r="F1562">
            <v>4.7999999999999996E-3</v>
          </cell>
          <cell r="G1562">
            <v>52.5</v>
          </cell>
          <cell r="H1562">
            <v>0.25</v>
          </cell>
        </row>
        <row r="1563">
          <cell r="B1563">
            <v>4517</v>
          </cell>
          <cell r="C1563" t="str">
            <v>SINAPI</v>
          </cell>
          <cell r="D1563" t="str">
            <v>SARRAFO *2,5 X 7,5* CM EM PINUS, MISTA OU EQUIVALENTE DA REGIAO - BRUTA</v>
          </cell>
          <cell r="E1563" t="str">
            <v>M</v>
          </cell>
          <cell r="F1563">
            <v>1.1000000000000001</v>
          </cell>
          <cell r="G1563">
            <v>2.82</v>
          </cell>
          <cell r="H1563">
            <v>3.1</v>
          </cell>
        </row>
        <row r="1567">
          <cell r="B1567" t="str">
            <v>Código</v>
          </cell>
          <cell r="C1567" t="str">
            <v>Banco</v>
          </cell>
          <cell r="D1567" t="str">
            <v>Descrição</v>
          </cell>
          <cell r="E1567" t="str">
            <v>Und</v>
          </cell>
          <cell r="F1567" t="str">
            <v>Quant.</v>
          </cell>
          <cell r="G1567" t="str">
            <v>Valor Unit</v>
          </cell>
          <cell r="H1567" t="str">
            <v>Total</v>
          </cell>
        </row>
        <row r="1568">
          <cell r="B1568">
            <v>100954</v>
          </cell>
          <cell r="C1568" t="str">
            <v>Próprio</v>
          </cell>
          <cell r="D1568" t="str">
            <v>Fornecimento e instalação de pele de vidro laminado refletivo 10mm</v>
          </cell>
          <cell r="E1568" t="str">
            <v>m²</v>
          </cell>
          <cell r="F1568">
            <v>1</v>
          </cell>
          <cell r="G1568">
            <v>1925.35</v>
          </cell>
          <cell r="H1568">
            <v>1925.35</v>
          </cell>
        </row>
        <row r="1569">
          <cell r="B1569">
            <v>150150</v>
          </cell>
          <cell r="C1569" t="str">
            <v>SBC</v>
          </cell>
          <cell r="D1569" t="str">
            <v>VIDRO LAMINADO REFLETIVO 10mm</v>
          </cell>
          <cell r="E1569" t="str">
            <v>m²</v>
          </cell>
          <cell r="F1569">
            <v>1</v>
          </cell>
          <cell r="G1569">
            <v>1448.12</v>
          </cell>
          <cell r="H1569">
            <v>1448.12</v>
          </cell>
        </row>
        <row r="1570">
          <cell r="B1570">
            <v>88309</v>
          </cell>
          <cell r="C1570" t="str">
            <v>SINAPI</v>
          </cell>
          <cell r="D1570" t="str">
            <v>PEDREIRO COM ENCARGOS COMPLEMENTARES</v>
          </cell>
          <cell r="E1570" t="str">
            <v>H</v>
          </cell>
          <cell r="F1570">
            <v>4.5</v>
          </cell>
          <cell r="G1570">
            <v>18.89</v>
          </cell>
          <cell r="H1570">
            <v>85.01</v>
          </cell>
        </row>
        <row r="1571">
          <cell r="B1571">
            <v>88243</v>
          </cell>
          <cell r="C1571" t="str">
            <v>SINAPI</v>
          </cell>
          <cell r="D1571" t="str">
            <v>AJUDANTE ESPECIALIZADO COM ENCARGOS COMPLEMENTARES</v>
          </cell>
          <cell r="E1571" t="str">
            <v>H</v>
          </cell>
          <cell r="F1571">
            <v>4.5</v>
          </cell>
          <cell r="G1571">
            <v>17.88</v>
          </cell>
          <cell r="H1571">
            <v>80.459999999999994</v>
          </cell>
        </row>
        <row r="1572">
          <cell r="B1572" t="str">
            <v xml:space="preserve"> D00485 </v>
          </cell>
          <cell r="C1572" t="str">
            <v>SEDOP</v>
          </cell>
          <cell r="D1572" t="str">
            <v>Perfis de alumínio preto para estutura, coluna, meia coluna, quadro e seus complementares</v>
          </cell>
          <cell r="E1572" t="str">
            <v>KG</v>
          </cell>
          <cell r="F1572">
            <v>1</v>
          </cell>
          <cell r="G1572">
            <v>63.9</v>
          </cell>
          <cell r="H1572">
            <v>63.9</v>
          </cell>
        </row>
        <row r="1573">
          <cell r="B1573" t="str">
            <v xml:space="preserve"> D00486 </v>
          </cell>
          <cell r="C1573" t="str">
            <v>SEDOP</v>
          </cell>
          <cell r="D1573" t="str">
            <v>Componentes de montagem para fixação e vedação</v>
          </cell>
          <cell r="E1573" t="str">
            <v>CJ</v>
          </cell>
          <cell r="F1573">
            <v>1</v>
          </cell>
          <cell r="G1573">
            <v>247.86</v>
          </cell>
          <cell r="H1573">
            <v>247.86</v>
          </cell>
        </row>
        <row r="1577">
          <cell r="B1577" t="str">
            <v>Código</v>
          </cell>
          <cell r="C1577" t="str">
            <v>Banco</v>
          </cell>
          <cell r="D1577" t="str">
            <v>Descrição</v>
          </cell>
          <cell r="E1577" t="str">
            <v>Und</v>
          </cell>
          <cell r="F1577" t="str">
            <v>Quant.</v>
          </cell>
          <cell r="G1577" t="str">
            <v>Valor Unit</v>
          </cell>
          <cell r="H1577" t="str">
            <v>Total</v>
          </cell>
        </row>
        <row r="1578">
          <cell r="B1578">
            <v>100768</v>
          </cell>
          <cell r="C1578" t="str">
            <v>Próprio</v>
          </cell>
          <cell r="D1578" t="str">
            <v>Fornecimento e instalação de porcelanato Cemento Grigio 60 x 60cm, assentado com argamassa industrializada AC III, inclusive rejuntamento na cor cinza platina (e=2mm)</v>
          </cell>
          <cell r="E1578" t="str">
            <v>m²</v>
          </cell>
          <cell r="F1578">
            <v>1</v>
          </cell>
          <cell r="G1578">
            <v>106.83</v>
          </cell>
          <cell r="H1578">
            <v>106.83</v>
          </cell>
        </row>
        <row r="1579">
          <cell r="B1579">
            <v>88256</v>
          </cell>
          <cell r="C1579" t="str">
            <v>SINAPI</v>
          </cell>
          <cell r="D1579" t="str">
            <v>AZULEJISTA OU LADRILHISTA COM ENCARGOS COMPLEMENTARES</v>
          </cell>
          <cell r="E1579" t="str">
            <v>H</v>
          </cell>
          <cell r="F1579">
            <v>0.49</v>
          </cell>
          <cell r="G1579">
            <v>19.98</v>
          </cell>
          <cell r="H1579">
            <v>9.7899999999999991</v>
          </cell>
        </row>
        <row r="1580">
          <cell r="B1580">
            <v>88316</v>
          </cell>
          <cell r="C1580" t="str">
            <v>SINAPI</v>
          </cell>
          <cell r="D1580" t="str">
            <v>SERVENTE COM ENCARGOS COMPLEMENTARES</v>
          </cell>
          <cell r="E1580" t="str">
            <v>H</v>
          </cell>
          <cell r="F1580">
            <v>0.21</v>
          </cell>
          <cell r="G1580">
            <v>15.06</v>
          </cell>
          <cell r="H1580">
            <v>3.16</v>
          </cell>
        </row>
        <row r="1581">
          <cell r="B1581">
            <v>37595</v>
          </cell>
          <cell r="C1581" t="str">
            <v>SINAPI</v>
          </cell>
          <cell r="D1581" t="str">
            <v>ARGAMASSA COLANTE TIPO AC III</v>
          </cell>
          <cell r="E1581" t="str">
            <v>KG</v>
          </cell>
          <cell r="F1581">
            <v>8.6199999999999992</v>
          </cell>
          <cell r="G1581">
            <v>2.15</v>
          </cell>
          <cell r="H1581">
            <v>18.53</v>
          </cell>
        </row>
        <row r="1582">
          <cell r="B1582">
            <v>34357</v>
          </cell>
          <cell r="C1582" t="str">
            <v>SINAPI</v>
          </cell>
          <cell r="D1582" t="str">
            <v>REJUNTE CIMENTICIO, QUALQUER COR</v>
          </cell>
          <cell r="E1582" t="str">
            <v>KG</v>
          </cell>
          <cell r="F1582">
            <v>1.2</v>
          </cell>
          <cell r="G1582">
            <v>4.1100000000000003</v>
          </cell>
          <cell r="H1582">
            <v>4.93</v>
          </cell>
        </row>
        <row r="1583">
          <cell r="B1583">
            <v>194</v>
          </cell>
          <cell r="C1583" t="str">
            <v>Próprio</v>
          </cell>
          <cell r="D1583" t="str">
            <v xml:space="preserve">PORCELANATO CEMENTO GRIGIO 60x60 </v>
          </cell>
          <cell r="E1583" t="str">
            <v>67,07</v>
          </cell>
          <cell r="F1583">
            <v>1.05</v>
          </cell>
          <cell r="G1583">
            <v>67.069999999999993</v>
          </cell>
          <cell r="H1583">
            <v>70.42</v>
          </cell>
        </row>
        <row r="1587">
          <cell r="B1587" t="str">
            <v>Código</v>
          </cell>
          <cell r="C1587" t="str">
            <v>Banco</v>
          </cell>
          <cell r="D1587" t="str">
            <v>Descrição</v>
          </cell>
          <cell r="E1587" t="str">
            <v>Und</v>
          </cell>
          <cell r="F1587" t="str">
            <v>Quant.</v>
          </cell>
          <cell r="G1587" t="str">
            <v>Valor Unit</v>
          </cell>
          <cell r="H1587" t="str">
            <v>Total</v>
          </cell>
        </row>
        <row r="1588">
          <cell r="B1588">
            <v>100769</v>
          </cell>
          <cell r="C1588" t="str">
            <v>Próprio</v>
          </cell>
          <cell r="D1588" t="str">
            <v>Fornecimento e instalação de luminária de Led Downlight Slim 18 W</v>
          </cell>
          <cell r="E1588" t="str">
            <v>uni.</v>
          </cell>
          <cell r="F1588">
            <v>1</v>
          </cell>
          <cell r="G1588">
            <v>72.069999999999993</v>
          </cell>
          <cell r="H1588">
            <v>72.069999999999993</v>
          </cell>
        </row>
        <row r="1589">
          <cell r="B1589">
            <v>88264</v>
          </cell>
          <cell r="C1589" t="str">
            <v>SINAPI</v>
          </cell>
          <cell r="D1589" t="str">
            <v>ELETRICISTA COM ENCARGOS COMPLEMENTARES</v>
          </cell>
          <cell r="E1589" t="str">
            <v>H</v>
          </cell>
          <cell r="F1589">
            <v>1</v>
          </cell>
          <cell r="G1589">
            <v>19.04</v>
          </cell>
          <cell r="H1589">
            <v>19.04</v>
          </cell>
        </row>
        <row r="1590">
          <cell r="B1590">
            <v>88247</v>
          </cell>
          <cell r="C1590" t="str">
            <v>SINAPI</v>
          </cell>
          <cell r="D1590" t="str">
            <v>AUXILIAR DE ELETRICISTA COM ENCARGOS COMPLEMENTARES</v>
          </cell>
          <cell r="E1590" t="str">
            <v>H</v>
          </cell>
          <cell r="F1590">
            <v>1</v>
          </cell>
          <cell r="G1590">
            <v>14.99</v>
          </cell>
          <cell r="H1590">
            <v>14.99</v>
          </cell>
        </row>
        <row r="1591">
          <cell r="B1591">
            <v>200</v>
          </cell>
          <cell r="C1591" t="str">
            <v>Próprio</v>
          </cell>
          <cell r="D1591" t="str">
            <v>PAINEL SLIM LED QD 18W</v>
          </cell>
          <cell r="E1591" t="str">
            <v>uni.</v>
          </cell>
          <cell r="F1591">
            <v>1</v>
          </cell>
          <cell r="G1591">
            <v>38.04</v>
          </cell>
          <cell r="H1591">
            <v>38.04</v>
          </cell>
        </row>
        <row r="1595">
          <cell r="B1595" t="str">
            <v>Código</v>
          </cell>
          <cell r="C1595" t="str">
            <v>Banco</v>
          </cell>
          <cell r="D1595" t="str">
            <v>Descrição</v>
          </cell>
          <cell r="E1595" t="str">
            <v>Und</v>
          </cell>
          <cell r="F1595" t="str">
            <v>Quant.</v>
          </cell>
          <cell r="G1595" t="str">
            <v>Valor Unit</v>
          </cell>
          <cell r="H1595" t="str">
            <v>Total</v>
          </cell>
        </row>
        <row r="1596">
          <cell r="B1596">
            <v>101063</v>
          </cell>
          <cell r="C1596" t="str">
            <v>Próprio</v>
          </cell>
          <cell r="D1596" t="str">
            <v>Fornecimento e instalação de luminária de Led Downlight Slim 24 W</v>
          </cell>
          <cell r="E1596" t="str">
            <v>uni.</v>
          </cell>
          <cell r="F1596">
            <v>1</v>
          </cell>
          <cell r="G1596">
            <v>92.03</v>
          </cell>
          <cell r="H1596">
            <v>92.03</v>
          </cell>
        </row>
        <row r="1597">
          <cell r="B1597">
            <v>88264</v>
          </cell>
          <cell r="C1597" t="str">
            <v>SINAPI</v>
          </cell>
          <cell r="D1597" t="str">
            <v>ELETRICISTA COM ENCARGOS COMPLEMENTARES</v>
          </cell>
          <cell r="E1597" t="str">
            <v>H</v>
          </cell>
          <cell r="F1597">
            <v>1</v>
          </cell>
          <cell r="G1597">
            <v>19.04</v>
          </cell>
          <cell r="H1597">
            <v>19.04</v>
          </cell>
        </row>
        <row r="1598">
          <cell r="B1598">
            <v>88247</v>
          </cell>
          <cell r="C1598" t="str">
            <v>SINAPI</v>
          </cell>
          <cell r="D1598" t="str">
            <v>AUXILIAR DE ELETRICISTA COM ENCARGOS COMPLEMENTARES</v>
          </cell>
          <cell r="E1598" t="str">
            <v>H</v>
          </cell>
          <cell r="F1598">
            <v>1</v>
          </cell>
          <cell r="G1598">
            <v>14.99</v>
          </cell>
          <cell r="H1598">
            <v>14.99</v>
          </cell>
        </row>
        <row r="1599">
          <cell r="B1599">
            <v>201</v>
          </cell>
          <cell r="C1599" t="str">
            <v>Próprio</v>
          </cell>
          <cell r="D1599" t="str">
            <v xml:space="preserve">PAINEL SLIM LED QD 24W </v>
          </cell>
          <cell r="E1599" t="str">
            <v>uni.</v>
          </cell>
          <cell r="F1599">
            <v>1</v>
          </cell>
          <cell r="G1599">
            <v>58</v>
          </cell>
          <cell r="H1599">
            <v>58</v>
          </cell>
        </row>
        <row r="1603">
          <cell r="B1603" t="str">
            <v>Código</v>
          </cell>
          <cell r="C1603" t="str">
            <v>Banco</v>
          </cell>
          <cell r="D1603" t="str">
            <v>Descrição</v>
          </cell>
          <cell r="E1603" t="str">
            <v>Und</v>
          </cell>
          <cell r="F1603" t="str">
            <v>Quant.</v>
          </cell>
          <cell r="G1603" t="str">
            <v>Valor Unit</v>
          </cell>
          <cell r="H1603" t="str">
            <v>Total</v>
          </cell>
        </row>
        <row r="1604">
          <cell r="B1604">
            <v>101002</v>
          </cell>
          <cell r="C1604" t="str">
            <v>Próprio</v>
          </cell>
          <cell r="D1604" t="str">
            <v>FORNECIMENTO E INSTALAÇÃO DE POSTE METÁLICO 7 MT COM ISOLADOR ROLDANA PARA PADRÃO DE ENTRADA DE ENERGIA</v>
          </cell>
          <cell r="E1604" t="str">
            <v>UN</v>
          </cell>
          <cell r="F1604">
            <v>1</v>
          </cell>
          <cell r="G1604">
            <v>427</v>
          </cell>
          <cell r="H1604">
            <v>427</v>
          </cell>
        </row>
        <row r="1605">
          <cell r="B1605">
            <v>88264</v>
          </cell>
          <cell r="C1605" t="str">
            <v>SINAPI</v>
          </cell>
          <cell r="D1605" t="str">
            <v>ELETRICISTA COM ENCARGOS COMPLEMENTARES</v>
          </cell>
          <cell r="E1605" t="str">
            <v>H</v>
          </cell>
          <cell r="F1605">
            <v>0.5</v>
          </cell>
          <cell r="G1605">
            <v>19.04</v>
          </cell>
          <cell r="H1605">
            <v>9.52</v>
          </cell>
        </row>
        <row r="1606">
          <cell r="B1606">
            <v>88243</v>
          </cell>
          <cell r="C1606" t="str">
            <v>SINAPI</v>
          </cell>
          <cell r="D1606" t="str">
            <v>AJUDANTE ESPECIALIZADO COM ENCARGOS COMPLEMENTARES</v>
          </cell>
          <cell r="E1606" t="str">
            <v>H</v>
          </cell>
          <cell r="F1606">
            <v>0.5</v>
          </cell>
          <cell r="G1606">
            <v>17.88</v>
          </cell>
          <cell r="H1606">
            <v>8.94</v>
          </cell>
        </row>
        <row r="1607">
          <cell r="B1607">
            <v>88309</v>
          </cell>
          <cell r="C1607" t="str">
            <v>SINAPI</v>
          </cell>
          <cell r="D1607" t="str">
            <v>PEDREIRO COM ENCARGOS COMPLEMENTARES</v>
          </cell>
          <cell r="E1607" t="str">
            <v>H</v>
          </cell>
          <cell r="F1607">
            <v>0.5</v>
          </cell>
          <cell r="G1607">
            <v>18.89</v>
          </cell>
          <cell r="H1607">
            <v>9.4499999999999993</v>
          </cell>
        </row>
        <row r="1608">
          <cell r="B1608">
            <v>30010</v>
          </cell>
          <cell r="C1608" t="str">
            <v>SEDOP</v>
          </cell>
          <cell r="D1608" t="str">
            <v>Escavação manual ate 1.50m de profundidade</v>
          </cell>
          <cell r="E1608" t="str">
            <v>m³</v>
          </cell>
          <cell r="F1608">
            <v>5.0000000000000001E-3</v>
          </cell>
          <cell r="G1608">
            <v>45.24</v>
          </cell>
          <cell r="H1608">
            <v>0.23</v>
          </cell>
        </row>
        <row r="1609">
          <cell r="B1609">
            <v>88631</v>
          </cell>
          <cell r="C1609" t="str">
            <v>SINAPI</v>
          </cell>
          <cell r="D1609" t="str">
            <v>ARGAMASSA TRAÇO 1:4 (EM VOLUME DE CIMENTO E AREIA MÉDIA ÚMIDA), PREPARO MANUAL. AF_08/2019</v>
          </cell>
          <cell r="E1609" t="str">
            <v>m³</v>
          </cell>
          <cell r="F1609">
            <v>3.3E-3</v>
          </cell>
          <cell r="G1609">
            <v>563.05999999999995</v>
          </cell>
          <cell r="H1609">
            <v>1.86</v>
          </cell>
        </row>
        <row r="1610">
          <cell r="B1610">
            <v>168</v>
          </cell>
          <cell r="C1610" t="str">
            <v>Próprio</v>
          </cell>
          <cell r="D1610" t="str">
            <v>POSTE GALV. P/PADRAO 7MT MON/BIF P/02 CX MONTADA</v>
          </cell>
          <cell r="E1610" t="str">
            <v>UN</v>
          </cell>
          <cell r="F1610">
            <v>1</v>
          </cell>
          <cell r="G1610">
            <v>397</v>
          </cell>
          <cell r="H1610">
            <v>397</v>
          </cell>
        </row>
        <row r="1614">
          <cell r="B1614" t="str">
            <v>Código</v>
          </cell>
          <cell r="C1614" t="str">
            <v>Banco</v>
          </cell>
          <cell r="D1614" t="str">
            <v>Descrição</v>
          </cell>
          <cell r="E1614" t="str">
            <v>Und</v>
          </cell>
          <cell r="F1614" t="str">
            <v>Quant.</v>
          </cell>
          <cell r="G1614" t="str">
            <v>Valor Unit</v>
          </cell>
          <cell r="H1614" t="str">
            <v>Total</v>
          </cell>
        </row>
        <row r="1615">
          <cell r="B1615">
            <v>100745</v>
          </cell>
          <cell r="C1615" t="str">
            <v>Próprio</v>
          </cell>
          <cell r="D1615" t="str">
            <v>Bolsa de Ligação para vaso sanitario</v>
          </cell>
          <cell r="E1615" t="str">
            <v>un</v>
          </cell>
          <cell r="F1615">
            <v>1</v>
          </cell>
          <cell r="G1615">
            <v>6.16</v>
          </cell>
          <cell r="H1615">
            <v>6.16</v>
          </cell>
        </row>
        <row r="1616">
          <cell r="B1616">
            <v>88267</v>
          </cell>
          <cell r="C1616" t="str">
            <v>SINAPI</v>
          </cell>
          <cell r="D1616" t="str">
            <v>ENCANADOR OU BOMBEIRO HIDRÁULICO COM ENCARGOS COMPLEMENTARES</v>
          </cell>
          <cell r="E1616" t="str">
            <v>H</v>
          </cell>
          <cell r="F1616">
            <v>0.1</v>
          </cell>
          <cell r="G1616">
            <v>18.399999999999999</v>
          </cell>
          <cell r="H1616">
            <v>1.84</v>
          </cell>
        </row>
        <row r="1617">
          <cell r="B1617">
            <v>88248</v>
          </cell>
          <cell r="C1617" t="str">
            <v>SINAPI</v>
          </cell>
          <cell r="D1617" t="str">
            <v>AUXILIAR DE ENCANADOR OU BOMBEIRO HIDRÁULICO COM ENCARGOS COMPLEMENTARES</v>
          </cell>
          <cell r="E1617" t="str">
            <v>H</v>
          </cell>
          <cell r="F1617">
            <v>0.1</v>
          </cell>
          <cell r="G1617">
            <v>14.5</v>
          </cell>
          <cell r="H1617">
            <v>1.45</v>
          </cell>
        </row>
        <row r="1618">
          <cell r="B1618">
            <v>6140</v>
          </cell>
          <cell r="C1618" t="str">
            <v>SINAPI</v>
          </cell>
          <cell r="D1618" t="str">
            <v>BOLSA DE LIGACAO EM PVC FLEXIVEL PARA VASO SANITARIO 1.1/2 " (40 MM)</v>
          </cell>
          <cell r="E1618" t="str">
            <v>UN</v>
          </cell>
          <cell r="F1618">
            <v>1</v>
          </cell>
          <cell r="G1618">
            <v>2.87</v>
          </cell>
          <cell r="H1618">
            <v>2.87</v>
          </cell>
        </row>
        <row r="1622">
          <cell r="B1622" t="str">
            <v>Código</v>
          </cell>
          <cell r="C1622" t="str">
            <v>Banco</v>
          </cell>
          <cell r="D1622" t="str">
            <v>Descrição</v>
          </cell>
          <cell r="E1622" t="str">
            <v>Und</v>
          </cell>
          <cell r="F1622" t="str">
            <v>Quant.</v>
          </cell>
          <cell r="G1622" t="str">
            <v>Valor Unit</v>
          </cell>
          <cell r="H1622" t="str">
            <v>Total</v>
          </cell>
        </row>
        <row r="1623">
          <cell r="B1623">
            <v>101051</v>
          </cell>
          <cell r="C1623" t="str">
            <v>Próprio</v>
          </cell>
          <cell r="D1623" t="str">
            <v>JOELHO PVC, SOLDAVEL, COM BUCHA DE LATAO, 90 GRAUS, 20 MM X 1/2", PARA AGUA FRIA PREDIAL</v>
          </cell>
          <cell r="E1623" t="str">
            <v>UN</v>
          </cell>
          <cell r="F1623">
            <v>1</v>
          </cell>
          <cell r="G1623">
            <v>11.98</v>
          </cell>
          <cell r="H1623">
            <v>11.98</v>
          </cell>
        </row>
        <row r="1624">
          <cell r="B1624">
            <v>88248</v>
          </cell>
          <cell r="C1624" t="str">
            <v>SINAPI</v>
          </cell>
          <cell r="D1624" t="str">
            <v>AUXILIAR DE ENCANADOR OU BOMBEIRO HIDRÁULICO COM ENCARGOS COMPLEMENTARES</v>
          </cell>
          <cell r="E1624" t="str">
            <v>H</v>
          </cell>
          <cell r="F1624">
            <v>0.15</v>
          </cell>
          <cell r="G1624">
            <v>14.5</v>
          </cell>
          <cell r="H1624">
            <v>2.1800000000000002</v>
          </cell>
        </row>
        <row r="1625">
          <cell r="B1625">
            <v>88267</v>
          </cell>
          <cell r="C1625" t="str">
            <v>SINAPI</v>
          </cell>
          <cell r="D1625" t="str">
            <v>ENCANADOR OU BOMBEIRO HIDRÁULICO COM ENCARGOS COMPLEMENTARES</v>
          </cell>
          <cell r="E1625" t="str">
            <v>H</v>
          </cell>
          <cell r="F1625">
            <v>0.15</v>
          </cell>
          <cell r="G1625">
            <v>18.399999999999999</v>
          </cell>
          <cell r="H1625">
            <v>2.76</v>
          </cell>
        </row>
        <row r="1626">
          <cell r="B1626">
            <v>122</v>
          </cell>
          <cell r="C1626" t="str">
            <v>SINAPI</v>
          </cell>
          <cell r="D1626" t="str">
            <v>ADESIVO PLASTICO PARA PVC, FRASCO COM 850 GR</v>
          </cell>
          <cell r="E1626" t="str">
            <v>UN</v>
          </cell>
          <cell r="F1626">
            <v>7.0000000000000001E-3</v>
          </cell>
          <cell r="G1626">
            <v>58.71</v>
          </cell>
          <cell r="H1626">
            <v>0.41</v>
          </cell>
        </row>
        <row r="1627">
          <cell r="B1627">
            <v>20083</v>
          </cell>
          <cell r="C1627" t="str">
            <v>SINAPI</v>
          </cell>
          <cell r="D1627" t="str">
            <v>SOLUCAO LIMPADORA PARA PVC, FRASCO COM 1000 CM3</v>
          </cell>
          <cell r="E1627" t="str">
            <v>UN</v>
          </cell>
          <cell r="F1627">
            <v>8.0000000000000002E-3</v>
          </cell>
          <cell r="G1627">
            <v>50.99</v>
          </cell>
          <cell r="H1627">
            <v>0.41</v>
          </cell>
        </row>
        <row r="1628">
          <cell r="B1628">
            <v>38383</v>
          </cell>
          <cell r="C1628" t="str">
            <v>SINAPI</v>
          </cell>
          <cell r="D1628" t="str">
            <v>LIXA D'AGUA EM FOLHA, GRAO 100</v>
          </cell>
          <cell r="E1628" t="str">
            <v>UN</v>
          </cell>
          <cell r="F1628">
            <v>0.05</v>
          </cell>
          <cell r="G1628">
            <v>1.99</v>
          </cell>
          <cell r="H1628">
            <v>0.1</v>
          </cell>
        </row>
        <row r="1629">
          <cell r="B1629">
            <v>3515</v>
          </cell>
          <cell r="C1629" t="str">
            <v>SINAPI</v>
          </cell>
          <cell r="D1629" t="str">
            <v>JOELHO PVC, SOLDAVEL, COM BUCHA DE LATAO, 90 GRAUS, 20 MM X 1/2", PARA AGUA FRIA PREDIAL</v>
          </cell>
          <cell r="E1629" t="str">
            <v>UN</v>
          </cell>
          <cell r="F1629">
            <v>1</v>
          </cell>
          <cell r="G1629">
            <v>6.12</v>
          </cell>
          <cell r="H1629">
            <v>6.12</v>
          </cell>
        </row>
        <row r="1633">
          <cell r="B1633" t="str">
            <v>Código</v>
          </cell>
          <cell r="C1633" t="str">
            <v>Banco</v>
          </cell>
          <cell r="D1633" t="str">
            <v>Descrição</v>
          </cell>
          <cell r="E1633" t="str">
            <v>Und</v>
          </cell>
          <cell r="F1633" t="str">
            <v>Quant.</v>
          </cell>
          <cell r="G1633" t="str">
            <v>Valor Unit</v>
          </cell>
          <cell r="H1633" t="str">
            <v>Total</v>
          </cell>
        </row>
        <row r="1634">
          <cell r="B1634">
            <v>100711</v>
          </cell>
          <cell r="C1634" t="str">
            <v>Próprio</v>
          </cell>
          <cell r="D1634" t="str">
            <v>CAIXA SIFONADA, PVC, DN 150 X 150 X 50 MM, FORNECIDA E INSTALADA EM RAMAIS DE ENCAMINHAMENTO DE ÁGUA PLUVIAL. AF_12/2014</v>
          </cell>
          <cell r="E1634" t="str">
            <v>UN</v>
          </cell>
          <cell r="F1634">
            <v>1</v>
          </cell>
          <cell r="G1634">
            <v>37.65</v>
          </cell>
          <cell r="H1634">
            <v>37.65</v>
          </cell>
        </row>
        <row r="1635">
          <cell r="B1635">
            <v>88248</v>
          </cell>
          <cell r="C1635" t="str">
            <v>SINAPI</v>
          </cell>
          <cell r="D1635" t="str">
            <v>AUXILIAR DE ENCANADOR OU BOMBEIRO HIDRÁULICO COM ENCARGOS COMPLEMENTARES</v>
          </cell>
          <cell r="E1635" t="str">
            <v>H</v>
          </cell>
          <cell r="F1635">
            <v>0.13500000000000001</v>
          </cell>
          <cell r="G1635">
            <v>14.5</v>
          </cell>
          <cell r="H1635">
            <v>1.96</v>
          </cell>
        </row>
        <row r="1636">
          <cell r="B1636">
            <v>88267</v>
          </cell>
          <cell r="C1636" t="str">
            <v>SINAPI</v>
          </cell>
          <cell r="D1636" t="str">
            <v>ENCANADOR OU BOMBEIRO HIDRÁULICO COM ENCARGOS COMPLEMENTARES</v>
          </cell>
          <cell r="E1636" t="str">
            <v>H</v>
          </cell>
          <cell r="F1636">
            <v>0.13500000000000001</v>
          </cell>
          <cell r="G1636">
            <v>18.399999999999999</v>
          </cell>
          <cell r="H1636">
            <v>2.48</v>
          </cell>
        </row>
        <row r="1637">
          <cell r="B1637">
            <v>122</v>
          </cell>
          <cell r="C1637" t="str">
            <v>SINAPI</v>
          </cell>
          <cell r="D1637" t="str">
            <v>ADESIVO PLASTICO PARA PVC, FRASCO COM 850 GR</v>
          </cell>
          <cell r="E1637" t="str">
            <v>UN</v>
          </cell>
          <cell r="F1637">
            <v>1.4800000000000001E-2</v>
          </cell>
          <cell r="G1637">
            <v>58.71</v>
          </cell>
          <cell r="H1637">
            <v>0.87</v>
          </cell>
        </row>
        <row r="1638">
          <cell r="B1638">
            <v>20078</v>
          </cell>
          <cell r="C1638" t="str">
            <v>SINAPI</v>
          </cell>
          <cell r="D1638" t="str">
            <v>PASTA LUBRIFICANTE PARA TUBOS E CONEXOES COM JUNTA ELASTICA (USO EM PVC, ACO, POLIETILENO E OUTROS) ( DE *400* G)</v>
          </cell>
          <cell r="E1638" t="str">
            <v>UN</v>
          </cell>
          <cell r="F1638">
            <v>0.02</v>
          </cell>
          <cell r="G1638">
            <v>21.5</v>
          </cell>
          <cell r="H1638">
            <v>0.43</v>
          </cell>
        </row>
        <row r="1639">
          <cell r="B1639">
            <v>20083</v>
          </cell>
          <cell r="C1639" t="str">
            <v>SINAPI</v>
          </cell>
          <cell r="D1639" t="str">
            <v>SOLUCAO LIMPADORA PARA PVC, FRASCO COM 1000 CM3</v>
          </cell>
          <cell r="E1639" t="str">
            <v>UN</v>
          </cell>
          <cell r="F1639">
            <v>2.2499999999999999E-2</v>
          </cell>
          <cell r="G1639">
            <v>50.99</v>
          </cell>
          <cell r="H1639">
            <v>1.1499999999999999</v>
          </cell>
        </row>
        <row r="1640">
          <cell r="B1640">
            <v>20085</v>
          </cell>
          <cell r="C1640" t="str">
            <v>SINAPI</v>
          </cell>
          <cell r="D1640" t="str">
            <v>ANEL BORRACHA, DN 50 MM, PARA TUBO SERIE REFORCADA ESGOTO PREDIAL</v>
          </cell>
          <cell r="E1640" t="str">
            <v>UN</v>
          </cell>
          <cell r="F1640">
            <v>1</v>
          </cell>
          <cell r="G1640">
            <v>1.79</v>
          </cell>
          <cell r="H1640">
            <v>1.79</v>
          </cell>
        </row>
        <row r="1641">
          <cell r="B1641">
            <v>38383</v>
          </cell>
          <cell r="C1641" t="str">
            <v>SINAPI</v>
          </cell>
          <cell r="D1641" t="str">
            <v>LIXA D'AGUA EM FOLHA, GRAO 100</v>
          </cell>
          <cell r="E1641" t="str">
            <v>UN</v>
          </cell>
          <cell r="F1641">
            <v>3.6499999999999998E-2</v>
          </cell>
          <cell r="G1641">
            <v>1.99</v>
          </cell>
          <cell r="H1641">
            <v>7.0000000000000007E-2</v>
          </cell>
        </row>
        <row r="1642">
          <cell r="B1642">
            <v>11712</v>
          </cell>
          <cell r="C1642" t="str">
            <v>SINAPI</v>
          </cell>
          <cell r="D1642" t="str">
            <v>CAIXA SIFONADA PVC, 150 X 150 X 50 MM, COM GRELHA QUADRADA BRANCA (NBR 5688)</v>
          </cell>
          <cell r="E1642" t="str">
            <v>UN</v>
          </cell>
          <cell r="F1642">
            <v>1</v>
          </cell>
          <cell r="G1642">
            <v>28.9</v>
          </cell>
          <cell r="H1642">
            <v>28.9</v>
          </cell>
        </row>
        <row r="1646">
          <cell r="B1646" t="str">
            <v>Código</v>
          </cell>
          <cell r="C1646" t="str">
            <v>Banco</v>
          </cell>
          <cell r="D1646" t="str">
            <v>Descrição</v>
          </cell>
          <cell r="E1646" t="str">
            <v>Und</v>
          </cell>
          <cell r="F1646" t="str">
            <v>Quant.</v>
          </cell>
          <cell r="G1646" t="str">
            <v>Valor Unit</v>
          </cell>
          <cell r="H1646" t="str">
            <v>Total</v>
          </cell>
        </row>
        <row r="1647">
          <cell r="B1647">
            <v>101065</v>
          </cell>
          <cell r="C1647" t="str">
            <v>Próprio</v>
          </cell>
          <cell r="D1647" t="str">
            <v>CURVA CURTA PVC, PB, JE, 45 GRAUS, DN 100 MM, PARA REDE COLETORA ESGOTO (NBR 10569)</v>
          </cell>
          <cell r="E1647" t="str">
            <v>UN</v>
          </cell>
          <cell r="F1647">
            <v>1</v>
          </cell>
          <cell r="G1647">
            <v>38.67</v>
          </cell>
          <cell r="H1647">
            <v>38.67</v>
          </cell>
        </row>
        <row r="1648">
          <cell r="B1648">
            <v>88248</v>
          </cell>
          <cell r="C1648" t="str">
            <v>SINAPI</v>
          </cell>
          <cell r="D1648" t="str">
            <v>AUXILIAR DE ENCANADOR OU BOMBEIRO HIDRÁULICO COM ENCARGOS COMPLEMENTARES</v>
          </cell>
          <cell r="E1648" t="str">
            <v>H</v>
          </cell>
          <cell r="F1648">
            <v>0.14000000000000001</v>
          </cell>
          <cell r="G1648">
            <v>14.5</v>
          </cell>
          <cell r="H1648">
            <v>2.0299999999999998</v>
          </cell>
        </row>
        <row r="1649">
          <cell r="B1649">
            <v>88267</v>
          </cell>
          <cell r="C1649" t="str">
            <v>SINAPI</v>
          </cell>
          <cell r="D1649" t="str">
            <v>ENCANADOR OU BOMBEIRO HIDRÁULICO COM ENCARGOS COMPLEMENTARES</v>
          </cell>
          <cell r="E1649" t="str">
            <v>H</v>
          </cell>
          <cell r="F1649">
            <v>0.14000000000000001</v>
          </cell>
          <cell r="G1649">
            <v>18.399999999999999</v>
          </cell>
          <cell r="H1649">
            <v>2.58</v>
          </cell>
        </row>
        <row r="1650">
          <cell r="B1650">
            <v>301</v>
          </cell>
          <cell r="C1650" t="str">
            <v>SINAPI</v>
          </cell>
          <cell r="D1650" t="str">
            <v>ANEL BORRACHA PARA TUBO ESGOTO PREDIAL, DN 100 MM (NBR 5688)</v>
          </cell>
          <cell r="E1650" t="str">
            <v>UN</v>
          </cell>
          <cell r="F1650">
            <v>1</v>
          </cell>
          <cell r="G1650">
            <v>3.55</v>
          </cell>
          <cell r="H1650">
            <v>3.55</v>
          </cell>
        </row>
        <row r="1651">
          <cell r="B1651">
            <v>20078</v>
          </cell>
          <cell r="C1651" t="str">
            <v>SINAPI</v>
          </cell>
          <cell r="D1651" t="str">
            <v>PASTA LUBRIFICANTE PARA TUBOS E CONEXOES COM JUNTA ELASTICA (USO EM PVC, ACO, POLIETILENO E OUTROS) ( DE *400* G)</v>
          </cell>
          <cell r="E1651" t="str">
            <v>UN</v>
          </cell>
          <cell r="F1651">
            <v>4.5999999999999999E-2</v>
          </cell>
          <cell r="G1651">
            <v>21.5</v>
          </cell>
          <cell r="H1651">
            <v>0.99</v>
          </cell>
        </row>
        <row r="1652">
          <cell r="B1652">
            <v>20094</v>
          </cell>
          <cell r="C1652" t="str">
            <v>SINAPI</v>
          </cell>
          <cell r="D1652" t="str">
            <v>CURVA CURTA PVC, PB, JE, 45 GRAUS, DN 100 MM, PARA REDE COLETORA ESGOTO (NBR 10569)</v>
          </cell>
          <cell r="E1652" t="str">
            <v>UN</v>
          </cell>
          <cell r="F1652">
            <v>1</v>
          </cell>
          <cell r="G1652">
            <v>29.52</v>
          </cell>
          <cell r="H1652">
            <v>29.52</v>
          </cell>
        </row>
        <row r="1656">
          <cell r="B1656" t="str">
            <v>Código</v>
          </cell>
          <cell r="C1656" t="str">
            <v>Banco</v>
          </cell>
          <cell r="D1656" t="str">
            <v>Descrição</v>
          </cell>
          <cell r="E1656" t="str">
            <v>Und</v>
          </cell>
          <cell r="F1656" t="str">
            <v>Quant.</v>
          </cell>
          <cell r="G1656" t="str">
            <v>Valor Unit</v>
          </cell>
          <cell r="H1656" t="str">
            <v>Total</v>
          </cell>
        </row>
        <row r="1657">
          <cell r="B1657">
            <v>100814</v>
          </cell>
          <cell r="C1657" t="str">
            <v>Próprio</v>
          </cell>
          <cell r="D1657" t="str">
            <v>JOELHO 90 GRAUS COM VISITA, PVC, SOLDÁVEL, DN 100MM - 50MM  INSTALADO EM RAMAL OU SUB-RAMAL DE ESGOTO - FORNECIMENTO E INSTALAÇÃO.</v>
          </cell>
          <cell r="E1657" t="str">
            <v>UN</v>
          </cell>
          <cell r="F1657">
            <v>1</v>
          </cell>
          <cell r="G1657">
            <v>25.49</v>
          </cell>
          <cell r="H1657">
            <v>25.49</v>
          </cell>
        </row>
        <row r="1658">
          <cell r="B1658">
            <v>88248</v>
          </cell>
          <cell r="C1658" t="str">
            <v>SINAPI</v>
          </cell>
          <cell r="D1658" t="str">
            <v>AUXILIAR DE ENCANADOR OU BOMBEIRO HIDRÁULICO COM ENCARGOS COMPLEMENTARES</v>
          </cell>
          <cell r="E1658" t="str">
            <v>H</v>
          </cell>
          <cell r="F1658">
            <v>0.15</v>
          </cell>
          <cell r="G1658">
            <v>14.5</v>
          </cell>
          <cell r="H1658">
            <v>2.1800000000000002</v>
          </cell>
        </row>
        <row r="1659">
          <cell r="B1659">
            <v>88267</v>
          </cell>
          <cell r="C1659" t="str">
            <v>SINAPI</v>
          </cell>
          <cell r="D1659" t="str">
            <v>ENCANADOR OU BOMBEIRO HIDRÁULICO COM ENCARGOS COMPLEMENTARES</v>
          </cell>
          <cell r="E1659" t="str">
            <v>H</v>
          </cell>
          <cell r="F1659">
            <v>0.15</v>
          </cell>
          <cell r="G1659">
            <v>18.399999999999999</v>
          </cell>
          <cell r="H1659">
            <v>2.76</v>
          </cell>
        </row>
        <row r="1660">
          <cell r="B1660">
            <v>122</v>
          </cell>
          <cell r="C1660" t="str">
            <v>SINAPI</v>
          </cell>
          <cell r="D1660" t="str">
            <v>ADESIVO PLASTICO PARA PVC, FRASCO COM 850 GR</v>
          </cell>
          <cell r="E1660" t="str">
            <v>UN</v>
          </cell>
          <cell r="F1660">
            <v>7.0000000000000001E-3</v>
          </cell>
          <cell r="G1660">
            <v>58.71</v>
          </cell>
          <cell r="H1660">
            <v>0.41</v>
          </cell>
        </row>
        <row r="1661">
          <cell r="B1661">
            <v>20083</v>
          </cell>
          <cell r="C1661" t="str">
            <v>SINAPI</v>
          </cell>
          <cell r="D1661" t="str">
            <v>SOLUCAO LIMPADORA PARA PVC, FRASCO COM 1000 CM3</v>
          </cell>
          <cell r="E1661" t="str">
            <v>UN</v>
          </cell>
          <cell r="F1661">
            <v>8.0000000000000002E-3</v>
          </cell>
          <cell r="G1661">
            <v>50.99</v>
          </cell>
          <cell r="H1661">
            <v>0.41</v>
          </cell>
        </row>
        <row r="1662">
          <cell r="B1662">
            <v>38383</v>
          </cell>
          <cell r="C1662" t="str">
            <v>SINAPI</v>
          </cell>
          <cell r="D1662" t="str">
            <v>LIXA D'AGUA EM FOLHA, GRAO 100</v>
          </cell>
          <cell r="E1662" t="str">
            <v>UN</v>
          </cell>
          <cell r="F1662">
            <v>0.05</v>
          </cell>
          <cell r="G1662">
            <v>1.99</v>
          </cell>
          <cell r="H1662">
            <v>0.1</v>
          </cell>
        </row>
        <row r="1663">
          <cell r="B1663">
            <v>10836</v>
          </cell>
          <cell r="C1663" t="str">
            <v>SINAPI</v>
          </cell>
          <cell r="D1663" t="str">
            <v>JOELHO PVC COM VISITA, 90 GRAUS, DN 100 X 50 MM, SERIE NORMAL, PARA ESGOTO PREDIAL</v>
          </cell>
          <cell r="E1663" t="str">
            <v>UN</v>
          </cell>
          <cell r="F1663">
            <v>1</v>
          </cell>
          <cell r="G1663">
            <v>19.63</v>
          </cell>
          <cell r="H1663">
            <v>19.63</v>
          </cell>
        </row>
        <row r="1667">
          <cell r="B1667" t="str">
            <v>Código</v>
          </cell>
          <cell r="C1667" t="str">
            <v>Banco</v>
          </cell>
          <cell r="D1667" t="str">
            <v>Descrição</v>
          </cell>
          <cell r="E1667" t="str">
            <v>Und</v>
          </cell>
          <cell r="F1667" t="str">
            <v>Quant.</v>
          </cell>
          <cell r="G1667" t="str">
            <v>Valor Unit</v>
          </cell>
          <cell r="H1667" t="str">
            <v>Total</v>
          </cell>
        </row>
        <row r="1668">
          <cell r="B1668">
            <v>100903</v>
          </cell>
          <cell r="C1668" t="str">
            <v>Próprio</v>
          </cell>
          <cell r="D1668" t="str">
            <v>Fornecimento e instalação de joelho 90° com anel para esgoto secundário 40mm - 1.1/2"</v>
          </cell>
          <cell r="E1668" t="str">
            <v>uni.</v>
          </cell>
          <cell r="F1668">
            <v>1</v>
          </cell>
          <cell r="G1668">
            <v>42.51</v>
          </cell>
          <cell r="H1668">
            <v>42.51</v>
          </cell>
        </row>
        <row r="1669">
          <cell r="B1669">
            <v>88267</v>
          </cell>
          <cell r="C1669" t="str">
            <v>SINAPI</v>
          </cell>
          <cell r="D1669" t="str">
            <v>ENCANADOR OU BOMBEIRO HIDRÁULICO COM ENCARGOS COMPLEMENTARES</v>
          </cell>
          <cell r="E1669" t="str">
            <v>H</v>
          </cell>
          <cell r="F1669">
            <v>0.2</v>
          </cell>
          <cell r="G1669">
            <v>18.399999999999999</v>
          </cell>
          <cell r="H1669">
            <v>3.68</v>
          </cell>
        </row>
        <row r="1670">
          <cell r="B1670">
            <v>88248</v>
          </cell>
          <cell r="C1670" t="str">
            <v>SINAPI</v>
          </cell>
          <cell r="D1670" t="str">
            <v>AUXILIAR DE ENCANADOR OU BOMBEIRO HIDRÁULICO COM ENCARGOS COMPLEMENTARES</v>
          </cell>
          <cell r="E1670" t="str">
            <v>H</v>
          </cell>
          <cell r="F1670">
            <v>0.2</v>
          </cell>
          <cell r="G1670">
            <v>14.5</v>
          </cell>
          <cell r="H1670">
            <v>2.9</v>
          </cell>
        </row>
        <row r="1671">
          <cell r="B1671">
            <v>122</v>
          </cell>
          <cell r="C1671" t="str">
            <v>SINAPI</v>
          </cell>
          <cell r="D1671" t="str">
            <v>ADESIVO PLASTICO PARA PVC, FRASCO COM 850 GR</v>
          </cell>
          <cell r="E1671" t="str">
            <v>UN</v>
          </cell>
          <cell r="F1671">
            <v>0.52900000000000003</v>
          </cell>
          <cell r="G1671">
            <v>58.71</v>
          </cell>
          <cell r="H1671">
            <v>31.06</v>
          </cell>
        </row>
        <row r="1672">
          <cell r="B1672">
            <v>10835</v>
          </cell>
          <cell r="C1672" t="str">
            <v>SINAPI</v>
          </cell>
          <cell r="D1672" t="str">
            <v>JOELHO PVC, COM BOLSA E ANEL, 90 GRAUS, DN 40 X *38* MM, SERIE NORMAL, PARA ESGOTO PREDIAL</v>
          </cell>
          <cell r="E1672" t="str">
            <v>UN</v>
          </cell>
          <cell r="F1672">
            <v>1</v>
          </cell>
          <cell r="G1672">
            <v>4.1100000000000003</v>
          </cell>
          <cell r="H1672">
            <v>4.1100000000000003</v>
          </cell>
        </row>
        <row r="1673">
          <cell r="B1673">
            <v>20083</v>
          </cell>
          <cell r="C1673" t="str">
            <v>SINAPI</v>
          </cell>
          <cell r="D1673" t="str">
            <v>SOLUCAO LIMPADORA PARA PVC, FRASCO COM 1000 CM3</v>
          </cell>
          <cell r="E1673" t="str">
            <v>UN</v>
          </cell>
          <cell r="F1673">
            <v>1.4999999999999999E-2</v>
          </cell>
          <cell r="G1673">
            <v>50.99</v>
          </cell>
          <cell r="H1673">
            <v>0.76</v>
          </cell>
        </row>
        <row r="1676">
          <cell r="B1676" t="str">
            <v>Código</v>
          </cell>
          <cell r="C1676" t="str">
            <v>Banco</v>
          </cell>
          <cell r="D1676" t="str">
            <v>Descrição</v>
          </cell>
          <cell r="E1676" t="str">
            <v>Und</v>
          </cell>
          <cell r="F1676" t="str">
            <v>Quant.</v>
          </cell>
          <cell r="G1676" t="str">
            <v>Valor Unit</v>
          </cell>
          <cell r="H1676" t="str">
            <v>Total</v>
          </cell>
        </row>
        <row r="1677">
          <cell r="B1677">
            <v>101095</v>
          </cell>
          <cell r="C1677" t="str">
            <v>Próprio</v>
          </cell>
          <cell r="D1677" t="str">
            <v>CAP PVC ESGOTO 50mm</v>
          </cell>
          <cell r="E1677" t="str">
            <v>uni.</v>
          </cell>
          <cell r="F1677">
            <v>1</v>
          </cell>
          <cell r="G1677">
            <v>21.39</v>
          </cell>
          <cell r="H1677">
            <v>21.39</v>
          </cell>
        </row>
        <row r="1678">
          <cell r="B1678">
            <v>88267</v>
          </cell>
          <cell r="C1678" t="str">
            <v>SINAPI</v>
          </cell>
          <cell r="D1678" t="str">
            <v>ENCANADOR OU BOMBEIRO HIDRÁULICO COM ENCARGOS COMPLEMENTARES</v>
          </cell>
          <cell r="E1678" t="str">
            <v>H</v>
          </cell>
          <cell r="F1678">
            <v>0.35699999999999998</v>
          </cell>
          <cell r="G1678">
            <v>18.399999999999999</v>
          </cell>
          <cell r="H1678">
            <v>6.57</v>
          </cell>
        </row>
        <row r="1679">
          <cell r="B1679">
            <v>88248</v>
          </cell>
          <cell r="C1679" t="str">
            <v>SINAPI</v>
          </cell>
          <cell r="D1679" t="str">
            <v>AUXILIAR DE ENCANADOR OU BOMBEIRO HIDRÁULICO COM ENCARGOS COMPLEMENTARES</v>
          </cell>
          <cell r="E1679" t="str">
            <v>H</v>
          </cell>
          <cell r="F1679">
            <v>0.35699999999999998</v>
          </cell>
          <cell r="G1679">
            <v>14.5</v>
          </cell>
          <cell r="H1679">
            <v>5.18</v>
          </cell>
        </row>
        <row r="1680">
          <cell r="B1680">
            <v>119</v>
          </cell>
          <cell r="C1680" t="str">
            <v>SINAPI</v>
          </cell>
          <cell r="D1680" t="str">
            <v xml:space="preserve">ADESIVO PLASTICO PARA PVC, BISNAGA COM 75 GR </v>
          </cell>
          <cell r="E1680" t="str">
            <v>UN</v>
          </cell>
          <cell r="F1680">
            <v>0.32</v>
          </cell>
          <cell r="G1680">
            <v>6.5</v>
          </cell>
          <cell r="H1680">
            <v>2.08</v>
          </cell>
        </row>
        <row r="1681">
          <cell r="B1681">
            <v>4448</v>
          </cell>
          <cell r="C1681" t="str">
            <v>SBC</v>
          </cell>
          <cell r="D1681" t="str">
            <v>CAP PVC ESGOTO SERIE NORMAL 50mm</v>
          </cell>
          <cell r="E1681" t="str">
            <v>UN</v>
          </cell>
          <cell r="F1681">
            <v>1</v>
          </cell>
          <cell r="G1681">
            <v>6.13</v>
          </cell>
          <cell r="H1681">
            <v>6.13</v>
          </cell>
        </row>
        <row r="1682">
          <cell r="B1682">
            <v>20083</v>
          </cell>
          <cell r="C1682" t="str">
            <v>SINAPI</v>
          </cell>
          <cell r="D1682" t="str">
            <v>SOLUCAO LIMPADORA PARA PVC, FRASCO COM 1000 CM3</v>
          </cell>
          <cell r="E1682" t="str">
            <v>UN</v>
          </cell>
          <cell r="F1682">
            <v>2.8000000000000001E-2</v>
          </cell>
          <cell r="G1682">
            <v>50.99</v>
          </cell>
          <cell r="H1682">
            <v>1.43</v>
          </cell>
        </row>
        <row r="1686">
          <cell r="B1686" t="str">
            <v>Código</v>
          </cell>
          <cell r="C1686" t="str">
            <v>Banco</v>
          </cell>
          <cell r="D1686" t="str">
            <v>Descrição</v>
          </cell>
          <cell r="E1686" t="str">
            <v>Und</v>
          </cell>
          <cell r="F1686" t="str">
            <v>Quant.</v>
          </cell>
          <cell r="G1686" t="str">
            <v>Valor Unit</v>
          </cell>
          <cell r="H1686" t="str">
            <v>Total</v>
          </cell>
        </row>
        <row r="1687">
          <cell r="B1687">
            <v>100816</v>
          </cell>
          <cell r="C1687" t="str">
            <v>Próprio</v>
          </cell>
          <cell r="D1687" t="str">
            <v>JUNÇÃO SIMPLES, PVC, SERIE NORMAL, ESGOTO PREDIAL, DN 100 X 50 MM, JUNTA ELÁSTICA, FORNECIDO E INSTALADO EM RAMAL DE DESCARGA OU RAMAL DE ESGOTO SANITÁRIO.</v>
          </cell>
          <cell r="E1687" t="str">
            <v>UN</v>
          </cell>
          <cell r="F1687">
            <v>1</v>
          </cell>
          <cell r="G1687">
            <v>35.049999999999997</v>
          </cell>
          <cell r="H1687">
            <v>35.049999999999997</v>
          </cell>
        </row>
        <row r="1688">
          <cell r="B1688">
            <v>88248</v>
          </cell>
          <cell r="C1688" t="str">
            <v>SINAPI</v>
          </cell>
          <cell r="D1688" t="str">
            <v>AUXILIAR DE ENCANADOR OU BOMBEIRO HIDRÁULICO COM ENCARGOS COMPLEMENTARES</v>
          </cell>
          <cell r="E1688" t="str">
            <v>H</v>
          </cell>
          <cell r="F1688">
            <v>0.33</v>
          </cell>
          <cell r="G1688">
            <v>14.5</v>
          </cell>
          <cell r="H1688">
            <v>4.79</v>
          </cell>
        </row>
        <row r="1689">
          <cell r="B1689">
            <v>88267</v>
          </cell>
          <cell r="C1689" t="str">
            <v>SINAPI</v>
          </cell>
          <cell r="D1689" t="str">
            <v>ENCANADOR OU BOMBEIRO HIDRÁULICO COM ENCARGOS COMPLEMENTARES</v>
          </cell>
          <cell r="E1689" t="str">
            <v>H</v>
          </cell>
          <cell r="F1689">
            <v>0.33</v>
          </cell>
          <cell r="G1689">
            <v>18.399999999999999</v>
          </cell>
          <cell r="H1689">
            <v>6.07</v>
          </cell>
        </row>
        <row r="1690">
          <cell r="B1690">
            <v>301</v>
          </cell>
          <cell r="C1690" t="str">
            <v>SINAPI</v>
          </cell>
          <cell r="D1690" t="str">
            <v>ANEL BORRACHA PARA TUBO ESGOTO PREDIAL, DN 100 MM (NBR 5688)</v>
          </cell>
          <cell r="E1690" t="str">
            <v>UN</v>
          </cell>
          <cell r="F1690">
            <v>1</v>
          </cell>
          <cell r="G1690">
            <v>3.55</v>
          </cell>
          <cell r="H1690">
            <v>3.55</v>
          </cell>
        </row>
        <row r="1691">
          <cell r="B1691">
            <v>20078</v>
          </cell>
          <cell r="C1691" t="str">
            <v>SINAPI</v>
          </cell>
          <cell r="D1691" t="str">
            <v>PASTA LUBRIFICANTE PARA TUBOS E CONEXOES COM JUNTA ELASTICA (USO EM PVC, ACO, POLIETILENO E OUTROS) ( DE *400* G)</v>
          </cell>
          <cell r="E1691" t="str">
            <v>UN</v>
          </cell>
          <cell r="F1691">
            <v>9.1999999999999998E-2</v>
          </cell>
          <cell r="G1691">
            <v>21.5</v>
          </cell>
          <cell r="H1691">
            <v>1.98</v>
          </cell>
        </row>
        <row r="1692">
          <cell r="B1692">
            <v>296</v>
          </cell>
          <cell r="C1692" t="str">
            <v>SINAPI</v>
          </cell>
          <cell r="D1692" t="str">
            <v>ANEL BORRACHA PARA TUBO ESGOTO PREDIAL DN 50 MM (NBR 5688)</v>
          </cell>
          <cell r="E1692" t="str">
            <v>UN</v>
          </cell>
          <cell r="F1692">
            <v>1</v>
          </cell>
          <cell r="G1692">
            <v>2</v>
          </cell>
          <cell r="H1692">
            <v>2</v>
          </cell>
        </row>
        <row r="1693">
          <cell r="B1693">
            <v>3659</v>
          </cell>
          <cell r="C1693" t="str">
            <v>SINAPI</v>
          </cell>
          <cell r="D1693" t="str">
            <v>JUNCAO SIMPLES, PVC, DN 100 X 50 MM, SERIE NORMAL PARA ESGOTO PREDIAL</v>
          </cell>
          <cell r="E1693" t="str">
            <v>UN</v>
          </cell>
          <cell r="F1693">
            <v>1</v>
          </cell>
          <cell r="G1693">
            <v>16.66</v>
          </cell>
          <cell r="H1693">
            <v>16.66</v>
          </cell>
        </row>
        <row r="1697">
          <cell r="B1697" t="str">
            <v>Código</v>
          </cell>
          <cell r="C1697" t="str">
            <v>Banco</v>
          </cell>
          <cell r="D1697" t="str">
            <v>Descrição</v>
          </cell>
          <cell r="E1697" t="str">
            <v>Und</v>
          </cell>
          <cell r="F1697" t="str">
            <v>Quant.</v>
          </cell>
          <cell r="G1697" t="str">
            <v>Valor Unit</v>
          </cell>
          <cell r="H1697" t="str">
            <v>Total</v>
          </cell>
        </row>
        <row r="1698">
          <cell r="B1698">
            <v>100746</v>
          </cell>
          <cell r="C1698" t="str">
            <v>Próprio</v>
          </cell>
          <cell r="D1698" t="str">
            <v>Terminal de ventilação - 50 mm</v>
          </cell>
          <cell r="E1698" t="str">
            <v>un</v>
          </cell>
          <cell r="F1698">
            <v>1</v>
          </cell>
          <cell r="G1698">
            <v>21.07</v>
          </cell>
          <cell r="H1698">
            <v>21.07</v>
          </cell>
        </row>
        <row r="1699">
          <cell r="B1699">
            <v>88248</v>
          </cell>
          <cell r="C1699" t="str">
            <v>SINAPI</v>
          </cell>
          <cell r="D1699" t="str">
            <v>AUXILIAR DE ENCANADOR OU BOMBEIRO HIDRÁULICO COM ENCARGOS COMPLEMENTARES</v>
          </cell>
          <cell r="E1699" t="str">
            <v>H</v>
          </cell>
          <cell r="F1699">
            <v>0.09</v>
          </cell>
          <cell r="G1699">
            <v>14.5</v>
          </cell>
          <cell r="H1699">
            <v>1.31</v>
          </cell>
        </row>
        <row r="1700">
          <cell r="B1700">
            <v>88267</v>
          </cell>
          <cell r="C1700" t="str">
            <v>SINAPI</v>
          </cell>
          <cell r="D1700" t="str">
            <v>ENCANADOR OU BOMBEIRO HIDRÁULICO COM ENCARGOS COMPLEMENTARES</v>
          </cell>
          <cell r="E1700" t="str">
            <v>H</v>
          </cell>
          <cell r="F1700">
            <v>0.09</v>
          </cell>
          <cell r="G1700">
            <v>18.399999999999999</v>
          </cell>
          <cell r="H1700">
            <v>1.66</v>
          </cell>
        </row>
        <row r="1701">
          <cell r="B1701">
            <v>39319</v>
          </cell>
          <cell r="C1701" t="str">
            <v>SINAPI</v>
          </cell>
          <cell r="D1701" t="str">
            <v>TERMINAL DE VENTILACAO, 50 MM, SERIE NORMAL, ESGOTO PREDIAL</v>
          </cell>
          <cell r="E1701" t="str">
            <v>UN</v>
          </cell>
          <cell r="F1701">
            <v>1</v>
          </cell>
          <cell r="G1701">
            <v>7.04</v>
          </cell>
          <cell r="H1701">
            <v>7.04</v>
          </cell>
        </row>
        <row r="1702">
          <cell r="B1702">
            <v>3148</v>
          </cell>
          <cell r="C1702" t="str">
            <v>SINAPI</v>
          </cell>
          <cell r="D1702" t="str">
            <v>FITA VEDA ROSCA EM ROLOS DE 18 MM X 50 M (L X C)</v>
          </cell>
          <cell r="E1702" t="str">
            <v>UN</v>
          </cell>
          <cell r="F1702">
            <v>1</v>
          </cell>
          <cell r="G1702">
            <v>11.06</v>
          </cell>
          <cell r="H1702">
            <v>11.06</v>
          </cell>
        </row>
        <row r="1705">
          <cell r="B1705" t="str">
            <v>Código</v>
          </cell>
          <cell r="C1705" t="str">
            <v>Banco</v>
          </cell>
          <cell r="D1705" t="str">
            <v>Descrição</v>
          </cell>
          <cell r="E1705" t="str">
            <v>Und</v>
          </cell>
          <cell r="F1705" t="str">
            <v>Quant.</v>
          </cell>
          <cell r="G1705" t="str">
            <v>Valor Unit</v>
          </cell>
          <cell r="H1705" t="str">
            <v>Total</v>
          </cell>
        </row>
        <row r="1706">
          <cell r="B1706">
            <v>101101</v>
          </cell>
          <cell r="C1706" t="str">
            <v>Próprio</v>
          </cell>
          <cell r="D1706" t="str">
            <v>ALIMENTADOR PREDIAL</v>
          </cell>
          <cell r="E1706" t="str">
            <v>un</v>
          </cell>
          <cell r="F1706">
            <v>1</v>
          </cell>
          <cell r="G1706">
            <v>54.01</v>
          </cell>
          <cell r="H1706">
            <v>54.01</v>
          </cell>
        </row>
        <row r="1707">
          <cell r="B1707">
            <v>88248</v>
          </cell>
          <cell r="C1707" t="str">
            <v>SINAPI</v>
          </cell>
          <cell r="D1707" t="str">
            <v>AUXILIAR DE ENCANADOR OU BOMBEIRO HIDRÁULICO COM ENCARGOS COMPLEMENTARES</v>
          </cell>
          <cell r="E1707" t="str">
            <v>H</v>
          </cell>
          <cell r="F1707">
            <v>0.15</v>
          </cell>
          <cell r="G1707">
            <v>14.5</v>
          </cell>
          <cell r="H1707">
            <v>2.1800000000000002</v>
          </cell>
        </row>
        <row r="1708">
          <cell r="B1708">
            <v>88267</v>
          </cell>
          <cell r="C1708" t="str">
            <v>SINAPI</v>
          </cell>
          <cell r="D1708" t="str">
            <v>ENCANADOR OU BOMBEIRO HIDRÁULICO COM ENCARGOS COMPLEMENTARES</v>
          </cell>
          <cell r="E1708" t="str">
            <v>H</v>
          </cell>
          <cell r="F1708">
            <v>0.15</v>
          </cell>
          <cell r="G1708">
            <v>18.399999999999999</v>
          </cell>
          <cell r="H1708">
            <v>2.76</v>
          </cell>
        </row>
        <row r="1709">
          <cell r="B1709">
            <v>89538</v>
          </cell>
          <cell r="C1709" t="str">
            <v>SINAPI</v>
          </cell>
          <cell r="D1709" t="str">
            <v>ADAPTADOR CURTO COM BOLSA E ROSCA PARA REGISTRO, PVC, SOLDÁVEL, DN 25MM X 3/4, INSTALADO EM PRUMADA DE ÁGUA - FORNECIMENTO E INSTALAÇÃO. AF_12/2014</v>
          </cell>
          <cell r="E1709" t="str">
            <v>UN</v>
          </cell>
          <cell r="F1709">
            <v>1</v>
          </cell>
          <cell r="G1709">
            <v>3.09</v>
          </cell>
          <cell r="H1709">
            <v>3.09</v>
          </cell>
        </row>
        <row r="1710">
          <cell r="B1710">
            <v>89412</v>
          </cell>
          <cell r="C1710" t="str">
            <v>SINAPI</v>
          </cell>
          <cell r="D1710" t="str">
            <v>JOELHO 90 GRAUS, PVC, SOLDÁVEL, DN 25MM, X 3/4 INSTALADO EM RAMAL DE DISTRIBUIÇÃO DE ÁGUA - FORNECIMENTO E INSTALAÇÃO. AF_12/2014</v>
          </cell>
          <cell r="E1710" t="str">
            <v>UN</v>
          </cell>
          <cell r="F1710">
            <v>1</v>
          </cell>
          <cell r="G1710">
            <v>7.4</v>
          </cell>
          <cell r="H1710">
            <v>7.4</v>
          </cell>
        </row>
        <row r="1711">
          <cell r="B1711">
            <v>89402</v>
          </cell>
          <cell r="C1711" t="str">
            <v>SINAPI</v>
          </cell>
          <cell r="D1711" t="str">
            <v xml:space="preserve"> TUBO, PVC, SOLDÁVEL, DN 25MM, INSTALADO EM RAMAL DE DISTRIBUIÇÃO DE ÁGUA - FORNECIMENTO E INSTALAÇÃO. AF_12/2014</v>
          </cell>
          <cell r="E1711" t="str">
            <v>UN</v>
          </cell>
          <cell r="F1711">
            <v>3</v>
          </cell>
          <cell r="G1711">
            <v>8.01</v>
          </cell>
          <cell r="H1711">
            <v>24.03</v>
          </cell>
        </row>
        <row r="1712">
          <cell r="B1712">
            <v>1412</v>
          </cell>
          <cell r="C1712" t="str">
            <v>SINAPI</v>
          </cell>
          <cell r="D1712" t="str">
            <v>COLAR TOMADA PVC, COM TRAVAS, SAIDA COM ROSCA, DE 85 MM X 1/2" OU 85 MM X 3/4", PARA LIGACAO PREDIAL DE AGUA</v>
          </cell>
          <cell r="E1712" t="str">
            <v>UN</v>
          </cell>
          <cell r="F1712">
            <v>1</v>
          </cell>
          <cell r="G1712">
            <v>14.55</v>
          </cell>
          <cell r="H1712">
            <v>14.55</v>
          </cell>
        </row>
        <row r="1716">
          <cell r="B1716" t="str">
            <v>Código</v>
          </cell>
          <cell r="C1716" t="str">
            <v>Banco</v>
          </cell>
          <cell r="D1716" t="str">
            <v>Descrição</v>
          </cell>
          <cell r="E1716" t="str">
            <v>Und</v>
          </cell>
          <cell r="F1716" t="str">
            <v>Quant.</v>
          </cell>
          <cell r="G1716" t="str">
            <v>Valor Unit</v>
          </cell>
          <cell r="H1716" t="str">
            <v>Total</v>
          </cell>
        </row>
        <row r="1717">
          <cell r="B1717">
            <v>100813</v>
          </cell>
          <cell r="C1717" t="str">
            <v>Próprio</v>
          </cell>
          <cell r="D1717" t="str">
            <v>RALO SECO PVC QUADRADO, 100 X 100 X 53 MM, SAIDA 40 MM, COM GRELHA BRANCA, FORNECIMENTO E INSTALAÇÃO</v>
          </cell>
          <cell r="E1717" t="str">
            <v>UN</v>
          </cell>
          <cell r="F1717">
            <v>1</v>
          </cell>
          <cell r="G1717">
            <v>11.79</v>
          </cell>
          <cell r="H1717">
            <v>11.79</v>
          </cell>
        </row>
        <row r="1718">
          <cell r="B1718">
            <v>88248</v>
          </cell>
          <cell r="C1718" t="str">
            <v>SINAPI</v>
          </cell>
          <cell r="D1718" t="str">
            <v>AUXILIAR DE ENCANADOR OU BOMBEIRO HIDRÁULICO COM ENCARGOS COMPLEMENTARES</v>
          </cell>
          <cell r="E1718" t="str">
            <v>H</v>
          </cell>
          <cell r="F1718">
            <v>7.0000000000000007E-2</v>
          </cell>
          <cell r="G1718">
            <v>14.5</v>
          </cell>
          <cell r="H1718">
            <v>1.02</v>
          </cell>
        </row>
        <row r="1719">
          <cell r="B1719">
            <v>88267</v>
          </cell>
          <cell r="C1719" t="str">
            <v>SINAPI</v>
          </cell>
          <cell r="D1719" t="str">
            <v>ENCANADOR OU BOMBEIRO HIDRÁULICO COM ENCARGOS COMPLEMENTARES</v>
          </cell>
          <cell r="E1719" t="str">
            <v>H</v>
          </cell>
          <cell r="F1719">
            <v>7.0000000000000007E-2</v>
          </cell>
          <cell r="G1719">
            <v>18.399999999999999</v>
          </cell>
          <cell r="H1719">
            <v>1.29</v>
          </cell>
        </row>
        <row r="1720">
          <cell r="B1720">
            <v>122</v>
          </cell>
          <cell r="C1720" t="str">
            <v>SINAPI</v>
          </cell>
          <cell r="D1720" t="str">
            <v>ADESIVO PLASTICO PARA PVC, FRASCO COM 850 GR</v>
          </cell>
          <cell r="E1720" t="str">
            <v>UN</v>
          </cell>
          <cell r="F1720">
            <v>4.8999999999999998E-3</v>
          </cell>
          <cell r="G1720">
            <v>58.71</v>
          </cell>
          <cell r="H1720">
            <v>0.28999999999999998</v>
          </cell>
        </row>
        <row r="1721">
          <cell r="B1721">
            <v>20083</v>
          </cell>
          <cell r="C1721" t="str">
            <v>SINAPI</v>
          </cell>
          <cell r="D1721" t="str">
            <v>SOLUCAO LIMPADORA PARA PVC, FRASCO COM 1000 CM3</v>
          </cell>
          <cell r="E1721" t="str">
            <v>UN</v>
          </cell>
          <cell r="F1721">
            <v>7.4999999999999997E-3</v>
          </cell>
          <cell r="G1721">
            <v>50.99</v>
          </cell>
          <cell r="H1721">
            <v>0.38</v>
          </cell>
        </row>
        <row r="1722">
          <cell r="B1722">
            <v>38383</v>
          </cell>
          <cell r="C1722" t="str">
            <v>SINAPI</v>
          </cell>
          <cell r="D1722" t="str">
            <v>LIXA D'AGUA EM FOLHA, GRAO 100</v>
          </cell>
          <cell r="E1722" t="str">
            <v>UN</v>
          </cell>
          <cell r="F1722">
            <v>1.7000000000000001E-2</v>
          </cell>
          <cell r="G1722">
            <v>1.99</v>
          </cell>
          <cell r="H1722">
            <v>0.03</v>
          </cell>
        </row>
        <row r="1723">
          <cell r="B1723">
            <v>5102</v>
          </cell>
          <cell r="C1723" t="str">
            <v>SINAPI</v>
          </cell>
          <cell r="D1723" t="str">
            <v>RALO SECO PVC QUADRADO, 100 X 100 X 53 MM, SAIDA 40 MM, COM GRELHA BRANCA</v>
          </cell>
          <cell r="E1723" t="str">
            <v>UN</v>
          </cell>
          <cell r="F1723">
            <v>1</v>
          </cell>
          <cell r="G1723">
            <v>8.7799999999999994</v>
          </cell>
          <cell r="H1723">
            <v>8.7799999999999994</v>
          </cell>
        </row>
        <row r="1727">
          <cell r="B1727" t="str">
            <v>Código</v>
          </cell>
          <cell r="C1727" t="str">
            <v>Banco</v>
          </cell>
          <cell r="D1727" t="str">
            <v>Descrição</v>
          </cell>
          <cell r="E1727" t="str">
            <v>Und</v>
          </cell>
          <cell r="F1727" t="str">
            <v>Quant.</v>
          </cell>
          <cell r="G1727" t="str">
            <v>Valor Unit</v>
          </cell>
          <cell r="H1727" t="str">
            <v>Total</v>
          </cell>
        </row>
        <row r="1728">
          <cell r="B1728">
            <v>100822</v>
          </cell>
          <cell r="C1728" t="str">
            <v>Próprio</v>
          </cell>
          <cell r="D1728" t="str">
            <v>CURVA CURTA 90 GRAUS, PVC, REDE PLUVIAL, DN 100 MM,  FORNECIDO E INSTALADO</v>
          </cell>
          <cell r="E1728" t="str">
            <v>UN</v>
          </cell>
          <cell r="F1728">
            <v>1</v>
          </cell>
          <cell r="G1728">
            <v>31.05</v>
          </cell>
          <cell r="H1728">
            <v>31.05</v>
          </cell>
        </row>
        <row r="1729">
          <cell r="B1729">
            <v>88248</v>
          </cell>
          <cell r="C1729" t="str">
            <v>SINAPI</v>
          </cell>
          <cell r="D1729" t="str">
            <v>AUXILIAR DE ENCANADOR OU BOMBEIRO HIDRÁULICO COM ENCARGOS COMPLEMENTARES</v>
          </cell>
          <cell r="E1729" t="str">
            <v>H</v>
          </cell>
          <cell r="F1729">
            <v>0.12</v>
          </cell>
          <cell r="G1729">
            <v>14.5</v>
          </cell>
          <cell r="H1729">
            <v>1.74</v>
          </cell>
        </row>
        <row r="1730">
          <cell r="B1730">
            <v>88267</v>
          </cell>
          <cell r="C1730" t="str">
            <v>SINAPI</v>
          </cell>
          <cell r="D1730" t="str">
            <v>ENCANADOR OU BOMBEIRO HIDRÁULICO COM ENCARGOS COMPLEMENTARES</v>
          </cell>
          <cell r="E1730" t="str">
            <v>H</v>
          </cell>
          <cell r="F1730">
            <v>0.12</v>
          </cell>
          <cell r="G1730">
            <v>18.399999999999999</v>
          </cell>
          <cell r="H1730">
            <v>2.21</v>
          </cell>
        </row>
        <row r="1731">
          <cell r="B1731">
            <v>301</v>
          </cell>
          <cell r="C1731" t="str">
            <v>SINAPI</v>
          </cell>
          <cell r="D1731" t="str">
            <v>ANEL BORRACHA PARA TUBO ESGOTO PREDIAL, DN 100 MM (NBR 5688)</v>
          </cell>
          <cell r="E1731" t="str">
            <v>UN</v>
          </cell>
          <cell r="F1731">
            <v>1</v>
          </cell>
          <cell r="G1731">
            <v>3.55</v>
          </cell>
          <cell r="H1731">
            <v>3.55</v>
          </cell>
        </row>
        <row r="1732">
          <cell r="B1732">
            <v>1966</v>
          </cell>
          <cell r="C1732" t="str">
            <v>SINAPI</v>
          </cell>
          <cell r="D1732" t="str">
            <v>CURVA PVC CURTA 90 GRAUS, 100 MM, PARA ESGOTO PREDIAL</v>
          </cell>
          <cell r="E1732" t="str">
            <v>UN</v>
          </cell>
          <cell r="F1732">
            <v>1</v>
          </cell>
          <cell r="G1732">
            <v>22.56</v>
          </cell>
          <cell r="H1732">
            <v>22.56</v>
          </cell>
        </row>
        <row r="1733">
          <cell r="B1733">
            <v>20078</v>
          </cell>
          <cell r="C1733" t="str">
            <v>SINAPI</v>
          </cell>
          <cell r="D1733" t="str">
            <v>PASTA LUBRIFICANTE PARA TUBOS E CONEXOES COM JUNTA ELASTICA (USO EM PVC, ACO, POLIETILENO E OUTROS) ( DE *400* G)</v>
          </cell>
          <cell r="E1733" t="str">
            <v>UN</v>
          </cell>
          <cell r="F1733">
            <v>4.5999999999999999E-2</v>
          </cell>
          <cell r="G1733">
            <v>21.5</v>
          </cell>
          <cell r="H1733">
            <v>0.99</v>
          </cell>
        </row>
        <row r="1737">
          <cell r="B1737" t="str">
            <v>Código</v>
          </cell>
          <cell r="C1737" t="str">
            <v>Banco</v>
          </cell>
          <cell r="D1737" t="str">
            <v>Descrição</v>
          </cell>
          <cell r="E1737" t="str">
            <v>Und</v>
          </cell>
          <cell r="F1737" t="str">
            <v>Quant.</v>
          </cell>
          <cell r="G1737" t="str">
            <v>Valor Unit</v>
          </cell>
          <cell r="H1737" t="str">
            <v>Total</v>
          </cell>
        </row>
        <row r="1738">
          <cell r="B1738">
            <v>100820</v>
          </cell>
          <cell r="C1738" t="str">
            <v>Próprio</v>
          </cell>
          <cell r="D1738" t="str">
            <v>CURVA LONGA 45 GRAUS, PVC, REDE PLUVIAL, DN 100 MM,  FORNECIDO E INSTALADO</v>
          </cell>
          <cell r="E1738" t="str">
            <v>UN</v>
          </cell>
          <cell r="F1738">
            <v>1</v>
          </cell>
          <cell r="G1738">
            <v>35.159999999999997</v>
          </cell>
          <cell r="H1738">
            <v>35.159999999999997</v>
          </cell>
        </row>
        <row r="1739">
          <cell r="B1739">
            <v>88248</v>
          </cell>
          <cell r="C1739" t="str">
            <v>SINAPI</v>
          </cell>
          <cell r="D1739" t="str">
            <v>AUXILIAR DE ENCANADOR OU BOMBEIRO HIDRÁULICO COM ENCARGOS COMPLEMENTARES</v>
          </cell>
          <cell r="E1739" t="str">
            <v>H</v>
          </cell>
          <cell r="F1739">
            <v>0.25</v>
          </cell>
          <cell r="G1739">
            <v>14.5</v>
          </cell>
          <cell r="H1739">
            <v>3.63</v>
          </cell>
        </row>
        <row r="1740">
          <cell r="B1740">
            <v>88267</v>
          </cell>
          <cell r="C1740" t="str">
            <v>SINAPI</v>
          </cell>
          <cell r="D1740" t="str">
            <v>ENCANADOR OU BOMBEIRO HIDRÁULICO COM ENCARGOS COMPLEMENTARES</v>
          </cell>
          <cell r="E1740" t="str">
            <v>H</v>
          </cell>
          <cell r="F1740">
            <v>0.25</v>
          </cell>
          <cell r="G1740">
            <v>18.399999999999999</v>
          </cell>
          <cell r="H1740">
            <v>4.5999999999999996</v>
          </cell>
        </row>
        <row r="1741">
          <cell r="B1741">
            <v>20078</v>
          </cell>
          <cell r="C1741" t="str">
            <v>SINAPI</v>
          </cell>
          <cell r="D1741" t="str">
            <v>PASTA LUBRIFICANTE PARA TUBOS E CONEXOES COM JUNTA ELASTICA (USO EM PVC, ACO, POLIETILENO E OUTROS) ( DE *400* G)</v>
          </cell>
          <cell r="E1741" t="str">
            <v>UN</v>
          </cell>
          <cell r="F1741">
            <v>4.5999999999999999E-2</v>
          </cell>
          <cell r="G1741">
            <v>21.5</v>
          </cell>
          <cell r="H1741">
            <v>0.99</v>
          </cell>
        </row>
        <row r="1742">
          <cell r="B1742">
            <v>38426</v>
          </cell>
          <cell r="C1742" t="str">
            <v>SINAPI</v>
          </cell>
          <cell r="D1742" t="str">
            <v>CURVA DE PVC, 45 GRAUS, SERIE R, DN 100 MM, PARA ESGOTO OU AGUAS PLUVIAIS PREDIAIS</v>
          </cell>
          <cell r="E1742" t="str">
            <v>UN</v>
          </cell>
          <cell r="F1742">
            <v>1</v>
          </cell>
          <cell r="G1742">
            <v>25.94</v>
          </cell>
          <cell r="H1742">
            <v>25.94</v>
          </cell>
        </row>
        <row r="1746">
          <cell r="B1746" t="str">
            <v>Código</v>
          </cell>
          <cell r="C1746" t="str">
            <v>Banco</v>
          </cell>
          <cell r="D1746" t="str">
            <v>Descrição</v>
          </cell>
          <cell r="E1746" t="str">
            <v>Und</v>
          </cell>
          <cell r="F1746" t="str">
            <v>Quant.</v>
          </cell>
          <cell r="G1746" t="str">
            <v>Valor Unit</v>
          </cell>
          <cell r="H1746" t="str">
            <v>Total</v>
          </cell>
        </row>
        <row r="1747">
          <cell r="B1747">
            <v>100816</v>
          </cell>
          <cell r="C1747" t="str">
            <v>Próprio</v>
          </cell>
          <cell r="D1747" t="str">
            <v>JUNÇÃO SIMPLES, PVC, SERIE NORMAL, ESGOTO PREDIAL, DN 100 X 50 MM, JUNTA ELÁSTICA, FORNECIDO E INSTALADO EM RAMAL DE DESCARGA OU RAMAL DE ESGOTO SANITÁRIO.</v>
          </cell>
          <cell r="E1747" t="str">
            <v>UN</v>
          </cell>
          <cell r="F1747">
            <v>1</v>
          </cell>
          <cell r="G1747">
            <v>35.049999999999997</v>
          </cell>
          <cell r="H1747">
            <v>35.049999999999997</v>
          </cell>
        </row>
        <row r="1748">
          <cell r="B1748">
            <v>88248</v>
          </cell>
          <cell r="C1748" t="str">
            <v>SINAPI</v>
          </cell>
          <cell r="D1748" t="str">
            <v>AUXILIAR DE ENCANADOR OU BOMBEIRO HIDRÁULICO COM ENCARGOS COMPLEMENTARES</v>
          </cell>
          <cell r="E1748" t="str">
            <v>H</v>
          </cell>
          <cell r="F1748">
            <v>0.33</v>
          </cell>
          <cell r="G1748">
            <v>14.5</v>
          </cell>
          <cell r="H1748">
            <v>4.79</v>
          </cell>
        </row>
        <row r="1749">
          <cell r="B1749">
            <v>88267</v>
          </cell>
          <cell r="C1749" t="str">
            <v>SINAPI</v>
          </cell>
          <cell r="D1749" t="str">
            <v>ENCANADOR OU BOMBEIRO HIDRÁULICO COM ENCARGOS COMPLEMENTARES</v>
          </cell>
          <cell r="E1749" t="str">
            <v>H</v>
          </cell>
          <cell r="F1749">
            <v>0.33</v>
          </cell>
          <cell r="G1749">
            <v>18.399999999999999</v>
          </cell>
          <cell r="H1749">
            <v>6.07</v>
          </cell>
        </row>
        <row r="1750">
          <cell r="B1750">
            <v>301</v>
          </cell>
          <cell r="C1750" t="str">
            <v>SINAPI</v>
          </cell>
          <cell r="D1750" t="str">
            <v>ANEL BORRACHA PARA TUBO ESGOTO PREDIAL, DN 100 MM (NBR 5688)</v>
          </cell>
          <cell r="E1750" t="str">
            <v>UN</v>
          </cell>
          <cell r="F1750">
            <v>1</v>
          </cell>
          <cell r="G1750">
            <v>3.55</v>
          </cell>
          <cell r="H1750">
            <v>3.55</v>
          </cell>
        </row>
        <row r="1751">
          <cell r="B1751">
            <v>20078</v>
          </cell>
          <cell r="C1751" t="str">
            <v>SINAPI</v>
          </cell>
          <cell r="D1751" t="str">
            <v>PASTA LUBRIFICANTE PARA TUBOS E CONEXOES COM JUNTA ELASTICA (USO EM PVC, ACO, POLIETILENO E OUTROS) ( DE *400* G)</v>
          </cell>
          <cell r="E1751" t="str">
            <v>UN</v>
          </cell>
          <cell r="F1751">
            <v>9.1999999999999998E-2</v>
          </cell>
          <cell r="G1751">
            <v>21.5</v>
          </cell>
          <cell r="H1751">
            <v>1.98</v>
          </cell>
        </row>
        <row r="1752">
          <cell r="B1752">
            <v>296</v>
          </cell>
          <cell r="C1752" t="str">
            <v>SINAPI</v>
          </cell>
          <cell r="D1752" t="str">
            <v>ANEL BORRACHA PARA TUBO ESGOTO PREDIAL DN 50 MM (NBR 5688)</v>
          </cell>
          <cell r="E1752" t="str">
            <v>UN</v>
          </cell>
          <cell r="F1752">
            <v>1</v>
          </cell>
          <cell r="G1752">
            <v>2</v>
          </cell>
          <cell r="H1752">
            <v>2</v>
          </cell>
        </row>
        <row r="1753">
          <cell r="B1753">
            <v>3659</v>
          </cell>
          <cell r="C1753" t="str">
            <v>SINAPI</v>
          </cell>
          <cell r="D1753" t="str">
            <v>JUNCAO SIMPLES, PVC, DN 100 X 50 MM, SERIE NORMAL PARA ESGOTO PREDIAL</v>
          </cell>
          <cell r="E1753" t="str">
            <v>UN</v>
          </cell>
          <cell r="F1753">
            <v>1</v>
          </cell>
          <cell r="G1753">
            <v>16.66</v>
          </cell>
          <cell r="H1753">
            <v>16.66</v>
          </cell>
        </row>
        <row r="1757">
          <cell r="B1757" t="str">
            <v>Código</v>
          </cell>
          <cell r="C1757" t="str">
            <v>Banco</v>
          </cell>
          <cell r="D1757" t="str">
            <v>Descrição</v>
          </cell>
          <cell r="E1757" t="str">
            <v>Und</v>
          </cell>
          <cell r="F1757" t="str">
            <v>Quant.</v>
          </cell>
          <cell r="G1757" t="str">
            <v>Valor Unit</v>
          </cell>
          <cell r="H1757" t="str">
            <v>Total</v>
          </cell>
        </row>
        <row r="1758">
          <cell r="B1758">
            <v>101019</v>
          </cell>
          <cell r="C1758" t="str">
            <v>Próprio</v>
          </cell>
          <cell r="D1758" t="str">
            <v>Fornecimento e instalação de porta em madeira de lei, pintada com esmalte sintético brilhante, duas demãos, sobre fundo nivelador, sendo uma folha de abrir, dimensões 90 x 210 cm, inclusive fechadura, dobradiças, portal e alizar com pintura e barras de apoio e material resistente a impacto</v>
          </cell>
          <cell r="E1758" t="str">
            <v>UN</v>
          </cell>
          <cell r="F1758">
            <v>1</v>
          </cell>
          <cell r="G1758">
            <v>1881.87</v>
          </cell>
          <cell r="H1758">
            <v>1881.87</v>
          </cell>
        </row>
        <row r="1759">
          <cell r="B1759">
            <v>100659</v>
          </cell>
          <cell r="C1759" t="str">
            <v>SINAPI</v>
          </cell>
          <cell r="D1759" t="str">
            <v>ALIZAR DE 5X1,5CM PARA PORTA FIXADO COM PREGOS, PADRÃO MÉDIO - FORNECIMENTO E INSTALAÇÃO. AF_12/2019</v>
          </cell>
          <cell r="E1759" t="str">
            <v>M</v>
          </cell>
          <cell r="F1759">
            <v>10.8</v>
          </cell>
          <cell r="G1759">
            <v>5.04</v>
          </cell>
          <cell r="H1759">
            <v>54.43</v>
          </cell>
        </row>
        <row r="1760">
          <cell r="B1760">
            <v>91304</v>
          </cell>
          <cell r="C1760" t="str">
            <v>SINAPI</v>
          </cell>
          <cell r="D1760" t="str">
            <v>FECHADURA DE EMBUTIR COM CILINDRO, EXTERNA, COMPLETA, ACABAMENTO PADRÃO POPULAR, INCLUSO EXECUÇÃO DE FURO - FORNECIMENTO E INSTALAÇÃO. AF_12/2019</v>
          </cell>
          <cell r="E1760" t="str">
            <v>UN</v>
          </cell>
          <cell r="F1760">
            <v>1</v>
          </cell>
          <cell r="G1760">
            <v>72.83</v>
          </cell>
          <cell r="H1760">
            <v>72.83</v>
          </cell>
        </row>
        <row r="1761">
          <cell r="B1761">
            <v>90806</v>
          </cell>
          <cell r="C1761" t="str">
            <v>SINAPI</v>
          </cell>
          <cell r="D1761" t="str">
            <v>BATENTE PARA PORTA DE MADEIRA, FIXAÇÃO COM ARGAMASSA, PADRÃO MÉDIO - FORNECIMENTO E INSTALAÇÃO. AF_12/2019_P</v>
          </cell>
          <cell r="E1761" t="str">
            <v>UN</v>
          </cell>
          <cell r="F1761">
            <v>1</v>
          </cell>
          <cell r="G1761">
            <v>232.04</v>
          </cell>
          <cell r="H1761">
            <v>232.04</v>
          </cell>
        </row>
        <row r="1762">
          <cell r="B1762">
            <v>102220</v>
          </cell>
          <cell r="C1762" t="str">
            <v>SINAPI</v>
          </cell>
          <cell r="D1762" t="str">
            <v>PINTURA ESMALTE BRILHANTE PARA MADEIRA, DUAS DEMAOS, SOBRE FUNDO NIVELADOR BRANCO</v>
          </cell>
          <cell r="E1762" t="str">
            <v>m²</v>
          </cell>
          <cell r="F1762">
            <v>5.0599999999999996</v>
          </cell>
          <cell r="G1762">
            <v>10.73</v>
          </cell>
          <cell r="H1762">
            <v>54.29</v>
          </cell>
        </row>
        <row r="1763">
          <cell r="B1763">
            <v>190716</v>
          </cell>
          <cell r="C1763" t="str">
            <v>SEDOP</v>
          </cell>
          <cell r="D1763" t="str">
            <v>Barra em aço inox (PNE)</v>
          </cell>
          <cell r="E1763" t="str">
            <v>M</v>
          </cell>
          <cell r="F1763">
            <v>0.8</v>
          </cell>
          <cell r="G1763">
            <v>280.42</v>
          </cell>
          <cell r="H1763">
            <v>224.34</v>
          </cell>
        </row>
        <row r="1764">
          <cell r="B1764">
            <v>4998</v>
          </cell>
          <cell r="C1764" t="str">
            <v>SINAPI</v>
          </cell>
          <cell r="D1764" t="str">
            <v>PORTA DE MADEIRA-DE-LEI TIPO MEXICANA SEM EMENDA (ANGELIM OU EQUIVALENTE REGIONAL), E = *3,5* CM</v>
          </cell>
          <cell r="E1764" t="str">
            <v>m²</v>
          </cell>
          <cell r="F1764">
            <v>1.89</v>
          </cell>
          <cell r="G1764">
            <v>469.19</v>
          </cell>
          <cell r="H1764">
            <v>886.77</v>
          </cell>
        </row>
        <row r="1765">
          <cell r="B1765">
            <v>2432</v>
          </cell>
          <cell r="C1765" t="str">
            <v>SINAPI</v>
          </cell>
          <cell r="D1765" t="str">
            <v>DOBRADICA EM ACO/FERRO, 3 1/2" X  3", E= 1,9  A 2 MM, COM ANEL,  CROMADO OU ZINCADO, TAMPA BOLA, COM PARAFUSOS</v>
          </cell>
          <cell r="E1765" t="str">
            <v>UN</v>
          </cell>
          <cell r="F1765">
            <v>3</v>
          </cell>
          <cell r="G1765">
            <v>24.01</v>
          </cell>
          <cell r="H1765">
            <v>72.03</v>
          </cell>
        </row>
        <row r="1766">
          <cell r="B1766">
            <v>11055</v>
          </cell>
          <cell r="C1766" t="str">
            <v>SINAPI</v>
          </cell>
          <cell r="D1766" t="str">
            <v>PARAFUSO ROSCA SOBERBA ZINCADO CABECA CHATA FENDA SIMPLES 3,5 X 25 MM (1 ")</v>
          </cell>
          <cell r="E1766" t="str">
            <v>UN</v>
          </cell>
          <cell r="F1766">
            <v>19</v>
          </cell>
          <cell r="G1766">
            <v>0.06</v>
          </cell>
          <cell r="H1766">
            <v>1.1399999999999999</v>
          </cell>
        </row>
        <row r="1767">
          <cell r="B1767">
            <v>67</v>
          </cell>
          <cell r="C1767" t="str">
            <v>Próprio</v>
          </cell>
          <cell r="D1767" t="str">
            <v>Chapa de Proteção em Inox para Porta 40x90 cm</v>
          </cell>
          <cell r="E1767" t="str">
            <v>uni.</v>
          </cell>
          <cell r="F1767">
            <v>2</v>
          </cell>
          <cell r="G1767">
            <v>142</v>
          </cell>
          <cell r="H1767">
            <v>284</v>
          </cell>
        </row>
        <row r="1771">
          <cell r="B1771" t="str">
            <v>Código</v>
          </cell>
          <cell r="C1771" t="str">
            <v>Banco</v>
          </cell>
          <cell r="D1771" t="str">
            <v>Descrição</v>
          </cell>
          <cell r="E1771" t="str">
            <v>Und</v>
          </cell>
          <cell r="F1771" t="str">
            <v>Quant.</v>
          </cell>
          <cell r="G1771" t="str">
            <v>Valor Unit</v>
          </cell>
          <cell r="H1771" t="str">
            <v>Total</v>
          </cell>
        </row>
        <row r="1772">
          <cell r="B1772">
            <v>101020</v>
          </cell>
          <cell r="C1772" t="str">
            <v>Próprio</v>
          </cell>
          <cell r="D1772" t="str">
            <v>Fornecimento e instalação de porta em madeira maciça, pintada com esmalte sintético brilhante, sendo uma folha de abrir, dimensões 80 x 210 cm, inclusive fechadura, dobradiças, portal e alizar com pintura</v>
          </cell>
          <cell r="E1772" t="str">
            <v>un.</v>
          </cell>
          <cell r="F1772">
            <v>1</v>
          </cell>
          <cell r="G1772">
            <v>763.81</v>
          </cell>
          <cell r="H1772">
            <v>763.81</v>
          </cell>
        </row>
        <row r="1773">
          <cell r="B1773">
            <v>88261</v>
          </cell>
          <cell r="C1773" t="str">
            <v>SINAPI</v>
          </cell>
          <cell r="D1773" t="str">
            <v>CARPINTEIRO DE ESQUADRIA COM ENCARGOS COMPLEMENTARES</v>
          </cell>
          <cell r="E1773" t="str">
            <v>H</v>
          </cell>
          <cell r="F1773">
            <v>1.96</v>
          </cell>
          <cell r="G1773">
            <v>18.71</v>
          </cell>
          <cell r="H1773">
            <v>36.67</v>
          </cell>
        </row>
        <row r="1774">
          <cell r="B1774">
            <v>88316</v>
          </cell>
          <cell r="C1774" t="str">
            <v>SINAPI</v>
          </cell>
          <cell r="D1774" t="str">
            <v>SERVENTE COM ENCARGOS COMPLEMENTARES</v>
          </cell>
          <cell r="E1774" t="str">
            <v>H</v>
          </cell>
          <cell r="F1774">
            <v>1.32</v>
          </cell>
          <cell r="G1774">
            <v>15.06</v>
          </cell>
          <cell r="H1774">
            <v>19.88</v>
          </cell>
        </row>
        <row r="1775">
          <cell r="B1775">
            <v>102220</v>
          </cell>
          <cell r="C1775" t="str">
            <v>SINAPI</v>
          </cell>
          <cell r="D1775" t="str">
            <v>PINTURA TINTA DE ACABAMENTO (PIGMENTADA) ESMALTE SINTÉTICO BRILHANTE EM MADEIRA, 2 DEMÃOS. AF_01/2021</v>
          </cell>
          <cell r="E1775" t="str">
            <v>m²</v>
          </cell>
          <cell r="F1775">
            <v>5.0999999999999996</v>
          </cell>
          <cell r="G1775">
            <v>10.73</v>
          </cell>
          <cell r="H1775">
            <v>54.72</v>
          </cell>
        </row>
        <row r="1776">
          <cell r="B1776" t="str">
            <v xml:space="preserve"> D00097 </v>
          </cell>
          <cell r="C1776" t="str">
            <v>SEDOP</v>
          </cell>
          <cell r="D1776" t="str">
            <v>Alizar em madeira de lei</v>
          </cell>
          <cell r="E1776" t="str">
            <v>M</v>
          </cell>
          <cell r="F1776">
            <v>10.199999999999999</v>
          </cell>
          <cell r="G1776">
            <v>12</v>
          </cell>
          <cell r="H1776">
            <v>122.4</v>
          </cell>
        </row>
        <row r="1777">
          <cell r="B1777">
            <v>3080</v>
          </cell>
          <cell r="C1777" t="str">
            <v>SINAPI</v>
          </cell>
          <cell r="D1777" t="str">
            <v>FECHADURA ESPELHO PARA PORTA EXTERNA, EM ACO INOX (MAQUINA, TESTA E CONTRA-TESTA) E EM ZAMAC (MACANETA, LINGUETA E TRINCOS) COM ACABAMENTO CROMADO, MAQUINA DE 40 MM, INCLUINDO CHAVE TIPO CILINDRO</v>
          </cell>
          <cell r="E1777" t="str">
            <v>CJ</v>
          </cell>
          <cell r="F1777">
            <v>1</v>
          </cell>
          <cell r="G1777">
            <v>46.55</v>
          </cell>
          <cell r="H1777">
            <v>46.55</v>
          </cell>
        </row>
        <row r="1778">
          <cell r="B1778">
            <v>2420</v>
          </cell>
          <cell r="C1778" t="str">
            <v>SINAPI</v>
          </cell>
          <cell r="D1778" t="str">
            <v>DOBRADICA EM ACO/FERRO, 3" X 2 1/2", E= 1,9 A 2 MM, SEM ANEL,  CROMADO OU ZINCADO, TAMPA BOLA, COM PARAFUSOS</v>
          </cell>
          <cell r="E1778" t="str">
            <v>UN</v>
          </cell>
          <cell r="F1778">
            <v>3</v>
          </cell>
          <cell r="G1778">
            <v>13.97</v>
          </cell>
          <cell r="H1778">
            <v>41.91</v>
          </cell>
        </row>
        <row r="1779">
          <cell r="B1779">
            <v>183</v>
          </cell>
          <cell r="C1779" t="str">
            <v>SINAPI</v>
          </cell>
          <cell r="D1779" t="str">
            <v>BATENTE/ PORTAL/ ADUELA/ MARCO MACICO, E= *3 CM, L= *13 CM, *60 CM A 120* CM X *210 CM,  EM CEDRINHO/ ANGELIM COMERCIAL/ EUCALIPTO/ CURUPIXA/ PEROBA/ CUMARU OU EQUIVALENTE DA REGIAO (NAO INCLUI ALIZARES)</v>
          </cell>
          <cell r="E1779" t="str">
            <v>JG</v>
          </cell>
          <cell r="F1779">
            <v>1</v>
          </cell>
          <cell r="G1779">
            <v>90</v>
          </cell>
          <cell r="H1779">
            <v>90</v>
          </cell>
        </row>
        <row r="1780">
          <cell r="B1780">
            <v>39504</v>
          </cell>
          <cell r="C1780" t="str">
            <v>SINAPI</v>
          </cell>
          <cell r="D1780" t="str">
            <v>PORTA DE MADEIRA, FOLHA PESADA (NBR 15930) DE 800 X 2100 MM, DE 40 MM A 45 MM DE ESPESSURA, NUCLEO SOLIDO, CAPA LISA EM HDF, ACABAMENTO EM PRIMER PARA PINTURA</v>
          </cell>
          <cell r="E1780" t="str">
            <v>UN</v>
          </cell>
          <cell r="F1780">
            <v>1</v>
          </cell>
          <cell r="G1780">
            <v>351.68</v>
          </cell>
          <cell r="H1780">
            <v>351.68</v>
          </cell>
        </row>
        <row r="1784">
          <cell r="B1784" t="str">
            <v>Código</v>
          </cell>
          <cell r="C1784" t="str">
            <v>Banco</v>
          </cell>
          <cell r="D1784" t="str">
            <v>Descrição</v>
          </cell>
          <cell r="E1784" t="str">
            <v>Und</v>
          </cell>
          <cell r="F1784" t="str">
            <v>Quant.</v>
          </cell>
          <cell r="G1784" t="str">
            <v>Valor Unit</v>
          </cell>
          <cell r="H1784" t="str">
            <v>Total</v>
          </cell>
        </row>
        <row r="1785">
          <cell r="B1785">
            <v>100899</v>
          </cell>
          <cell r="C1785" t="str">
            <v>Próprio</v>
          </cell>
          <cell r="D1785" t="str">
            <v>Esquadria de vidro e=10mm (painel movel)</v>
          </cell>
          <cell r="E1785" t="str">
            <v>m²</v>
          </cell>
          <cell r="F1785">
            <v>1</v>
          </cell>
          <cell r="G1785">
            <v>1124.73</v>
          </cell>
          <cell r="H1785">
            <v>1124.73</v>
          </cell>
        </row>
        <row r="1786">
          <cell r="B1786">
            <v>88309</v>
          </cell>
          <cell r="C1786" t="str">
            <v>SINAPI</v>
          </cell>
          <cell r="D1786" t="str">
            <v>PEDREIRO COM ENCARGOS COMPLEMENTARES</v>
          </cell>
          <cell r="E1786" t="str">
            <v>H</v>
          </cell>
          <cell r="F1786">
            <v>4.5</v>
          </cell>
          <cell r="G1786">
            <v>18.89</v>
          </cell>
          <cell r="H1786">
            <v>85.01</v>
          </cell>
        </row>
        <row r="1787">
          <cell r="B1787">
            <v>88243</v>
          </cell>
          <cell r="C1787" t="str">
            <v>SINAPI</v>
          </cell>
          <cell r="D1787" t="str">
            <v>AJUDANTE ESPECIALIZADO COM ENCARGOS COMPLEMENTARES</v>
          </cell>
          <cell r="E1787" t="str">
            <v>H</v>
          </cell>
          <cell r="F1787">
            <v>4.5</v>
          </cell>
          <cell r="G1787">
            <v>17.88</v>
          </cell>
          <cell r="H1787">
            <v>80.459999999999994</v>
          </cell>
        </row>
        <row r="1788">
          <cell r="B1788" t="str">
            <v xml:space="preserve"> D00485 </v>
          </cell>
          <cell r="C1788" t="str">
            <v>SEDOP</v>
          </cell>
          <cell r="D1788" t="str">
            <v>Perfis de alumínio preto para estutura, coluna, meia coluna, quadro e seus complementares</v>
          </cell>
          <cell r="E1788" t="str">
            <v>KG</v>
          </cell>
          <cell r="F1788">
            <v>1</v>
          </cell>
          <cell r="G1788">
            <v>63.9</v>
          </cell>
          <cell r="H1788">
            <v>63.9</v>
          </cell>
        </row>
        <row r="1789">
          <cell r="B1789" t="str">
            <v xml:space="preserve"> D00486 </v>
          </cell>
          <cell r="C1789" t="str">
            <v>SEDOP</v>
          </cell>
          <cell r="D1789" t="str">
            <v>Componentes de montagem para fixação e vedação</v>
          </cell>
          <cell r="E1789" t="str">
            <v>CJ</v>
          </cell>
          <cell r="F1789">
            <v>1</v>
          </cell>
          <cell r="G1789">
            <v>247.86</v>
          </cell>
          <cell r="H1789">
            <v>247.86</v>
          </cell>
        </row>
        <row r="1790">
          <cell r="B1790" t="str">
            <v xml:space="preserve"> D00487 </v>
          </cell>
          <cell r="C1790" t="str">
            <v>SEDOP</v>
          </cell>
          <cell r="D1790" t="str">
            <v>Braço articulado e punho</v>
          </cell>
          <cell r="E1790" t="str">
            <v>UN</v>
          </cell>
          <cell r="F1790">
            <v>0.5</v>
          </cell>
          <cell r="G1790">
            <v>275</v>
          </cell>
          <cell r="H1790">
            <v>137.5</v>
          </cell>
        </row>
        <row r="1791">
          <cell r="B1791" t="str">
            <v xml:space="preserve"> D00292 </v>
          </cell>
          <cell r="C1791" t="str">
            <v>SEDOP</v>
          </cell>
          <cell r="D1791" t="str">
            <v>Vidro temperado incolor e=10mm</v>
          </cell>
          <cell r="E1791" t="str">
            <v>m²</v>
          </cell>
          <cell r="F1791">
            <v>1</v>
          </cell>
          <cell r="G1791">
            <v>510</v>
          </cell>
          <cell r="H1791">
            <v>510</v>
          </cell>
        </row>
        <row r="1795">
          <cell r="B1795" t="str">
            <v>Código</v>
          </cell>
          <cell r="C1795" t="str">
            <v>Banco</v>
          </cell>
          <cell r="D1795" t="str">
            <v>Descrição</v>
          </cell>
          <cell r="E1795" t="str">
            <v>Und</v>
          </cell>
          <cell r="F1795" t="str">
            <v>Quant.</v>
          </cell>
          <cell r="G1795" t="str">
            <v>Valor Unit</v>
          </cell>
          <cell r="H1795" t="str">
            <v>Total</v>
          </cell>
        </row>
        <row r="1796">
          <cell r="B1796">
            <v>101047</v>
          </cell>
          <cell r="C1796" t="str">
            <v>Próprio</v>
          </cell>
          <cell r="D1796" t="str">
            <v>Esquadria de alumínio anodizado preto basculante c/ vidro (e=10mm) e ferragens</v>
          </cell>
          <cell r="E1796" t="str">
            <v>m²</v>
          </cell>
          <cell r="F1796">
            <v>1</v>
          </cell>
          <cell r="G1796">
            <v>1038.45</v>
          </cell>
          <cell r="H1796">
            <v>1038.45</v>
          </cell>
        </row>
        <row r="1797">
          <cell r="B1797">
            <v>88309</v>
          </cell>
          <cell r="C1797" t="str">
            <v>SINAPI</v>
          </cell>
          <cell r="D1797" t="str">
            <v>PEDREIRO COM ENCARGOS COMPLEMENTARES</v>
          </cell>
          <cell r="E1797" t="str">
            <v>H</v>
          </cell>
          <cell r="F1797">
            <v>2.8</v>
          </cell>
          <cell r="G1797">
            <v>18.89</v>
          </cell>
          <cell r="H1797">
            <v>52.89</v>
          </cell>
        </row>
        <row r="1798">
          <cell r="B1798">
            <v>88243</v>
          </cell>
          <cell r="C1798" t="str">
            <v>SINAPI</v>
          </cell>
          <cell r="D1798" t="str">
            <v>AJUDANTE ESPECIALIZADO COM ENCARGOS COMPLEMENTARES</v>
          </cell>
          <cell r="E1798" t="str">
            <v>H</v>
          </cell>
          <cell r="F1798">
            <v>2.8</v>
          </cell>
          <cell r="G1798">
            <v>17.88</v>
          </cell>
          <cell r="H1798">
            <v>50.06</v>
          </cell>
        </row>
        <row r="1799">
          <cell r="B1799" t="str">
            <v xml:space="preserve"> D00401 </v>
          </cell>
          <cell r="C1799" t="str">
            <v>SEDOP</v>
          </cell>
          <cell r="D1799" t="str">
            <v>Estrutura em alumínio preto para esquadria basculante incl. ferragens</v>
          </cell>
          <cell r="E1799" t="str">
            <v>m²</v>
          </cell>
          <cell r="F1799">
            <v>1</v>
          </cell>
          <cell r="G1799">
            <v>400</v>
          </cell>
          <cell r="H1799">
            <v>400</v>
          </cell>
        </row>
        <row r="1800">
          <cell r="B1800" t="str">
            <v xml:space="preserve"> D00292 </v>
          </cell>
          <cell r="C1800" t="str">
            <v>SEDOP</v>
          </cell>
          <cell r="D1800" t="str">
            <v>Vidro temperado incolor e=10mm</v>
          </cell>
          <cell r="E1800" t="str">
            <v>m²</v>
          </cell>
          <cell r="F1800">
            <v>1.05</v>
          </cell>
          <cell r="G1800">
            <v>510</v>
          </cell>
          <cell r="H1800">
            <v>535.5</v>
          </cell>
        </row>
        <row r="1804">
          <cell r="B1804" t="str">
            <v>Código</v>
          </cell>
          <cell r="C1804" t="str">
            <v>Banco</v>
          </cell>
          <cell r="D1804" t="str">
            <v>Descrição</v>
          </cell>
          <cell r="E1804" t="str">
            <v>Und</v>
          </cell>
          <cell r="F1804" t="str">
            <v>Quant.</v>
          </cell>
          <cell r="G1804" t="str">
            <v>Valor Unit</v>
          </cell>
          <cell r="H1804" t="str">
            <v>Total</v>
          </cell>
        </row>
        <row r="1805">
          <cell r="B1805">
            <v>100795</v>
          </cell>
          <cell r="C1805" t="str">
            <v>Próprio</v>
          </cell>
          <cell r="D1805" t="str">
            <v>PEITORIL EM GRANITO VERDE UBATURA, L = 19 CM COM PINGADEIRA, ASSENTADO COM ARGAMASSA 1:6 COM ADITIVO.</v>
          </cell>
          <cell r="E1805" t="str">
            <v>M</v>
          </cell>
          <cell r="F1805">
            <v>1</v>
          </cell>
          <cell r="G1805">
            <v>93.65</v>
          </cell>
          <cell r="H1805">
            <v>93.65</v>
          </cell>
        </row>
        <row r="1806">
          <cell r="B1806">
            <v>87283</v>
          </cell>
          <cell r="C1806" t="str">
            <v>SINAPI</v>
          </cell>
          <cell r="D1806" t="str">
            <v>ARGAMASSA TRAÇO 1:6 (EM VOLUME DE CIMENTO E AREIA MÉDIA ÚMIDA) COM ADIÇÃO DE PLASTIFICANTE PARA EMBOÇO/MASSA ÚNICA/ASSENTAMENTO DE ALVENARIA DE VEDAÇÃO, PREPARO MECÂNICO COM BETONEIRA 400 L. AF_08/2019</v>
          </cell>
          <cell r="E1806" t="str">
            <v>m³</v>
          </cell>
          <cell r="F1806">
            <v>6.0000000000000001E-3</v>
          </cell>
          <cell r="G1806">
            <v>411.42</v>
          </cell>
          <cell r="H1806">
            <v>2.4700000000000002</v>
          </cell>
        </row>
        <row r="1807">
          <cell r="B1807">
            <v>88274</v>
          </cell>
          <cell r="C1807" t="str">
            <v>SINAPI</v>
          </cell>
          <cell r="D1807" t="str">
            <v>MARMORISTA/GRANITEIRO COM ENCARGOS COMPLEMENTARES</v>
          </cell>
          <cell r="E1807" t="str">
            <v>H</v>
          </cell>
          <cell r="F1807">
            <v>0.41899999999999998</v>
          </cell>
          <cell r="G1807">
            <v>19.41</v>
          </cell>
          <cell r="H1807">
            <v>8.1300000000000008</v>
          </cell>
        </row>
        <row r="1808">
          <cell r="B1808">
            <v>88316</v>
          </cell>
          <cell r="C1808" t="str">
            <v>SINAPI</v>
          </cell>
          <cell r="D1808" t="str">
            <v>SERVENTE COM ENCARGOS COMPLEMENTARES</v>
          </cell>
          <cell r="E1808" t="str">
            <v>H</v>
          </cell>
          <cell r="F1808">
            <v>0.20899999999999999</v>
          </cell>
          <cell r="G1808">
            <v>15.06</v>
          </cell>
          <cell r="H1808">
            <v>3.15</v>
          </cell>
        </row>
        <row r="1809">
          <cell r="B1809">
            <v>91692</v>
          </cell>
          <cell r="C1809" t="str">
            <v>SINAPI</v>
          </cell>
          <cell r="D1809" t="str">
            <v>SERRA CIRCULAR DE BANCADA COM MOTOR ELÉTRICO POTÊNCIA DE 5HP, COM COIFA PARA DISCO 10" - CHP DIURNO. AF_08/2015</v>
          </cell>
          <cell r="E1809" t="str">
            <v>CHP</v>
          </cell>
          <cell r="F1809">
            <v>2.1000000000000001E-2</v>
          </cell>
          <cell r="G1809">
            <v>21.69</v>
          </cell>
          <cell r="H1809">
            <v>0.46</v>
          </cell>
        </row>
        <row r="1810">
          <cell r="B1810">
            <v>91693</v>
          </cell>
          <cell r="C1810" t="str">
            <v>SINAPI</v>
          </cell>
          <cell r="D1810" t="str">
            <v>SERRA CIRCULAR DE BANCADA COM MOTOR ELÉTRICO POTÊNCIA DE 5HP, COM COIFA PARA DISCO 10" - CHI DIURNO. AF_08/2015</v>
          </cell>
          <cell r="E1810" t="str">
            <v>CHI</v>
          </cell>
          <cell r="F1810">
            <v>0.39800000000000002</v>
          </cell>
          <cell r="G1810">
            <v>18.690000000000001</v>
          </cell>
          <cell r="H1810">
            <v>7.44</v>
          </cell>
        </row>
        <row r="1811">
          <cell r="B1811">
            <v>74</v>
          </cell>
          <cell r="C1811" t="str">
            <v>Próprio</v>
          </cell>
          <cell r="D1811" t="str">
            <v>PEITORIL EM GRANITO VERDE UBATUBA, L = 19 CM COM PINGADEIRA</v>
          </cell>
          <cell r="E1811" t="str">
            <v>M²</v>
          </cell>
          <cell r="F1811">
            <v>0.2</v>
          </cell>
          <cell r="G1811">
            <v>360</v>
          </cell>
          <cell r="H1811">
            <v>72</v>
          </cell>
        </row>
        <row r="1815">
          <cell r="B1815" t="str">
            <v>Código</v>
          </cell>
          <cell r="C1815" t="str">
            <v>Banco</v>
          </cell>
          <cell r="D1815" t="str">
            <v>Descrição</v>
          </cell>
          <cell r="E1815" t="str">
            <v>Und</v>
          </cell>
          <cell r="F1815" t="str">
            <v>Quant.</v>
          </cell>
          <cell r="G1815" t="str">
            <v>Valor Unit</v>
          </cell>
          <cell r="H1815" t="str">
            <v>Total</v>
          </cell>
        </row>
        <row r="1816">
          <cell r="B1816">
            <v>100794</v>
          </cell>
          <cell r="C1816" t="str">
            <v>Próprio</v>
          </cell>
          <cell r="D1816" t="str">
            <v>LAVATÓRIO DE CANTO LOUÇA BRANCA SUSPENSO *40 X 30* CM OU EQUIVALENTE, INCLUSO VÁLVULA CROMADA- FORNECIMENTO E INSTALAÇÃO.</v>
          </cell>
          <cell r="E1816" t="str">
            <v>UN</v>
          </cell>
          <cell r="F1816">
            <v>1</v>
          </cell>
          <cell r="G1816">
            <v>160.43</v>
          </cell>
          <cell r="H1816">
            <v>160.43</v>
          </cell>
        </row>
        <row r="1817">
          <cell r="B1817">
            <v>88267</v>
          </cell>
          <cell r="C1817" t="str">
            <v>SINAPI</v>
          </cell>
          <cell r="D1817" t="str">
            <v>ENCANADOR OU BOMBEIRO HIDRÁULICO COM ENCARGOS COMPLEMENTARES</v>
          </cell>
          <cell r="E1817" t="str">
            <v>H</v>
          </cell>
          <cell r="F1817">
            <v>0.38700000000000001</v>
          </cell>
          <cell r="G1817">
            <v>18.399999999999999</v>
          </cell>
          <cell r="H1817">
            <v>7.12</v>
          </cell>
        </row>
        <row r="1818">
          <cell r="B1818">
            <v>88316</v>
          </cell>
          <cell r="C1818" t="str">
            <v>SINAPI</v>
          </cell>
          <cell r="D1818" t="str">
            <v>SERVENTE COM ENCARGOS COMPLEMENTARES</v>
          </cell>
          <cell r="E1818" t="str">
            <v>H</v>
          </cell>
          <cell r="F1818">
            <v>0.18859999999999999</v>
          </cell>
          <cell r="G1818">
            <v>15.06</v>
          </cell>
          <cell r="H1818">
            <v>2.84</v>
          </cell>
        </row>
        <row r="1819">
          <cell r="B1819">
            <v>4351</v>
          </cell>
          <cell r="C1819" t="str">
            <v>SINAPI</v>
          </cell>
          <cell r="D1819" t="str">
            <v>PARAFUSO NIQUELADO 3 1/2" COM ACABAMENTO CROMADO PARA FIXAR PECA SANITARIA, INCLUI PORCA CEGA, ARRUELA E BUCHA DE NYLON TAMANHO S-8</v>
          </cell>
          <cell r="E1819" t="str">
            <v>UN</v>
          </cell>
          <cell r="F1819">
            <v>2</v>
          </cell>
          <cell r="G1819">
            <v>10.01</v>
          </cell>
          <cell r="H1819">
            <v>20.02</v>
          </cell>
        </row>
        <row r="1820">
          <cell r="B1820">
            <v>37329</v>
          </cell>
          <cell r="C1820" t="str">
            <v>SINAPI</v>
          </cell>
          <cell r="D1820" t="str">
            <v>REJUNTE EPOXI, QUALQUER COR</v>
          </cell>
          <cell r="E1820" t="str">
            <v>KG</v>
          </cell>
          <cell r="F1820">
            <v>3.04E-2</v>
          </cell>
          <cell r="G1820">
            <v>86.57</v>
          </cell>
          <cell r="H1820">
            <v>2.63</v>
          </cell>
        </row>
        <row r="1821">
          <cell r="B1821">
            <v>36521</v>
          </cell>
          <cell r="C1821" t="str">
            <v>SINAPI</v>
          </cell>
          <cell r="D1821" t="str">
            <v>LAVATORIO DE CANTO LOUCA BRANCA SUSPENSO *40 X 30* CM</v>
          </cell>
          <cell r="E1821" t="str">
            <v>UN</v>
          </cell>
          <cell r="F1821">
            <v>1</v>
          </cell>
          <cell r="G1821">
            <v>120.95</v>
          </cell>
          <cell r="H1821">
            <v>120.95</v>
          </cell>
        </row>
        <row r="1822">
          <cell r="B1822">
            <v>6154</v>
          </cell>
          <cell r="C1822" t="str">
            <v>SINAPI</v>
          </cell>
          <cell r="D1822" t="str">
            <v>VALVULA EM PLASTICO CROMADO PARA LAVATORIO 1 ", SEM UNHO, COM LADRAO</v>
          </cell>
          <cell r="E1822" t="str">
            <v>UN</v>
          </cell>
          <cell r="F1822">
            <v>1</v>
          </cell>
          <cell r="G1822">
            <v>6.87</v>
          </cell>
          <cell r="H1822">
            <v>6.87</v>
          </cell>
        </row>
        <row r="1826">
          <cell r="B1826" t="str">
            <v>Código</v>
          </cell>
          <cell r="C1826" t="str">
            <v>Banco</v>
          </cell>
          <cell r="D1826" t="str">
            <v>Descrição</v>
          </cell>
          <cell r="E1826" t="str">
            <v>Und</v>
          </cell>
          <cell r="F1826" t="str">
            <v>Quant.</v>
          </cell>
          <cell r="G1826" t="str">
            <v>Valor Unit</v>
          </cell>
          <cell r="H1826" t="str">
            <v>Total</v>
          </cell>
        </row>
        <row r="1827">
          <cell r="B1827">
            <v>100784</v>
          </cell>
          <cell r="C1827" t="str">
            <v>Próprio</v>
          </cell>
          <cell r="D1827" t="str">
            <v>Fornecimento e assentamento de bancada de granito verde Ubatuba, fixa com cantoneira cromada.</v>
          </cell>
          <cell r="E1827" t="str">
            <v>m²</v>
          </cell>
          <cell r="F1827">
            <v>1</v>
          </cell>
          <cell r="G1827">
            <v>669.2</v>
          </cell>
          <cell r="H1827">
            <v>669.2</v>
          </cell>
        </row>
        <row r="1828">
          <cell r="B1828">
            <v>88309</v>
          </cell>
          <cell r="C1828" t="str">
            <v>SINAPI</v>
          </cell>
          <cell r="D1828" t="str">
            <v>PEDREIRO COM ENCARGOS COMPLEMENTARES</v>
          </cell>
          <cell r="E1828" t="str">
            <v>H</v>
          </cell>
          <cell r="F1828">
            <v>2.4</v>
          </cell>
          <cell r="G1828">
            <v>18.89</v>
          </cell>
          <cell r="H1828">
            <v>45.34</v>
          </cell>
        </row>
        <row r="1829">
          <cell r="B1829">
            <v>88316</v>
          </cell>
          <cell r="C1829" t="str">
            <v>SINAPI</v>
          </cell>
          <cell r="D1829" t="str">
            <v>SERVENTE COM ENCARGOS COMPLEMENTARES</v>
          </cell>
          <cell r="E1829" t="str">
            <v>H</v>
          </cell>
          <cell r="F1829">
            <v>4.7699999999999996</v>
          </cell>
          <cell r="G1829">
            <v>15.06</v>
          </cell>
          <cell r="H1829">
            <v>71.84</v>
          </cell>
        </row>
        <row r="1830">
          <cell r="B1830" t="str">
            <v xml:space="preserve"> A00094 </v>
          </cell>
          <cell r="C1830" t="str">
            <v>SEDOP</v>
          </cell>
          <cell r="D1830" t="str">
            <v>Granito verde Ubatuba - bancada</v>
          </cell>
          <cell r="E1830" t="str">
            <v>m²</v>
          </cell>
          <cell r="F1830">
            <v>1</v>
          </cell>
          <cell r="G1830">
            <v>480</v>
          </cell>
          <cell r="H1830">
            <v>480</v>
          </cell>
        </row>
        <row r="1831">
          <cell r="B1831">
            <v>4823</v>
          </cell>
          <cell r="C1831" t="str">
            <v>SINAPI</v>
          </cell>
          <cell r="D1831" t="str">
            <v>MASSA PLASTICA PARA MARMORE/GRANITO</v>
          </cell>
          <cell r="E1831" t="str">
            <v>KG</v>
          </cell>
          <cell r="F1831">
            <v>0.52500000000000002</v>
          </cell>
          <cell r="G1831">
            <v>32.56</v>
          </cell>
          <cell r="H1831">
            <v>17.09</v>
          </cell>
        </row>
        <row r="1832">
          <cell r="B1832">
            <v>37591</v>
          </cell>
          <cell r="C1832" t="str">
            <v>SINAPI</v>
          </cell>
          <cell r="D1832" t="str">
            <v>SUPORTE MAO-FRANCESA EM ACO, ABAS IGUAIS 40 CM, CAPACIDADE MINIMA 70 KG, BRANCO</v>
          </cell>
          <cell r="E1832" t="str">
            <v>UN</v>
          </cell>
          <cell r="F1832">
            <v>2</v>
          </cell>
          <cell r="G1832">
            <v>26.55</v>
          </cell>
          <cell r="H1832">
            <v>53.1</v>
          </cell>
        </row>
        <row r="1833">
          <cell r="B1833">
            <v>37329</v>
          </cell>
          <cell r="C1833" t="str">
            <v>SINAPI</v>
          </cell>
          <cell r="D1833" t="str">
            <v>REJUNTE EPOXI, QUALQUER COR</v>
          </cell>
          <cell r="E1833" t="str">
            <v>KG</v>
          </cell>
          <cell r="F1833">
            <v>2.1100000000000001E-2</v>
          </cell>
          <cell r="G1833">
            <v>86.57</v>
          </cell>
          <cell r="H1833">
            <v>1.83</v>
          </cell>
        </row>
        <row r="1837">
          <cell r="B1837" t="str">
            <v>Código</v>
          </cell>
          <cell r="C1837" t="str">
            <v>Banco</v>
          </cell>
          <cell r="D1837" t="str">
            <v>Descrição</v>
          </cell>
          <cell r="E1837" t="str">
            <v>Und</v>
          </cell>
          <cell r="F1837" t="str">
            <v>Quant.</v>
          </cell>
          <cell r="G1837" t="str">
            <v>Valor Unit</v>
          </cell>
          <cell r="H1837" t="str">
            <v>Total</v>
          </cell>
        </row>
        <row r="1838">
          <cell r="B1838">
            <v>100785</v>
          </cell>
          <cell r="C1838" t="str">
            <v>Próprio</v>
          </cell>
          <cell r="D1838" t="str">
            <v>Fornecimento e instalação de rodabanca e testeira de bancada em granito verde ubatuba h=10cm</v>
          </cell>
          <cell r="E1838" t="str">
            <v>m</v>
          </cell>
          <cell r="F1838">
            <v>1</v>
          </cell>
          <cell r="G1838">
            <v>71.73</v>
          </cell>
          <cell r="H1838">
            <v>71.73</v>
          </cell>
        </row>
        <row r="1839">
          <cell r="B1839">
            <v>88309</v>
          </cell>
          <cell r="C1839" t="str">
            <v>SINAPI</v>
          </cell>
          <cell r="D1839" t="str">
            <v>PEDREIRO COM ENCARGOS COMPLEMENTARES</v>
          </cell>
          <cell r="E1839" t="str">
            <v>H</v>
          </cell>
          <cell r="F1839">
            <v>0.2</v>
          </cell>
          <cell r="G1839">
            <v>18.89</v>
          </cell>
          <cell r="H1839">
            <v>3.78</v>
          </cell>
        </row>
        <row r="1840">
          <cell r="B1840">
            <v>88316</v>
          </cell>
          <cell r="C1840" t="str">
            <v>SINAPI</v>
          </cell>
          <cell r="D1840" t="str">
            <v>SERVENTE COM ENCARGOS COMPLEMENTARES</v>
          </cell>
          <cell r="E1840" t="str">
            <v>H</v>
          </cell>
          <cell r="F1840">
            <v>0.2</v>
          </cell>
          <cell r="G1840">
            <v>15.06</v>
          </cell>
          <cell r="H1840">
            <v>3.01</v>
          </cell>
        </row>
        <row r="1841">
          <cell r="B1841">
            <v>69</v>
          </cell>
          <cell r="C1841" t="str">
            <v>Próprio</v>
          </cell>
          <cell r="D1841" t="str">
            <v>Rodabanca/Testeira em granito verde Ubatuba h=10cm</v>
          </cell>
          <cell r="E1841" t="str">
            <v>m</v>
          </cell>
          <cell r="F1841">
            <v>1</v>
          </cell>
          <cell r="G1841">
            <v>40</v>
          </cell>
          <cell r="H1841">
            <v>40</v>
          </cell>
        </row>
        <row r="1842">
          <cell r="B1842">
            <v>4823</v>
          </cell>
          <cell r="C1842" t="str">
            <v>SINAPI</v>
          </cell>
          <cell r="D1842" t="str">
            <v>MASSA PLASTICA PARA MARMORE/GRANITO</v>
          </cell>
          <cell r="E1842" t="str">
            <v>KG</v>
          </cell>
          <cell r="F1842">
            <v>0.5</v>
          </cell>
          <cell r="G1842">
            <v>32.56</v>
          </cell>
          <cell r="H1842">
            <v>16.28</v>
          </cell>
        </row>
        <row r="1843">
          <cell r="B1843">
            <v>37329</v>
          </cell>
          <cell r="C1843" t="str">
            <v>SINAPI</v>
          </cell>
          <cell r="D1843" t="str">
            <v>REJUNTE EPOXI, QUALQUER COR</v>
          </cell>
          <cell r="E1843" t="str">
            <v>KG</v>
          </cell>
          <cell r="F1843">
            <v>0.1</v>
          </cell>
          <cell r="G1843">
            <v>86.57</v>
          </cell>
          <cell r="H1843">
            <v>8.66</v>
          </cell>
        </row>
        <row r="1847">
          <cell r="B1847" t="str">
            <v>Código</v>
          </cell>
          <cell r="C1847" t="str">
            <v>Banco</v>
          </cell>
          <cell r="D1847" t="str">
            <v>Descrição</v>
          </cell>
          <cell r="E1847" t="str">
            <v>Und</v>
          </cell>
          <cell r="F1847" t="str">
            <v>Quant.</v>
          </cell>
          <cell r="G1847" t="str">
            <v>Valor Unit</v>
          </cell>
          <cell r="H1847" t="str">
            <v>Total</v>
          </cell>
        </row>
        <row r="1848">
          <cell r="B1848">
            <v>101009</v>
          </cell>
          <cell r="C1848" t="str">
            <v>Próprio</v>
          </cell>
          <cell r="D1848" t="str">
            <v>Fornecimento e aplicação manual de pintura com tinta acrílica linha Evolution, acabamento semibrilho, de acordo com especificações de projeto, fabricante nacional, cor Azul Profundo, duas demãos</v>
          </cell>
          <cell r="E1848" t="str">
            <v>m²</v>
          </cell>
          <cell r="F1848">
            <v>1</v>
          </cell>
          <cell r="G1848">
            <v>11.88</v>
          </cell>
          <cell r="H1848">
            <v>11.88</v>
          </cell>
        </row>
        <row r="1849">
          <cell r="B1849">
            <v>88310</v>
          </cell>
          <cell r="C1849" t="str">
            <v>SINAPI</v>
          </cell>
          <cell r="D1849" t="str">
            <v>PINTOR COM ENCARGOS COMPLEMENTARES</v>
          </cell>
          <cell r="E1849" t="str">
            <v>H</v>
          </cell>
          <cell r="F1849">
            <v>0.187</v>
          </cell>
          <cell r="G1849">
            <v>19.89</v>
          </cell>
          <cell r="H1849">
            <v>3.72</v>
          </cell>
        </row>
        <row r="1850">
          <cell r="B1850">
            <v>88316</v>
          </cell>
          <cell r="C1850" t="str">
            <v>SINAPI</v>
          </cell>
          <cell r="D1850" t="str">
            <v>SERVENTE COM ENCARGOS COMPLEMENTARES</v>
          </cell>
          <cell r="E1850" t="str">
            <v>H</v>
          </cell>
          <cell r="F1850">
            <v>6.9000000000000006E-2</v>
          </cell>
          <cell r="G1850">
            <v>15.06</v>
          </cell>
          <cell r="H1850">
            <v>1.04</v>
          </cell>
        </row>
        <row r="1851">
          <cell r="B1851">
            <v>173</v>
          </cell>
          <cell r="C1851" t="str">
            <v>Próprio</v>
          </cell>
          <cell r="D1851" t="str">
            <v>Tinta acrílica evolution semi brilho azul profundo, fabricante Leinertex</v>
          </cell>
          <cell r="E1851" t="str">
            <v>L</v>
          </cell>
          <cell r="F1851">
            <v>0.28000000000000003</v>
          </cell>
          <cell r="G1851">
            <v>25.44</v>
          </cell>
          <cell r="H1851">
            <v>7.12</v>
          </cell>
        </row>
        <row r="1855">
          <cell r="B1855" t="str">
            <v>Código</v>
          </cell>
          <cell r="C1855" t="str">
            <v>Banco</v>
          </cell>
          <cell r="D1855" t="str">
            <v>Descrição</v>
          </cell>
          <cell r="E1855" t="str">
            <v>Und</v>
          </cell>
          <cell r="F1855" t="str">
            <v>Quant.</v>
          </cell>
          <cell r="G1855" t="str">
            <v>Valor Unit</v>
          </cell>
          <cell r="H1855" t="str">
            <v>Total</v>
          </cell>
        </row>
        <row r="1856">
          <cell r="B1856">
            <v>101010</v>
          </cell>
          <cell r="C1856" t="str">
            <v>Próprio</v>
          </cell>
          <cell r="D1856" t="str">
            <v>Fornecimento e aplicação manual de pintura com tinta acrílica linha Evolution, acabamento semibrilho, de acordo com especificações de projeto, fabricante nacional, cor Elefante, duas demãos</v>
          </cell>
          <cell r="E1856" t="str">
            <v>m²</v>
          </cell>
          <cell r="F1856">
            <v>1</v>
          </cell>
          <cell r="G1856">
            <v>11.88</v>
          </cell>
          <cell r="H1856">
            <v>11.88</v>
          </cell>
        </row>
        <row r="1857">
          <cell r="B1857">
            <v>88310</v>
          </cell>
          <cell r="C1857" t="str">
            <v>SINAPI</v>
          </cell>
          <cell r="D1857" t="str">
            <v>PINTOR COM ENCARGOS COMPLEMENTARES</v>
          </cell>
          <cell r="E1857" t="str">
            <v>H</v>
          </cell>
          <cell r="F1857">
            <v>0.187</v>
          </cell>
          <cell r="G1857">
            <v>19.89</v>
          </cell>
          <cell r="H1857">
            <v>3.72</v>
          </cell>
        </row>
        <row r="1858">
          <cell r="B1858">
            <v>88316</v>
          </cell>
          <cell r="C1858" t="str">
            <v>SINAPI</v>
          </cell>
          <cell r="D1858" t="str">
            <v>SERVENTE COM ENCARGOS COMPLEMENTARES</v>
          </cell>
          <cell r="E1858" t="str">
            <v>H</v>
          </cell>
          <cell r="F1858">
            <v>6.9000000000000006E-2</v>
          </cell>
          <cell r="G1858">
            <v>15.06</v>
          </cell>
          <cell r="H1858">
            <v>1.04</v>
          </cell>
        </row>
        <row r="1859">
          <cell r="B1859">
            <v>174</v>
          </cell>
          <cell r="C1859" t="str">
            <v>Próprio</v>
          </cell>
          <cell r="D1859" t="str">
            <v>Tinta acrílica evolution semi brilho Elefante, fabricante Leinertex</v>
          </cell>
          <cell r="E1859" t="str">
            <v>L</v>
          </cell>
          <cell r="F1859">
            <v>0.28000000000000003</v>
          </cell>
          <cell r="G1859">
            <v>25.44</v>
          </cell>
          <cell r="H1859">
            <v>7.12</v>
          </cell>
        </row>
        <row r="1863">
          <cell r="B1863" t="str">
            <v>Código</v>
          </cell>
          <cell r="C1863" t="str">
            <v>Banco</v>
          </cell>
          <cell r="D1863" t="str">
            <v>Descrição</v>
          </cell>
          <cell r="E1863" t="str">
            <v>Und</v>
          </cell>
          <cell r="F1863" t="str">
            <v>Quant.</v>
          </cell>
          <cell r="G1863" t="str">
            <v>Valor Unit</v>
          </cell>
          <cell r="H1863" t="str">
            <v>Total</v>
          </cell>
        </row>
        <row r="1864">
          <cell r="B1864">
            <v>100764</v>
          </cell>
          <cell r="C1864" t="str">
            <v>Próprio</v>
          </cell>
          <cell r="D1864" t="str">
            <v>Placa de sinalização para saída de emergência fotoluminescente com adesivo dupla face</v>
          </cell>
          <cell r="E1864" t="str">
            <v>uni.</v>
          </cell>
          <cell r="F1864">
            <v>1</v>
          </cell>
          <cell r="G1864">
            <v>36.72</v>
          </cell>
          <cell r="H1864">
            <v>36.72</v>
          </cell>
        </row>
        <row r="1865">
          <cell r="B1865">
            <v>88316</v>
          </cell>
          <cell r="C1865" t="str">
            <v>SINAPI</v>
          </cell>
          <cell r="D1865" t="str">
            <v>SERVENTE COM ENCARGOS COMPLEMENTARES</v>
          </cell>
          <cell r="E1865" t="str">
            <v>H</v>
          </cell>
          <cell r="F1865">
            <v>0.2</v>
          </cell>
          <cell r="G1865">
            <v>15.06</v>
          </cell>
          <cell r="H1865">
            <v>3.01</v>
          </cell>
        </row>
        <row r="1866">
          <cell r="B1866">
            <v>37558</v>
          </cell>
          <cell r="C1866" t="str">
            <v>SINAPI</v>
          </cell>
          <cell r="D1866" t="str">
            <v>PLACA DE SINALIZACAO DE SEGURANCA CONTRA INCENDIO, FOTOLUMINESCENTE, RETANGULAR, *20 X 40* CM, EM PVC *2* MM ANTI-CHAMAS (SIMBOLOS, CORES E PICTOGRAMAS CONFORME NBR 16820)</v>
          </cell>
          <cell r="E1866" t="str">
            <v>UN</v>
          </cell>
          <cell r="F1866">
            <v>1</v>
          </cell>
          <cell r="G1866">
            <v>32.630000000000003</v>
          </cell>
          <cell r="H1866">
            <v>32.630000000000003</v>
          </cell>
        </row>
        <row r="1867">
          <cell r="B1867">
            <v>4791</v>
          </cell>
          <cell r="C1867" t="str">
            <v>SINAPI</v>
          </cell>
          <cell r="D1867" t="str">
            <v>ADESIVO ACRILICO/COLA DE CONTATO</v>
          </cell>
          <cell r="E1867" t="str">
            <v>KG</v>
          </cell>
          <cell r="F1867">
            <v>0.05</v>
          </cell>
          <cell r="G1867">
            <v>21.57</v>
          </cell>
          <cell r="H1867">
            <v>1.08</v>
          </cell>
        </row>
        <row r="1871">
          <cell r="B1871" t="str">
            <v>Código</v>
          </cell>
          <cell r="C1871" t="str">
            <v>Banco</v>
          </cell>
          <cell r="D1871" t="str">
            <v>Descrição</v>
          </cell>
          <cell r="E1871" t="str">
            <v>Und</v>
          </cell>
          <cell r="F1871" t="str">
            <v>Quant.</v>
          </cell>
          <cell r="G1871" t="str">
            <v>Valor Unit</v>
          </cell>
          <cell r="H1871" t="str">
            <v>Total</v>
          </cell>
        </row>
        <row r="1872">
          <cell r="B1872">
            <v>100767</v>
          </cell>
          <cell r="C1872" t="str">
            <v>Próprio</v>
          </cell>
          <cell r="D1872" t="str">
            <v>Fornecimento e instalação de placa de sinalização de alerta para risco de choque elétrico  fotoluminescente com adesivo dupla face</v>
          </cell>
          <cell r="E1872" t="str">
            <v>uni.</v>
          </cell>
          <cell r="F1872">
            <v>1</v>
          </cell>
          <cell r="G1872">
            <v>38.54</v>
          </cell>
          <cell r="H1872">
            <v>38.54</v>
          </cell>
        </row>
        <row r="1873">
          <cell r="B1873">
            <v>88316</v>
          </cell>
          <cell r="C1873" t="str">
            <v>SINAPI</v>
          </cell>
          <cell r="D1873" t="str">
            <v>SERVENTE COM ENCARGOS COMPLEMENTARES</v>
          </cell>
          <cell r="E1873" t="str">
            <v>H</v>
          </cell>
          <cell r="F1873">
            <v>0.2</v>
          </cell>
          <cell r="G1873">
            <v>15.06</v>
          </cell>
          <cell r="H1873">
            <v>3.01</v>
          </cell>
        </row>
        <row r="1874">
          <cell r="B1874">
            <v>37560</v>
          </cell>
          <cell r="C1874" t="str">
            <v>SINAPI</v>
          </cell>
          <cell r="D1874" t="str">
            <v>PLACA DE SINALIZACAO DE SEGURANCA CONTRA INCENDIO - ALERTA, TRIANGULAR, BASE DE *30* CM, EM PVC *2* MM ANTI-CHAMAS (SIMBOLOS, CORES E PICTOGRAMAS CONFORME NBR 16820)</v>
          </cell>
          <cell r="E1874" t="str">
            <v>UN</v>
          </cell>
          <cell r="F1874">
            <v>1</v>
          </cell>
          <cell r="G1874">
            <v>34.450000000000003</v>
          </cell>
          <cell r="H1874">
            <v>34.450000000000003</v>
          </cell>
        </row>
        <row r="1875">
          <cell r="B1875">
            <v>4791</v>
          </cell>
          <cell r="C1875" t="str">
            <v>SINAPI</v>
          </cell>
          <cell r="D1875" t="str">
            <v>ADESIVO ACRILICO/COLA DE CONTATO</v>
          </cell>
          <cell r="E1875" t="str">
            <v>KG</v>
          </cell>
          <cell r="F1875">
            <v>0.05</v>
          </cell>
          <cell r="G1875">
            <v>21.57</v>
          </cell>
          <cell r="H1875">
            <v>1.08</v>
          </cell>
        </row>
        <row r="1879">
          <cell r="B1879" t="str">
            <v>Código</v>
          </cell>
          <cell r="C1879" t="str">
            <v>Banco</v>
          </cell>
          <cell r="D1879" t="str">
            <v>Descrição</v>
          </cell>
          <cell r="E1879" t="str">
            <v>Und</v>
          </cell>
          <cell r="F1879" t="str">
            <v>Quant.</v>
          </cell>
          <cell r="G1879" t="str">
            <v>Valor Unit</v>
          </cell>
          <cell r="H1879" t="str">
            <v>Total</v>
          </cell>
        </row>
        <row r="1880">
          <cell r="B1880">
            <v>100766</v>
          </cell>
          <cell r="C1880" t="str">
            <v>Próprio</v>
          </cell>
          <cell r="D1880" t="str">
            <v>Fornecimento e instalação de placa de sinalização para proibição de emergência fotoluminescente com adesivo dupla face</v>
          </cell>
          <cell r="E1880" t="str">
            <v>uni.</v>
          </cell>
          <cell r="F1880">
            <v>1</v>
          </cell>
          <cell r="G1880">
            <v>24.33</v>
          </cell>
          <cell r="H1880">
            <v>24.33</v>
          </cell>
        </row>
        <row r="1881">
          <cell r="B1881">
            <v>88316</v>
          </cell>
          <cell r="C1881" t="str">
            <v>SINAPI</v>
          </cell>
          <cell r="D1881" t="str">
            <v>SERVENTE COM ENCARGOS COMPLEMENTARES</v>
          </cell>
          <cell r="E1881" t="str">
            <v>H</v>
          </cell>
          <cell r="F1881">
            <v>0.2</v>
          </cell>
          <cell r="G1881">
            <v>15.06</v>
          </cell>
          <cell r="H1881">
            <v>3.01</v>
          </cell>
        </row>
        <row r="1882">
          <cell r="B1882">
            <v>37556</v>
          </cell>
          <cell r="C1882" t="str">
            <v>SINAPI</v>
          </cell>
          <cell r="D1882" t="str">
            <v>PLACA DE SINALIZACAO DE SEGURANCA CONTRA INCENDIO, FOTOLUMINESCENTE, QUADRADA, *20 X 20* CM, EM PVC *2* MM ANTI-CHAMAS (SIMBOLOS, CORES E PICTOGRAMAS CONFORME NBR 16820)</v>
          </cell>
          <cell r="E1882" t="str">
            <v>UN</v>
          </cell>
          <cell r="F1882">
            <v>1</v>
          </cell>
          <cell r="G1882">
            <v>20.239999999999998</v>
          </cell>
          <cell r="H1882">
            <v>20.239999999999998</v>
          </cell>
        </row>
        <row r="1883">
          <cell r="B1883">
            <v>4791</v>
          </cell>
          <cell r="C1883" t="str">
            <v>SINAPI</v>
          </cell>
          <cell r="D1883" t="str">
            <v>ADESIVO ACRILICO/COLA DE CONTATO</v>
          </cell>
          <cell r="E1883" t="str">
            <v>KG</v>
          </cell>
          <cell r="F1883">
            <v>0.05</v>
          </cell>
          <cell r="G1883">
            <v>21.57</v>
          </cell>
          <cell r="H1883">
            <v>1.08</v>
          </cell>
        </row>
      </sheetData>
      <sheetData sheetId="6"/>
      <sheetData sheetId="7"/>
      <sheetData sheetId="8"/>
      <sheetData sheetId="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DOP 2018"/>
      <sheetName val="ELETRICA"/>
      <sheetName val="HIDRO"/>
      <sheetName val="SINAPI PA 2018"/>
      <sheetName val="SINAPI"/>
      <sheetName val="PLANILHA SINAP"/>
      <sheetName val="Plan4"/>
      <sheetName val="bm 8"/>
      <sheetName val="Insumos"/>
    </sheetNames>
    <sheetDataSet>
      <sheetData sheetId="0">
        <row r="553">
          <cell r="C553" t="str">
            <v>Liquibrilho</v>
          </cell>
          <cell r="D553" t="str">
            <v>M2</v>
          </cell>
          <cell r="E553">
            <v>14.02</v>
          </cell>
        </row>
        <row r="554">
          <cell r="C554" t="str">
            <v>Pintura s/ telha ceramica</v>
          </cell>
          <cell r="D554" t="str">
            <v>M2</v>
          </cell>
          <cell r="E554">
            <v>13.72</v>
          </cell>
        </row>
        <row r="555">
          <cell r="C555" t="str">
            <v>Selador s/ madeira</v>
          </cell>
          <cell r="D555" t="str">
            <v>M2</v>
          </cell>
          <cell r="E555">
            <v>15.91</v>
          </cell>
        </row>
        <row r="556">
          <cell r="C556" t="str">
            <v>Texturato rustico</v>
          </cell>
          <cell r="D556" t="str">
            <v>M2</v>
          </cell>
          <cell r="E556">
            <v>27.78</v>
          </cell>
        </row>
        <row r="557">
          <cell r="C557" t="str">
            <v>Tinta a base de silicato solúvel</v>
          </cell>
          <cell r="D557" t="str">
            <v>M2</v>
          </cell>
          <cell r="E557">
            <v>27.98</v>
          </cell>
        </row>
        <row r="558">
          <cell r="C558" t="str">
            <v>INSTALAÇÕES ELÉTRICAS</v>
          </cell>
          <cell r="D558">
            <v>0</v>
          </cell>
          <cell r="E558" t="str">
            <v/>
          </cell>
        </row>
        <row r="559">
          <cell r="C559" t="str">
            <v>QUADROS E CAIXAS:</v>
          </cell>
          <cell r="D559">
            <v>0</v>
          </cell>
          <cell r="E559" t="str">
            <v/>
          </cell>
        </row>
        <row r="560">
          <cell r="C560" t="str">
            <v>Caixa Airstop p/ disjuntor bipolar de embutir até 50A</v>
          </cell>
          <cell r="D560" t="str">
            <v>UN</v>
          </cell>
          <cell r="E560">
            <v>53.81</v>
          </cell>
        </row>
        <row r="561">
          <cell r="C561" t="str">
            <v>Caixa de aluminio 4"x2"</v>
          </cell>
          <cell r="D561" t="str">
            <v>UN</v>
          </cell>
          <cell r="E561">
            <v>13.96</v>
          </cell>
        </row>
        <row r="562">
          <cell r="C562" t="str">
            <v>Caixa de F°G° 3"x3"</v>
          </cell>
          <cell r="D562" t="str">
            <v>UN</v>
          </cell>
          <cell r="E562">
            <v>5.21</v>
          </cell>
        </row>
        <row r="563">
          <cell r="C563" t="str">
            <v>Caixa de F°G° 4"x4"</v>
          </cell>
          <cell r="D563" t="str">
            <v>UN</v>
          </cell>
          <cell r="E563">
            <v>5.39</v>
          </cell>
        </row>
        <row r="564">
          <cell r="C564" t="str">
            <v>Caixa de ferro octogonal</v>
          </cell>
          <cell r="D564" t="str">
            <v>UN</v>
          </cell>
          <cell r="E564">
            <v>5.51</v>
          </cell>
        </row>
        <row r="565">
          <cell r="C565" t="str">
            <v>Caixa de ferro sextavada fundo movel</v>
          </cell>
          <cell r="D565" t="str">
            <v>UN</v>
          </cell>
          <cell r="E565">
            <v>8.2100000000000009</v>
          </cell>
        </row>
        <row r="566">
          <cell r="C566" t="str">
            <v>Caixa de inspeção em polipropileno - 15x15cm</v>
          </cell>
          <cell r="D566" t="str">
            <v>UN</v>
          </cell>
          <cell r="E566">
            <v>61.02</v>
          </cell>
        </row>
        <row r="567">
          <cell r="C567" t="str">
            <v>Caixa de inspeção em polipropileno - 30x40cm</v>
          </cell>
          <cell r="D567" t="str">
            <v>UN</v>
          </cell>
          <cell r="E567">
            <v>66.02</v>
          </cell>
        </row>
        <row r="568">
          <cell r="C568" t="str">
            <v>Caixa de passagem ch. aço 100x100x80mm</v>
          </cell>
          <cell r="D568" t="str">
            <v>UN</v>
          </cell>
          <cell r="E568">
            <v>27.65</v>
          </cell>
        </row>
        <row r="569">
          <cell r="C569" t="str">
            <v>Caixa de passagem ch. aço 150x150x80mm</v>
          </cell>
          <cell r="D569" t="str">
            <v>UN</v>
          </cell>
          <cell r="E569">
            <v>45.51</v>
          </cell>
        </row>
        <row r="570">
          <cell r="C570" t="str">
            <v>Caixa de passagem ch. aço 200x200x100mm</v>
          </cell>
          <cell r="D570" t="str">
            <v>UN</v>
          </cell>
          <cell r="E570">
            <v>73.84</v>
          </cell>
        </row>
        <row r="571">
          <cell r="C571" t="str">
            <v>Caixa de passagem em aluminio 100x100x70mm</v>
          </cell>
          <cell r="D571" t="str">
            <v>UN</v>
          </cell>
          <cell r="E571">
            <v>51.02</v>
          </cell>
        </row>
        <row r="572">
          <cell r="C572" t="str">
            <v>Caixa de passagem em alumínio 150x150x100mm</v>
          </cell>
          <cell r="D572" t="str">
            <v>UN</v>
          </cell>
          <cell r="E572">
            <v>61.02</v>
          </cell>
        </row>
        <row r="573">
          <cell r="C573" t="str">
            <v>Caixa de passagem em aluminio 200x200x115mm</v>
          </cell>
          <cell r="D573" t="str">
            <v>UN</v>
          </cell>
          <cell r="E573">
            <v>98.62</v>
          </cell>
        </row>
        <row r="574">
          <cell r="C574" t="str">
            <v>Caixa de passagem em aluminio 300x300x130mm</v>
          </cell>
          <cell r="D574" t="str">
            <v>UN</v>
          </cell>
          <cell r="E574">
            <v>223.62</v>
          </cell>
        </row>
        <row r="575">
          <cell r="C575" t="str">
            <v>Caixa de passagem em aluminio 400x400x180mm</v>
          </cell>
          <cell r="D575" t="str">
            <v>UN</v>
          </cell>
          <cell r="E575">
            <v>387.62</v>
          </cell>
        </row>
        <row r="576">
          <cell r="C576" t="str">
            <v>Caixa plástica 4"x2"</v>
          </cell>
          <cell r="D576" t="str">
            <v>UN</v>
          </cell>
          <cell r="E576">
            <v>2.08</v>
          </cell>
        </row>
        <row r="577">
          <cell r="C577" t="str">
            <v>Caixa plástica 4"x4"</v>
          </cell>
          <cell r="D577" t="str">
            <v>UN</v>
          </cell>
          <cell r="E577">
            <v>3.23</v>
          </cell>
        </row>
        <row r="578">
          <cell r="C578" t="str">
            <v>Caixa plástica octogonal</v>
          </cell>
          <cell r="D578" t="str">
            <v>UN</v>
          </cell>
          <cell r="E578">
            <v>3.88</v>
          </cell>
        </row>
        <row r="579">
          <cell r="C579" t="str">
            <v>Caixa polifásica padrão Celpa</v>
          </cell>
          <cell r="D579" t="str">
            <v>UN</v>
          </cell>
          <cell r="E579">
            <v>162.83000000000001</v>
          </cell>
        </row>
        <row r="580">
          <cell r="C580" t="str">
            <v>Caixa ZB - inspeção c/ tampa de aço</v>
          </cell>
          <cell r="D580" t="str">
            <v>UN</v>
          </cell>
          <cell r="E580">
            <v>82.86</v>
          </cell>
        </row>
        <row r="581">
          <cell r="C581" t="str">
            <v>Centro de distribuição p/ 03 disjuntores (s/ barramento)</v>
          </cell>
          <cell r="D581" t="str">
            <v>UN</v>
          </cell>
          <cell r="E581">
            <v>34.619999999999997</v>
          </cell>
        </row>
        <row r="582">
          <cell r="C582" t="str">
            <v>Centro de distribuição p/ 06 disjuntores (s/ barramento)</v>
          </cell>
          <cell r="D582" t="str">
            <v>UN</v>
          </cell>
          <cell r="E582">
            <v>75.02</v>
          </cell>
        </row>
        <row r="583">
          <cell r="C583" t="str">
            <v>Centro de distribuição p/ 08 disjuntores (s/ barramento)</v>
          </cell>
          <cell r="D583" t="str">
            <v>UN</v>
          </cell>
          <cell r="E583">
            <v>75.02</v>
          </cell>
        </row>
        <row r="584">
          <cell r="C584" t="str">
            <v>Centro de distribuição p/ 10 disjuntores (s/ barramento)</v>
          </cell>
          <cell r="D584" t="str">
            <v>UN</v>
          </cell>
          <cell r="E584">
            <v>102.32</v>
          </cell>
        </row>
        <row r="585">
          <cell r="C585" t="str">
            <v>Centro de distribuiçao p/ 12 disjuntores (c/ barramento)</v>
          </cell>
          <cell r="D585" t="str">
            <v>UN</v>
          </cell>
          <cell r="E585">
            <v>375.64</v>
          </cell>
        </row>
        <row r="586">
          <cell r="C586" t="str">
            <v>Centro de distribuição p/ 16 disjuntores (c/ barramento)</v>
          </cell>
          <cell r="D586" t="str">
            <v>UN</v>
          </cell>
          <cell r="E586">
            <v>485.08</v>
          </cell>
        </row>
        <row r="587">
          <cell r="C587" t="str">
            <v>Centro de distribuição p/ 20 disjuntores (c/ barramento)</v>
          </cell>
          <cell r="D587" t="str">
            <v>UN</v>
          </cell>
          <cell r="E587">
            <v>561.08000000000004</v>
          </cell>
        </row>
        <row r="588">
          <cell r="C588" t="str">
            <v>Centro de distribuiçao p/ 24 disjuntores (c/ barramento)</v>
          </cell>
          <cell r="D588" t="str">
            <v>UN</v>
          </cell>
          <cell r="E588">
            <v>563.61</v>
          </cell>
        </row>
        <row r="589">
          <cell r="C589" t="str">
            <v>Centro de distribuiçao p/ 32 disjuntores (c/ barramento)</v>
          </cell>
          <cell r="D589" t="str">
            <v>UN</v>
          </cell>
          <cell r="E589">
            <v>697.48</v>
          </cell>
        </row>
        <row r="590">
          <cell r="C590" t="str">
            <v>Centro de distribuição p/ 36 disjuntores  (c/ barramento)</v>
          </cell>
          <cell r="D590" t="str">
            <v>UN</v>
          </cell>
          <cell r="E590">
            <v>768.16</v>
          </cell>
        </row>
        <row r="591">
          <cell r="C591" t="str">
            <v>Centro de distribuiçao p/ 40 disjuntores (c/ barramento)</v>
          </cell>
          <cell r="D591" t="str">
            <v>UN</v>
          </cell>
          <cell r="E591">
            <v>894.56</v>
          </cell>
        </row>
        <row r="592">
          <cell r="C592" t="str">
            <v>Centro de distribuição p/ 70 disjuntores (c/ barramento)</v>
          </cell>
          <cell r="D592" t="str">
            <v>UN</v>
          </cell>
          <cell r="E592">
            <v>2031.9</v>
          </cell>
        </row>
        <row r="593">
          <cell r="C593" t="str">
            <v>Chave blindada 3P-100A</v>
          </cell>
          <cell r="D593" t="str">
            <v>UN</v>
          </cell>
          <cell r="E593">
            <v>1076.1199999999999</v>
          </cell>
        </row>
        <row r="594">
          <cell r="C594" t="str">
            <v>Quadro de comando - proteção trifásico - 2CV</v>
          </cell>
          <cell r="D594" t="str">
            <v>UN</v>
          </cell>
          <cell r="E594">
            <v>526.16</v>
          </cell>
        </row>
        <row r="595">
          <cell r="C595" t="str">
            <v>Quadro de comando - proteção trifásico - 3CV</v>
          </cell>
          <cell r="D595" t="str">
            <v>UN</v>
          </cell>
          <cell r="E595">
            <v>556.16</v>
          </cell>
        </row>
        <row r="596">
          <cell r="C596" t="str">
            <v>Quadro de comando - proteção trifásico - 4CV</v>
          </cell>
          <cell r="D596" t="str">
            <v>UN</v>
          </cell>
          <cell r="E596">
            <v>776.16</v>
          </cell>
        </row>
        <row r="597">
          <cell r="C597" t="str">
            <v>Quadro de mediçao bifasico (c/ disjuntor)</v>
          </cell>
          <cell r="D597" t="str">
            <v>UN</v>
          </cell>
          <cell r="E597">
            <v>406.55</v>
          </cell>
        </row>
        <row r="598">
          <cell r="C598" t="str">
            <v>Quadro de mediçao monofasico (c/ disjuntor)</v>
          </cell>
          <cell r="D598" t="str">
            <v>UN</v>
          </cell>
          <cell r="E598">
            <v>248.15</v>
          </cell>
        </row>
        <row r="599">
          <cell r="C599" t="str">
            <v>Quadro de mediçao trifasico (c/ disjuntor)</v>
          </cell>
          <cell r="D599" t="str">
            <v>UN</v>
          </cell>
          <cell r="E599">
            <v>550.04</v>
          </cell>
        </row>
        <row r="600">
          <cell r="C600" t="str">
            <v>DISJUNTORES:</v>
          </cell>
          <cell r="D600">
            <v>0</v>
          </cell>
          <cell r="E600" t="str">
            <v/>
          </cell>
        </row>
        <row r="601">
          <cell r="C601" t="str">
            <v>Disjuntor 10 DR 2P- 25A 10 mA - PADRÃO DIN</v>
          </cell>
          <cell r="D601" t="str">
            <v>UN</v>
          </cell>
          <cell r="E601">
            <v>165.21</v>
          </cell>
        </row>
        <row r="602">
          <cell r="C602" t="str">
            <v>Disjuntor 10 DR 4P- 25A 10 mA - PADRÃO DIN</v>
          </cell>
          <cell r="D602" t="str">
            <v>UN</v>
          </cell>
          <cell r="E602">
            <v>193.21</v>
          </cell>
        </row>
        <row r="603">
          <cell r="C603" t="str">
            <v>Disjuntor 1P - 10 a 30A - PADRÃO DIN</v>
          </cell>
          <cell r="D603" t="str">
            <v>UN</v>
          </cell>
          <cell r="E603">
            <v>17.36</v>
          </cell>
        </row>
        <row r="604">
          <cell r="C604" t="str">
            <v>Disjuntor 1P - 40 e 50A - PADRÃO DIN</v>
          </cell>
          <cell r="D604" t="str">
            <v>UN</v>
          </cell>
          <cell r="E604">
            <v>19.36</v>
          </cell>
        </row>
        <row r="605">
          <cell r="C605" t="str">
            <v>Disjuntor 2P - 15 a 50A - PADRÃO DIN</v>
          </cell>
          <cell r="D605" t="str">
            <v>UN</v>
          </cell>
          <cell r="E605">
            <v>52.72</v>
          </cell>
        </row>
        <row r="606">
          <cell r="C606" t="str">
            <v>Disjuntor 3P - 15 a 50A - PADRÃO DIN</v>
          </cell>
          <cell r="D606" t="str">
            <v>UN</v>
          </cell>
          <cell r="E606">
            <v>73.08</v>
          </cell>
        </row>
        <row r="607">
          <cell r="C607" t="str">
            <v>Disjuntor 3P - 175A - PADRÃO DIN</v>
          </cell>
          <cell r="D607" t="str">
            <v>UN</v>
          </cell>
          <cell r="E607">
            <v>1053.02</v>
          </cell>
        </row>
        <row r="608">
          <cell r="C608" t="str">
            <v>Disjuntor 3P - 200A - PADRÃO DIN</v>
          </cell>
          <cell r="D608" t="str">
            <v>UN</v>
          </cell>
          <cell r="E608">
            <v>1064.02</v>
          </cell>
        </row>
        <row r="609">
          <cell r="C609" t="str">
            <v>Disjuntor 3P - 250A - PADRÃO DIN</v>
          </cell>
          <cell r="D609" t="str">
            <v>UN</v>
          </cell>
          <cell r="E609">
            <v>1114.02</v>
          </cell>
        </row>
        <row r="610">
          <cell r="C610" t="str">
            <v>Disjuntor 3P - 300A</v>
          </cell>
          <cell r="D610" t="str">
            <v>UN</v>
          </cell>
          <cell r="E610">
            <v>2092.02</v>
          </cell>
        </row>
        <row r="611">
          <cell r="C611" t="str">
            <v>Disjuntor 3P - 400A</v>
          </cell>
          <cell r="D611" t="str">
            <v>UN</v>
          </cell>
          <cell r="E611">
            <v>2092.02</v>
          </cell>
        </row>
        <row r="612">
          <cell r="C612" t="str">
            <v>Disjuntor 3P - 60 a 100A - PADRÃO DIN</v>
          </cell>
          <cell r="D612" t="str">
            <v>UN</v>
          </cell>
          <cell r="E612">
            <v>197.08</v>
          </cell>
        </row>
        <row r="613">
          <cell r="C613" t="str">
            <v>Disjuntor 3P - 600A</v>
          </cell>
          <cell r="D613" t="str">
            <v>UN</v>
          </cell>
          <cell r="E613">
            <v>3262.02</v>
          </cell>
        </row>
        <row r="614">
          <cell r="C614" t="str">
            <v>Disjuntor UL 3P - 125A a 225A - PADRÃO DIN</v>
          </cell>
          <cell r="D614" t="str">
            <v>UN</v>
          </cell>
          <cell r="E614">
            <v>343.02</v>
          </cell>
        </row>
        <row r="615">
          <cell r="C615" t="str">
            <v>ELETRODUTOS,CONDULETES E CALHAS:</v>
          </cell>
          <cell r="D615">
            <v>0</v>
          </cell>
          <cell r="E615" t="str">
            <v/>
          </cell>
        </row>
        <row r="616">
          <cell r="C616" t="str">
            <v>Canaleta 20x20mm</v>
          </cell>
          <cell r="D616" t="str">
            <v>M</v>
          </cell>
          <cell r="E616">
            <v>8.9600000000000009</v>
          </cell>
        </row>
        <row r="617">
          <cell r="C617" t="str">
            <v>Canaleta sistema X completa</v>
          </cell>
          <cell r="D617" t="str">
            <v>M</v>
          </cell>
          <cell r="E617">
            <v>10.32</v>
          </cell>
        </row>
        <row r="618">
          <cell r="C618" t="str">
            <v>Condulete de aluminio tipo C 1/2"</v>
          </cell>
          <cell r="D618" t="str">
            <v>UN</v>
          </cell>
          <cell r="E618">
            <v>8.35</v>
          </cell>
        </row>
        <row r="619">
          <cell r="C619" t="str">
            <v>Condulete de aluminio tipo C 3/4"</v>
          </cell>
          <cell r="D619" t="str">
            <v>UN</v>
          </cell>
          <cell r="E619">
            <v>8.91</v>
          </cell>
        </row>
        <row r="620">
          <cell r="C620" t="str">
            <v>Condulete de aluminio tipo E 1"</v>
          </cell>
          <cell r="D620" t="str">
            <v>UN</v>
          </cell>
          <cell r="E620">
            <v>11.61</v>
          </cell>
        </row>
        <row r="621">
          <cell r="C621" t="str">
            <v>Condulete de aluminio tipo E 1/2"</v>
          </cell>
          <cell r="D621" t="str">
            <v>UN</v>
          </cell>
          <cell r="E621">
            <v>9.51</v>
          </cell>
        </row>
        <row r="622">
          <cell r="C622" t="str">
            <v>Condulete de aluminio tipo E 3/4"</v>
          </cell>
          <cell r="D622" t="str">
            <v>UN</v>
          </cell>
          <cell r="E622">
            <v>9.51</v>
          </cell>
        </row>
        <row r="623">
          <cell r="C623" t="str">
            <v>Condulete de aluminio tipo L 1.1/4"</v>
          </cell>
          <cell r="D623" t="str">
            <v>UN</v>
          </cell>
          <cell r="E623">
            <v>22.9</v>
          </cell>
        </row>
        <row r="624">
          <cell r="C624" t="str">
            <v>Condulete de aluminio tipo L 3/4"</v>
          </cell>
          <cell r="D624" t="str">
            <v>UN</v>
          </cell>
          <cell r="E624">
            <v>7.64</v>
          </cell>
        </row>
        <row r="625">
          <cell r="C625" t="str">
            <v>Condulete de aluminio tipo LL 1"</v>
          </cell>
          <cell r="D625" t="str">
            <v>UN</v>
          </cell>
          <cell r="E625">
            <v>11.91</v>
          </cell>
        </row>
        <row r="626">
          <cell r="C626" t="str">
            <v>Condulete de aluminio tipo LL 1/2"</v>
          </cell>
          <cell r="D626" t="str">
            <v>UN</v>
          </cell>
          <cell r="E626">
            <v>7.92</v>
          </cell>
        </row>
        <row r="627">
          <cell r="C627" t="str">
            <v>Condulete de aluminio tipo LL 3/4"</v>
          </cell>
          <cell r="D627" t="str">
            <v>UN</v>
          </cell>
          <cell r="E627">
            <v>7.64</v>
          </cell>
        </row>
        <row r="628">
          <cell r="C628" t="str">
            <v>Condulete de aluminio tipo LR 1"</v>
          </cell>
          <cell r="D628" t="str">
            <v>UN</v>
          </cell>
          <cell r="E628">
            <v>11.91</v>
          </cell>
        </row>
        <row r="629">
          <cell r="C629" t="str">
            <v>Condulete de aluminio tipo LR 1/2"</v>
          </cell>
          <cell r="D629" t="str">
            <v>UN</v>
          </cell>
          <cell r="E629">
            <v>7.3</v>
          </cell>
        </row>
        <row r="630">
          <cell r="C630" t="str">
            <v>Condulete de aluminio tipo LR 3/4"</v>
          </cell>
          <cell r="D630" t="str">
            <v>UN</v>
          </cell>
          <cell r="E630">
            <v>7.64</v>
          </cell>
        </row>
        <row r="631">
          <cell r="C631" t="str">
            <v>Condulete de aluminio tipo T 1"</v>
          </cell>
          <cell r="D631" t="str">
            <v>UN</v>
          </cell>
          <cell r="E631">
            <v>11.85</v>
          </cell>
        </row>
        <row r="632">
          <cell r="C632" t="str">
            <v>Condulete de aluminio tipo T 1/2"</v>
          </cell>
          <cell r="D632" t="str">
            <v>UN</v>
          </cell>
          <cell r="E632">
            <v>9.58</v>
          </cell>
        </row>
        <row r="633">
          <cell r="C633" t="str">
            <v>Condulete de aluminio tipo T 11/4"</v>
          </cell>
          <cell r="D633" t="str">
            <v>UN</v>
          </cell>
          <cell r="E633">
            <v>25.82</v>
          </cell>
        </row>
        <row r="634">
          <cell r="C634" t="str">
            <v>Condulete de aluminio tipo T 3/4"</v>
          </cell>
          <cell r="D634" t="str">
            <v>UN</v>
          </cell>
          <cell r="E634">
            <v>7.86</v>
          </cell>
        </row>
        <row r="635">
          <cell r="C635" t="str">
            <v>Condulete de aluminio tipo X 1"</v>
          </cell>
          <cell r="D635" t="str">
            <v>UN</v>
          </cell>
          <cell r="E635">
            <v>17.11</v>
          </cell>
        </row>
        <row r="636">
          <cell r="C636" t="str">
            <v>Condulete de aluminio tipo X 1/2"</v>
          </cell>
          <cell r="D636" t="str">
            <v>UN</v>
          </cell>
          <cell r="E636">
            <v>11.2</v>
          </cell>
        </row>
        <row r="637">
          <cell r="C637" t="str">
            <v>Condulete de aluminio tipo X 3/4"</v>
          </cell>
          <cell r="D637" t="str">
            <v>UN</v>
          </cell>
          <cell r="E637">
            <v>15.11</v>
          </cell>
        </row>
        <row r="638">
          <cell r="C638" t="str">
            <v>Eletrocalha de metal curve "L" desc tipo "U" perf. 100 - 3m</v>
          </cell>
          <cell r="D638" t="str">
            <v>UN</v>
          </cell>
          <cell r="E638">
            <v>119.42</v>
          </cell>
        </row>
        <row r="639">
          <cell r="C639" t="str">
            <v>Eletrocalha de metal curve "L" desc tipo "U" perf. 50 - 3m</v>
          </cell>
          <cell r="D639" t="str">
            <v>UN</v>
          </cell>
          <cell r="E639">
            <v>51.42</v>
          </cell>
        </row>
        <row r="640">
          <cell r="C640" t="str">
            <v>Eletrocalha de metal curve "L" desc tipo "U" perf. 75 - 3m</v>
          </cell>
          <cell r="D640" t="str">
            <v>UN</v>
          </cell>
          <cell r="E640">
            <v>94.42</v>
          </cell>
        </row>
        <row r="641">
          <cell r="C641" t="str">
            <v>Eletrocalha de metal curve "T"  tipo "U" perf. 100 - 3m</v>
          </cell>
          <cell r="D641" t="str">
            <v>UN</v>
          </cell>
          <cell r="E641">
            <v>62.42</v>
          </cell>
        </row>
        <row r="642">
          <cell r="C642" t="str">
            <v>Eletrocalha de metal curve "T"  tipo "U" perf. 50 - 3m</v>
          </cell>
          <cell r="D642" t="str">
            <v>UN</v>
          </cell>
          <cell r="E642">
            <v>48.42</v>
          </cell>
        </row>
        <row r="643">
          <cell r="C643" t="str">
            <v>Eletrocalha de metal curve "T"  tipo "U" perf. 75 - 3m</v>
          </cell>
          <cell r="D643" t="str">
            <v>UN</v>
          </cell>
          <cell r="E643">
            <v>54.42</v>
          </cell>
        </row>
        <row r="644">
          <cell r="C644" t="str">
            <v>Eletrocalha de metal curve "U"perf. 100x75  - 3m</v>
          </cell>
          <cell r="D644" t="str">
            <v>UN</v>
          </cell>
          <cell r="E644">
            <v>94.42</v>
          </cell>
        </row>
        <row r="645">
          <cell r="C645" t="str">
            <v>Eletrocalha de metal curve "U"perf. 50x100  - 3m</v>
          </cell>
          <cell r="D645" t="str">
            <v>UN</v>
          </cell>
          <cell r="E645">
            <v>64.42</v>
          </cell>
        </row>
        <row r="646">
          <cell r="C646" t="str">
            <v>Eletrocalha de metal curve "U"perf. 50x50  - 3m</v>
          </cell>
          <cell r="D646" t="str">
            <v>UN</v>
          </cell>
          <cell r="E646">
            <v>55.42</v>
          </cell>
        </row>
        <row r="647">
          <cell r="C647" t="str">
            <v>Eletroduto de F°G° de 1 1/2"</v>
          </cell>
          <cell r="D647" t="str">
            <v>M</v>
          </cell>
          <cell r="E647">
            <v>33.28</v>
          </cell>
        </row>
        <row r="648">
          <cell r="C648" t="str">
            <v>Eletroduto de F°G° de 1 1/4"</v>
          </cell>
          <cell r="D648" t="str">
            <v>M</v>
          </cell>
          <cell r="E648">
            <v>27.05</v>
          </cell>
        </row>
        <row r="649">
          <cell r="C649" t="str">
            <v>Eletroduto de F°G° de 1"</v>
          </cell>
          <cell r="D649" t="str">
            <v>M</v>
          </cell>
          <cell r="E649">
            <v>20.350000000000001</v>
          </cell>
        </row>
        <row r="650">
          <cell r="C650" t="str">
            <v>Eletroduto de F°G° de 1/2"</v>
          </cell>
          <cell r="D650" t="str">
            <v>M</v>
          </cell>
          <cell r="E650">
            <v>14.96</v>
          </cell>
        </row>
        <row r="651">
          <cell r="C651" t="str">
            <v>Eletroduto de F°G° de 2 1/2"</v>
          </cell>
          <cell r="D651" t="str">
            <v>M</v>
          </cell>
          <cell r="E651">
            <v>61.69</v>
          </cell>
        </row>
        <row r="652">
          <cell r="C652" t="str">
            <v>Eletroduto de F°G° de 2"</v>
          </cell>
          <cell r="D652" t="str">
            <v>M</v>
          </cell>
          <cell r="E652">
            <v>41.81</v>
          </cell>
        </row>
        <row r="653">
          <cell r="C653" t="str">
            <v>Eletroduto de F°G° de 3"</v>
          </cell>
          <cell r="D653" t="str">
            <v>M</v>
          </cell>
          <cell r="E653">
            <v>74.209999999999994</v>
          </cell>
        </row>
        <row r="654">
          <cell r="C654" t="str">
            <v>Eletroduto de F°G° de 3/4"</v>
          </cell>
          <cell r="D654" t="str">
            <v>M</v>
          </cell>
          <cell r="E654">
            <v>16.73</v>
          </cell>
        </row>
        <row r="655">
          <cell r="C655" t="str">
            <v>Eletroduto de F°G° de 4"</v>
          </cell>
          <cell r="D655" t="str">
            <v>M</v>
          </cell>
          <cell r="E655">
            <v>176.37</v>
          </cell>
        </row>
        <row r="656">
          <cell r="C656" t="str">
            <v>Eletroduto PVC de 1 1/2"</v>
          </cell>
          <cell r="D656" t="str">
            <v>M</v>
          </cell>
          <cell r="E656">
            <v>15.28</v>
          </cell>
        </row>
        <row r="657">
          <cell r="C657" t="str">
            <v>Eletroduto PVC de 1 1/4"</v>
          </cell>
          <cell r="D657" t="str">
            <v>M</v>
          </cell>
          <cell r="E657">
            <v>13.37</v>
          </cell>
        </row>
        <row r="658">
          <cell r="C658" t="str">
            <v>Eletroduto PVC de 1"</v>
          </cell>
          <cell r="D658" t="str">
            <v>M</v>
          </cell>
          <cell r="E658">
            <v>8.6199999999999992</v>
          </cell>
        </row>
        <row r="659">
          <cell r="C659" t="str">
            <v>Eletroduto PVC de 1/2"</v>
          </cell>
          <cell r="D659" t="str">
            <v>M</v>
          </cell>
          <cell r="E659">
            <v>6.29</v>
          </cell>
        </row>
        <row r="660">
          <cell r="C660" t="str">
            <v>Eletroduto PVC de 2 1/2"</v>
          </cell>
          <cell r="D660" t="str">
            <v>M</v>
          </cell>
          <cell r="E660">
            <v>26.65</v>
          </cell>
        </row>
        <row r="661">
          <cell r="C661" t="str">
            <v>Eletroduto PVC de 2"</v>
          </cell>
          <cell r="D661" t="str">
            <v>M</v>
          </cell>
          <cell r="E661">
            <v>19.48</v>
          </cell>
        </row>
        <row r="662">
          <cell r="C662" t="str">
            <v>Eletroduto PVC de 3"</v>
          </cell>
          <cell r="D662" t="str">
            <v>M</v>
          </cell>
          <cell r="E662">
            <v>39.54</v>
          </cell>
        </row>
        <row r="663">
          <cell r="C663" t="str">
            <v>Eletroduto PVC de 3/4"</v>
          </cell>
          <cell r="D663" t="str">
            <v>M</v>
          </cell>
          <cell r="E663">
            <v>6.92</v>
          </cell>
        </row>
        <row r="664">
          <cell r="C664" t="str">
            <v>Eletroduto PVC de 4"</v>
          </cell>
          <cell r="D664" t="str">
            <v>M</v>
          </cell>
          <cell r="E664">
            <v>56.37</v>
          </cell>
        </row>
        <row r="665">
          <cell r="C665" t="str">
            <v>CABOS:</v>
          </cell>
          <cell r="D665">
            <v>0</v>
          </cell>
          <cell r="E665" t="str">
            <v/>
          </cell>
        </row>
        <row r="666">
          <cell r="C666" t="str">
            <v>Cabo coaxial 75 Homs 200 Mhz (TV)</v>
          </cell>
          <cell r="D666" t="str">
            <v>M</v>
          </cell>
          <cell r="E666">
            <v>2.34</v>
          </cell>
        </row>
        <row r="667">
          <cell r="C667" t="str">
            <v>Cabo de aluminio - 2 AWG sem alma de aço</v>
          </cell>
          <cell r="D667" t="str">
            <v>M</v>
          </cell>
          <cell r="E667">
            <v>3.2</v>
          </cell>
        </row>
        <row r="668">
          <cell r="C668" t="str">
            <v>Cabo de aluminio 2 AWG c/ alma de aço</v>
          </cell>
          <cell r="D668" t="str">
            <v>KG</v>
          </cell>
          <cell r="E668">
            <v>36.4</v>
          </cell>
        </row>
        <row r="669">
          <cell r="C669" t="str">
            <v>Cabo de cobre   1,5mm2 - 1 KV</v>
          </cell>
          <cell r="D669" t="str">
            <v>M</v>
          </cell>
          <cell r="E669">
            <v>3.85</v>
          </cell>
        </row>
        <row r="670">
          <cell r="C670" t="str">
            <v>Cabo de cobre   1,5mm2 - 750 V</v>
          </cell>
          <cell r="D670" t="str">
            <v>M</v>
          </cell>
          <cell r="E670">
            <v>3.65</v>
          </cell>
        </row>
        <row r="671">
          <cell r="C671" t="str">
            <v>Cabo de cobre   2,5mm2 - 1 KV</v>
          </cell>
          <cell r="D671" t="str">
            <v>M</v>
          </cell>
          <cell r="E671">
            <v>5.29</v>
          </cell>
        </row>
        <row r="672">
          <cell r="C672" t="str">
            <v>Cabo de cobre   2,5mm2 - 750 V</v>
          </cell>
          <cell r="D672" t="str">
            <v>M</v>
          </cell>
          <cell r="E672">
            <v>4.24</v>
          </cell>
        </row>
        <row r="673">
          <cell r="C673" t="str">
            <v>Cabo de cobre   4mm2 - 1 KV</v>
          </cell>
          <cell r="D673" t="str">
            <v>M</v>
          </cell>
          <cell r="E673">
            <v>6.42</v>
          </cell>
        </row>
        <row r="674">
          <cell r="C674" t="str">
            <v>Cabo de cobre   4mm2 - 750 V</v>
          </cell>
          <cell r="D674" t="str">
            <v>M</v>
          </cell>
          <cell r="E674">
            <v>5.29</v>
          </cell>
        </row>
        <row r="675">
          <cell r="C675" t="str">
            <v>Cabo de cobre   6mm2 - 1  KV</v>
          </cell>
          <cell r="D675" t="str">
            <v>M</v>
          </cell>
          <cell r="E675">
            <v>6.68</v>
          </cell>
        </row>
        <row r="676">
          <cell r="C676" t="str">
            <v>Cabo de cobre   6mm2 - 750 V</v>
          </cell>
          <cell r="D676" t="str">
            <v>M</v>
          </cell>
          <cell r="E676">
            <v>6.49</v>
          </cell>
        </row>
        <row r="677">
          <cell r="C677" t="str">
            <v>Cabo de cobre  10mm2 - 1 KV</v>
          </cell>
          <cell r="D677" t="str">
            <v>M</v>
          </cell>
          <cell r="E677">
            <v>10</v>
          </cell>
        </row>
        <row r="678">
          <cell r="C678" t="str">
            <v>Cabo de cobre  10mm2 - 750 V</v>
          </cell>
          <cell r="D678" t="str">
            <v>M</v>
          </cell>
          <cell r="E678">
            <v>8.84</v>
          </cell>
        </row>
        <row r="679">
          <cell r="C679" t="str">
            <v>Cabo de cobre  16mm2 - 1 KV</v>
          </cell>
          <cell r="D679" t="str">
            <v>M</v>
          </cell>
          <cell r="E679">
            <v>13.59</v>
          </cell>
        </row>
        <row r="680">
          <cell r="C680" t="str">
            <v>Cabo de cobre  16mm2 - 750 V</v>
          </cell>
          <cell r="D680" t="str">
            <v>M</v>
          </cell>
          <cell r="E680">
            <v>12</v>
          </cell>
        </row>
        <row r="681">
          <cell r="C681" t="str">
            <v>Cabo de cobre  25mm2 - 1KV</v>
          </cell>
          <cell r="D681" t="str">
            <v>M</v>
          </cell>
          <cell r="E681">
            <v>17.399999999999999</v>
          </cell>
        </row>
        <row r="682">
          <cell r="C682" t="str">
            <v>Cabo de cobre  25mm2 - 750 V</v>
          </cell>
          <cell r="D682" t="str">
            <v>M</v>
          </cell>
          <cell r="E682">
            <v>16.71</v>
          </cell>
        </row>
        <row r="683">
          <cell r="C683" t="str">
            <v>Cabo de cobre  35mm2 - 1 KV</v>
          </cell>
          <cell r="D683" t="str">
            <v>M</v>
          </cell>
          <cell r="E683">
            <v>22.64</v>
          </cell>
        </row>
        <row r="684">
          <cell r="C684" t="str">
            <v>Cabo de cobre  35mm2 - 750 V</v>
          </cell>
          <cell r="D684" t="str">
            <v>M</v>
          </cell>
          <cell r="E684">
            <v>21.33</v>
          </cell>
        </row>
        <row r="685">
          <cell r="C685" t="str">
            <v>Cabo de cobre  50mm2 - 1 KV</v>
          </cell>
          <cell r="D685" t="str">
            <v>M</v>
          </cell>
          <cell r="E685">
            <v>30.21</v>
          </cell>
        </row>
        <row r="686">
          <cell r="C686" t="str">
            <v>Cabo de cobre  50mm2 - 750 V</v>
          </cell>
          <cell r="D686" t="str">
            <v>M</v>
          </cell>
          <cell r="E686">
            <v>28.5</v>
          </cell>
        </row>
        <row r="687">
          <cell r="C687" t="str">
            <v>Cabo de cobre  70mm2 - 1 KV</v>
          </cell>
          <cell r="D687" t="str">
            <v>M</v>
          </cell>
          <cell r="E687">
            <v>41.3</v>
          </cell>
        </row>
        <row r="688">
          <cell r="C688" t="str">
            <v>Cabo de cobre  70mm2 - 750 V</v>
          </cell>
          <cell r="D688" t="str">
            <v>M</v>
          </cell>
          <cell r="E688">
            <v>39.53</v>
          </cell>
        </row>
        <row r="689">
          <cell r="C689" t="str">
            <v>Cabo de cobre  95 mm² - 1 KV</v>
          </cell>
          <cell r="D689" t="str">
            <v>M</v>
          </cell>
          <cell r="E689">
            <v>63.85</v>
          </cell>
        </row>
        <row r="690">
          <cell r="C690" t="str">
            <v>Cabo de cobre  95mm2 - 750V</v>
          </cell>
          <cell r="D690" t="str">
            <v>M</v>
          </cell>
          <cell r="E690">
            <v>59.67</v>
          </cell>
        </row>
        <row r="691">
          <cell r="C691" t="str">
            <v>Cabo de cobre 120 mm² - 1 KV</v>
          </cell>
          <cell r="D691" t="str">
            <v>M</v>
          </cell>
          <cell r="E691">
            <v>73.8</v>
          </cell>
        </row>
        <row r="692">
          <cell r="C692" t="str">
            <v>Cabo de cobre 150 mm² - 1 KV</v>
          </cell>
          <cell r="D692" t="str">
            <v>M</v>
          </cell>
          <cell r="E692">
            <v>104.58</v>
          </cell>
        </row>
        <row r="693">
          <cell r="C693" t="str">
            <v>Cabo de cobre 185 mm² - 1 KV</v>
          </cell>
          <cell r="D693" t="str">
            <v>M</v>
          </cell>
          <cell r="E693">
            <v>115.23</v>
          </cell>
        </row>
        <row r="694">
          <cell r="C694" t="str">
            <v>Cabo de cobre 240 mm2 - 1 KV</v>
          </cell>
          <cell r="D694" t="str">
            <v>M</v>
          </cell>
          <cell r="E694">
            <v>153.41</v>
          </cell>
        </row>
        <row r="695">
          <cell r="C695" t="str">
            <v>Cabo de cobre nú 16mm²</v>
          </cell>
          <cell r="D695" t="str">
            <v>M</v>
          </cell>
          <cell r="E695">
            <v>10.31</v>
          </cell>
        </row>
        <row r="696">
          <cell r="C696" t="str">
            <v>Cabo de cobre nú 25mm²</v>
          </cell>
          <cell r="D696" t="str">
            <v>M</v>
          </cell>
          <cell r="E696">
            <v>14.22</v>
          </cell>
        </row>
        <row r="697">
          <cell r="C697" t="str">
            <v>Cabo de cobre nú 35mm²</v>
          </cell>
          <cell r="D697" t="str">
            <v>M</v>
          </cell>
          <cell r="E697">
            <v>19.12</v>
          </cell>
        </row>
        <row r="698">
          <cell r="C698" t="str">
            <v>Cabo de cobre nú 50mm²</v>
          </cell>
          <cell r="D698" t="str">
            <v>M</v>
          </cell>
          <cell r="E698">
            <v>27.48</v>
          </cell>
        </row>
        <row r="699">
          <cell r="C699" t="str">
            <v>Cabo de cobre nú 70mm²</v>
          </cell>
          <cell r="D699" t="str">
            <v>M</v>
          </cell>
          <cell r="E699">
            <v>40.85</v>
          </cell>
        </row>
        <row r="700">
          <cell r="C700" t="str">
            <v>Cabo de cobre nú 95mm²</v>
          </cell>
          <cell r="D700" t="str">
            <v>M</v>
          </cell>
          <cell r="E700">
            <v>49.07</v>
          </cell>
        </row>
        <row r="701">
          <cell r="C701" t="str">
            <v>Cabo multiplex 3 x 10mm²</v>
          </cell>
          <cell r="D701" t="str">
            <v>M</v>
          </cell>
          <cell r="E701">
            <v>5.56</v>
          </cell>
        </row>
        <row r="702">
          <cell r="C702" t="str">
            <v>Cabo multiplex 4 x 10mm²</v>
          </cell>
          <cell r="D702" t="str">
            <v>M</v>
          </cell>
          <cell r="E702">
            <v>7.64</v>
          </cell>
        </row>
        <row r="703">
          <cell r="C703" t="str">
            <v>Cabo multiplex 4 x 16mm²</v>
          </cell>
          <cell r="D703" t="str">
            <v>M</v>
          </cell>
          <cell r="E703">
            <v>9.56</v>
          </cell>
        </row>
        <row r="704">
          <cell r="C704" t="str">
            <v>Cabo multiplex 4 x 25mm²</v>
          </cell>
          <cell r="D704" t="str">
            <v>M</v>
          </cell>
          <cell r="E704">
            <v>15.21</v>
          </cell>
        </row>
        <row r="705">
          <cell r="C705" t="str">
            <v>Cabo multiplex 4 x 35mm²</v>
          </cell>
          <cell r="D705" t="str">
            <v>M</v>
          </cell>
          <cell r="E705">
            <v>18.79</v>
          </cell>
        </row>
        <row r="706">
          <cell r="C706" t="str">
            <v>Cabo multiplex 4 x 70mm²</v>
          </cell>
          <cell r="D706" t="str">
            <v>M</v>
          </cell>
          <cell r="E706">
            <v>33.619999999999997</v>
          </cell>
        </row>
        <row r="707">
          <cell r="C707" t="str">
            <v>PONTOS, TOMADAS E INTERRUPTORES:</v>
          </cell>
          <cell r="D707">
            <v>0</v>
          </cell>
          <cell r="E707" t="str">
            <v/>
          </cell>
        </row>
        <row r="708">
          <cell r="C708" t="str">
            <v>Campainha/Cigarra (sem fiação)</v>
          </cell>
          <cell r="D708" t="str">
            <v>UN</v>
          </cell>
          <cell r="E708">
            <v>34.33</v>
          </cell>
        </row>
        <row r="709">
          <cell r="C709" t="str">
            <v>Controlador de ventilador</v>
          </cell>
          <cell r="D709" t="str">
            <v>UN</v>
          </cell>
          <cell r="E709">
            <v>54.82</v>
          </cell>
        </row>
        <row r="710">
          <cell r="C710" t="str">
            <v>Ignitor p/ lâmpada vapor de sódio</v>
          </cell>
          <cell r="D710" t="str">
            <v>UN</v>
          </cell>
          <cell r="E710">
            <v>21.02</v>
          </cell>
        </row>
        <row r="711">
          <cell r="C711" t="str">
            <v>Interruptor 1 tecla paralelo (s/fiaçao)</v>
          </cell>
          <cell r="D711" t="str">
            <v>UN</v>
          </cell>
          <cell r="E711">
            <v>15.18</v>
          </cell>
        </row>
        <row r="712">
          <cell r="C712" t="str">
            <v>Interruptor 1 tecla simples (s/fiaçao)</v>
          </cell>
          <cell r="D712" t="str">
            <v>UN</v>
          </cell>
          <cell r="E712">
            <v>11.36</v>
          </cell>
        </row>
        <row r="713">
          <cell r="C713" t="str">
            <v>Interruptor 1 tecla+tomada (s/fiaçao)</v>
          </cell>
          <cell r="D713" t="str">
            <v>UN</v>
          </cell>
          <cell r="E713">
            <v>24.31</v>
          </cell>
        </row>
        <row r="714">
          <cell r="C714" t="str">
            <v>Interruptor 2 teclas +Tomada 2P +T (s/fiação)</v>
          </cell>
          <cell r="D714" t="str">
            <v>UN</v>
          </cell>
          <cell r="E714">
            <v>32.270000000000003</v>
          </cell>
        </row>
        <row r="715">
          <cell r="C715" t="str">
            <v>Interruptor 2 teclas paralelo (s/fiaçao)</v>
          </cell>
          <cell r="D715" t="str">
            <v>UN</v>
          </cell>
          <cell r="E715">
            <v>26.77</v>
          </cell>
        </row>
        <row r="716">
          <cell r="C716" t="str">
            <v>Interruptor 2 teclas simples (s/fiaçao)</v>
          </cell>
          <cell r="D716" t="str">
            <v>UN</v>
          </cell>
          <cell r="E716">
            <v>21.16</v>
          </cell>
        </row>
        <row r="717">
          <cell r="C717" t="str">
            <v>Interruptor 2 teclas simples+paralelo (s/fiaçao)</v>
          </cell>
          <cell r="D717" t="str">
            <v>UN</v>
          </cell>
          <cell r="E717">
            <v>24.74</v>
          </cell>
        </row>
        <row r="718">
          <cell r="C718" t="str">
            <v>Interruptor 3 teclas paralelo (s/fiação)</v>
          </cell>
          <cell r="D718" t="str">
            <v>UN</v>
          </cell>
          <cell r="E718">
            <v>31.77</v>
          </cell>
        </row>
        <row r="719">
          <cell r="C719" t="str">
            <v>Interruptor 3 teclas simples (s/fiaçao)</v>
          </cell>
          <cell r="D719" t="str">
            <v>UN</v>
          </cell>
          <cell r="E719">
            <v>30.27</v>
          </cell>
        </row>
        <row r="720">
          <cell r="C720" t="str">
            <v>Interruptor diferencial residual 4P-40A-300mA.</v>
          </cell>
          <cell r="D720" t="str">
            <v>UN</v>
          </cell>
          <cell r="E720">
            <v>203.4</v>
          </cell>
        </row>
        <row r="721">
          <cell r="C721" t="str">
            <v>Minuteria com pulsador</v>
          </cell>
          <cell r="D721" t="str">
            <v>UN</v>
          </cell>
          <cell r="E721">
            <v>102.04</v>
          </cell>
        </row>
        <row r="722">
          <cell r="C722" t="str">
            <v>Ponto de antena p/ radio e TV (c/ fiaçao)</v>
          </cell>
          <cell r="D722" t="str">
            <v>Pt</v>
          </cell>
          <cell r="E722">
            <v>116.6</v>
          </cell>
        </row>
        <row r="723">
          <cell r="C723" t="str">
            <v>Ponto de força (tubul., fiaçao e disjuntor) acima de 200W</v>
          </cell>
          <cell r="D723" t="str">
            <v>Pt</v>
          </cell>
          <cell r="E723">
            <v>314.62</v>
          </cell>
        </row>
        <row r="724">
          <cell r="C724" t="str">
            <v>Ponto de luz / força (c/tubul., cx. e fiaçao) ate 200W</v>
          </cell>
          <cell r="D724" t="str">
            <v>Pt</v>
          </cell>
          <cell r="E724">
            <v>159.47</v>
          </cell>
        </row>
        <row r="725">
          <cell r="C725" t="str">
            <v>Ponto p/ campainha /cigarra (com tubul. Cx. e fiação)</v>
          </cell>
          <cell r="D725" t="str">
            <v>Pt</v>
          </cell>
          <cell r="E725">
            <v>140.86000000000001</v>
          </cell>
        </row>
        <row r="726">
          <cell r="C726" t="str">
            <v>Ponto p/ ventilador de teto (c/ fiaçao)</v>
          </cell>
          <cell r="D726" t="str">
            <v>Pt</v>
          </cell>
          <cell r="E726">
            <v>73.180000000000007</v>
          </cell>
        </row>
        <row r="727">
          <cell r="C727" t="str">
            <v>Pulsador de campainha 10A (sem fiação)</v>
          </cell>
          <cell r="D727" t="str">
            <v>UN</v>
          </cell>
          <cell r="E727">
            <v>26.05</v>
          </cell>
        </row>
        <row r="728">
          <cell r="C728" t="str">
            <v>Revisão de ponto de luz</v>
          </cell>
          <cell r="D728" t="str">
            <v>Pt</v>
          </cell>
          <cell r="E728">
            <v>64.069999999999993</v>
          </cell>
        </row>
        <row r="729">
          <cell r="C729" t="str">
            <v>Tampa cega 3"x3" plástica</v>
          </cell>
          <cell r="D729" t="str">
            <v>UN</v>
          </cell>
          <cell r="E729">
            <v>8.4</v>
          </cell>
        </row>
        <row r="730">
          <cell r="C730" t="str">
            <v>Tampa cega 4"x2" metálica</v>
          </cell>
          <cell r="D730" t="str">
            <v>UN</v>
          </cell>
          <cell r="E730">
            <v>13.4</v>
          </cell>
        </row>
        <row r="731">
          <cell r="C731" t="str">
            <v>Tampa cega 4"x2" plástica</v>
          </cell>
          <cell r="D731" t="str">
            <v>UN</v>
          </cell>
          <cell r="E731">
            <v>7.4</v>
          </cell>
        </row>
        <row r="732">
          <cell r="C732" t="str">
            <v>Tampa cega 4"x4" plástica</v>
          </cell>
          <cell r="D732" t="str">
            <v>UN</v>
          </cell>
          <cell r="E732">
            <v>9.4</v>
          </cell>
        </row>
        <row r="733">
          <cell r="C733" t="str">
            <v>Tampa cega 4x4" metálica</v>
          </cell>
          <cell r="D733" t="str">
            <v>UN</v>
          </cell>
          <cell r="E733">
            <v>18.399999999999999</v>
          </cell>
        </row>
        <row r="734">
          <cell r="C734" t="str">
            <v>Tampa de pressão para perfilado 38mm - 3m</v>
          </cell>
          <cell r="D734" t="str">
            <v>Pç</v>
          </cell>
          <cell r="E734">
            <v>17.399999999999999</v>
          </cell>
        </row>
        <row r="735">
          <cell r="C735" t="str">
            <v>Tomada  sistema X completa</v>
          </cell>
          <cell r="D735" t="str">
            <v>UN</v>
          </cell>
          <cell r="E735">
            <v>29.62</v>
          </cell>
        </row>
        <row r="736">
          <cell r="C736" t="str">
            <v>Tomada  terminal de TV coaxial 4"x2"- 2 pontos</v>
          </cell>
          <cell r="D736" t="str">
            <v>UN</v>
          </cell>
          <cell r="E736">
            <v>35.619999999999997</v>
          </cell>
        </row>
        <row r="737">
          <cell r="C737" t="str">
            <v>Tomada 2P+T 10A (s/fiaçao)</v>
          </cell>
          <cell r="D737" t="str">
            <v>UN</v>
          </cell>
          <cell r="E737">
            <v>14.92</v>
          </cell>
        </row>
        <row r="738">
          <cell r="C738" t="str">
            <v>Tomada 2P+T 20A (s/fiaçao)</v>
          </cell>
          <cell r="D738" t="str">
            <v>UN</v>
          </cell>
          <cell r="E738">
            <v>18.61</v>
          </cell>
        </row>
        <row r="739">
          <cell r="C739" t="str">
            <v>Tomada 3P+T 63A/220V</v>
          </cell>
          <cell r="D739" t="str">
            <v>UN</v>
          </cell>
          <cell r="E739">
            <v>177.62</v>
          </cell>
        </row>
        <row r="740">
          <cell r="C740" t="str">
            <v>Tomada de piso 3P+T - 4"x2"</v>
          </cell>
          <cell r="D740" t="str">
            <v>UN</v>
          </cell>
          <cell r="E740">
            <v>46.62</v>
          </cell>
        </row>
        <row r="741">
          <cell r="C741" t="str">
            <v>Tomadas 2 (2P+T) 10A (s/fiação)</v>
          </cell>
          <cell r="D741" t="str">
            <v>UN</v>
          </cell>
          <cell r="E741">
            <v>27.34</v>
          </cell>
        </row>
        <row r="742">
          <cell r="C742" t="str">
            <v>Tomadas 2 (2P+T) 20A (s/fiação)</v>
          </cell>
          <cell r="D742" t="str">
            <v>UN</v>
          </cell>
          <cell r="E742">
            <v>29.34</v>
          </cell>
        </row>
        <row r="743">
          <cell r="C743" t="str">
            <v>LUMINÁRIAS:</v>
          </cell>
          <cell r="D743">
            <v>0</v>
          </cell>
          <cell r="E743" t="str">
            <v/>
          </cell>
        </row>
        <row r="744">
          <cell r="C744" t="str">
            <v>Conjunto ilum. tipo petala c/1 lamp. v. mercurio/poste de aço</v>
          </cell>
          <cell r="D744" t="str">
            <v>UN</v>
          </cell>
          <cell r="E744">
            <v>1965.66</v>
          </cell>
        </row>
        <row r="745">
          <cell r="C745" t="str">
            <v>Conjunto ilum. tipo petala c/2 lamp. v. mercurio/poste de aço</v>
          </cell>
          <cell r="D745" t="str">
            <v>UN</v>
          </cell>
          <cell r="E745">
            <v>2226.5500000000002</v>
          </cell>
        </row>
        <row r="746">
          <cell r="C746" t="str">
            <v>Holofote - 300W (Cônico)</v>
          </cell>
          <cell r="D746" t="str">
            <v>UN</v>
          </cell>
          <cell r="E746">
            <v>194.04</v>
          </cell>
        </row>
        <row r="747">
          <cell r="C747" t="str">
            <v>Lâmpada de Led Tubular 10W bivolt</v>
          </cell>
          <cell r="D747" t="str">
            <v>UN</v>
          </cell>
          <cell r="E747">
            <v>27.42</v>
          </cell>
        </row>
        <row r="748">
          <cell r="C748" t="str">
            <v>Lâmpada de Led Tubular 18W bivolt</v>
          </cell>
          <cell r="D748" t="str">
            <v>UN</v>
          </cell>
          <cell r="E748">
            <v>39.58</v>
          </cell>
        </row>
        <row r="749">
          <cell r="C749" t="str">
            <v>Lâmpada fluorescente 100W 127V/220V</v>
          </cell>
          <cell r="D749" t="str">
            <v>UN</v>
          </cell>
          <cell r="E749">
            <v>14.32</v>
          </cell>
        </row>
        <row r="750">
          <cell r="C750" t="str">
            <v>Lâmpada fluorescente com reator acoplado (PLL)15W -127V/220V</v>
          </cell>
          <cell r="D750" t="str">
            <v>UN</v>
          </cell>
          <cell r="E750">
            <v>12.4</v>
          </cell>
        </row>
        <row r="751">
          <cell r="C751" t="str">
            <v>Lâmpada fluorescente com reator acoplado (PLL)20W -127V/220V</v>
          </cell>
          <cell r="D751" t="str">
            <v>UN</v>
          </cell>
          <cell r="E751">
            <v>13.4</v>
          </cell>
        </row>
        <row r="752">
          <cell r="C752" t="str">
            <v>Lâmpada fluorescente com reator acoplado (PLL)48W -127V/220V</v>
          </cell>
          <cell r="D752" t="str">
            <v>UN</v>
          </cell>
          <cell r="E752">
            <v>49.4</v>
          </cell>
        </row>
        <row r="753">
          <cell r="C753" t="str">
            <v>Lâmpada Halogena 100W 127V/220V</v>
          </cell>
          <cell r="D753" t="str">
            <v>UN</v>
          </cell>
          <cell r="E753">
            <v>11.32</v>
          </cell>
        </row>
        <row r="754">
          <cell r="C754" t="str">
            <v>Lâmpada Halogena 150W 127V/220V</v>
          </cell>
          <cell r="D754" t="str">
            <v>UN</v>
          </cell>
          <cell r="E754">
            <v>12.02</v>
          </cell>
        </row>
        <row r="755">
          <cell r="C755" t="str">
            <v>Lâmpada Halogena tipo par 20  50W 127V/220V</v>
          </cell>
          <cell r="D755" t="str">
            <v>UN</v>
          </cell>
          <cell r="E755">
            <v>19.399999999999999</v>
          </cell>
        </row>
        <row r="756">
          <cell r="C756" t="str">
            <v>Lâmpada incandescente 100W-127V/220V</v>
          </cell>
          <cell r="D756" t="str">
            <v>UN</v>
          </cell>
          <cell r="E756">
            <v>4.32</v>
          </cell>
        </row>
        <row r="757">
          <cell r="C757" t="str">
            <v>Lâmpada mista 160W -E27</v>
          </cell>
          <cell r="D757" t="str">
            <v>UN</v>
          </cell>
          <cell r="E757">
            <v>21.32</v>
          </cell>
        </row>
        <row r="758">
          <cell r="C758" t="str">
            <v>Lâmpada mista 250W -E27</v>
          </cell>
          <cell r="D758" t="str">
            <v>UN</v>
          </cell>
          <cell r="E758">
            <v>31.28</v>
          </cell>
        </row>
        <row r="759">
          <cell r="C759" t="str">
            <v>Lâmpada mista 500W -E40</v>
          </cell>
          <cell r="D759" t="str">
            <v>UN</v>
          </cell>
          <cell r="E759">
            <v>57.57</v>
          </cell>
        </row>
        <row r="760">
          <cell r="C760" t="str">
            <v>Lâmpada vapor de merc. 125W</v>
          </cell>
          <cell r="D760" t="str">
            <v>UN</v>
          </cell>
          <cell r="E760">
            <v>18.32</v>
          </cell>
        </row>
        <row r="761">
          <cell r="C761" t="str">
            <v>Lâmpada vapor de merc. 250W</v>
          </cell>
          <cell r="D761" t="str">
            <v>UN</v>
          </cell>
          <cell r="E761">
            <v>30.66</v>
          </cell>
        </row>
        <row r="762">
          <cell r="C762" t="str">
            <v>Lâmpada vapor de merc. 400W</v>
          </cell>
          <cell r="D762" t="str">
            <v>UN</v>
          </cell>
          <cell r="E762">
            <v>35.82</v>
          </cell>
        </row>
        <row r="763">
          <cell r="C763" t="str">
            <v>Lâmpada vapor de sódio  80W</v>
          </cell>
          <cell r="D763" t="str">
            <v>UN</v>
          </cell>
          <cell r="E763">
            <v>24.12</v>
          </cell>
        </row>
        <row r="764">
          <cell r="C764" t="str">
            <v>Lâmpada vapor de sódio 250W</v>
          </cell>
          <cell r="D764" t="str">
            <v>UN</v>
          </cell>
          <cell r="E764">
            <v>36.32</v>
          </cell>
        </row>
        <row r="765">
          <cell r="C765" t="str">
            <v>Lâmpada vapor de sódio 350W</v>
          </cell>
          <cell r="D765" t="str">
            <v>UN</v>
          </cell>
          <cell r="E765">
            <v>42.29</v>
          </cell>
        </row>
        <row r="766">
          <cell r="C766" t="str">
            <v>Lâmpada vapor metálico 400W</v>
          </cell>
          <cell r="D766" t="str">
            <v>UN</v>
          </cell>
          <cell r="E766">
            <v>83.32</v>
          </cell>
        </row>
        <row r="767">
          <cell r="C767" t="str">
            <v>Lâmpada vapor metálico 70W</v>
          </cell>
          <cell r="D767" t="str">
            <v>UN</v>
          </cell>
          <cell r="E767">
            <v>79.319999999999993</v>
          </cell>
        </row>
        <row r="768">
          <cell r="C768" t="str">
            <v>Luminária  c/ lâmp de emergência</v>
          </cell>
          <cell r="D768" t="str">
            <v>UN</v>
          </cell>
          <cell r="E768">
            <v>51.02</v>
          </cell>
        </row>
        <row r="769">
          <cell r="C769" t="str">
            <v>Luminária  c/ lâmp mista até 250W</v>
          </cell>
          <cell r="D769" t="str">
            <v>UN</v>
          </cell>
          <cell r="E769">
            <v>93.04</v>
          </cell>
        </row>
        <row r="770">
          <cell r="C770" t="str">
            <v>Luminária  de facho aberto p/ lâmp vapor de mercúrio</v>
          </cell>
          <cell r="D770" t="str">
            <v>UN</v>
          </cell>
          <cell r="E770">
            <v>83.68</v>
          </cell>
        </row>
        <row r="771">
          <cell r="C771" t="str">
            <v>Luminária  p/ lâmp PLL de embutir</v>
          </cell>
          <cell r="D771" t="str">
            <v>UN</v>
          </cell>
          <cell r="E771">
            <v>92</v>
          </cell>
        </row>
        <row r="772">
          <cell r="C772" t="str">
            <v>Luminária  p/ lâmp PLL de sobrepor</v>
          </cell>
          <cell r="D772" t="str">
            <v>UN</v>
          </cell>
          <cell r="E772">
            <v>84.04</v>
          </cell>
        </row>
        <row r="773">
          <cell r="C773" t="str">
            <v>Luminária  pública simples</v>
          </cell>
          <cell r="D773" t="str">
            <v>UN</v>
          </cell>
          <cell r="E773">
            <v>211.06</v>
          </cell>
        </row>
        <row r="774">
          <cell r="C774" t="str">
            <v>Luminária  tipo arandela- casco de tartaruga</v>
          </cell>
          <cell r="D774" t="str">
            <v>UN</v>
          </cell>
          <cell r="E774">
            <v>71.040000000000006</v>
          </cell>
        </row>
        <row r="775">
          <cell r="C775" t="str">
            <v>Luminária  tipo arandela p/ lâmp incandescente</v>
          </cell>
          <cell r="D775" t="str">
            <v>UN</v>
          </cell>
          <cell r="E775">
            <v>53.04</v>
          </cell>
        </row>
        <row r="776">
          <cell r="C776" t="str">
            <v>Luminária  tipo refletor p/ lâmp vapor de sódio até 250W</v>
          </cell>
          <cell r="D776" t="str">
            <v>UN</v>
          </cell>
          <cell r="E776">
            <v>88.04</v>
          </cell>
        </row>
        <row r="777">
          <cell r="C777" t="str">
            <v>Luminária 2x16W  c/ aleta branca reflet aluminio</v>
          </cell>
          <cell r="D777" t="str">
            <v>UN</v>
          </cell>
          <cell r="E777">
            <v>168.04</v>
          </cell>
        </row>
        <row r="778">
          <cell r="C778" t="str">
            <v>Luminária 2x32W  c/ aleta branca reflet aluminio</v>
          </cell>
          <cell r="D778" t="str">
            <v>UN</v>
          </cell>
          <cell r="E778">
            <v>220.04</v>
          </cell>
        </row>
        <row r="779">
          <cell r="C779" t="str">
            <v>Luminária abalux - embutir(2x20W) - completa</v>
          </cell>
          <cell r="D779" t="str">
            <v>UN</v>
          </cell>
          <cell r="E779">
            <v>155.04</v>
          </cell>
        </row>
        <row r="780">
          <cell r="C780" t="str">
            <v>Luminária abalux - embutir(2x40W) - completa</v>
          </cell>
          <cell r="D780" t="str">
            <v>UN</v>
          </cell>
          <cell r="E780">
            <v>199.24</v>
          </cell>
        </row>
        <row r="781">
          <cell r="C781" t="str">
            <v>Luminária abalux - sobrepor (2x20W) - completa</v>
          </cell>
          <cell r="D781" t="str">
            <v>UN</v>
          </cell>
          <cell r="E781">
            <v>168.04</v>
          </cell>
        </row>
        <row r="782">
          <cell r="C782" t="str">
            <v>Luminária abalux - sobrepor (2x40W) - completa</v>
          </cell>
          <cell r="D782" t="str">
            <v>UN</v>
          </cell>
          <cell r="E782">
            <v>213.04</v>
          </cell>
        </row>
        <row r="783">
          <cell r="C783" t="str">
            <v>Luminaria c/ 02 lamp.fluor.16W-tubular (s/fiaçao)</v>
          </cell>
          <cell r="D783" t="str">
            <v>UN</v>
          </cell>
          <cell r="E783">
            <v>108.87</v>
          </cell>
        </row>
        <row r="784">
          <cell r="C784" t="str">
            <v>Luminaria c/ 02 lamp.fluor.32W-tubular (s/fiaçao)</v>
          </cell>
          <cell r="D784" t="str">
            <v>UN</v>
          </cell>
          <cell r="E784">
            <v>132.87</v>
          </cell>
        </row>
        <row r="785">
          <cell r="C785" t="str">
            <v>Luminaria c/ 04 lamp. fluorescentes 16W (sem fiaçao)</v>
          </cell>
          <cell r="D785" t="str">
            <v>UN</v>
          </cell>
          <cell r="E785">
            <v>126.81</v>
          </cell>
        </row>
        <row r="786">
          <cell r="C786" t="str">
            <v>Luminaria c/ 04 lamp. fluorescentes 32W (sem fiaçao)</v>
          </cell>
          <cell r="D786" t="str">
            <v>UN</v>
          </cell>
          <cell r="E786">
            <v>180.58</v>
          </cell>
        </row>
        <row r="787">
          <cell r="C787" t="str">
            <v>Luminaria c/ 1 lamp. fluorescente 16W (sem fiaçao)</v>
          </cell>
          <cell r="D787" t="str">
            <v>UN</v>
          </cell>
          <cell r="E787">
            <v>77.3</v>
          </cell>
        </row>
        <row r="788">
          <cell r="C788" t="str">
            <v>Luminaria c/ 1 lamp. fluorescente 32W (sem fiaçao)</v>
          </cell>
          <cell r="D788" t="str">
            <v>UN</v>
          </cell>
          <cell r="E788">
            <v>98.3</v>
          </cell>
        </row>
        <row r="789">
          <cell r="C789" t="str">
            <v>Luminaria c/ 2 lamp. fluorescentes 16W (sem fiaçao)</v>
          </cell>
          <cell r="D789" t="str">
            <v>UN</v>
          </cell>
          <cell r="E789">
            <v>84.08</v>
          </cell>
        </row>
        <row r="790">
          <cell r="C790" t="str">
            <v>Luminaria c/ 2 lamp. fluorescentes 32W (sem fiaçao)</v>
          </cell>
          <cell r="D790" t="str">
            <v>UN</v>
          </cell>
          <cell r="E790">
            <v>118.08</v>
          </cell>
        </row>
        <row r="791">
          <cell r="C791" t="str">
            <v>Luminária c/ lâmpada incandescente à prova de explosão</v>
          </cell>
          <cell r="D791" t="str">
            <v>UN</v>
          </cell>
          <cell r="E791">
            <v>102.3</v>
          </cell>
        </row>
        <row r="792">
          <cell r="C792" t="str">
            <v>Luminária de embutir com aletas e 2 lâmpadas de Led de 10W</v>
          </cell>
          <cell r="D792" t="str">
            <v>UN</v>
          </cell>
          <cell r="E792">
            <v>232.15</v>
          </cell>
        </row>
        <row r="793">
          <cell r="C793" t="str">
            <v>Luminária de embutir com aletas e 2 lâmpadas de Led de 18W</v>
          </cell>
          <cell r="D793" t="str">
            <v>UN</v>
          </cell>
          <cell r="E793">
            <v>250.47</v>
          </cell>
        </row>
        <row r="794">
          <cell r="C794" t="str">
            <v>Luminaria de embutir completa c/lamp. fluorescente1x16W</v>
          </cell>
          <cell r="D794" t="str">
            <v>UN</v>
          </cell>
          <cell r="E794">
            <v>106.08</v>
          </cell>
        </row>
        <row r="795">
          <cell r="C795" t="str">
            <v>Luminaria de embutir completa c/lamp. fluorescente1x32W</v>
          </cell>
          <cell r="D795" t="str">
            <v>UN</v>
          </cell>
          <cell r="E795">
            <v>153.30000000000001</v>
          </cell>
        </row>
        <row r="796">
          <cell r="C796" t="str">
            <v>Luminaria de embutir completa c/lamp. fluorescente2x16W</v>
          </cell>
          <cell r="D796" t="str">
            <v>UN</v>
          </cell>
          <cell r="E796">
            <v>147.08000000000001</v>
          </cell>
        </row>
        <row r="797">
          <cell r="C797" t="str">
            <v>Luminaria de embutir completa c/lamp. fluorescente2x32W</v>
          </cell>
          <cell r="D797" t="str">
            <v>UN</v>
          </cell>
          <cell r="E797">
            <v>203.43</v>
          </cell>
        </row>
        <row r="798">
          <cell r="C798" t="str">
            <v>Luminária de sobrepor com aletas e 2 lâmpadas de Led de 10W</v>
          </cell>
          <cell r="D798" t="str">
            <v>UN</v>
          </cell>
          <cell r="E798">
            <v>251.15</v>
          </cell>
        </row>
        <row r="799">
          <cell r="C799" t="str">
            <v>Luminária de sobrepor com aletas e 2 lâmpadas de Led de 18W</v>
          </cell>
          <cell r="D799" t="str">
            <v>UN</v>
          </cell>
          <cell r="E799">
            <v>275.47000000000003</v>
          </cell>
        </row>
        <row r="800">
          <cell r="C800" t="str">
            <v>Luminaria tipo globo c/ lamp. incandescente</v>
          </cell>
          <cell r="D800" t="str">
            <v>UN</v>
          </cell>
          <cell r="E800">
            <v>95.3</v>
          </cell>
        </row>
        <row r="801">
          <cell r="C801" t="str">
            <v>Luminaria tipo prato c/ lamp.incandescente (s/fiaçao)</v>
          </cell>
          <cell r="D801" t="str">
            <v>UN</v>
          </cell>
          <cell r="E801">
            <v>79.3</v>
          </cell>
        </row>
        <row r="802">
          <cell r="C802" t="str">
            <v>Projetor c/ lâmpada vapor met. 1000W completo</v>
          </cell>
          <cell r="D802" t="str">
            <v>UN</v>
          </cell>
          <cell r="E802">
            <v>909.83</v>
          </cell>
        </row>
        <row r="803">
          <cell r="C803" t="str">
            <v>Projetor cônico - 300W</v>
          </cell>
          <cell r="D803" t="str">
            <v>UN</v>
          </cell>
          <cell r="E803">
            <v>71.02</v>
          </cell>
        </row>
        <row r="804">
          <cell r="C804" t="str">
            <v>Projetor retangular  E- 27/250W galvanizado</v>
          </cell>
          <cell r="D804" t="str">
            <v>UN</v>
          </cell>
          <cell r="E804">
            <v>68.02</v>
          </cell>
        </row>
        <row r="805">
          <cell r="C805" t="str">
            <v>Projetor retangular  E- 40/250W galvanizado</v>
          </cell>
          <cell r="D805" t="str">
            <v>UN</v>
          </cell>
          <cell r="E805">
            <v>71.02</v>
          </cell>
        </row>
        <row r="806">
          <cell r="C806" t="str">
            <v>Projetor retangular 400W</v>
          </cell>
          <cell r="D806" t="str">
            <v>UN</v>
          </cell>
          <cell r="E806">
            <v>77.02</v>
          </cell>
        </row>
        <row r="807">
          <cell r="C807" t="str">
            <v>Reator convecional de 40W</v>
          </cell>
          <cell r="D807" t="str">
            <v>UN</v>
          </cell>
          <cell r="E807">
            <v>37.619999999999997</v>
          </cell>
        </row>
        <row r="808">
          <cell r="C808" t="str">
            <v>Reator lâmp fluoresc 1x20W convecional</v>
          </cell>
          <cell r="D808" t="str">
            <v>UN</v>
          </cell>
          <cell r="E808">
            <v>37.619999999999997</v>
          </cell>
        </row>
        <row r="809">
          <cell r="C809" t="str">
            <v>Reator lâmp fluoresc 2x20W partida rápida</v>
          </cell>
          <cell r="D809" t="str">
            <v>UN</v>
          </cell>
          <cell r="E809">
            <v>42.62</v>
          </cell>
        </row>
        <row r="810">
          <cell r="C810" t="str">
            <v>Reator lâmp fluoresc 2x40W partida rápida</v>
          </cell>
          <cell r="D810" t="str">
            <v>UN</v>
          </cell>
          <cell r="E810">
            <v>49.62</v>
          </cell>
        </row>
        <row r="811">
          <cell r="C811" t="str">
            <v>Reator lâmp vapor de mercurio 125W</v>
          </cell>
          <cell r="D811" t="str">
            <v>UN</v>
          </cell>
          <cell r="E811">
            <v>67.72</v>
          </cell>
        </row>
        <row r="812">
          <cell r="C812" t="str">
            <v>Reator lâmp vapor de mercurio 250W</v>
          </cell>
          <cell r="D812" t="str">
            <v>UN</v>
          </cell>
          <cell r="E812">
            <v>92.62</v>
          </cell>
        </row>
        <row r="813">
          <cell r="C813" t="str">
            <v>Reator lâmp vapor de mercurio 400W</v>
          </cell>
          <cell r="D813" t="str">
            <v>UN</v>
          </cell>
          <cell r="E813">
            <v>141.62</v>
          </cell>
        </row>
        <row r="814">
          <cell r="C814" t="str">
            <v>Reator lâmp vapor de sódio 250W</v>
          </cell>
          <cell r="D814" t="str">
            <v>UN</v>
          </cell>
          <cell r="E814">
            <v>138.62</v>
          </cell>
        </row>
        <row r="815">
          <cell r="C815" t="str">
            <v>Reator lâmp vapor de sódio 400W</v>
          </cell>
          <cell r="D815" t="str">
            <v>UN</v>
          </cell>
          <cell r="E815">
            <v>167.62</v>
          </cell>
        </row>
        <row r="816">
          <cell r="C816" t="str">
            <v>Reator lâmp vapor metálico 400W</v>
          </cell>
          <cell r="D816" t="str">
            <v>UN</v>
          </cell>
          <cell r="E816">
            <v>137.62</v>
          </cell>
        </row>
        <row r="817">
          <cell r="C817" t="str">
            <v>Refletor aluminio c/ lâmp mista 250W E-27</v>
          </cell>
          <cell r="D817" t="str">
            <v>UN</v>
          </cell>
          <cell r="E817">
            <v>90.02</v>
          </cell>
        </row>
        <row r="818">
          <cell r="C818" t="str">
            <v>Refletor aluminio c/ lâmp mista 250W E-40</v>
          </cell>
          <cell r="D818" t="str">
            <v>UN</v>
          </cell>
          <cell r="E818">
            <v>93.07</v>
          </cell>
        </row>
        <row r="819">
          <cell r="C819" t="str">
            <v>Refletor aluminio c/ lâmp mista 500W</v>
          </cell>
          <cell r="D819" t="str">
            <v>UN</v>
          </cell>
          <cell r="E819">
            <v>109.36</v>
          </cell>
        </row>
        <row r="820">
          <cell r="C820" t="str">
            <v>ALIMENTAÇÃO, MEDIÇÃO, PROTEÇÃO E MOTORES:</v>
          </cell>
          <cell r="D820">
            <v>0</v>
          </cell>
          <cell r="E820" t="str">
            <v/>
          </cell>
        </row>
        <row r="821">
          <cell r="C821" t="str">
            <v>Acessorios p/transformador em poste(incl.cabine de mediçao)</v>
          </cell>
          <cell r="D821" t="str">
            <v>UN</v>
          </cell>
          <cell r="E821">
            <v>11757.86</v>
          </cell>
        </row>
        <row r="822">
          <cell r="C822" t="str">
            <v>Chave faca c/ fusível 3P - 30A -250V</v>
          </cell>
          <cell r="D822" t="str">
            <v>UN</v>
          </cell>
          <cell r="E822">
            <v>266.06</v>
          </cell>
        </row>
        <row r="823">
          <cell r="C823" t="str">
            <v>Chave faca HA 400A</v>
          </cell>
          <cell r="D823" t="str">
            <v>UN</v>
          </cell>
          <cell r="E823">
            <v>4733.16</v>
          </cell>
        </row>
        <row r="824">
          <cell r="C824" t="str">
            <v>Chave fusível de distribuição 15KV L 100A</v>
          </cell>
          <cell r="D824" t="str">
            <v>UN</v>
          </cell>
          <cell r="E824">
            <v>314.04000000000002</v>
          </cell>
        </row>
        <row r="825">
          <cell r="C825" t="str">
            <v>Chave magnética p/ motor de 5CV -3F-220V</v>
          </cell>
          <cell r="D825" t="str">
            <v>UN</v>
          </cell>
          <cell r="E825">
            <v>253.04</v>
          </cell>
        </row>
        <row r="826">
          <cell r="C826" t="str">
            <v>Chave reversora 3P-30A-220V</v>
          </cell>
          <cell r="D826" t="str">
            <v>UN</v>
          </cell>
          <cell r="E826">
            <v>164.04</v>
          </cell>
        </row>
        <row r="827">
          <cell r="C827" t="str">
            <v>Cordoalha de cobre nu - seçao 35 a 50mm2 - isoladores</v>
          </cell>
          <cell r="D827" t="str">
            <v>M</v>
          </cell>
          <cell r="E827">
            <v>45.83</v>
          </cell>
        </row>
        <row r="828">
          <cell r="C828" t="str">
            <v>Cordoalha de cobre nu - seçao 70 a 90mm2 - isoladores</v>
          </cell>
          <cell r="D828" t="str">
            <v>M</v>
          </cell>
          <cell r="E828">
            <v>75.91</v>
          </cell>
        </row>
        <row r="829">
          <cell r="C829" t="str">
            <v>Elo fusivel 10K</v>
          </cell>
          <cell r="D829" t="str">
            <v>UN</v>
          </cell>
          <cell r="E829">
            <v>4.92</v>
          </cell>
        </row>
        <row r="830">
          <cell r="C830" t="str">
            <v>Elo fusivel 15K</v>
          </cell>
          <cell r="D830" t="str">
            <v>UN</v>
          </cell>
          <cell r="E830">
            <v>7.76</v>
          </cell>
        </row>
        <row r="831">
          <cell r="C831" t="str">
            <v>Fusivel NH 300A a 630A</v>
          </cell>
          <cell r="D831" t="str">
            <v>UN</v>
          </cell>
          <cell r="E831">
            <v>112.02</v>
          </cell>
        </row>
        <row r="832">
          <cell r="C832" t="str">
            <v>Gerador 111/101 KVA -60Hz -220/127V com acessórios</v>
          </cell>
          <cell r="D832" t="str">
            <v>UN</v>
          </cell>
          <cell r="E832">
            <v>81045.2</v>
          </cell>
        </row>
        <row r="833">
          <cell r="C833" t="str">
            <v>Gerador 55/50KVA - 60hz - 220/127V com acessórios</v>
          </cell>
          <cell r="D833" t="str">
            <v>UN</v>
          </cell>
          <cell r="E833">
            <v>65775.199999999997</v>
          </cell>
        </row>
        <row r="834">
          <cell r="C834" t="str">
            <v>Gerador 83/75KVA - 60hz - 220/127V com acessórios</v>
          </cell>
          <cell r="D834" t="str">
            <v>UN</v>
          </cell>
          <cell r="E834">
            <v>69905.2</v>
          </cell>
        </row>
        <row r="835">
          <cell r="C835" t="str">
            <v>Interruptor diferencial residual 20A/30mA-2P</v>
          </cell>
          <cell r="D835" t="str">
            <v>UN</v>
          </cell>
          <cell r="E835">
            <v>141.36000000000001</v>
          </cell>
        </row>
        <row r="836">
          <cell r="C836" t="str">
            <v>Interruptor diferencial residual 40A/30mA-4P</v>
          </cell>
          <cell r="D836" t="str">
            <v>UN</v>
          </cell>
          <cell r="E836">
            <v>207.36</v>
          </cell>
        </row>
        <row r="837">
          <cell r="C837" t="str">
            <v>Mastro simples de fo go p/ para-raio (c/ acessorios)</v>
          </cell>
          <cell r="D837" t="str">
            <v>UN</v>
          </cell>
          <cell r="E837">
            <v>859.32</v>
          </cell>
        </row>
        <row r="838">
          <cell r="C838" t="str">
            <v>Mureta de mediçao em alv.c/laje em conc.(c=2.20/l=0.50/h=2.0m)</v>
          </cell>
          <cell r="D838" t="str">
            <v>UN</v>
          </cell>
          <cell r="E838">
            <v>1931.09</v>
          </cell>
        </row>
        <row r="839">
          <cell r="C839" t="str">
            <v>Para raio de distribuição de tensão 15 KV</v>
          </cell>
          <cell r="D839" t="str">
            <v>UN</v>
          </cell>
          <cell r="E839">
            <v>232.02</v>
          </cell>
        </row>
        <row r="840">
          <cell r="C840" t="str">
            <v>Pára-Raio latao cromado tipo Franklin (s/acess.)</v>
          </cell>
          <cell r="D840" t="str">
            <v>UN</v>
          </cell>
          <cell r="E840">
            <v>163.81</v>
          </cell>
        </row>
        <row r="841">
          <cell r="C841" t="str">
            <v>Poste concr.300-DN, h=11m(incl.base concr.ciclópico)</v>
          </cell>
          <cell r="D841" t="str">
            <v>UN</v>
          </cell>
          <cell r="E841">
            <v>1362.78</v>
          </cell>
        </row>
        <row r="842">
          <cell r="C842" t="str">
            <v>Poste concr.600-DN, h=11m(incl.base concr.ciclópico)</v>
          </cell>
          <cell r="D842" t="str">
            <v>UN</v>
          </cell>
          <cell r="E842">
            <v>1606.78</v>
          </cell>
        </row>
        <row r="843">
          <cell r="C843" t="str">
            <v>Poste de concreto circular 300 Dan h = 9m (incl. base em concreto ciclópico)</v>
          </cell>
          <cell r="D843" t="str">
            <v>UN</v>
          </cell>
          <cell r="E843">
            <v>1173.78</v>
          </cell>
        </row>
        <row r="844">
          <cell r="C844" t="str">
            <v>Poste de concreto circular 600 Dan h = 9m  (incl. base em concreto ciclópico)</v>
          </cell>
          <cell r="D844" t="str">
            <v>UN</v>
          </cell>
          <cell r="E844">
            <v>1452.78</v>
          </cell>
        </row>
        <row r="845">
          <cell r="C845" t="str">
            <v>Poste de concreto duplo T  300 Dan h = 9m  (incl. base em concreto ciclópico)</v>
          </cell>
          <cell r="D845" t="str">
            <v>UN</v>
          </cell>
          <cell r="E845">
            <v>1011.78</v>
          </cell>
        </row>
        <row r="846">
          <cell r="C846" t="str">
            <v>Poste de concreto duplo T 300 Dan h = 11m  (incl. base em concreto ciclópico)</v>
          </cell>
          <cell r="D846" t="str">
            <v>UN</v>
          </cell>
          <cell r="E846">
            <v>1139.3800000000001</v>
          </cell>
        </row>
        <row r="847">
          <cell r="C847" t="str">
            <v>Poste de concreto duplo T 600 Dan h = 9m  (incl. base em concreto ciclópico)</v>
          </cell>
          <cell r="D847" t="str">
            <v>UN</v>
          </cell>
          <cell r="E847">
            <v>1293.78</v>
          </cell>
        </row>
        <row r="848">
          <cell r="C848" t="str">
            <v>Poste de concreto p/ AT-BT incl.rede de distribuiçao h=11m</v>
          </cell>
          <cell r="D848" t="str">
            <v>UN</v>
          </cell>
          <cell r="E848">
            <v>3317.52</v>
          </cell>
        </row>
        <row r="849">
          <cell r="C849" t="str">
            <v>Poste em concreto 100 - DaN, h=7,0m (incl. base em concreto ciclópico)</v>
          </cell>
          <cell r="D849" t="str">
            <v>UN</v>
          </cell>
          <cell r="E849">
            <v>811.78</v>
          </cell>
        </row>
        <row r="850">
          <cell r="C850" t="str">
            <v>Poste em fo.go. h=11m (incl.base concr.ciclópico)</v>
          </cell>
          <cell r="D850" t="str">
            <v>UN</v>
          </cell>
          <cell r="E850">
            <v>1750.65</v>
          </cell>
        </row>
        <row r="851">
          <cell r="C851" t="str">
            <v>Proteção contra surto BT-CAT-8KA-127V</v>
          </cell>
          <cell r="D851" t="str">
            <v>UN</v>
          </cell>
          <cell r="E851">
            <v>67.94</v>
          </cell>
        </row>
        <row r="852">
          <cell r="C852" t="str">
            <v>Subestação aérea c/ transformador 112,5 KVA (incl.poste, acessorios e cabine de mediçao)</v>
          </cell>
          <cell r="D852" t="str">
            <v>UN</v>
          </cell>
          <cell r="E852">
            <v>38146.959999999999</v>
          </cell>
        </row>
        <row r="853">
          <cell r="C853" t="str">
            <v>Subestação aérea c/ transformador 150 KVA (incl.poste, acessorios e cabine de mediçao)</v>
          </cell>
          <cell r="D853" t="str">
            <v>UN</v>
          </cell>
          <cell r="E853">
            <v>45594.96</v>
          </cell>
        </row>
        <row r="854">
          <cell r="C854" t="str">
            <v>Subestação aérea c/ transformador 225 KVA (incl.poste, acessorios e cabine de mediçao)</v>
          </cell>
          <cell r="D854" t="str">
            <v>UN</v>
          </cell>
          <cell r="E854">
            <v>56637.84</v>
          </cell>
        </row>
        <row r="855">
          <cell r="C855" t="str">
            <v>Subestação aérea c/ transformador 45 KVA (incl.poste, acessorios e cabine de mediçao)</v>
          </cell>
          <cell r="D855" t="str">
            <v>UN</v>
          </cell>
          <cell r="E855">
            <v>29013.09</v>
          </cell>
        </row>
        <row r="856">
          <cell r="C856" t="str">
            <v>Subestação aérea c/ transformador 75 KVA (incl.poste, acessorios e cabine de mediçao)</v>
          </cell>
          <cell r="D856" t="str">
            <v>UN</v>
          </cell>
          <cell r="E856">
            <v>32631.73</v>
          </cell>
        </row>
        <row r="857">
          <cell r="C857" t="str">
            <v>Transformador de  45KVA-15KV-60HZ</v>
          </cell>
          <cell r="D857" t="str">
            <v>UN</v>
          </cell>
          <cell r="E857">
            <v>10448.24</v>
          </cell>
        </row>
        <row r="858">
          <cell r="C858" t="str">
            <v>Transformador de  75KVA-15KV-60HZ</v>
          </cell>
          <cell r="D858" t="str">
            <v>UN</v>
          </cell>
          <cell r="E858">
            <v>13608.16</v>
          </cell>
        </row>
        <row r="859">
          <cell r="C859" t="str">
            <v>Transformador de 112,5.5KVA-15KV-60HZ</v>
          </cell>
          <cell r="D859" t="str">
            <v>UN</v>
          </cell>
          <cell r="E859">
            <v>16491.599999999999</v>
          </cell>
        </row>
        <row r="860">
          <cell r="C860" t="str">
            <v>Transformador de 150KVA-15KV-60HZ</v>
          </cell>
          <cell r="D860" t="str">
            <v>UN</v>
          </cell>
          <cell r="E860">
            <v>20856.87</v>
          </cell>
        </row>
        <row r="861">
          <cell r="C861" t="str">
            <v>Transformador de 225KVA - 15KV-60HZ</v>
          </cell>
          <cell r="D861" t="str">
            <v>UN</v>
          </cell>
          <cell r="E861">
            <v>26989.25</v>
          </cell>
        </row>
        <row r="862">
          <cell r="C862" t="str">
            <v>Tubo PVC rigido diam. 50mm p/proteçao cordoalha</v>
          </cell>
          <cell r="D862" t="str">
            <v>UN</v>
          </cell>
          <cell r="E862">
            <v>76.81</v>
          </cell>
        </row>
        <row r="863">
          <cell r="C863" t="str">
            <v>ACESSÓRIOS E CONEXÕES (I)</v>
          </cell>
          <cell r="D863">
            <v>0</v>
          </cell>
          <cell r="E863" t="str">
            <v/>
          </cell>
        </row>
        <row r="864">
          <cell r="C864" t="str">
            <v>Bloco cook -50 pares</v>
          </cell>
          <cell r="D864" t="str">
            <v>UN</v>
          </cell>
          <cell r="E864">
            <v>442.04</v>
          </cell>
        </row>
        <row r="865">
          <cell r="C865" t="str">
            <v>Bloco terminal -50 pares</v>
          </cell>
          <cell r="D865" t="str">
            <v>UN</v>
          </cell>
          <cell r="E865">
            <v>50.62</v>
          </cell>
        </row>
        <row r="866">
          <cell r="C866" t="str">
            <v>Bocal com rabicho</v>
          </cell>
          <cell r="D866" t="str">
            <v>UN</v>
          </cell>
          <cell r="E866">
            <v>3.32</v>
          </cell>
        </row>
        <row r="867">
          <cell r="C867" t="str">
            <v>Bocal de louça E-27</v>
          </cell>
          <cell r="D867" t="str">
            <v>UN</v>
          </cell>
          <cell r="E867">
            <v>4.32</v>
          </cell>
        </row>
        <row r="868">
          <cell r="C868" t="str">
            <v>Bocal de louça E-40</v>
          </cell>
          <cell r="D868" t="str">
            <v>UN</v>
          </cell>
          <cell r="E868">
            <v>11.32</v>
          </cell>
        </row>
        <row r="869">
          <cell r="C869" t="str">
            <v>Braçadeira tipo "D' p/ elet de   1/2"</v>
          </cell>
          <cell r="D869" t="str">
            <v>UN</v>
          </cell>
          <cell r="E869">
            <v>1.66</v>
          </cell>
        </row>
        <row r="870">
          <cell r="C870" t="str">
            <v>Braçadeira tipo "D' p/ elet de   3/4"</v>
          </cell>
          <cell r="D870" t="str">
            <v>UN</v>
          </cell>
          <cell r="E870">
            <v>1.72</v>
          </cell>
        </row>
        <row r="871">
          <cell r="C871" t="str">
            <v>Braçadeira tipo "D' p/ elet de  1"</v>
          </cell>
          <cell r="D871" t="str">
            <v>UN</v>
          </cell>
          <cell r="E871">
            <v>1.98</v>
          </cell>
        </row>
        <row r="872">
          <cell r="C872" t="str">
            <v>Braçadeira tipo "D' p/ elet de  2"</v>
          </cell>
          <cell r="D872" t="str">
            <v>UN</v>
          </cell>
          <cell r="E872">
            <v>2.42</v>
          </cell>
        </row>
        <row r="873">
          <cell r="C873" t="str">
            <v>Braçadeira tipo "D' p/ elet de 2 1/2"</v>
          </cell>
          <cell r="D873" t="str">
            <v>UN</v>
          </cell>
          <cell r="E873">
            <v>3.27</v>
          </cell>
        </row>
        <row r="874">
          <cell r="C874" t="str">
            <v>Braçadeira tipo chavite 1"</v>
          </cell>
          <cell r="D874" t="str">
            <v>UN</v>
          </cell>
          <cell r="E874">
            <v>1.74</v>
          </cell>
        </row>
        <row r="875">
          <cell r="C875" t="str">
            <v>Conector convencional 1x20 110V</v>
          </cell>
          <cell r="D875" t="str">
            <v>UN</v>
          </cell>
          <cell r="E875">
            <v>10.210000000000001</v>
          </cell>
        </row>
        <row r="876">
          <cell r="C876" t="str">
            <v>Conector de emenda para cabo  2,5 mm²</v>
          </cell>
          <cell r="D876" t="str">
            <v>UN</v>
          </cell>
          <cell r="E876">
            <v>1.82</v>
          </cell>
        </row>
        <row r="877">
          <cell r="C877" t="str">
            <v>Conector de emenda para cabo  4,0 mm²</v>
          </cell>
          <cell r="D877" t="str">
            <v>UN</v>
          </cell>
          <cell r="E877">
            <v>1.91</v>
          </cell>
        </row>
        <row r="878">
          <cell r="C878" t="str">
            <v>Conector de emenda para cabo 10 mm²</v>
          </cell>
          <cell r="D878" t="str">
            <v>UN</v>
          </cell>
          <cell r="E878">
            <v>2.2999999999999998</v>
          </cell>
        </row>
        <row r="879">
          <cell r="C879" t="str">
            <v>Conector de emenda para cabo 16 mm²</v>
          </cell>
          <cell r="D879" t="str">
            <v>UN</v>
          </cell>
          <cell r="E879">
            <v>3.36</v>
          </cell>
        </row>
        <row r="880">
          <cell r="C880" t="str">
            <v>Conector de emenda para cabo 25 mm²</v>
          </cell>
          <cell r="D880" t="str">
            <v>UN</v>
          </cell>
          <cell r="E880">
            <v>3.54</v>
          </cell>
        </row>
        <row r="881">
          <cell r="C881" t="str">
            <v>Conector de emenda para cabo 35 mm²</v>
          </cell>
          <cell r="D881" t="str">
            <v>UN</v>
          </cell>
          <cell r="E881">
            <v>5.65</v>
          </cell>
        </row>
        <row r="882">
          <cell r="C882" t="str">
            <v>Conector de emenda para cabo 50 mm²</v>
          </cell>
          <cell r="D882" t="str">
            <v>UN</v>
          </cell>
          <cell r="E882">
            <v>8.73</v>
          </cell>
        </row>
        <row r="883">
          <cell r="C883" t="str">
            <v>Conector de emenda para cabo 70 mm²</v>
          </cell>
          <cell r="D883" t="str">
            <v>UN</v>
          </cell>
          <cell r="E883">
            <v>10.77</v>
          </cell>
        </row>
        <row r="884">
          <cell r="C884" t="str">
            <v>Conector de emenda para cabo 95 mm²</v>
          </cell>
          <cell r="D884" t="str">
            <v>UN</v>
          </cell>
          <cell r="E884">
            <v>13.77</v>
          </cell>
        </row>
        <row r="885">
          <cell r="C885" t="str">
            <v>Conector grampo paralelo de aluminio Cb 4 mm²</v>
          </cell>
          <cell r="D885" t="str">
            <v>UN</v>
          </cell>
          <cell r="E885">
            <v>12.21</v>
          </cell>
        </row>
        <row r="886">
          <cell r="C886" t="str">
            <v>Conector para haste de aterramento de 3/4"</v>
          </cell>
          <cell r="D886" t="str">
            <v>UN</v>
          </cell>
          <cell r="E886">
            <v>6.32</v>
          </cell>
        </row>
        <row r="887">
          <cell r="C887" t="str">
            <v>Conector para haste de aterramento de 5/8"</v>
          </cell>
          <cell r="D887" t="str">
            <v>UN</v>
          </cell>
          <cell r="E887">
            <v>5.32</v>
          </cell>
        </row>
        <row r="888">
          <cell r="C888" t="str">
            <v>Conector paralelo de aluminio 8 a 10</v>
          </cell>
          <cell r="D888" t="str">
            <v>UN</v>
          </cell>
          <cell r="E888">
            <v>9.4700000000000006</v>
          </cell>
        </row>
        <row r="889">
          <cell r="C889" t="str">
            <v>Conector paralelo p/ cabo 4/0 AWG</v>
          </cell>
          <cell r="D889" t="str">
            <v>UN</v>
          </cell>
          <cell r="E889">
            <v>12.21</v>
          </cell>
        </row>
        <row r="890">
          <cell r="C890" t="str">
            <v>Conector prensa fios 10 a 20</v>
          </cell>
          <cell r="D890" t="str">
            <v>UN</v>
          </cell>
          <cell r="E890">
            <v>11.37</v>
          </cell>
        </row>
        <row r="891">
          <cell r="C891" t="str">
            <v>Conector TPF de 50mm²</v>
          </cell>
          <cell r="D891" t="str">
            <v>UN</v>
          </cell>
          <cell r="E891">
            <v>17.32</v>
          </cell>
        </row>
        <row r="892">
          <cell r="C892" t="str">
            <v>Conjunto estaiamento 3m 2"</v>
          </cell>
          <cell r="D892" t="str">
            <v>UN</v>
          </cell>
          <cell r="E892">
            <v>278.04000000000002</v>
          </cell>
        </row>
        <row r="893">
          <cell r="C893" t="str">
            <v>Cruzeta de madeira 115x135x600mm</v>
          </cell>
          <cell r="D893" t="str">
            <v>UN</v>
          </cell>
          <cell r="E893">
            <v>224.04</v>
          </cell>
        </row>
        <row r="894">
          <cell r="C894" t="str">
            <v>Curva  90° p/ elet. F°G°  2 1/2" (IE)</v>
          </cell>
          <cell r="D894" t="str">
            <v>UN</v>
          </cell>
          <cell r="E894">
            <v>78.81</v>
          </cell>
        </row>
        <row r="895">
          <cell r="C895" t="str">
            <v>Curva  90° p/ elet. F°G° 1/2" (IE)</v>
          </cell>
          <cell r="D895" t="str">
            <v>UN</v>
          </cell>
          <cell r="E895">
            <v>14.81</v>
          </cell>
        </row>
        <row r="896">
          <cell r="C896" t="str">
            <v>Curva  90° p/ elet. F°G° 2" (IE)</v>
          </cell>
          <cell r="D896" t="str">
            <v>UN</v>
          </cell>
          <cell r="E896">
            <v>40.81</v>
          </cell>
        </row>
        <row r="897">
          <cell r="C897" t="str">
            <v>Curva  90° p/ elet. F°G° 3" (IE)</v>
          </cell>
          <cell r="D897" t="str">
            <v>UN</v>
          </cell>
          <cell r="E897">
            <v>101.81</v>
          </cell>
        </row>
        <row r="898">
          <cell r="C898" t="str">
            <v>Curva  90° p/ elet. F°G° 4" (IE)</v>
          </cell>
          <cell r="D898" t="str">
            <v>UN</v>
          </cell>
          <cell r="E898">
            <v>168.81</v>
          </cell>
        </row>
        <row r="899">
          <cell r="C899" t="str">
            <v>Curva  90° p/ elet. PVC 1 1/2" (IE)</v>
          </cell>
          <cell r="D899" t="str">
            <v>UN</v>
          </cell>
          <cell r="E899">
            <v>14.81</v>
          </cell>
        </row>
        <row r="900">
          <cell r="C900" t="str">
            <v>Curva  90° p/ elet. PVC 1 1/4" (IE)</v>
          </cell>
          <cell r="D900" t="str">
            <v>UN</v>
          </cell>
          <cell r="E900">
            <v>13.81</v>
          </cell>
        </row>
        <row r="901">
          <cell r="C901" t="str">
            <v>Curva  90° p/ elet. PVC 2 1/2" (IE)</v>
          </cell>
          <cell r="D901" t="str">
            <v>UN</v>
          </cell>
          <cell r="E901">
            <v>29.81</v>
          </cell>
        </row>
        <row r="902">
          <cell r="C902" t="str">
            <v>Curva  90° p/ elet. PVC 2" (IE)</v>
          </cell>
          <cell r="D902" t="str">
            <v>UN</v>
          </cell>
          <cell r="E902">
            <v>17.809999999999999</v>
          </cell>
        </row>
        <row r="903">
          <cell r="C903" t="str">
            <v>Curva  90° p/ elet. PVC 3" (IE)</v>
          </cell>
          <cell r="D903" t="str">
            <v>UN</v>
          </cell>
          <cell r="E903">
            <v>34.81</v>
          </cell>
        </row>
        <row r="904">
          <cell r="C904" t="str">
            <v>Curva  90º p/ elet PVC 3/4" (IE)</v>
          </cell>
          <cell r="D904" t="str">
            <v>UN</v>
          </cell>
          <cell r="E904">
            <v>12.31</v>
          </cell>
        </row>
        <row r="905">
          <cell r="C905" t="str">
            <v>Curva  90º p/ elet. PVC 1" (IE)</v>
          </cell>
          <cell r="D905" t="str">
            <v>UN</v>
          </cell>
          <cell r="E905">
            <v>13.81</v>
          </cell>
        </row>
        <row r="906">
          <cell r="C906" t="str">
            <v>Curva  90º p/ elet. PVC 1/2" (IE)</v>
          </cell>
          <cell r="D906" t="str">
            <v>UN</v>
          </cell>
          <cell r="E906">
            <v>11.81</v>
          </cell>
        </row>
        <row r="907">
          <cell r="C907" t="str">
            <v>Curva 135° p/ elet. F°G° 1 1/4" (IE)</v>
          </cell>
          <cell r="D907" t="str">
            <v>UN</v>
          </cell>
          <cell r="E907">
            <v>28.81</v>
          </cell>
        </row>
        <row r="908">
          <cell r="C908" t="str">
            <v>Curva 135° p/ elet. F°G° 1" (IE)</v>
          </cell>
          <cell r="D908" t="str">
            <v>UN</v>
          </cell>
          <cell r="E908">
            <v>18.809999999999999</v>
          </cell>
        </row>
        <row r="909">
          <cell r="C909" t="str">
            <v>Curva 135° p/ elet. F°G° 1/2" (IE)</v>
          </cell>
          <cell r="D909" t="str">
            <v>UN</v>
          </cell>
          <cell r="E909">
            <v>14.81</v>
          </cell>
        </row>
        <row r="910">
          <cell r="C910" t="str">
            <v>Curva 135° p/ elet. F°G° 4" (IE)</v>
          </cell>
          <cell r="D910" t="str">
            <v>UN</v>
          </cell>
          <cell r="E910">
            <v>219.81</v>
          </cell>
        </row>
        <row r="911">
          <cell r="C911" t="str">
            <v>Curva 135° p/ elet. PVC 1 1/2" (IE)</v>
          </cell>
          <cell r="D911" t="str">
            <v>UN</v>
          </cell>
          <cell r="E911">
            <v>23.81</v>
          </cell>
        </row>
        <row r="912">
          <cell r="C912" t="str">
            <v>Curva 135° p/ elet. PVC 1 1/4" (IE)</v>
          </cell>
          <cell r="D912" t="str">
            <v>UN</v>
          </cell>
          <cell r="E912">
            <v>18.809999999999999</v>
          </cell>
        </row>
        <row r="913">
          <cell r="C913" t="str">
            <v>Curva 135° p/ elet. PVC 1" (IE)</v>
          </cell>
          <cell r="D913" t="str">
            <v>UN</v>
          </cell>
          <cell r="E913">
            <v>14.11</v>
          </cell>
        </row>
        <row r="914">
          <cell r="C914" t="str">
            <v>Curva 135° p/ elet. PVC 1/2" (IE)</v>
          </cell>
          <cell r="D914" t="str">
            <v>UN</v>
          </cell>
          <cell r="E914">
            <v>11.31</v>
          </cell>
        </row>
        <row r="915">
          <cell r="C915" t="str">
            <v>Curva 135° p/ elet. PVC 2 1/2" (IE)</v>
          </cell>
          <cell r="D915" t="str">
            <v>UN</v>
          </cell>
          <cell r="E915">
            <v>25.87</v>
          </cell>
        </row>
        <row r="916">
          <cell r="C916" t="str">
            <v>Curva 135° p/ elet. PVC 3" (IE)</v>
          </cell>
          <cell r="D916" t="str">
            <v>UN</v>
          </cell>
          <cell r="E916">
            <v>49.18</v>
          </cell>
        </row>
        <row r="917">
          <cell r="C917" t="str">
            <v>Curva 135° p/ elet. PVC 4" (IE)</v>
          </cell>
          <cell r="D917" t="str">
            <v>UN</v>
          </cell>
          <cell r="E917">
            <v>51.95</v>
          </cell>
        </row>
        <row r="918">
          <cell r="C918" t="str">
            <v>Luva p/ elet. F°G° de 1 1/2" (IE)</v>
          </cell>
          <cell r="D918" t="str">
            <v>UN</v>
          </cell>
          <cell r="E918">
            <v>7.89</v>
          </cell>
        </row>
        <row r="919">
          <cell r="C919" t="str">
            <v>Luva p/ elet. F°G° de 2 1/2" (IE)</v>
          </cell>
          <cell r="D919" t="str">
            <v>UN</v>
          </cell>
          <cell r="E919">
            <v>13.11</v>
          </cell>
        </row>
        <row r="920">
          <cell r="C920" t="str">
            <v>Luva p/ elet. F°G° de 4" (IE)</v>
          </cell>
          <cell r="D920" t="str">
            <v>UN</v>
          </cell>
          <cell r="E920">
            <v>26.11</v>
          </cell>
        </row>
        <row r="921">
          <cell r="C921" t="str">
            <v>Luva p/ elet. PVC de 1 1/2" (IE)</v>
          </cell>
          <cell r="D921" t="str">
            <v>UN</v>
          </cell>
          <cell r="E921">
            <v>4.8600000000000003</v>
          </cell>
        </row>
        <row r="922">
          <cell r="C922" t="str">
            <v>Luva p/ elet. PVC de 1 1/4" (IE)</v>
          </cell>
          <cell r="D922" t="str">
            <v>UN</v>
          </cell>
          <cell r="E922">
            <v>4.3600000000000003</v>
          </cell>
        </row>
        <row r="923">
          <cell r="C923" t="str">
            <v>Luva p/ elet. PVC de 2 1/2" (IE)</v>
          </cell>
          <cell r="D923" t="str">
            <v>UN</v>
          </cell>
          <cell r="E923">
            <v>14.3</v>
          </cell>
        </row>
        <row r="924">
          <cell r="C924" t="str">
            <v>Luva p/ elet. PVC de 2" (IE)</v>
          </cell>
          <cell r="D924" t="str">
            <v>UN</v>
          </cell>
          <cell r="E924">
            <v>6.42</v>
          </cell>
        </row>
        <row r="925">
          <cell r="C925" t="str">
            <v>Luva p/ elet. PVC de 4" (IE)</v>
          </cell>
          <cell r="D925" t="str">
            <v>UN</v>
          </cell>
          <cell r="E925">
            <v>30.15</v>
          </cell>
        </row>
        <row r="926">
          <cell r="C926" t="str">
            <v>Manilha sapatilha galvanizada</v>
          </cell>
          <cell r="D926" t="str">
            <v>UN</v>
          </cell>
          <cell r="E926">
            <v>21.21</v>
          </cell>
        </row>
        <row r="927">
          <cell r="C927" t="str">
            <v>Niple de F°G° de 1"</v>
          </cell>
          <cell r="D927" t="str">
            <v>UN</v>
          </cell>
          <cell r="E927">
            <v>6.01</v>
          </cell>
        </row>
        <row r="928">
          <cell r="C928" t="str">
            <v>Niple de F°G° de 3/4"</v>
          </cell>
          <cell r="D928" t="str">
            <v>UN</v>
          </cell>
          <cell r="E928">
            <v>4.41</v>
          </cell>
        </row>
        <row r="929">
          <cell r="C929" t="str">
            <v>Perfilado perfurado 38x38m (3m)</v>
          </cell>
          <cell r="D929" t="str">
            <v>Pç</v>
          </cell>
          <cell r="E929">
            <v>76.02</v>
          </cell>
        </row>
        <row r="930">
          <cell r="C930" t="str">
            <v>Regua de 04 tomadas</v>
          </cell>
          <cell r="D930" t="str">
            <v>UN</v>
          </cell>
          <cell r="E930">
            <v>47.02</v>
          </cell>
        </row>
        <row r="931">
          <cell r="C931" t="str">
            <v>Regua de 05 tomadas</v>
          </cell>
          <cell r="D931" t="str">
            <v>UN</v>
          </cell>
          <cell r="E931">
            <v>52.02</v>
          </cell>
        </row>
        <row r="932">
          <cell r="C932" t="str">
            <v>Rele fotoeletrico</v>
          </cell>
          <cell r="D932" t="str">
            <v>UN</v>
          </cell>
          <cell r="E932">
            <v>71.040000000000006</v>
          </cell>
        </row>
        <row r="933">
          <cell r="C933" t="str">
            <v>Relé para eletrodos (nível inferior/superior)</v>
          </cell>
          <cell r="D933" t="str">
            <v>UN</v>
          </cell>
          <cell r="E933">
            <v>154.04</v>
          </cell>
        </row>
        <row r="934">
          <cell r="C934" t="str">
            <v>Saída lateral p/ eletroduto 1"</v>
          </cell>
          <cell r="D934" t="str">
            <v>UN</v>
          </cell>
          <cell r="E934">
            <v>12.81</v>
          </cell>
        </row>
        <row r="935">
          <cell r="C935" t="str">
            <v>Sapata rápida de 4 furos p/ perfilado 38x38mm</v>
          </cell>
          <cell r="D935" t="str">
            <v>UN</v>
          </cell>
          <cell r="E935">
            <v>27.02</v>
          </cell>
        </row>
        <row r="936">
          <cell r="C936" t="str">
            <v>Sensor p/ porta automática (Montada)</v>
          </cell>
          <cell r="D936" t="str">
            <v>UN</v>
          </cell>
          <cell r="E936">
            <v>208.08</v>
          </cell>
        </row>
        <row r="937">
          <cell r="C937" t="str">
            <v>Sinaleira de portão de entrada de veículos</v>
          </cell>
          <cell r="D937" t="str">
            <v>UN</v>
          </cell>
          <cell r="E937">
            <v>298.08</v>
          </cell>
        </row>
        <row r="938">
          <cell r="C938" t="str">
            <v>Sinaleira duplo com relé foeletrico p/ para-raio</v>
          </cell>
          <cell r="D938" t="str">
            <v>UN</v>
          </cell>
          <cell r="E938">
            <v>248.08</v>
          </cell>
        </row>
        <row r="939">
          <cell r="C939" t="str">
            <v>Suporte isolado c/ braçadeira p/ para raio</v>
          </cell>
          <cell r="D939" t="str">
            <v>UN</v>
          </cell>
          <cell r="E939">
            <v>36.619999999999997</v>
          </cell>
        </row>
        <row r="940">
          <cell r="C940" t="str">
            <v>Suporte isolador simples</v>
          </cell>
          <cell r="D940" t="str">
            <v>UN</v>
          </cell>
          <cell r="E940">
            <v>28.02</v>
          </cell>
        </row>
        <row r="941">
          <cell r="C941" t="str">
            <v>Suporte p/ lâmpada fluorescente</v>
          </cell>
          <cell r="D941" t="str">
            <v>PAR</v>
          </cell>
          <cell r="E941">
            <v>5.32</v>
          </cell>
        </row>
        <row r="942">
          <cell r="C942" t="str">
            <v>Suporte para eletrocalhas</v>
          </cell>
          <cell r="D942" t="str">
            <v>UN</v>
          </cell>
          <cell r="E942">
            <v>32.520000000000003</v>
          </cell>
        </row>
        <row r="943">
          <cell r="C943" t="str">
            <v>Suporte para transformador em poste de concreto 195mm</v>
          </cell>
          <cell r="D943" t="str">
            <v>UN</v>
          </cell>
          <cell r="E943">
            <v>146.34</v>
          </cell>
        </row>
        <row r="944">
          <cell r="C944" t="str">
            <v>Supressor contra surto CLAMPER 45KA</v>
          </cell>
          <cell r="D944" t="str">
            <v>UN</v>
          </cell>
          <cell r="E944">
            <v>82.02</v>
          </cell>
        </row>
        <row r="945">
          <cell r="C945" t="str">
            <v>Terminal de compressão em latão  25mm²</v>
          </cell>
          <cell r="D945" t="str">
            <v>UN</v>
          </cell>
          <cell r="E945">
            <v>3.76</v>
          </cell>
        </row>
        <row r="946">
          <cell r="C946" t="str">
            <v>Terminal de compressão em latão  35mm²</v>
          </cell>
          <cell r="D946" t="str">
            <v>UN</v>
          </cell>
          <cell r="E946">
            <v>3.96</v>
          </cell>
        </row>
        <row r="947">
          <cell r="C947" t="str">
            <v>Terminal de compressão em latão  50mm²</v>
          </cell>
          <cell r="D947" t="str">
            <v>UN</v>
          </cell>
          <cell r="E947">
            <v>5.0599999999999996</v>
          </cell>
        </row>
        <row r="948">
          <cell r="C948" t="str">
            <v>Terminal de compressão em latão  60mm²</v>
          </cell>
          <cell r="D948" t="str">
            <v>UN</v>
          </cell>
          <cell r="E948">
            <v>6.76</v>
          </cell>
        </row>
        <row r="949">
          <cell r="C949" t="str">
            <v>Terminal de compressão em latão  70mm²</v>
          </cell>
          <cell r="D949" t="str">
            <v>UN</v>
          </cell>
          <cell r="E949">
            <v>6.86</v>
          </cell>
        </row>
        <row r="950">
          <cell r="C950" t="str">
            <v>Terminal de compressão em latão  95mm²</v>
          </cell>
          <cell r="D950" t="str">
            <v>UN</v>
          </cell>
          <cell r="E950">
            <v>7.16</v>
          </cell>
        </row>
        <row r="951">
          <cell r="C951" t="str">
            <v>Terminal de compressão em latão 10mm²</v>
          </cell>
          <cell r="D951" t="str">
            <v>UN</v>
          </cell>
          <cell r="E951">
            <v>2.48</v>
          </cell>
        </row>
        <row r="952">
          <cell r="C952" t="str">
            <v>Terminal de compressão em latão 16mm²</v>
          </cell>
          <cell r="D952" t="str">
            <v>UN</v>
          </cell>
          <cell r="E952">
            <v>2.91</v>
          </cell>
        </row>
        <row r="953">
          <cell r="C953" t="str">
            <v>Terminal de compressão em latão 185mm²</v>
          </cell>
          <cell r="D953" t="str">
            <v>UN</v>
          </cell>
          <cell r="E953">
            <v>14.76</v>
          </cell>
        </row>
        <row r="954">
          <cell r="C954" t="str">
            <v>Terminal sindal 6 mm²</v>
          </cell>
          <cell r="D954" t="str">
            <v>UN</v>
          </cell>
          <cell r="E954">
            <v>7.76</v>
          </cell>
        </row>
        <row r="955">
          <cell r="C955" t="str">
            <v>Transformador de corrente 400/5A</v>
          </cell>
          <cell r="D955" t="str">
            <v>UN</v>
          </cell>
          <cell r="E955">
            <v>246.04</v>
          </cell>
        </row>
        <row r="956">
          <cell r="C956" t="str">
            <v>Voltimetro 96x96mm -300V</v>
          </cell>
          <cell r="D956" t="str">
            <v>UN</v>
          </cell>
          <cell r="E956">
            <v>444.04</v>
          </cell>
        </row>
        <row r="957">
          <cell r="C957" t="str">
            <v>ACESSÓRIOS E CONEXÕES (II)</v>
          </cell>
          <cell r="D957">
            <v>0</v>
          </cell>
          <cell r="E957" t="str">
            <v/>
          </cell>
        </row>
        <row r="958">
          <cell r="C958" t="str">
            <v>Alça preformada para cabo de alumínio 2AWG</v>
          </cell>
          <cell r="D958" t="str">
            <v>UN</v>
          </cell>
          <cell r="E958">
            <v>6.86</v>
          </cell>
        </row>
        <row r="959">
          <cell r="C959" t="str">
            <v>Armação secundária de 03 estribos c/ isolador</v>
          </cell>
          <cell r="D959" t="str">
            <v>UN</v>
          </cell>
          <cell r="E959">
            <v>61.02</v>
          </cell>
        </row>
        <row r="960">
          <cell r="C960" t="str">
            <v>Armação secundária de 04 estribos c/ isolador</v>
          </cell>
          <cell r="D960" t="str">
            <v>UN</v>
          </cell>
          <cell r="E960">
            <v>110.02</v>
          </cell>
        </row>
        <row r="961">
          <cell r="C961" t="str">
            <v>Armação secundária pesada 3/16" de 3x3</v>
          </cell>
          <cell r="D961" t="str">
            <v>UN</v>
          </cell>
          <cell r="E961">
            <v>70.02</v>
          </cell>
        </row>
        <row r="962">
          <cell r="C962" t="str">
            <v>Barra rosqueada (3m) 1/4"</v>
          </cell>
          <cell r="D962" t="str">
            <v>UN</v>
          </cell>
          <cell r="E962">
            <v>9.32</v>
          </cell>
        </row>
        <row r="963">
          <cell r="C963" t="str">
            <v>Barra rosqueada (3m) 3/8"</v>
          </cell>
          <cell r="D963" t="str">
            <v>UN</v>
          </cell>
          <cell r="E963">
            <v>21.1</v>
          </cell>
        </row>
        <row r="964">
          <cell r="C964" t="str">
            <v>Base para mastro 1 1/2"</v>
          </cell>
          <cell r="D964" t="str">
            <v>UN</v>
          </cell>
          <cell r="E964">
            <v>91.02</v>
          </cell>
        </row>
        <row r="965">
          <cell r="C965" t="str">
            <v>Base para relé fotoelétrico</v>
          </cell>
          <cell r="D965" t="str">
            <v>UN</v>
          </cell>
          <cell r="E965">
            <v>7.88</v>
          </cell>
        </row>
        <row r="966">
          <cell r="C966" t="str">
            <v>Braçadeira metálica tipo "D" c/ cunha Ø 3/4"</v>
          </cell>
          <cell r="D966" t="str">
            <v>UN</v>
          </cell>
          <cell r="E966">
            <v>1.72</v>
          </cell>
        </row>
        <row r="967">
          <cell r="C967" t="str">
            <v>Braçadeira tipo chavite  1/2"</v>
          </cell>
          <cell r="D967" t="str">
            <v>UN</v>
          </cell>
          <cell r="E967">
            <v>1.87</v>
          </cell>
        </row>
        <row r="968">
          <cell r="C968" t="str">
            <v>Braçadeira tipo chavite  3/4"</v>
          </cell>
          <cell r="D968" t="str">
            <v>UN</v>
          </cell>
          <cell r="E968">
            <v>1.72</v>
          </cell>
        </row>
        <row r="969">
          <cell r="C969" t="str">
            <v>Braçadeira tipo cunha c/ parafuso</v>
          </cell>
          <cell r="D969" t="str">
            <v>UN</v>
          </cell>
          <cell r="E969">
            <v>1.66</v>
          </cell>
        </row>
        <row r="970">
          <cell r="C970" t="str">
            <v>Bucha e arruela de alumínio de     1/2"</v>
          </cell>
          <cell r="D970" t="str">
            <v>UN</v>
          </cell>
          <cell r="E970">
            <v>1.41</v>
          </cell>
        </row>
        <row r="971">
          <cell r="C971" t="str">
            <v>Bucha e arruela de alumínio de     3/4"</v>
          </cell>
          <cell r="D971" t="str">
            <v>UN</v>
          </cell>
          <cell r="E971">
            <v>1.07</v>
          </cell>
        </row>
        <row r="972">
          <cell r="C972" t="str">
            <v>Bucha e arruela de alumínio de    1"</v>
          </cell>
          <cell r="D972" t="str">
            <v>UN</v>
          </cell>
          <cell r="E972">
            <v>1.46</v>
          </cell>
        </row>
        <row r="973">
          <cell r="C973" t="str">
            <v>Bucha e arruela de alumínio de   1 1/4"</v>
          </cell>
          <cell r="D973" t="str">
            <v>UN</v>
          </cell>
          <cell r="E973">
            <v>1.87</v>
          </cell>
        </row>
        <row r="974">
          <cell r="C974" t="str">
            <v>Bucha e arruela de alumínio de  1 1/2"</v>
          </cell>
          <cell r="D974" t="str">
            <v>UN</v>
          </cell>
          <cell r="E974">
            <v>2.2400000000000002</v>
          </cell>
        </row>
        <row r="975">
          <cell r="C975" t="str">
            <v>Bucha e arruela de alumínio de  2"</v>
          </cell>
          <cell r="D975" t="str">
            <v>UN</v>
          </cell>
          <cell r="E975">
            <v>1.89</v>
          </cell>
        </row>
        <row r="976">
          <cell r="C976" t="str">
            <v>Bucha e arruela de alumínio de 2 1/2"</v>
          </cell>
          <cell r="D976" t="str">
            <v>UN</v>
          </cell>
          <cell r="E976">
            <v>3.94</v>
          </cell>
        </row>
        <row r="977">
          <cell r="C977" t="str">
            <v>Bucha e arruela de alumínio de 3"</v>
          </cell>
          <cell r="D977" t="str">
            <v>UN</v>
          </cell>
          <cell r="E977">
            <v>4.9400000000000004</v>
          </cell>
        </row>
        <row r="978">
          <cell r="C978" t="str">
            <v>Bucha e arruela de aluminio de 4"</v>
          </cell>
          <cell r="D978" t="str">
            <v>UN</v>
          </cell>
          <cell r="E978">
            <v>6.64</v>
          </cell>
        </row>
        <row r="979">
          <cell r="C979" t="str">
            <v>Bucha para redução de elet. 50 mm/32mm</v>
          </cell>
          <cell r="D979" t="str">
            <v>UN</v>
          </cell>
          <cell r="E979">
            <v>3.1</v>
          </cell>
        </row>
        <row r="980">
          <cell r="C980" t="str">
            <v>Cantoneira ZZ</v>
          </cell>
          <cell r="D980" t="str">
            <v>UN</v>
          </cell>
          <cell r="E980">
            <v>4.78</v>
          </cell>
        </row>
        <row r="981">
          <cell r="C981" t="str">
            <v>Capacitor 10 Microfarad 250V</v>
          </cell>
          <cell r="D981" t="str">
            <v>UN</v>
          </cell>
          <cell r="E981">
            <v>37.619999999999997</v>
          </cell>
        </row>
        <row r="982">
          <cell r="C982" t="str">
            <v>Capacitor 20 Microfarad 250V</v>
          </cell>
          <cell r="D982" t="str">
            <v>UN</v>
          </cell>
          <cell r="E982">
            <v>37.619999999999997</v>
          </cell>
        </row>
        <row r="983">
          <cell r="C983" t="str">
            <v>Cinta de poste circular 150 mm</v>
          </cell>
          <cell r="D983" t="str">
            <v>UN</v>
          </cell>
          <cell r="E983">
            <v>28.85</v>
          </cell>
        </row>
        <row r="984">
          <cell r="C984" t="str">
            <v>Cinta de poste circular 160 mm</v>
          </cell>
          <cell r="D984" t="str">
            <v>UN</v>
          </cell>
          <cell r="E984">
            <v>29.52</v>
          </cell>
        </row>
        <row r="985">
          <cell r="C985" t="str">
            <v>Cinta de poste circular 170 mm</v>
          </cell>
          <cell r="D985" t="str">
            <v>UN</v>
          </cell>
          <cell r="E985">
            <v>36.72</v>
          </cell>
        </row>
        <row r="986">
          <cell r="C986" t="str">
            <v>Cinta de poste circular 180 mm</v>
          </cell>
          <cell r="D986" t="str">
            <v>UN</v>
          </cell>
          <cell r="E986">
            <v>37.409999999999997</v>
          </cell>
        </row>
        <row r="987">
          <cell r="C987" t="str">
            <v>Cinta de poste circular 220 mm</v>
          </cell>
          <cell r="D987" t="str">
            <v>UN</v>
          </cell>
          <cell r="E987">
            <v>44.12</v>
          </cell>
        </row>
        <row r="988">
          <cell r="C988" t="str">
            <v>Cinta de poste circular 240 mm</v>
          </cell>
          <cell r="D988" t="str">
            <v>UN</v>
          </cell>
          <cell r="E988">
            <v>44.25</v>
          </cell>
        </row>
        <row r="989">
          <cell r="C989" t="str">
            <v>Cinta de poste circular 250 mm</v>
          </cell>
          <cell r="D989" t="str">
            <v>UN</v>
          </cell>
          <cell r="E989">
            <v>46</v>
          </cell>
        </row>
        <row r="990">
          <cell r="C990" t="str">
            <v>Cruzeta em concreto (90x115x2400mm)</v>
          </cell>
          <cell r="D990" t="str">
            <v>UN</v>
          </cell>
          <cell r="E990">
            <v>164.04</v>
          </cell>
        </row>
        <row r="991">
          <cell r="C991" t="str">
            <v>Curva  90º p/ elet. FºGº 1 1/2" (IE)</v>
          </cell>
          <cell r="D991" t="str">
            <v>UN</v>
          </cell>
          <cell r="E991">
            <v>27.81</v>
          </cell>
        </row>
        <row r="992">
          <cell r="C992" t="str">
            <v>Curva  90º p/ elet. FºGº 1 1/4" (IE)</v>
          </cell>
          <cell r="D992" t="str">
            <v>UN</v>
          </cell>
          <cell r="E992">
            <v>23.81</v>
          </cell>
        </row>
        <row r="993">
          <cell r="C993" t="str">
            <v>Curva  90º p/ elet. FºGº 1" (IE)</v>
          </cell>
          <cell r="D993" t="str">
            <v>UN</v>
          </cell>
          <cell r="E993">
            <v>16.809999999999999</v>
          </cell>
        </row>
        <row r="994">
          <cell r="C994" t="str">
            <v>Curva  90º p/ elet. FºGº 3/4" (IE)</v>
          </cell>
          <cell r="D994" t="str">
            <v>UN</v>
          </cell>
          <cell r="E994">
            <v>14.81</v>
          </cell>
        </row>
        <row r="995">
          <cell r="C995" t="str">
            <v>Curva  90º p/ elet. PVC 4" (IE)</v>
          </cell>
          <cell r="D995" t="str">
            <v>UN</v>
          </cell>
          <cell r="E995">
            <v>55.81</v>
          </cell>
        </row>
        <row r="996">
          <cell r="C996" t="str">
            <v>Dailete múltiplo de alumínio tipo X - Ø 1"</v>
          </cell>
          <cell r="D996" t="str">
            <v>UN</v>
          </cell>
          <cell r="E996">
            <v>9.9600000000000009</v>
          </cell>
        </row>
        <row r="997">
          <cell r="C997" t="str">
            <v>Dailete múltiplo de alumínio tipo X - Ø 3/4"</v>
          </cell>
          <cell r="D997" t="str">
            <v>UN</v>
          </cell>
          <cell r="E997">
            <v>5.66</v>
          </cell>
        </row>
        <row r="998">
          <cell r="C998" t="str">
            <v>Grampo fixador de cabo Z-01</v>
          </cell>
          <cell r="D998" t="str">
            <v>UN</v>
          </cell>
          <cell r="E998">
            <v>3.91</v>
          </cell>
        </row>
        <row r="999">
          <cell r="C999" t="str">
            <v>Grampo fixador de cabo Z-02</v>
          </cell>
          <cell r="D999" t="str">
            <v>UN</v>
          </cell>
          <cell r="E999">
            <v>4.76</v>
          </cell>
        </row>
        <row r="1000">
          <cell r="C1000" t="str">
            <v>Haste de Aço cobreada 3/4"x3m c/ conector</v>
          </cell>
          <cell r="D1000" t="str">
            <v>UN</v>
          </cell>
          <cell r="E1000">
            <v>106.42</v>
          </cell>
        </row>
        <row r="1001">
          <cell r="C1001" t="str">
            <v>Haste de Aço cobreada 5/8"x2,40m c/ conector</v>
          </cell>
          <cell r="D1001" t="str">
            <v>UN</v>
          </cell>
          <cell r="E1001">
            <v>71.42</v>
          </cell>
        </row>
        <row r="1002">
          <cell r="C1002" t="str">
            <v>Haste de Aço cobreada 5/8"x3,0m c/ conector</v>
          </cell>
          <cell r="D1002" t="str">
            <v>UN</v>
          </cell>
          <cell r="E1002">
            <v>76.42</v>
          </cell>
        </row>
        <row r="1003">
          <cell r="C1003" t="str">
            <v>Haste de cobre p/ aterram. 3/4"x3m s/ conector</v>
          </cell>
          <cell r="D1003" t="str">
            <v>UN</v>
          </cell>
          <cell r="E1003">
            <v>97.42</v>
          </cell>
        </row>
        <row r="1004">
          <cell r="C1004" t="str">
            <v>Isolador de pino - completo 15 KV</v>
          </cell>
          <cell r="D1004" t="str">
            <v>UN</v>
          </cell>
          <cell r="E1004">
            <v>53.02</v>
          </cell>
        </row>
        <row r="1005">
          <cell r="C1005" t="str">
            <v>Isolador de pino - completo 34 KV</v>
          </cell>
          <cell r="D1005" t="str">
            <v>UN</v>
          </cell>
          <cell r="E1005">
            <v>101.02</v>
          </cell>
        </row>
        <row r="1006">
          <cell r="C1006" t="str">
            <v>Isolador disc bastão polim - completo 15 KV</v>
          </cell>
          <cell r="D1006" t="str">
            <v>UN</v>
          </cell>
          <cell r="E1006">
            <v>106.02</v>
          </cell>
        </row>
        <row r="1007">
          <cell r="C1007" t="str">
            <v>Isolador pilar porcelana 15KV</v>
          </cell>
          <cell r="D1007" t="str">
            <v>UN</v>
          </cell>
          <cell r="E1007">
            <v>97.02</v>
          </cell>
        </row>
        <row r="1008">
          <cell r="C1008" t="str">
            <v>Isolador pilar porcelana 34KV</v>
          </cell>
          <cell r="D1008" t="str">
            <v>UN</v>
          </cell>
          <cell r="E1008">
            <v>186.02</v>
          </cell>
        </row>
        <row r="1009">
          <cell r="C1009" t="str">
            <v>Isolador roldana 72x72</v>
          </cell>
          <cell r="D1009" t="str">
            <v>UN</v>
          </cell>
          <cell r="E1009">
            <v>17.02</v>
          </cell>
        </row>
        <row r="1010">
          <cell r="C1010" t="str">
            <v>Isolador tipo disco porcelana vitrificada 15KV</v>
          </cell>
          <cell r="D1010" t="str">
            <v>UN</v>
          </cell>
          <cell r="E1010">
            <v>57.22</v>
          </cell>
        </row>
        <row r="1011">
          <cell r="C1011" t="str">
            <v>Laço pré-formada para CB 2 AWG</v>
          </cell>
          <cell r="D1011" t="str">
            <v>UN</v>
          </cell>
          <cell r="E1011">
            <v>10.210000000000001</v>
          </cell>
        </row>
        <row r="1012">
          <cell r="C1012" t="str">
            <v>Luva p/ elet. FºGº de 1 1/4" (IE)</v>
          </cell>
          <cell r="D1012" t="str">
            <v>UN</v>
          </cell>
          <cell r="E1012">
            <v>6.34</v>
          </cell>
        </row>
        <row r="1013">
          <cell r="C1013" t="str">
            <v>Luva p/ elet. FºGº de 1" (IE)</v>
          </cell>
          <cell r="D1013" t="str">
            <v>UN</v>
          </cell>
          <cell r="E1013">
            <v>4.55</v>
          </cell>
        </row>
        <row r="1014">
          <cell r="C1014" t="str">
            <v>Luva p/ elet. FºGº de 2" (IE)</v>
          </cell>
          <cell r="D1014" t="str">
            <v>UN</v>
          </cell>
          <cell r="E1014">
            <v>8.6</v>
          </cell>
        </row>
        <row r="1015">
          <cell r="C1015" t="str">
            <v>Luva p/ elet. FºGº de 3" (IE)</v>
          </cell>
          <cell r="D1015" t="str">
            <v>UN</v>
          </cell>
          <cell r="E1015">
            <v>26.71</v>
          </cell>
        </row>
        <row r="1016">
          <cell r="C1016" t="str">
            <v>Luva p/ elet. FºGº de 3/4" (IE)</v>
          </cell>
          <cell r="D1016" t="str">
            <v>UN</v>
          </cell>
          <cell r="E1016">
            <v>4.05</v>
          </cell>
        </row>
        <row r="1017">
          <cell r="C1017" t="str">
            <v>Luva p/ elet. PVC de 1" (IE)</v>
          </cell>
          <cell r="D1017" t="str">
            <v>UN</v>
          </cell>
          <cell r="E1017">
            <v>3.6</v>
          </cell>
        </row>
        <row r="1018">
          <cell r="C1018" t="str">
            <v>Luva p/ elet. PVC de 3" (IE)</v>
          </cell>
          <cell r="D1018" t="str">
            <v>UN</v>
          </cell>
          <cell r="E1018">
            <v>17.11</v>
          </cell>
        </row>
        <row r="1019">
          <cell r="C1019" t="str">
            <v>Luva p/ elet. PVC de 3/4" (IE)</v>
          </cell>
          <cell r="D1019" t="str">
            <v>UN</v>
          </cell>
          <cell r="E1019">
            <v>3.46</v>
          </cell>
        </row>
        <row r="1020">
          <cell r="C1020" t="str">
            <v>Luva p/ eletr. PVC de 1/2" (IE)</v>
          </cell>
          <cell r="D1020" t="str">
            <v>UN</v>
          </cell>
          <cell r="E1020">
            <v>2.92</v>
          </cell>
        </row>
        <row r="1021">
          <cell r="C1021" t="str">
            <v>Ponto de solda exotérmica</v>
          </cell>
          <cell r="D1021" t="str">
            <v>Pt</v>
          </cell>
          <cell r="E1021">
            <v>27.2</v>
          </cell>
        </row>
        <row r="1022">
          <cell r="C1022" t="str">
            <v>Supressor de transientes tipo Varistor 20KA-175V.</v>
          </cell>
          <cell r="D1022" t="str">
            <v>UN</v>
          </cell>
          <cell r="E1022">
            <v>117.88</v>
          </cell>
        </row>
        <row r="1023">
          <cell r="C1023" t="str">
            <v>Unidut múltiplo Ø 1"</v>
          </cell>
          <cell r="D1023" t="str">
            <v>UN</v>
          </cell>
          <cell r="E1023">
            <v>3.56</v>
          </cell>
        </row>
        <row r="1024">
          <cell r="C1024" t="str">
            <v>Unidut múltiplo Ø 3/4"</v>
          </cell>
          <cell r="D1024" t="str">
            <v>UN</v>
          </cell>
          <cell r="E1024">
            <v>2.61</v>
          </cell>
        </row>
        <row r="1025">
          <cell r="C1025" t="str">
            <v>INSTALAÇÕES TELEFÔNICAS E LÓGICA:</v>
          </cell>
          <cell r="D1025">
            <v>0</v>
          </cell>
          <cell r="E1025" t="str">
            <v/>
          </cell>
        </row>
        <row r="1026">
          <cell r="C1026" t="str">
            <v>QUADROS E CAIXAS:</v>
          </cell>
          <cell r="D1026">
            <v>0</v>
          </cell>
          <cell r="E1026" t="str">
            <v/>
          </cell>
        </row>
        <row r="1027">
          <cell r="C1027" t="str">
            <v>Quadro telefonico (sobrepor) 20x20x15cm</v>
          </cell>
          <cell r="D1027" t="str">
            <v>UN</v>
          </cell>
          <cell r="E1027">
            <v>118.04</v>
          </cell>
        </row>
        <row r="1028">
          <cell r="C1028" t="str">
            <v>Quadro telefonico (sobrepor) 40x40x15cm</v>
          </cell>
          <cell r="D1028" t="str">
            <v>UN</v>
          </cell>
          <cell r="E1028">
            <v>335.04</v>
          </cell>
        </row>
        <row r="1029">
          <cell r="C1029" t="str">
            <v>Quadro telefonico (sobrepor) 60x60x15cm</v>
          </cell>
          <cell r="D1029" t="str">
            <v>UN</v>
          </cell>
          <cell r="E1029">
            <v>419.04</v>
          </cell>
        </row>
        <row r="1030">
          <cell r="C1030" t="str">
            <v>Quadro telefonico inter de distr.  20x20x12cm</v>
          </cell>
          <cell r="D1030" t="str">
            <v>UN</v>
          </cell>
          <cell r="E1030">
            <v>113.04</v>
          </cell>
        </row>
        <row r="1031">
          <cell r="C1031" t="str">
            <v>Quadro telefonico inter de distr.  40x40x12cm</v>
          </cell>
          <cell r="D1031" t="str">
            <v>UN</v>
          </cell>
          <cell r="E1031">
            <v>216.04</v>
          </cell>
        </row>
        <row r="1032">
          <cell r="C1032" t="str">
            <v>Quadro telefonico inter de distr.  60x60x12cm</v>
          </cell>
          <cell r="D1032" t="str">
            <v>UN</v>
          </cell>
          <cell r="E1032">
            <v>335.04</v>
          </cell>
        </row>
        <row r="1033">
          <cell r="C1033" t="str">
            <v>Quadro telefonico inter de distr.  80x80x12cm</v>
          </cell>
          <cell r="D1033" t="str">
            <v>UN</v>
          </cell>
          <cell r="E1033">
            <v>699.04</v>
          </cell>
        </row>
        <row r="1034">
          <cell r="C1034" t="str">
            <v>Quadro telefonico inter de distr. 120x120x12cm</v>
          </cell>
          <cell r="D1034" t="str">
            <v>UN</v>
          </cell>
          <cell r="E1034">
            <v>1224.04</v>
          </cell>
        </row>
        <row r="1035">
          <cell r="C1035" t="str">
            <v>CABOS E FIOS:</v>
          </cell>
          <cell r="D1035">
            <v>0</v>
          </cell>
          <cell r="E1035" t="str">
            <v/>
          </cell>
        </row>
        <row r="1036">
          <cell r="C1036" t="str">
            <v>Cabo telefônico APL - 10 pares</v>
          </cell>
          <cell r="D1036" t="str">
            <v>M</v>
          </cell>
          <cell r="E1036">
            <v>4.92</v>
          </cell>
        </row>
        <row r="1037">
          <cell r="C1037" t="str">
            <v>Cabo telefônico APL -5 pares (40x5)</v>
          </cell>
          <cell r="D1037" t="str">
            <v>M</v>
          </cell>
          <cell r="E1037">
            <v>2.02</v>
          </cell>
        </row>
        <row r="1038">
          <cell r="C1038" t="str">
            <v>Cabo telefônico APL -5 pares (50x5)</v>
          </cell>
          <cell r="D1038" t="str">
            <v>M</v>
          </cell>
          <cell r="E1038">
            <v>3.06</v>
          </cell>
        </row>
        <row r="1039">
          <cell r="C1039" t="str">
            <v>Cabo telefônico CCI 50x10P</v>
          </cell>
          <cell r="D1039" t="str">
            <v>M</v>
          </cell>
          <cell r="E1039">
            <v>5.89</v>
          </cell>
        </row>
        <row r="1040">
          <cell r="C1040" t="str">
            <v>Cabo telefônico CCI 50x20P</v>
          </cell>
          <cell r="D1040" t="str">
            <v>M</v>
          </cell>
          <cell r="E1040">
            <v>8.69</v>
          </cell>
        </row>
        <row r="1041">
          <cell r="C1041" t="str">
            <v>Cabo telefônico CCI 50x2P</v>
          </cell>
          <cell r="D1041" t="str">
            <v>M</v>
          </cell>
          <cell r="E1041">
            <v>2.04</v>
          </cell>
        </row>
        <row r="1042">
          <cell r="C1042" t="str">
            <v>Cabo telefônico CCI 50x4P</v>
          </cell>
          <cell r="D1042" t="str">
            <v>M</v>
          </cell>
          <cell r="E1042">
            <v>3.07</v>
          </cell>
        </row>
        <row r="1043">
          <cell r="C1043" t="str">
            <v>Cabo telefônico CTP APL -40 x 10 pares</v>
          </cell>
          <cell r="D1043" t="str">
            <v>M</v>
          </cell>
          <cell r="E1043">
            <v>7.82</v>
          </cell>
        </row>
        <row r="1044">
          <cell r="C1044" t="str">
            <v>Cabo telefônico CTP APL -40 x 20 pares</v>
          </cell>
          <cell r="D1044" t="str">
            <v>M</v>
          </cell>
          <cell r="E1044">
            <v>8.24</v>
          </cell>
        </row>
        <row r="1045">
          <cell r="C1045" t="str">
            <v>Cabo telefônico FE -100</v>
          </cell>
          <cell r="D1045" t="str">
            <v>M</v>
          </cell>
          <cell r="E1045">
            <v>2.42</v>
          </cell>
        </row>
        <row r="1046">
          <cell r="C1046" t="str">
            <v>Cabo telefônico trançado 2x22AWG</v>
          </cell>
          <cell r="D1046" t="str">
            <v>M</v>
          </cell>
          <cell r="E1046">
            <v>2.3199999999999998</v>
          </cell>
        </row>
        <row r="1047">
          <cell r="C1047" t="str">
            <v>Cabo UTP par trançado 04P 24 AWG Cat 6e</v>
          </cell>
          <cell r="D1047" t="str">
            <v>M</v>
          </cell>
          <cell r="E1047">
            <v>4.42</v>
          </cell>
        </row>
        <row r="1048">
          <cell r="C1048" t="str">
            <v>Fio telefônico FE - 100</v>
          </cell>
          <cell r="D1048" t="str">
            <v>M</v>
          </cell>
          <cell r="E1048">
            <v>2.5299999999999998</v>
          </cell>
        </row>
        <row r="1049">
          <cell r="C1049" t="str">
            <v>Fio telefônico FI - 50</v>
          </cell>
          <cell r="D1049" t="str">
            <v>M</v>
          </cell>
          <cell r="E1049">
            <v>2.3199999999999998</v>
          </cell>
        </row>
        <row r="1050">
          <cell r="C1050" t="str">
            <v>PONTOS:</v>
          </cell>
          <cell r="D1050">
            <v>0</v>
          </cell>
          <cell r="E1050" t="str">
            <v/>
          </cell>
        </row>
        <row r="1051">
          <cell r="C1051" t="str">
            <v>Ponto de logica - UTP (c/ instalaçao aparente)</v>
          </cell>
          <cell r="D1051" t="str">
            <v>Pt</v>
          </cell>
          <cell r="E1051">
            <v>392.98</v>
          </cell>
        </row>
        <row r="1052">
          <cell r="C1052" t="str">
            <v>Ponto de logica - UTP (incl. eletr.,cabo e conector)</v>
          </cell>
          <cell r="D1052" t="str">
            <v>Pt</v>
          </cell>
          <cell r="E1052">
            <v>344.89</v>
          </cell>
        </row>
        <row r="1053">
          <cell r="C1053" t="str">
            <v>Ponto eletrico estabilizado (c/ instalaçao aparente)</v>
          </cell>
          <cell r="D1053" t="str">
            <v>Pt</v>
          </cell>
          <cell r="E1053">
            <v>424.98</v>
          </cell>
        </row>
        <row r="1054">
          <cell r="C1054" t="str">
            <v>Ponto eletrico estabilizado (incl. eletr.,cx.,fiaçao e tomada)</v>
          </cell>
          <cell r="D1054" t="str">
            <v>Pt</v>
          </cell>
          <cell r="E1054">
            <v>361.29</v>
          </cell>
        </row>
        <row r="1055">
          <cell r="C1055" t="str">
            <v>Ponto p/ telefone(c/eletroduto,cx.,fiaçao e tomada)</v>
          </cell>
          <cell r="D1055" t="str">
            <v>Pt</v>
          </cell>
          <cell r="E1055">
            <v>86.88</v>
          </cell>
        </row>
        <row r="1056">
          <cell r="C1056" t="str">
            <v>TOMADAS:</v>
          </cell>
          <cell r="D1056">
            <v>0</v>
          </cell>
          <cell r="E1056" t="str">
            <v/>
          </cell>
        </row>
        <row r="1057">
          <cell r="C1057" t="str">
            <v>Tampa espelho p/ RJ-45 de 02 saídas</v>
          </cell>
          <cell r="D1057" t="str">
            <v>UN</v>
          </cell>
          <cell r="E1057">
            <v>25.42</v>
          </cell>
        </row>
        <row r="1058">
          <cell r="C1058" t="str">
            <v>Tomada  RJ-45 de embutir em espelho</v>
          </cell>
          <cell r="D1058" t="str">
            <v>UN</v>
          </cell>
          <cell r="E1058">
            <v>23.82</v>
          </cell>
        </row>
        <row r="1059">
          <cell r="C1059" t="str">
            <v>Tomada femea RJ-11 completa</v>
          </cell>
          <cell r="D1059" t="str">
            <v>UN</v>
          </cell>
          <cell r="E1059">
            <v>28.82</v>
          </cell>
        </row>
        <row r="1060">
          <cell r="C1060" t="str">
            <v>Tomada femea RJ-45 completa</v>
          </cell>
          <cell r="D1060" t="str">
            <v>UN</v>
          </cell>
          <cell r="E1060">
            <v>30.28</v>
          </cell>
        </row>
        <row r="1061">
          <cell r="C1061" t="str">
            <v>Tomada padrão telefone (4Pinos)</v>
          </cell>
          <cell r="D1061" t="str">
            <v>UN</v>
          </cell>
          <cell r="E1061">
            <v>32.619999999999997</v>
          </cell>
        </row>
        <row r="1062">
          <cell r="C1062" t="str">
            <v>ACESSÓRIOS:</v>
          </cell>
          <cell r="D1062">
            <v>0</v>
          </cell>
          <cell r="E1062" t="str">
            <v/>
          </cell>
        </row>
        <row r="1063">
          <cell r="C1063" t="str">
            <v>Adapt Cable M8V Cat 5e 2,5m</v>
          </cell>
          <cell r="D1063" t="str">
            <v>UN</v>
          </cell>
          <cell r="E1063">
            <v>20.28</v>
          </cell>
        </row>
        <row r="1064">
          <cell r="C1064" t="str">
            <v>Adapt Cable M8V Cat 6e 2,5m</v>
          </cell>
          <cell r="D1064" t="str">
            <v>UN</v>
          </cell>
          <cell r="E1064">
            <v>24.13</v>
          </cell>
        </row>
        <row r="1065">
          <cell r="C1065" t="str">
            <v>Interligaçao p/ telefone - conduite 3/4"</v>
          </cell>
          <cell r="D1065" t="str">
            <v>M</v>
          </cell>
          <cell r="E1065">
            <v>15.71</v>
          </cell>
        </row>
        <row r="1066">
          <cell r="C1066" t="str">
            <v>Organizador horizontal de cabos fechado p/ CB 19" 1 U/A</v>
          </cell>
          <cell r="D1066" t="str">
            <v>UN</v>
          </cell>
          <cell r="E1066">
            <v>58.62</v>
          </cell>
        </row>
        <row r="1067">
          <cell r="C1067" t="str">
            <v>Pacht cable M8V cat 5e 1,5m</v>
          </cell>
          <cell r="D1067" t="str">
            <v>UN</v>
          </cell>
          <cell r="E1067">
            <v>20.54</v>
          </cell>
        </row>
        <row r="1068">
          <cell r="C1068" t="str">
            <v>Pacht cable M8V cat 6e 1,5m</v>
          </cell>
          <cell r="D1068" t="str">
            <v>UN</v>
          </cell>
          <cell r="E1068">
            <v>28.54</v>
          </cell>
        </row>
        <row r="1069">
          <cell r="C1069" t="str">
            <v>Pacht panel 24 portas cat 5e</v>
          </cell>
          <cell r="D1069" t="str">
            <v>UN</v>
          </cell>
          <cell r="E1069">
            <v>498.96</v>
          </cell>
        </row>
        <row r="1070">
          <cell r="C1070" t="str">
            <v>Pacht panel 24 portas cat 6e</v>
          </cell>
          <cell r="D1070" t="str">
            <v>UN</v>
          </cell>
          <cell r="E1070">
            <v>1110.8599999999999</v>
          </cell>
        </row>
        <row r="1071">
          <cell r="C1071" t="str">
            <v>Protetor de surto para linha telefônica</v>
          </cell>
          <cell r="D1071" t="str">
            <v>UN</v>
          </cell>
          <cell r="E1071">
            <v>65.52</v>
          </cell>
        </row>
        <row r="1072">
          <cell r="C1072" t="str">
            <v>Rack 19" 570mm 36U</v>
          </cell>
          <cell r="D1072" t="str">
            <v>UN</v>
          </cell>
          <cell r="E1072">
            <v>2545.14</v>
          </cell>
        </row>
        <row r="1073">
          <cell r="C1073" t="str">
            <v>Rack 19" 570mm 40U</v>
          </cell>
          <cell r="D1073" t="str">
            <v>UN</v>
          </cell>
          <cell r="E1073">
            <v>2856.14</v>
          </cell>
        </row>
        <row r="1074">
          <cell r="C1074" t="str">
            <v>Rack 19" 570mm 44U</v>
          </cell>
          <cell r="D1074" t="str">
            <v>UN</v>
          </cell>
          <cell r="E1074">
            <v>3232.14</v>
          </cell>
        </row>
        <row r="1075">
          <cell r="C1075" t="str">
            <v>Rack de 19" 05 U/A</v>
          </cell>
          <cell r="D1075" t="str">
            <v>UN</v>
          </cell>
          <cell r="E1075">
            <v>678.08</v>
          </cell>
        </row>
        <row r="1076">
          <cell r="C1076" t="str">
            <v>Rack de 24" 05 U/A</v>
          </cell>
          <cell r="D1076" t="str">
            <v>UN</v>
          </cell>
          <cell r="E1076">
            <v>2126.16</v>
          </cell>
        </row>
        <row r="1077">
          <cell r="C1077" t="str">
            <v>Switch 24 portas</v>
          </cell>
          <cell r="D1077" t="str">
            <v>UN</v>
          </cell>
          <cell r="E1077">
            <v>876.7</v>
          </cell>
        </row>
        <row r="1078">
          <cell r="C1078" t="str">
            <v>INSTALAÇÕES DE AR CONDICIONADO:</v>
          </cell>
          <cell r="D1078">
            <v>0</v>
          </cell>
          <cell r="E1078" t="str">
            <v/>
          </cell>
        </row>
        <row r="1079">
          <cell r="C1079" t="str">
            <v>PONTOS</v>
          </cell>
          <cell r="D1079">
            <v>0</v>
          </cell>
          <cell r="E1079" t="str">
            <v/>
          </cell>
        </row>
        <row r="1080">
          <cell r="C1080" t="str">
            <v>Dreno para caixa ar condicionado de parede h=3,0m</v>
          </cell>
          <cell r="D1080" t="str">
            <v>UN</v>
          </cell>
          <cell r="E1080">
            <v>41.22</v>
          </cell>
        </row>
        <row r="1081">
          <cell r="C1081" t="str">
            <v>Ponto de dreno p/ split (10m)</v>
          </cell>
          <cell r="D1081" t="str">
            <v>Pt</v>
          </cell>
          <cell r="E1081">
            <v>130.11000000000001</v>
          </cell>
        </row>
        <row r="1082">
          <cell r="C1082" t="str">
            <v>Ponto de gás p/ split até 30.000 BTU's (10m)</v>
          </cell>
          <cell r="D1082" t="str">
            <v>Pt</v>
          </cell>
          <cell r="E1082">
            <v>761.1</v>
          </cell>
        </row>
        <row r="1083">
          <cell r="C1083" t="str">
            <v>Ponto de gás p/ split até 60.000 BTU's (10m)</v>
          </cell>
          <cell r="D1083" t="str">
            <v>Pt</v>
          </cell>
          <cell r="E1083">
            <v>1272</v>
          </cell>
        </row>
        <row r="1084">
          <cell r="C1084" t="str">
            <v>Ponto p/ar condicionado(tubul.,cj.airstop e fiaçao)</v>
          </cell>
          <cell r="D1084" t="str">
            <v>Pt</v>
          </cell>
          <cell r="E1084">
            <v>317.32</v>
          </cell>
        </row>
        <row r="1085">
          <cell r="C1085" t="str">
            <v>Revisão de ponto de ar condicionado</v>
          </cell>
          <cell r="D1085" t="str">
            <v>Pt</v>
          </cell>
          <cell r="E1085">
            <v>101.91</v>
          </cell>
        </row>
        <row r="1086">
          <cell r="C1086" t="str">
            <v>INTERRUPTORES</v>
          </cell>
          <cell r="D1086">
            <v>0</v>
          </cell>
          <cell r="E1086" t="str">
            <v/>
          </cell>
        </row>
        <row r="1087">
          <cell r="C1087" t="str">
            <v>Conjunto Airstop de embutir completo</v>
          </cell>
          <cell r="D1087" t="str">
            <v>UN</v>
          </cell>
          <cell r="E1087">
            <v>53.02</v>
          </cell>
        </row>
        <row r="1088">
          <cell r="C1088" t="str">
            <v>APARELHOS</v>
          </cell>
          <cell r="D1088">
            <v>0</v>
          </cell>
          <cell r="E1088" t="str">
            <v/>
          </cell>
        </row>
        <row r="1089">
          <cell r="C1089" t="str">
            <v>Aparelho Air-Split -  7.000 BTU's</v>
          </cell>
          <cell r="D1089" t="str">
            <v>UN</v>
          </cell>
          <cell r="E1089">
            <v>1381.48</v>
          </cell>
        </row>
        <row r="1090">
          <cell r="C1090" t="str">
            <v>Aparelho Air-Split -  9.000 BTU's</v>
          </cell>
          <cell r="D1090" t="str">
            <v>UN</v>
          </cell>
          <cell r="E1090">
            <v>1501.48</v>
          </cell>
        </row>
        <row r="1091">
          <cell r="C1091" t="str">
            <v>Aparelho Air-Split - 12.000 BTU's</v>
          </cell>
          <cell r="D1091" t="str">
            <v>UN</v>
          </cell>
          <cell r="E1091">
            <v>1705.42</v>
          </cell>
        </row>
        <row r="1092">
          <cell r="C1092" t="str">
            <v>Aparelho Air-Split - 18.000 BTU's</v>
          </cell>
          <cell r="D1092" t="str">
            <v>UN</v>
          </cell>
          <cell r="E1092">
            <v>2404.35</v>
          </cell>
        </row>
        <row r="1093">
          <cell r="C1093" t="str">
            <v>Aparelho Air-Split - 24.000 BTU's</v>
          </cell>
          <cell r="D1093" t="str">
            <v>UN</v>
          </cell>
          <cell r="E1093">
            <v>3020.29</v>
          </cell>
        </row>
        <row r="1094">
          <cell r="C1094" t="str">
            <v>Aparelho Air-Split - 30.000 BTU's</v>
          </cell>
          <cell r="D1094" t="str">
            <v>UN</v>
          </cell>
          <cell r="E1094">
            <v>4317.22</v>
          </cell>
        </row>
        <row r="1095">
          <cell r="C1095" t="str">
            <v>Aparelho Air-Split - 36.000 BTU's</v>
          </cell>
          <cell r="D1095" t="str">
            <v>UN</v>
          </cell>
          <cell r="E1095">
            <v>6262.16</v>
          </cell>
        </row>
        <row r="1096">
          <cell r="C1096" t="str">
            <v>Aparelho Air-Split - 48.000 BTU's</v>
          </cell>
          <cell r="D1096" t="str">
            <v>UN</v>
          </cell>
          <cell r="E1096">
            <v>7325.09</v>
          </cell>
        </row>
        <row r="1097">
          <cell r="C1097" t="str">
            <v>Aparelho Air-Split - 60.000 BTU's</v>
          </cell>
          <cell r="D1097" t="str">
            <v>UN</v>
          </cell>
          <cell r="E1097">
            <v>7757.03</v>
          </cell>
        </row>
        <row r="1098">
          <cell r="C1098" t="str">
            <v>Aparelho Air-Split - 80.000 BTU's</v>
          </cell>
          <cell r="D1098" t="str">
            <v>UN</v>
          </cell>
          <cell r="E1098">
            <v>9322.9599999999991</v>
          </cell>
        </row>
        <row r="1099">
          <cell r="C1099" t="str">
            <v>INSTALAÇÕES HIDR0SSANITÁRIAS:</v>
          </cell>
          <cell r="D1099">
            <v>0</v>
          </cell>
          <cell r="E1099" t="str">
            <v/>
          </cell>
        </row>
        <row r="1100">
          <cell r="C1100" t="str">
            <v>AGUA FRIA: TUBOS,VÁLVULAS E REGISTROS</v>
          </cell>
          <cell r="D1100">
            <v>0</v>
          </cell>
          <cell r="E1100" t="str">
            <v/>
          </cell>
        </row>
        <row r="1101">
          <cell r="C1101" t="str">
            <v>Automatico de nivel inferior e superior (c/ eletroduto e fiação)</v>
          </cell>
          <cell r="D1101" t="str">
            <v>CJ</v>
          </cell>
          <cell r="E1101">
            <v>398.87</v>
          </cell>
        </row>
        <row r="1102">
          <cell r="C1102" t="str">
            <v>Cisterna em concreto armado cap= 7.500 lts.</v>
          </cell>
          <cell r="D1102" t="str">
            <v>UN</v>
          </cell>
          <cell r="E1102">
            <v>13545.07</v>
          </cell>
        </row>
        <row r="1103">
          <cell r="C1103" t="str">
            <v>Ponto de agua (incl. tubos e conexoes)</v>
          </cell>
          <cell r="D1103" t="str">
            <v>Pt</v>
          </cell>
          <cell r="E1103">
            <v>295.17</v>
          </cell>
        </row>
        <row r="1104">
          <cell r="C1104" t="str">
            <v>Registro de gaveta   1" - Bruto</v>
          </cell>
          <cell r="D1104" t="str">
            <v>UN</v>
          </cell>
          <cell r="E1104">
            <v>62.23</v>
          </cell>
        </row>
        <row r="1105">
          <cell r="C1105" t="str">
            <v>Registro de gaveta  1 1/4" - Bruto</v>
          </cell>
          <cell r="D1105" t="str">
            <v>UN</v>
          </cell>
          <cell r="E1105">
            <v>84.53</v>
          </cell>
        </row>
        <row r="1106">
          <cell r="C1106" t="str">
            <v>Registro de gaveta  2" - Bruto</v>
          </cell>
          <cell r="D1106" t="str">
            <v>UN</v>
          </cell>
          <cell r="E1106">
            <v>136.85</v>
          </cell>
        </row>
        <row r="1107">
          <cell r="C1107" t="str">
            <v>Registro de gaveta 2 1/2" - Bruto</v>
          </cell>
          <cell r="D1107" t="str">
            <v>UN</v>
          </cell>
          <cell r="E1107">
            <v>379.36</v>
          </cell>
        </row>
        <row r="1108">
          <cell r="C1108" t="str">
            <v>Registro de gaveta 3" - Bruto</v>
          </cell>
          <cell r="D1108" t="str">
            <v>UN</v>
          </cell>
          <cell r="E1108">
            <v>445.79</v>
          </cell>
        </row>
        <row r="1109">
          <cell r="C1109" t="str">
            <v>Registro de gaveta 4" - Bruto</v>
          </cell>
          <cell r="D1109" t="str">
            <v>UN</v>
          </cell>
          <cell r="E1109">
            <v>930.67</v>
          </cell>
        </row>
        <row r="1110">
          <cell r="C1110" t="str">
            <v>Registro de gaveta c/ canopla -    1/2"</v>
          </cell>
          <cell r="D1110" t="str">
            <v>UN</v>
          </cell>
          <cell r="E1110">
            <v>94.27</v>
          </cell>
        </row>
        <row r="1111">
          <cell r="C1111" t="str">
            <v>Registro de gaveta c/ canopla -   1"</v>
          </cell>
          <cell r="D1111" t="str">
            <v>UN</v>
          </cell>
          <cell r="E1111">
            <v>105.11</v>
          </cell>
        </row>
        <row r="1112">
          <cell r="C1112" t="str">
            <v>Registro de gaveta c/ canopla -   3/4"</v>
          </cell>
          <cell r="D1112" t="str">
            <v>UN</v>
          </cell>
          <cell r="E1112">
            <v>100.33</v>
          </cell>
        </row>
        <row r="1113">
          <cell r="C1113" t="str">
            <v>Registro de gaveta c/ canopla -  1 1/4"</v>
          </cell>
          <cell r="D1113" t="str">
            <v>UN</v>
          </cell>
          <cell r="E1113">
            <v>159.83000000000001</v>
          </cell>
        </row>
        <row r="1114">
          <cell r="C1114" t="str">
            <v>Registro de gaveta c/ canopla - 1 1/2"</v>
          </cell>
          <cell r="D1114" t="str">
            <v>UN</v>
          </cell>
          <cell r="E1114">
            <v>166.74</v>
          </cell>
        </row>
        <row r="1115">
          <cell r="C1115" t="str">
            <v>Registro de gaveta c/ canopla 2"</v>
          </cell>
          <cell r="D1115" t="str">
            <v>UN</v>
          </cell>
          <cell r="E1115">
            <v>180.25</v>
          </cell>
        </row>
        <row r="1116">
          <cell r="C1116" t="str">
            <v>Registro de gaveta s/ canopla -   1"</v>
          </cell>
          <cell r="D1116" t="str">
            <v>UN</v>
          </cell>
          <cell r="E1116">
            <v>76.16</v>
          </cell>
        </row>
        <row r="1117">
          <cell r="C1117" t="str">
            <v>Registro de gaveta s/ canopla -  1/2"</v>
          </cell>
          <cell r="D1117" t="str">
            <v>UN</v>
          </cell>
          <cell r="E1117">
            <v>55.03</v>
          </cell>
        </row>
        <row r="1118">
          <cell r="C1118" t="str">
            <v>Registro de gaveta s/ canopla -  3/4"</v>
          </cell>
          <cell r="D1118" t="str">
            <v>UN</v>
          </cell>
          <cell r="E1118">
            <v>55.69</v>
          </cell>
        </row>
        <row r="1119">
          <cell r="C1119" t="str">
            <v>Registro de gaveta s/ canopla - 1 1/2"</v>
          </cell>
          <cell r="D1119" t="str">
            <v>UN</v>
          </cell>
          <cell r="E1119">
            <v>121.34</v>
          </cell>
        </row>
        <row r="1120">
          <cell r="C1120" t="str">
            <v>Registro de pressao c/ canopla -  1/2"</v>
          </cell>
          <cell r="D1120" t="str">
            <v>UN</v>
          </cell>
          <cell r="E1120">
            <v>100.87</v>
          </cell>
        </row>
        <row r="1121">
          <cell r="C1121" t="str">
            <v>Registro de pressao c/ canopla -  3/4"</v>
          </cell>
          <cell r="D1121" t="str">
            <v>UN</v>
          </cell>
          <cell r="E1121">
            <v>101.34</v>
          </cell>
        </row>
        <row r="1122">
          <cell r="C1122" t="str">
            <v>Registro de pressao c/ canopla - 1"</v>
          </cell>
          <cell r="D1122" t="str">
            <v>UN</v>
          </cell>
          <cell r="E1122">
            <v>127.16</v>
          </cell>
        </row>
        <row r="1123">
          <cell r="C1123" t="str">
            <v>Registro de pressao s/ canopla - 1/2"</v>
          </cell>
          <cell r="D1123" t="str">
            <v>UN</v>
          </cell>
          <cell r="E1123">
            <v>59.12</v>
          </cell>
        </row>
        <row r="1124">
          <cell r="C1124" t="str">
            <v>Registro de pressao s/ canopla - 3/4"</v>
          </cell>
          <cell r="D1124" t="str">
            <v>UN</v>
          </cell>
          <cell r="E1124">
            <v>60.6</v>
          </cell>
        </row>
        <row r="1125">
          <cell r="C1125" t="str">
            <v>Reservatório em conc.armado cap=5000 l c/ moto-bomba 1/2 HP</v>
          </cell>
          <cell r="D1125" t="str">
            <v>UN</v>
          </cell>
          <cell r="E1125">
            <v>20879.62</v>
          </cell>
        </row>
        <row r="1126">
          <cell r="C1126" t="str">
            <v>Reservatório em fibra de vidro   500 L</v>
          </cell>
          <cell r="D1126" t="str">
            <v>UN</v>
          </cell>
          <cell r="E1126">
            <v>641.38</v>
          </cell>
        </row>
        <row r="1127">
          <cell r="C1127" t="str">
            <v>Reservatório em fibra de vidro  1.000 L</v>
          </cell>
          <cell r="D1127" t="str">
            <v>UN</v>
          </cell>
          <cell r="E1127">
            <v>759.57</v>
          </cell>
        </row>
        <row r="1128">
          <cell r="C1128" t="str">
            <v>Reservatório em fibra de vidro  1.500 L</v>
          </cell>
          <cell r="D1128" t="str">
            <v>UN</v>
          </cell>
          <cell r="E1128">
            <v>1190.9000000000001</v>
          </cell>
        </row>
        <row r="1129">
          <cell r="C1129" t="str">
            <v>Reservatório em fibra de vidro  3.000 L</v>
          </cell>
          <cell r="D1129" t="str">
            <v>UN</v>
          </cell>
          <cell r="E1129">
            <v>1379.74</v>
          </cell>
        </row>
        <row r="1130">
          <cell r="C1130" t="str">
            <v>Reservatório em fibra de vidro  5.000 L</v>
          </cell>
          <cell r="D1130" t="str">
            <v>UN</v>
          </cell>
          <cell r="E1130">
            <v>2561.4499999999998</v>
          </cell>
        </row>
        <row r="1131">
          <cell r="C1131" t="str">
            <v>Reservatório em fibra de vidro 10.000 L</v>
          </cell>
          <cell r="D1131" t="str">
            <v>UN</v>
          </cell>
          <cell r="E1131">
            <v>3892.01</v>
          </cell>
        </row>
        <row r="1132">
          <cell r="C1132" t="str">
            <v>Reservatório em fibra de vidro 12.000L</v>
          </cell>
          <cell r="D1132" t="str">
            <v>UN</v>
          </cell>
          <cell r="E1132">
            <v>4121.58</v>
          </cell>
        </row>
        <row r="1133">
          <cell r="C1133" t="str">
            <v>Reservatório em fibra de vidro 15.000 L</v>
          </cell>
          <cell r="D1133" t="str">
            <v>UN</v>
          </cell>
          <cell r="E1133">
            <v>6281.37</v>
          </cell>
        </row>
        <row r="1134">
          <cell r="C1134" t="str">
            <v>Reservatório em fibra de vidro 20.000 L</v>
          </cell>
          <cell r="D1134" t="str">
            <v>UN</v>
          </cell>
          <cell r="E1134">
            <v>7683.64</v>
          </cell>
        </row>
        <row r="1135">
          <cell r="C1135" t="str">
            <v>Revisão de ponto de água</v>
          </cell>
          <cell r="D1135" t="str">
            <v>Pt</v>
          </cell>
          <cell r="E1135">
            <v>88.55</v>
          </cell>
        </row>
        <row r="1136">
          <cell r="C1136" t="str">
            <v>Tubo em PVC - JS - 20mm (c/ rasgo na alvenaria)-LH</v>
          </cell>
          <cell r="D1136" t="str">
            <v>M</v>
          </cell>
          <cell r="E1136">
            <v>7.78</v>
          </cell>
        </row>
        <row r="1137">
          <cell r="C1137" t="str">
            <v>Tubo em PVC - JS - 25mm (c/ rasgo na alvenaria)-LH</v>
          </cell>
          <cell r="D1137" t="str">
            <v>M</v>
          </cell>
          <cell r="E1137">
            <v>9.2899999999999991</v>
          </cell>
        </row>
        <row r="1138">
          <cell r="C1138" t="str">
            <v>Tubo em PVC - JS - 32mm (c/ rasgo na alvenaria)-LH</v>
          </cell>
          <cell r="D1138" t="str">
            <v>M</v>
          </cell>
          <cell r="E1138">
            <v>13.41</v>
          </cell>
        </row>
        <row r="1139">
          <cell r="C1139" t="str">
            <v>Tubo em PVC - JS - 40mm (c/ rasgo na alvenaria)-LH</v>
          </cell>
          <cell r="D1139" t="str">
            <v>M</v>
          </cell>
          <cell r="E1139">
            <v>18.46</v>
          </cell>
        </row>
        <row r="1140">
          <cell r="C1140" t="str">
            <v>Tubo em PVC - JS - 50mm (c/ rasgo na alvenaria)-LH</v>
          </cell>
          <cell r="D1140" t="str">
            <v>M</v>
          </cell>
          <cell r="E1140">
            <v>21.78</v>
          </cell>
        </row>
        <row r="1141">
          <cell r="C1141" t="str">
            <v>Tubo em PVC - JS - 60mm (c/ rasgo na alvenaria)-LH</v>
          </cell>
          <cell r="D1141" t="str">
            <v>M</v>
          </cell>
          <cell r="E1141">
            <v>39.799999999999997</v>
          </cell>
        </row>
        <row r="1142">
          <cell r="C1142" t="str">
            <v>Tubo em PVC - JS - 75mm (c/ rasgo na alvenaria)-LH</v>
          </cell>
          <cell r="D1142" t="str">
            <v>M</v>
          </cell>
          <cell r="E1142">
            <v>53.74</v>
          </cell>
        </row>
        <row r="1143">
          <cell r="C1143" t="str">
            <v>Tubo em PVC - JS - 85mm (c/ rasgo na alvenaria)-LH</v>
          </cell>
          <cell r="D1143" t="str">
            <v>M</v>
          </cell>
          <cell r="E1143">
            <v>64.45</v>
          </cell>
        </row>
        <row r="1144">
          <cell r="C1144" t="str">
            <v>Tubo em PVC - JS -110mm (c/ rasgo na alvenaria)-LH</v>
          </cell>
          <cell r="D1144" t="str">
            <v>M</v>
          </cell>
          <cell r="E1144">
            <v>81.93</v>
          </cell>
        </row>
        <row r="1145">
          <cell r="C1145" t="str">
            <v>Valvula de retençao horizontal    1/2" - recalque</v>
          </cell>
          <cell r="D1145" t="str">
            <v>UN</v>
          </cell>
          <cell r="E1145">
            <v>51.92</v>
          </cell>
        </row>
        <row r="1146">
          <cell r="C1146" t="str">
            <v>Valvula de retençao horizontal    3/4" - recalque</v>
          </cell>
          <cell r="D1146" t="str">
            <v>UN</v>
          </cell>
          <cell r="E1146">
            <v>63.3</v>
          </cell>
        </row>
        <row r="1147">
          <cell r="C1147" t="str">
            <v>Valvula de retençao horizontal   1" - recalque</v>
          </cell>
          <cell r="D1147" t="str">
            <v>UN</v>
          </cell>
          <cell r="E1147">
            <v>77.709999999999994</v>
          </cell>
        </row>
        <row r="1148">
          <cell r="C1148" t="str">
            <v>Valvula de retençao horizontal  1 1/4" - recalque</v>
          </cell>
          <cell r="D1148" t="str">
            <v>UN</v>
          </cell>
          <cell r="E1148">
            <v>117.46</v>
          </cell>
        </row>
        <row r="1149">
          <cell r="C1149" t="str">
            <v>Valvula de retençao horizontal 1 1/2" - recalque</v>
          </cell>
          <cell r="D1149" t="str">
            <v>UN</v>
          </cell>
          <cell r="E1149">
            <v>133.24</v>
          </cell>
        </row>
        <row r="1150">
          <cell r="C1150" t="str">
            <v>Valvula de retençao horizontal 2" - recalque</v>
          </cell>
          <cell r="D1150" t="str">
            <v>UN</v>
          </cell>
          <cell r="E1150">
            <v>183.32</v>
          </cell>
        </row>
        <row r="1151">
          <cell r="C1151" t="str">
            <v>Valvula de retençao vertical    1/2" - recalque</v>
          </cell>
          <cell r="D1151" t="str">
            <v>UN</v>
          </cell>
          <cell r="E1151">
            <v>35.72</v>
          </cell>
        </row>
        <row r="1152">
          <cell r="C1152" t="str">
            <v>Valvula de retençao vertical    3/4" - recalque</v>
          </cell>
          <cell r="D1152" t="str">
            <v>UN</v>
          </cell>
          <cell r="E1152">
            <v>42.65</v>
          </cell>
        </row>
        <row r="1153">
          <cell r="C1153" t="str">
            <v>Valvula de retençao vertical   1" - recalque</v>
          </cell>
          <cell r="D1153" t="str">
            <v>UN</v>
          </cell>
          <cell r="E1153">
            <v>50.76</v>
          </cell>
        </row>
        <row r="1154">
          <cell r="C1154" t="str">
            <v>Valvula de retençao vertical  1 1/4" - recalque</v>
          </cell>
          <cell r="D1154" t="str">
            <v>UN</v>
          </cell>
          <cell r="E1154">
            <v>78.89</v>
          </cell>
        </row>
        <row r="1155">
          <cell r="C1155" t="str">
            <v>Valvula de retençao vertical 1 1/2" - recalque</v>
          </cell>
          <cell r="D1155" t="str">
            <v>UN</v>
          </cell>
          <cell r="E1155">
            <v>86.35</v>
          </cell>
        </row>
        <row r="1156">
          <cell r="C1156" t="str">
            <v>Valvula de retençao vertical 2" - recalque</v>
          </cell>
          <cell r="D1156" t="str">
            <v>UN</v>
          </cell>
          <cell r="E1156">
            <v>112.53</v>
          </cell>
        </row>
        <row r="1157">
          <cell r="C1157" t="str">
            <v>Valvula de sucção de pe c/crivo -    1/2" (p/ fdo. poço)</v>
          </cell>
          <cell r="D1157" t="str">
            <v>UN</v>
          </cell>
          <cell r="E1157">
            <v>35.07</v>
          </cell>
        </row>
        <row r="1158">
          <cell r="C1158" t="str">
            <v>Valvula de sucção de pe c/crivo -    3/4" (p/ fdo. poço)</v>
          </cell>
          <cell r="D1158" t="str">
            <v>UN</v>
          </cell>
          <cell r="E1158">
            <v>42</v>
          </cell>
        </row>
        <row r="1159">
          <cell r="C1159" t="str">
            <v>Valvula de sucção de pe c/crivo -   1" (p/ fdo. poço)</v>
          </cell>
          <cell r="D1159" t="str">
            <v>UN</v>
          </cell>
          <cell r="E1159">
            <v>50.84</v>
          </cell>
        </row>
        <row r="1160">
          <cell r="C1160" t="str">
            <v>Valvula de sucção de pe c/crivo -  1 1/4" (p/ fdo. poço)</v>
          </cell>
          <cell r="D1160" t="str">
            <v>UN</v>
          </cell>
          <cell r="E1160">
            <v>77.58</v>
          </cell>
        </row>
        <row r="1161">
          <cell r="C1161" t="str">
            <v>Valvula de sucção de pe c/crivo - 1 1/2" (p/ fdo. poço)</v>
          </cell>
          <cell r="D1161" t="str">
            <v>UN</v>
          </cell>
          <cell r="E1161">
            <v>84.84</v>
          </cell>
        </row>
        <row r="1162">
          <cell r="C1162" t="str">
            <v>Valvula de sucção de pe c/crivo - 2" (p/ fdo. poço)</v>
          </cell>
          <cell r="D1162" t="str">
            <v>UN</v>
          </cell>
          <cell r="E1162">
            <v>110.29</v>
          </cell>
        </row>
        <row r="1163">
          <cell r="C1163" t="str">
            <v>CONEXÕES (LH)</v>
          </cell>
          <cell r="D1163">
            <v>0</v>
          </cell>
          <cell r="E1163" t="str">
            <v/>
          </cell>
        </row>
        <row r="1164">
          <cell r="C1164" t="str">
            <v>Adaptador curto PVC SR -   20mm x 1/2" (LH)</v>
          </cell>
          <cell r="D1164" t="str">
            <v>UN</v>
          </cell>
          <cell r="E1164">
            <v>3.37</v>
          </cell>
        </row>
        <row r="1165">
          <cell r="C1165" t="str">
            <v>Adaptador curto PVC SR -   25mm x 3/4" (LH)</v>
          </cell>
          <cell r="D1165" t="str">
            <v>UN</v>
          </cell>
          <cell r="E1165">
            <v>3.85</v>
          </cell>
        </row>
        <row r="1166">
          <cell r="C1166" t="str">
            <v>Adaptador curto PVC SR -   32mm x 1" (LH)</v>
          </cell>
          <cell r="D1166" t="str">
            <v>UN</v>
          </cell>
          <cell r="E1166">
            <v>4.4800000000000004</v>
          </cell>
        </row>
        <row r="1167">
          <cell r="C1167" t="str">
            <v>Adaptador curto PVC SR -   40mm x 1 1/4" (LH)</v>
          </cell>
          <cell r="D1167" t="str">
            <v>UN</v>
          </cell>
          <cell r="E1167">
            <v>6.35</v>
          </cell>
        </row>
        <row r="1168">
          <cell r="C1168" t="str">
            <v>Adaptador curto PVC SR -  25mm x 1/2" (LH)</v>
          </cell>
          <cell r="D1168" t="str">
            <v>UN</v>
          </cell>
          <cell r="E1168">
            <v>4.99</v>
          </cell>
        </row>
        <row r="1169">
          <cell r="C1169" t="str">
            <v>Adaptador curto PVC SR -  50mm x 1 1/2" (LH)</v>
          </cell>
          <cell r="D1169" t="str">
            <v>UN</v>
          </cell>
          <cell r="E1169">
            <v>9.33</v>
          </cell>
        </row>
        <row r="1170">
          <cell r="C1170" t="str">
            <v>Adaptador curto PVC SR - 110mm x 4" (LH)</v>
          </cell>
          <cell r="D1170" t="str">
            <v>UN</v>
          </cell>
          <cell r="E1170">
            <v>50.81</v>
          </cell>
        </row>
        <row r="1171">
          <cell r="C1171" t="str">
            <v>Adaptador longo PVC SR - 25mmx3/4"</v>
          </cell>
          <cell r="D1171" t="str">
            <v>UN</v>
          </cell>
          <cell r="E1171">
            <v>4.16</v>
          </cell>
        </row>
        <row r="1172">
          <cell r="C1172" t="str">
            <v>Adaptador longo PVC SR - 32mmx1"</v>
          </cell>
          <cell r="D1172" t="str">
            <v>UN</v>
          </cell>
          <cell r="E1172">
            <v>4.9400000000000004</v>
          </cell>
        </row>
        <row r="1173">
          <cell r="C1173" t="str">
            <v>Adaptador longo PVC SR - 40mmx1 1/4"</v>
          </cell>
          <cell r="D1173" t="str">
            <v>UN</v>
          </cell>
          <cell r="E1173">
            <v>6.75</v>
          </cell>
        </row>
        <row r="1174">
          <cell r="C1174" t="str">
            <v>Adaptador longo PVC SR - 50mmx1 1/2"</v>
          </cell>
          <cell r="D1174" t="str">
            <v>UN</v>
          </cell>
          <cell r="E1174">
            <v>9.43</v>
          </cell>
        </row>
        <row r="1175">
          <cell r="C1175" t="str">
            <v>Adaptador Soldável longo c/ flanges livres (cx.d'água)</v>
          </cell>
          <cell r="D1175" t="str">
            <v>UN</v>
          </cell>
          <cell r="E1175">
            <v>22.61</v>
          </cell>
        </row>
        <row r="1176">
          <cell r="C1176" t="str">
            <v>Bucha de redução JS - 32mm x 25mm (LH)</v>
          </cell>
          <cell r="D1176" t="str">
            <v>UN</v>
          </cell>
          <cell r="E1176">
            <v>3.88</v>
          </cell>
        </row>
        <row r="1177">
          <cell r="C1177" t="str">
            <v>Bucha de redução JS - 40mm x 32mm (LH)</v>
          </cell>
          <cell r="D1177" t="str">
            <v>UN</v>
          </cell>
          <cell r="E1177">
            <v>6.81</v>
          </cell>
        </row>
        <row r="1178">
          <cell r="C1178" t="str">
            <v>Bucha de redução JS - 50mm x 40mm (LH)</v>
          </cell>
          <cell r="D1178" t="str">
            <v>UN</v>
          </cell>
          <cell r="E1178">
            <v>8.0500000000000007</v>
          </cell>
        </row>
        <row r="1179">
          <cell r="C1179" t="str">
            <v>Bucha de redução JS - 60mm x 50mm (LH)</v>
          </cell>
          <cell r="D1179" t="str">
            <v>UN</v>
          </cell>
          <cell r="E1179">
            <v>9.26</v>
          </cell>
        </row>
        <row r="1180">
          <cell r="C1180" t="str">
            <v>Bucha de redução JS - 75mm x 60mm (LH)</v>
          </cell>
          <cell r="D1180" t="str">
            <v>UN</v>
          </cell>
          <cell r="E1180">
            <v>17.59</v>
          </cell>
        </row>
        <row r="1181">
          <cell r="C1181" t="str">
            <v>Bucha de redução JS 25x20mm (LH)</v>
          </cell>
          <cell r="D1181" t="str">
            <v>UN</v>
          </cell>
          <cell r="E1181">
            <v>3.31</v>
          </cell>
        </row>
        <row r="1182">
          <cell r="C1182" t="str">
            <v>Joelho/Cotovelo 45° PVC JS - 20mm (LH)</v>
          </cell>
          <cell r="D1182" t="str">
            <v>UN</v>
          </cell>
          <cell r="E1182">
            <v>6.25</v>
          </cell>
        </row>
        <row r="1183">
          <cell r="C1183" t="str">
            <v>Joelho/Cotovelo 45° PVC JS - 40mm (LH)</v>
          </cell>
          <cell r="D1183" t="str">
            <v>UN</v>
          </cell>
          <cell r="E1183">
            <v>9.5500000000000007</v>
          </cell>
        </row>
        <row r="1184">
          <cell r="C1184" t="str">
            <v>Joelho/Cotovelo 45° PVC JS - 60mm (LH)</v>
          </cell>
          <cell r="D1184" t="str">
            <v>UN</v>
          </cell>
          <cell r="E1184">
            <v>23.7</v>
          </cell>
        </row>
        <row r="1185">
          <cell r="C1185" t="str">
            <v>Joelho/Cotovelo 45º PVC JS -  25mm (LH)</v>
          </cell>
          <cell r="D1185" t="str">
            <v>UN</v>
          </cell>
          <cell r="E1185">
            <v>6.76</v>
          </cell>
        </row>
        <row r="1186">
          <cell r="C1186" t="str">
            <v>Joelho/Cotovelo 45º PVC JS -  32mm (LH)</v>
          </cell>
          <cell r="D1186" t="str">
            <v>UN</v>
          </cell>
          <cell r="E1186">
            <v>9.83</v>
          </cell>
        </row>
        <row r="1187">
          <cell r="C1187" t="str">
            <v>Joelho/Cotovelo 45º PVC JS -  50mm (LH)</v>
          </cell>
          <cell r="D1187" t="str">
            <v>UN</v>
          </cell>
          <cell r="E1187">
            <v>15.42</v>
          </cell>
        </row>
        <row r="1188">
          <cell r="C1188" t="str">
            <v>Joelho/Cotovelo 45º PVC JS -  75mm (LH)</v>
          </cell>
          <cell r="D1188" t="str">
            <v>UN</v>
          </cell>
          <cell r="E1188">
            <v>56.04</v>
          </cell>
        </row>
        <row r="1189">
          <cell r="C1189" t="str">
            <v>Joelho/Cotovelo 90º  PVC - JS - 20mm-LH</v>
          </cell>
          <cell r="D1189" t="str">
            <v>UN</v>
          </cell>
          <cell r="E1189">
            <v>5.96</v>
          </cell>
        </row>
        <row r="1190">
          <cell r="C1190" t="str">
            <v>Joelho/Cotovelo 90º  PVC - JS - 25mm-LH</v>
          </cell>
          <cell r="D1190" t="str">
            <v>UN</v>
          </cell>
          <cell r="E1190">
            <v>6.19</v>
          </cell>
        </row>
        <row r="1191">
          <cell r="C1191" t="str">
            <v>Joelho/Cotovelo 90º  PVC - JS - 32mm-LH</v>
          </cell>
          <cell r="D1191" t="str">
            <v>UN</v>
          </cell>
          <cell r="E1191">
            <v>7.13</v>
          </cell>
        </row>
        <row r="1192">
          <cell r="C1192" t="str">
            <v>Joelho/Cotovelo 90º  PVC - JS - 40mm-LH</v>
          </cell>
          <cell r="D1192" t="str">
            <v>UN</v>
          </cell>
          <cell r="E1192">
            <v>13.05</v>
          </cell>
        </row>
        <row r="1193">
          <cell r="C1193" t="str">
            <v>Joelho/Cotovelo 90º  PVC - JS - 50mm-LH</v>
          </cell>
          <cell r="D1193" t="str">
            <v>UN</v>
          </cell>
          <cell r="E1193">
            <v>13.76</v>
          </cell>
        </row>
        <row r="1194">
          <cell r="C1194" t="str">
            <v>Joelho/Cotovelo 90º  PVC - JS - 60mm-LH</v>
          </cell>
          <cell r="D1194" t="str">
            <v>UN</v>
          </cell>
          <cell r="E1194">
            <v>29.85</v>
          </cell>
        </row>
        <row r="1195">
          <cell r="C1195" t="str">
            <v>Joelho/Cotovelo 90º  PVC - JS - 75mm-LH</v>
          </cell>
          <cell r="D1195" t="str">
            <v>UN</v>
          </cell>
          <cell r="E1195">
            <v>80.900000000000006</v>
          </cell>
        </row>
        <row r="1196">
          <cell r="C1196" t="str">
            <v>Joelho/Cotovelo 90º PVC SRM - 20mm X 1/2" (LH)</v>
          </cell>
          <cell r="D1196" t="str">
            <v>UN</v>
          </cell>
          <cell r="E1196">
            <v>10.79</v>
          </cell>
        </row>
        <row r="1197">
          <cell r="C1197" t="str">
            <v>Joelho/Cotovelo 90º PVC SRM - 25mm X 1/2" (LH)</v>
          </cell>
          <cell r="D1197" t="str">
            <v>UN</v>
          </cell>
          <cell r="E1197">
            <v>11.29</v>
          </cell>
        </row>
        <row r="1198">
          <cell r="C1198" t="str">
            <v>Joelho/Cotovelo 90º PVC SRM - 25mm X 3/4" (LH)</v>
          </cell>
          <cell r="D1198" t="str">
            <v>UN</v>
          </cell>
          <cell r="E1198">
            <v>11.33</v>
          </cell>
        </row>
        <row r="1199">
          <cell r="C1199" t="str">
            <v>Joelho/Cotovelo de redução 90° PVC JS - 25mm x 20mm (LH)</v>
          </cell>
          <cell r="D1199" t="str">
            <v>UN</v>
          </cell>
          <cell r="E1199">
            <v>7.43</v>
          </cell>
        </row>
        <row r="1200">
          <cell r="C1200" t="str">
            <v>Joelho/Cotovelo de redução 90° PVC JS - 32mm x 25mm (LH)</v>
          </cell>
          <cell r="D1200" t="str">
            <v>UN</v>
          </cell>
          <cell r="E1200">
            <v>8.33</v>
          </cell>
        </row>
        <row r="1201">
          <cell r="C1201" t="str">
            <v>Te de redução 90° JS - 25mm x 20mm (LH)</v>
          </cell>
          <cell r="D1201" t="str">
            <v>UN</v>
          </cell>
          <cell r="E1201">
            <v>8.33</v>
          </cell>
        </row>
        <row r="1202">
          <cell r="C1202" t="str">
            <v>Te de redução 90° JS - 32mm x 25mm (LH)</v>
          </cell>
          <cell r="D1202" t="str">
            <v>UN</v>
          </cell>
          <cell r="E1202">
            <v>11.66</v>
          </cell>
        </row>
        <row r="1203">
          <cell r="C1203" t="str">
            <v>Te de redução 90° JS - 40mm x 32mm (LH)</v>
          </cell>
          <cell r="D1203" t="str">
            <v>UN</v>
          </cell>
          <cell r="E1203">
            <v>16.920000000000002</v>
          </cell>
        </row>
        <row r="1204">
          <cell r="C1204" t="str">
            <v>Te de redução 90° JS - 50mm x 25mm (LH)</v>
          </cell>
          <cell r="D1204" t="str">
            <v>UN</v>
          </cell>
          <cell r="E1204">
            <v>17.96</v>
          </cell>
        </row>
        <row r="1205">
          <cell r="C1205" t="str">
            <v>Te de redução 90° JS - 50mm x 32mm (LH)</v>
          </cell>
          <cell r="D1205" t="str">
            <v>UN</v>
          </cell>
          <cell r="E1205">
            <v>20.39</v>
          </cell>
        </row>
        <row r="1206">
          <cell r="C1206" t="str">
            <v>Te de redução 90° JS - 50mm x 40mm (LH)</v>
          </cell>
          <cell r="D1206" t="str">
            <v>UN</v>
          </cell>
          <cell r="E1206">
            <v>20.67</v>
          </cell>
        </row>
        <row r="1207">
          <cell r="C1207" t="str">
            <v>Tê em PVC - JS - 20mm-LH</v>
          </cell>
          <cell r="D1207" t="str">
            <v>UN</v>
          </cell>
          <cell r="E1207">
            <v>5.73</v>
          </cell>
        </row>
        <row r="1208">
          <cell r="C1208" t="str">
            <v>Tê em PVC - JS - 25mm-LH</v>
          </cell>
          <cell r="D1208" t="str">
            <v>UN</v>
          </cell>
          <cell r="E1208">
            <v>6.37</v>
          </cell>
        </row>
        <row r="1209">
          <cell r="C1209" t="str">
            <v>Tê em PVC - JS - 32mm-LH</v>
          </cell>
          <cell r="D1209" t="str">
            <v>UN</v>
          </cell>
          <cell r="E1209">
            <v>8.2899999999999991</v>
          </cell>
        </row>
        <row r="1210">
          <cell r="C1210" t="str">
            <v>Tê em PVC - JS - 40mm-LH</v>
          </cell>
          <cell r="D1210" t="str">
            <v>UN</v>
          </cell>
          <cell r="E1210">
            <v>13.71</v>
          </cell>
        </row>
        <row r="1211">
          <cell r="C1211" t="str">
            <v>Tê em PVC - JS - 50mm-LH</v>
          </cell>
          <cell r="D1211" t="str">
            <v>UN</v>
          </cell>
          <cell r="E1211">
            <v>16.38</v>
          </cell>
        </row>
        <row r="1212">
          <cell r="C1212" t="str">
            <v>Tê em PVC - JS - 60mm-LH</v>
          </cell>
          <cell r="D1212" t="str">
            <v>UN</v>
          </cell>
          <cell r="E1212">
            <v>33.04</v>
          </cell>
        </row>
        <row r="1213">
          <cell r="C1213" t="str">
            <v>Tê em PVC - JS - 75mm-LH -</v>
          </cell>
          <cell r="D1213" t="str">
            <v>UN</v>
          </cell>
          <cell r="E1213">
            <v>54</v>
          </cell>
        </row>
        <row r="1214">
          <cell r="C1214" t="str">
            <v>Tê em PVC - SRM - 20mm x 1/2" (LH)</v>
          </cell>
          <cell r="D1214" t="str">
            <v>UN</v>
          </cell>
          <cell r="E1214">
            <v>12.71</v>
          </cell>
        </row>
        <row r="1215">
          <cell r="C1215" t="str">
            <v>Tê em PVC - SRM - 25mm x 1/2" (LH)</v>
          </cell>
          <cell r="D1215" t="str">
            <v>UN</v>
          </cell>
          <cell r="E1215">
            <v>13.43</v>
          </cell>
        </row>
        <row r="1216">
          <cell r="C1216" t="str">
            <v>Tê em PVC - SRM - 25mm x 3/4" (LH)</v>
          </cell>
          <cell r="D1216" t="str">
            <v>UN</v>
          </cell>
          <cell r="E1216">
            <v>13.03</v>
          </cell>
        </row>
        <row r="1217">
          <cell r="C1217" t="str">
            <v>ÁGUA QUENTE</v>
          </cell>
          <cell r="D1217">
            <v>0</v>
          </cell>
          <cell r="E1217" t="str">
            <v/>
          </cell>
        </row>
        <row r="1218">
          <cell r="C1218" t="str">
            <v>Cap CPVC 15mm</v>
          </cell>
          <cell r="D1218" t="str">
            <v>UN</v>
          </cell>
          <cell r="E1218">
            <v>2.8</v>
          </cell>
        </row>
        <row r="1219">
          <cell r="C1219" t="str">
            <v>Cap CPVC 22mm</v>
          </cell>
          <cell r="D1219" t="str">
            <v>UN</v>
          </cell>
          <cell r="E1219">
            <v>2.95</v>
          </cell>
        </row>
        <row r="1220">
          <cell r="C1220" t="str">
            <v>Cap CPVC 28mm</v>
          </cell>
          <cell r="D1220" t="str">
            <v>UN</v>
          </cell>
          <cell r="E1220">
            <v>3.76</v>
          </cell>
        </row>
        <row r="1221">
          <cell r="C1221" t="str">
            <v>Cap CPVC 35mm</v>
          </cell>
          <cell r="D1221" t="str">
            <v>UN</v>
          </cell>
          <cell r="E1221">
            <v>5.46</v>
          </cell>
        </row>
        <row r="1222">
          <cell r="C1222" t="str">
            <v>Conector CPVC S.R.M 15mm X 1/2"</v>
          </cell>
          <cell r="D1222" t="str">
            <v>UN</v>
          </cell>
          <cell r="E1222">
            <v>12.46</v>
          </cell>
        </row>
        <row r="1223">
          <cell r="C1223" t="str">
            <v>Conector CPVC S.R.M 22mm X 3/4"</v>
          </cell>
          <cell r="D1223" t="str">
            <v>UN</v>
          </cell>
          <cell r="E1223">
            <v>15.07</v>
          </cell>
        </row>
        <row r="1224">
          <cell r="C1224" t="str">
            <v>Conector CPVC S.R.M 28mm X 1"</v>
          </cell>
          <cell r="D1224" t="str">
            <v>UN</v>
          </cell>
          <cell r="E1224">
            <v>24.19</v>
          </cell>
        </row>
        <row r="1225">
          <cell r="C1225" t="str">
            <v>Conector CPVC S.R.M 35mm X 1.1/4"</v>
          </cell>
          <cell r="D1225" t="str">
            <v>UN</v>
          </cell>
          <cell r="E1225">
            <v>96.27</v>
          </cell>
        </row>
        <row r="1226">
          <cell r="C1226" t="str">
            <v>Curva CPVC 90° X 15mm</v>
          </cell>
          <cell r="D1226" t="str">
            <v>UN</v>
          </cell>
          <cell r="E1226">
            <v>7.96</v>
          </cell>
        </row>
        <row r="1227">
          <cell r="C1227" t="str">
            <v>Curva CPVC 90° X 22mm</v>
          </cell>
          <cell r="D1227" t="str">
            <v>UN</v>
          </cell>
          <cell r="E1227">
            <v>9.76</v>
          </cell>
        </row>
        <row r="1228">
          <cell r="C1228" t="str">
            <v>Curva CPVC 90° X 28mm</v>
          </cell>
          <cell r="D1228" t="str">
            <v>UN</v>
          </cell>
          <cell r="E1228">
            <v>12.49</v>
          </cell>
        </row>
        <row r="1229">
          <cell r="C1229" t="str">
            <v>Joelho CPVC  45° X 15mm</v>
          </cell>
          <cell r="D1229" t="str">
            <v>UN</v>
          </cell>
          <cell r="E1229">
            <v>7.5</v>
          </cell>
        </row>
        <row r="1230">
          <cell r="C1230" t="str">
            <v>Joelho CPVC  45° X 22mm</v>
          </cell>
          <cell r="D1230" t="str">
            <v>UN</v>
          </cell>
          <cell r="E1230">
            <v>9.3699999999999992</v>
          </cell>
        </row>
        <row r="1231">
          <cell r="C1231" t="str">
            <v>Joelho CPVC  45° X 28mm</v>
          </cell>
          <cell r="D1231" t="str">
            <v>UN</v>
          </cell>
          <cell r="E1231">
            <v>11.28</v>
          </cell>
        </row>
        <row r="1232">
          <cell r="C1232" t="str">
            <v>Joelho CPVC 45° X 35mm</v>
          </cell>
          <cell r="D1232" t="str">
            <v>UN</v>
          </cell>
          <cell r="E1232">
            <v>15.87</v>
          </cell>
        </row>
        <row r="1233">
          <cell r="C1233" t="str">
            <v>Joelho CPVC 90° X 15mm</v>
          </cell>
          <cell r="D1233" t="str">
            <v>UN</v>
          </cell>
          <cell r="E1233">
            <v>6.99</v>
          </cell>
        </row>
        <row r="1234">
          <cell r="C1234" t="str">
            <v>Joelho CPVC 90° X 22mm</v>
          </cell>
          <cell r="D1234" t="str">
            <v>UN</v>
          </cell>
          <cell r="E1234">
            <v>8.2200000000000006</v>
          </cell>
        </row>
        <row r="1235">
          <cell r="C1235" t="str">
            <v>Joelho CPVC 90° X 28mm</v>
          </cell>
          <cell r="D1235" t="str">
            <v>UN</v>
          </cell>
          <cell r="E1235">
            <v>11.31</v>
          </cell>
        </row>
        <row r="1236">
          <cell r="C1236" t="str">
            <v>Joelho CPVC 90° X 35mm</v>
          </cell>
          <cell r="D1236" t="str">
            <v>UN</v>
          </cell>
          <cell r="E1236">
            <v>16.11</v>
          </cell>
        </row>
        <row r="1237">
          <cell r="C1237" t="str">
            <v>Joelho CPVC TRASICAO S.R.M 22mm X 1/2</v>
          </cell>
          <cell r="D1237" t="str">
            <v>UN</v>
          </cell>
          <cell r="E1237">
            <v>15.29</v>
          </cell>
        </row>
        <row r="1238">
          <cell r="C1238" t="str">
            <v>Joelho CPVC TRASICAO S.R.M 22mm X 3/4</v>
          </cell>
          <cell r="D1238" t="str">
            <v>UN</v>
          </cell>
          <cell r="E1238">
            <v>18.100000000000001</v>
          </cell>
        </row>
        <row r="1239">
          <cell r="C1239" t="str">
            <v>Luva CPVC 15mm</v>
          </cell>
          <cell r="D1239" t="str">
            <v>UN</v>
          </cell>
          <cell r="E1239">
            <v>6.26</v>
          </cell>
        </row>
        <row r="1240">
          <cell r="C1240" t="str">
            <v>Luva CPVC 22mm</v>
          </cell>
          <cell r="D1240" t="str">
            <v>UN</v>
          </cell>
          <cell r="E1240">
            <v>6.89</v>
          </cell>
        </row>
        <row r="1241">
          <cell r="C1241" t="str">
            <v>Luva CPVC 28mm</v>
          </cell>
          <cell r="D1241" t="str">
            <v>UN</v>
          </cell>
          <cell r="E1241">
            <v>8.51</v>
          </cell>
        </row>
        <row r="1242">
          <cell r="C1242" t="str">
            <v>Luva CPVC 35mm</v>
          </cell>
          <cell r="D1242" t="str">
            <v>UN</v>
          </cell>
          <cell r="E1242">
            <v>11.96</v>
          </cell>
        </row>
        <row r="1243">
          <cell r="C1243" t="str">
            <v>Luva DE Transição CPVC SRM.22mm X 1/2</v>
          </cell>
          <cell r="D1243" t="str">
            <v>UN</v>
          </cell>
          <cell r="E1243">
            <v>11.65</v>
          </cell>
        </row>
        <row r="1244">
          <cell r="C1244" t="str">
            <v>Luva DE Transição CPVC SRM.22mm X 3/4</v>
          </cell>
          <cell r="D1244" t="str">
            <v>UN</v>
          </cell>
          <cell r="E1244">
            <v>14.49</v>
          </cell>
        </row>
        <row r="1245">
          <cell r="C1245" t="str">
            <v>Luva DE Transição CPVC SRM.28mm X 1</v>
          </cell>
          <cell r="D1245" t="str">
            <v>UN</v>
          </cell>
          <cell r="E1245">
            <v>22.65</v>
          </cell>
        </row>
        <row r="1246">
          <cell r="C1246" t="str">
            <v>Luva DE Transição CPVC SRM.35mm X 1.1/4</v>
          </cell>
          <cell r="D1246" t="str">
            <v>UN</v>
          </cell>
          <cell r="E1246">
            <v>78.86</v>
          </cell>
        </row>
        <row r="1247">
          <cell r="C1247" t="str">
            <v>Luva DE Transição X PVC 22mm X 25mm</v>
          </cell>
          <cell r="D1247" t="str">
            <v>UN</v>
          </cell>
          <cell r="E1247">
            <v>6.51</v>
          </cell>
        </row>
        <row r="1248">
          <cell r="C1248" t="str">
            <v>Te CPVC 15mm</v>
          </cell>
          <cell r="D1248" t="str">
            <v>UN</v>
          </cell>
          <cell r="E1248">
            <v>10.72</v>
          </cell>
        </row>
        <row r="1249">
          <cell r="C1249" t="str">
            <v>Te CPVC 22mm</v>
          </cell>
          <cell r="D1249" t="str">
            <v>UN</v>
          </cell>
          <cell r="E1249">
            <v>12.06</v>
          </cell>
        </row>
        <row r="1250">
          <cell r="C1250" t="str">
            <v>Te CPVC 28mm</v>
          </cell>
          <cell r="D1250" t="str">
            <v>UN</v>
          </cell>
          <cell r="E1250">
            <v>14.82</v>
          </cell>
        </row>
        <row r="1251">
          <cell r="C1251" t="str">
            <v>Te CPVC 35mm</v>
          </cell>
          <cell r="D1251" t="str">
            <v>UN</v>
          </cell>
          <cell r="E1251">
            <v>30.57</v>
          </cell>
        </row>
        <row r="1252">
          <cell r="C1252" t="str">
            <v>Te CPVC Transição S.R.M 22mm X 1/2"</v>
          </cell>
          <cell r="D1252" t="str">
            <v>UN</v>
          </cell>
          <cell r="E1252">
            <v>16</v>
          </cell>
        </row>
        <row r="1253">
          <cell r="C1253" t="str">
            <v>Te CPVC Transição S.R.M 22mm X 3/4"</v>
          </cell>
          <cell r="D1253" t="str">
            <v>UN</v>
          </cell>
          <cell r="E1253">
            <v>18.96</v>
          </cell>
        </row>
        <row r="1254">
          <cell r="C1254" t="str">
            <v>Tubo CPVC 15mm</v>
          </cell>
          <cell r="D1254" t="str">
            <v>M</v>
          </cell>
          <cell r="E1254">
            <v>12.8</v>
          </cell>
        </row>
        <row r="1255">
          <cell r="C1255" t="str">
            <v>Tubo CPVC 22mm</v>
          </cell>
          <cell r="D1255" t="str">
            <v>M</v>
          </cell>
          <cell r="E1255">
            <v>15.69</v>
          </cell>
        </row>
        <row r="1256">
          <cell r="C1256" t="str">
            <v>Tubo CPVC 28mm</v>
          </cell>
          <cell r="D1256" t="str">
            <v>M</v>
          </cell>
          <cell r="E1256">
            <v>20.02</v>
          </cell>
        </row>
        <row r="1257">
          <cell r="C1257" t="str">
            <v>Tubo CPVC 35mm</v>
          </cell>
          <cell r="D1257" t="str">
            <v>M</v>
          </cell>
          <cell r="E1257">
            <v>31.18</v>
          </cell>
        </row>
        <row r="1258">
          <cell r="C1258" t="str">
            <v>União CPVC 15mm</v>
          </cell>
          <cell r="D1258" t="str">
            <v>UN</v>
          </cell>
          <cell r="E1258">
            <v>12.87</v>
          </cell>
        </row>
        <row r="1259">
          <cell r="C1259" t="str">
            <v>União CPVC 22mm</v>
          </cell>
          <cell r="D1259" t="str">
            <v>UN</v>
          </cell>
          <cell r="E1259">
            <v>14.11</v>
          </cell>
        </row>
        <row r="1260">
          <cell r="C1260" t="str">
            <v>União CPVC 28mm</v>
          </cell>
          <cell r="D1260" t="str">
            <v>UN</v>
          </cell>
          <cell r="E1260">
            <v>19.27</v>
          </cell>
        </row>
        <row r="1261">
          <cell r="C1261" t="str">
            <v>União CPVC 35mm</v>
          </cell>
          <cell r="D1261" t="str">
            <v>UN</v>
          </cell>
          <cell r="E1261">
            <v>25.53</v>
          </cell>
        </row>
        <row r="1262">
          <cell r="C1262" t="str">
            <v>ESGOTO: TUBOS,FOSSAS,SUMIDOUROS E CAIXAS</v>
          </cell>
          <cell r="D1262">
            <v>0</v>
          </cell>
          <cell r="E1262" t="str">
            <v/>
          </cell>
        </row>
        <row r="1263">
          <cell r="C1263" t="str">
            <v>Caixa de inspeção em PVC d=300mm</v>
          </cell>
          <cell r="D1263" t="str">
            <v>UN</v>
          </cell>
          <cell r="E1263">
            <v>239.15</v>
          </cell>
        </row>
        <row r="1264">
          <cell r="C1264" t="str">
            <v>Caixa de passagem em PVC d=300mm</v>
          </cell>
          <cell r="D1264" t="str">
            <v>UN</v>
          </cell>
          <cell r="E1264">
            <v>269.92</v>
          </cell>
        </row>
        <row r="1265">
          <cell r="C1265" t="str">
            <v>Caixa em alvenaria de  30x30x30cm c/ tpo. concreto</v>
          </cell>
          <cell r="D1265" t="str">
            <v>UN</v>
          </cell>
          <cell r="E1265">
            <v>119.04</v>
          </cell>
        </row>
        <row r="1266">
          <cell r="C1266" t="str">
            <v>Caixa em alvenaria de  40x40x40cm c/ tpo. concreto</v>
          </cell>
          <cell r="D1266" t="str">
            <v>UN</v>
          </cell>
          <cell r="E1266">
            <v>181.35</v>
          </cell>
        </row>
        <row r="1267">
          <cell r="C1267" t="str">
            <v>Caixa em alvenaria de  40x40x50cm c/ tpo. concreto</v>
          </cell>
          <cell r="D1267" t="str">
            <v>UN</v>
          </cell>
          <cell r="E1267">
            <v>201.6</v>
          </cell>
        </row>
        <row r="1268">
          <cell r="C1268" t="str">
            <v>Caixa em alvenaria de  50x50x50cm c/ tpo. concreto</v>
          </cell>
          <cell r="D1268" t="str">
            <v>UN</v>
          </cell>
          <cell r="E1268">
            <v>254.71</v>
          </cell>
        </row>
        <row r="1269">
          <cell r="C1269" t="str">
            <v>Caixa em alvenaria de  60x60x60cm c/ tpo. concreto</v>
          </cell>
          <cell r="D1269" t="str">
            <v>UN</v>
          </cell>
          <cell r="E1269">
            <v>340.73</v>
          </cell>
        </row>
        <row r="1270">
          <cell r="C1270" t="str">
            <v>Caixa em alvenaria de  60x60x80cm c/ tpo. concreto</v>
          </cell>
          <cell r="D1270" t="str">
            <v>UN</v>
          </cell>
          <cell r="E1270">
            <v>399.82</v>
          </cell>
        </row>
        <row r="1271">
          <cell r="C1271" t="str">
            <v>Caixa em alvenaria de  80x80x80cm c/ tpo. concreto</v>
          </cell>
          <cell r="D1271" t="str">
            <v>UN</v>
          </cell>
          <cell r="E1271">
            <v>552.76</v>
          </cell>
        </row>
        <row r="1272">
          <cell r="C1272" t="str">
            <v>Caixa em alvenaria de 100x100x100cm c/ tpo. concreto</v>
          </cell>
          <cell r="D1272" t="str">
            <v>UN</v>
          </cell>
          <cell r="E1272">
            <v>634.05999999999995</v>
          </cell>
        </row>
        <row r="1273">
          <cell r="C1273" t="str">
            <v>Caixa sifonada de PVC c/ grelha - 100x100x50mm</v>
          </cell>
          <cell r="D1273" t="str">
            <v>UN</v>
          </cell>
          <cell r="E1273">
            <v>21.02</v>
          </cell>
        </row>
        <row r="1274">
          <cell r="C1274" t="str">
            <v>Filtro anaerobico conc.arm. d=1.4m p=1.8m</v>
          </cell>
          <cell r="D1274" t="str">
            <v>UN</v>
          </cell>
          <cell r="E1274">
            <v>2237.58</v>
          </cell>
        </row>
        <row r="1275">
          <cell r="C1275" t="str">
            <v>Fossa septica conc.arm.d=1,60m p=2,75m cap=40 pessoas</v>
          </cell>
          <cell r="D1275" t="str">
            <v>UN</v>
          </cell>
          <cell r="E1275">
            <v>3155.87</v>
          </cell>
        </row>
        <row r="1276">
          <cell r="C1276" t="str">
            <v>Fossa septica em conc.arm.d=2m,p=3m cap=75 pessoas</v>
          </cell>
          <cell r="D1276" t="str">
            <v>UN</v>
          </cell>
          <cell r="E1276">
            <v>5205.3</v>
          </cell>
        </row>
        <row r="1277">
          <cell r="C1277" t="str">
            <v>Fossa septica em concreto armado - cap= 30 pessoas</v>
          </cell>
          <cell r="D1277" t="str">
            <v>UN</v>
          </cell>
          <cell r="E1277">
            <v>3985</v>
          </cell>
        </row>
        <row r="1278">
          <cell r="C1278" t="str">
            <v>Fossa septica em concreto armado - cap= 50 pessoas</v>
          </cell>
          <cell r="D1278" t="str">
            <v>UN</v>
          </cell>
          <cell r="E1278">
            <v>5139.59</v>
          </cell>
        </row>
        <row r="1279">
          <cell r="C1279" t="str">
            <v>Fossa septica em concreto armado - cap=100 pessoas</v>
          </cell>
          <cell r="D1279" t="str">
            <v>UN</v>
          </cell>
          <cell r="E1279">
            <v>8016.32</v>
          </cell>
        </row>
        <row r="1280">
          <cell r="C1280" t="str">
            <v>Fossa septica em concreto armado - cap=150 pessoas</v>
          </cell>
          <cell r="D1280" t="str">
            <v>UN</v>
          </cell>
          <cell r="E1280">
            <v>10420.530000000001</v>
          </cell>
        </row>
        <row r="1281">
          <cell r="C1281" t="str">
            <v>Fossa septica pre-moldada cap= 10 pessoas</v>
          </cell>
          <cell r="D1281" t="str">
            <v>UN</v>
          </cell>
          <cell r="E1281">
            <v>1159.6099999999999</v>
          </cell>
        </row>
        <row r="1282">
          <cell r="C1282" t="str">
            <v>Poço visita em conc. armado 1.2x1.2m h=2.10m-tpo.fofo</v>
          </cell>
          <cell r="D1282" t="str">
            <v>UN</v>
          </cell>
          <cell r="E1282">
            <v>2595.5100000000002</v>
          </cell>
        </row>
        <row r="1283">
          <cell r="C1283" t="str">
            <v>Ponto de esgoto (incl. tubos, conexoes,cx. e ralos)</v>
          </cell>
          <cell r="D1283" t="str">
            <v>Pt</v>
          </cell>
          <cell r="E1283">
            <v>269.33999999999997</v>
          </cell>
        </row>
        <row r="1284">
          <cell r="C1284" t="str">
            <v>Revisão de ponto de esgoto</v>
          </cell>
          <cell r="D1284" t="str">
            <v>Pt</v>
          </cell>
          <cell r="E1284">
            <v>107.74</v>
          </cell>
        </row>
        <row r="1285">
          <cell r="C1285" t="str">
            <v>Sumidouro em alvenaria c/ tpo.em concreto - cap= 30 pessoas</v>
          </cell>
          <cell r="D1285" t="str">
            <v>UN</v>
          </cell>
          <cell r="E1285">
            <v>1835.88</v>
          </cell>
        </row>
        <row r="1286">
          <cell r="C1286" t="str">
            <v>Sumidouro em alvenaria c/ tpo.em concreto - cap= 50 pessoas</v>
          </cell>
          <cell r="D1286" t="str">
            <v>UN</v>
          </cell>
          <cell r="E1286">
            <v>2092.7800000000002</v>
          </cell>
        </row>
        <row r="1287">
          <cell r="C1287" t="str">
            <v>Sumidouro em alvenaria c/ tpo.em concreto - cap= 75 pessoas</v>
          </cell>
          <cell r="D1287" t="str">
            <v>UN</v>
          </cell>
          <cell r="E1287">
            <v>3073</v>
          </cell>
        </row>
        <row r="1288">
          <cell r="C1288" t="str">
            <v>Sumidouro em alvenaria c/ tpo.em concreto - cap=100 pessoas</v>
          </cell>
          <cell r="D1288" t="str">
            <v>UN</v>
          </cell>
          <cell r="E1288">
            <v>3547.33</v>
          </cell>
        </row>
        <row r="1289">
          <cell r="C1289" t="str">
            <v>Sumidouro em alvenaria c/ tpo.em concreto - cap=150 pessoas</v>
          </cell>
          <cell r="D1289" t="str">
            <v>UN</v>
          </cell>
          <cell r="E1289">
            <v>4942.2</v>
          </cell>
        </row>
        <row r="1290">
          <cell r="C1290" t="str">
            <v>Sumidouro em concreto armado d=0,80m p=1,40m cap=40 pessoas</v>
          </cell>
          <cell r="D1290" t="str">
            <v>UN</v>
          </cell>
          <cell r="E1290">
            <v>995.05</v>
          </cell>
        </row>
        <row r="1291">
          <cell r="C1291" t="str">
            <v>Sumidouro pre-moldado cap= 10 pessoas</v>
          </cell>
          <cell r="D1291" t="str">
            <v>UN</v>
          </cell>
          <cell r="E1291">
            <v>815.25</v>
          </cell>
        </row>
        <row r="1292">
          <cell r="C1292" t="str">
            <v>Tubo em PVC -  40mm (LS)</v>
          </cell>
          <cell r="D1292" t="str">
            <v>M</v>
          </cell>
          <cell r="E1292">
            <v>9.01</v>
          </cell>
        </row>
        <row r="1293">
          <cell r="C1293" t="str">
            <v>Tubo em PVC -  50mm (LS)</v>
          </cell>
          <cell r="D1293" t="str">
            <v>M</v>
          </cell>
          <cell r="E1293">
            <v>12.73</v>
          </cell>
        </row>
        <row r="1294">
          <cell r="C1294" t="str">
            <v>Tubo em PVC -  75mm (LS)</v>
          </cell>
          <cell r="D1294" t="str">
            <v>M</v>
          </cell>
          <cell r="E1294">
            <v>17.55</v>
          </cell>
        </row>
        <row r="1295">
          <cell r="C1295" t="str">
            <v>Tubo em PVC - 100mm (LS)</v>
          </cell>
          <cell r="D1295" t="str">
            <v>M</v>
          </cell>
          <cell r="E1295">
            <v>23.78</v>
          </cell>
        </row>
        <row r="1296">
          <cell r="C1296" t="str">
            <v>Tubo em PVC - 150mm (LS)</v>
          </cell>
          <cell r="D1296" t="str">
            <v>M</v>
          </cell>
          <cell r="E1296">
            <v>41.03</v>
          </cell>
        </row>
        <row r="1297">
          <cell r="C1297" t="str">
            <v>Tubo em PVC - 200mm (LS)</v>
          </cell>
          <cell r="D1297" t="str">
            <v>M</v>
          </cell>
          <cell r="E1297">
            <v>82.01</v>
          </cell>
        </row>
        <row r="1298">
          <cell r="C1298" t="str">
            <v>Tubo em PVC - 250mm (LS)</v>
          </cell>
          <cell r="D1298" t="str">
            <v>M</v>
          </cell>
          <cell r="E1298">
            <v>89.06</v>
          </cell>
        </row>
        <row r="1299">
          <cell r="C1299" t="str">
            <v>Tubo em PVC - 300mm (LS)</v>
          </cell>
          <cell r="D1299" t="str">
            <v>M</v>
          </cell>
          <cell r="E1299">
            <v>102.57</v>
          </cell>
        </row>
        <row r="1300">
          <cell r="C1300" t="str">
            <v>CONEXÕES (LS)</v>
          </cell>
          <cell r="D1300">
            <v>0</v>
          </cell>
          <cell r="E1300" t="str">
            <v/>
          </cell>
        </row>
        <row r="1301">
          <cell r="C1301" t="str">
            <v>Joelho/Cotovelo 45° PVC JS -  40mm - LS</v>
          </cell>
          <cell r="D1301" t="str">
            <v>UN</v>
          </cell>
          <cell r="E1301">
            <v>11.5</v>
          </cell>
        </row>
        <row r="1302">
          <cell r="C1302" t="str">
            <v>Joelho/Cotovelo 45° PVC JS -  50mm - LS</v>
          </cell>
          <cell r="D1302" t="str">
            <v>UN</v>
          </cell>
          <cell r="E1302">
            <v>13.46</v>
          </cell>
        </row>
        <row r="1303">
          <cell r="C1303" t="str">
            <v>Joelho/Cotovelo 45° PVC JS -  75mm - LS</v>
          </cell>
          <cell r="D1303" t="str">
            <v>UN</v>
          </cell>
          <cell r="E1303">
            <v>17.940000000000001</v>
          </cell>
        </row>
        <row r="1304">
          <cell r="C1304" t="str">
            <v>Joelho/Cotovelo 45° PVC JS - 100mm - LS</v>
          </cell>
          <cell r="D1304" t="str">
            <v>UN</v>
          </cell>
          <cell r="E1304">
            <v>23.1</v>
          </cell>
        </row>
        <row r="1305">
          <cell r="C1305" t="str">
            <v>Joelho/Cotovelo 45° PVC JS - 150mm - LS</v>
          </cell>
          <cell r="D1305" t="str">
            <v>UN</v>
          </cell>
          <cell r="E1305">
            <v>67.349999999999994</v>
          </cell>
        </row>
        <row r="1306">
          <cell r="C1306" t="str">
            <v>Joelho/Cotovelo 90º RC em PVC - JS -  40mm-LS</v>
          </cell>
          <cell r="D1306" t="str">
            <v>UN</v>
          </cell>
          <cell r="E1306">
            <v>12.68</v>
          </cell>
        </row>
        <row r="1307">
          <cell r="C1307" t="str">
            <v>Joelho/Cotovelo 90º RC em PVC - JS -  50mm-LS</v>
          </cell>
          <cell r="D1307" t="str">
            <v>UN</v>
          </cell>
          <cell r="E1307">
            <v>12.43</v>
          </cell>
        </row>
        <row r="1308">
          <cell r="C1308" t="str">
            <v>Joelho/Cotovelo 90º RC em PVC - JS -  75mm-LS</v>
          </cell>
          <cell r="D1308" t="str">
            <v>UN</v>
          </cell>
          <cell r="E1308">
            <v>15.47</v>
          </cell>
        </row>
        <row r="1309">
          <cell r="C1309" t="str">
            <v>Joelho/Cotovelo 90º RC em PVC - JS - 100mm-LS</v>
          </cell>
          <cell r="D1309" t="str">
            <v>UN</v>
          </cell>
          <cell r="E1309">
            <v>19.59</v>
          </cell>
        </row>
        <row r="1310">
          <cell r="C1310" t="str">
            <v>Junção simples PVC JS -  40 x 40mm - LS</v>
          </cell>
          <cell r="D1310" t="str">
            <v>UN</v>
          </cell>
          <cell r="E1310">
            <v>11.07</v>
          </cell>
        </row>
        <row r="1311">
          <cell r="C1311" t="str">
            <v>Junção simples PVC JS -  50 x 50mm - LS</v>
          </cell>
          <cell r="D1311" t="str">
            <v>UN</v>
          </cell>
          <cell r="E1311">
            <v>15.98</v>
          </cell>
        </row>
        <row r="1312">
          <cell r="C1312" t="str">
            <v>Junção simples PVC JS -  75 x 50mm - LS</v>
          </cell>
          <cell r="D1312" t="str">
            <v>UN</v>
          </cell>
          <cell r="E1312">
            <v>23.43</v>
          </cell>
        </row>
        <row r="1313">
          <cell r="C1313" t="str">
            <v>Junção simples PVC JS -  75 x 75mm - LS</v>
          </cell>
          <cell r="D1313" t="str">
            <v>UN</v>
          </cell>
          <cell r="E1313">
            <v>26.42</v>
          </cell>
        </row>
        <row r="1314">
          <cell r="C1314" t="str">
            <v>Junção simples PVC JS - 100 x  50mm - LS</v>
          </cell>
          <cell r="D1314" t="str">
            <v>UN</v>
          </cell>
          <cell r="E1314">
            <v>30.36</v>
          </cell>
        </row>
        <row r="1315">
          <cell r="C1315" t="str">
            <v>Junção simples PVC JS - 100 x 100mm - LS</v>
          </cell>
          <cell r="D1315" t="str">
            <v>UN</v>
          </cell>
          <cell r="E1315">
            <v>35.369999999999997</v>
          </cell>
        </row>
        <row r="1316">
          <cell r="C1316" t="str">
            <v>Junção simples PVC JS - 100x75mm - LS</v>
          </cell>
          <cell r="D1316" t="str">
            <v>UN</v>
          </cell>
          <cell r="E1316">
            <v>43.18</v>
          </cell>
        </row>
        <row r="1317">
          <cell r="C1317" t="str">
            <v>Luva simples PVC  40mm - LS</v>
          </cell>
          <cell r="D1317" t="str">
            <v>UN</v>
          </cell>
          <cell r="E1317">
            <v>5.67</v>
          </cell>
        </row>
        <row r="1318">
          <cell r="C1318" t="str">
            <v>Luva simples PVC  50mm - LS</v>
          </cell>
          <cell r="D1318" t="str">
            <v>UN</v>
          </cell>
          <cell r="E1318">
            <v>7.41</v>
          </cell>
        </row>
        <row r="1319">
          <cell r="C1319" t="str">
            <v>Luva simples PVC  75mm - LS</v>
          </cell>
          <cell r="D1319" t="str">
            <v>UN</v>
          </cell>
          <cell r="E1319">
            <v>11.62</v>
          </cell>
        </row>
        <row r="1320">
          <cell r="C1320" t="str">
            <v>Luva simples PVC 100mm - LS</v>
          </cell>
          <cell r="D1320" t="str">
            <v>UN</v>
          </cell>
          <cell r="E1320">
            <v>15.15</v>
          </cell>
        </row>
        <row r="1321">
          <cell r="C1321" t="str">
            <v>Redução excêntrica PVC  75mm  x 50mm - LS</v>
          </cell>
          <cell r="D1321" t="str">
            <v>UN</v>
          </cell>
          <cell r="E1321">
            <v>16.850000000000001</v>
          </cell>
        </row>
        <row r="1322">
          <cell r="C1322" t="str">
            <v>Redução excêntrica PVC 100mm x 50mm - LS</v>
          </cell>
          <cell r="D1322" t="str">
            <v>UN</v>
          </cell>
          <cell r="E1322">
            <v>18.12</v>
          </cell>
        </row>
        <row r="1323">
          <cell r="C1323" t="str">
            <v>Redução excêntrica PVC 100mm x 75mm - LS</v>
          </cell>
          <cell r="D1323" t="str">
            <v>UN</v>
          </cell>
          <cell r="E1323">
            <v>22.48</v>
          </cell>
        </row>
        <row r="1324">
          <cell r="C1324" t="str">
            <v>Tê curto em PVC - JS -  40x40mm-LS</v>
          </cell>
          <cell r="D1324" t="str">
            <v>UN</v>
          </cell>
          <cell r="E1324">
            <v>11.84</v>
          </cell>
        </row>
        <row r="1325">
          <cell r="C1325" t="str">
            <v>Tê curto em PVC - JS -  50x50mm-LS</v>
          </cell>
          <cell r="D1325" t="str">
            <v>UN</v>
          </cell>
          <cell r="E1325">
            <v>14.94</v>
          </cell>
        </row>
        <row r="1326">
          <cell r="C1326" t="str">
            <v>Tê curto em PVC - JS -  75x75mm-LS</v>
          </cell>
          <cell r="D1326" t="str">
            <v>UN</v>
          </cell>
          <cell r="E1326">
            <v>23.04</v>
          </cell>
        </row>
        <row r="1327">
          <cell r="C1327" t="str">
            <v>Tê curto em PVC - JS - 100x100mm-LS</v>
          </cell>
          <cell r="D1327" t="str">
            <v>UN</v>
          </cell>
          <cell r="E1327">
            <v>26.45</v>
          </cell>
        </row>
        <row r="1328">
          <cell r="C1328" t="str">
            <v>Te PVC  c/ redução  75mm x 50mm - LS</v>
          </cell>
          <cell r="D1328" t="str">
            <v>UN</v>
          </cell>
          <cell r="E1328">
            <v>22.13</v>
          </cell>
        </row>
        <row r="1329">
          <cell r="C1329" t="str">
            <v>Te PVC  c/ redução 100mm x 50mm - LS</v>
          </cell>
          <cell r="D1329" t="str">
            <v>UN</v>
          </cell>
          <cell r="E1329">
            <v>27.81</v>
          </cell>
        </row>
        <row r="1330">
          <cell r="C1330" t="str">
            <v>Te PVC  c/ redução 100mm x 75mm - LS</v>
          </cell>
          <cell r="D1330" t="str">
            <v>UN</v>
          </cell>
          <cell r="E1330">
            <v>29.17</v>
          </cell>
        </row>
        <row r="1331">
          <cell r="C1331" t="str">
            <v>AGUAS PLUVIAIS:</v>
          </cell>
          <cell r="D1331">
            <v>0</v>
          </cell>
          <cell r="E1331" t="str">
            <v/>
          </cell>
        </row>
        <row r="1332">
          <cell r="C1332" t="str">
            <v>Canaleta em alvenaria (0.30x0.30m) rebocada internamente</v>
          </cell>
          <cell r="D1332" t="str">
            <v>M</v>
          </cell>
          <cell r="E1332">
            <v>78.180000000000007</v>
          </cell>
        </row>
        <row r="1333">
          <cell r="C1333" t="str">
            <v>Canaleta em concreto simples (0,40x0,30m)</v>
          </cell>
          <cell r="D1333" t="str">
            <v>M</v>
          </cell>
          <cell r="E1333">
            <v>185.5</v>
          </cell>
        </row>
        <row r="1334">
          <cell r="C1334" t="str">
            <v>Canaleta em concreto simples (0,40x0,40m)</v>
          </cell>
          <cell r="D1334" t="str">
            <v>M</v>
          </cell>
          <cell r="E1334">
            <v>208.37</v>
          </cell>
        </row>
        <row r="1335">
          <cell r="C1335" t="str">
            <v>Condutor em PVC rigido soldavel - 100mm</v>
          </cell>
          <cell r="D1335" t="str">
            <v>M</v>
          </cell>
          <cell r="E1335">
            <v>39.47</v>
          </cell>
        </row>
        <row r="1336">
          <cell r="C1336" t="str">
            <v>Condutor em PVC rigido soldavel 150mm</v>
          </cell>
          <cell r="D1336" t="str">
            <v>M</v>
          </cell>
          <cell r="E1336">
            <v>51.88</v>
          </cell>
        </row>
        <row r="1337">
          <cell r="C1337" t="str">
            <v>Tubo em concreto armado d= 600mm</v>
          </cell>
          <cell r="D1337" t="str">
            <v>UN</v>
          </cell>
          <cell r="E1337">
            <v>122.12</v>
          </cell>
        </row>
        <row r="1338">
          <cell r="C1338" t="str">
            <v>Tubo em concreto armado d= 800mm</v>
          </cell>
          <cell r="D1338" t="str">
            <v>UN</v>
          </cell>
          <cell r="E1338">
            <v>186.24</v>
          </cell>
        </row>
        <row r="1339">
          <cell r="C1339" t="str">
            <v>Tubo em concreto armado d=1000mm</v>
          </cell>
          <cell r="D1339" t="str">
            <v>UN</v>
          </cell>
          <cell r="E1339">
            <v>252.86</v>
          </cell>
        </row>
        <row r="1340">
          <cell r="C1340" t="str">
            <v>Tubo em concreto simples  d=300mm</v>
          </cell>
          <cell r="D1340" t="str">
            <v>UN</v>
          </cell>
          <cell r="E1340">
            <v>54.23</v>
          </cell>
        </row>
        <row r="1341">
          <cell r="C1341" t="str">
            <v>Tubo em concreto simples d= 400mm</v>
          </cell>
          <cell r="D1341" t="str">
            <v>UN</v>
          </cell>
          <cell r="E1341">
            <v>67.66</v>
          </cell>
        </row>
        <row r="1342">
          <cell r="C1342" t="str">
            <v>Tubo em concreto simples d= 500mm</v>
          </cell>
          <cell r="D1342" t="str">
            <v>UN</v>
          </cell>
          <cell r="E1342">
            <v>86.13</v>
          </cell>
        </row>
        <row r="1343">
          <cell r="C1343" t="str">
            <v>BOMBAS</v>
          </cell>
          <cell r="D1343">
            <v>0</v>
          </cell>
          <cell r="E1343" t="str">
            <v/>
          </cell>
        </row>
        <row r="1344">
          <cell r="C1344" t="str">
            <v>Bomba Centrífuga  1/2 CV</v>
          </cell>
          <cell r="D1344" t="str">
            <v>UN</v>
          </cell>
          <cell r="E1344">
            <v>854.63</v>
          </cell>
        </row>
        <row r="1345">
          <cell r="C1345" t="str">
            <v>Bomba Centrifuga  3/4 CV (sem tubulação)</v>
          </cell>
          <cell r="D1345" t="str">
            <v>UN</v>
          </cell>
          <cell r="E1345">
            <v>1110.1600000000001</v>
          </cell>
        </row>
        <row r="1346">
          <cell r="C1346" t="str">
            <v>Bomba Centrifuga 1 CV (sem tubulação)</v>
          </cell>
          <cell r="D1346" t="str">
            <v>UN</v>
          </cell>
          <cell r="E1346">
            <v>1162.1600000000001</v>
          </cell>
        </row>
        <row r="1347">
          <cell r="C1347" t="str">
            <v>Bomba Centrífuga 1 CV (suc.,rec.,barrilete.,col.distribuiçao)</v>
          </cell>
          <cell r="D1347" t="str">
            <v>UN</v>
          </cell>
          <cell r="E1347">
            <v>2329.2199999999998</v>
          </cell>
        </row>
        <row r="1348">
          <cell r="C1348" t="str">
            <v>Bomba Centrifuga 2 CV (sem tubulação)</v>
          </cell>
          <cell r="D1348" t="str">
            <v>UN</v>
          </cell>
          <cell r="E1348">
            <v>1595.07</v>
          </cell>
        </row>
        <row r="1349">
          <cell r="C1349" t="str">
            <v>Bomba centrifuga 7.5 CV  (sem tubulação)</v>
          </cell>
          <cell r="D1349" t="str">
            <v>UN</v>
          </cell>
          <cell r="E1349">
            <v>5017.78</v>
          </cell>
        </row>
        <row r="1350">
          <cell r="C1350" t="str">
            <v>Bomba Injetora  1 CV (sem tubulação)</v>
          </cell>
          <cell r="D1350" t="str">
            <v>UN</v>
          </cell>
          <cell r="E1350">
            <v>1253.72</v>
          </cell>
        </row>
        <row r="1351">
          <cell r="C1351" t="str">
            <v>Bomba Injetora  3/4 CV (sem tubulação)</v>
          </cell>
          <cell r="D1351" t="str">
            <v>UN</v>
          </cell>
          <cell r="E1351">
            <v>1175.9000000000001</v>
          </cell>
        </row>
        <row r="1352">
          <cell r="C1352" t="str">
            <v>Bomba Injetora 2 CV (sem tubulação)</v>
          </cell>
          <cell r="D1352" t="str">
            <v>UN</v>
          </cell>
          <cell r="E1352">
            <v>1789.09</v>
          </cell>
        </row>
        <row r="1353">
          <cell r="C1353" t="str">
            <v>Bomba Injetora 3 CV (sem tubulação)</v>
          </cell>
          <cell r="D1353" t="str">
            <v>UN</v>
          </cell>
          <cell r="E1353">
            <v>2128.9299999999998</v>
          </cell>
        </row>
        <row r="1354">
          <cell r="C1354" t="str">
            <v>Bomba Submersa  3/4 CV (sem tubulação)</v>
          </cell>
          <cell r="D1354" t="str">
            <v>UN</v>
          </cell>
          <cell r="E1354">
            <v>2253.06</v>
          </cell>
        </row>
        <row r="1355">
          <cell r="C1355" t="str">
            <v>Bomba Submersa 1 CV (sem tubulação)</v>
          </cell>
          <cell r="D1355" t="str">
            <v>UN</v>
          </cell>
          <cell r="E1355">
            <v>2116.9499999999998</v>
          </cell>
        </row>
        <row r="1356">
          <cell r="C1356" t="str">
            <v>Bomba Submersa 2 CV (sem tubulação)</v>
          </cell>
          <cell r="D1356" t="str">
            <v>UN</v>
          </cell>
          <cell r="E1356">
            <v>2727.49</v>
          </cell>
        </row>
        <row r="1357">
          <cell r="C1357" t="str">
            <v>Bomba Submersa 3 CV (sem tubulação)</v>
          </cell>
          <cell r="D1357" t="str">
            <v>UN</v>
          </cell>
          <cell r="E1357">
            <v>3942.34</v>
          </cell>
        </row>
        <row r="1358">
          <cell r="C1358" t="str">
            <v>INSTALAÇÕES DE PROTEÇÃO/COMBATE A INCÊNDIO:</v>
          </cell>
          <cell r="D1358">
            <v>0</v>
          </cell>
          <cell r="E1358" t="str">
            <v/>
          </cell>
        </row>
        <row r="1359">
          <cell r="C1359" t="str">
            <v>Caixa de incendio c/ mangueira e acessorios</v>
          </cell>
          <cell r="D1359" t="str">
            <v>UN</v>
          </cell>
          <cell r="E1359">
            <v>1034.3399999999999</v>
          </cell>
        </row>
        <row r="1360">
          <cell r="C1360" t="str">
            <v>Curva Fº Gº 45º 2 1/2"</v>
          </cell>
          <cell r="D1360" t="str">
            <v>UN</v>
          </cell>
          <cell r="E1360">
            <v>97.5</v>
          </cell>
        </row>
        <row r="1361">
          <cell r="C1361" t="str">
            <v>Extintor de incêndio (pó químico) -  4kg</v>
          </cell>
          <cell r="D1361" t="str">
            <v>UN</v>
          </cell>
          <cell r="E1361">
            <v>173.94</v>
          </cell>
        </row>
        <row r="1362">
          <cell r="C1362" t="str">
            <v>Extintor de incêndio (pó químico) - 12 kg</v>
          </cell>
          <cell r="D1362" t="str">
            <v>UN</v>
          </cell>
          <cell r="E1362">
            <v>343.94</v>
          </cell>
        </row>
        <row r="1363">
          <cell r="C1363" t="str">
            <v>Extintor de incêndio ABC -  6Kg</v>
          </cell>
          <cell r="D1363" t="str">
            <v>UN</v>
          </cell>
          <cell r="E1363">
            <v>273.94</v>
          </cell>
        </row>
        <row r="1364">
          <cell r="C1364" t="str">
            <v>Extintor de incêndio ABC - 12Kg</v>
          </cell>
          <cell r="D1364" t="str">
            <v>UN</v>
          </cell>
          <cell r="E1364">
            <v>313.94</v>
          </cell>
        </row>
        <row r="1365">
          <cell r="C1365" t="str">
            <v>Extintor de incendio CO2-6kg</v>
          </cell>
          <cell r="D1365" t="str">
            <v>UN</v>
          </cell>
          <cell r="E1365">
            <v>553.94000000000005</v>
          </cell>
        </row>
        <row r="1366">
          <cell r="C1366" t="str">
            <v>Extintor de incendio de agua pressurizada - 10 l</v>
          </cell>
          <cell r="D1366" t="str">
            <v>UN</v>
          </cell>
          <cell r="E1366">
            <v>171.44</v>
          </cell>
        </row>
        <row r="1367">
          <cell r="C1367" t="str">
            <v>Hidrante de passeio - completo</v>
          </cell>
          <cell r="D1367" t="str">
            <v>UN</v>
          </cell>
          <cell r="E1367">
            <v>1131.9000000000001</v>
          </cell>
        </row>
        <row r="1368">
          <cell r="C1368" t="str">
            <v>Joelho/Cotovelo Fº Gº 90º 2 1/2"</v>
          </cell>
          <cell r="D1368" t="str">
            <v>UN</v>
          </cell>
          <cell r="E1368">
            <v>111.9</v>
          </cell>
        </row>
        <row r="1369">
          <cell r="C1369" t="str">
            <v>Joelho/Cotovelo Fº Gº 90º 3"</v>
          </cell>
          <cell r="D1369" t="str">
            <v>UN</v>
          </cell>
          <cell r="E1369">
            <v>163.41999999999999</v>
          </cell>
        </row>
        <row r="1370">
          <cell r="C1370" t="str">
            <v>Porta corta fogo (0.80x2.10m)</v>
          </cell>
          <cell r="D1370" t="str">
            <v>UN</v>
          </cell>
          <cell r="E1370">
            <v>1458.5</v>
          </cell>
        </row>
        <row r="1371">
          <cell r="C1371" t="str">
            <v>Tê Fº Gº 2 1/2"</v>
          </cell>
          <cell r="D1371" t="str">
            <v>UN</v>
          </cell>
          <cell r="E1371">
            <v>99.92</v>
          </cell>
        </row>
        <row r="1372">
          <cell r="C1372" t="str">
            <v>Tê Fº Gº 3"</v>
          </cell>
          <cell r="D1372" t="str">
            <v>UN</v>
          </cell>
          <cell r="E1372">
            <v>106.92</v>
          </cell>
        </row>
        <row r="1373">
          <cell r="C1373" t="str">
            <v>Tubo Fº Gº 2 1/2"</v>
          </cell>
          <cell r="D1373" t="str">
            <v>M</v>
          </cell>
          <cell r="E1373">
            <v>100.77</v>
          </cell>
        </row>
        <row r="1374">
          <cell r="C1374" t="str">
            <v>Tubo Fº Gº 3"</v>
          </cell>
          <cell r="D1374" t="str">
            <v>M</v>
          </cell>
          <cell r="E1374">
            <v>105.33</v>
          </cell>
        </row>
        <row r="1375">
          <cell r="C1375" t="str">
            <v>Tubo FºGº 4"</v>
          </cell>
          <cell r="D1375" t="str">
            <v>M</v>
          </cell>
          <cell r="E1375">
            <v>119.92</v>
          </cell>
        </row>
        <row r="1376">
          <cell r="C1376" t="str">
            <v>INSTAÇAÕES ESPECIAIS</v>
          </cell>
          <cell r="D1376">
            <v>0</v>
          </cell>
          <cell r="E1376" t="str">
            <v/>
          </cell>
        </row>
        <row r="1377">
          <cell r="C1377" t="str">
            <v>Incinerador (det. SEOP)</v>
          </cell>
          <cell r="D1377" t="str">
            <v>UN</v>
          </cell>
          <cell r="E1377">
            <v>5452.98</v>
          </cell>
        </row>
        <row r="1378">
          <cell r="C1378" t="str">
            <v>Poço Tubular d= 6" -  prof.= 30m</v>
          </cell>
          <cell r="D1378" t="str">
            <v>UN</v>
          </cell>
          <cell r="E1378">
            <v>16746.330000000002</v>
          </cell>
        </row>
        <row r="1379">
          <cell r="C1379" t="str">
            <v>Poço Tubular d= 6" -  prof.= 50m</v>
          </cell>
          <cell r="D1379" t="str">
            <v>UN</v>
          </cell>
          <cell r="E1379">
            <v>23969.41</v>
          </cell>
        </row>
        <row r="1380">
          <cell r="C1380" t="str">
            <v>Sinalizador de obstáculos c/ relé fotoelétrico</v>
          </cell>
          <cell r="D1380" t="str">
            <v>UN</v>
          </cell>
          <cell r="E1380">
            <v>692.41</v>
          </cell>
        </row>
        <row r="1381">
          <cell r="C1381" t="str">
            <v>APARELHOS, LOUÇAS, METAIS E ACESSÓRIOS SANITÁRIOS:</v>
          </cell>
          <cell r="D1381">
            <v>0</v>
          </cell>
          <cell r="E1381" t="str">
            <v/>
          </cell>
        </row>
        <row r="1382">
          <cell r="C1382" t="str">
            <v>Acabamento p/ registro de gaveta</v>
          </cell>
          <cell r="D1382" t="str">
            <v>UN</v>
          </cell>
          <cell r="E1382">
            <v>42.54</v>
          </cell>
        </row>
        <row r="1383">
          <cell r="C1383" t="str">
            <v>Acabamento p/ registro de pressão</v>
          </cell>
          <cell r="D1383" t="str">
            <v>UN</v>
          </cell>
          <cell r="E1383">
            <v>42.54</v>
          </cell>
        </row>
        <row r="1384">
          <cell r="C1384" t="str">
            <v>Aspersor (esguicho) giratório 1/2" (incl. mangueira -30m)</v>
          </cell>
          <cell r="D1384" t="str">
            <v>CJ</v>
          </cell>
          <cell r="E1384">
            <v>55.3</v>
          </cell>
        </row>
        <row r="1385">
          <cell r="C1385" t="str">
            <v>Assento de poliester</v>
          </cell>
          <cell r="D1385" t="str">
            <v>UN</v>
          </cell>
          <cell r="E1385">
            <v>180.16</v>
          </cell>
        </row>
        <row r="1386">
          <cell r="C1386" t="str">
            <v>Assento plastico</v>
          </cell>
          <cell r="D1386" t="str">
            <v>UN</v>
          </cell>
          <cell r="E1386">
            <v>28.13</v>
          </cell>
        </row>
        <row r="1387">
          <cell r="C1387" t="str">
            <v>Assento plástico almofadado</v>
          </cell>
          <cell r="D1387" t="str">
            <v>UN</v>
          </cell>
          <cell r="E1387">
            <v>65.16</v>
          </cell>
        </row>
        <row r="1388">
          <cell r="C1388" t="str">
            <v>Bacia sifonada  - PNE</v>
          </cell>
          <cell r="D1388" t="str">
            <v>UN</v>
          </cell>
          <cell r="E1388">
            <v>922</v>
          </cell>
        </row>
        <row r="1389">
          <cell r="C1389" t="str">
            <v>Bacia sifonada c/ cx. descarga acoplada ecológica com assento</v>
          </cell>
          <cell r="D1389" t="str">
            <v>UN</v>
          </cell>
          <cell r="E1389">
            <v>607.70000000000005</v>
          </cell>
        </row>
        <row r="1390">
          <cell r="C1390" t="str">
            <v>Bacia sifonada c/cx. descarga acoplada c/ assento</v>
          </cell>
          <cell r="D1390" t="str">
            <v>UN</v>
          </cell>
          <cell r="E1390">
            <v>472.37</v>
          </cell>
        </row>
        <row r="1391">
          <cell r="C1391" t="str">
            <v>Bacia sifonada de louça c/ assento</v>
          </cell>
          <cell r="D1391" t="str">
            <v>UN</v>
          </cell>
          <cell r="E1391">
            <v>338.72</v>
          </cell>
        </row>
        <row r="1392">
          <cell r="C1392" t="str">
            <v>Banco retrátil (p/ banheiro PNE)</v>
          </cell>
          <cell r="D1392" t="str">
            <v>UN</v>
          </cell>
          <cell r="E1392">
            <v>562.87</v>
          </cell>
        </row>
        <row r="1393">
          <cell r="C1393" t="str">
            <v>Barra em aço inox (PNE)</v>
          </cell>
          <cell r="D1393" t="str">
            <v>M</v>
          </cell>
          <cell r="E1393">
            <v>203.17</v>
          </cell>
        </row>
        <row r="1394">
          <cell r="C1394" t="str">
            <v>Bebedouro aço inox c/4 torneiras e filtro (det.5)</v>
          </cell>
          <cell r="D1394" t="str">
            <v>UN</v>
          </cell>
          <cell r="E1394">
            <v>3011.34</v>
          </cell>
        </row>
        <row r="1395">
          <cell r="C1395" t="str">
            <v>Box c/ porta de correr - alumínio/acrílico - Instalado</v>
          </cell>
          <cell r="D1395" t="str">
            <v>M2</v>
          </cell>
          <cell r="E1395">
            <v>170</v>
          </cell>
        </row>
        <row r="1396">
          <cell r="C1396" t="str">
            <v>Cabide cromado</v>
          </cell>
          <cell r="D1396" t="str">
            <v>UN</v>
          </cell>
          <cell r="E1396">
            <v>24.66</v>
          </cell>
        </row>
        <row r="1397">
          <cell r="C1397" t="str">
            <v>Cabide de louça</v>
          </cell>
          <cell r="D1397" t="str">
            <v>UN</v>
          </cell>
          <cell r="E1397">
            <v>44.39</v>
          </cell>
        </row>
        <row r="1398">
          <cell r="C1398" t="str">
            <v>Caixa de descarga de embutir em cimento amianto</v>
          </cell>
          <cell r="D1398" t="str">
            <v>UN</v>
          </cell>
          <cell r="E1398">
            <v>332.81</v>
          </cell>
        </row>
        <row r="1399">
          <cell r="C1399" t="str">
            <v>Caixa de descarga plastica - externa</v>
          </cell>
          <cell r="D1399" t="str">
            <v>UN</v>
          </cell>
          <cell r="E1399">
            <v>120.52</v>
          </cell>
        </row>
        <row r="1400">
          <cell r="C1400" t="str">
            <v>Chuveiro cromado</v>
          </cell>
          <cell r="D1400" t="str">
            <v>UN</v>
          </cell>
          <cell r="E1400">
            <v>56.33</v>
          </cell>
        </row>
        <row r="1401">
          <cell r="C1401" t="str">
            <v>Chuveiro eletrico</v>
          </cell>
          <cell r="D1401" t="str">
            <v>UN</v>
          </cell>
          <cell r="E1401">
            <v>130.87</v>
          </cell>
        </row>
        <row r="1402">
          <cell r="C1402" t="str">
            <v>Chuveiro em PVC</v>
          </cell>
          <cell r="D1402" t="str">
            <v>UN</v>
          </cell>
          <cell r="E1402">
            <v>21.48</v>
          </cell>
        </row>
        <row r="1403">
          <cell r="C1403" t="str">
            <v>Cuba de lavagem em aço inox e tanque em concreto c/ torn.,sifao e valv.</v>
          </cell>
          <cell r="D1403" t="str">
            <v>CJ</v>
          </cell>
          <cell r="E1403">
            <v>2722.06</v>
          </cell>
        </row>
        <row r="1404">
          <cell r="C1404" t="str">
            <v>Cuba de louça de embutir</v>
          </cell>
          <cell r="D1404" t="str">
            <v>UN</v>
          </cell>
          <cell r="E1404">
            <v>107</v>
          </cell>
        </row>
        <row r="1405">
          <cell r="C1405" t="str">
            <v>Cuba de louça de sobrepor</v>
          </cell>
          <cell r="D1405" t="str">
            <v>UN</v>
          </cell>
          <cell r="E1405">
            <v>120.41</v>
          </cell>
        </row>
        <row r="1406">
          <cell r="C1406" t="str">
            <v>Cuba em aço inox 40 x30 x15cm</v>
          </cell>
          <cell r="D1406" t="str">
            <v>UN</v>
          </cell>
          <cell r="E1406">
            <v>163.41</v>
          </cell>
        </row>
        <row r="1407">
          <cell r="C1407" t="str">
            <v>Ducha higienica cromada</v>
          </cell>
          <cell r="D1407" t="str">
            <v>UN</v>
          </cell>
          <cell r="E1407">
            <v>84.84</v>
          </cell>
        </row>
        <row r="1408">
          <cell r="C1408" t="str">
            <v>Engate flexível cromado 40cm</v>
          </cell>
          <cell r="D1408" t="str">
            <v>UN</v>
          </cell>
          <cell r="E1408">
            <v>24.08</v>
          </cell>
        </row>
        <row r="1409">
          <cell r="C1409" t="str">
            <v>Engate plástico</v>
          </cell>
          <cell r="D1409" t="str">
            <v>UN</v>
          </cell>
          <cell r="E1409">
            <v>9.43</v>
          </cell>
        </row>
        <row r="1410">
          <cell r="C1410" t="str">
            <v>Filtro de parede</v>
          </cell>
          <cell r="D1410" t="str">
            <v>UN</v>
          </cell>
          <cell r="E1410">
            <v>103.42</v>
          </cell>
        </row>
        <row r="1411">
          <cell r="C1411" t="str">
            <v>Grelha metálica p/ caixa sifonada - 10x10cm</v>
          </cell>
          <cell r="D1411" t="str">
            <v>UN</v>
          </cell>
          <cell r="E1411">
            <v>13.26</v>
          </cell>
        </row>
        <row r="1412">
          <cell r="C1412" t="str">
            <v>Grelha metálica p/caixa sifonada - 15x15cm</v>
          </cell>
          <cell r="D1412" t="str">
            <v>UN</v>
          </cell>
          <cell r="E1412">
            <v>25.12</v>
          </cell>
        </row>
        <row r="1413">
          <cell r="C1413" t="str">
            <v>Lavabo em aço inox c/4 torn.,sifoes e valv.(det.3-A)</v>
          </cell>
          <cell r="D1413" t="str">
            <v>UN</v>
          </cell>
          <cell r="E1413">
            <v>2697.82</v>
          </cell>
        </row>
        <row r="1414">
          <cell r="C1414" t="str">
            <v>Lavatorio de louça c/col.,torn.,mistur.,sifao e valv.</v>
          </cell>
          <cell r="D1414" t="str">
            <v>UN</v>
          </cell>
          <cell r="E1414">
            <v>731.84</v>
          </cell>
        </row>
        <row r="1415">
          <cell r="C1415" t="str">
            <v>Lavatorio de louça c/col.,torneira,sifao e valv.</v>
          </cell>
          <cell r="D1415" t="str">
            <v>UN</v>
          </cell>
          <cell r="E1415">
            <v>445.63</v>
          </cell>
        </row>
        <row r="1416">
          <cell r="C1416" t="str">
            <v>Lavatório de louça s/ coluna (incl. torn.sifão e válvula )-PNE</v>
          </cell>
          <cell r="D1416" t="str">
            <v>UN</v>
          </cell>
          <cell r="E1416">
            <v>658.63</v>
          </cell>
        </row>
        <row r="1417">
          <cell r="C1417" t="str">
            <v>Lavatorio de louça s/col.c/torn.,sifao e valv.</v>
          </cell>
          <cell r="D1417" t="str">
            <v>UN</v>
          </cell>
          <cell r="E1417">
            <v>357.27</v>
          </cell>
        </row>
        <row r="1418">
          <cell r="C1418" t="str">
            <v>Mictório coletivo em aço c/ registro de pressão - 1,5m</v>
          </cell>
          <cell r="D1418" t="str">
            <v>UN</v>
          </cell>
          <cell r="E1418">
            <v>935.57</v>
          </cell>
        </row>
        <row r="1419">
          <cell r="C1419" t="str">
            <v>Mictorio coletivo em aço inox c/ reg.pressao</v>
          </cell>
          <cell r="D1419" t="str">
            <v>UN</v>
          </cell>
          <cell r="E1419">
            <v>725.72</v>
          </cell>
        </row>
        <row r="1420">
          <cell r="C1420" t="str">
            <v>Mictorio individual em louça c/ acessorios</v>
          </cell>
          <cell r="D1420" t="str">
            <v>UN</v>
          </cell>
          <cell r="E1420">
            <v>525.02</v>
          </cell>
        </row>
        <row r="1421">
          <cell r="C1421" t="str">
            <v>Pia 01 cuba aço inox c/torneira,sifao e valv.-2.0m</v>
          </cell>
          <cell r="D1421" t="str">
            <v>UN</v>
          </cell>
          <cell r="E1421">
            <v>548.27</v>
          </cell>
        </row>
        <row r="1422">
          <cell r="C1422" t="str">
            <v>Pia 01 cuba em aço inox c/torn.,sifao e valv.(1,50m)</v>
          </cell>
          <cell r="D1422" t="str">
            <v>UN</v>
          </cell>
          <cell r="E1422">
            <v>470.85</v>
          </cell>
        </row>
        <row r="1423">
          <cell r="C1423" t="str">
            <v>Pia 02 cubas em aço inox.c/torn.,sifoes e valv.(2.0m)</v>
          </cell>
          <cell r="D1423" t="str">
            <v>UN</v>
          </cell>
          <cell r="E1423">
            <v>946.9</v>
          </cell>
        </row>
        <row r="1424">
          <cell r="C1424" t="str">
            <v>Porta papel de louça</v>
          </cell>
          <cell r="D1424" t="str">
            <v>UN</v>
          </cell>
          <cell r="E1424">
            <v>39.39</v>
          </cell>
        </row>
        <row r="1425">
          <cell r="C1425" t="str">
            <v>Porta papel higiênico - Polipropileno</v>
          </cell>
          <cell r="D1425" t="str">
            <v>UN</v>
          </cell>
          <cell r="E1425">
            <v>43.15</v>
          </cell>
        </row>
        <row r="1426">
          <cell r="C1426" t="str">
            <v>Porta toalha argola- cromado</v>
          </cell>
          <cell r="D1426" t="str">
            <v>UN</v>
          </cell>
          <cell r="E1426">
            <v>45.77</v>
          </cell>
        </row>
        <row r="1427">
          <cell r="C1427" t="str">
            <v>Porta toalha de papel - Polipropileno</v>
          </cell>
          <cell r="D1427" t="str">
            <v>UN</v>
          </cell>
          <cell r="E1427">
            <v>95.95</v>
          </cell>
        </row>
        <row r="1428">
          <cell r="C1428" t="str">
            <v>Porta-toalha em louça - tubular</v>
          </cell>
          <cell r="D1428" t="str">
            <v>UN</v>
          </cell>
          <cell r="E1428">
            <v>40.69</v>
          </cell>
        </row>
        <row r="1429">
          <cell r="C1429" t="str">
            <v>Reassentamento de bacia sifonada com caixa acoplada</v>
          </cell>
          <cell r="D1429" t="str">
            <v>UN</v>
          </cell>
          <cell r="E1429">
            <v>123.16</v>
          </cell>
        </row>
        <row r="1430">
          <cell r="C1430" t="str">
            <v>Saboneteira c/ reservatório - Polipropileno</v>
          </cell>
          <cell r="D1430" t="str">
            <v>UN</v>
          </cell>
          <cell r="E1430">
            <v>35.47</v>
          </cell>
        </row>
        <row r="1431">
          <cell r="C1431" t="str">
            <v>Saboneteira de louça</v>
          </cell>
          <cell r="D1431" t="str">
            <v>UN</v>
          </cell>
          <cell r="E1431">
            <v>37.090000000000003</v>
          </cell>
        </row>
        <row r="1432">
          <cell r="C1432" t="str">
            <v>Saboneteira para sabão líquido (vidro+inox) - móvel</v>
          </cell>
          <cell r="D1432" t="str">
            <v>UN</v>
          </cell>
          <cell r="E1432">
            <v>21.37</v>
          </cell>
        </row>
        <row r="1433">
          <cell r="C1433" t="str">
            <v>Saboneteira para sabão líquido (vidro+inox) -FIXA</v>
          </cell>
          <cell r="D1433" t="str">
            <v>UN</v>
          </cell>
          <cell r="E1433">
            <v>45.07</v>
          </cell>
        </row>
        <row r="1434">
          <cell r="C1434" t="str">
            <v>Sifão metálico para pia inox 2"</v>
          </cell>
          <cell r="D1434" t="str">
            <v>UN</v>
          </cell>
          <cell r="E1434">
            <v>82.29</v>
          </cell>
        </row>
        <row r="1435">
          <cell r="C1435" t="str">
            <v>Sifão plástico flexível</v>
          </cell>
          <cell r="D1435" t="str">
            <v>UN</v>
          </cell>
          <cell r="E1435">
            <v>11.5</v>
          </cell>
        </row>
        <row r="1436">
          <cell r="C1436" t="str">
            <v>Sifão PVC pia / lavatório - plástico</v>
          </cell>
          <cell r="D1436" t="str">
            <v>UN</v>
          </cell>
          <cell r="E1436">
            <v>12.59</v>
          </cell>
        </row>
        <row r="1437">
          <cell r="C1437" t="str">
            <v>Tanque de louça c/ torneira, sifao e valvula</v>
          </cell>
          <cell r="D1437" t="str">
            <v>UN</v>
          </cell>
          <cell r="E1437">
            <v>478.36</v>
          </cell>
        </row>
        <row r="1438">
          <cell r="C1438" t="str">
            <v>Tanque inox c/ torneira, sifao e valvula</v>
          </cell>
          <cell r="D1438" t="str">
            <v>UN</v>
          </cell>
          <cell r="E1438">
            <v>479.02</v>
          </cell>
        </row>
        <row r="1439">
          <cell r="C1439" t="str">
            <v>Torneira com alavanca</v>
          </cell>
          <cell r="D1439" t="str">
            <v>UN</v>
          </cell>
          <cell r="E1439">
            <v>324.92</v>
          </cell>
        </row>
        <row r="1440">
          <cell r="C1440" t="str">
            <v>Torneira cromada de 1/2" p/ jardim</v>
          </cell>
          <cell r="D1440" t="str">
            <v>UN</v>
          </cell>
          <cell r="E1440">
            <v>46.02</v>
          </cell>
        </row>
        <row r="1441">
          <cell r="C1441" t="str">
            <v>Torneira de bóia 3/4"</v>
          </cell>
          <cell r="D1441" t="str">
            <v>UN</v>
          </cell>
          <cell r="E1441">
            <v>61.54</v>
          </cell>
        </row>
        <row r="1442">
          <cell r="C1442" t="str">
            <v>Torneira de metal cromada bica móvel p/ pia/tanque</v>
          </cell>
          <cell r="D1442" t="str">
            <v>UN</v>
          </cell>
          <cell r="E1442">
            <v>158.22999999999999</v>
          </cell>
        </row>
        <row r="1443">
          <cell r="C1443" t="str">
            <v>Torneira de metal cromada de 1/2" ou 3/4" p/ lavatório</v>
          </cell>
          <cell r="D1443" t="str">
            <v>UN</v>
          </cell>
          <cell r="E1443">
            <v>112.02</v>
          </cell>
        </row>
      </sheetData>
      <sheetData sheetId="1"/>
      <sheetData sheetId="2"/>
      <sheetData sheetId="3"/>
      <sheetData sheetId="4"/>
      <sheetData sheetId="5"/>
      <sheetData sheetId="6"/>
      <sheetData sheetId="7" refreshError="1"/>
      <sheetData sheetId="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ço"/>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PLANILHA"/>
      <sheetName val="CRONOGRAMA"/>
      <sheetName val="COMPOSIÇÃO"/>
      <sheetName val="BDI 30,50%"/>
      <sheetName val="LEIS SOCIAIS"/>
      <sheetName val="SEDOP SETEMBRO 2020"/>
      <sheetName val="SINAPI SET 2020"/>
      <sheetName val="INSUMO SINAPI SET2020"/>
      <sheetName val="BDI EQUIP 21%"/>
    </sheetNames>
    <sheetDataSet>
      <sheetData sheetId="0"/>
      <sheetData sheetId="1"/>
      <sheetData sheetId="2"/>
      <sheetData sheetId="3"/>
      <sheetData sheetId="4"/>
      <sheetData sheetId="5"/>
      <sheetData sheetId="6"/>
      <sheetData sheetId="7">
        <row r="1">
          <cell r="A1">
            <v>97141</v>
          </cell>
          <cell r="B1" t="str">
            <v>ASSENTAMENTO DE TUBO DE FERRO FUNDIDO PARA REDE DE ÁGUA, DN 80 MM, JUNTA ELÁSTICA, INSTALADO EM LOCAL COM NÍVEL ALTO DE INTERFERÊNCIAS (NÃO INCLUI FORNECIMENTO). AF_11/2017</v>
          </cell>
          <cell r="C1" t="str">
            <v>M</v>
          </cell>
          <cell r="D1" t="str">
            <v>5,59</v>
          </cell>
        </row>
        <row r="2">
          <cell r="A2">
            <v>97142</v>
          </cell>
          <cell r="B2" t="str">
            <v>ASSENTAMENTO DE TUBO DE FERRO FUNDIDO PARA REDE DE ÁGUA, DN 100 MM, JUNTA ELÁSTICA, INSTALADO EM LOCAL COM NÍVEL ALTO DE INTERFERÊNCIAS (NÃO INCLUI FORNECIMENTO). AF_11/2017</v>
          </cell>
          <cell r="C2" t="str">
            <v>M</v>
          </cell>
          <cell r="D2" t="str">
            <v>6,24</v>
          </cell>
        </row>
        <row r="3">
          <cell r="A3">
            <v>97143</v>
          </cell>
          <cell r="B3" t="str">
            <v>ASSENTAMENTO DE TUBO DE FERRO FUNDIDO PARA REDE DE ÁGUA, DN 150 MM, JUNTA ELÁSTICA, INSTALADO EM LOCAL COM NÍVEL ALTO DE INTERFERÊNCIAS (NÃO INCLUI FORNECIMENTO). AF_11/2017</v>
          </cell>
          <cell r="C3" t="str">
            <v>M</v>
          </cell>
          <cell r="D3" t="str">
            <v>7,89</v>
          </cell>
        </row>
        <row r="4">
          <cell r="A4">
            <v>97144</v>
          </cell>
          <cell r="B4" t="str">
            <v>ASSENTAMENTO DE TUBO DE FERRO FUNDIDO PARA REDE DE ÁGUA, DN 200 MM, JUNTA ELÁSTICA, INSTALADO EM LOCAL COM NÍVEL ALTO DE INTERFERÊNCIAS (NÃO INCLUI FORNECIMENTO). AF_11/2017</v>
          </cell>
          <cell r="C4" t="str">
            <v>M</v>
          </cell>
          <cell r="D4" t="str">
            <v>9,52</v>
          </cell>
        </row>
        <row r="5">
          <cell r="A5">
            <v>97145</v>
          </cell>
          <cell r="B5" t="str">
            <v>ASSENTAMENTO DE TUBO DE FERRO FUNDIDO PARA REDE DE ÁGUA, DN 250 MM, JUNTA ELÁSTICA, INSTALADO EM LOCAL COM NÍVEL ALTO DE INTERFERÊNCIAS (NÃO INCLUI FORNECIMENTO). AF_11/2017</v>
          </cell>
          <cell r="C5" t="str">
            <v>M</v>
          </cell>
          <cell r="D5" t="str">
            <v>11,17</v>
          </cell>
        </row>
        <row r="6">
          <cell r="A6">
            <v>97146</v>
          </cell>
          <cell r="B6" t="str">
            <v>ASSENTAMENTO DE TUBO DE FERRO FUNDIDO PARA REDE DE ÁGUA, DN 300 MM, JUNTA ELÁSTICA, INSTALADO EM LOCAL COM NÍVEL ALTO DE INTERFERÊNCIAS (NÃO INCLUI FORNECIMENTO). AF_11/2017</v>
          </cell>
          <cell r="C6" t="str">
            <v>M</v>
          </cell>
          <cell r="D6" t="str">
            <v>12,83</v>
          </cell>
        </row>
        <row r="7">
          <cell r="A7">
            <v>97147</v>
          </cell>
          <cell r="B7" t="str">
            <v>ASSENTAMENTO DE TUBO DE FERRO FUNDIDO PARA REDE DE ÁGUA, DN 350 MM, JUNTA ELÁSTICA, INSTALADO EM LOCAL COM NÍVEL ALTO DE INTERFERÊNCIAS (NÃO INCLUI FORNECIMENTO). AF_11/2017</v>
          </cell>
          <cell r="C7" t="str">
            <v>M</v>
          </cell>
          <cell r="D7" t="str">
            <v>14,50</v>
          </cell>
        </row>
        <row r="8">
          <cell r="A8">
            <v>97148</v>
          </cell>
          <cell r="B8" t="str">
            <v>ASSENTAMENTO DE TUBO DE FERRO FUNDIDO PARA REDE DE ÁGUA, DN 400 MM, JUNTA ELÁSTICA, INSTALADO EM LOCAL COM NÍVEL ALTO DE INTERFERÊNCIAS (NÃO INCLUI FORNECIMENTO). AF_11/2017</v>
          </cell>
          <cell r="C8" t="str">
            <v>M</v>
          </cell>
          <cell r="D8" t="str">
            <v>16,14</v>
          </cell>
        </row>
        <row r="9">
          <cell r="A9">
            <v>97149</v>
          </cell>
          <cell r="B9" t="str">
            <v>ASSENTAMENTO DE TUBO DE FERRO FUNDIDO PARA REDE DE ÁGUA, DN 450 MM, JUNTA ELÁSTICA, INSTALADO EM LOCAL COM NÍVEL ALTO DE INTERFERÊNCIAS (NÃO INCLUI FORNECIMENTO). AF_11/2017</v>
          </cell>
          <cell r="C9" t="str">
            <v>M</v>
          </cell>
          <cell r="D9" t="str">
            <v>17,82</v>
          </cell>
        </row>
        <row r="10">
          <cell r="A10">
            <v>97150</v>
          </cell>
          <cell r="B10" t="str">
            <v>ASSENTAMENTO DE TUBO DE FERRO FUNDIDO PARA REDE DE ÁGUA, DN 500 MM, JUNTA ELÁSTICA, INSTALADO EM LOCAL COM NÍVEL ALTO DE INTERFERÊNCIAS (NÃO INCLUI FORNECIMENTO). AF_11/2017</v>
          </cell>
          <cell r="C10" t="str">
            <v>M</v>
          </cell>
          <cell r="D10" t="str">
            <v>21,95</v>
          </cell>
        </row>
        <row r="11">
          <cell r="A11">
            <v>97151</v>
          </cell>
          <cell r="B11" t="str">
            <v>ASSENTAMENTO DE TUBO DE FERRO FUNDIDO PARA REDE DE ÁGUA, DN 600 MM, JUNTA ELÁSTICA, INSTALADO EM LOCAL COM NÍVEL ALTO DE INTERFERÊNCIAS (NÃO INCLUI FORNECIMENTO). AF_11/2017</v>
          </cell>
          <cell r="C11" t="str">
            <v>M</v>
          </cell>
          <cell r="D11" t="str">
            <v>25,64</v>
          </cell>
        </row>
        <row r="12">
          <cell r="A12">
            <v>97152</v>
          </cell>
          <cell r="B12" t="str">
            <v>ASSENTAMENTO DE TUBO DE FERRO FUNDIDO PARA REDE DE ÁGUA, DN 700 MM, JUNTA ELÁSTICA, INSTALADO EM LOCAL COM NÍVEL ALTO DE INTERFERÊNCIAS (NÃO INCLUI FORNECIMENTO). AF_11/2017</v>
          </cell>
          <cell r="C12" t="str">
            <v>M</v>
          </cell>
          <cell r="D12" t="str">
            <v>29,14</v>
          </cell>
        </row>
        <row r="13">
          <cell r="A13">
            <v>97153</v>
          </cell>
          <cell r="B13" t="str">
            <v>ASSENTAMENTO DE TUBO DE FERRO FUNDIDO PARA REDE DE ÁGUA, DN 800 MM, JUNTA ELÁSTICA, INSTALADO EM LOCAL COM NÍVEL ALTO DE INTERFERÊNCIAS (NÃO INCLUI FORNECIMENTO). AF_11/2017</v>
          </cell>
          <cell r="C13" t="str">
            <v>M</v>
          </cell>
          <cell r="D13" t="str">
            <v>32,76</v>
          </cell>
        </row>
        <row r="14">
          <cell r="A14">
            <v>97154</v>
          </cell>
          <cell r="B14" t="str">
            <v>ASSENTAMENTO DE TUBO DE FERRO FUNDIDO PARA REDE DE ÁGUA, DN 900 MM, JUNTA ELÁSTICA, INSTALADO EM LOCAL COM NÍVEL ALTO DE INTERFERÊNCIAS (NÃO INCLUI FORNECIMENTO). AF_11/2017</v>
          </cell>
          <cell r="C14" t="str">
            <v>M</v>
          </cell>
          <cell r="D14" t="str">
            <v>36,42</v>
          </cell>
        </row>
        <row r="15">
          <cell r="A15">
            <v>97155</v>
          </cell>
          <cell r="B15" t="str">
            <v>ASSENTAMENTO DE TUBO DE FERRO FUNDIDO PARA REDE DE ÁGUA, DN 1000 MM, JUNTA ELÁSTICA, INSTALADO EM LOCAL COM NÍVEL ALTO DE INTERFERÊNCIAS (NÃO INCLUI FORNECIMENTO). AF_11/2017</v>
          </cell>
          <cell r="C15" t="str">
            <v>M</v>
          </cell>
          <cell r="D15" t="str">
            <v>40,06</v>
          </cell>
        </row>
        <row r="16">
          <cell r="A16">
            <v>97156</v>
          </cell>
          <cell r="B16" t="str">
            <v>ASSENTAMENTO DE TUBO DE FERRO FUNDIDO PARA REDE DE ÁGUA, DN 1200 MM, JUNTA ELÁSTICA, INSTALADO EM LOCAL COM NÍVEL ALTO DE INTERFERÊNCIAS (NÃO INCLUI FORNECIMENTO). AF_11/2017</v>
          </cell>
          <cell r="C16" t="str">
            <v>M</v>
          </cell>
          <cell r="D16" t="str">
            <v>47,65</v>
          </cell>
        </row>
        <row r="17">
          <cell r="A17">
            <v>97157</v>
          </cell>
          <cell r="B17" t="str">
            <v>ASSENTAMENTO DE TUBO DE FERRO FUNDIDO PARA REDE DE ÁGUA, DN 80 MM, JUNTA ELÁSTICA, INSTALADO EM LOCAL COM NÍVEL BAIXO DE INTERFERÊNCIAS (NÃO INCLUI FORNECIMENTO). AF_11/2017</v>
          </cell>
          <cell r="C17" t="str">
            <v>M</v>
          </cell>
          <cell r="D17" t="str">
            <v>3,39</v>
          </cell>
        </row>
        <row r="18">
          <cell r="A18">
            <v>97158</v>
          </cell>
          <cell r="B18" t="str">
            <v>ASSENTAMENTO DE TUBO DE FERRO FUNDIDO PARA REDE DE ÁGUA, DN 100 MM, JUNTA ELÁSTICA, INSTALADO EM LOCAL COM NÍVEL BAIXO DE INTERFERÊNCIAS (NÃO INCLUI FORNECIMENTO). AF_11/2017</v>
          </cell>
          <cell r="C18" t="str">
            <v>M</v>
          </cell>
          <cell r="D18" t="str">
            <v>3,80</v>
          </cell>
        </row>
        <row r="19">
          <cell r="A19">
            <v>97159</v>
          </cell>
          <cell r="B19" t="str">
            <v>ASSENTAMENTO DE TUBO DE FERRO FUNDIDO PARA REDE DE ÁGUA, DN 150 MM, JUNTA ELÁSTICA, INSTALADO EM LOCAL COM NÍVEL BAIXO DE INTERFERÊNCIAS (NÃO INCLUI FORNECIMENTO). AF_11/2017</v>
          </cell>
          <cell r="C19" t="str">
            <v>M</v>
          </cell>
          <cell r="D19" t="str">
            <v>4,81</v>
          </cell>
        </row>
        <row r="20">
          <cell r="A20">
            <v>97160</v>
          </cell>
          <cell r="B20" t="str">
            <v>ASSENTAMENTO DE TUBO DE FERRO FUNDIDO PARA REDE DE ÁGUA, DN 200 MM, JUNTA ELÁSTICA, INSTALADO EM LOCAL COM NÍVEL BAIXO DE INTERFERÊNCIAS (NÃO INCLUI FORNECIMENTO). AF_11/2017</v>
          </cell>
          <cell r="C20" t="str">
            <v>M</v>
          </cell>
          <cell r="D20" t="str">
            <v>5,81</v>
          </cell>
        </row>
        <row r="21">
          <cell r="A21">
            <v>97161</v>
          </cell>
          <cell r="B21" t="str">
            <v>ASSENTAMENTO DE TUBO DE FERRO FUNDIDO PARA REDE DE ÁGUA, DN 250 MM, JUNTA ELÁSTICA, INSTALADO EM LOCAL COM NÍVEL BAIXO DE INTERFERÊNCIAS (NÃO INCLUI FORNECIMENTO). AF_11/2017</v>
          </cell>
          <cell r="C21" t="str">
            <v>M</v>
          </cell>
          <cell r="D21" t="str">
            <v>6,83</v>
          </cell>
        </row>
        <row r="22">
          <cell r="A22">
            <v>97162</v>
          </cell>
          <cell r="B22" t="str">
            <v>ASSENTAMENTO DE TUBO DE FERRO FUNDIDO PARA REDE DE ÁGUA, DN 300 MM, JUNTA ELÁSTICA, INSTALADO EM LOCAL COM NÍVEL BAIXO DE INTERFERÊNCIAS (NÃO INCLUI FORNECIMENTO). AF_11/2017</v>
          </cell>
          <cell r="C22" t="str">
            <v>M</v>
          </cell>
          <cell r="D22" t="str">
            <v>7,84</v>
          </cell>
        </row>
        <row r="23">
          <cell r="A23">
            <v>97163</v>
          </cell>
          <cell r="B23" t="str">
            <v>ASSENTAMENTO DE TUBO DE FERRO FUNDIDO PARA REDE DE ÁGUA, DN 350 MM, JUNTA ELÁSTICA, INSTALADO EM LOCAL COM NÍVEL BAIXO DE INTERFERÊNCIAS (NÃO INCLUI FORNECIMENTO). AF_11/2017</v>
          </cell>
          <cell r="C23" t="str">
            <v>M</v>
          </cell>
          <cell r="D23" t="str">
            <v>8,87</v>
          </cell>
        </row>
        <row r="24">
          <cell r="A24">
            <v>97164</v>
          </cell>
          <cell r="B24" t="str">
            <v>ASSENTAMENTO DE TUBO DE FERRO FUNDIDO PARA REDE DE ÁGUA, DN 400 MM, JUNTA ELÁSTICA, INSTALADO EM LOCAL COM NÍVEL BAIXO DE INTERFERÊNCIAS (NÃO INCLUI FORNECIMENTO). AF_11/2017</v>
          </cell>
          <cell r="C24" t="str">
            <v>M</v>
          </cell>
          <cell r="D24" t="str">
            <v>9,88</v>
          </cell>
        </row>
        <row r="25">
          <cell r="A25">
            <v>97165</v>
          </cell>
          <cell r="B25" t="str">
            <v>ASSENTAMENTO DE TUBO DE FERRO FUNDIDO PARA REDE DE ÁGUA, DN 450 MM, JUNTA ELÁSTICA, INSTALADO EM LOCAL COM NÍVEL BAIXO DE INTERFERÊNCIAS (NÃO INCLUI FORNECIMENTO). AF_11/2017</v>
          </cell>
          <cell r="C25" t="str">
            <v>M</v>
          </cell>
          <cell r="D25" t="str">
            <v>10,92</v>
          </cell>
        </row>
        <row r="26">
          <cell r="A26">
            <v>97166</v>
          </cell>
          <cell r="B26" t="str">
            <v>ASSENTAMENTO DE TUBO DE FERRO FUNDIDO PARA REDE DE ÁGUA, DN 500 MM, JUNTA ELÁSTICA, INSTALADO EM LOCAL COM NÍVEL BAIXO DE INTERFERÊNCIAS (NÃO INCLUI FORNECIMENTO). AF_11/2017</v>
          </cell>
          <cell r="C26" t="str">
            <v>M</v>
          </cell>
          <cell r="D26" t="str">
            <v>13,44</v>
          </cell>
        </row>
        <row r="27">
          <cell r="A27">
            <v>97167</v>
          </cell>
          <cell r="B27" t="str">
            <v>ASSENTAMENTO DE TUBO DE FERRO FUNDIDO PARA REDE DE ÁGUA, DN 600 MM, JUNTA ELÁSTICA, INSTALADO EM LOCAL COM NÍVEL BAIXO DE INTERFERÊNCIAS (NÃO INCLUI FORNECIMENTO). AF_11/2017</v>
          </cell>
          <cell r="C27" t="str">
            <v>M</v>
          </cell>
          <cell r="D27" t="str">
            <v>15,74</v>
          </cell>
        </row>
        <row r="28">
          <cell r="A28">
            <v>97168</v>
          </cell>
          <cell r="B28" t="str">
            <v>ASSENTAMENTO DE TUBO DE FERRO FUNDIDO PARA REDE DE ÁGUA, DN 700 MM, JUNTA ELÁSTICA, INSTALADO EM LOCAL COM NÍVEL BAIXO DE INTERFERÊNCIAS (NÃO INCLUI FORNECIMENTO). AF_11/2017</v>
          </cell>
          <cell r="C28" t="str">
            <v>M</v>
          </cell>
          <cell r="D28" t="str">
            <v>17,84</v>
          </cell>
        </row>
        <row r="29">
          <cell r="A29">
            <v>97169</v>
          </cell>
          <cell r="B29" t="str">
            <v>ASSENTAMENTO DE TUBO DE FERRO FUNDIDO PARA REDE DE ÁGUA, DN 800 MM, JUNTA ELÁSTICA, INSTALADO EM LOCAL COM NÍVEL BAIXO DE INTERFERÊNCIAS (NÃO INCLUI FORNECIMENTO). AF_11/2017</v>
          </cell>
          <cell r="C29" t="str">
            <v>M</v>
          </cell>
          <cell r="D29" t="str">
            <v>20,06</v>
          </cell>
        </row>
        <row r="30">
          <cell r="A30">
            <v>97170</v>
          </cell>
          <cell r="B30" t="str">
            <v>ASSENTAMENTO DE TUBO DE FERRO FUNDIDO PARA REDE DE ÁGUA, DN 900 MM, JUNTA ELÁSTICA, INSTALADO EM LOCAL COM NÍVEL BAIXO DE INTERFERÊNCIAS (NÃO INCLUI FORNECIMENTO). AF_11/2017</v>
          </cell>
          <cell r="C30" t="str">
            <v>M</v>
          </cell>
          <cell r="D30" t="str">
            <v>22,29</v>
          </cell>
        </row>
        <row r="31">
          <cell r="A31">
            <v>97171</v>
          </cell>
          <cell r="B31" t="str">
            <v>ASSENTAMENTO DE TUBO DE FERRO FUNDIDO PARA REDE DE ÁGUA, DN 1000 MM, JUNTA ELÁSTICA, INSTALADO EM LOCAL COM NÍVEL BAIXO DE INTERFERÊNCIAS (NÃO INCLUI FORNECIMENTO). AF_11/2017</v>
          </cell>
          <cell r="C31" t="str">
            <v>M</v>
          </cell>
          <cell r="D31" t="str">
            <v>24,54</v>
          </cell>
        </row>
        <row r="32">
          <cell r="A32">
            <v>97172</v>
          </cell>
          <cell r="B32" t="str">
            <v>ASSENTAMENTO DE TUBO DE FERRO FUNDIDO PARA REDE DE ÁGUA, DN 1200 MM, JUNTA ELÁSTICA, INSTALADO EM LOCAL COM NÍVEL BAIXO DE INTERFERÊNCIAS (NÃO INCLUI FORNECIMENTO). AF_11/2017</v>
          </cell>
          <cell r="C32" t="str">
            <v>M</v>
          </cell>
          <cell r="D32" t="str">
            <v>29,30</v>
          </cell>
        </row>
        <row r="33">
          <cell r="A33">
            <v>97173</v>
          </cell>
          <cell r="B33" t="str">
            <v>ASSENTAMENTO DE TUBO DE AÇO CARBONO PARA REDE DE ÁGUA, DN 600 MM (24), JUNTA SOLDADA, INSTALADO EM LOCAL COM NÍVEL ALTO DE INTERFERÊNCIAS (NÃO INCLUI FORNECIMENTO). AF_11/2017</v>
          </cell>
          <cell r="C33" t="str">
            <v>M</v>
          </cell>
          <cell r="D33" t="str">
            <v>24,31</v>
          </cell>
        </row>
        <row r="34">
          <cell r="A34">
            <v>97174</v>
          </cell>
          <cell r="B34" t="str">
            <v>ASSENTAMENTO DE TUBO DE AÇO CARBONO PARA REDE DE ÁGUA, DN 700 MM (28), JUNTA SOLDADA, INSTALADO EM LOCAL COM NÍVEL ALTO DE INTERFERÊNCIAS (NÃO INCLUI FORNECIMENTO). AF_11/2017</v>
          </cell>
          <cell r="C34" t="str">
            <v>M</v>
          </cell>
          <cell r="D34" t="str">
            <v>28,11</v>
          </cell>
        </row>
        <row r="35">
          <cell r="A35">
            <v>97175</v>
          </cell>
          <cell r="B35" t="str">
            <v>ASSENTAMENTO DE TUBO DE AÇO CARBONO PARA REDE DE ÁGUA, DN 800 MM (32), JUNTA SOLDADA, INSTALADO EM LOCAL COM NÍVEL ALTO DE INTERFERÊNCIAS (NÃO INCLUI FORNECIMENTO). AF_11/2017</v>
          </cell>
          <cell r="C35" t="str">
            <v>M</v>
          </cell>
          <cell r="D35" t="str">
            <v>31,92</v>
          </cell>
        </row>
        <row r="36">
          <cell r="A36">
            <v>97176</v>
          </cell>
          <cell r="B36" t="str">
            <v>ASSENTAMENTO DE TUBO DE AÇO CARBONO PARA REDE DE ÁGUA, DN 900 MM (36), JUNTA SOLDADA, INSTALADO EM LOCAL COM NÍVEL ALTO DE INTERFERÊNCIAS (NÃO INCLUI FORNECIMENTO). AF_11/2017</v>
          </cell>
          <cell r="C36" t="str">
            <v>M</v>
          </cell>
          <cell r="D36" t="str">
            <v>35,71</v>
          </cell>
        </row>
        <row r="37">
          <cell r="A37">
            <v>97177</v>
          </cell>
          <cell r="B37" t="str">
            <v>ASSENTAMENTO DE TUBO DE AÇO CARBONO PARA REDE DE ÁGUA, DN 1000 MM (40) OU DN 1100 MM (44), JUNTA SOLDADA, INSTALADO EM LOCAL COM NÍVEL ALTO DE INTERFERÊNCIAS (NÃO INCLUI FORNECIMENTO). AF_11/2017</v>
          </cell>
          <cell r="C37" t="str">
            <v>M</v>
          </cell>
          <cell r="D37" t="str">
            <v>43,33</v>
          </cell>
        </row>
        <row r="38">
          <cell r="A38">
            <v>97178</v>
          </cell>
          <cell r="B38" t="str">
            <v>ASSENTAMENTO DE TUBO DE AÇO CARBONO PARA REDE DE ÁGUA, DN 1200 MM (48) OU DN 1300 MM (52), JUNTA SOLDADA, INSTALADO EM LOCAL COM NÍVEL ALTO DE INTERFERÊNCIAS (NÃO INCLUI FORNECIMENTO). AF_11/2017</v>
          </cell>
          <cell r="C38" t="str">
            <v>M</v>
          </cell>
          <cell r="D38" t="str">
            <v>50,93</v>
          </cell>
        </row>
        <row r="39">
          <cell r="A39">
            <v>97179</v>
          </cell>
          <cell r="B39" t="str">
            <v>ASSENTAMENTO DE TUBO DE AÇO CARBONO PARA REDE DE ÁGUA, DN 1400 MM (56'') OU DN 1500 MM (60), JUNTA SOLDADA, INSTALADO EM LOCAL COM NÍVEL ALTO DE INTERFERÊNCIAS (NÃO INCLUI FORNECIMENTO). AF_11/2017</v>
          </cell>
          <cell r="C39" t="str">
            <v>M</v>
          </cell>
          <cell r="D39" t="str">
            <v>58,55</v>
          </cell>
        </row>
        <row r="40">
          <cell r="A40">
            <v>97180</v>
          </cell>
          <cell r="B40" t="str">
            <v>ASSENTAMENTO DE TUBO DE AÇO CARBONO PARA REDE DE ÁGUA, DN 1600 MM (64) OU DN 1700 MM (68), JUNTA SOLDADA, INSTALADO EM LOCAL COM NÍVEL ALTO DE INTERFERÊNCIAS (NÃO INCLUI FORNECIMENTO). AF_11/2017</v>
          </cell>
          <cell r="C40" t="str">
            <v>M</v>
          </cell>
          <cell r="D40" t="str">
            <v>66,16</v>
          </cell>
        </row>
        <row r="41">
          <cell r="A41">
            <v>97181</v>
          </cell>
          <cell r="B41" t="str">
            <v>ASSENTAMENTO DE TUBO DE AÇO CARBONO PARA REDE DE ÁGUA, DN 1800 MM (72) OU DN 1900 MM (76), JUNTA SOLDADA, INSTALADO EM LOCAL COM NÍVEL ALTO DE INTERFERÊNCIAS (NÃO INCLUI FORNECIMENTO). AF_11/2017</v>
          </cell>
          <cell r="C41" t="str">
            <v>M</v>
          </cell>
          <cell r="D41" t="str">
            <v>76,37</v>
          </cell>
        </row>
        <row r="42">
          <cell r="A42">
            <v>97182</v>
          </cell>
          <cell r="B42" t="str">
            <v>ASSENTAMENTO DE TUBO DE AÇO CARBONO PARA REDE DE ÁGUA, DN 2000 MM (80) OU DN 2100 MM (84), JUNTA SOLDADA, INSTALADO EM LOCAL COM NÍVEL ALTO DE INTERFERÊNCIAS (NÃO INCLUI FORNECIMENTO). AF_11/2017</v>
          </cell>
          <cell r="C42" t="str">
            <v>M</v>
          </cell>
          <cell r="D42" t="str">
            <v>84,26</v>
          </cell>
        </row>
        <row r="43">
          <cell r="A43">
            <v>97183</v>
          </cell>
          <cell r="B43" t="str">
            <v>ASSENTAMENTO DE TUBO DE AÇO CARBONO PARA REDE DE ÁGUA, DN 600 MM (24), JUNTA SOLDADA, INSTALADO EM LOCAL COM NÍVEL BAIXO DE INTERFERÊNCIAS (NÃO INCLUI FORNECIMENTO). AF_11/2017</v>
          </cell>
          <cell r="C43" t="str">
            <v>M</v>
          </cell>
          <cell r="D43" t="str">
            <v>19,92</v>
          </cell>
        </row>
        <row r="44">
          <cell r="A44">
            <v>97184</v>
          </cell>
          <cell r="B44" t="str">
            <v>ASSENTAMENTO DE TUBO DE AÇO CARBONO PARA REDE DE ÁGUA, DN 700 MM (28), JUNTA SOLDADA, INSTALADO EM LOCAL COM NÍVEL BAIXO DE INTERFERÊNCIAS (NÃO INCLUI FORNECIMENTO). AF_11/2017</v>
          </cell>
          <cell r="C44" t="str">
            <v>M</v>
          </cell>
          <cell r="D44" t="str">
            <v>23,11</v>
          </cell>
        </row>
        <row r="45">
          <cell r="A45">
            <v>97185</v>
          </cell>
          <cell r="B45" t="str">
            <v>ASSENTAMENTO DE TUBO DE AÇO CARBONO PARA REDE DE ÁGUA, DN 800 MM (32), JUNTA SOLDADA, INSTALADO EM LOCAL COM NÍVEL BAIXO DE INTERFERÊNCIAS (NÃO INCLUI FORNECIMENTO). AF_11/2017</v>
          </cell>
          <cell r="C45" t="str">
            <v>M</v>
          </cell>
          <cell r="D45" t="str">
            <v>26,28</v>
          </cell>
        </row>
        <row r="46">
          <cell r="A46">
            <v>97186</v>
          </cell>
          <cell r="B46" t="str">
            <v>ASSENTAMENTO DE TUBO DE AÇO CARBONO PARA REDE DE ÁGUA, DN 900 MM (36), JUNTA SOLDADA, INSTALADO EM LOCAL COM NÍVEL BAIXO DE INTERFERÊNCIAS (NÃO INCLUI FORNECIMENTO). AF_11/2017</v>
          </cell>
          <cell r="C46" t="str">
            <v>M</v>
          </cell>
          <cell r="D46" t="str">
            <v>29,44</v>
          </cell>
        </row>
        <row r="47">
          <cell r="A47">
            <v>97187</v>
          </cell>
          <cell r="B47" t="str">
            <v>ASSENTAMENTO DE TUBO DE AÇO CARBONO PARA REDE DE ÁGUA, DN 1000 MM (40  ) OU DN 1100 MM (44  ), JUNTA SOLDADA, INSTALADO EM LOCAL COM NÍVEL BAIXO DE INTERFERÊNCIAS (NÃO INCLUI FORNECIMENTO). AF_11/2017</v>
          </cell>
          <cell r="C47" t="str">
            <v>M</v>
          </cell>
          <cell r="D47" t="str">
            <v>35,80</v>
          </cell>
        </row>
        <row r="48">
          <cell r="A48">
            <v>97188</v>
          </cell>
          <cell r="B48" t="str">
            <v>ASSENTAMENTO DE TUBO DE AÇO CARBONO PARA REDE DE ÁGUA, DN 1200 MM (48) OU DN 1300 MM (52), JUNTA SOLDADA, INSTALADO EM LOCAL COM NÍVEL BAIXO DE INTERFERÊNCIAS (NÃO INCLUI FORNECIMENTO). AF_11/2017</v>
          </cell>
          <cell r="C48" t="str">
            <v>M</v>
          </cell>
          <cell r="D48" t="str">
            <v>42,14</v>
          </cell>
        </row>
        <row r="49">
          <cell r="A49">
            <v>97189</v>
          </cell>
          <cell r="B49" t="str">
            <v>ASSENTAMENTO DE TUBO DE AÇO CARBONO PARA REDE DE ÁGUA, DN 1400 MM (56'') OU DN 1500 MM (60), JUNTA SOLDADA, INSTALADO EM LOCAL COM NÍVEL BAIXO DE INTERFERÊNCIAS (NÃO INCLUI FORNECIMENTO). AF_11/2017</v>
          </cell>
          <cell r="C49" t="str">
            <v>M</v>
          </cell>
          <cell r="D49" t="str">
            <v>48,49</v>
          </cell>
        </row>
        <row r="50">
          <cell r="A50">
            <v>97190</v>
          </cell>
          <cell r="B50" t="str">
            <v>ASSENTAMENTO DE TUBO DE AÇO CARBONO PARA REDE DE ÁGUA, DN 1600 MM (64) OU DN 1700 MM (68), JUNTA SOLDADA, INSTALADO EM LOCAL COM NÍVEL BAIXO DE INTERFERÊNCIAS (NÃO INCLUI FORNECIMENTO). AF_11/2017</v>
          </cell>
          <cell r="C50" t="str">
            <v>M</v>
          </cell>
          <cell r="D50" t="str">
            <v>54,84</v>
          </cell>
        </row>
        <row r="51">
          <cell r="A51">
            <v>97191</v>
          </cell>
          <cell r="B51" t="str">
            <v>ASSENTAMENTO DE TUBO DE AÇO CARBONO PARA REDE DE ÁGUA, DN 1800 MM (72) OU DN 1900 MM (76), JUNTA SOLDADA, INSTALADO EM LOCAL COM NÍVEL BAIXO DE INTERFERÊNCIAS (NÃO INCLUI FORNECIMENTO). AF_11/2017</v>
          </cell>
          <cell r="C51" t="str">
            <v>M</v>
          </cell>
          <cell r="D51" t="str">
            <v>63,14</v>
          </cell>
        </row>
        <row r="52">
          <cell r="A52">
            <v>97192</v>
          </cell>
          <cell r="B52" t="str">
            <v>ASSENTAMENTO DE TUBO DE AÇO CARBONO PARA REDE DE ÁGUA, DN 2000 MM (80) OU DN 2100 MM (84), JUNTA SOLDADA, INSTALADO EM LOCAL COM NÍVEL BAIXO DE INTERFERÊNCIAS (NÃO INCLUI FORNECIMENTO). AF_11/2017</v>
          </cell>
          <cell r="C52" t="str">
            <v>M</v>
          </cell>
          <cell r="D52" t="str">
            <v>69,71</v>
          </cell>
        </row>
        <row r="53">
          <cell r="A53">
            <v>90694</v>
          </cell>
          <cell r="B53" t="str">
            <v>TUBO DE PVC PARA REDE COLETORA DE ESGOTO DE PAREDE MACIÇA, DN 100 MM, JUNTA ELÁSTICA, INSTALADO EM LOCAL COM NÍVEL BAIXO DE INTERFERÊNCIAS - FORNECIMENTO E ASSENTAMENTO. AF_06/2015</v>
          </cell>
          <cell r="C53" t="str">
            <v>M</v>
          </cell>
          <cell r="D53" t="str">
            <v>20,66</v>
          </cell>
        </row>
        <row r="54">
          <cell r="A54">
            <v>90695</v>
          </cell>
          <cell r="B54" t="str">
            <v>TUBO DE PVC PARA REDE COLETORA DE ESGOTO DE PAREDE MACIÇA, DN 150 MM, JUNTA ELÁSTICA, INSTALADO EM LOCAL COM NÍVEL BAIXO DE INTERFERÊNCIAS - FORNECIMENTO E ASSENTAMENTO. AF_06/2015</v>
          </cell>
          <cell r="C54" t="str">
            <v>M</v>
          </cell>
          <cell r="D54" t="str">
            <v>42,56</v>
          </cell>
        </row>
        <row r="55">
          <cell r="A55">
            <v>90696</v>
          </cell>
          <cell r="B55" t="str">
            <v>TUBO DE PVC PARA REDE COLETORA DE ESGOTO DE PAREDE MACIÇA, DN 200 MM, JUNTA ELÁSTICA, INSTALADO EM LOCAL COM NÍVEL BAIXO DE INTERFERÊNCIAS - FORNECIMENTO E ASSENTAMENTO. AF_06/2015</v>
          </cell>
          <cell r="C55" t="str">
            <v>M</v>
          </cell>
          <cell r="D55" t="str">
            <v>63,06</v>
          </cell>
        </row>
        <row r="56">
          <cell r="A56">
            <v>90697</v>
          </cell>
          <cell r="B56" t="str">
            <v>TUBO DE PVC PARA REDE COLETORA DE ESGOTO DE PAREDE MACIÇA, DN 250 MM, JUNTA ELÁSTICA, INSTALADO EM LOCAL COM NÍVEL BAIXO DE INTERFERÊNCIAS - FORNECIMENTO E ASSENTAMENTO. AF_06/2015</v>
          </cell>
          <cell r="C56" t="str">
            <v>M</v>
          </cell>
          <cell r="D56" t="str">
            <v>105,81</v>
          </cell>
        </row>
        <row r="57">
          <cell r="A57">
            <v>90698</v>
          </cell>
          <cell r="B57" t="str">
            <v>TUBO DE PVC PARA REDE COLETORA DE ESGOTO DE PAREDE MACIÇA, DN 300 MM, JUNTA ELÁSTICA, INSTALADO EM LOCAL COM NÍVEL BAIXO DE INTERFERÊNCIAS - FORNECIMENTO E ASSENTAMENTO. AF_06/2015</v>
          </cell>
          <cell r="C57" t="str">
            <v>M</v>
          </cell>
          <cell r="D57" t="str">
            <v>169,14</v>
          </cell>
        </row>
        <row r="58">
          <cell r="A58">
            <v>90699</v>
          </cell>
          <cell r="B58" t="str">
            <v>TUBO DE PVC PARA REDE COLETORA DE ESGOTO DE PAREDE MACIÇA, DN 350 MM, JUNTA ELÁSTICA, INSTALADO EM LOCAL COM NÍVEL BAIXO DE INTERFERÊNCIAS - FORNECIMENTO E ASSENTAMENTO. AF_06/2015</v>
          </cell>
          <cell r="C58" t="str">
            <v>M</v>
          </cell>
          <cell r="D58" t="str">
            <v>209,02</v>
          </cell>
        </row>
        <row r="59">
          <cell r="A59">
            <v>90700</v>
          </cell>
          <cell r="B59" t="str">
            <v>TUBO DE PVC PARA REDE COLETORA DE ESGOTO DE PAREDE MACIÇA, DN 400 MM, JUNTA ELÁSTICA, INSTALADO EM LOCAL COM NÍVEL BAIXO DE INTERFERÊNCIAS - FORNECIMENTO E ASSENTAMENTO. AF_06/2015</v>
          </cell>
          <cell r="C59" t="str">
            <v>M</v>
          </cell>
          <cell r="D59" t="str">
            <v>274,77</v>
          </cell>
        </row>
        <row r="60">
          <cell r="A60">
            <v>90701</v>
          </cell>
          <cell r="B60" t="str">
            <v>TUBO DE PVC CORRUGADO DE DUPLA PAREDE PARA REDE COLETORA DE ESGOTO, DN 150 MM, JUNTA ELÁSTICA, INSTALADO EM LOCAL COM NÍVEL BAIXO DE INTERFERÊNCIAS - FORNECIMENTO E ASSENTAMENTO. AF_06/2015</v>
          </cell>
          <cell r="C60" t="str">
            <v>M</v>
          </cell>
          <cell r="D60" t="str">
            <v>37,41</v>
          </cell>
        </row>
        <row r="61">
          <cell r="A61">
            <v>90702</v>
          </cell>
          <cell r="B61" t="str">
            <v>TUBO DE PVC CORRUGADO DE DUPLA PAREDE PARA REDE COLETORA DE ESGOTO, DN 200 MM, JUNTA ELÁSTICA, INSTALADO EM LOCAL COM NÍVEL BAIXO DE INTERFERÊNCIAS - FORNECIMENTO E ASSENTAMENTO. AF_06/2015</v>
          </cell>
          <cell r="C61" t="str">
            <v>M</v>
          </cell>
          <cell r="D61" t="str">
            <v>57,95</v>
          </cell>
        </row>
        <row r="62">
          <cell r="A62">
            <v>90703</v>
          </cell>
          <cell r="B62" t="str">
            <v>TUBO DE PVC CORRUGADO DE DUPLA PAREDE PARA REDE COLETORA DE ESGOTO, DN 250 MM, JUNTA ELÁSTICA, INSTALADO EM LOCAL COM NÍVEL BAIXO DE INTERFERÊNCIAS - FORNECIMENTO E ASSENTAMENTO. AF_06/2015</v>
          </cell>
          <cell r="C62" t="str">
            <v>M</v>
          </cell>
          <cell r="D62" t="str">
            <v>93,65</v>
          </cell>
        </row>
        <row r="63">
          <cell r="A63">
            <v>90704</v>
          </cell>
          <cell r="B63" t="str">
            <v>TUBO DE PVC CORRUGADO DE DUPLA PAREDE PARA REDE COLETORA DE ESGOTO, DN 300 MM, JUNTA ELÁSTICA, INSTALADO EM LOCAL COM NÍVEL BAIXO DE INTERFERÊNCIAS - FORNECIMENTO E ASSENTAMENTO. AF_06/2015</v>
          </cell>
          <cell r="C63" t="str">
            <v>M</v>
          </cell>
          <cell r="D63" t="str">
            <v>128,51</v>
          </cell>
        </row>
        <row r="64">
          <cell r="A64">
            <v>90705</v>
          </cell>
          <cell r="B64" t="str">
            <v>TUBO DE PVC CORRUGADO DE DUPLA PAREDE PARA REDE COLETORA DE ESGOTO, DN 350 MM, JUNTA ELÁSTICA, INSTALADO EM LOCAL COM NÍVEL BAIXO DE INTERFERÊNCIAS - FORNECIMENTO E ASSENTAMENTO. AF_06/2015</v>
          </cell>
          <cell r="C64" t="str">
            <v>M</v>
          </cell>
          <cell r="D64" t="str">
            <v>180,02</v>
          </cell>
        </row>
        <row r="65">
          <cell r="A65">
            <v>90706</v>
          </cell>
          <cell r="B65" t="str">
            <v>TUBO DE PVC CORRUGADO DE DUPLA PAREDE PARA REDE COLETORA DE ESGOTO, DN 400 MM, JUNTA ELÁSTICA, INSTALADO EM LOCAL COM NÍVEL BAIXO DE INTERFERÊNCIAS - FORNECIMENTO E ASSENTAMENTO. AF_06/2015</v>
          </cell>
          <cell r="C65" t="str">
            <v>M</v>
          </cell>
          <cell r="D65" t="str">
            <v>216,16</v>
          </cell>
        </row>
        <row r="66">
          <cell r="A66">
            <v>90708</v>
          </cell>
          <cell r="B66" t="str">
            <v>TUBO DE PEAD CORRUGADO DE DUPLA PAREDE PARA REDE COLETORA DE ESGOTO, DN 600 MM, JUNTA ELÁSTICA INTEGRADA, INSTALADO EM LOCAL COM NÍVEL BAIXO DE INTERFERÊNCIAS - FORNECIMENTO E ASSENTAMENTO. AF_06/2015</v>
          </cell>
          <cell r="C66" t="str">
            <v>M</v>
          </cell>
          <cell r="D66" t="str">
            <v>574,38</v>
          </cell>
        </row>
        <row r="67">
          <cell r="A67">
            <v>90709</v>
          </cell>
          <cell r="B67" t="str">
            <v>TUBO DE PVC PARA REDE COLETORA DE ESGOTO DE PAREDE MACIÇA, DN 100 MM, JUNTA ELÁSTICA, INSTALADO EM LOCAL COM NÍVEL ALTO DE INTERFERÊNCIAS - FORNECIMENTO E ASSENTAMENTO. AF_06/2015</v>
          </cell>
          <cell r="C67" t="str">
            <v>M</v>
          </cell>
          <cell r="D67" t="str">
            <v>22,23</v>
          </cell>
        </row>
        <row r="68">
          <cell r="A68">
            <v>90710</v>
          </cell>
          <cell r="B68" t="str">
            <v>TUBO DE PVC PARA REDE COLETORA DE ESGOTO DE PAREDE MACIÇA, DN 150 MM, JUNTA ELÁSTICA, INSTALADO EM LOCAL COM NÍVEL ALTO DE INTERFERÊNCIAS - FORNECIMENTO E ASSENTAMENTO. AF_06/2015</v>
          </cell>
          <cell r="C68" t="str">
            <v>M</v>
          </cell>
          <cell r="D68" t="str">
            <v>44,14</v>
          </cell>
        </row>
        <row r="69">
          <cell r="A69">
            <v>90711</v>
          </cell>
          <cell r="B69" t="str">
            <v>TUBO DE PVC PARA REDE COLETORA DE ESGOTO DE PAREDE MACIÇA, DN 200 MM, JUNTA ELÁSTICA, INSTALADO EM LOCAL COM NÍVEL ALTO DE INTERFERÊNCIAS - FORNECIMENTO E ASSENTAMENTO. AF_06/2015</v>
          </cell>
          <cell r="C69" t="str">
            <v>M</v>
          </cell>
          <cell r="D69" t="str">
            <v>64,62</v>
          </cell>
        </row>
        <row r="70">
          <cell r="A70">
            <v>90712</v>
          </cell>
          <cell r="B70" t="str">
            <v>TUBO DE PVC PARA REDE COLETORA DE ESGOTO DE PAREDE MACIÇA, DN 250 MM, JUNTA ELÁSTICA, INSTALADO EM LOCAL COM NÍVEL ALTO DE INTERFERÊNCIAS - FORNECIMENTO E ASSENTAMENTO. AF_06/2015</v>
          </cell>
          <cell r="C70" t="str">
            <v>M</v>
          </cell>
          <cell r="D70" t="str">
            <v>107,37</v>
          </cell>
        </row>
        <row r="71">
          <cell r="A71">
            <v>90713</v>
          </cell>
          <cell r="B71" t="str">
            <v>TUBO DE PVC PARA REDE COLETORA DE ESGOTO DE PAREDE MACIÇA, DN 300 MM, JUNTA ELÁSTICA, INSTALADO EM LOCAL COM NÍVEL ALTO DE INTERFERÊNCIAS - FORNECIMENTO E ASSENTAMENTO. AF_06/2015</v>
          </cell>
          <cell r="C71" t="str">
            <v>M</v>
          </cell>
          <cell r="D71" t="str">
            <v>170,70</v>
          </cell>
        </row>
        <row r="72">
          <cell r="A72">
            <v>90714</v>
          </cell>
          <cell r="B72" t="str">
            <v>TUBO DE PVC PARA REDE COLETORA DE ESGOTO DE PAREDE MACIÇA, DN 350 MM, JUNTA ELÁSTICA, INSTALADO EM LOCAL COM NÍVEL ALTO DE INTERFERÊNCIAS - FORNECIMENTO E ASSENTAMENTO. AF_06/2015</v>
          </cell>
          <cell r="C72" t="str">
            <v>M</v>
          </cell>
          <cell r="D72" t="str">
            <v>210,58</v>
          </cell>
        </row>
        <row r="73">
          <cell r="A73">
            <v>90715</v>
          </cell>
          <cell r="B73" t="str">
            <v>TUBO DE PVC PARA REDE COLETORA DE ESGOTO DE PAREDE MACIÇA, DN 400 MM, JUNTA ELÁSTICA, INSTALADO EM LOCAL COM NÍVEL ALTO DE INTERFERÊNCIAS - FORNECIMENTO E ASSENTAMENTO. AF_06/2015</v>
          </cell>
          <cell r="C73" t="str">
            <v>M</v>
          </cell>
          <cell r="D73" t="str">
            <v>278,00</v>
          </cell>
        </row>
        <row r="74">
          <cell r="A74">
            <v>90716</v>
          </cell>
          <cell r="B74" t="str">
            <v>TUBO DE PVC CORRUGADO DE DUPLA PAREDE PARA REDE COLETORA DE ESGOTO, DN 150 MM, JUNTA ELÁSTICA, INSTALADO EM LOCAL COM NÍVEL ALTO DE INTERFERÊNCIAS - FORNECIMENTO E ASSENTAMENTO. AF_06/2015</v>
          </cell>
          <cell r="C74" t="str">
            <v>M</v>
          </cell>
          <cell r="D74" t="str">
            <v>38,97</v>
          </cell>
        </row>
        <row r="75">
          <cell r="A75">
            <v>90717</v>
          </cell>
          <cell r="B75" t="str">
            <v>TUBO DE PVC CORRUGADO DE DUPLA PAREDE PARA REDE COLETORA DE ESGOTO, DN 200 MM, JUNTA ELÁSTICA, INSTALADO EM LOCAL COM NÍVEL ALTO DE INTERFERÊNCIAS - FORNECIMENTO E ASSENTAMENTO. AF_06/2015</v>
          </cell>
          <cell r="C75" t="str">
            <v>M</v>
          </cell>
          <cell r="D75" t="str">
            <v>59,51</v>
          </cell>
        </row>
        <row r="76">
          <cell r="A76">
            <v>90718</v>
          </cell>
          <cell r="B76" t="str">
            <v>TUBO DE PVC CORRUGADO DE DUPLA PAREDE PARA REDE COLETORA DE ESGOTO, DN 250 MM, JUNTA ELÁSTICA, INSTALADO EM LOCAL COM NÍVEL ALTO DE INTERFERÊNCIAS - FORNECIMENTO E ASSENTAMENTO. AF_06/2015</v>
          </cell>
          <cell r="C76" t="str">
            <v>M</v>
          </cell>
          <cell r="D76" t="str">
            <v>95,21</v>
          </cell>
        </row>
        <row r="77">
          <cell r="A77">
            <v>90719</v>
          </cell>
          <cell r="B77" t="str">
            <v>TUBO DE PVC CORRUGADO DE DUPLA PAREDE PARA REDE COLETORA DE ESGOTO, DN 300 MM, JUNTA ELÁSTICA, INSTALADO EM LOCAL COM NÍVEL ALTO DE INTERFERÊNCIAS - FORNECIMENTO E ASSENTAMENTO. AF_06/2015</v>
          </cell>
          <cell r="C77" t="str">
            <v>M</v>
          </cell>
          <cell r="D77" t="str">
            <v>130,07</v>
          </cell>
        </row>
        <row r="78">
          <cell r="A78">
            <v>90720</v>
          </cell>
          <cell r="B78" t="str">
            <v>TUBO DE PVC CORRUGADO DE DUPLA PAREDE PARA REDE COLETORA DE ESGOTO, DN 350 MM, JUNTA ELÁSTICA, INSTALADO EM LOCAL COM NÍVEL ALTO DE INTERFERÊNCIAS - FORNECIMENTO E ASSENTAMENTO. AF_06/2015</v>
          </cell>
          <cell r="C78" t="str">
            <v>M</v>
          </cell>
          <cell r="D78" t="str">
            <v>181,58</v>
          </cell>
        </row>
        <row r="79">
          <cell r="A79">
            <v>90721</v>
          </cell>
          <cell r="B79" t="str">
            <v>TUBO DE PVC CORRUGADO DE DUPLA PAREDE PARA REDE COLETORA DE ESGOTO, DN 400 MM, EM JUNTA ELÁSTICA, INSTALADO EM LOCAL COM NÍVEL ALTO DE INTERFERÊNCIAS - FORNECIMENTO E ASSENTAMENTO. AF_06/2015</v>
          </cell>
          <cell r="C79" t="str">
            <v>M</v>
          </cell>
          <cell r="D79" t="str">
            <v>219,38</v>
          </cell>
        </row>
        <row r="80">
          <cell r="A80">
            <v>90723</v>
          </cell>
          <cell r="B80" t="str">
            <v>TUBO DE PEAD CORRUGADO DE DUPLA PAREDE PARA REDE COLETORA DE ESGOTO, DN 600 MM, JUNTA ELÁSTICA INTEGRADA, INSTALADO EM LOCAL COM NÍVEL ALTO DE INTERFERÊNCIAS - FORNECIMENTO E ASSENTAMENTO. AF_06/2015</v>
          </cell>
          <cell r="C80" t="str">
            <v>M</v>
          </cell>
          <cell r="D80" t="str">
            <v>576,42</v>
          </cell>
        </row>
        <row r="81">
          <cell r="A81">
            <v>90724</v>
          </cell>
          <cell r="B81" t="str">
            <v>JUNTA ARGAMASSADA ENTRE TUBO DN 100 MM E O POÇO DE VISITA/ CAIXA DE CONCRETO OU ALVENARIA EM REDES DE ESGOTO. AF_06/2015</v>
          </cell>
          <cell r="C81" t="str">
            <v>UN</v>
          </cell>
          <cell r="D81" t="str">
            <v>18,96</v>
          </cell>
        </row>
        <row r="82">
          <cell r="A82">
            <v>90725</v>
          </cell>
          <cell r="B82" t="str">
            <v>JUNTA ARGAMASSADA ENTRE TUBO DN 150 MM E O POÇO DE VISITA/ CAIXA DE CONCRETO OU ALVENARIA EM REDES DE ESGOTO. AF_06/2015</v>
          </cell>
          <cell r="C82" t="str">
            <v>UN</v>
          </cell>
          <cell r="D82" t="str">
            <v>23,51</v>
          </cell>
        </row>
        <row r="83">
          <cell r="A83">
            <v>90726</v>
          </cell>
          <cell r="B83" t="str">
            <v>JUNTA ARGAMASSADA ENTRE TUBO DN 200 MM E O POÇO/ CAIXA DE CONCRETO OU ALVENARIA EM REDES DE ESGOTO. AF_06/2015</v>
          </cell>
          <cell r="C83" t="str">
            <v>UN</v>
          </cell>
          <cell r="D83" t="str">
            <v>28,09</v>
          </cell>
        </row>
        <row r="84">
          <cell r="A84">
            <v>90727</v>
          </cell>
          <cell r="B84" t="str">
            <v>JUNTA ARGAMASSADA ENTRE TUBO DN 250 MM E O POÇO DE VISITA/ CAIXA DE CONCRETO OU ALVENARIA EM REDES DE ESGOTO. AF_06/2015</v>
          </cell>
          <cell r="C84" t="str">
            <v>UN</v>
          </cell>
          <cell r="D84" t="str">
            <v>32,64</v>
          </cell>
        </row>
        <row r="85">
          <cell r="A85">
            <v>90728</v>
          </cell>
          <cell r="B85" t="str">
            <v>JUNTA ARGAMASSADA ENTRE TUBO DN 300 MM E O POÇO DE VISITA/ CAIXA DE CONCRETO OU ALVENARIA EM REDES DE ESGOTO. AF_06/2015</v>
          </cell>
          <cell r="C85" t="str">
            <v>UN</v>
          </cell>
          <cell r="D85" t="str">
            <v>37,20</v>
          </cell>
        </row>
        <row r="86">
          <cell r="A86">
            <v>90729</v>
          </cell>
          <cell r="B86" t="str">
            <v>JUNTA ARGAMASSADA ENTRE TUBO DN 350 MM E O POÇO DE VISITA/ CAIXA DE CONCRETO OU ALVENARIA EM REDES DE ESGOTO. AF_06/2015</v>
          </cell>
          <cell r="C86" t="str">
            <v>UN</v>
          </cell>
          <cell r="D86" t="str">
            <v>41,77</v>
          </cell>
        </row>
        <row r="87">
          <cell r="A87">
            <v>90730</v>
          </cell>
          <cell r="B87" t="str">
            <v>JUNTA ARGAMASSADA ENTRE TUBO DN 400 MM E O POÇO DE VISITA/ CAIXA DE CONCRETO OU ALVENARIA EM REDES DE ESGOTO. AF_06/2015</v>
          </cell>
          <cell r="C87" t="str">
            <v>UN</v>
          </cell>
          <cell r="D87" t="str">
            <v>46,38</v>
          </cell>
        </row>
        <row r="88">
          <cell r="A88">
            <v>90731</v>
          </cell>
          <cell r="B88" t="str">
            <v>JUNTA ARGAMASSADA ENTRE TUBO DN 450 MM E O POÇO DE VISITA/ CAIXA DE CONCRETO OU ALVENARIA EM REDES DE ESGOTO. AF_06/2015</v>
          </cell>
          <cell r="C88" t="str">
            <v>UN</v>
          </cell>
          <cell r="D88" t="str">
            <v>50,95</v>
          </cell>
        </row>
        <row r="89">
          <cell r="A89">
            <v>90732</v>
          </cell>
          <cell r="B89" t="str">
            <v>JUNTA ARGAMASSADA ENTRE TUBO DN 600 MM E O POÇO DE VISITA/ CAIXA DE CONCRETO OU ALVENARIA EM REDES DE ESGOTO. AF_06/2015</v>
          </cell>
          <cell r="C89" t="str">
            <v>UN</v>
          </cell>
          <cell r="D89" t="str">
            <v>64,62</v>
          </cell>
        </row>
        <row r="90">
          <cell r="A90">
            <v>90733</v>
          </cell>
          <cell r="B90" t="str">
            <v>ASSENTAMENTO DE TUBO DE PVC PARA REDE COLETORA DE ESGOTO DE PAREDE MACIÇA, DN 100 MM, JUNTA ELÁSTICA, INSTALADO EM LOCAL COM NÍVEL BAIXO DE INTERFERÊNCIAS (NÃO INCLUI FORNECIMENTO). AF_06/2015</v>
          </cell>
          <cell r="C90" t="str">
            <v>M</v>
          </cell>
          <cell r="D90" t="str">
            <v>1,97</v>
          </cell>
        </row>
        <row r="91">
          <cell r="A91">
            <v>90734</v>
          </cell>
          <cell r="B91" t="str">
            <v>ASSENTAMENTO DE TUBO DE PVC PARA REDE COLETORA DE ESGOTO DE PAREDE MACIÇA, DN 150 MM, JUNTA ELÁSTICA, INSTALADO EM LOCAL COM NÍVEL BAIXO DE INTERFERÊNCIAS (NÃO INCLUI FORNECIMENTO). AF_06/2015</v>
          </cell>
          <cell r="C91" t="str">
            <v>M</v>
          </cell>
          <cell r="D91" t="str">
            <v>2,40</v>
          </cell>
        </row>
        <row r="92">
          <cell r="A92">
            <v>90735</v>
          </cell>
          <cell r="B92" t="str">
            <v>ASSENTAMENTO DE TUBO DE PVC PARA REDE COLETORA DE ESGOTO DE PAREDE MACIÇA, DN 200 MM, JUNTA ELÁSTICA, INSTALADO EM LOCAL COM NÍVEL BAIXO DE INTERFERÊNCIAS (NÃO INCLUI FORNECIMENTO). AF_06/2015</v>
          </cell>
          <cell r="C92" t="str">
            <v>M</v>
          </cell>
          <cell r="D92" t="str">
            <v>2,85</v>
          </cell>
        </row>
        <row r="93">
          <cell r="A93">
            <v>90736</v>
          </cell>
          <cell r="B93" t="str">
            <v>ASSENTAMENTO DE TUBO DE PVC PARA REDE COLETORA DE ESGOTO DE PAREDE MACIÇA, DN 250 MM, JUNTA ELÁSTICA, INSTALADO EM LOCAL COM NÍVEL BAIXO DE INTERFERÊNCIAS (NÃO INCLUI FORNECIMENTO). AF_06/2015</v>
          </cell>
          <cell r="C93" t="str">
            <v>M</v>
          </cell>
          <cell r="D93" t="str">
            <v>3,30</v>
          </cell>
        </row>
        <row r="94">
          <cell r="A94">
            <v>90737</v>
          </cell>
          <cell r="B94" t="str">
            <v>ASSENTAMENTO DE TUBO DE PVC PARA REDE COLETORA DE ESGOTO DE PAREDE MACIÇA, DN 300 MM, JUNTA ELÁSTICA, INSTALADO EM LOCAL COM NÍVEL BAIXO DE INTERFERÊNCIAS (NÃO INCLUI FORNECIMENTO). AF_06/2015</v>
          </cell>
          <cell r="C94" t="str">
            <v>M</v>
          </cell>
          <cell r="D94" t="str">
            <v>3,73</v>
          </cell>
        </row>
        <row r="95">
          <cell r="A95">
            <v>90738</v>
          </cell>
          <cell r="B95" t="str">
            <v>ASSENTAMENTO DE TUBO DE PVC PARA REDE COLETORA DE ESGOTO DE PAREDE MACIÇA, DN 350 MM, JUNTA ELÁSTICA, INSTALADO EM LOCAL COM NÍVEL BAIXO DE INTERFERÊNCIAS (NÃO INCLUI FORNECIMENTO). AF_06/2015</v>
          </cell>
          <cell r="C95" t="str">
            <v>M</v>
          </cell>
          <cell r="D95" t="str">
            <v>4,18</v>
          </cell>
        </row>
        <row r="96">
          <cell r="A96">
            <v>90739</v>
          </cell>
          <cell r="B96" t="str">
            <v>ASSENTAMENTO DE TUBO DE PVC PARA REDE COLETORA DE ESGOTO DE PAREDE MACIÇA, DN 400 MM, JUNTA ELÁSTICA, INSTALADO EM LOCAL COM NÍVEL BAIXO DE INTERFERÊNCIAS (NÃO INCLUI FORNECIMENTO). AF_06/2015</v>
          </cell>
          <cell r="C96" t="str">
            <v>M</v>
          </cell>
          <cell r="D96" t="str">
            <v>9,53</v>
          </cell>
        </row>
        <row r="97">
          <cell r="A97">
            <v>90740</v>
          </cell>
          <cell r="B97" t="str">
            <v>ASSENTAMENTO DE TUBO DE PVC CORRUGADO DE DUPLA PAREDE PARA REDE COLETORA DE ESGOTO, DN 150 MM, JUNTA ELÁSTICA, INSTALADO EM LOCAL COM NÍVEL BAIXO DE INTERFERÊNCIAS (NÃO INCLUI FORNECIMENTO). AF_06/2015</v>
          </cell>
          <cell r="C97" t="str">
            <v>M</v>
          </cell>
          <cell r="D97" t="str">
            <v>4,40</v>
          </cell>
        </row>
        <row r="98">
          <cell r="A98">
            <v>90741</v>
          </cell>
          <cell r="B98" t="str">
            <v>ASSENTAMENTO DE TUBO DE PVC CORRUGADO DE DUPLA PAREDE PARA REDE COLETORA DE ESGOTO, DN 200 MM, JUNTA ELÁSTICA, INSTALADO EM LOCAL COM NÍVEL BAIXO DE INTERFERÊNCIAS (NÃO INCLUI FORNECIMENTO). AF_06/2015</v>
          </cell>
          <cell r="C98" t="str">
            <v>M</v>
          </cell>
          <cell r="D98" t="str">
            <v>4,84</v>
          </cell>
        </row>
        <row r="99">
          <cell r="A99">
            <v>90742</v>
          </cell>
          <cell r="B99" t="str">
            <v>ASSENTAMENTO DE TUBO DE PVC CORRUGADO DE DUPLA PAREDE PARA REDE COLETORA DE ESGOTO, DN 250 MM, JUNTA ELÁSTICA, INSTALADO EM LOCAL COM NÍVEL BAIXO DE INTERFERÊNCIAS (NÃO INCLUI FORNECIMENTO). AF_06/2015</v>
          </cell>
          <cell r="C99" t="str">
            <v>M</v>
          </cell>
          <cell r="D99" t="str">
            <v>5,28</v>
          </cell>
        </row>
        <row r="100">
          <cell r="A100">
            <v>90743</v>
          </cell>
          <cell r="B100" t="str">
            <v>ASSENTAMENTO DE TUBO DE PVC CORRUGADO DE DUPLA PAREDE PARA REDE COLETORA DE ESGOTO, DN 300 MM, JUNTA ELÁSTICA, INSTALADO EM LOCAL COM NÍVEL BAIXO DE INTERFERÊNCIAS (NÃO INCLUI FORNECIMENTO). AF_06/2015</v>
          </cell>
          <cell r="C100" t="str">
            <v>M</v>
          </cell>
          <cell r="D100" t="str">
            <v>5,72</v>
          </cell>
        </row>
        <row r="101">
          <cell r="A101">
            <v>90744</v>
          </cell>
          <cell r="B101" t="str">
            <v>ASSENTAMENTO DE TUBO DE PVC CORRUGADO DE DUPLA PAREDE PARA REDE COLETORA DE ESGOTO, DN 350 MM, JUNTA ELÁSTICA, INSTALADO EM LOCAL COM NÍVEL BAIXO DE INTERFERÊNCIAS (NÃO INCLUI FORNECIMENTO). AF_06/2015</v>
          </cell>
          <cell r="C101" t="str">
            <v>M</v>
          </cell>
          <cell r="D101" t="str">
            <v>6,16</v>
          </cell>
        </row>
        <row r="102">
          <cell r="A102">
            <v>90745</v>
          </cell>
          <cell r="B102" t="str">
            <v>ASSENTAMENTO DE TUBO DE PVC CORRUGADO DE DUPLA PAREDE PARA REDE COLETORA DE ESGOTO, DN 400 MM, JUNTA ELÁSTICA, INSTALADO EM LOCAL COM NÍVEL BAIXO DE INTERFERÊNCIAS (NÃO INCLUI FORNECIMENTO). AF_06/2015</v>
          </cell>
          <cell r="C102" t="str">
            <v>M</v>
          </cell>
          <cell r="D102" t="str">
            <v>13,64</v>
          </cell>
        </row>
        <row r="103">
          <cell r="A103">
            <v>90746</v>
          </cell>
          <cell r="B103" t="str">
            <v>ASSENTAMENTO DE TUBO DE PEAD CORRUGADO DE DUPLA PAREDE PARA REDE COLETORA DE ESGOTO, DN 450 MM, JUNTA ELÁSTICA INTEGRADA, INSTALADO EM LOCAL COM NÍVEL BAIXO DE INTERFERÊNCIAS (NÃO INCLUI FORNECIMENTO). AF_06/2015</v>
          </cell>
          <cell r="C103" t="str">
            <v>M</v>
          </cell>
          <cell r="D103" t="str">
            <v>2,68</v>
          </cell>
        </row>
        <row r="104">
          <cell r="A104">
            <v>90747</v>
          </cell>
          <cell r="B104" t="str">
            <v>ASSENTAMENTO DE TUBO DE PEAD CORRUGADO DE DUPLA PAREDE PARA REDE COLETORA DE ESGOTO, DN 600 MM, JUNTA ELÁSTICA INTEGRADA, INSTALADO EM LOCAL COM NÍVEL BAIXO DE INTERFERÊNCIAS (NÃO INCLUI FORNECIMENTO). AF_06/2015</v>
          </cell>
          <cell r="C104" t="str">
            <v>M</v>
          </cell>
          <cell r="D104" t="str">
            <v>10,71</v>
          </cell>
        </row>
        <row r="105">
          <cell r="A105">
            <v>90748</v>
          </cell>
          <cell r="B105" t="str">
            <v>ASSENTAMENTO DE TUBO DE PVC PARA REDE COLETORA DE ESGOTO DE PAREDE MACIÇA, DN 100 MM, JUNTA ELÁSTICA, INSTALADO EM LOCAL COM NÍVEL ALTO DE INTERFERÊNCIAS (NÃO INCLUI FORNECIMENTO). AF_06/2015</v>
          </cell>
          <cell r="C105" t="str">
            <v>M</v>
          </cell>
          <cell r="D105" t="str">
            <v>3,54</v>
          </cell>
        </row>
        <row r="106">
          <cell r="A106">
            <v>90749</v>
          </cell>
          <cell r="B106" t="str">
            <v>ASSENTAMENTO DE TUBO DE PVC PARA REDE COLETORA DE ESGOTO DE PAREDE MACIÇA, DN 150 MM, JUNTA ELÁSTICA, INSTALADO EM LOCAL COM NÍVEL ALTO DE INTERFERÊNCIAS (NÃO INCLUI FORNECIMENTO). AF_06/2015</v>
          </cell>
          <cell r="C106" t="str">
            <v>M</v>
          </cell>
          <cell r="D106" t="str">
            <v>3,98</v>
          </cell>
        </row>
        <row r="107">
          <cell r="A107">
            <v>90750</v>
          </cell>
          <cell r="B107" t="str">
            <v>ASSENTAMENTO DE TUBO DE PVC PARA REDE COLETORA DE ESGOTO DE PAREDE MACIÇA, DN 200 MM, JUNTA ELÁSTICA, INSTALADO EM LOCAL COM NÍVEL ALTO DE INTERFERÊNCIAS (NÃO INCLUI FORNECIMENTO). AF_06/2015</v>
          </cell>
          <cell r="C107" t="str">
            <v>M</v>
          </cell>
          <cell r="D107" t="str">
            <v>4,41</v>
          </cell>
        </row>
        <row r="108">
          <cell r="A108">
            <v>90751</v>
          </cell>
          <cell r="B108" t="str">
            <v>ASSENTAMENTO DE TUBO DE PVC PARA REDE COLETORA DE ESGOTO DE PAREDE MACIÇA, DN 250 MM, JUNTA ELÁSTICA, INSTALADO EM LOCAL COM NÍVEL ALTO DE INTERFERÊNCIAS (NÃO INCLUI FORNECIMENTO). AF_06/2015</v>
          </cell>
          <cell r="C108" t="str">
            <v>M</v>
          </cell>
          <cell r="D108" t="str">
            <v>4,86</v>
          </cell>
        </row>
        <row r="109">
          <cell r="A109">
            <v>90752</v>
          </cell>
          <cell r="B109" t="str">
            <v>ASSENTAMENTO DE TUBO DE PVC PARA REDE COLETORA DE ESGOTO DE PAREDE MACIÇA, DN 300 MM, JUNTA ELÁSTICA, INSTALADO EM LOCAL COM NÍVEL ALTO DE INTERFERÊNCIAS (NÃO INCLUI FORNECIMENTO). AF_06/2015</v>
          </cell>
          <cell r="C109" t="str">
            <v>M</v>
          </cell>
          <cell r="D109" t="str">
            <v>5,29</v>
          </cell>
        </row>
        <row r="110">
          <cell r="A110">
            <v>90753</v>
          </cell>
          <cell r="B110" t="str">
            <v>ASSENTAMENTO DE TUBO DE PVC PARA REDE COLETORA DE ESGOTO DE PAREDE MACIÇA, DN 350 MM, JUNTA ELÁSTICA, INSTALADO EM LOCAL COM NÍVEL ALTO DE INTERFERÊNCIAS (NÃO INCLUI FORNECIMENTO). AF_06/2015</v>
          </cell>
          <cell r="C110" t="str">
            <v>M</v>
          </cell>
          <cell r="D110" t="str">
            <v>5,74</v>
          </cell>
        </row>
        <row r="111">
          <cell r="A111">
            <v>90754</v>
          </cell>
          <cell r="B111" t="str">
            <v>ASSENTAMENTO DE TUBO DE PVC PARA REDE COLETORA DE ESGOTO DE PAREDE MACIÇA, DN 400 MM, JUNTA ELÁSTICA, INSTALADO EM LOCAL COM NÍVEL ALTO DE INTERFERÊNCIAS (NÃO INCLUI FORNECIMENTO). AF_06/2015</v>
          </cell>
          <cell r="C111" t="str">
            <v>M</v>
          </cell>
          <cell r="D111" t="str">
            <v>12,76</v>
          </cell>
        </row>
        <row r="112">
          <cell r="A112">
            <v>90755</v>
          </cell>
          <cell r="B112" t="str">
            <v>ASSENTAMENTO DE TUBO DE PVC CORRUGADO DE DUPLA PAREDE PARA REDE COLETORA DE ESGOTO, DN 150 MM, JUNTA ELÁSTICA, INSTALADO EM LOCAL COM NÍVEL ALTO DE INTERFERÊNCIAS (NÃO INCLUI FORNECIMENTO). AF_06/2015</v>
          </cell>
          <cell r="C112" t="str">
            <v>M</v>
          </cell>
          <cell r="D112" t="str">
            <v>5,96</v>
          </cell>
        </row>
        <row r="113">
          <cell r="A113">
            <v>90756</v>
          </cell>
          <cell r="B113" t="str">
            <v>ASSENTAMENTO DE TUBO DE PVC CORRUGADO DE DUPLA PAREDE PARA REDE COLETORA DE ESGOTO, DN 200 MM, JUNTA ELÁSTICA, INSTALADO EM LOCAL COM NÍVEL ALTO DE INTERFERÊNCIAS (NÃO INCLUI FORNECIMENTO). AF_06/2015</v>
          </cell>
          <cell r="C113" t="str">
            <v>M</v>
          </cell>
          <cell r="D113" t="str">
            <v>6,40</v>
          </cell>
        </row>
        <row r="114">
          <cell r="A114">
            <v>90757</v>
          </cell>
          <cell r="B114" t="str">
            <v>ASSENTAMENTO DE TUBO DE PVC CORRUGADO DE DUPLA PAREDE PARA REDE COLETORA DE ESGOTO, DN 250 MM, JUNTA ELÁSTICA, INSTALADO EM LOCAL COM NÍVEL ALTO DE INTERFERÊNCIAS (NÃO INCLUI FORNECIMENTO). AF_06/2015</v>
          </cell>
          <cell r="C114" t="str">
            <v>M</v>
          </cell>
          <cell r="D114" t="str">
            <v>6,84</v>
          </cell>
        </row>
        <row r="115">
          <cell r="A115">
            <v>90758</v>
          </cell>
          <cell r="B115" t="str">
            <v>ASSENTAMENTO DE TUBO DE PVC CORRUGADO DE DUPLA PAREDE PARA REDE COLETORA DE ESGOTO, DN 300 MM, JUNTA ELÁSTICA, INSTALADO EM LOCAL COM NÍVEL ALTO DE INTERFERÊNCIAS (NÃO INCLUI FORNECIMENTO). AF_06/2015</v>
          </cell>
          <cell r="C115" t="str">
            <v>M</v>
          </cell>
          <cell r="D115" t="str">
            <v>7,28</v>
          </cell>
        </row>
        <row r="116">
          <cell r="A116">
            <v>90759</v>
          </cell>
          <cell r="B116" t="str">
            <v>ASSENTAMENTO DE TUBO DE PVC CORRUGADO DE DUPLA PAREDE PARA REDE COLETORA DE ESGOTO, DN 350 MM, JUNTA ELÁSTICA, INSTALADO EM LOCAL COM NÍVEL ALTO DE INTERFERÊNCIAS (NÃO INCLUI FORNECIMENTO). AF_06/2015</v>
          </cell>
          <cell r="C116" t="str">
            <v>M</v>
          </cell>
          <cell r="D116" t="str">
            <v>7,72</v>
          </cell>
        </row>
        <row r="117">
          <cell r="A117">
            <v>90760</v>
          </cell>
          <cell r="B117" t="str">
            <v>ASSENTAMENTO DE TUBO DE PVC CORRUGADO DE DUPLA PAREDE PARA REDE COLETORA DE ESGOTO, DN 400 MM, EM JUNTA ELÁSTICA, INSTALADO EM LOCAL COM NÍVEL ALTO DE INTERFERÊNCIAS (NÃO INCLUI FORNECIMENTO). AF_06/2015</v>
          </cell>
          <cell r="C117" t="str">
            <v>M</v>
          </cell>
          <cell r="D117" t="str">
            <v>16,86</v>
          </cell>
        </row>
        <row r="118">
          <cell r="A118">
            <v>90761</v>
          </cell>
          <cell r="B118" t="str">
            <v>ASSENTAMENTO DE TUBO DE PEAD CORRUGADO DE DUPLA PAREDE PARA REDE COLETORA DE ESGOTO, DN 450 MM, JUNTA ELÁSTICA INTEGRADA, INSTALADO EM LOCAL COM NÍVEL ALTO DE INTERFERÊNCIAS (NÃO INCLUI FORNECIMENTO). AF_06/2015</v>
          </cell>
          <cell r="C118" t="str">
            <v>M</v>
          </cell>
          <cell r="D118" t="str">
            <v>3,28</v>
          </cell>
        </row>
        <row r="119">
          <cell r="A119">
            <v>90762</v>
          </cell>
          <cell r="B119" t="str">
            <v>ASSENTAMENTO DE TUBO DE PEAD CORRUGADO DE DUPLA PAREDE PARA REDE COLETORA DE ESGOTO, DN 600 MM, JUNTA ELÁSTICA INTEGRADA, INSTALADO EM LOCAL COM NÍVEL ALTO DE INTERFERÊNCIAS (NÃO INCLUI FORNECIMENTO). AF_06/2015</v>
          </cell>
          <cell r="C119" t="str">
            <v>M</v>
          </cell>
          <cell r="D119" t="str">
            <v>12,75</v>
          </cell>
        </row>
        <row r="120">
          <cell r="A120">
            <v>94869</v>
          </cell>
          <cell r="B120" t="str">
            <v>TUBO DE PEAD CORRUGADO DE DUPLA PAREDE PARA REDE COLETORA DE ESGOTO, DN 250 MM, JUNTA ELÁSTICA INTEGRADA, INSTALADO EM LOCAL COM NÍVEL BAIXO DE INTERFERÊNCIAS - FORNECIMENTO E ASSENTAMENTO. AF_06/2016</v>
          </cell>
          <cell r="C120" t="str">
            <v>M</v>
          </cell>
          <cell r="D120" t="str">
            <v>116,71</v>
          </cell>
        </row>
        <row r="121">
          <cell r="A121">
            <v>94870</v>
          </cell>
          <cell r="B121" t="str">
            <v>ASSENTAMENTO DE TUBO DE PEAD CORRUGADO DE DUPLA PAREDE PARA REDE COLETORA DE ESGOTO, DN 250 MM, JUNTA ELÁSTICA INTEGRADA, INSTALADO EM LOCAL COM NÍVEL BAIXO DE INTERFERÊNCIAS (NÃO INCLUI FORNECIMENTO). AF_06/2016</v>
          </cell>
          <cell r="C121" t="str">
            <v>M</v>
          </cell>
          <cell r="D121" t="str">
            <v>0,65</v>
          </cell>
        </row>
        <row r="122">
          <cell r="A122">
            <v>94871</v>
          </cell>
          <cell r="B122" t="str">
            <v>TUBO DE PEAD CORRUGADO DE DUPLA PAREDE PARA REDE COLETORA DE ESGOTO, DN 300 MM, JUNTA ELÁSTICA INTEGRADA, INSTALADO EM LOCAL COM NÍVEL BAIXO DE INTERFERÊNCIAS - FORNECIMENTO E ASSENTAMENTO. AF_06/2016</v>
          </cell>
          <cell r="C122" t="str">
            <v>M</v>
          </cell>
          <cell r="D122" t="str">
            <v>138,35</v>
          </cell>
        </row>
        <row r="123">
          <cell r="A123">
            <v>94872</v>
          </cell>
          <cell r="B123" t="str">
            <v>ASSENTAMENTO DE TUBO DE PEAD CORRUGADO DE DUPLA PAREDE PARA REDE COLETORA DE ESGOTO, DN 300 MM, JUNTA ELÁSTICA INTEGRADA, INSTALADO EM LOCAL COM NÍVEL BAIXO DE INTERFERÊNCIAS (NÃO INCLUI FORNECIMENTO). AF_06/2016</v>
          </cell>
          <cell r="C123" t="str">
            <v>M</v>
          </cell>
          <cell r="D123" t="str">
            <v>1,15</v>
          </cell>
        </row>
        <row r="124">
          <cell r="A124">
            <v>94875</v>
          </cell>
          <cell r="B124" t="str">
            <v>TUBO DE PEAD CORRUGADO DE DUPLA PAREDE PARA REDE COLETORA DE ESGOTO, DN 750 MM, JUNTA ELÁSTICA INTEGRADA, INSTALADO EM LOCAL COM NÍVEL BAIXO DE INTERFERÊNCIAS - FORNECIMENTO E ASSENTAMENTO. AF_06/2016</v>
          </cell>
          <cell r="C124" t="str">
            <v>M</v>
          </cell>
          <cell r="D124" t="str">
            <v>811,79</v>
          </cell>
        </row>
        <row r="125">
          <cell r="A125">
            <v>94876</v>
          </cell>
          <cell r="B125" t="str">
            <v>ASSENTAMENTO DE TUBO DE PEAD CORRUGADO DE DUPLA PAREDE PARA REDE COLETORA DE ESGOTO, DN 750 MM, JUNTA ELÁSTICA INTEGRADA, INSTALADO EM LOCAL COM NÍVEL BAIXO DE INTERFERÊNCIAS (NÃO INCLUI FORNECIMENTO). AF_06/2016</v>
          </cell>
          <cell r="C125" t="str">
            <v>M</v>
          </cell>
          <cell r="D125" t="str">
            <v>16,21</v>
          </cell>
        </row>
        <row r="126">
          <cell r="A126">
            <v>94878</v>
          </cell>
          <cell r="B126" t="str">
            <v>ASSENTAMENTO DE TUBO DE PEAD CORRUGADO DE DUPLA PAREDE PARA REDE COLETORA DE ESGOTO, DN 900 MM, JUNTA ELÁSTICA INTEGRADA, INSTALADO EM LOCAL COM NÍVEL BAIXO DE INTERFERÊNCIAS (NÃO INCLUI FORNECIMENTO). AF_06/2016</v>
          </cell>
          <cell r="C126" t="str">
            <v>M</v>
          </cell>
          <cell r="D126" t="str">
            <v>19,03</v>
          </cell>
        </row>
        <row r="127">
          <cell r="A127">
            <v>94879</v>
          </cell>
          <cell r="B127" t="str">
            <v>TUBO DE PEAD CORRUGADO DE DUPLA PAREDE PARA REDE COLETORA DE ESGOTO, DN 1000 MM, JUNTA ELÁSTICA INTEGRADA, INSTALADO EM LOCAL COM NÍVEL BAIXO DE INTERFERÊNCIAS - FORNECIMENTO E ASSENTAMENTO. AF_06/2016</v>
          </cell>
          <cell r="C127" t="str">
            <v>M</v>
          </cell>
          <cell r="D127" t="str">
            <v>1.082,09</v>
          </cell>
        </row>
        <row r="128">
          <cell r="A128">
            <v>94880</v>
          </cell>
          <cell r="B128" t="str">
            <v>ASSENTAMENTO DE TUBO DE PEAD CORRUGADO DE DUPLA PAREDE PARA REDE COLETORA DE ESGOTO, DN 1000 MM, JUNTA ELÁSTICA INTEGRADA, INSTALADO EM LOCAL COM NÍVEL BAIXO DE INTERFERÊNCIAS (NÃO INCLUI FORNECIMENTO). AF_06/2016</v>
          </cell>
          <cell r="C128" t="str">
            <v>M</v>
          </cell>
          <cell r="D128" t="str">
            <v>23,30</v>
          </cell>
        </row>
        <row r="129">
          <cell r="A129">
            <v>94881</v>
          </cell>
          <cell r="B129" t="str">
            <v>TUBO DE PEAD CORRUGADO DE DUPLA PAREDE PARA REDE COLETORA DE ESGOTO, DN 1200 MM, JUNTA ELÁSTICA INTEGRADA, INSTALADO EM LOCAL COM NÍVEL BAIXO DE INTERFERÊNCIAS - FORNECIMENTO E ASSENTAMENTO. AF_06/2016</v>
          </cell>
          <cell r="C129" t="str">
            <v>M</v>
          </cell>
          <cell r="D129" t="str">
            <v>1.687,16</v>
          </cell>
        </row>
        <row r="130">
          <cell r="A130">
            <v>94882</v>
          </cell>
          <cell r="B130" t="str">
            <v>ASSENTAMENTO DE TUBO DE PEAD CORRUGADO DE DUPLA PAREDE PARA REDE COLETORA DE ESGOTO, DN 1200 MM, JUNTA ELÁSTICA INTEGRADA, INSTALADO EM LOCAL COM NÍVEL BAIXO DE INTERFERÊNCIAS (NÃO INCLUI FORNECIMENTO). AF_06/2016</v>
          </cell>
          <cell r="C130" t="str">
            <v>M</v>
          </cell>
          <cell r="D130" t="str">
            <v>27,65</v>
          </cell>
        </row>
        <row r="131">
          <cell r="A131">
            <v>94884</v>
          </cell>
          <cell r="B131" t="str">
            <v>ASSENTAMENTO DE TUBO DE PEAD CORRUGADO DE DUPLA PAREDE PARA REDE COLETORA DE ESGOTO, DN 1500 MM, JUNTA ELÁSTICA INTEGRADA, INSTALADO EM LOCAL COM NÍVEL BAIXO DE INTERFERÊNCIAS (NÃO INCLUI FORNECIMENTO). AF_06/2016</v>
          </cell>
          <cell r="C131" t="str">
            <v>M</v>
          </cell>
          <cell r="D131" t="str">
            <v>36,44</v>
          </cell>
        </row>
        <row r="132">
          <cell r="A132">
            <v>94885</v>
          </cell>
          <cell r="B132" t="str">
            <v>TUBO DE PEAD CORRUGADO DE DUPLA PAREDE PARA REDE COLETORA DE ESGOTO, DN 250 MM, JUNTA ELÁSTICA INTEGRADA, INSTALADO EM LOCAL COM NÍVEL ALTO DE INTERFERÊNCIAS - FORNECIMENTO E ASSENTAMENTO. AF_06/2016</v>
          </cell>
          <cell r="C132" t="str">
            <v>M</v>
          </cell>
          <cell r="D132" t="str">
            <v>116,90</v>
          </cell>
        </row>
        <row r="133">
          <cell r="A133">
            <v>94886</v>
          </cell>
          <cell r="B133" t="str">
            <v>ASSENTAMENTO DE TUBO DE PEAD CORRUGADO DE DUPLA PAREDE PARA REDE COLETORA DE ESGOTO, DN 250 MM, JUNTA ELÁSTICA INTEGRADA, INSTALADO EM LOCAL COM NÍVEL ALTO DE INTERFERÊNCIAS (NÃO INCLUI FORNECIMENTO). AF_06/2016</v>
          </cell>
          <cell r="C133" t="str">
            <v>M</v>
          </cell>
          <cell r="D133" t="str">
            <v>0,84</v>
          </cell>
        </row>
        <row r="134">
          <cell r="A134">
            <v>94887</v>
          </cell>
          <cell r="B134" t="str">
            <v>TUBO DE PEAD CORRUGADO DE DUPLA PAREDE PARA REDE COLETORA DE ESGOTO, DN 300 MM, JUNTA ELÁSTICA INTEGRADA, INSTALADO EM LOCAL COM NÍVEL ALTO DE INTERFERÊNCIAS - FORNECIMENTO E ASSENTAMENTO. AF_06/2016</v>
          </cell>
          <cell r="C134" t="str">
            <v>M</v>
          </cell>
          <cell r="D134" t="str">
            <v>138,65</v>
          </cell>
        </row>
        <row r="135">
          <cell r="A135">
            <v>94888</v>
          </cell>
          <cell r="B135" t="str">
            <v>ASSENTAMENTO DE TUBO DE PEAD CORRUGADO DE DUPLA PAREDE PARA REDE COLETORA DE ESGOTO, DN 300 MM, JUNTA ELÁSTICA INTEGRADA, INSTALADO EM LOCAL COM NÍVEL ALTO DE INTERFERÊNCIAS (NÃO INCLUI FORNECIMENTO). AF_06/2016</v>
          </cell>
          <cell r="C135" t="str">
            <v>M</v>
          </cell>
          <cell r="D135" t="str">
            <v>1,45</v>
          </cell>
        </row>
        <row r="136">
          <cell r="A136">
            <v>94891</v>
          </cell>
          <cell r="B136" t="str">
            <v>TUBO DE PEAD CORRUGADO DE DUPLA PAREDE PARA REDE COLETORA DE ESGOTO, DN 750 MM, JUNTA ELÁSTICA INTEGRADA, INSTALADO EM LOCAL COM NÍVEL ALTO DE INTERFERÊNCIAS - FORNECIMENTO E ASSENTAMENTO. AF_06/2016</v>
          </cell>
          <cell r="C136" t="str">
            <v>M</v>
          </cell>
          <cell r="D136" t="str">
            <v>814,41</v>
          </cell>
        </row>
        <row r="137">
          <cell r="A137">
            <v>94892</v>
          </cell>
          <cell r="B137" t="str">
            <v>ASSENTAMENTO DE TUBO DE PEAD CORRUGADO DE DUPLA PAREDE PARA REDE COLETORA DE ESGOTO, DN 750 MM, JUNTA ELÁSTICA INTEGRADA, INSTALADO EM LOCAL COM NÍVEL ALTO DE INTERFERÊNCIAS (NÃO INCLUI FORNECIMENTO). AF_06/2016</v>
          </cell>
          <cell r="C137" t="str">
            <v>M</v>
          </cell>
          <cell r="D137" t="str">
            <v>18,83</v>
          </cell>
        </row>
        <row r="138">
          <cell r="A138">
            <v>94894</v>
          </cell>
          <cell r="B138" t="str">
            <v>ASSENTAMENTO DE TUBO DE PEAD CORRUGADO DE DUPLA PAREDE PARA REDE COLETORA DE ESGOTO, DN 900 MM, JUNTA ELÁSTICA INTEGRADA, INSTALADO EM LOCAL COM NÍVEL ALTO DE INTERFERÊNCIAS (NÃO INCLUI FORNECIMENTO). AF_06/2016</v>
          </cell>
          <cell r="C138" t="str">
            <v>M</v>
          </cell>
          <cell r="D138" t="str">
            <v>21,88</v>
          </cell>
        </row>
        <row r="139">
          <cell r="A139">
            <v>94895</v>
          </cell>
          <cell r="B139" t="str">
            <v>TUBO DE PEAD CORRUGADO DE DUPLA PAREDE PARA REDE COLETORA DE ESGOTO, DN 1000 MM, JUNTA ELÁSTICA INTEGRADA, INSTALADO EM LOCAL COM NÍVEL ALTO DE INTERFERÊNCIAS - FORNECIMENTO E ASSENTAMENTO. AF_06/2016</v>
          </cell>
          <cell r="C139" t="str">
            <v>M</v>
          </cell>
          <cell r="D139" t="str">
            <v>1.085,22</v>
          </cell>
        </row>
        <row r="140">
          <cell r="A140">
            <v>94896</v>
          </cell>
          <cell r="B140" t="str">
            <v>ASSENTAMENTO DE TUBO DE PEAD CORRUGADO DE DUPLA PAREDE PARA REDE COLETORA DE ESGOTO, DN 1000 MM, JUNTA ELÁSTICA INTEGRADA, INSTALADO EM LOCAL COM NÍVEL ALTO DE INTERFERÊNCIAS (NÃO INCLUI FORNECIMENTO). AF_06/2016</v>
          </cell>
          <cell r="C140" t="str">
            <v>M</v>
          </cell>
          <cell r="D140" t="str">
            <v>26,43</v>
          </cell>
        </row>
        <row r="141">
          <cell r="A141">
            <v>94897</v>
          </cell>
          <cell r="B141" t="str">
            <v>TUBO DE PEAD CORRUGADO DE DUPLA PAREDE PARA REDE COLETORA DE ESGOTO, DN 1200 MM, JUNTA ELÁSTICA INTEGRADA, INSTALADO EM LOCAL COM NÍVEL ALTO DE INTERFERÊNCIAS - FORNECIMENTO E ASSENTAMENTO. AF_06/2016</v>
          </cell>
          <cell r="C141" t="str">
            <v>M</v>
          </cell>
          <cell r="D141" t="str">
            <v>1.690,50</v>
          </cell>
        </row>
        <row r="142">
          <cell r="A142">
            <v>94898</v>
          </cell>
          <cell r="B142" t="str">
            <v>ASSENTAMENTO DE TUBO DE PEAD CORRUGADO DE DUPLA PAREDE PARA REDE COLETORA DE ESGOTO, DN 1200 MM, JUNTA ELÁSTICA INTEGRADA, INSTALADO EM LOCAL COM NÍVEL ALTO DE INTERFERÊNCIAS (NÃO INCLUI FORNECIMENTO). AF_06/2016</v>
          </cell>
          <cell r="C142" t="str">
            <v>M</v>
          </cell>
          <cell r="D142" t="str">
            <v>30,99</v>
          </cell>
        </row>
        <row r="143">
          <cell r="A143">
            <v>94900</v>
          </cell>
          <cell r="B143" t="str">
            <v>ASSENTAMENTO DE TUBO DE PEAD CORRUGADO DE DUPLA PAREDE PARA REDE COLETORA DE ESGOTO, DN 1500 MM, JUNTA ELÁSTICA INTEGRADA, INSTALADO EM LOCAL COM NÍVEL ALTO DE INTERFERÊNCIAS (NÃO INCLUI FORNECIMENTO). AF_06/2016</v>
          </cell>
          <cell r="C143" t="str">
            <v>M</v>
          </cell>
          <cell r="D143" t="str">
            <v>40,10</v>
          </cell>
        </row>
        <row r="144">
          <cell r="A144">
            <v>97121</v>
          </cell>
          <cell r="B144" t="str">
            <v>ASSENTAMENTO DE TUBO DE PVC PBA PARA REDE DE ÁGUA, DN 50 MM, JUNTA ELÁSTICA INTEGRADA, INSTALADO EM LOCAL COM NÍVEL ALTO DE INTERFERÊNCIAS (NÃO INCLUI FORNECIMENTO). AF_11/2017</v>
          </cell>
          <cell r="C144" t="str">
            <v>M</v>
          </cell>
          <cell r="D144" t="str">
            <v>1,48</v>
          </cell>
        </row>
        <row r="145">
          <cell r="A145">
            <v>97122</v>
          </cell>
          <cell r="B145" t="str">
            <v>ASSENTAMENTO DE TUBO DE PVC PBA PARA REDE DE ÁGUA, DN 75 MM, JUNTA ELÁSTICA INTEGRADA, INSTALADO EM LOCAL COM NÍVEL ALTO DE INTERFERÊNCIAS (NÃO INCLUI FORNECIMENTO). AF_11/2017</v>
          </cell>
          <cell r="C145" t="str">
            <v>M</v>
          </cell>
          <cell r="D145" t="str">
            <v>2,06</v>
          </cell>
        </row>
        <row r="146">
          <cell r="A146">
            <v>97123</v>
          </cell>
          <cell r="B146" t="str">
            <v>ASSENTAMENTO DE TUBO DE PVC PBA PARA REDE DE ÁGUA, DN 100 MM, JUNTA ELÁSTICA INTEGRADA, INSTALADO EM LOCAL COM NÍVEL ALTO DE INTERFERÊNCIAS (NÃO INCLUI FORNECIMENTO). AF_11/2017</v>
          </cell>
          <cell r="C146" t="str">
            <v>M</v>
          </cell>
          <cell r="D146" t="str">
            <v>2,60</v>
          </cell>
        </row>
        <row r="147">
          <cell r="A147">
            <v>97124</v>
          </cell>
          <cell r="B147" t="str">
            <v>ASSENTAMENTO DE TUBO DE PVC PBA PARA REDE DE ÁGUA, DN 50 MM, JUNTA ELÁSTICA INTEGRADA, INSTALADO EM LOCAL COM NÍVEL BAIXO DE INTERFERÊNCIAS (NÃO INCLUI FORNECIMENTO). AF_11/2017</v>
          </cell>
          <cell r="C147" t="str">
            <v>M</v>
          </cell>
          <cell r="D147" t="str">
            <v>0,65</v>
          </cell>
        </row>
        <row r="148">
          <cell r="A148">
            <v>97125</v>
          </cell>
          <cell r="B148" t="str">
            <v>ASSENTAMENTO DE TUBO DE PVC PBA PARA REDE DE ÁGUA, DN 75 MM, JUNTA ELÁSTICA INTEGRADA, INSTALADO EM LOCAL COM NÍVEL BAIXO DE INTERFERÊNCIAS (NÃO INCLUI FORNECIMENTO). AF_11/2017</v>
          </cell>
          <cell r="C148" t="str">
            <v>M</v>
          </cell>
          <cell r="D148" t="str">
            <v>0,93</v>
          </cell>
        </row>
        <row r="149">
          <cell r="A149">
            <v>97126</v>
          </cell>
          <cell r="B149" t="str">
            <v>ASSENTAMENTO DE TUBO DE PVC PBA PARA REDE DE ÁGUA, DN 100 MM, JUNTA ELÁSTICA INTEGRADA, INSTALADO EM LOCAL COM NÍVEL BAIXO DE INTERFERÊNCIAS (NÃO INCLUI FORNECIMENTO). AF_11/2017</v>
          </cell>
          <cell r="C149" t="str">
            <v>M</v>
          </cell>
          <cell r="D149" t="str">
            <v>1,18</v>
          </cell>
        </row>
        <row r="150">
          <cell r="A150">
            <v>92833</v>
          </cell>
          <cell r="B150" t="str">
            <v>TUBO DE CONCRETO PARA REDES COLETORAS DE ESGOTO SANITÁRIO, DIÂMETRO DE 300 MM, JUNTA ELÁSTICA, INSTALADO EM LOCAL COM BAIXO NÍVEL DE INTERFERÊNCIAS - FORNECIMENTO E ASSENTAMENTO. AF_12/2015</v>
          </cell>
          <cell r="C150" t="str">
            <v>M</v>
          </cell>
          <cell r="D150" t="str">
            <v>126,67</v>
          </cell>
        </row>
        <row r="151">
          <cell r="A151">
            <v>92834</v>
          </cell>
          <cell r="B151" t="str">
            <v>ASSENTAMENTO DE TUBO DE CONCRETO PARA REDES COLETORAS DE ESGOTO SANITÁRIO, DIÂMETRO DE 300 MM, JUNTA ELÁSTICA, INSTALADO EM LOCAL COM BAIXO NÍVEL DE INTERFERÊNCIAS (NÃO INCLUI FORNECIMENTO). AF_12/2015</v>
          </cell>
          <cell r="C151" t="str">
            <v>M</v>
          </cell>
          <cell r="D151" t="str">
            <v>5,85</v>
          </cell>
        </row>
        <row r="152">
          <cell r="A152">
            <v>92835</v>
          </cell>
          <cell r="B152" t="str">
            <v>TUBO DE CONCRETO PARA REDES COLETORAS DE ESGOTO SANITÁRIO, DIÂMETRO DE 400 MM, JUNTA ELÁSTICA, INSTALADO EM LOCAL COM BAIXO NÍVEL DE INTERFERÊNCIAS - FORNECIMENTO E ASSENTAMENTO. AF_12/2015</v>
          </cell>
          <cell r="C152" t="str">
            <v>M</v>
          </cell>
          <cell r="D152" t="str">
            <v>138,04</v>
          </cell>
        </row>
        <row r="153">
          <cell r="A153">
            <v>92836</v>
          </cell>
          <cell r="B153" t="str">
            <v>ASSENTAMENTO DE TUBO DE CONCRETO PARA REDES COLETORAS DE ESGOTO SANITÁRIO, DIÂMETRO DE 400 MM, JUNTA ELÁSTICA, INSTALADO EM LOCAL COM BAIXO NÍVEL DE INTERFERÊNCIAS (NÃO INCLUI FORNECIMENTO). AF_12/2015</v>
          </cell>
          <cell r="C153" t="str">
            <v>M</v>
          </cell>
          <cell r="D153" t="str">
            <v>7,48</v>
          </cell>
        </row>
        <row r="154">
          <cell r="A154">
            <v>92837</v>
          </cell>
          <cell r="B154" t="str">
            <v>TUBO DE CONCRETO PARA REDES COLETORAS DE ESGOTO SANITÁRIO, DIÂMETRO DE 500 MM, JUNTA ELÁSTICA, INSTALADO EM LOCAL COM BAIXO NÍVEL DE INTERFERÊNCIAS - FORNECIMENTO E ASSENTAMENTO. AF_12/2015</v>
          </cell>
          <cell r="C154" t="str">
            <v>M</v>
          </cell>
          <cell r="D154" t="str">
            <v>221,93</v>
          </cell>
        </row>
        <row r="155">
          <cell r="A155">
            <v>92838</v>
          </cell>
          <cell r="B155" t="str">
            <v>ASSENTAMENTO DE TUBO DE CONCRETO PARA REDES COLETORAS DE ESGOTO SANITÁRIO, DIÂMETRO DE 500 MM, JUNTA ELÁSTICA, INSTALADO EM LOCAL COM BAIXO NÍVEL DE INTERFERÊNCIAS (NÃO INCLUI FORNECIMENTO). AF_12/2015</v>
          </cell>
          <cell r="C155" t="str">
            <v>M</v>
          </cell>
          <cell r="D155" t="str">
            <v>8,99</v>
          </cell>
        </row>
        <row r="156">
          <cell r="A156">
            <v>92839</v>
          </cell>
          <cell r="B156" t="str">
            <v>TUBO DE CONCRETO PARA REDES COLETORAS DE ESGOTO SANITÁRIO, DIÂMETRO DE 600 MM, JUNTA ELÁSTICA, INSTALADO EM LOCAL COM BAIXO NÍVEL DE INTERFERÊNCIAS - FORNECIMENTO E ASSENTAMENTO. AF_12/2015</v>
          </cell>
          <cell r="C156" t="str">
            <v>M</v>
          </cell>
          <cell r="D156" t="str">
            <v>271,84</v>
          </cell>
        </row>
        <row r="157">
          <cell r="A157">
            <v>92840</v>
          </cell>
          <cell r="B157" t="str">
            <v>ASSENTAMENTO DE TUBO DE CONCRETO PARA REDES COLETORAS DE ESGOTO SANITÁRIO, DIÂMETRO DE 600 MM, JUNTA ELÁSTICA, INSTALADO EM LOCAL COM BAIXO NÍVEL DE INTERFERÊNCIAS (NÃO INCLUI FORNECIMENTO). AF_12/2015</v>
          </cell>
          <cell r="C157" t="str">
            <v>M</v>
          </cell>
          <cell r="D157" t="str">
            <v>10,65</v>
          </cell>
        </row>
        <row r="158">
          <cell r="A158">
            <v>92841</v>
          </cell>
          <cell r="B158" t="str">
            <v>TUBO DE CONCRETO PARA REDES COLETORAS DE ESGOTO SANITÁRIO, DIÂMETRO DE 700 MM, JUNTA ELÁSTICA, INSTALADO EM LOCAL COM BAIXO NÍVEL DE INTERFERÊNCIAS - FORNECIMENTO E ASSENTAMENTO. AF_12/2015</v>
          </cell>
          <cell r="C158" t="str">
            <v>M</v>
          </cell>
          <cell r="D158" t="str">
            <v>334,53</v>
          </cell>
        </row>
        <row r="159">
          <cell r="A159">
            <v>92842</v>
          </cell>
          <cell r="B159" t="str">
            <v>ASSENTAMENTO DE TUBO DE CONCRETO PARA REDES COLETORAS DE ESGOTO SANITÁRIO, DIÂMETRO DE 700 MM, JUNTA ELÁSTICA, INSTALADO EM LOCAL COM BAIXO NÍVEL DE INTERFERÊNCIAS (NÃO INCLUI FORNECIMENTO). AF_12/2015</v>
          </cell>
          <cell r="C159" t="str">
            <v>M</v>
          </cell>
          <cell r="D159" t="str">
            <v>12,16</v>
          </cell>
        </row>
        <row r="160">
          <cell r="A160">
            <v>92843</v>
          </cell>
          <cell r="B160" t="str">
            <v>TUBO DE CONCRETO PARA REDES COLETORAS DE ESGOTO SANITÁRIO, DIÂMETRO DE 800 MM, JUNTA ELÁSTICA, INSTALADO EM LOCAL COM BAIXO NÍVEL DE INTERFERÊNCIAS - FORNECIMENTO E ASSENTAMENTO. AF_12/2015</v>
          </cell>
          <cell r="C160" t="str">
            <v>M</v>
          </cell>
          <cell r="D160" t="str">
            <v>359,07</v>
          </cell>
        </row>
        <row r="161">
          <cell r="A161">
            <v>92844</v>
          </cell>
          <cell r="B161" t="str">
            <v>ASSENTAMENTO DE TUBO DE CONCRETO PARA REDES COLETORAS DE ESGOTO SANITÁRIO, DIÂMETRO DE 800 MM, JUNTA ELÁSTICA, INSTALADO EM LOCAL COM BAIXO NÍVEL DE INTERFERÊNCIAS (NÃO INCLUI FORNECIMENTO). AF_12/2015</v>
          </cell>
          <cell r="C161" t="str">
            <v>M</v>
          </cell>
          <cell r="D161" t="str">
            <v>13,81</v>
          </cell>
        </row>
        <row r="162">
          <cell r="A162">
            <v>92845</v>
          </cell>
          <cell r="B162" t="str">
            <v>TUBO DE CONCRETO PARA REDES COLETORAS DE ESGOTO SANITÁRIO, DIÂMETRO DE 900 MM, JUNTA ELÁSTICA, INSTALADO EM LOCAL COM BAIXO NÍVEL DE INTERFERÊNCIAS - FORNECIMENTO E ASSENTAMENTO. AF_12/2015</v>
          </cell>
          <cell r="C162" t="str">
            <v>M</v>
          </cell>
          <cell r="D162" t="str">
            <v>482,32</v>
          </cell>
        </row>
        <row r="163">
          <cell r="A163">
            <v>92846</v>
          </cell>
          <cell r="B163" t="str">
            <v>ASSENTAMENTO DE TUBO DE CONCRETO PARA REDES COLETORAS DE ESGOTO SANITÁRIO, DIÂMETRO DE 900 MM, JUNTA ELÁSTICA, INSTALADO EM LOCAL COM BAIXO NÍVEL DE INTERFERÊNCIAS (NÃO INCLUI FORNECIMENTO). AF_12/2015</v>
          </cell>
          <cell r="C163" t="str">
            <v>M</v>
          </cell>
          <cell r="D163" t="str">
            <v>15,32</v>
          </cell>
        </row>
        <row r="164">
          <cell r="A164">
            <v>92847</v>
          </cell>
          <cell r="B164" t="str">
            <v>TUBO DE CONCRETO PARA REDES COLETORAS DE ESGOTO SANITÁRIO, DIÂMETRO DE 1000 MM, JUNTA ELÁSTICA, INSTALADO EM LOCAL COM BAIXO NÍVEL DE INTERFERÊNCIAS - FORNECIMENTO E ASSENTAMENTO. AF_12/2015</v>
          </cell>
          <cell r="C164" t="str">
            <v>M</v>
          </cell>
          <cell r="D164" t="str">
            <v>513,92</v>
          </cell>
        </row>
        <row r="165">
          <cell r="A165">
            <v>92848</v>
          </cell>
          <cell r="B165" t="str">
            <v>ASSENTAMENTO DE TUBO DE CONCRETO PARA REDES COLETORAS DE ESGOTO SANITÁRIO, DIÂMETRO DE 1000 MM, JUNTA ELÁSTICA, INSTALADO EM LOCAL COM BAIXO NÍVEL DE INTERFERÊNCIAS (NÃO INCLUI FORNECIMENTO). AF_12/2015</v>
          </cell>
          <cell r="C165" t="str">
            <v>M</v>
          </cell>
          <cell r="D165" t="str">
            <v>16,99</v>
          </cell>
        </row>
        <row r="166">
          <cell r="A166">
            <v>92849</v>
          </cell>
          <cell r="B166" t="str">
            <v>TUBO DE CONCRETO PARA REDES COLETORAS DE ESGOTO SANITÁRIO, DIÂMETRO DE 300 MM, JUNTA ELÁSTICA, INSTALADO EM LOCAL COM ALTO NÍVEL DE INTERFERÊNCIAS - FORNECIMENTO E ASSENTAMENTO. AF_12/2015</v>
          </cell>
          <cell r="C166" t="str">
            <v>M</v>
          </cell>
          <cell r="D166" t="str">
            <v>132,77</v>
          </cell>
        </row>
        <row r="167">
          <cell r="A167">
            <v>92850</v>
          </cell>
          <cell r="B167" t="str">
            <v>ASSENTAMENTO DE TUBO DE CONCRETO PARA REDES COLETORAS DE ESGOTO SANITÁRIO, DIÂMETRO DE 300 MM, JUNTA ELÁSTICA, INSTALADO EM LOCAL COM ALTO NÍVEL DE INTERFERÊNCIAS (NÃO INCLUI FORNECIMENTO). AF_12/2015</v>
          </cell>
          <cell r="C167" t="str">
            <v>M</v>
          </cell>
          <cell r="D167" t="str">
            <v>11,08</v>
          </cell>
        </row>
        <row r="168">
          <cell r="A168">
            <v>92851</v>
          </cell>
          <cell r="B168" t="str">
            <v>TUBO DE CONCRETO PARA REDES COLETORAS DE ESGOTO SANITÁRIO, DIÂMETRO DE 400 MM, JUNTA ELÁSTICA, INSTALADO EM LOCAL COM ALTO NÍVEL DE INTERFERÊNCIAS - FORNECIMENTO E ASSENTAMENTO. AF_12/2015</v>
          </cell>
          <cell r="C168" t="str">
            <v>M</v>
          </cell>
          <cell r="D168" t="str">
            <v>145,65</v>
          </cell>
        </row>
        <row r="169">
          <cell r="A169">
            <v>92852</v>
          </cell>
          <cell r="B169" t="str">
            <v>ASSENTAMENTO DE TUBO DE CONCRETO PARA REDES COLETORAS DE ESGOTO SANITÁRIO, DIÂMETRO DE 400 MM, JUNTA ELÁSTICA, INSTALADO EM LOCAL COM ALTO NÍVEL DE INTERFERÊNCIAS (NÃO INCLUI FORNECIMENTO). AF_12/2015</v>
          </cell>
          <cell r="C169" t="str">
            <v>M</v>
          </cell>
          <cell r="D169" t="str">
            <v>14,01</v>
          </cell>
        </row>
        <row r="170">
          <cell r="A170">
            <v>92853</v>
          </cell>
          <cell r="B170" t="str">
            <v>TUBO DE CONCRETO PARA REDES COLETORAS DE ESGOTO SANITÁRIO, DIÂMETRO DE 500 MM, JUNTA ELÁSTICA, INSTALADO EM LOCAL COM ALTO NÍVEL DE INTERFERÊNCIAS - FORNECIMENTO E ASSENTAMENTO. AF_12/2015</v>
          </cell>
          <cell r="C170" t="str">
            <v>M</v>
          </cell>
          <cell r="D170" t="str">
            <v>231,30</v>
          </cell>
        </row>
        <row r="171">
          <cell r="A171">
            <v>92854</v>
          </cell>
          <cell r="B171" t="str">
            <v>ASSENTAMENTO DE TUBO DE CONCRETO PARA REDES COLETORAS DE ESGOTO SANITÁRIO, DIÂMETRO DE 500 MM, JUNTA ELÁSTICA, INSTALADO EM LOCAL COM ALTO NÍVEL DE INTERFERÊNCIAS (NÃO INCLUI FORNECIMENTO). AF_12/2015</v>
          </cell>
          <cell r="C171" t="str">
            <v>M</v>
          </cell>
          <cell r="D171" t="str">
            <v>17,05</v>
          </cell>
        </row>
        <row r="172">
          <cell r="A172">
            <v>92855</v>
          </cell>
          <cell r="B172" t="str">
            <v>TUBO DE CONCRETO PARA REDES COLETORAS DE ESGOTO SANITÁRIO, DIÂMETRO DE 600 MM, JUNTA ELÁSTICA, INSTALADO EM LOCAL COM ALTO NÍVEL DE INTERFERÊNCIAS - FORNECIMENTO E ASSENTAMENTO. AF_12/2015</v>
          </cell>
          <cell r="C172" t="str">
            <v>M</v>
          </cell>
          <cell r="D172" t="str">
            <v>282,85</v>
          </cell>
        </row>
        <row r="173">
          <cell r="A173">
            <v>92856</v>
          </cell>
          <cell r="B173" t="str">
            <v>ASSENTAMENTO DE TUBO DE CONCRETO PARA REDES COLETORAS DE ESGOTO SANITÁRIO, DIÂMETRO DE 600 MM, JUNTA ELÁSTICA, INSTALADO EM LOCAL COM ALTO NÍVEL DE INTERFERÊNCIAS (NÃO INCLUI FORNECIMENTO). AF_12/2015</v>
          </cell>
          <cell r="C173" t="str">
            <v>M</v>
          </cell>
          <cell r="D173" t="str">
            <v>20,10</v>
          </cell>
        </row>
        <row r="174">
          <cell r="A174">
            <v>92857</v>
          </cell>
          <cell r="B174" t="str">
            <v>TUBO DE CONCRETO PARA REDES COLETORAS DE ESGOTO SANITÁRIO, DIÂMETRO DE 700 MM, JUNTA ELÁSTICA, INSTALADO EM LOCAL COM ALTO NÍVEL DE INTERFERÊNCIAS - FORNECIMENTO E ASSENTAMENTO. AF_12/2015</v>
          </cell>
          <cell r="C174" t="str">
            <v>M</v>
          </cell>
          <cell r="D174" t="str">
            <v>347,17</v>
          </cell>
        </row>
        <row r="175">
          <cell r="A175">
            <v>92858</v>
          </cell>
          <cell r="B175" t="str">
            <v>ASSENTAMENTO DE TUBO DE CONCRETO PARA REDES COLETORAS DE ESGOTO SANITÁRIO, DIÂMETRO DE 700 MM, JUNTA ELÁSTICA, INSTALADO EM LOCAL COM ALTO NÍVEL DE INTERFERÊNCIAS (NÃO INCLUI FORNECIMENTO). AF_12/2015</v>
          </cell>
          <cell r="C175" t="str">
            <v>M</v>
          </cell>
          <cell r="D175" t="str">
            <v>23,01</v>
          </cell>
        </row>
        <row r="176">
          <cell r="A176">
            <v>92859</v>
          </cell>
          <cell r="B176" t="str">
            <v>TUBO DE CONCRETO PARA REDES COLETORAS DE ESGOTO SANITÁRIO, DIÂMETRO DE 800 MM, JUNTA ELÁSTICA, INSTALADO EM LOCAL COM ALTO NÍVEL DE INTERFERÊNCIAS - FORNECIMENTO E ASSENTAMENTO. AF_12/2015</v>
          </cell>
          <cell r="C176" t="str">
            <v>M</v>
          </cell>
          <cell r="D176" t="str">
            <v>371,39</v>
          </cell>
        </row>
        <row r="177">
          <cell r="A177">
            <v>92860</v>
          </cell>
          <cell r="B177" t="str">
            <v>ASSENTAMENTO DE TUBO DE CONCRETO PARA REDES COLETORAS DE ESGOTO SANITÁRIO, DIÂMETRO DE 800 MM, JUNTA ELÁSTICA, INSTALADO EM LOCAL COM ALTO NÍVEL DE INTERFERÊNCIAS (NÃO INCLUI FORNECIMENTO). AF_12/2015</v>
          </cell>
          <cell r="C177" t="str">
            <v>M</v>
          </cell>
          <cell r="D177" t="str">
            <v>26,13</v>
          </cell>
        </row>
        <row r="178">
          <cell r="A178">
            <v>92861</v>
          </cell>
          <cell r="B178" t="str">
            <v>TUBO DE CONCRETO PARA REDES COLETORAS DE ESGOTO SANITÁRIO, DIÂMETRO DE 900 MM, JUNTA ELÁSTICA, INSTALADO EM LOCAL COM ALTO NÍVEL DE INTERFERÊNCIAS - FORNECIMENTO E ASSENTAMENTO. AF_12/2015</v>
          </cell>
          <cell r="C178" t="str">
            <v>M</v>
          </cell>
          <cell r="D178" t="str">
            <v>496,15</v>
          </cell>
        </row>
        <row r="179">
          <cell r="A179">
            <v>92862</v>
          </cell>
          <cell r="B179" t="str">
            <v>ASSENTAMENTO DE TUBO DE CONCRETO PARA REDES COLETORAS DE ESGOTO SANITÁRIO, DIÂMETRO DE 900 MM, JUNTA ELÁSTICA, INSTALADO EM LOCAL COM ALTO NÍVEL DE INTERFERÊNCIAS (NÃO INCLUI FORNECIMENTO). AF_12/2015</v>
          </cell>
          <cell r="C179" t="str">
            <v>M</v>
          </cell>
          <cell r="D179" t="str">
            <v>29,15</v>
          </cell>
        </row>
        <row r="180">
          <cell r="A180">
            <v>92863</v>
          </cell>
          <cell r="B180" t="str">
            <v>TUBO DE CONCRETO PARA REDES COLETORAS DE ESGOTO SANITÁRIO, DIÂMETRO DE 1000 MM, JUNTA ELÁSTICA, INSTALADO EM LOCAL COM ALTO NÍVEL DE INTERFERÊNCIAS - FORNECIMENTO E ASSENTAMENTO. AF_12/2015</v>
          </cell>
          <cell r="C180" t="str">
            <v>M</v>
          </cell>
          <cell r="D180" t="str">
            <v>531,62</v>
          </cell>
        </row>
        <row r="181">
          <cell r="A181">
            <v>92864</v>
          </cell>
          <cell r="B181" t="str">
            <v>ASSENTAMENTO DE TUBO DE CONCRETO PARA REDES COLETORAS DE ESGOTO SANITÁRIO, DIÂMETRO DE 1000 MM, JUNTA ELÁSTICA, INSTALADO EM LOCAL COM ALTO NÍVEL DE INTERFERÊNCIAS (NÃO INCLUI FORNECIMENTO). AF_12/2015</v>
          </cell>
          <cell r="C181" t="str">
            <v>M</v>
          </cell>
          <cell r="D181" t="str">
            <v>32,21</v>
          </cell>
        </row>
        <row r="182">
          <cell r="A182">
            <v>92210</v>
          </cell>
          <cell r="B182" t="str">
            <v>TUBO DE CONCRETO PARA REDES COLETORAS DE ÁGUAS PLUVIAIS, DIÂMETRO DE 400 MM, JUNTA RÍGIDA, INSTALADO EM LOCAL COM BAIXO NÍVEL DE INTERFERÊNCIAS - FORNECIMENTO E ASSENTAMENTO. AF_12/2015</v>
          </cell>
          <cell r="C182" t="str">
            <v>M</v>
          </cell>
          <cell r="D182" t="str">
            <v>84,37</v>
          </cell>
        </row>
        <row r="183">
          <cell r="A183">
            <v>92211</v>
          </cell>
          <cell r="B183" t="str">
            <v>TUBO DE CONCRETO PARA REDES COLETORAS DE ÁGUAS PLUVIAIS, DIÂMETRO DE 500 MM, JUNTA RÍGIDA, INSTALADO EM LOCAL COM BAIXO NÍVEL DE INTERFERÊNCIAS - FORNECIMENTO E ASSENTAMENTO. AF_12/2015</v>
          </cell>
          <cell r="C183" t="str">
            <v>M</v>
          </cell>
          <cell r="D183" t="str">
            <v>101,69</v>
          </cell>
        </row>
        <row r="184">
          <cell r="A184">
            <v>92212</v>
          </cell>
          <cell r="B184" t="str">
            <v>TUBO DE CONCRETO PARA REDES COLETORAS DE ÁGUAS PLUVIAIS, DIÂMETRO DE 600 MM, JUNTA RÍGIDA, INSTALADO EM LOCAL COM BAIXO NÍVEL DE INTERFERÊNCIAS - FORNECIMENTO E ASSENTAMENTO. AF_12/2015</v>
          </cell>
          <cell r="C184" t="str">
            <v>M</v>
          </cell>
          <cell r="D184" t="str">
            <v>147,04</v>
          </cell>
        </row>
        <row r="185">
          <cell r="A185">
            <v>92213</v>
          </cell>
          <cell r="B185" t="str">
            <v>TUBO DE CONCRETO PARA REDES COLETORAS DE ÁGUAS PLUVIAIS, DIÂMETRO DE 700 MM, JUNTA RÍGIDA, INSTALADO EM LOCAL COM BAIXO NÍVEL DE INTERFERÊNCIAS - FORNECIMENTO E ASSENTAMENTO. AF_12/2015</v>
          </cell>
          <cell r="C185" t="str">
            <v>M</v>
          </cell>
          <cell r="D185" t="str">
            <v>190,40</v>
          </cell>
        </row>
        <row r="186">
          <cell r="A186">
            <v>92214</v>
          </cell>
          <cell r="B186" t="str">
            <v>TUBO DE CONCRETO PARA REDES COLETORAS DE ÁGUAS PLUVIAIS, DIÂMETRO DE 800 MM, JUNTA RÍGIDA, INSTALADO EM LOCAL COM BAIXO NÍVEL DE INTERFERÊNCIAS - FORNECIMENTO E ASSENTAMENTO. AF_12/2015</v>
          </cell>
          <cell r="C186" t="str">
            <v>M</v>
          </cell>
          <cell r="D186" t="str">
            <v>229,59</v>
          </cell>
        </row>
        <row r="187">
          <cell r="A187">
            <v>92215</v>
          </cell>
          <cell r="B187" t="str">
            <v>TUBO DE CONCRETO PARA REDES COLETORAS DE ÁGUAS PLUVIAIS, DIÂMETRO DE 900 MM, JUNTA RÍGIDA, INSTALADO EM LOCAL COM BAIXO NÍVEL DE INTERFERÊNCIAS - FORNECIMENTO E ASSENTAMENTO. AF_12/2015</v>
          </cell>
          <cell r="C187" t="str">
            <v>M</v>
          </cell>
          <cell r="D187" t="str">
            <v>264,25</v>
          </cell>
        </row>
        <row r="188">
          <cell r="A188">
            <v>92216</v>
          </cell>
          <cell r="B188" t="str">
            <v>TUBO DE CONCRETO PARA REDES COLETORAS DE ÁGUAS PLUVIAIS, DIÂMETRO DE 1000 MM, JUNTA RÍGIDA, INSTALADO EM LOCAL COM BAIXO NÍVEL DE INTERFERÊNCIAS - FORNECIMENTO E ASSENTAMENTO. AF_12/2015</v>
          </cell>
          <cell r="C188" t="str">
            <v>M</v>
          </cell>
          <cell r="D188" t="str">
            <v>280,72</v>
          </cell>
        </row>
        <row r="189">
          <cell r="A189">
            <v>92219</v>
          </cell>
          <cell r="B189" t="str">
            <v>TUBO DE CONCRETO PARA REDES COLETORAS DE ÁGUAS PLUVIAIS, DIÂMETRO DE 400 MM, JUNTA RÍGIDA, INSTALADO EM LOCAL COM ALTO NÍVEL DE INTERFERÊNCIAS - FORNECIMENTO E ASSENTAMENTO. AF_12/2015</v>
          </cell>
          <cell r="C189" t="str">
            <v>M</v>
          </cell>
          <cell r="D189" t="str">
            <v>90,90</v>
          </cell>
        </row>
        <row r="190">
          <cell r="A190">
            <v>92220</v>
          </cell>
          <cell r="B190" t="str">
            <v>TUBO DE CONCRETO PARA REDES COLETORAS DE ÁGUAS PLUVIAIS, DIÂMETRO DE 500 MM, JUNTA RÍGIDA, INSTALADO EM LOCAL COM ALTO NÍVEL DE INTERFERÊNCIAS - FORNECIMENTO E ASSENTAMENTO. AF_12/2015</v>
          </cell>
          <cell r="C190" t="str">
            <v>M</v>
          </cell>
          <cell r="D190" t="str">
            <v>109,77</v>
          </cell>
        </row>
        <row r="191">
          <cell r="A191">
            <v>92221</v>
          </cell>
          <cell r="B191" t="str">
            <v>TUBO DE CONCRETO PARA REDES COLETORAS DE ÁGUAS PLUVIAIS, DIÂMETRO DE 600 MM, JUNTA RÍGIDA, INSTALADO EM LOCAL COM ALTO NÍVEL DE INTERFERÊNCIAS - FORNECIMENTO E ASSENTAMENTO. AF_12/2015</v>
          </cell>
          <cell r="C191" t="str">
            <v>M</v>
          </cell>
          <cell r="D191" t="str">
            <v>156,50</v>
          </cell>
        </row>
        <row r="192">
          <cell r="A192">
            <v>92222</v>
          </cell>
          <cell r="B192" t="str">
            <v>TUBO DE CONCRETO PARA REDES COLETORAS DE ÁGUAS PLUVIAIS, DIÂMETRO DE 700 MM, JUNTA RÍGIDA, INSTALADO EM LOCAL COM ALTO NÍVEL DE INTERFERÊNCIAS - FORNECIMENTO E ASSENTAMENTO. AF_12/2015</v>
          </cell>
          <cell r="C192" t="str">
            <v>M</v>
          </cell>
          <cell r="D192" t="str">
            <v>201,39</v>
          </cell>
        </row>
        <row r="193">
          <cell r="A193">
            <v>92223</v>
          </cell>
          <cell r="B193" t="str">
            <v>TUBO DE CONCRETO PARA REDES COLETORAS DE ÁGUAS PLUVIAIS, DIÂMETRO DE 800 MM, JUNTA RÍGIDA, INSTALADO EM LOCAL COM ALTO NÍVEL DE INTERFERÊNCIAS - FORNECIMENTO E ASSENTAMENTO. AF_12/2015</v>
          </cell>
          <cell r="C193" t="str">
            <v>M</v>
          </cell>
          <cell r="D193" t="str">
            <v>241,90</v>
          </cell>
        </row>
        <row r="194">
          <cell r="A194">
            <v>92224</v>
          </cell>
          <cell r="B194" t="str">
            <v>TUBO DE CONCRETO PARA REDES COLETORAS DE ÁGUAS PLUVIAIS, DIÂMETRO DE 900 MM, JUNTA RÍGIDA, INSTALADO EM LOCAL COM ALTO NÍVEL DE INTERFERÊNCIAS - FORNECIMENTO E ASSENTAMENTO. AF_12/2015</v>
          </cell>
          <cell r="C194" t="str">
            <v>M</v>
          </cell>
          <cell r="D194" t="str">
            <v>277,91</v>
          </cell>
        </row>
        <row r="195">
          <cell r="A195">
            <v>92226</v>
          </cell>
          <cell r="B195" t="str">
            <v>TUBO DE CONCRETO PARA REDES COLETORAS DE ÁGUAS PLUVIAIS, DIÂMETRO DE 1000 MM, JUNTA RÍGIDA, INSTALADO EM LOCAL COM ALTO NÍVEL DE INTERFERÊNCIAS - FORNECIMENTO E ASSENTAMENTO. AF_12/2015</v>
          </cell>
          <cell r="C195" t="str">
            <v>M</v>
          </cell>
          <cell r="D195" t="str">
            <v>295,98</v>
          </cell>
        </row>
        <row r="196">
          <cell r="A196">
            <v>92808</v>
          </cell>
          <cell r="B196" t="str">
            <v>ASSENTAMENTO DE TUBO DE CONCRETO PARA REDES COLETORAS DE ÁGUAS PLUVIAIS, DIÂMETRO DE 300 MM, JUNTA RÍGIDA, INSTALADO EM LOCAL COM BAIXO NÍVEL DE INTERFERÊNCIAS (NÃO INCLUI FORNECIMENTO). AF_12/2015</v>
          </cell>
          <cell r="C196" t="str">
            <v>M</v>
          </cell>
          <cell r="D196" t="str">
            <v>26,59</v>
          </cell>
        </row>
        <row r="197">
          <cell r="A197">
            <v>92809</v>
          </cell>
          <cell r="B197" t="str">
            <v>ASSENTAMENTO DE TUBO DE CONCRETO PARA REDES COLETORAS DE ÁGUAS PLUVIAIS, DIÂMETRO DE 400 MM, JUNTA RÍGIDA, INSTALADO EM LOCAL COM BAIXO NÍVEL DE INTERFERÊNCIAS (NÃO INCLUI FORNECIMENTO). AF_12/2015</v>
          </cell>
          <cell r="C197" t="str">
            <v>M</v>
          </cell>
          <cell r="D197" t="str">
            <v>34,23</v>
          </cell>
        </row>
        <row r="198">
          <cell r="A198">
            <v>92810</v>
          </cell>
          <cell r="B198" t="str">
            <v>ASSENTAMENTO DE TUBO DE CONCRETO PARA REDES COLETORAS DE ÁGUAS PLUVIAIS, DIÂMETRO DE 500 MM, JUNTA RÍGIDA, INSTALADO EM LOCAL COM BAIXO NÍVEL DE INTERFERÊNCIAS (NÃO INCLUI FORNECIMENTO). AF_12/2015</v>
          </cell>
          <cell r="C198" t="str">
            <v>M</v>
          </cell>
          <cell r="D198" t="str">
            <v>41,77</v>
          </cell>
        </row>
        <row r="199">
          <cell r="A199">
            <v>92811</v>
          </cell>
          <cell r="B199" t="str">
            <v>ASSENTAMENTO DE TUBO DE CONCRETO PARA REDES COLETORAS DE ÁGUAS PLUVIAIS, DIÂMETRO DE 600 MM, JUNTA RÍGIDA, INSTALADO EM LOCAL COM BAIXO NÍVEL DE INTERFERÊNCIAS (NÃO INCLUI FORNECIMENTO). AF_12/2015</v>
          </cell>
          <cell r="C199" t="str">
            <v>M</v>
          </cell>
          <cell r="D199" t="str">
            <v>50,02</v>
          </cell>
        </row>
        <row r="200">
          <cell r="A200">
            <v>92812</v>
          </cell>
          <cell r="B200" t="str">
            <v>ASSENTAMENTO DE TUBO DE CONCRETO PARA REDES COLETORAS DE ÁGUAS PLUVIAIS, DIÂMETRO DE 700 MM, JUNTA RÍGIDA, INSTALADO EM LOCAL COM BAIXO NÍVEL DE INTERFERÊNCIAS (NÃO INCLUI FORNECIMENTO). AF_12/2015</v>
          </cell>
          <cell r="C200" t="str">
            <v>M</v>
          </cell>
          <cell r="D200" t="str">
            <v>58,16</v>
          </cell>
        </row>
        <row r="201">
          <cell r="A201">
            <v>92813</v>
          </cell>
          <cell r="B201" t="str">
            <v>ASSENTAMENTO DE TUBO DE CONCRETO PARA REDES COLETORAS DE ÁGUAS PLUVIAIS, DIÂMETRO DE 800 MM, JUNTA RÍGIDA, INSTALADO EM LOCAL COM BAIXO NÍVEL DE INTERFERÊNCIAS (NÃO INCLUI FORNECIMENTO). AF_12/2015</v>
          </cell>
          <cell r="C201" t="str">
            <v>M</v>
          </cell>
          <cell r="D201" t="str">
            <v>68,16</v>
          </cell>
        </row>
        <row r="202">
          <cell r="A202">
            <v>92814</v>
          </cell>
          <cell r="B202" t="str">
            <v>ASSENTAMENTO DE TUBO DE CONCRETO PARA REDES COLETORAS DE ÁGUAS PLUVIAIS, DIÂMETRO DE 900 MM, JUNTA RÍGIDA, INSTALADO EM LOCAL COM BAIXO NÍVEL DE INTERFERÊNCIAS (NÃO INCLUI FORNECIMENTO). AF_12/2015</v>
          </cell>
          <cell r="C202" t="str">
            <v>M</v>
          </cell>
          <cell r="D202" t="str">
            <v>78,77</v>
          </cell>
        </row>
        <row r="203">
          <cell r="A203">
            <v>92815</v>
          </cell>
          <cell r="B203" t="str">
            <v>ASSENTAMENTO DE TUBO DE CONCRETO PARA REDES COLETORAS DE ÁGUAS PLUVIAIS, DIÂMETRO DE 1000 MM, JUNTA RÍGIDA, INSTALADO EM LOCAL COM BAIXO NÍVEL DE INTERFERÊNCIAS (NÃO INCLUI FORNECIMENTO). AF_12/2015</v>
          </cell>
          <cell r="C203" t="str">
            <v>M</v>
          </cell>
          <cell r="D203" t="str">
            <v>91,57</v>
          </cell>
        </row>
        <row r="204">
          <cell r="A204">
            <v>92816</v>
          </cell>
          <cell r="B204" t="str">
            <v>TUBO DE CONCRETO PARA REDES COLETORAS DE ÁGUAS PLUVIAIS, DIÂMETRO DE 1200 MM, JUNTA RÍGIDA, INSTALADO EM LOCAL COM BAIXO NÍVEL DE INTERFERÊNCIAS - FORNECIMENTO E ASSENTAMENTO. AF_12/2015</v>
          </cell>
          <cell r="C204" t="str">
            <v>M</v>
          </cell>
          <cell r="D204" t="str">
            <v>397,06</v>
          </cell>
        </row>
        <row r="205">
          <cell r="A205">
            <v>92817</v>
          </cell>
          <cell r="B205" t="str">
            <v>ASSENTAMENTO DE TUBO DE CONCRETO PARA REDES COLETORAS DE ÁGUAS PLUVIAIS, DIÂMETRO DE 1200 MM, JUNTA RÍGIDA, INSTALADO EM LOCAL COM BAIXO NÍVEL DE INTERFERÊNCIAS (NÃO INCLUI FORNECIMENTO). AF_12/2015</v>
          </cell>
          <cell r="C205" t="str">
            <v>M</v>
          </cell>
          <cell r="D205" t="str">
            <v>114,56</v>
          </cell>
        </row>
        <row r="206">
          <cell r="A206">
            <v>92818</v>
          </cell>
          <cell r="B206" t="str">
            <v>TUBO DE CONCRETO PARA REDES COLETORAS DE ÁGUAS PLUVIAIS, DIÂMETRO DE 1500 MM, JUNTA RÍGIDA, INSTALADO EM LOCAL COM BAIXO NÍVEL DE INTERFERÊNCIAS - FORNECIMENTO E ASSENTAMENTO. AF_12/2015</v>
          </cell>
          <cell r="C206" t="str">
            <v>M</v>
          </cell>
          <cell r="D206" t="str">
            <v>563,53</v>
          </cell>
        </row>
        <row r="207">
          <cell r="A207">
            <v>92819</v>
          </cell>
          <cell r="B207" t="str">
            <v>ASSENTAMENTO DE TUBO DE CONCRETO PARA REDES COLETORAS DE ÁGUAS PLUVIAIS, DIÂMETRO DE 1500 MM, JUNTA RÍGIDA, INSTALADO EM LOCAL COM BAIXO NÍVEL DE INTERFERÊNCIAS (NÃO INCLUI FORNECIMENTO). AF_12/2015</v>
          </cell>
          <cell r="C207" t="str">
            <v>M</v>
          </cell>
          <cell r="D207" t="str">
            <v>154,23</v>
          </cell>
        </row>
        <row r="208">
          <cell r="A208">
            <v>92820</v>
          </cell>
          <cell r="B208" t="str">
            <v>ASSENTAMENTO DE TUBO DE CONCRETO PARA REDES COLETORAS DE ÁGUAS PLUVIAIS, DIÂMETRO DE 300 MM, JUNTA RÍGIDA, INSTALADO EM LOCAL COM ALTO NÍVEL DE INTERFERÊNCIAS (NÃO INCLUI FORNECIMENTO). AF_12/2015</v>
          </cell>
          <cell r="C208" t="str">
            <v>M</v>
          </cell>
          <cell r="D208" t="str">
            <v>31,69</v>
          </cell>
        </row>
        <row r="209">
          <cell r="A209">
            <v>92821</v>
          </cell>
          <cell r="B209" t="str">
            <v>ASSENTAMENTO DE TUBO DE CONCRETO PARA REDES COLETORAS DE ÁGUAS PLUVIAIS, DIÂMETRO DE 400 MM, JUNTA RÍGIDA, INSTALADO EM LOCAL COM ALTO NÍVEL DE INTERFERÊNCIAS (NÃO INCLUI FORNECIMENTO). AF_12/2015</v>
          </cell>
          <cell r="C209" t="str">
            <v>M</v>
          </cell>
          <cell r="D209" t="str">
            <v>40,76</v>
          </cell>
        </row>
        <row r="210">
          <cell r="A210">
            <v>92822</v>
          </cell>
          <cell r="B210" t="str">
            <v>ASSENTAMENTO DE TUBO DE CONCRETO PARA REDES COLETORAS DE ÁGUAS PLUVIAIS, DIÂMETRO DE 500 MM, JUNTA RÍGIDA, INSTALADO EM LOCAL COM ALTO NÍVEL DE INTERFERÊNCIAS (NÃO INCLUI FORNECIMENTO). AF_12/2015</v>
          </cell>
          <cell r="C210" t="str">
            <v>M</v>
          </cell>
          <cell r="D210" t="str">
            <v>49,85</v>
          </cell>
        </row>
        <row r="211">
          <cell r="A211">
            <v>92824</v>
          </cell>
          <cell r="B211" t="str">
            <v>ASSENTAMENTO DE TUBO DE CONCRETO PARA REDES COLETORAS DE ÁGUAS PLUVIAIS, DIÂMETRO DE 600 MM, JUNTA RÍGIDA, INSTALADO EM LOCAL COM ALTO NÍVEL DE INTERFERÊNCIAS (NÃO INCLUI FORNECIMENTO). AF_12/2015</v>
          </cell>
          <cell r="C211" t="str">
            <v>M</v>
          </cell>
          <cell r="D211" t="str">
            <v>59,48</v>
          </cell>
        </row>
        <row r="212">
          <cell r="A212">
            <v>92825</v>
          </cell>
          <cell r="B212" t="str">
            <v>ASSENTAMENTO DE TUBO DE CONCRETO PARA REDES COLETORAS DE ÁGUAS PLUVIAIS, DIÂMETRO DE 700 MM, JUNTA RÍGIDA, INSTALADO EM LOCAL COM ALTO NÍVEL DE INTERFERÊNCIAS (NÃO INCLUI FORNECIMENTO). AF_12/2015</v>
          </cell>
          <cell r="C212" t="str">
            <v>M</v>
          </cell>
          <cell r="D212" t="str">
            <v>69,15</v>
          </cell>
        </row>
        <row r="213">
          <cell r="A213">
            <v>92826</v>
          </cell>
          <cell r="B213" t="str">
            <v>ASSENTAMENTO DE TUBO DE CONCRETO PARA REDES COLETORAS DE ÁGUAS PLUVIAIS, DIÂMETRO DE 800 MM, JUNTA RÍGIDA, INSTALADO EM LOCAL COM ALTO NÍVEL DE INTERFERÊNCIAS (NÃO INCLUI FORNECIMENTO). AF_12/2015</v>
          </cell>
          <cell r="C213" t="str">
            <v>M</v>
          </cell>
          <cell r="D213" t="str">
            <v>80,47</v>
          </cell>
        </row>
        <row r="214">
          <cell r="A214">
            <v>92827</v>
          </cell>
          <cell r="B214" t="str">
            <v>ASSENTAMENTO DE TUBO DE CONCRETO PARA REDES COLETORAS DE ÁGUAS PLUVIAIS, DIÂMETRO DE 900 MM, JUNTA RÍGIDA, INSTALADO EM LOCAL COM ALTO NÍVEL DE INTERFERÊNCIAS (NÃO INCLUI FORNECIMENTO). AF_12/2015</v>
          </cell>
          <cell r="C214" t="str">
            <v>M</v>
          </cell>
          <cell r="D214" t="str">
            <v>92,43</v>
          </cell>
        </row>
        <row r="215">
          <cell r="A215">
            <v>92828</v>
          </cell>
          <cell r="B215" t="str">
            <v>ASSENTAMENTO DE TUBO DE CONCRETO PARA REDES COLETORAS DE ÁGUAS PLUVIAIS, DIÂMETRO DE 1000 MM, JUNTA RÍGIDA, INSTALADO EM LOCAL COM ALTO NÍVEL DE INTERFERÊNCIAS (NÃO INCLUI FORNECIMENTO). AF_12/2015</v>
          </cell>
          <cell r="C215" t="str">
            <v>M</v>
          </cell>
          <cell r="D215" t="str">
            <v>106,83</v>
          </cell>
        </row>
        <row r="216">
          <cell r="A216">
            <v>92829</v>
          </cell>
          <cell r="B216" t="str">
            <v>TUBO DE CONCRETO PARA REDES COLETORAS DE ÁGUAS PLUVIAIS, DIÂMETRO DE 1200 MM, JUNTA RÍGIDA, INSTALADO EM LOCAL COM ALTO NÍVEL DE INTERFERÊNCIAS - FORNECIMENTO E ASSENTAMENTO. AF_12/2015</v>
          </cell>
          <cell r="C216" t="str">
            <v>M</v>
          </cell>
          <cell r="D216" t="str">
            <v>415,02</v>
          </cell>
        </row>
        <row r="217">
          <cell r="A217">
            <v>92830</v>
          </cell>
          <cell r="B217" t="str">
            <v>ASSENTAMENTO DE TUBO DE CONCRETO PARA REDES COLETORAS DE ÁGUAS PLUVIAIS, DIÂMETRO DE 1200 MM, JUNTA RÍGIDA, INSTALADO EM LOCAL COM ALTO NÍVEL DE INTERFERÊNCIAS (NÃO INCLUI FORNECIMENTO). AF_12/2015</v>
          </cell>
          <cell r="C217" t="str">
            <v>M</v>
          </cell>
          <cell r="D217" t="str">
            <v>132,52</v>
          </cell>
        </row>
        <row r="218">
          <cell r="A218">
            <v>92831</v>
          </cell>
          <cell r="B218" t="str">
            <v>TUBO DE CONCRETO PARA REDES COLETORAS DE ÁGUAS PLUVIAIS, DIÂMETRO DE 1500 MM, JUNTA RÍGIDA, INSTALADO EM LOCAL COM ALTO NÍVEL DE INTERFERÊNCIAS - FORNECIMENTO E ASSENTAMENTO. AF_12/2015</v>
          </cell>
          <cell r="C218" t="str">
            <v>M</v>
          </cell>
          <cell r="D218" t="str">
            <v>585,49</v>
          </cell>
        </row>
        <row r="219">
          <cell r="A219">
            <v>92832</v>
          </cell>
          <cell r="B219" t="str">
            <v>ASSENTAMENTO DE TUBO DE CONCRETO PARA REDES COLETORAS DE ÁGUAS PLUVIAIS, DIÂMETRO DE 1500 MM, JUNTA RÍGIDA, INSTALADO EM LOCAL COM ALTO NÍVEL DE INTERFERÊNCIAS (NÃO INCLUI FORNECIMENTO). AF_12/2015</v>
          </cell>
          <cell r="C219" t="str">
            <v>M</v>
          </cell>
          <cell r="D219" t="str">
            <v>176,19</v>
          </cell>
        </row>
        <row r="220">
          <cell r="A220">
            <v>95565</v>
          </cell>
          <cell r="B220" t="str">
            <v>TUBO DE CONCRETO PARA REDES COLETORAS DE ÁGUAS PLUVIAIS, DIÂMETRO DE 300MM, JUNTA RÍGIDA, INSTALADO EM LOCAL COM BAIXO NÍVEL DE INTERFERÊNCIAS - FORNECIMENTO E ASSENTAMENTO. AF_12/2015</v>
          </cell>
          <cell r="C220" t="str">
            <v>M</v>
          </cell>
          <cell r="D220" t="str">
            <v>75,29</v>
          </cell>
        </row>
        <row r="221">
          <cell r="A221">
            <v>95566</v>
          </cell>
          <cell r="B221" t="str">
            <v>TUBO DE CONCRETO PARA REDES COLETORAS DE ÁGUAS PLUVIAIS, DIÂMETRO DE 300MM, JUNTA RÍGIDA, INSTALADO EM LOCAL COM ALTO NÍVEL DE INTERFERÊNCIAS - FORNECIMENTO E ASSENTAMENTO. AF_12/2015</v>
          </cell>
          <cell r="C221" t="str">
            <v>M</v>
          </cell>
          <cell r="D221" t="str">
            <v>81,24</v>
          </cell>
        </row>
        <row r="222">
          <cell r="A222">
            <v>95567</v>
          </cell>
          <cell r="B222" t="str">
            <v>TUBO DE CONCRETO (SIMPLES) PARA REDES COLETORAS DE ÁGUAS PLUVIAIS, DIÂMETRO DE 300 MM, JUNTA RÍGIDA, INSTALADO EM LOCAL COM BAIXO NÍVEL DE INTERFERÊNCIAS - FORNECIMENTO E ASSENTAMENTO. AF_12/2015</v>
          </cell>
          <cell r="C222" t="str">
            <v>M</v>
          </cell>
          <cell r="D222" t="str">
            <v>63,82</v>
          </cell>
        </row>
        <row r="223">
          <cell r="A223">
            <v>95568</v>
          </cell>
          <cell r="B223" t="str">
            <v>TUBO DE CONCRETO (SIMPLES) PARA REDES COLETORAS DE ÁGUAS PLUVIAIS, DIÂMETRO DE 400 MM, JUNTA RÍGIDA, INSTALADO EM LOCAL COM BAIXO NÍVEL DE INTERFERÊNCIAS - FORNECIMENTO E ASSENTAMENTO. AF_12/2015</v>
          </cell>
          <cell r="C223" t="str">
            <v>M</v>
          </cell>
          <cell r="D223" t="str">
            <v>78,59</v>
          </cell>
        </row>
        <row r="224">
          <cell r="A224">
            <v>95569</v>
          </cell>
          <cell r="B224" t="str">
            <v>TUBO DE CONCRETO (SIMPLES) PARA REDES COLETORAS DE ÁGUAS PLUVIAIS, DIÂMETRO DE 500 MM, JUNTA RÍGIDA, INSTALADO EM LOCAL COM BAIXO NÍVEL DE INTERFERÊNCIAS - FORNECIMENTO E ASSENTAMENTO. AF_12/2015</v>
          </cell>
          <cell r="C224" t="str">
            <v>M</v>
          </cell>
          <cell r="D224" t="str">
            <v>106,31</v>
          </cell>
        </row>
        <row r="225">
          <cell r="A225">
            <v>95570</v>
          </cell>
          <cell r="B225" t="str">
            <v>TUBO DE CONCRETO (SIMPLES) PARA REDES COLETORAS DE ÁGUAS PLUVIAIS, DIÂMETRO DE 300 MM, JUNTA RÍGIDA, INSTALADO EM LOCAL COM ALTO NÍVEL DE INTERFERÊNCIAS - FORNECIMENTO E ASSENTAMENTO. AF_12/2015</v>
          </cell>
          <cell r="C225" t="str">
            <v>M</v>
          </cell>
          <cell r="D225" t="str">
            <v>69,77</v>
          </cell>
        </row>
        <row r="226">
          <cell r="A226">
            <v>95571</v>
          </cell>
          <cell r="B226" t="str">
            <v>TUBO DE CONCRETO (SIMPLES) PARA REDES COLETORAS DE ÁGUAS PLUVIAIS, DIÂMETRO DE 400 MM, JUNTA RÍGIDA, INSTALADO EM LOCAL COM ALTO NÍVEL DE INTERFERÊNCIAS - FORNECIMENTO E ASSENTAMENTO. AF_12/2015</v>
          </cell>
          <cell r="C226" t="str">
            <v>M</v>
          </cell>
          <cell r="D226" t="str">
            <v>86,20</v>
          </cell>
        </row>
        <row r="227">
          <cell r="A227">
            <v>95572</v>
          </cell>
          <cell r="B227" t="str">
            <v>TUBO DE CONCRETO (SIMPLES) PARA REDES COLETORAS DE ÁGUAS PLUVIAIS, DIÂMETRO DE 500 MM, JUNTA RÍGIDA, INSTALADO EM LOCAL COM ALTO NÍVEL DE INTERFERÊNCIAS - FORNECIMENTO E ASSENTAMENTO. AF_12/2015</v>
          </cell>
          <cell r="C227" t="str">
            <v>M</v>
          </cell>
          <cell r="D227" t="str">
            <v>115,70</v>
          </cell>
        </row>
        <row r="228">
          <cell r="A228">
            <v>97127</v>
          </cell>
          <cell r="B228" t="str">
            <v>ASSENTAMENTO DE TUBO DE PVC DEFOFO OU PRFV OU RPVC PARA REDE DE ÁGUA, DN 150 MM, JUNTA ELÁSTICA INTEGRADA, INSTALADO EM LOCAL COM NÍVEL ALTO DE INTERFERÊNCIAS (NÃO INCLUI FORNECIMENTO). AF_11/2017</v>
          </cell>
          <cell r="C228" t="str">
            <v>M</v>
          </cell>
          <cell r="D228" t="str">
            <v>3,73</v>
          </cell>
        </row>
        <row r="229">
          <cell r="A229">
            <v>97128</v>
          </cell>
          <cell r="B229" t="str">
            <v>ASSENTAMENTO DE TUBO DE PVC DEFOFO OU PRFV OU RPVC PARA REDE DE ÁGUA, DN 200 MM, JUNTA ELÁSTICA INTEGRADA, INSTALADO EM LOCAL COM NÍVEL ALTO DE INTERFERÊNCIAS (NÃO INCLUI FORNECIMENTO). AF_11/2017</v>
          </cell>
          <cell r="C229" t="str">
            <v>M</v>
          </cell>
          <cell r="D229" t="str">
            <v>7,04</v>
          </cell>
        </row>
        <row r="230">
          <cell r="A230">
            <v>97129</v>
          </cell>
          <cell r="B230" t="str">
            <v>ASSENTAMENTO DE TUBO DE PVC DEFOFO OU PRFV OU RPVC PARA REDE DE ÁGUA, DN 250 MM, JUNTA ELÁSTICA INTEGRADA, INSTALADO EM LOCAL COM NÍVEL ALTO DE INTERFERÊNCIAS (NÃO INCLUI FORNECIMENTO). AF_11/2017</v>
          </cell>
          <cell r="C230" t="str">
            <v>M</v>
          </cell>
          <cell r="D230" t="str">
            <v>8,67</v>
          </cell>
        </row>
        <row r="231">
          <cell r="A231">
            <v>97130</v>
          </cell>
          <cell r="B231" t="str">
            <v>ASSENTAMENTO DE TUBO DE PVC DEFOFO OU PRFV OU RPVC PARA REDE DE ÁGUA, DN 300 MM, JUNTA ELÁSTICA INTEGRADA, INSTALADO EM LOCAL COM NÍVEL ALTO DE INTERFERÊNCIAS (NÃO INCLUI FORNECIMENTO). AF_11/2017</v>
          </cell>
          <cell r="C231" t="str">
            <v>M</v>
          </cell>
          <cell r="D231" t="str">
            <v>10,28</v>
          </cell>
        </row>
        <row r="232">
          <cell r="A232">
            <v>97131</v>
          </cell>
          <cell r="B232" t="str">
            <v>ASSENTAMENTO DE TUBO DE PVC DEFOFO OU PRFV OU RPVC PARA REDE DE ÁGUA, DN 350 MM, JUNTA ELÁSTICA INTEGRADA, INSTALADO EM LOCAL COM NÍVEL ALTO DE INTERFERÊNCIAS (NÃO INCLUI FORNECIMENTO). AF_11/2017</v>
          </cell>
          <cell r="C232" t="str">
            <v>M</v>
          </cell>
          <cell r="D232" t="str">
            <v>11,90</v>
          </cell>
        </row>
        <row r="233">
          <cell r="A233">
            <v>97132</v>
          </cell>
          <cell r="B233" t="str">
            <v>ASSENTAMENTO DE TUBO DE PVC DEFOFO OU PRFV OU RPVC PARA REDE DE ÁGUA, DN 400 MM, JUNTA ELÁSTICA INTEGRADA, INSTALADO EM LOCAL COM NÍVEL ALTO DE INTERFERÊNCIAS (NÃO INCLUI FORNECIMENTO). AF_11/2017</v>
          </cell>
          <cell r="C233" t="str">
            <v>M</v>
          </cell>
          <cell r="D233" t="str">
            <v>13,50</v>
          </cell>
        </row>
        <row r="234">
          <cell r="A234">
            <v>97133</v>
          </cell>
          <cell r="B234" t="str">
            <v>ASSENTAMENTO DE TUBO DE PVC DEFOFO OU PRFV OU RPVC PARA REDE DE ÁGUA, DN 500 MM, JUNTA ELÁSTICA INTEGRADA, INSTALADO EM LOCAL COM NÍVEL ALTO DE INTERFERÊNCIAS (NÃO INCLUI FORNECIMENTO). AF_11/2017</v>
          </cell>
          <cell r="C234" t="str">
            <v>M</v>
          </cell>
          <cell r="D234" t="str">
            <v>16,75</v>
          </cell>
        </row>
        <row r="235">
          <cell r="A235">
            <v>97134</v>
          </cell>
          <cell r="B235" t="str">
            <v>ASSENTAMENTO DE TUBO DE PVC DEFOFO OU PRFV OU RPVC PARA REDE DE ÁGUA, DN 150 MM, JUNTA ELÁSTICA INTEGRADA, INSTALADO EM LOCAL COM NÍVEL BAIXO DE INTERFERÊNCIAS (NÃO INCLUI FORNECIMENTO). AF_11/2017</v>
          </cell>
          <cell r="C235" t="str">
            <v>M</v>
          </cell>
          <cell r="D235" t="str">
            <v>1,70</v>
          </cell>
        </row>
        <row r="236">
          <cell r="A236">
            <v>97135</v>
          </cell>
          <cell r="B236" t="str">
            <v>ASSENTAMENTO DE TUBO DE PVC DEFOFO OU PRFV OU RPVC PARA REDE DE ÁGUA, DN 200 MM, JUNTA ELÁSTICA INTEGRADA, INSTALADO EM LOCAL COM NÍVEL BAIXO DE INTERFERÊNCIAS (NÃO INCLUI FORNECIMENTO). AF_11/2017</v>
          </cell>
          <cell r="C236" t="str">
            <v>M</v>
          </cell>
          <cell r="D236" t="str">
            <v>3,54</v>
          </cell>
        </row>
        <row r="237">
          <cell r="A237">
            <v>97136</v>
          </cell>
          <cell r="B237" t="str">
            <v>ASSENTAMENTO DE TUBO DE PVC DEFOFO OU PRFV OU RPVC PARA REDE DE ÁGUA, DN 250 MM, JUNTA ELÁSTICA INTEGRADA, INSTALADO EM LOCAL COM NÍVEL BAIXO DE INTERFERÊNCIAS (NÃO INCLUI FORNECIMENTO). AF_11/2017</v>
          </cell>
          <cell r="C237" t="str">
            <v>M</v>
          </cell>
          <cell r="D237" t="str">
            <v>4,34</v>
          </cell>
        </row>
        <row r="238">
          <cell r="A238">
            <v>97137</v>
          </cell>
          <cell r="B238" t="str">
            <v>ASSENTAMENTO DE TUBO DE PVC DEFOFO OU PRFV OU RPVC PARA REDE DE ÁGUA, DN 300 MM, JUNTA ELÁSTICA INTEGRADA, INSTALADO EM LOCAL COM NÍVEL BAIXO DE INTERFERÊNCIAS (NÃO INCLUI FORNECIMENTO). AF_11/2017</v>
          </cell>
          <cell r="C238" t="str">
            <v>M</v>
          </cell>
          <cell r="D238" t="str">
            <v>5,16</v>
          </cell>
        </row>
        <row r="239">
          <cell r="A239">
            <v>97138</v>
          </cell>
          <cell r="B239" t="str">
            <v>ASSENTAMENTO DE TUBO DE PVC DEFOFO OU PRFV OU RPVC PARA REDE DE ÁGUA, DN 350 MM, JUNTA ELÁSTICA INTEGRADA, INSTALADO EM LOCAL COM NÍVEL BAIXO DE INTERFERÊNCIAS (NÃO INCLUI FORNECIMENTO). AF_11/2017</v>
          </cell>
          <cell r="C239" t="str">
            <v>M</v>
          </cell>
          <cell r="D239" t="str">
            <v>5,98</v>
          </cell>
        </row>
        <row r="240">
          <cell r="A240">
            <v>97139</v>
          </cell>
          <cell r="B240" t="str">
            <v>ASSENTAMENTO DE TUBO DE PVC DEFOFO OU PRFV OU RPVC PARA REDE DE ÁGUA, DN 400 MM, JUNTA ELÁSTICA INTEGRADA, INSTALADO EM LOCAL COM NÍVEL BAIXO DE INTERFERÊNCIAS (NÃO INCLUI FORNECIMENTO). AF_11/2017</v>
          </cell>
          <cell r="C240" t="str">
            <v>M</v>
          </cell>
          <cell r="D240" t="str">
            <v>6,78</v>
          </cell>
        </row>
        <row r="241">
          <cell r="A241">
            <v>97140</v>
          </cell>
          <cell r="B241" t="str">
            <v>ASSENTAMENTO DE TUBO DE PVC DEFOFO OU PRFV OU RPVC PARA REDE DE ÁGUA, DN 500 MM, JUNTA ELÁSTICA INTEGRADA, INSTALADO EM LOCAL COM NÍVEL BAIXO DE INTERFERÊNCIAS (NÃO INCLUI FORNECIMENTO). AF_11/2017</v>
          </cell>
          <cell r="C241" t="str">
            <v>M</v>
          </cell>
          <cell r="D241" t="str">
            <v>8,42</v>
          </cell>
        </row>
        <row r="242">
          <cell r="A242">
            <v>93206</v>
          </cell>
          <cell r="B242" t="str">
            <v>EXECUÇÃO DE ESCRITÓRIO EM CANTEIRO DE OBRA EM ALVENARIA, NÃO INCLUSO MOBILIÁRIO E EQUIPAMENTOS. AF_02/2016</v>
          </cell>
          <cell r="C242" t="str">
            <v>M2</v>
          </cell>
          <cell r="D242" t="str">
            <v>856,45</v>
          </cell>
        </row>
        <row r="243">
          <cell r="A243">
            <v>93207</v>
          </cell>
          <cell r="B243" t="str">
            <v>EXECUÇÃO DE ESCRITÓRIO EM CANTEIRO DE OBRA EM CHAPA DE MADEIRA COMPENSADA, NÃO INCLUSO MOBILIÁRIO E EQUIPAMENTOS. AF_02/2016</v>
          </cell>
          <cell r="C243" t="str">
            <v>M2</v>
          </cell>
          <cell r="D243" t="str">
            <v>789,84</v>
          </cell>
        </row>
        <row r="244">
          <cell r="A244">
            <v>93208</v>
          </cell>
          <cell r="B244" t="str">
            <v>EXECUÇÃO DE ALMOXARIFADO EM CANTEIRO DE OBRA EM CHAPA DE MADEIRA COMPENSADA, INCLUSO PRATELEIRAS. AF_02/2016</v>
          </cell>
          <cell r="C244" t="str">
            <v>M2</v>
          </cell>
          <cell r="D244" t="str">
            <v>618,38</v>
          </cell>
        </row>
        <row r="245">
          <cell r="A245">
            <v>93209</v>
          </cell>
          <cell r="B245" t="str">
            <v>EXECUÇÃO DE ALMOXARIFADO EM CANTEIRO DE OBRA EM ALVENARIA, INCLUSO PRATELEIRAS. AF_02/2016</v>
          </cell>
          <cell r="C245" t="str">
            <v>M2</v>
          </cell>
          <cell r="D245" t="str">
            <v>692,34</v>
          </cell>
        </row>
        <row r="246">
          <cell r="A246">
            <v>93210</v>
          </cell>
          <cell r="B246" t="str">
            <v>EXECUÇÃO DE REFEITÓRIO EM CANTEIRO DE OBRA EM CHAPA DE MADEIRA COMPENSADA, NÃO INCLUSO MOBILIÁRIO E EQUIPAMENTOS. AF_02/2016</v>
          </cell>
          <cell r="C246" t="str">
            <v>M2</v>
          </cell>
          <cell r="D246" t="str">
            <v>429,36</v>
          </cell>
        </row>
        <row r="247">
          <cell r="A247">
            <v>93211</v>
          </cell>
          <cell r="B247" t="str">
            <v>EXECUÇÃO DE REFEITÓRIO EM CANTEIRO DE OBRA EM ALVENARIA, NÃO INCLUSO MOBILIÁRIO E EQUIPAMENTOS. AF_02/2016</v>
          </cell>
          <cell r="C247" t="str">
            <v>M2</v>
          </cell>
          <cell r="D247" t="str">
            <v>436,43</v>
          </cell>
        </row>
        <row r="248">
          <cell r="A248">
            <v>93212</v>
          </cell>
          <cell r="B248" t="str">
            <v>EXECUÇÃO DE SANITÁRIO E VESTIÁRIO EM CANTEIRO DE OBRA EM CHAPA DE MADEIRA COMPENSADA, NÃO INCLUSO MOBILIÁRIO. AF_02/2016</v>
          </cell>
          <cell r="C248" t="str">
            <v>M2</v>
          </cell>
          <cell r="D248" t="str">
            <v>720,75</v>
          </cell>
        </row>
        <row r="249">
          <cell r="A249">
            <v>93213</v>
          </cell>
          <cell r="B249" t="str">
            <v>EXECUÇÃO DE SANITÁRIO E VESTIÁRIO EM CANTEIRO DE OBRA EM ALVENARIA, NÃO INCLUSO MOBILIÁRIO. AF_02/2016</v>
          </cell>
          <cell r="C249" t="str">
            <v>M2</v>
          </cell>
          <cell r="D249" t="str">
            <v>778,36</v>
          </cell>
        </row>
        <row r="250">
          <cell r="A250">
            <v>93214</v>
          </cell>
          <cell r="B250" t="str">
            <v>EXECUÇÃO DE RESERVATÓRIO ELEVADO DE ÁGUA (1000 LITROS) EM CANTEIRO DE OBRA, APOIADO EM ESTRUTURA DE MADEIRA. AF_02/2016</v>
          </cell>
          <cell r="C250" t="str">
            <v>UN</v>
          </cell>
          <cell r="D250" t="str">
            <v>4.275,94</v>
          </cell>
        </row>
        <row r="251">
          <cell r="A251">
            <v>93243</v>
          </cell>
          <cell r="B251" t="str">
            <v>EXECUÇÃO DE RESERVATÓRIO ELEVADO DE ÁGUA (2000 LITROS) EM CANTEIRO DE OBRA, APOIADO EM ESTRUTURA DE MADEIRA. AF_02/2016</v>
          </cell>
          <cell r="C251" t="str">
            <v>UN</v>
          </cell>
          <cell r="D251" t="str">
            <v>6.441,57</v>
          </cell>
        </row>
        <row r="252">
          <cell r="A252">
            <v>93582</v>
          </cell>
          <cell r="B252" t="str">
            <v>EXECUÇÃO DE CENTRAL DE ARMADURA EM CANTEIRO DE OBRA, NÃO INCLUSO MOBILIÁRIO E EQUIPAMENTOS. AF_04/2016</v>
          </cell>
          <cell r="C252" t="str">
            <v>M2</v>
          </cell>
          <cell r="D252" t="str">
            <v>208,25</v>
          </cell>
        </row>
        <row r="253">
          <cell r="A253">
            <v>93583</v>
          </cell>
          <cell r="B253" t="str">
            <v>EXECUÇÃO DE CENTRAL DE FÔRMAS, PRODUÇÃO DE ARGAMASSA OU CONCRETO EM CANTEIRO DE OBRA, NÃO INCLUSO MOBILIÁRIO E EQUIPAMENTOS. AF_04/2016</v>
          </cell>
          <cell r="C253" t="str">
            <v>M2</v>
          </cell>
          <cell r="D253" t="str">
            <v>342,63</v>
          </cell>
        </row>
        <row r="254">
          <cell r="A254">
            <v>93584</v>
          </cell>
          <cell r="B254" t="str">
            <v>EXECUÇÃO DE DEPÓSITO EM CANTEIRO DE OBRA EM CHAPA DE MADEIRA COMPENSADA, NÃO INCLUSO MOBILIÁRIO. AF_04/2016</v>
          </cell>
          <cell r="C254" t="str">
            <v>M2</v>
          </cell>
          <cell r="D254" t="str">
            <v>615,67</v>
          </cell>
        </row>
        <row r="255">
          <cell r="A255">
            <v>93585</v>
          </cell>
          <cell r="B255" t="str">
            <v>EXECUÇÃO DE GUARITA EM CANTEIRO DE OBRA EM CHAPA DE MADEIRA COMPENSADA, NÃO INCLUSO MOBILIÁRIO. AF_04/2016</v>
          </cell>
          <cell r="C255" t="str">
            <v>M2</v>
          </cell>
          <cell r="D255" t="str">
            <v>852,01</v>
          </cell>
        </row>
        <row r="256">
          <cell r="A256">
            <v>98441</v>
          </cell>
          <cell r="B256" t="str">
            <v>PAREDE DE MADEIRA COMPENSADA PARA CONSTRUÇÃO TEMPORÁRIA EM CHAPA SIMPLES, EXTERNA, COM ÁREA LÍQUIDA MAIOR OU IGUAL A 6 M², SEM VÃO. AF_05/2018</v>
          </cell>
          <cell r="C256" t="str">
            <v>M2</v>
          </cell>
          <cell r="D256" t="str">
            <v>93,31</v>
          </cell>
        </row>
        <row r="257">
          <cell r="A257">
            <v>98442</v>
          </cell>
          <cell r="B257" t="str">
            <v>PAREDE DE MADEIRA COMPENSADA PARA CONSTRUÇÃO TEMPORÁRIA EM CHAPA SIMPLES, EXTERNA, COM ÁREA LÍQUIDA MENOR QUE 6 M², SEM VÃO. AF_05/2018</v>
          </cell>
          <cell r="C257" t="str">
            <v>M2</v>
          </cell>
          <cell r="D257" t="str">
            <v>95,59</v>
          </cell>
        </row>
        <row r="258">
          <cell r="A258">
            <v>98443</v>
          </cell>
          <cell r="B258" t="str">
            <v>PAREDE DE MADEIRA COMPENSADA PARA CONSTRUÇÃO TEMPORÁRIA EM CHAPA SIMPLES, INTERNA, COM ÁREA LÍQUIDA MAIOR OU IGUAL A 6 M², SEM VÃO. AF_05/2018</v>
          </cell>
          <cell r="C258" t="str">
            <v>M2</v>
          </cell>
          <cell r="D258" t="str">
            <v>81,74</v>
          </cell>
        </row>
        <row r="259">
          <cell r="A259">
            <v>98444</v>
          </cell>
          <cell r="B259" t="str">
            <v>PAREDE DE MADEIRA COMPENSADA PARA CONSTRUÇÃO TEMPORÁRIA EM CHAPA SIMPLES, INTERNA, COM ÁREA LÍQUIDA MENOR QUE 6 M², SEM VÃO. AF_05/2018</v>
          </cell>
          <cell r="C259" t="str">
            <v>M2</v>
          </cell>
          <cell r="D259" t="str">
            <v>83,36</v>
          </cell>
        </row>
        <row r="260">
          <cell r="A260">
            <v>98445</v>
          </cell>
          <cell r="B260" t="str">
            <v>PAREDE DE MADEIRA COMPENSADA PARA CONSTRUÇÃO TEMPORÁRIA EM CHAPA SIMPLES, EXTERNA, COM ÁREA LÍQUIDA MAIOR OU IGUAL A 6 M², COM VÃO. AF_05/2018</v>
          </cell>
          <cell r="C260" t="str">
            <v>M2</v>
          </cell>
          <cell r="D260" t="str">
            <v>110,92</v>
          </cell>
        </row>
        <row r="261">
          <cell r="A261">
            <v>98446</v>
          </cell>
          <cell r="B261" t="str">
            <v>PAREDE DE MADEIRA COMPENSADA PARA CONSTRUÇÃO TEMPORÁRIA EM CHAPA SIMPLES, EXTERNA, COM ÁREA LÍQUIDA MENOR QUE 6 M², COM VÃO. AF_05/2018</v>
          </cell>
          <cell r="C261" t="str">
            <v>M2</v>
          </cell>
          <cell r="D261" t="str">
            <v>141,28</v>
          </cell>
        </row>
        <row r="262">
          <cell r="A262">
            <v>98447</v>
          </cell>
          <cell r="B262" t="str">
            <v>PAREDE DE MADEIRA COMPENSADA PARA CONSTRUÇÃO TEMPORÁRIA EM CHAPA SIMPLES, INTERNA, COM ÁREA LÍQUIDA MAIOR OU IGUAL A 6 M², COM VÃO. AF_05/2018</v>
          </cell>
          <cell r="C262" t="str">
            <v>M2</v>
          </cell>
          <cell r="D262" t="str">
            <v>94,91</v>
          </cell>
        </row>
        <row r="263">
          <cell r="A263">
            <v>98448</v>
          </cell>
          <cell r="B263" t="str">
            <v>PAREDE DE MADEIRA COMPENSADA PARA CONSTRUÇÃO TEMPORÁRIA EM CHAPA SIMPLES, INTERNA, COM ÁREA LÍQUIDA MENOR QUE 6 M², COM VÃO. AF_05/2018</v>
          </cell>
          <cell r="C263" t="str">
            <v>M2</v>
          </cell>
          <cell r="D263" t="str">
            <v>118,26</v>
          </cell>
        </row>
        <row r="264">
          <cell r="A264">
            <v>98449</v>
          </cell>
          <cell r="B264" t="str">
            <v>PAREDE DE MADEIRA COMPENSADA PARA CONSTRUÇÃO TEMPORÁRIA EM CHAPA DUPLA, EXTERNA, COM ÁREA LÍQUIDA MAIOR OU IGUAL A 6 M², SEM VÃO. AF_05/2018</v>
          </cell>
          <cell r="C264" t="str">
            <v>M2</v>
          </cell>
          <cell r="D264" t="str">
            <v>116,70</v>
          </cell>
        </row>
        <row r="265">
          <cell r="A265">
            <v>98450</v>
          </cell>
          <cell r="B265" t="str">
            <v>PAREDE DE MADEIRA COMPENSADA PARA CONSTRUÇÃO TEMPORÁRIA EM CHAPA DUPLA, EXTERNA, COM ÁREA LÍQUIDA MENOR QUE 6 M², SEM VÃO. AF_05/2018</v>
          </cell>
          <cell r="C265" t="str">
            <v>M2</v>
          </cell>
          <cell r="D265" t="str">
            <v>120,01</v>
          </cell>
        </row>
        <row r="266">
          <cell r="A266">
            <v>98451</v>
          </cell>
          <cell r="B266" t="str">
            <v>PAREDE DE MADEIRA COMPENSADA PARA CONSTRUÇÃO TEMPORÁRIA EM CHAPA DUPLA, INTERNA, COM ÁREA LÍQUIDA MAIOR OU IGUAL A 6 M², SEM VÃO. AF_05/2018</v>
          </cell>
          <cell r="C266" t="str">
            <v>M2</v>
          </cell>
          <cell r="D266" t="str">
            <v>103,16</v>
          </cell>
        </row>
        <row r="267">
          <cell r="A267">
            <v>98452</v>
          </cell>
          <cell r="B267" t="str">
            <v>PAREDE DE MADEIRA COMPENSADA PARA CONSTRUÇÃO TEMPORÁRIA EM CHAPA DUPLA, INTERNA, COM ÁREA LÍQUIDA MENOR QUE 6 M², SEM VÃO. AF_05/2018</v>
          </cell>
          <cell r="C267" t="str">
            <v>M2</v>
          </cell>
          <cell r="D267" t="str">
            <v>105,18</v>
          </cell>
        </row>
        <row r="268">
          <cell r="A268">
            <v>98453</v>
          </cell>
          <cell r="B268" t="str">
            <v>PAREDE DE MADEIRA COMPENSADA PARA CONSTRUÇÃO TEMPORÁRIA EM CHAPA DUPLA, EXTERNA, COM ÁREA LÍQUIDA MAIOR OU IGUAL A QUE 6 M², COM VÃO. AF_05/2018</v>
          </cell>
          <cell r="C268" t="str">
            <v>M2</v>
          </cell>
          <cell r="D268" t="str">
            <v>138,17</v>
          </cell>
        </row>
        <row r="269">
          <cell r="A269">
            <v>98454</v>
          </cell>
          <cell r="B269" t="str">
            <v>PAREDE DE MADEIRA COMPENSADA PARA CONSTRUÇÃO TEMPORÁRIA EM CHAPA DUPLA, EXTERNA, COM ÁREA LÍQUIDA MENOR QUE 6 M², COM VÃO. AF_05/2018</v>
          </cell>
          <cell r="C269" t="str">
            <v>M2</v>
          </cell>
          <cell r="D269" t="str">
            <v>177,98</v>
          </cell>
        </row>
        <row r="270">
          <cell r="A270">
            <v>98455</v>
          </cell>
          <cell r="B270" t="str">
            <v>PAREDE DE MADEIRA COMPENSADA PARA CONSTRUÇÃO TEMPORÁRIA EM CHAPA DUPLA, INTERNA, COM ÁREA LÍQUIDA MAIOR OU IGUAL A 6 M², COM VÃO. AF_05/2018</v>
          </cell>
          <cell r="C270" t="str">
            <v>M2</v>
          </cell>
          <cell r="D270" t="str">
            <v>120,21</v>
          </cell>
        </row>
        <row r="271">
          <cell r="A271">
            <v>98456</v>
          </cell>
          <cell r="B271" t="str">
            <v>PAREDE DE MADEIRA COMPENSADA PARA CONSTRUÇÃO TEMPORÁRIA EM CHAPA DUPLA, INTERNA, COM ÁREA LÍQUIDA MENOR QUE 6 M², COM VÃO. AF_05/2018</v>
          </cell>
          <cell r="C271" t="str">
            <v>M2</v>
          </cell>
          <cell r="D271" t="str">
            <v>152,36</v>
          </cell>
        </row>
        <row r="272">
          <cell r="A272">
            <v>98458</v>
          </cell>
          <cell r="B272" t="str">
            <v>TAPUME COM COMPENSADO DE MADEIRA. AF_05/2018</v>
          </cell>
          <cell r="C272" t="str">
            <v>M2</v>
          </cell>
          <cell r="D272" t="str">
            <v>89,50</v>
          </cell>
        </row>
        <row r="273">
          <cell r="A273">
            <v>98459</v>
          </cell>
          <cell r="B273" t="str">
            <v>TAPUME COM TELHA METÁLICA. AF_05/2018</v>
          </cell>
          <cell r="C273" t="str">
            <v>M2</v>
          </cell>
          <cell r="D273" t="str">
            <v>75,20</v>
          </cell>
        </row>
        <row r="274">
          <cell r="A274">
            <v>98460</v>
          </cell>
          <cell r="B274" t="str">
            <v>PISO PARA CONSTRUÇÃO TEMPORÁRIA EM MADEIRA, SEM REAPROVEITAMENTO. AF_05/2018</v>
          </cell>
          <cell r="C274" t="str">
            <v>M2</v>
          </cell>
          <cell r="D274" t="str">
            <v>84,52</v>
          </cell>
        </row>
        <row r="275">
          <cell r="A275">
            <v>98461</v>
          </cell>
          <cell r="B275" t="str">
            <v>ESTRUTURA DE MADEIRA PROVISÓRIA PARA SUPORTE DE CAIXA D ÁGUA ELEVADA DE 1000 LITROS. AF_05/2018_P</v>
          </cell>
          <cell r="C275" t="str">
            <v>UN</v>
          </cell>
          <cell r="D275" t="str">
            <v>3.735,44</v>
          </cell>
        </row>
        <row r="276">
          <cell r="A276">
            <v>98462</v>
          </cell>
          <cell r="B276" t="str">
            <v>ESTRUTURA DE MADEIRA PROVISÓRIA PARA SUPORTE DE CAIXA D ÁGUA ELEVADA DE 3000 LITROS. AF_05/2018_P</v>
          </cell>
          <cell r="C276" t="str">
            <v>UN</v>
          </cell>
          <cell r="D276" t="str">
            <v>5.501,24</v>
          </cell>
        </row>
        <row r="277">
          <cell r="A277">
            <v>5631</v>
          </cell>
          <cell r="B277" t="str">
            <v>ESCAVADEIRA HIDRÁULICA SOBRE ESTEIRAS, CAÇAMBA 0,80 M3, PESO OPERACIONAL 17 T, POTENCIA BRUTA 111 HP - CHP DIURNO. AF_06/2014</v>
          </cell>
          <cell r="C277" t="str">
            <v>CHP</v>
          </cell>
          <cell r="D277" t="str">
            <v>122,10</v>
          </cell>
        </row>
        <row r="278">
          <cell r="A278">
            <v>5678</v>
          </cell>
          <cell r="B278" t="str">
            <v>RETROESCAVADEIRA SOBRE RODAS COM CARREGADEIRA, TRAÇÃO 4X4, POTÊNCIA LÍQ. 88 HP, CAÇAMBA CARREG. CAP. MÍN. 1 M3, CAÇAMBA RETRO CAP. 0,26 M3, PESO OPERACIONAL MÍN. 6.674 KG, PROFUNDIDADE ESCAVAÇÃO MÁX. 4,37 M - CHP DIURNO. AF_06/2014</v>
          </cell>
          <cell r="C278" t="str">
            <v>CHP</v>
          </cell>
          <cell r="D278" t="str">
            <v>86,66</v>
          </cell>
        </row>
        <row r="279">
          <cell r="A279">
            <v>5680</v>
          </cell>
          <cell r="B279" t="str">
            <v>RETROESCAVADEIRA SOBRE RODAS COM CARREGADEIRA, TRAÇÃO 4X2, POTÊNCIA LÍQ. 79 HP, CAÇAMBA CARREG. CAP. MÍN. 1 M3, CAÇAMBA RETRO CAP. 0,20 M3, PESO OPERACIONAL MÍN. 6.570 KG, PROFUNDIDADE ESCAVAÇÃO MÁX. 4,37 M - CHP DIURNO. AF_06/2014</v>
          </cell>
          <cell r="C279" t="str">
            <v>CHP</v>
          </cell>
          <cell r="D279" t="str">
            <v>80,31</v>
          </cell>
        </row>
        <row r="280">
          <cell r="A280">
            <v>5684</v>
          </cell>
          <cell r="B280" t="str">
            <v>ROLO COMPACTADOR VIBRATÓRIO DE UM CILINDRO AÇO LISO, POTÊNCIA 80 HP, PESO OPERACIONAL MÁXIMO 8,1 T, IMPACTO DINÂMICO 16,15 / 9,5 T, LARGURA DE TRABALHO 1,68 M - CHP DIURNO. AF_06/2014</v>
          </cell>
          <cell r="C280" t="str">
            <v>CHP</v>
          </cell>
          <cell r="D280" t="str">
            <v>90,50</v>
          </cell>
        </row>
        <row r="281">
          <cell r="A281">
            <v>5689</v>
          </cell>
          <cell r="B281" t="str">
            <v>GRADE DE DISCO CONTROLE REMOTO REBOCÁVEL, COM 24 DISCOS 24 X 6 MM COM PNEUS PARA TRANSPORTE - CHP DIURNO. AF_06/2014</v>
          </cell>
          <cell r="C281" t="str">
            <v>CHP</v>
          </cell>
          <cell r="D281" t="str">
            <v>3,22</v>
          </cell>
        </row>
        <row r="282">
          <cell r="A282">
            <v>5795</v>
          </cell>
          <cell r="B282" t="str">
            <v>MARTELETE OU ROMPEDOR PNEUMÁTICO MANUAL, 28 KG, COM SILENCIADOR - CHP DIURNO. AF_07/2016</v>
          </cell>
          <cell r="C282" t="str">
            <v>CHP</v>
          </cell>
          <cell r="D282" t="str">
            <v>18,20</v>
          </cell>
        </row>
        <row r="283">
          <cell r="A283">
            <v>5811</v>
          </cell>
          <cell r="B283" t="str">
            <v>CAMINHÃO BASCULANTE 6 M3, PESO BRUTO TOTAL 16.000 KG, CARGA ÚTIL MÁXIMA 13.071 KG, DISTÂNCIA ENTRE EIXOS 4,80 M, POTÊNCIA 230 CV INCLUSIVE CAÇAMBA METÁLICA - CHP DIURNO. AF_06/2014</v>
          </cell>
          <cell r="C283" t="str">
            <v>CHP</v>
          </cell>
          <cell r="D283" t="str">
            <v>125,14</v>
          </cell>
        </row>
        <row r="284">
          <cell r="A284">
            <v>5823</v>
          </cell>
          <cell r="B284" t="str">
            <v>USINA DE CONCRETO FIXA, CAPACIDADE NOMINAL DE 90 A 120 M3/H, SEM SILO - CHP DIURNO. AF_07/2016</v>
          </cell>
          <cell r="C284" t="str">
            <v>CHP</v>
          </cell>
          <cell r="D284" t="str">
            <v>170,10</v>
          </cell>
        </row>
        <row r="285">
          <cell r="A285">
            <v>5824</v>
          </cell>
          <cell r="B285" t="str">
            <v>CAMINHÃO TOCO, PBT 16.000 KG, CARGA ÚTIL MÁX. 10.685 KG, DIST. ENTRE EIXOS 4,8 M, POTÊNCIA 189 CV, INCLUSIVE CARROCERIA FIXA ABERTA DE MADEIRA P/ TRANSPORTE GERAL DE CARGA SECA, DIMEN. APROX. 2,5 X 7,00 X 0,50 M - CHP DIURNO. AF_06/2014</v>
          </cell>
          <cell r="C285" t="str">
            <v>CHP</v>
          </cell>
          <cell r="D285" t="str">
            <v>118,32</v>
          </cell>
        </row>
        <row r="286">
          <cell r="A286">
            <v>5835</v>
          </cell>
          <cell r="B286" t="str">
            <v>VIBROACABADORA DE ASFALTO SOBRE ESTEIRAS, LARGURA DE PAVIMENTAÇÃO 1,90 M A 5,30 M, POTÊNCIA 105 HP CAPACIDADE 450 T/H - CHP DIURNO. AF_11/2014</v>
          </cell>
          <cell r="C286" t="str">
            <v>CHP</v>
          </cell>
          <cell r="D286" t="str">
            <v>253,62</v>
          </cell>
        </row>
        <row r="287">
          <cell r="A287">
            <v>5839</v>
          </cell>
          <cell r="B287" t="str">
            <v>VASSOURA MECÂNICA REBOCÁVEL COM ESCOVA CILÍNDRICA, LARGURA ÚTIL DE VARRIMENTO DE 2,44 M - CHP DIURNO. AF_06/2014</v>
          </cell>
          <cell r="C287" t="str">
            <v>CHP</v>
          </cell>
          <cell r="D287" t="str">
            <v>4,84</v>
          </cell>
        </row>
        <row r="288">
          <cell r="A288">
            <v>5843</v>
          </cell>
          <cell r="B288" t="str">
            <v>TRATOR DE PNEUS, POTÊNCIA 122 CV, TRAÇÃO 4X4, PESO COM LASTRO DE 4.510 KG - CHP DIURNO. AF_06/2014</v>
          </cell>
          <cell r="C288" t="str">
            <v>CHP</v>
          </cell>
          <cell r="D288" t="str">
            <v>148,17</v>
          </cell>
        </row>
        <row r="289">
          <cell r="A289">
            <v>5847</v>
          </cell>
          <cell r="B289" t="str">
            <v>TRATOR DE ESTEIRAS, POTÊNCIA 170 HP, PESO OPERACIONAL 19 T, CAÇAMBA 5,2 M3 - CHP DIURNO. AF_06/2014</v>
          </cell>
          <cell r="C289" t="str">
            <v>CHP</v>
          </cell>
          <cell r="D289" t="str">
            <v>157,66</v>
          </cell>
        </row>
        <row r="290">
          <cell r="A290">
            <v>5851</v>
          </cell>
          <cell r="B290" t="str">
            <v>TRATOR DE ESTEIRAS, POTÊNCIA 150 HP, PESO OPERACIONAL 16,7 T, COM RODA MOTRIZ ELEVADA E LÂMINA 3,18 M3 - CHP DIURNO. AF_06/2014</v>
          </cell>
          <cell r="C290" t="str">
            <v>CHP</v>
          </cell>
          <cell r="D290" t="str">
            <v>150,30</v>
          </cell>
        </row>
        <row r="291">
          <cell r="A291">
            <v>5855</v>
          </cell>
          <cell r="B291" t="str">
            <v>TRATOR DE ESTEIRAS, POTÊNCIA 347 HP, PESO OPERACIONAL 38,5 T, COM LÂMINA 8,70 M3 - CHP DIURNO. AF_06/2014</v>
          </cell>
          <cell r="C291" t="str">
            <v>CHP</v>
          </cell>
          <cell r="D291" t="str">
            <v>398,00</v>
          </cell>
        </row>
        <row r="292">
          <cell r="A292">
            <v>5863</v>
          </cell>
          <cell r="B292" t="str">
            <v>ROLO COMPACTADOR VIBRATÓRIO REBOCÁVEL, CILINDRO DE AÇO LISO, POTÊNCIA DE TRAÇÃO DE 65 CV, PESO 4,7 T, IMPACTO DINÂMICO 18,3 T, LARGURA DE TRABALHO 1,67 M - CHP DIURNO. AF_02/2016</v>
          </cell>
          <cell r="C292" t="str">
            <v>CHP</v>
          </cell>
          <cell r="D292" t="str">
            <v>11,49</v>
          </cell>
        </row>
        <row r="293">
          <cell r="A293">
            <v>5867</v>
          </cell>
          <cell r="B293" t="str">
            <v>ROLO COMPACTADOR VIBRATÓRIO TANDEM AÇO LISO, POTÊNCIA 58 HP, PESO SEM/COM LASTRO 6,5 / 9,4 T, LARGURA DE TRABALHO 1,2 M - CHP DIURNO. AF_06/2014</v>
          </cell>
          <cell r="C293" t="str">
            <v>CHP</v>
          </cell>
          <cell r="D293" t="str">
            <v>89,34</v>
          </cell>
        </row>
        <row r="294">
          <cell r="A294">
            <v>5875</v>
          </cell>
          <cell r="B294" t="str">
            <v>RETROESCAVADEIRA SOBRE RODAS COM CARREGADEIRA, TRAÇÃO 4X4, POTÊNCIA LÍQ. 72 HP, CAÇAMBA CARREG. CAP. MÍN. 0,79 M3, CAÇAMBA RETRO CAP. 0,18 M3, PESO OPERACIONAL MÍN. 7.140 KG, PROFUNDIDADE ESCAVAÇÃO MÁX. 4,50 M - CHP DIURNO. AF_06/2014</v>
          </cell>
          <cell r="C294" t="str">
            <v>CHP</v>
          </cell>
          <cell r="D294" t="str">
            <v>80,34</v>
          </cell>
        </row>
        <row r="295">
          <cell r="A295">
            <v>5879</v>
          </cell>
          <cell r="B295" t="str">
            <v>ROLO COMPACTADOR VIBRATÓRIO PÉ DE CARNEIRO, OPERADO POR CONTROLE REMOTO, POTÊNCIA 12,5 KW, PESO OPERACIONAL 1,675 T, LARGURA DE TRABALHO 0,85 M - CHP DIURNO. AF_02/2016</v>
          </cell>
          <cell r="C295" t="str">
            <v>CHP</v>
          </cell>
          <cell r="D295" t="str">
            <v>76,16</v>
          </cell>
        </row>
        <row r="296">
          <cell r="A296">
            <v>5882</v>
          </cell>
          <cell r="B296" t="str">
            <v>USINA DE LAMA ASFÁLTICA, PROD 30 A 50 T/H, SILO DE AGREGADO 7 M3, RESERVATÓRIOS PARA EMULSÃO E ÁGUA DE 2,3 M3 CADA, MISTURADOR TIPO PUG MILL A SER MONTADO SOBRE CAMINHÃO - CHP DIURNO. AF_10/2014</v>
          </cell>
          <cell r="C296" t="str">
            <v>CHP</v>
          </cell>
          <cell r="D296" t="str">
            <v>76,79</v>
          </cell>
        </row>
        <row r="297">
          <cell r="A297">
            <v>5890</v>
          </cell>
          <cell r="B297" t="str">
            <v>CAMINHÃO TOCO, PESO BRUTO TOTAL 14.300 KG, CARGA ÚTIL MÁXIMA 9590 KG, DISTÂNCIA ENTRE EIXOS 4,76 M, POTÊNCIA 185 CV (NÃO INCLUI CARROCERIA) - CHP DIURNO. AF_06/2014</v>
          </cell>
          <cell r="C297" t="str">
            <v>CHP</v>
          </cell>
          <cell r="D297" t="str">
            <v>119,82</v>
          </cell>
        </row>
        <row r="298">
          <cell r="A298">
            <v>5894</v>
          </cell>
          <cell r="B298" t="str">
            <v>CAMINHÃO TOCO, PESO BRUTO TOTAL 16.000 KG, CARGA ÚTIL MÁXIMA DE 10.685 KG, DISTÂNCIA ENTRE EIXOS 4,80 M, POTÊNCIA 189 CV EXCLUSIVE CARROCERIA - CHP DIURNO. AF_06/2014</v>
          </cell>
          <cell r="C298" t="str">
            <v>CHP</v>
          </cell>
          <cell r="D298" t="str">
            <v>116,30</v>
          </cell>
        </row>
        <row r="299">
          <cell r="A299">
            <v>5901</v>
          </cell>
          <cell r="B299" t="str">
            <v>CAMINHÃO PIPA 10.000 L TRUCADO, PESO BRUTO TOTAL 23.000 KG, CARGA ÚTIL MÁXIMA 15.935 KG, DISTÂNCIA ENTRE EIXOS 4,8 M, POTÊNCIA 230 CV, INCLUSIVE TANQUE DE AÇO PARA TRANSPORTE DE ÁGUA - CHP DIURNO. AF_06/2014</v>
          </cell>
          <cell r="C299" t="str">
            <v>CHP</v>
          </cell>
          <cell r="D299" t="str">
            <v>182,93</v>
          </cell>
        </row>
        <row r="300">
          <cell r="A300">
            <v>5909</v>
          </cell>
          <cell r="B300" t="str">
            <v>ESPARGIDOR DE ASFALTO PRESSURIZADO COM TANQUE DE 2500 L, REBOCÁVEL COM MOTOR A GASOLINA POTÊNCIA 3,4 HP - CHP DIURNO. AF_07/2014</v>
          </cell>
          <cell r="C300" t="str">
            <v>CHP</v>
          </cell>
          <cell r="D300" t="str">
            <v>22,61</v>
          </cell>
        </row>
        <row r="301">
          <cell r="A301">
            <v>5921</v>
          </cell>
          <cell r="B301" t="str">
            <v>GRADE DE DISCO REBOCÁVEL COM 20 DISCOS 24" X 6 MM COM PNEUS PARA TRANSPORTE - CHP DIURNO. AF_06/2014</v>
          </cell>
          <cell r="C301" t="str">
            <v>CHP</v>
          </cell>
          <cell r="D301" t="str">
            <v>2,53</v>
          </cell>
        </row>
        <row r="302">
          <cell r="A302">
            <v>5928</v>
          </cell>
          <cell r="B302" t="str">
            <v>GUINDAUTO HIDRÁULICO, CAPACIDADE MÁXIMA DE CARGA 6200 KG, MOMENTO MÁXIMO DE CARGA 11,7 TM, ALCANCE MÁXIMO HORIZONTAL 9,70 M, INCLUSIVE CAMINHÃO TOCO PBT 16.000 KG, POTÊNCIA DE 189 CV - CHP DIURNO. AF_06/2014</v>
          </cell>
          <cell r="C302" t="str">
            <v>CHP</v>
          </cell>
          <cell r="D302" t="str">
            <v>150,98</v>
          </cell>
        </row>
        <row r="303">
          <cell r="A303">
            <v>5932</v>
          </cell>
          <cell r="B303" t="str">
            <v>MOTONIVELADORA POTÊNCIA BÁSICA LÍQUIDA (PRIMEIRA MARCHA) 125 HP, PESO BRUTO 13032 KG, LARGURA DA LÂMINA DE 3,7 M - CHP DIURNO. AF_06/2014</v>
          </cell>
          <cell r="C303" t="str">
            <v>CHP</v>
          </cell>
          <cell r="D303" t="str">
            <v>144,75</v>
          </cell>
        </row>
        <row r="304">
          <cell r="A304">
            <v>5940</v>
          </cell>
          <cell r="B304" t="str">
            <v>PÁ CARREGADEIRA SOBRE RODAS, POTÊNCIA LÍQUIDA 128 HP, CAPACIDADE DA CAÇAMBA 1,7 A 2,8 M3, PESO OPERACIONAL 11632 KG - CHP DIURNO. AF_06/2014</v>
          </cell>
          <cell r="C304" t="str">
            <v>CHP</v>
          </cell>
          <cell r="D304" t="str">
            <v>115,92</v>
          </cell>
        </row>
        <row r="305">
          <cell r="A305">
            <v>5944</v>
          </cell>
          <cell r="B305" t="str">
            <v>PÁ CARREGADEIRA SOBRE RODAS, POTÊNCIA 197 HP, CAPACIDADE DA CAÇAMBA 2,5 A 3,5 M3, PESO OPERACIONAL 18338 KG - CHP DIURNO. AF_06/2014</v>
          </cell>
          <cell r="C305" t="str">
            <v>CHP</v>
          </cell>
          <cell r="D305" t="str">
            <v>128,82</v>
          </cell>
        </row>
        <row r="306">
          <cell r="A306">
            <v>5953</v>
          </cell>
          <cell r="B306" t="str">
            <v>COMPRESSOR DE AR REBOCÁVEL, VAZÃO 189 PCM, PRESSÃO EFETIVA DE TRABALHO 102 PSI, MOTOR DIESEL, POTÊNCIA 63 CV - CHP DIURNO. AF_06/2015</v>
          </cell>
          <cell r="C306" t="str">
            <v>CHP</v>
          </cell>
          <cell r="D306" t="str">
            <v>36,21</v>
          </cell>
        </row>
        <row r="307">
          <cell r="A307">
            <v>6259</v>
          </cell>
          <cell r="B307" t="str">
            <v>CAMINHÃO PIPA 6.000 L, PESO BRUTO TOTAL 13.000 KG, DISTÂNCIA ENTRE EIXOS 4,80 M, POTÊNCIA 189 CV INCLUSIVE TANQUE DE AÇO PARA TRANSPORTE DE ÁGUA, CAPACIDADE 6 M3 - CHP DIURNO. AF_06/2014</v>
          </cell>
          <cell r="C307" t="str">
            <v>CHP</v>
          </cell>
          <cell r="D307" t="str">
            <v>151,25</v>
          </cell>
        </row>
        <row r="308">
          <cell r="A308">
            <v>6879</v>
          </cell>
          <cell r="B308" t="str">
            <v>ROLO COMPACTADOR DE PNEUS ESTÁTICO, PRESSÃO VARIÁVEL, POTÊNCIA 111 HP, PESO SEM/COM LASTRO 9,5 / 26 T, LARGURA DE TRABALHO 1,90 M - CHP DIURNO. AF_07/2014</v>
          </cell>
          <cell r="C308" t="str">
            <v>CHP</v>
          </cell>
          <cell r="D308" t="str">
            <v>116,55</v>
          </cell>
        </row>
        <row r="309">
          <cell r="A309">
            <v>7030</v>
          </cell>
          <cell r="B309" t="str">
            <v>TANQUE DE ASFALTO ESTACIONÁRIO COM SERPENTINA, CAPACIDADE 30.000 L - CHP DIURNO. AF_06/2014</v>
          </cell>
          <cell r="C309" t="str">
            <v>CHP</v>
          </cell>
          <cell r="D309" t="str">
            <v>144,08</v>
          </cell>
        </row>
        <row r="310">
          <cell r="A310">
            <v>7042</v>
          </cell>
          <cell r="B310" t="str">
            <v>MOTOBOMBA TRASH (PARA ÁGUA SUJA) AUTO ESCORVANTE, MOTOR GASOLINA DE 6,41 HP, DIÂMETROS DE SUCÇÃO X RECALQUE: 3" X 3", HM/Q = 10 MCA / 60 M3/H A 23 MCA / 0 M3/H - CHP DIURNO. AF_10/2014</v>
          </cell>
          <cell r="C310" t="str">
            <v>CHP</v>
          </cell>
          <cell r="D310" t="str">
            <v>7,73</v>
          </cell>
        </row>
        <row r="311">
          <cell r="A311">
            <v>7049</v>
          </cell>
          <cell r="B311" t="str">
            <v>ROLO COMPACTADOR PE DE CARNEIRO VIBRATORIO, POTENCIA 125 HP, PESO OPERACIONAL SEM/COM LASTRO 11,95 / 13,30 T, IMPACTO DINAMICO 38,5 / 22,5 T, LARGURA DE TRABALHO 2,15 M - CHP DIURNO. AF_06/2014</v>
          </cell>
          <cell r="C311" t="str">
            <v>CHP</v>
          </cell>
          <cell r="D311" t="str">
            <v>125,38</v>
          </cell>
        </row>
        <row r="312">
          <cell r="A312">
            <v>67826</v>
          </cell>
          <cell r="B312" t="str">
            <v>CAMINHÃO BASCULANTE 6 M3 TOCO, PESO BRUTO TOTAL 16.000 KG, CARGA ÚTIL MÁXIMA 11.130 KG, DISTÂNCIA ENTRE EIXOS 5,36 M, POTÊNCIA 185 CV, INCLUSIVE CAÇAMBA METÁLICA - CHP DIURNO. AF_06/2014</v>
          </cell>
          <cell r="C312" t="str">
            <v>CHP</v>
          </cell>
          <cell r="D312" t="str">
            <v>110,62</v>
          </cell>
        </row>
        <row r="313">
          <cell r="A313">
            <v>73417</v>
          </cell>
          <cell r="B313" t="str">
            <v>GRUPO GERADOR ESTACIONÁRIO, MOTOR DIESEL POTÊNCIA 170 KVA - CHP DIURNO. AF_02/2016</v>
          </cell>
          <cell r="C313" t="str">
            <v>CHP</v>
          </cell>
          <cell r="D313" t="str">
            <v>119,93</v>
          </cell>
        </row>
        <row r="314">
          <cell r="A314">
            <v>73436</v>
          </cell>
          <cell r="B314" t="str">
            <v>ROLO COMPACTADOR VIBRATÓRIO PÉ DE CARNEIRO PARA SOLOS, POTÊNCIA 80 HP, PESO OPERACIONAL SEM/COM LASTRO 7,4 / 8,8 T, LARGURA DE TRABALHO 1,68 M - CHP DIURNO. AF_02/2016</v>
          </cell>
          <cell r="C314" t="str">
            <v>CHP</v>
          </cell>
          <cell r="D314" t="str">
            <v>125,14</v>
          </cell>
        </row>
        <row r="315">
          <cell r="A315">
            <v>73467</v>
          </cell>
          <cell r="B315" t="str">
            <v>CAMINHÃO TOCO, PBT 14.300 KG, CARGA ÚTIL MÁX. 9.710 KG, DIST. ENTRE EIXOS 3,56 M, POTÊNCIA 185 CV, INCLUSIVE CARROCERIA FIXA ABERTA DE MADEIRA P/ TRANSPORTE GERAL DE CARGA SECA, DIMEN. APROX. 2,50 X 6,50 X 0,50 M - CHP DIURNO. AF_06/2014</v>
          </cell>
          <cell r="C315" t="str">
            <v>CHP</v>
          </cell>
          <cell r="D315" t="str">
            <v>101,87</v>
          </cell>
        </row>
        <row r="316">
          <cell r="A316">
            <v>73536</v>
          </cell>
          <cell r="B316" t="str">
            <v>MOTOBOMBA CENTRÍFUGA, MOTOR A GASOLINA, POTÊNCIA 5,42 HP, BOCAIS 1 1/2" X 1", DIÂMETRO ROTOR 143 MM HM/Q = 6 MCA / 16,8 M3/H A 38 MCA / 6,6 M3/H - CHP DIURNO. AF_06/2014</v>
          </cell>
          <cell r="C316" t="str">
            <v>CHP</v>
          </cell>
          <cell r="D316" t="str">
            <v>6,56</v>
          </cell>
        </row>
        <row r="317">
          <cell r="A317">
            <v>83362</v>
          </cell>
          <cell r="B317" t="str">
            <v>ESPARGIDOR DE ASFALTO PRESSURIZADO, TANQUE 6 M3 COM ISOLAÇÃO TÉRMICA, AQUECIDO COM 2 MAÇARICOS, COM BARRA ESPARGIDORA 3,60 M, MONTADO SOBRE CAMINHÃO  TOCO, PBT 14.300 KG, POTÊNCIA 185 CV - CHP DIURNO. AF_08/2015</v>
          </cell>
          <cell r="C317" t="str">
            <v>CHP</v>
          </cell>
          <cell r="D317" t="str">
            <v>181,90</v>
          </cell>
        </row>
        <row r="318">
          <cell r="A318">
            <v>83765</v>
          </cell>
          <cell r="B318" t="str">
            <v>GRUPO DE SOLDAGEM COM GERADOR A DIESEL 60 CV PARA SOLDA ELÉTRICA, SOBRE 04 RODAS, COM MOTOR 4 CILINDROS 600 A - CHP DIURNO. AF_02/2016</v>
          </cell>
          <cell r="C318" t="str">
            <v>CHP</v>
          </cell>
          <cell r="D318" t="str">
            <v>72,61</v>
          </cell>
        </row>
        <row r="319">
          <cell r="A319">
            <v>87445</v>
          </cell>
          <cell r="B319" t="str">
            <v>BETONEIRA CAPACIDADE NOMINAL 400 L, CAPACIDADE DE MISTURA 310 L, MOTOR A DIESEL POTÊNCIA 5,0 HP, SEM CARREGADOR - CHP DIURNO. AF_06/2014</v>
          </cell>
          <cell r="C319" t="str">
            <v>CHP</v>
          </cell>
          <cell r="D319" t="str">
            <v>3,25</v>
          </cell>
        </row>
        <row r="320">
          <cell r="A320">
            <v>88386</v>
          </cell>
          <cell r="B320" t="str">
            <v>MISTURADOR DE ARGAMASSA, EIXO HORIZONTAL, CAPACIDADE DE MISTURA 300 KG, MOTOR ELÉTRICO POTÊNCIA 5 CV - CHP DIURNO. AF_06/2014</v>
          </cell>
          <cell r="C320" t="str">
            <v>CHP</v>
          </cell>
          <cell r="D320" t="str">
            <v>4,41</v>
          </cell>
        </row>
        <row r="321">
          <cell r="A321">
            <v>88393</v>
          </cell>
          <cell r="B321" t="str">
            <v>MISTURADOR DE ARGAMASSA, EIXO HORIZONTAL, CAPACIDADE DE MISTURA 600 KG, MOTOR ELÉTRICO POTÊNCIA 7,5 CV - CHP DIURNO. AF_06/2014</v>
          </cell>
          <cell r="C321" t="str">
            <v>CHP</v>
          </cell>
          <cell r="D321" t="str">
            <v>6,21</v>
          </cell>
        </row>
        <row r="322">
          <cell r="A322">
            <v>88399</v>
          </cell>
          <cell r="B322" t="str">
            <v>MISTURADOR DE ARGAMASSA, EIXO HORIZONTAL, CAPACIDADE DE MISTURA 160 KG, MOTOR ELÉTRICO POTÊNCIA 3 CV - CHP DIURNO. AF_06/2014</v>
          </cell>
          <cell r="C322" t="str">
            <v>CHP</v>
          </cell>
          <cell r="D322" t="str">
            <v>3,12</v>
          </cell>
        </row>
        <row r="323">
          <cell r="A323">
            <v>88418</v>
          </cell>
          <cell r="B323" t="str">
            <v>PROJETOR DE ARGAMASSA, CAPACIDADE DE PROJEÇÃO 1,5 M3/H, ALCANCE DE 30 ATÉ 60 M, MOTOR ELÉTRICO POTÊNCIA 7,5 HP - CHP DIURNO. AF_06/2014</v>
          </cell>
          <cell r="C323" t="str">
            <v>CHP</v>
          </cell>
          <cell r="D323" t="str">
            <v>12,53</v>
          </cell>
        </row>
        <row r="324">
          <cell r="A324">
            <v>88433</v>
          </cell>
          <cell r="B324" t="str">
            <v>PROJETOR DE ARGAMASSA, CAPACIDADE DE PROJEÇÃO 2 M3/H, ALCANCE ATÉ 50 M, MOTOR ELÉTRICO POTÊNCIA 7,5 HP - CHP DIURNO. AF_06/2014</v>
          </cell>
          <cell r="C324" t="str">
            <v>CHP</v>
          </cell>
          <cell r="D324" t="str">
            <v>15,10</v>
          </cell>
        </row>
        <row r="325">
          <cell r="A325">
            <v>88830</v>
          </cell>
          <cell r="B325" t="str">
            <v>BETONEIRA CAPACIDADE NOMINAL DE 400 L, CAPACIDADE DE MISTURA 280 L, MOTOR ELÉTRICO TRIFÁSICO POTÊNCIA DE 2 CV, SEM CARREGADOR - CHP DIURNO. AF_10/2014</v>
          </cell>
          <cell r="C325" t="str">
            <v>CHP</v>
          </cell>
          <cell r="D325" t="str">
            <v>1,65</v>
          </cell>
        </row>
        <row r="326">
          <cell r="A326">
            <v>88843</v>
          </cell>
          <cell r="B326" t="str">
            <v>TRATOR DE ESTEIRAS, POTÊNCIA 125 HP, PESO OPERACIONAL 12,9 T, COM LÂMINA 2,7 M3 - CHP DIURNO. AF_10/2014</v>
          </cell>
          <cell r="C326" t="str">
            <v>CHP</v>
          </cell>
          <cell r="D326" t="str">
            <v>126,06</v>
          </cell>
        </row>
        <row r="327">
          <cell r="A327">
            <v>88907</v>
          </cell>
          <cell r="B327" t="str">
            <v>ESCAVADEIRA HIDRÁULICA SOBRE ESTEIRAS, CAÇAMBA 1,20 M3, PESO OPERACIONAL 21 T, POTÊNCIA BRUTA 155 HP - CHP DIURNO. AF_06/2014</v>
          </cell>
          <cell r="C327" t="str">
            <v>CHP</v>
          </cell>
          <cell r="D327" t="str">
            <v>145,14</v>
          </cell>
        </row>
        <row r="328">
          <cell r="A328">
            <v>89021</v>
          </cell>
          <cell r="B328" t="str">
            <v>BOMBA SUBMERSÍVEL ELÉTRICA TRIFÁSICA, POTÊNCIA 2,96 HP, Ø ROTOR 144 MM SEMI-ABERTO, BOCAL DE SAÍDA Ø 2, HM/Q = 2 MCA / 38,8 M3/H A 28 MCA / 5 M3/H - CHP DIURNO. AF_06/2014</v>
          </cell>
          <cell r="C328" t="str">
            <v>CHP</v>
          </cell>
          <cell r="D328" t="str">
            <v>2,47</v>
          </cell>
        </row>
        <row r="329">
          <cell r="A329">
            <v>89028</v>
          </cell>
          <cell r="B329" t="str">
            <v>TANQUE DE ASFALTO ESTACIONÁRIO COM MAÇARICO, CAPACIDADE 20.000 L - CHP DIURNO. AF_06/2014</v>
          </cell>
          <cell r="C329" t="str">
            <v>CHP</v>
          </cell>
          <cell r="D329" t="str">
            <v>133,05</v>
          </cell>
        </row>
        <row r="330">
          <cell r="A330">
            <v>89032</v>
          </cell>
          <cell r="B330" t="str">
            <v>TRATOR DE ESTEIRAS, POTÊNCIA 100 HP, PESO OPERACIONAL 9,4 T, COM LÂMINA 2,19 M3 - CHP DIURNO. AF_06/2014</v>
          </cell>
          <cell r="C330" t="str">
            <v>CHP</v>
          </cell>
          <cell r="D330" t="str">
            <v>113,54</v>
          </cell>
        </row>
        <row r="331">
          <cell r="A331">
            <v>89035</v>
          </cell>
          <cell r="B331" t="str">
            <v>TRATOR DE PNEUS, POTÊNCIA 85 CV, TRAÇÃO 4X4, PESO COM LASTRO DE 4.675 KG - CHP DIURNO. AF_06/2014</v>
          </cell>
          <cell r="C331" t="str">
            <v>CHP</v>
          </cell>
          <cell r="D331" t="str">
            <v>109,13</v>
          </cell>
        </row>
        <row r="332">
          <cell r="A332">
            <v>89225</v>
          </cell>
          <cell r="B332" t="str">
            <v>BETONEIRA CAPACIDADE NOMINAL DE 600 L, CAPACIDADE DE MISTURA 360 L, MOTOR ELÉTRICO TRIFÁSICO POTÊNCIA DE 4 CV, SEM CARREGADOR - CHP DIURNO. AF_11/2014</v>
          </cell>
          <cell r="C332" t="str">
            <v>CHP</v>
          </cell>
          <cell r="D332" t="str">
            <v>4,26</v>
          </cell>
        </row>
        <row r="333">
          <cell r="A333">
            <v>89234</v>
          </cell>
          <cell r="B333" t="str">
            <v>FRESADORA DE ASFALTO A FRIO SOBRE RODAS, LARGURA FRESAGEM DE 1,0 M, POTÊNCIA 208 HP - CHP DIURNO. AF_11/2014</v>
          </cell>
          <cell r="C333" t="str">
            <v>CHP</v>
          </cell>
          <cell r="D333" t="str">
            <v>387,34</v>
          </cell>
        </row>
        <row r="334">
          <cell r="A334">
            <v>89242</v>
          </cell>
          <cell r="B334" t="str">
            <v>FRESADORA DE ASFALTO A FRIO SOBRE RODAS, LARGURA FRESAGEM DE 2,0 M, POTÊNCIA 550 HP - CHP DIURNO. AF_11/2014</v>
          </cell>
          <cell r="C334" t="str">
            <v>CHP</v>
          </cell>
          <cell r="D334" t="str">
            <v>912,75</v>
          </cell>
        </row>
        <row r="335">
          <cell r="A335">
            <v>89250</v>
          </cell>
          <cell r="B335" t="str">
            <v>RECICLADORA DE ASFALTO A FRIO SOBRE RODAS, LARGURA FRESAGEM DE 2,0 M, POTÊNCIA 422 HP - CHP DIURNO. AF_11/2014</v>
          </cell>
          <cell r="C335" t="str">
            <v>CHP</v>
          </cell>
          <cell r="D335" t="str">
            <v>790,94</v>
          </cell>
        </row>
        <row r="336">
          <cell r="A336">
            <v>89257</v>
          </cell>
          <cell r="B336" t="str">
            <v>VIBROACABADORA DE ASFALTO SOBRE ESTEIRAS, LARGURA DE PAVIMENTAÇÃO 2,13 M A 4,55 M, POTÊNCIA 100 HP CAPACIDADE 400 T/H - CHP DIURNO. AF_11/2014</v>
          </cell>
          <cell r="C336" t="str">
            <v>CHP</v>
          </cell>
          <cell r="D336" t="str">
            <v>218,54</v>
          </cell>
        </row>
        <row r="337">
          <cell r="A337">
            <v>89272</v>
          </cell>
          <cell r="B337" t="str">
            <v>GUINDASTE HIDRÁULICO AUTOPROPELIDO, COM LANÇA TELESCÓPICA 28,80 M, CAPACIDADE MÁXIMA 30 T, POTÊNCIA 97 KW, TRAÇÃO 4 X 4 - CHP DIURNO. AF_11/2014</v>
          </cell>
          <cell r="C337" t="str">
            <v>CHP</v>
          </cell>
          <cell r="D337" t="str">
            <v>112,76</v>
          </cell>
        </row>
        <row r="338">
          <cell r="A338">
            <v>89278</v>
          </cell>
          <cell r="B338" t="str">
            <v>BETONEIRA CAPACIDADE NOMINAL DE 600 L, CAPACIDADE DE MISTURA 440 L, MOTOR A DIESEL POTÊNCIA 10 HP, COM CARREGADOR - CHP DIURNO. AF_11/2014</v>
          </cell>
          <cell r="C338" t="str">
            <v>CHP</v>
          </cell>
          <cell r="D338" t="str">
            <v>7,53</v>
          </cell>
        </row>
        <row r="339">
          <cell r="A339">
            <v>89843</v>
          </cell>
          <cell r="B339" t="str">
            <v>BATE-ESTACAS POR GRAVIDADE, POTÊNCIA DE 160 HP, PESO DO MARTELO ATÉ 3 TONELADAS - CHP DIURNO. AF_11/2014</v>
          </cell>
          <cell r="C339" t="str">
            <v>CHP</v>
          </cell>
          <cell r="D339" t="str">
            <v>126,58</v>
          </cell>
        </row>
        <row r="340">
          <cell r="A340">
            <v>89876</v>
          </cell>
          <cell r="B340" t="str">
            <v>CAMINHÃO BASCULANTE 14 M3, COM CAVALO MECÂNICO DE CAPACIDADE MÁXIMA DE TRAÇÃO COMBINADO DE 36000 KG, POTÊNCIA 286 CV, INCLUSIVE SEMIREBOQUE COM CAÇAMBA METÁLICA - CHP DIURNO. AF_12/2014</v>
          </cell>
          <cell r="C340" t="str">
            <v>CHP</v>
          </cell>
          <cell r="D340" t="str">
            <v>192,36</v>
          </cell>
        </row>
        <row r="341">
          <cell r="A341">
            <v>89883</v>
          </cell>
          <cell r="B341" t="str">
            <v>CAMINHÃO BASCULANTE 18 M3, COM CAVALO MECÂNICO DE CAPACIDADE MÁXIMA DE TRAÇÃO COMBINADO DE 45000 KG, POTÊNCIA 330 CV, INCLUSIVE SEMIREBOQUE COM CAÇAMBA METÁLICA - CHP DIURNO. AF_12/2014</v>
          </cell>
          <cell r="C341" t="str">
            <v>CHP</v>
          </cell>
          <cell r="D341" t="str">
            <v>212,97</v>
          </cell>
        </row>
        <row r="342">
          <cell r="A342">
            <v>90586</v>
          </cell>
          <cell r="B342" t="str">
            <v>VIBRADOR DE IMERSÃO, DIÂMETRO DE PONTEIRA 45MM, MOTOR ELÉTRICO TRIFÁSICO POTÊNCIA DE 2 CV - CHP DIURNO. AF_06/2015</v>
          </cell>
          <cell r="C342" t="str">
            <v>CHP</v>
          </cell>
          <cell r="D342" t="str">
            <v>1,80</v>
          </cell>
        </row>
        <row r="343">
          <cell r="A343">
            <v>90625</v>
          </cell>
          <cell r="B343" t="str">
            <v>PERFURATRIZ MANUAL, TORQUE MÁXIMO 83 N.M, POTÊNCIA 5 CV, COM DIÂMETRO MÁXIMO 4" - CHP DIURNO. AF_06/2015</v>
          </cell>
          <cell r="C343" t="str">
            <v>CHP</v>
          </cell>
          <cell r="D343" t="str">
            <v>6,54</v>
          </cell>
        </row>
        <row r="344">
          <cell r="A344">
            <v>90631</v>
          </cell>
          <cell r="B344" t="str">
            <v>PERFURATRIZ SOBRE ESTEIRA, TORQUE MÁXIMO 600 KGF, PESO MÉDIO 1000 KG, POTÊNCIA 20 HP, DIÂMETRO MÁXIMO 10" - CHP DIURNO. AF_06/2015</v>
          </cell>
          <cell r="C344" t="str">
            <v>CHP</v>
          </cell>
          <cell r="D344" t="str">
            <v>94,71</v>
          </cell>
        </row>
        <row r="345">
          <cell r="A345">
            <v>90637</v>
          </cell>
          <cell r="B345" t="str">
            <v>MISTURADOR DUPLO HORIZONTAL DE ALTA TURBULÊNCIA, CAPACIDADE / VOLUME 2 X 500 LITROS, MOTORES ELÉTRICOS MÍNIMO 5 CV CADA, PARA NATA CIMENTO, ARGAMASSA E OUTROS - CHP DIURNO. AF_06/2015</v>
          </cell>
          <cell r="C345" t="str">
            <v>CHP</v>
          </cell>
          <cell r="D345" t="str">
            <v>12,18</v>
          </cell>
        </row>
        <row r="346">
          <cell r="A346">
            <v>90643</v>
          </cell>
          <cell r="B346" t="str">
            <v>BOMBA TRIPLEX, PARA INJEÇÃO DE NATA DE CIMENTO, VAZÃO MÁXIMA DE 100 LITROS/MINUTO, PRESSÃO MÁXIMA DE 70 BAR - CHP DIURNO. AF_06/2015</v>
          </cell>
          <cell r="C346" t="str">
            <v>CHP</v>
          </cell>
          <cell r="D346" t="str">
            <v>14,81</v>
          </cell>
        </row>
        <row r="347">
          <cell r="A347">
            <v>90650</v>
          </cell>
          <cell r="B347" t="str">
            <v>BOMBA CENTRÍFUGA MONOESTÁGIO COM MOTOR ELÉTRICO MONOFÁSICO, POTÊNCIA 15 HP, DIÂMETRO DO ROTOR 173 MM, HM/Q = 30 MCA / 90 M3/H A 45 MCA / 55 M3/H - CHP DIURNO. AF_06/2015</v>
          </cell>
          <cell r="C347" t="str">
            <v>CHP</v>
          </cell>
          <cell r="D347" t="str">
            <v>10,94</v>
          </cell>
        </row>
        <row r="348">
          <cell r="A348">
            <v>90656</v>
          </cell>
          <cell r="B348" t="str">
            <v>BOMBA DE PROJEÇÃO DE CONCRETO SECO, POTÊNCIA 10 CV, VAZÃO 3 M3/H - CHP DIURNO. AF_06/2015</v>
          </cell>
          <cell r="C348" t="str">
            <v>CHP</v>
          </cell>
          <cell r="D348" t="str">
            <v>12,14</v>
          </cell>
        </row>
        <row r="349">
          <cell r="A349">
            <v>90662</v>
          </cell>
          <cell r="B349" t="str">
            <v>BOMBA DE PROJEÇÃO DE CONCRETO SECO, POTÊNCIA 10 CV, VAZÃO 6 M3/H - CHP DIURNO. AF_06/2015</v>
          </cell>
          <cell r="C349" t="str">
            <v>CHP</v>
          </cell>
          <cell r="D349" t="str">
            <v>12,56</v>
          </cell>
        </row>
        <row r="350">
          <cell r="A350">
            <v>90668</v>
          </cell>
          <cell r="B350" t="str">
            <v>PROJETOR PNEUMÁTICO DE ARGAMASSA PARA CHAPISCO E REBOCO COM RECIPIENTE ACOPLADO, TIPO CANEQUINHA, COM COMPRESSOR DE AR REBOCÁVEL VAZÃO 89 PCM E MOTOR DIESEL DE 20 CV - CHP DIURNO. AF_06/2015</v>
          </cell>
          <cell r="C350" t="str">
            <v>CHP</v>
          </cell>
          <cell r="D350" t="str">
            <v>19,31</v>
          </cell>
        </row>
        <row r="351">
          <cell r="A351">
            <v>90674</v>
          </cell>
          <cell r="B351" t="str">
            <v>PERFURATRIZ COM TORRE METÁLICA PARA EXECUÇÃO DE ESTACA HÉLICE CONTÍNUA, PROFUNDIDADE MÁXIMA DE 30 M, DIÂMETRO MÁXIMO DE 800 MM, POTÊNCIA INSTALADA DE 268 HP, MESA ROTATIVA COM TORQUE MÁXIMO DE 170 KNM - CHP DIURNO. AF_06/2015</v>
          </cell>
          <cell r="C351" t="str">
            <v>CHP</v>
          </cell>
          <cell r="D351" t="str">
            <v>387,01</v>
          </cell>
        </row>
        <row r="352">
          <cell r="A352">
            <v>90680</v>
          </cell>
          <cell r="B352" t="str">
            <v>PERFURATRIZ HIDRÁULICA SOBRE CAMINHÃO COM TRADO CURTO ACOPLADO, PROFUNDIDADE MÁXIMA DE 20 M, DIÂMETRO MÁXIMO DE 1500 MM, POTÊNCIA INSTALADA DE 137 HP, MESA ROTATIVA COM TORQUE MÁXIMO DE 30 KNM - CHP DIURNO. AF_06/2015</v>
          </cell>
          <cell r="C352" t="str">
            <v>CHP</v>
          </cell>
          <cell r="D352" t="str">
            <v>237,21</v>
          </cell>
        </row>
        <row r="353">
          <cell r="A353">
            <v>90686</v>
          </cell>
          <cell r="B353" t="str">
            <v>MANIPULADOR TELESCÓPICO, POTÊNCIA DE 85 HP, CAPACIDADE DE CARGA DE 3.500 KG, ALTURA MÁXIMA DE ELEVAÇÃO DE 12,3 M - CHP DIURNO. AF_06/2015</v>
          </cell>
          <cell r="C353" t="str">
            <v>CHP</v>
          </cell>
          <cell r="D353" t="str">
            <v>102,68</v>
          </cell>
        </row>
        <row r="354">
          <cell r="A354">
            <v>90692</v>
          </cell>
          <cell r="B354" t="str">
            <v>MINICARREGADEIRA SOBRE RODAS, POTÊNCIA LÍQUIDA DE 47 HP, CAPACIDADE NOMINAL DE OPERAÇÃO DE 646 KG - CHP DIURNO. AF_06/2015</v>
          </cell>
          <cell r="C354" t="str">
            <v>CHP</v>
          </cell>
          <cell r="D354" t="str">
            <v>81,14</v>
          </cell>
        </row>
        <row r="355">
          <cell r="A355">
            <v>90964</v>
          </cell>
          <cell r="B355" t="str">
            <v>COMPRESSOR DE AR REBOCÁVEL, VAZÃO 89 PCM, PRESSÃO EFETIVA DE TRABALHO 102 PSI, MOTOR DIESEL, POTÊNCIA 20 CV - CHP DIURNO. AF_06/2015</v>
          </cell>
          <cell r="C355" t="str">
            <v>CHP</v>
          </cell>
          <cell r="D355" t="str">
            <v>18,27</v>
          </cell>
        </row>
        <row r="356">
          <cell r="A356">
            <v>90972</v>
          </cell>
          <cell r="B356" t="str">
            <v>COMPRESSOR DE AR REBOCAVEL, VAZÃO 250 PCM, PRESSAO DE TRABALHO 102 PSI, MOTOR A DIESEL POTÊNCIA 81 CV - CHP DIURNO. AF_06/2015</v>
          </cell>
          <cell r="C356" t="str">
            <v>CHP</v>
          </cell>
          <cell r="D356" t="str">
            <v>46,91</v>
          </cell>
        </row>
        <row r="357">
          <cell r="A357">
            <v>90979</v>
          </cell>
          <cell r="B357" t="str">
            <v>COMPRESSOR DE AR REBOCÁVEL, VAZÃO 748 PCM, PRESSÃO EFETIVA DE TRABALHO 102 PSI, MOTOR DIESEL, POTÊNCIA 210 CV - CHP DIURNO. AF_06/2015</v>
          </cell>
          <cell r="C357" t="str">
            <v>CHP</v>
          </cell>
          <cell r="D357" t="str">
            <v>121,23</v>
          </cell>
        </row>
        <row r="358">
          <cell r="A358">
            <v>90991</v>
          </cell>
          <cell r="B358" t="str">
            <v>ESCAVADEIRA HIDRÁULICA SOBRE ESTEIRAS, CAÇAMBA 0,80 M3, PESO OPERACIONAL 17,8 T, POTÊNCIA LÍQUIDA 110 HP - CHP DIURNO. AF_10/2014</v>
          </cell>
          <cell r="C358" t="str">
            <v>CHP</v>
          </cell>
          <cell r="D358" t="str">
            <v>118,84</v>
          </cell>
        </row>
        <row r="359">
          <cell r="A359">
            <v>90999</v>
          </cell>
          <cell r="B359" t="str">
            <v>COMPRESSOR DE AR REBOCAVEL, VAZÃO 400 PCM, PRESSAO DE TRABALHO 102 PSI, MOTOR A DIESEL POTÊNCIA 110 CV - CHP DIURNO. AF_06/2015</v>
          </cell>
          <cell r="C359" t="str">
            <v>CHP</v>
          </cell>
          <cell r="D359" t="str">
            <v>62,19</v>
          </cell>
        </row>
        <row r="360">
          <cell r="A360">
            <v>91031</v>
          </cell>
          <cell r="B360" t="str">
            <v>CAMINHÃO TRUCADO (C/ TERCEIRO EIXO) ELETRÔNICO - POTÊNCIA 231CV - PBT = 22000KG - DIST. ENTRE EIXOS 5170 MM - INCLUI CARROCERIA FIXA ABERTA DE MADEIRA - CHP DIURNO. AF_06/2015</v>
          </cell>
          <cell r="C360" t="str">
            <v>CHP</v>
          </cell>
          <cell r="D360" t="str">
            <v>146,68</v>
          </cell>
        </row>
        <row r="361">
          <cell r="A361">
            <v>91277</v>
          </cell>
          <cell r="B361" t="str">
            <v>PLACA VIBRATÓRIA REVERSÍVEL COM MOTOR 4 TEMPOS A GASOLINA, FORÇA CENTRÍFUGA DE 25 KN (2500 KGF), POTÊNCIA 5,5 CV - CHP DIURNO. AF_08/2015</v>
          </cell>
          <cell r="C361" t="str">
            <v>CHP</v>
          </cell>
          <cell r="D361" t="str">
            <v>7,11</v>
          </cell>
        </row>
        <row r="362">
          <cell r="A362">
            <v>91283</v>
          </cell>
          <cell r="B362" t="str">
            <v>CORTADORA DE PISO COM MOTOR 4 TEMPOS A GASOLINA, POTÊNCIA DE 13 HP, COM DISCO DE CORTE DIAMANTADO SEGMENTADO PARA CONCRETO, DIÂMETRO DE 350 MM, FURO DE 1" (14 X 1") - CHP DIURNO. AF_08/2015</v>
          </cell>
          <cell r="C362" t="str">
            <v>CHP</v>
          </cell>
          <cell r="D362" t="str">
            <v>16,39</v>
          </cell>
        </row>
        <row r="363">
          <cell r="A363">
            <v>91386</v>
          </cell>
          <cell r="B363" t="str">
            <v>CAMINHÃO BASCULANTE 10 M3, TRUCADO CABINE SIMPLES, PESO BRUTO TOTAL 23.000 KG, CARGA ÚTIL MÁXIMA 15.935 KG, DISTÂNCIA ENTRE EIXOS 4,80 M, POTÊNCIA 230 CV INCLUSIVE CAÇAMBA METÁLICA - CHP DIURNO. AF_06/2014</v>
          </cell>
          <cell r="C363" t="str">
            <v>CHP</v>
          </cell>
          <cell r="D363" t="str">
            <v>156,42</v>
          </cell>
        </row>
        <row r="364">
          <cell r="A364">
            <v>91533</v>
          </cell>
          <cell r="B364" t="str">
            <v>COMPACTADOR DE SOLOS DE PERCUSSÃO (SOQUETE) COM MOTOR A GASOLINA 4 TEMPOS, POTÊNCIA 4 CV - CHP DIURNO. AF_08/2015</v>
          </cell>
          <cell r="C364" t="str">
            <v>CHP</v>
          </cell>
          <cell r="D364" t="str">
            <v>24,04</v>
          </cell>
        </row>
        <row r="365">
          <cell r="A365">
            <v>91634</v>
          </cell>
          <cell r="B365" t="str">
            <v>GUINDAUTO HIDRÁULICO, CAPACIDADE MÁXIMA DE CARGA 6500 KG, MOMENTO MÁXIMO DE CARGA 5,8 TM, ALCANCE MÁXIMO HORIZONTAL 7,60 M, INCLUSIVE CAMINHÃO TOCO PBT 9.700 KG, POTÊNCIA DE 160 CV - CHP DIURNO. AF_08/2015</v>
          </cell>
          <cell r="C365" t="str">
            <v>CHP</v>
          </cell>
          <cell r="D365" t="str">
            <v>133,45</v>
          </cell>
        </row>
        <row r="366">
          <cell r="A366">
            <v>91645</v>
          </cell>
          <cell r="B366" t="str">
            <v>CAMINHÃO DE TRANSPORTE DE MATERIAL ASFÁLTICO 30.000 L, COM CAVALO MECÂNICO DE CAPACIDADE MÁXIMA DE TRAÇÃO COMBINADO DE 66.000 KG, POTÊNCIA 360 CV, INCLUSIVE TANQUE DE ASFALTO COM SERPENTINA - CHP DIURNO. AF_08/2015</v>
          </cell>
          <cell r="C366" t="str">
            <v>CHP</v>
          </cell>
          <cell r="D366" t="str">
            <v>279,56</v>
          </cell>
        </row>
        <row r="367">
          <cell r="A367">
            <v>91692</v>
          </cell>
          <cell r="B367" t="str">
            <v>SERRA CIRCULAR DE BANCADA COM MOTOR ELÉTRICO POTÊNCIA DE 5HP, COM COIFA PARA DISCO 10" - CHP DIURNO. AF_08/2015</v>
          </cell>
          <cell r="C367" t="str">
            <v>CHP</v>
          </cell>
          <cell r="D367" t="str">
            <v>21,40</v>
          </cell>
        </row>
        <row r="368">
          <cell r="A368">
            <v>92043</v>
          </cell>
          <cell r="B368" t="str">
            <v>DISTRIBUIDOR DE AGREGADOS REBOCAVEL, CAPACIDADE 1,9 M³, LARGURA DE TRABALHO 3,66 M - CHP DIURNO. AF_11/2015</v>
          </cell>
          <cell r="C368" t="str">
            <v>CHP</v>
          </cell>
          <cell r="D368" t="str">
            <v>8,00</v>
          </cell>
        </row>
        <row r="369">
          <cell r="A369">
            <v>92106</v>
          </cell>
          <cell r="B369" t="str">
            <v>CAMINHÃO PARA EQUIPAMENTO DE LIMPEZA A SUCÇÃO, COM CAMINHÃO TRUCADO DE PESO BRUTO TOTAL 23000 KG, CARGA ÚTIL MÁXIMA 15935 KG, DISTÂNCIA ENTRE EIXOS 4,80 M, POTÊNCIA 230 CV, INCLUSIVE LIMPADORA A SUCÇÃO, TANQUE 12000 L - CHP DIURNO. AF_11/2015</v>
          </cell>
          <cell r="C369" t="str">
            <v>CHP</v>
          </cell>
          <cell r="D369" t="str">
            <v>187,43</v>
          </cell>
        </row>
        <row r="370">
          <cell r="A370">
            <v>92112</v>
          </cell>
          <cell r="B370" t="str">
            <v>PENEIRA ROTATIVA COM MOTOR ELÉTRICO TRIFÁSICO DE 2 CV, CILINDRO DE 1 M X 0,60 M, COM FUROS DE 3,17 MM - CHP DIURNO. AF_11/2015</v>
          </cell>
          <cell r="C370" t="str">
            <v>CHP</v>
          </cell>
          <cell r="D370" t="str">
            <v>2,43</v>
          </cell>
        </row>
        <row r="371">
          <cell r="A371">
            <v>92118</v>
          </cell>
          <cell r="B371" t="str">
            <v>DOSADOR DE AREIA, CAPACIDADE DE 26 LITROS - CHP DIURNO. AF_11/2015</v>
          </cell>
          <cell r="C371" t="str">
            <v>CHP</v>
          </cell>
          <cell r="D371" t="str">
            <v>0,16</v>
          </cell>
        </row>
        <row r="372">
          <cell r="A372">
            <v>92138</v>
          </cell>
          <cell r="B372" t="str">
            <v>CAMINHONETE COM MOTOR A DIESEL, POTÊNCIA 180 CV, CABINE DUPLA, 4X4 - CHP DIURNO. AF_11/2015</v>
          </cell>
          <cell r="C372" t="str">
            <v>CHP</v>
          </cell>
          <cell r="D372" t="str">
            <v>61,10</v>
          </cell>
        </row>
        <row r="373">
          <cell r="A373">
            <v>92145</v>
          </cell>
          <cell r="B373" t="str">
            <v>CAMINHONETE CABINE SIMPLES COM MOTOR 1.6 FLEX, CÂMBIO MANUAL, POTÊNCIA 101/104 CV, 2 PORTAS - CHP DIURNO. AF_11/2015</v>
          </cell>
          <cell r="C373" t="str">
            <v>CHP</v>
          </cell>
          <cell r="D373" t="str">
            <v>51,00</v>
          </cell>
        </row>
        <row r="374">
          <cell r="A374">
            <v>92242</v>
          </cell>
          <cell r="B374" t="str">
            <v>CAMINHÃO DE TRANSPORTE DE MATERIAL ASFÁLTICO 20.000 L, COM CAVALO MECÂNICO DE CAPACIDADE MÁXIMA DE TRAÇÃO COMBINADO DE 45.000 KG, POTÊNCIA 330 CV, INCLUSIVE TANQUE DE ASFALTO COM MAÇARICO - CHP DIURNO. AF_12/2015</v>
          </cell>
          <cell r="C374" t="str">
            <v>CHP</v>
          </cell>
          <cell r="D374" t="str">
            <v>244,93</v>
          </cell>
        </row>
        <row r="375">
          <cell r="A375">
            <v>92716</v>
          </cell>
          <cell r="B375" t="str">
            <v>APARELHO PARA CORTE E SOLDA OXI-ACETILENO SOBRE RODAS, INCLUSIVE CILINDROS E MAÇARICOS - CHP DIURNO. AF_12/2015</v>
          </cell>
          <cell r="C375" t="str">
            <v>CHP</v>
          </cell>
          <cell r="D375" t="str">
            <v>18,20</v>
          </cell>
        </row>
        <row r="376">
          <cell r="A376">
            <v>92960</v>
          </cell>
          <cell r="B376" t="str">
            <v>MÁQUINA EXTRUSORA DE CONCRETO PARA GUIAS E SARJETAS, MOTOR A DIESEL, POTÊNCIA 14 CV - CHP DIURNO. AF_12/2015</v>
          </cell>
          <cell r="C376" t="str">
            <v>CHP</v>
          </cell>
          <cell r="D376" t="str">
            <v>14,39</v>
          </cell>
        </row>
        <row r="377">
          <cell r="A377">
            <v>92966</v>
          </cell>
          <cell r="B377" t="str">
            <v>MARTELO PERFURADOR PNEUMÁTICO MANUAL, HASTE 25 X 75 MM, 21 KG - CHP DIURNO. AF_12/2015</v>
          </cell>
          <cell r="C377" t="str">
            <v>CHP</v>
          </cell>
          <cell r="D377" t="str">
            <v>18,28</v>
          </cell>
        </row>
        <row r="378">
          <cell r="A378">
            <v>93224</v>
          </cell>
          <cell r="B378" t="str">
            <v>PERFURATRIZ COM TORRE METÁLICA PARA EXECUÇÃO DE ESTACA HÉLICE CONTÍNUA, PROFUNDIDADE MÁXIMA DE 32 M, DIÂMETRO MÁXIMO DE 1000 MM, POTÊNCIA INSTALADA DE 350 HP, MESA ROTATIVA COM TORQUE MÁXIMO DE 263 KNM - CHP DIURNO. AF_01/2016</v>
          </cell>
          <cell r="C378" t="str">
            <v>CHP</v>
          </cell>
          <cell r="D378" t="str">
            <v>573,06</v>
          </cell>
        </row>
        <row r="379">
          <cell r="A379">
            <v>93233</v>
          </cell>
          <cell r="B379" t="str">
            <v>BETONEIRA CAPACIDADE NOMINAL 400 L, CAPACIDADE DE MISTURA 310 L, MOTOR A GASOLINA POTÊNCIA 5,5 HP, SEM CARREGADOR - CHP DIURNO. AF_02/2016</v>
          </cell>
          <cell r="C379" t="str">
            <v>CHP</v>
          </cell>
          <cell r="D379" t="str">
            <v>6,79</v>
          </cell>
        </row>
        <row r="380">
          <cell r="A380">
            <v>93272</v>
          </cell>
          <cell r="B380" t="str">
            <v>GRUA ASCENSIONAL, LANCA DE 30 M, CAPACIDADE DE 1,0 T A 30 M, ALTURA ATE 39 M - CHP DIURNO. AF_03/2016</v>
          </cell>
          <cell r="C380" t="str">
            <v>CHP</v>
          </cell>
          <cell r="D380" t="str">
            <v>81,73</v>
          </cell>
        </row>
        <row r="381">
          <cell r="A381">
            <v>93281</v>
          </cell>
          <cell r="B381" t="str">
            <v>GUINCHO ELÉTRICO DE COLUNA, CAPACIDADE 400 KG, COM MOTO FREIO, MOTOR TRIFÁSICO DE 1,25 CV - CHP DIURNO. AF_03/2016</v>
          </cell>
          <cell r="C381" t="str">
            <v>CHP</v>
          </cell>
          <cell r="D381" t="str">
            <v>16,98</v>
          </cell>
        </row>
        <row r="382">
          <cell r="A382">
            <v>93287</v>
          </cell>
          <cell r="B382" t="str">
            <v>GUINDASTE HIDRÁULICO AUTOPROPELIDO, COM LANÇA TELESCÓPICA 40 M, CAPACIDADE MÁXIMA 60 T, POTÊNCIA 260 KW - CHP DIURNO. AF_03/2016</v>
          </cell>
          <cell r="C382" t="str">
            <v>CHP</v>
          </cell>
          <cell r="D382" t="str">
            <v>381,37</v>
          </cell>
        </row>
        <row r="383">
          <cell r="A383">
            <v>93402</v>
          </cell>
          <cell r="B383" t="str">
            <v>GUINDAUTO HIDRÁULICO, CAPACIDADE MÁXIMA DE CARGA 3300 KG, MOMENTO MÁXIMO DE CARGA 5,8 TM, ALCANCE MÁXIMO HORIZONTAL 7,60 M, INCLUSIVE CAMINHÃO TOCO PBT 16.000 KG, POTÊNCIA DE 189 CV - CHP DIURNO. AF_03/2016</v>
          </cell>
          <cell r="C383" t="str">
            <v>CHP</v>
          </cell>
          <cell r="D383" t="str">
            <v>148,68</v>
          </cell>
        </row>
        <row r="384">
          <cell r="A384">
            <v>93408</v>
          </cell>
          <cell r="B384" t="str">
            <v>MÁQUINA JATO DE PRESSAO PORTÁTIL, CAMARA DE 1 SAIDA, CAPACIDADE 280 L, DIAMETRO 670 MM, BICO DE JATO CURTO VENTURI DE 5/16'' , MANGUEIRA DE 1'' COM COMPRESSOR DE AR REBOCÁVEL 189 PCM E MOTOR DIESEL 63 CV - CHP DIURNO. AF_03/2016</v>
          </cell>
          <cell r="C384" t="str">
            <v>CHP</v>
          </cell>
          <cell r="D384" t="str">
            <v>59,29</v>
          </cell>
        </row>
        <row r="385">
          <cell r="A385">
            <v>93415</v>
          </cell>
          <cell r="B385" t="str">
            <v>GERADOR PORTÁTIL MONOFÁSICO, POTÊNCIA 5500 VA, MOTOR A GASOLINA, POTÊNCIA DO MOTOR 13 CV - CHP DIURNO. AF_03/2016</v>
          </cell>
          <cell r="C385" t="str">
            <v>CHP</v>
          </cell>
          <cell r="D385" t="str">
            <v>11,19</v>
          </cell>
        </row>
        <row r="386">
          <cell r="A386">
            <v>93421</v>
          </cell>
          <cell r="B386" t="str">
            <v>GRUPO GERADOR REBOCÁVEL, POTÊNCIA 66 KVA, MOTOR A DIESEL - CHP DIURNO. AF_03/2016</v>
          </cell>
          <cell r="C386" t="str">
            <v>CHP</v>
          </cell>
          <cell r="D386" t="str">
            <v>47,74</v>
          </cell>
        </row>
        <row r="387">
          <cell r="A387">
            <v>93427</v>
          </cell>
          <cell r="B387" t="str">
            <v>GRUPO GERADOR ESTACIONÁRIO, POTÊNCIA 150 KVA, MOTOR A DIESEL- CHP DIURNO. AF_03/2016</v>
          </cell>
          <cell r="C387" t="str">
            <v>CHP</v>
          </cell>
          <cell r="D387" t="str">
            <v>108,55</v>
          </cell>
        </row>
        <row r="388">
          <cell r="A388">
            <v>93433</v>
          </cell>
          <cell r="B388" t="str">
            <v>USINA DE MISTURA ASFÁLTICA À QUENTE, TIPO CONTRA FLUXO, PROD 40 A 80 TON/HORA - CHP DIURNO. AF_03/2016</v>
          </cell>
          <cell r="C388" t="str">
            <v>CHP</v>
          </cell>
          <cell r="D388" t="str">
            <v>2.058,72</v>
          </cell>
        </row>
        <row r="389">
          <cell r="A389">
            <v>93439</v>
          </cell>
          <cell r="B389" t="str">
            <v>USINA DE ASFALTO À FRIO, CAPACIDADE DE 40 A 60 TON/HORA, ELÉTRICA POTÊNCIA 30 CV - CHP DIURNO. AF_03/2016</v>
          </cell>
          <cell r="C389" t="str">
            <v>CHP</v>
          </cell>
          <cell r="D389" t="str">
            <v>104,36</v>
          </cell>
        </row>
        <row r="390">
          <cell r="A390">
            <v>95121</v>
          </cell>
          <cell r="B390" t="str">
            <v>USINA MISTURADORA DE SOLOS, CAPACIDADE DE 200 A 500 TON/H, POTENCIA 75KW - CHP DIURNO. AF_07/2016</v>
          </cell>
          <cell r="C390" t="str">
            <v>CHP</v>
          </cell>
          <cell r="D390" t="str">
            <v>219,93</v>
          </cell>
        </row>
        <row r="391">
          <cell r="A391">
            <v>95127</v>
          </cell>
          <cell r="B391" t="str">
            <v>DISTRIBUIDOR DE AGREGADOS AUTOPROPELIDO, CAP 3 M3, A DIESEL, POTÊNCIA 176CV - CHP DIURNO. AF_07/2016</v>
          </cell>
          <cell r="C391" t="str">
            <v>CHP</v>
          </cell>
          <cell r="D391" t="str">
            <v>136,10</v>
          </cell>
        </row>
        <row r="392">
          <cell r="A392">
            <v>95133</v>
          </cell>
          <cell r="B392" t="str">
            <v>MÁQUINA DEMARCADORA DE FAIXA DE TRÁFEGO À FRIO, AUTOPROPELIDA, POTÊNCIA 38 HP - CHP DIURNO. AF_07/2016</v>
          </cell>
          <cell r="C392" t="str">
            <v>CHP</v>
          </cell>
          <cell r="D392" t="str">
            <v>99,63</v>
          </cell>
        </row>
        <row r="393">
          <cell r="A393">
            <v>95139</v>
          </cell>
          <cell r="B393" t="str">
            <v>TALHA MANUAL DE CORRENTE, CAPACIDADE DE 2 TON. COM ELEVAÇÃO DE 3 M - CHP DIURNO. AF_07/2016</v>
          </cell>
          <cell r="C393" t="str">
            <v>CHP</v>
          </cell>
          <cell r="D393" t="str">
            <v>0,06</v>
          </cell>
        </row>
        <row r="394">
          <cell r="A394">
            <v>95212</v>
          </cell>
          <cell r="B394" t="str">
            <v>GRUA ASCENCIONAL, LANCA DE 42 M, CAPACIDADE DE 1,5 T A 30 M, ALTURA ATE 39 M - CHP DIURNO. AF_08/2016</v>
          </cell>
          <cell r="C394" t="str">
            <v>CHP</v>
          </cell>
          <cell r="D394" t="str">
            <v>88,85</v>
          </cell>
        </row>
        <row r="395">
          <cell r="A395">
            <v>95218</v>
          </cell>
          <cell r="B395" t="str">
            <v>PULVERIZADOR DE TINTA ELÉTRICO/MÁQUINA DE PINTURA AIRLESS, VAZÃO 2 L/MIN - CHP DIURNO. AF_08/2016</v>
          </cell>
          <cell r="C395" t="str">
            <v>CHP</v>
          </cell>
          <cell r="D395" t="str">
            <v>20,50</v>
          </cell>
        </row>
        <row r="396">
          <cell r="A396">
            <v>95258</v>
          </cell>
          <cell r="B396" t="str">
            <v>MARTELO DEMOLIDOR PNEUMÁTICO MANUAL, 32 KG - CHP DIURNO. AF_09/2016</v>
          </cell>
          <cell r="C396" t="str">
            <v>CHP</v>
          </cell>
          <cell r="D396" t="str">
            <v>17,91</v>
          </cell>
        </row>
        <row r="397">
          <cell r="A397">
            <v>95264</v>
          </cell>
          <cell r="B397" t="str">
            <v>COMPACTADOR DE SOLOS DE PERCUSÃO (SOQUETE) COM MOTOR A GASOLINA, POTÊNCIA 3 CV - CHP DIURNO. AF_09/2016</v>
          </cell>
          <cell r="C397" t="str">
            <v>CHP</v>
          </cell>
          <cell r="D397" t="str">
            <v>4,94</v>
          </cell>
        </row>
        <row r="398">
          <cell r="A398">
            <v>95270</v>
          </cell>
          <cell r="B398" t="str">
            <v>RÉGUA VIBRATÓRIA DUPLA PARA CONCRETO, PESO DE 60KG, COMPRIMENTO 4 M, COM MOTOR A GASOLINA, POTÊNCIA 5,5 HP - CHP DIURNO. AF_09/2016</v>
          </cell>
          <cell r="C398" t="str">
            <v>CHP</v>
          </cell>
          <cell r="D398" t="str">
            <v>7,09</v>
          </cell>
        </row>
        <row r="399">
          <cell r="A399">
            <v>95276</v>
          </cell>
          <cell r="B399" t="str">
            <v>POLIDORA DE PISO (POLITRIZ), PESO DE 100KG, DIÂMETRO 450 MM, MOTOR ELÉTRICO, POTÊNCIA 4 HP - CHP DIURNO. AF_09/2016</v>
          </cell>
          <cell r="C399" t="str">
            <v>CHP</v>
          </cell>
          <cell r="D399" t="str">
            <v>3,23</v>
          </cell>
        </row>
        <row r="400">
          <cell r="A400">
            <v>95282</v>
          </cell>
          <cell r="B400" t="str">
            <v>DESEMPENADEIRA DE CONCRETO, PESO DE 75KG, 4 PÁS, MOTOR A GASOLINA, POTÊNCIA 5,5 HP - CHP DIURNO. AF_09/2016</v>
          </cell>
          <cell r="C400" t="str">
            <v>CHP</v>
          </cell>
          <cell r="D400" t="str">
            <v>7,07</v>
          </cell>
        </row>
        <row r="401">
          <cell r="A401">
            <v>95620</v>
          </cell>
          <cell r="B401" t="str">
            <v>PERFURATRIZ PNEUMATICA MANUAL DE PESO MEDIO, MARTELETE, 18KG, COMPRIMENTO MÁXIMO DE CURSO DE 6 M, DIAMETRO DO PISTAO DE 5,5 CM - CHP DIURNO. AF_11/2016</v>
          </cell>
          <cell r="C401" t="str">
            <v>CHP</v>
          </cell>
          <cell r="D401" t="str">
            <v>17,49</v>
          </cell>
        </row>
        <row r="402">
          <cell r="A402">
            <v>95631</v>
          </cell>
          <cell r="B402" t="str">
            <v>ROLO COMPACTADOR VIBRATORIO TANDEM, ACO LISO, POTENCIA 125 HP, PESO SEM/COM LASTRO 10,20/11,65 T, LARGURA DE TRABALHO 1,73 M - CHP DIURNO. AF_11/2016</v>
          </cell>
          <cell r="C402" t="str">
            <v>CHP</v>
          </cell>
          <cell r="D402" t="str">
            <v>129,56</v>
          </cell>
        </row>
        <row r="403">
          <cell r="A403">
            <v>95702</v>
          </cell>
          <cell r="B403" t="str">
            <v>PERFURATRIZ MANUAL, TORQUE MAXIMO 55 KGF.M, POTENCIA 5 CV, COM DIAMETRO MAXIMO 8 1/2" - CHP DIURNO. AF_11/2016</v>
          </cell>
          <cell r="C403" t="str">
            <v>CHP</v>
          </cell>
          <cell r="D403" t="str">
            <v>28,96</v>
          </cell>
        </row>
        <row r="404">
          <cell r="A404">
            <v>95708</v>
          </cell>
          <cell r="B404" t="str">
            <v>PERFURATRIZ SOBRE ESTEIRA, TORQUE MÁXIMO 600 KGF, POTÊNCIA ENTRE 50 E 60 HP, DIÂMETRO MÁXIMO 10 - CHP DIURNO. AF_11/2016</v>
          </cell>
          <cell r="C404" t="str">
            <v>CHP</v>
          </cell>
          <cell r="D404" t="str">
            <v>113,80</v>
          </cell>
        </row>
        <row r="405">
          <cell r="A405">
            <v>95714</v>
          </cell>
          <cell r="B405" t="str">
            <v>ESCAVADEIRA HIDRAULICA SOBRE ESTEIRA, COM GARRA GIRATORIA DE MANDIBULAS, PESO OPERACIONAL ENTRE 22,00 E 25,50 TON, POTENCIA LIQUIDA ENTRE 150 E 160 HP - CHP DIURNO. AF_11/2016</v>
          </cell>
          <cell r="C405" t="str">
            <v>CHP</v>
          </cell>
          <cell r="D405" t="str">
            <v>148,90</v>
          </cell>
        </row>
        <row r="406">
          <cell r="A406">
            <v>95720</v>
          </cell>
          <cell r="B406" t="str">
            <v>ESCAVADEIRA HIDRAULICA SOBRE ESTEIRA, EQUIPADA COM CLAMSHELL, COM CAPACIDADE DA CAÇAMBA ENTRE 1,20 E 1,50 M3, PESO OPERACIONAL ENTRE 20,00 E 22,00 TON, POTENCIA LIQUIDA ENTRE 150 E 160 HP - CHP DIURNO. AF_11/2016</v>
          </cell>
          <cell r="C406" t="str">
            <v>CHP</v>
          </cell>
          <cell r="D406" t="str">
            <v>146,15</v>
          </cell>
        </row>
        <row r="407">
          <cell r="A407">
            <v>95872</v>
          </cell>
          <cell r="B407" t="str">
            <v>GRUPO GERADOR COM CARENAGEM, MOTOR DIESEL POTÊNCIA STANDART ENTRE 250 E 260 KVA - CHP DIURNO. AF_12/2016</v>
          </cell>
          <cell r="C407" t="str">
            <v>CHP</v>
          </cell>
          <cell r="D407" t="str">
            <v>184,08</v>
          </cell>
        </row>
        <row r="408">
          <cell r="A408">
            <v>96013</v>
          </cell>
          <cell r="B408" t="str">
            <v>TRATOR DE PNEUS COM POTÊNCIA DE 122 CV, TRAÇÃO 4X4, COM VASSOURA MECÂNICA ACOPLADA - CHP DIURNO. AF_02/2017</v>
          </cell>
          <cell r="C408" t="str">
            <v>CHP</v>
          </cell>
          <cell r="D408" t="str">
            <v>152,48</v>
          </cell>
        </row>
        <row r="409">
          <cell r="A409">
            <v>96020</v>
          </cell>
          <cell r="B409" t="str">
            <v>TRATOR DE PNEUS COM POTÊNCIA DE 122 CV, TRAÇÃO 4X4, COM GRADE DE DISCOS ACOPLADA - CHP DIURNO. AF_02/2017</v>
          </cell>
          <cell r="C409" t="str">
            <v>CHP</v>
          </cell>
          <cell r="D409" t="str">
            <v>152,24</v>
          </cell>
        </row>
        <row r="410">
          <cell r="A410">
            <v>96028</v>
          </cell>
          <cell r="B410" t="str">
            <v>TRATOR DE PNEUS COM POTÊNCIA DE 85 CV, TRAÇÃO 4X4, COM GRADE DE DISCOS ACOPLADA - CHP DIURNO. AF_02/2017</v>
          </cell>
          <cell r="C410" t="str">
            <v>CHP</v>
          </cell>
          <cell r="D410" t="str">
            <v>113,20</v>
          </cell>
        </row>
        <row r="411">
          <cell r="A411">
            <v>96035</v>
          </cell>
          <cell r="B411" t="str">
            <v>CAMINHÃO BASCULANTE 10 M3, TRUCADO, POTÊNCIA 230 CV, INCLUSIVE CAÇAMBA METÁLICA, COM DISTRIBUIDOR DE AGREGADOS ACOPLADO - CHP DIURNO. AF_02/2017</v>
          </cell>
          <cell r="C411" t="str">
            <v>CHP</v>
          </cell>
          <cell r="D411" t="str">
            <v>163,59</v>
          </cell>
        </row>
        <row r="412">
          <cell r="A412">
            <v>96157</v>
          </cell>
          <cell r="B412" t="str">
            <v>TRATOR DE PNEUS COM POTÊNCIA DE 85 CV, TRAÇÃO 4X4, COM VASSOURA MECÂNICA ACOPLADA - CHP DIURNO. AF_03/2017</v>
          </cell>
          <cell r="C412" t="str">
            <v>CHP</v>
          </cell>
          <cell r="D412" t="str">
            <v>113,44</v>
          </cell>
        </row>
        <row r="413">
          <cell r="A413">
            <v>96158</v>
          </cell>
          <cell r="B413" t="str">
            <v>MINICARREGADEIRA SOBRE RODAS POTENCIA 47HP CAPACIDADE OPERACAO 646 KG, COM VASSOURA MECÂNICA ACOPLADA - CHP DIURNO. AF_03/2017</v>
          </cell>
          <cell r="C413" t="str">
            <v>CHP</v>
          </cell>
          <cell r="D413" t="str">
            <v>87,96</v>
          </cell>
        </row>
        <row r="414">
          <cell r="A414">
            <v>96245</v>
          </cell>
          <cell r="B414" t="str">
            <v>MINIESCAVADEIRA SOBRE ESTEIRAS, POTENCIA LIQUIDA DE *30* HP, PESO OPERACIONAL DE *3.500* KG - CHP DIURNO. AF_04/2017</v>
          </cell>
          <cell r="C414" t="str">
            <v>CHP</v>
          </cell>
          <cell r="D414" t="str">
            <v>63,77</v>
          </cell>
        </row>
        <row r="415">
          <cell r="A415">
            <v>96303</v>
          </cell>
          <cell r="B415" t="str">
            <v>PERFURATRIZ ROTATIVA SOBRE ESTEIRA, TORQUE MAXIMO 2500 KGM, POTENCIA 110 HP, MOTOR DIESEL- CHP DIURNO. AF_05/2017</v>
          </cell>
          <cell r="C415" t="str">
            <v>CHP</v>
          </cell>
          <cell r="D415" t="str">
            <v>144,74</v>
          </cell>
        </row>
        <row r="416">
          <cell r="A416">
            <v>96309</v>
          </cell>
          <cell r="B416" t="str">
            <v>COMPRESSOR DE AR, VAZAO DE 10 PCM, RESERVATORIO 100 L, PRESSAO DE TRABALHO ENTRE 6,9 E 9,7 BAR, POTENCIA 2 HP, TENSAO 110/220 V - CHP DIURNO. AF_05/2017</v>
          </cell>
          <cell r="C416" t="str">
            <v>CHP</v>
          </cell>
          <cell r="D416" t="str">
            <v>1,55</v>
          </cell>
        </row>
        <row r="417">
          <cell r="A417">
            <v>96463</v>
          </cell>
          <cell r="B417" t="str">
            <v>ROLO COMPACTADOR DE PNEUS, ESTATICO, PRESSAO VARIAVEL, POTENCIA 110 HP, PESO SEM/COM LASTRO 10,8/27 T, LARGURA DE ROLAGEM 2,30 M - CHP DIURNO. AF_06/2017</v>
          </cell>
          <cell r="C417" t="str">
            <v>CHP</v>
          </cell>
          <cell r="D417" t="str">
            <v>119,84</v>
          </cell>
        </row>
        <row r="418">
          <cell r="A418">
            <v>98764</v>
          </cell>
          <cell r="B418" t="str">
            <v>INVERSOR DE SOLDA MONOFÁSICO DE 160 A, POTÊNCIA DE 5400 W, TENSÃO DE 220 V, PARA SOLDA COM ELETRODOS DE 2,0 A 4,0 MM E PROCESSO TIG - CHP DIURNO. AF_06/2018</v>
          </cell>
          <cell r="C418" t="str">
            <v>CHP</v>
          </cell>
          <cell r="D418" t="str">
            <v>4,64</v>
          </cell>
        </row>
        <row r="419">
          <cell r="A419">
            <v>99833</v>
          </cell>
          <cell r="B419" t="str">
            <v>LAVADORA DE ALTA PRESSAO (LAVA-JATO) PARA AGUA FRIA, PRESSAO DE OPERACAO ENTRE 1400 E 1900 LIB/POL2, VAZAO MAXIMA ENTRE 400 E 700 L/H - CHP DIURNO. AF_04/2019</v>
          </cell>
          <cell r="C419" t="str">
            <v>CHP</v>
          </cell>
          <cell r="D419" t="str">
            <v>1,46</v>
          </cell>
        </row>
        <row r="420">
          <cell r="A420">
            <v>100641</v>
          </cell>
          <cell r="B420" t="str">
            <v>USINA DE MISTURA ASFÁLTICA À QUENTE, TIPO CONTRA FLUXO, PROD 100 A 140 TON/HORA - CHP DIURNO. AF_12/2019</v>
          </cell>
          <cell r="C420" t="str">
            <v>CHP</v>
          </cell>
          <cell r="D420" t="str">
            <v>475,47</v>
          </cell>
        </row>
        <row r="421">
          <cell r="A421">
            <v>100647</v>
          </cell>
          <cell r="B421" t="str">
            <v>USINA DE ASFALTO, TIPO GRAVIMÉTRICA, PROD 150 TON/HORA - CHP DIURNO. AF_12/2019</v>
          </cell>
          <cell r="C421" t="str">
            <v>CHP</v>
          </cell>
          <cell r="D421" t="str">
            <v>944,46</v>
          </cell>
        </row>
        <row r="422">
          <cell r="A422">
            <v>5632</v>
          </cell>
          <cell r="B422" t="str">
            <v>ESCAVADEIRA HIDRÁULICA SOBRE ESTEIRAS, CAÇAMBA 0,80 M3, PESO OPERACIONAL 17 T, POTENCIA BRUTA 111 HP - CHI DIURNO. AF_06/2014</v>
          </cell>
          <cell r="C422" t="str">
            <v>CHI</v>
          </cell>
          <cell r="D422" t="str">
            <v>48,82</v>
          </cell>
        </row>
        <row r="423">
          <cell r="A423">
            <v>5679</v>
          </cell>
          <cell r="B423" t="str">
            <v>RETROESCAVADEIRA SOBRE RODAS COM CARREGADEIRA, TRAÇÃO 4X4, POTÊNCIA LÍQ. 88 HP, CAÇAMBA CARREG. CAP. MÍN. 1 M3, CAÇAMBA RETRO CAP. 0,26 M3, PESO OPERACIONAL MÍN. 6.674 KG, PROFUNDIDADE ESCAVAÇÃO MÁX. 4,37 M - CHI DIURNO. AF_06/2014</v>
          </cell>
          <cell r="C423" t="str">
            <v>CHI</v>
          </cell>
          <cell r="D423" t="str">
            <v>35,25</v>
          </cell>
        </row>
        <row r="424">
          <cell r="A424">
            <v>5681</v>
          </cell>
          <cell r="B424" t="str">
            <v>RETROESCAVADEIRA SOBRE RODAS COM CARREGADEIRA, TRAÇÃO 4X2, POTÊNCIA LÍQ. 79 HP, CAÇAMBA CARREG. CAP. MÍN. 1 M3, CAÇAMBA RETRO CAP. 0,20 M3, PESO OPERACIONAL MÍN. 6.570 KG, PROFUNDIDADE ESCAVAÇÃO MÁX. 4,37 M - CHI DIURNO. AF_06/2014</v>
          </cell>
          <cell r="C424" t="str">
            <v>CHI</v>
          </cell>
          <cell r="D424" t="str">
            <v>33,44</v>
          </cell>
        </row>
        <row r="425">
          <cell r="A425">
            <v>5685</v>
          </cell>
          <cell r="B425" t="str">
            <v>ROLO COMPACTADOR VIBRATÓRIO DE UM CILINDRO AÇO LISO, POTÊNCIA 80 HP, PESO OPERACIONAL MÁXIMO 8,1 T, IMPACTO DINÂMICO 16,15 / 9,5 T, LARGURA DE TRABALHO 1,68 M - CHI DIURNO. AF_06/2014</v>
          </cell>
          <cell r="C425" t="str">
            <v>CHI</v>
          </cell>
          <cell r="D425" t="str">
            <v>34,72</v>
          </cell>
        </row>
        <row r="426">
          <cell r="A426">
            <v>5690</v>
          </cell>
          <cell r="B426" t="str">
            <v>GRADE DE DISCO CONTROLE REMOTO REBOCÁVEL, COM 24 DISCOS 24 X 6 MM COM PNEUS PARA TRANSPORTE - CHI DIURNO. AF_06/2014</v>
          </cell>
          <cell r="C426" t="str">
            <v>CHI</v>
          </cell>
          <cell r="D426" t="str">
            <v>2,00</v>
          </cell>
        </row>
        <row r="427">
          <cell r="A427">
            <v>5806</v>
          </cell>
          <cell r="B427" t="str">
            <v>MOTOBOMBA CENTRÍFUGA, MOTOR A GASOLINA, POTÊNCIA 5,42 HP, BOCAIS 1 1/2" X 1", DIÂMETRO ROTOR 143 MM HM/Q = 6 MCA / 16,8 M3/H A 38 MCA / 6,6 M3/H - CHI DIURNO. AF_06/2014</v>
          </cell>
          <cell r="C427" t="str">
            <v>CHI</v>
          </cell>
          <cell r="D427" t="str">
            <v>0,20</v>
          </cell>
        </row>
        <row r="428">
          <cell r="A428">
            <v>5826</v>
          </cell>
          <cell r="B428" t="str">
            <v>CAMINHÃO TOCO, PBT 16.000 KG, CARGA ÚTIL MÁX. 10.685 KG, DIST. ENTRE EIXOS 4,8 M, POTÊNCIA 189 CV, INCLUSIVE CARROCERIA FIXA ABERTA DE MADEIRA P/ TRANSPORTE GERAL DE CARGA SECA, DIMEN. APROX. 2,5 X 7,00 X 0,50 M - CHI DIURNO. AF_06/2014</v>
          </cell>
          <cell r="C428" t="str">
            <v>CHI</v>
          </cell>
          <cell r="D428" t="str">
            <v>28,09</v>
          </cell>
        </row>
        <row r="429">
          <cell r="A429">
            <v>5829</v>
          </cell>
          <cell r="B429" t="str">
            <v>USINA DE CONCRETO FIXA, CAPACIDADE NOMINAL DE 90 A 120 M3/H, SEM SILO - CHI DIURNO. AF_07/2016</v>
          </cell>
          <cell r="C429" t="str">
            <v>CHI</v>
          </cell>
          <cell r="D429" t="str">
            <v>111,78</v>
          </cell>
        </row>
        <row r="430">
          <cell r="A430">
            <v>5837</v>
          </cell>
          <cell r="B430" t="str">
            <v>VIBROACABADORA DE ASFALTO SOBRE ESTEIRAS, LARGURA DE PAVIMENTAÇÃO 1,90 M A 5,30 M, POTÊNCIA 105 HP CAPACIDADE 450 T/H - CHI DIURNO. AF_11/2014</v>
          </cell>
          <cell r="C430" t="str">
            <v>CHI</v>
          </cell>
          <cell r="D430" t="str">
            <v>94,28</v>
          </cell>
        </row>
        <row r="431">
          <cell r="A431">
            <v>5841</v>
          </cell>
          <cell r="B431" t="str">
            <v>VASSOURA MECÂNICA REBOCÁVEL COM ESCOVA CILÍNDRICA, LARGURA ÚTIL DE VARRIMENTO DE 2,44 M - CHI DIURNO. AF_06/2014</v>
          </cell>
          <cell r="C431" t="str">
            <v>CHI</v>
          </cell>
          <cell r="D431" t="str">
            <v>2,30</v>
          </cell>
        </row>
        <row r="432">
          <cell r="A432">
            <v>5845</v>
          </cell>
          <cell r="B432" t="str">
            <v>TRATOR DE PNEUS, POTÊNCIA 122 CV, TRAÇÃO 4X4, PESO COM LASTRO DE 4.510 KG - CHI DIURNO. AF_06/2014</v>
          </cell>
          <cell r="C432" t="str">
            <v>CHI</v>
          </cell>
          <cell r="D432" t="str">
            <v>28,75</v>
          </cell>
        </row>
        <row r="433">
          <cell r="A433">
            <v>5849</v>
          </cell>
          <cell r="B433" t="str">
            <v>TRATOR DE ESTEIRAS, POTÊNCIA 170 HP, PESO OPERACIONAL 19 T, CAÇAMBA 5,2 M3 - CHI DIURNO. AF_06/2014</v>
          </cell>
          <cell r="C433" t="str">
            <v>CHI</v>
          </cell>
          <cell r="D433" t="str">
            <v>46,86</v>
          </cell>
        </row>
        <row r="434">
          <cell r="A434">
            <v>5853</v>
          </cell>
          <cell r="B434" t="str">
            <v>TRATOR DE ESTEIRAS, POTÊNCIA 150 HP, PESO OPERACIONAL 16,7 T, COM RODA MOTRIZ ELEVADA E LÂMINA 3,18 M3 - CHI DIURNO. AF_06/2014</v>
          </cell>
          <cell r="C434" t="str">
            <v>CHI</v>
          </cell>
          <cell r="D434" t="str">
            <v>47,06</v>
          </cell>
        </row>
        <row r="435">
          <cell r="A435">
            <v>5857</v>
          </cell>
          <cell r="B435" t="str">
            <v>TRATOR DE ESTEIRAS, POTÊNCIA 347 HP, PESO OPERACIONAL 38,5 T, COM LÂMINA 8,70 M3 - CHI DIURNO. AF_06/2014</v>
          </cell>
          <cell r="C435" t="str">
            <v>CHI</v>
          </cell>
          <cell r="D435" t="str">
            <v>116,41</v>
          </cell>
        </row>
        <row r="436">
          <cell r="A436">
            <v>5865</v>
          </cell>
          <cell r="B436" t="str">
            <v>ROLO COMPACTADOR VIBRATÓRIO REBOCÁVEL, CILINDRO DE AÇO LISO, POTÊNCIA DE TRAÇÃO DE 65 CV, PESO 4,7 T, IMPACTO DINÂMICO 18,3 T, LARGURA DE TRABALHO 1,67 M - CHI DIURNO. AF_02/2016</v>
          </cell>
          <cell r="C436" t="str">
            <v>CHI</v>
          </cell>
          <cell r="D436" t="str">
            <v>5,47</v>
          </cell>
        </row>
        <row r="437">
          <cell r="A437">
            <v>5869</v>
          </cell>
          <cell r="B437" t="str">
            <v>ROLO COMPACTADOR VIBRATÓRIO TANDEM AÇO LISO, POTÊNCIA 58 HP, PESO SEM/COM LASTRO 6,5 / 9,4 T, LARGURA DE TRABALHO 1,2 M - CHI DIURNO. AF_06/2014</v>
          </cell>
          <cell r="C437" t="str">
            <v>CHI</v>
          </cell>
          <cell r="D437" t="str">
            <v>38,87</v>
          </cell>
        </row>
        <row r="438">
          <cell r="A438">
            <v>5877</v>
          </cell>
          <cell r="B438" t="str">
            <v>RETROESCAVADEIRA SOBRE RODAS COM CARREGADEIRA, TRAÇÃO 4X4, POTÊNCIA LÍQ. 72 HP, CAÇAMBA CARREG. CAP. MÍN. 0,79 M3, CAÇAMBA RETRO CAP. 0,18 M3, PESO OPERACIONAL MÍN. 7.140 KG, PROFUNDIDADE ESCAVAÇÃO MÁX. 4,50 M - CHI DIURNO. AF_06/2014</v>
          </cell>
          <cell r="C438" t="str">
            <v>CHI</v>
          </cell>
          <cell r="D438" t="str">
            <v>34,67</v>
          </cell>
        </row>
        <row r="439">
          <cell r="A439">
            <v>5881</v>
          </cell>
          <cell r="B439" t="str">
            <v>ROLO COMPACTADOR VIBRATÓRIO PÉ DE CARNEIRO, OPERADO POR CONTROLE REMOTO, POTÊNCIA 12,5 KW, PESO OPERACIONAL 1,675 T, LARGURA DE TRABALHO 0,85 M - CHI DIURNO. AF_02/2016</v>
          </cell>
          <cell r="C439" t="str">
            <v>CHI</v>
          </cell>
          <cell r="D439" t="str">
            <v>41,38</v>
          </cell>
        </row>
        <row r="440">
          <cell r="A440">
            <v>5884</v>
          </cell>
          <cell r="B440" t="str">
            <v>USINA DE LAMA ASFÁLTICA, PROD 30 A 50 T/H, SILO DE AGREGADO 7 M3, RESERVATÓRIOS PARA EMULSÃO E ÁGUA DE 2,3 M3 CADA, MISTURADOR TIPO PUG MILL A SER MONTADO SOBRE CAMINHÃO - CHI DIURNO. AF_10/2014</v>
          </cell>
          <cell r="C440" t="str">
            <v>CHI</v>
          </cell>
          <cell r="D440" t="str">
            <v>32,22</v>
          </cell>
        </row>
        <row r="441">
          <cell r="A441">
            <v>5892</v>
          </cell>
          <cell r="B441" t="str">
            <v>CAMINHÃO TOCO, PESO BRUTO TOTAL 14.300 KG, CARGA ÚTIL MÁXIMA 9590 KG, DISTÂNCIA ENTRE EIXOS 4,76 M, POTÊNCIA 185 CV (NÃO INCLUI CARROCERIA) - CHI DIURNO. AF_06/2014</v>
          </cell>
          <cell r="C441" t="str">
            <v>CHI</v>
          </cell>
          <cell r="D441" t="str">
            <v>29,33</v>
          </cell>
        </row>
        <row r="442">
          <cell r="A442">
            <v>5896</v>
          </cell>
          <cell r="B442" t="str">
            <v>CAMINHÃO TOCO, PESO BRUTO TOTAL 16.000 KG, CARGA ÚTIL MÁXIMA DE 10.685 KG, DISTÂNCIA ENTRE EIXOS 4,80 M, POTÊNCIA 189 CV EXCLUSIVE CARROCERIA - CHI DIURNO. AF_06/2014</v>
          </cell>
          <cell r="C442" t="str">
            <v>CHI</v>
          </cell>
          <cell r="D442" t="str">
            <v>27,27</v>
          </cell>
        </row>
        <row r="443">
          <cell r="A443">
            <v>5903</v>
          </cell>
          <cell r="B443" t="str">
            <v>CAMINHÃO PIPA 10.000 L TRUCADO, PESO BRUTO TOTAL 23.000 KG, CARGA ÚTIL MÁXIMA 15.935 KG, DISTÂNCIA ENTRE EIXOS 4,8 M, POTÊNCIA 230 CV, INCLUSIVE TANQUE DE AÇO PARA TRANSPORTE DE ÁGUA - CHI DIURNO. AF_06/2014</v>
          </cell>
          <cell r="C443" t="str">
            <v>CHI</v>
          </cell>
          <cell r="D443" t="str">
            <v>35,03</v>
          </cell>
        </row>
        <row r="444">
          <cell r="A444">
            <v>5911</v>
          </cell>
          <cell r="B444" t="str">
            <v>ESPARGIDOR DE ASFALTO PRESSURIZADO COM TANQUE DE 2500 L, REBOCÁVEL COM MOTOR A GASOLINA POTÊNCIA 3,4 HP - CHI DIURNO. AF_07/2014</v>
          </cell>
          <cell r="C444" t="str">
            <v>CHI</v>
          </cell>
          <cell r="D444" t="str">
            <v>17,61</v>
          </cell>
        </row>
        <row r="445">
          <cell r="A445">
            <v>5923</v>
          </cell>
          <cell r="B445" t="str">
            <v>GRADE DE DISCO REBOCÁVEL COM 20 DISCOS 24" X 6 MM COM PNEUS PARA TRANSPORTE - CHI DIURNO. AF_06/2014</v>
          </cell>
          <cell r="C445" t="str">
            <v>CHI</v>
          </cell>
          <cell r="D445" t="str">
            <v>1,57</v>
          </cell>
        </row>
        <row r="446">
          <cell r="A446">
            <v>5930</v>
          </cell>
          <cell r="B446" t="str">
            <v>GUINDAUTO HIDRÁULICO, CAPACIDADE MÁXIMA DE CARGA 6200 KG, MOMENTO MÁXIMO DE CARGA 11,7 TM, ALCANCE MÁXIMO HORIZONTAL 9,70 M, INCLUSIVE CAMINHÃO TOCO PBT 16.000 KG, POTÊNCIA DE 189 CV - CHI DIURNO. AF_06/2014</v>
          </cell>
          <cell r="C446" t="str">
            <v>CHI</v>
          </cell>
          <cell r="D446" t="str">
            <v>31,14</v>
          </cell>
        </row>
        <row r="447">
          <cell r="A447">
            <v>5934</v>
          </cell>
          <cell r="B447" t="str">
            <v>MOTONIVELADORA POTÊNCIA BÁSICA LÍQUIDA (PRIMEIRA MARCHA) 125 HP, PESO BRUTO 13032 KG, LARGURA DA LÂMINA DE 3,7 M - CHI DIURNO. AF_06/2014</v>
          </cell>
          <cell r="C447" t="str">
            <v>CHI</v>
          </cell>
          <cell r="D447" t="str">
            <v>51,14</v>
          </cell>
        </row>
        <row r="448">
          <cell r="A448">
            <v>5942</v>
          </cell>
          <cell r="B448" t="str">
            <v>PÁ CARREGADEIRA SOBRE RODAS, POTÊNCIA LÍQUIDA 128 HP, CAPACIDADE DA CAÇAMBA 1,7 A 2,8 M3, PESO OPERACIONAL 11632 KG - CHI DIURNO. AF_06/2014</v>
          </cell>
          <cell r="C448" t="str">
            <v>CHI</v>
          </cell>
          <cell r="D448" t="str">
            <v>40,13</v>
          </cell>
        </row>
        <row r="449">
          <cell r="A449">
            <v>5946</v>
          </cell>
          <cell r="B449" t="str">
            <v>PÁ CARREGADEIRA SOBRE RODAS, POTÊNCIA 197 HP, CAPACIDADE DA CAÇAMBA 2,5 A 3,5 M3, PESO OPERACIONAL 18338 KG - CHI DIURNO. AF_06/2014</v>
          </cell>
          <cell r="C449" t="str">
            <v>CHI</v>
          </cell>
          <cell r="D449" t="str">
            <v>49,14</v>
          </cell>
        </row>
        <row r="450">
          <cell r="A450">
            <v>5952</v>
          </cell>
          <cell r="B450" t="str">
            <v>MARTELETE OU ROMPEDOR PNEUMÁTICO MANUAL, 28 KG, COM SILENCIADOR - CHI DIURNO. AF_07/2016</v>
          </cell>
          <cell r="C450" t="str">
            <v>CHI</v>
          </cell>
          <cell r="D450" t="str">
            <v>16,82</v>
          </cell>
        </row>
        <row r="451">
          <cell r="A451">
            <v>5954</v>
          </cell>
          <cell r="B451" t="str">
            <v>COMPRESSOR DE AR REBOCÁVEL, VAZÃO 189 PCM, PRESSÃO EFETIVA DE TRABALHO 102 PSI, MOTOR DIESEL, POTÊNCIA 63 CV - CHI DIURNO. AF_06/2015</v>
          </cell>
          <cell r="C451" t="str">
            <v>CHI</v>
          </cell>
          <cell r="D451" t="str">
            <v>3,17</v>
          </cell>
        </row>
        <row r="452">
          <cell r="A452">
            <v>5961</v>
          </cell>
          <cell r="B452" t="str">
            <v>CAMINHÃO BASCULANTE 6 M3, PESO BRUTO TOTAL 16.000 KG, CARGA ÚTIL MÁXIMA 13.071 KG, DISTÂNCIA ENTRE EIXOS 4,80 M, POTÊNCIA 230 CV INCLUSIVE CAÇAMBA METÁLICA - CHI DIURNO. AF_06/2014</v>
          </cell>
          <cell r="C452" t="str">
            <v>CHI</v>
          </cell>
          <cell r="D452" t="str">
            <v>34,06</v>
          </cell>
        </row>
        <row r="453">
          <cell r="A453">
            <v>6260</v>
          </cell>
          <cell r="B453" t="str">
            <v>CAMINHÃO PIPA 6.000 L, PESO BRUTO TOTAL 13.000 KG, DISTÂNCIA ENTRE EIXOS 4,80 M, POTÊNCIA 189 CV INCLUSIVE TANQUE DE AÇO PARA TRANSPORTE DE ÁGUA, CAPACIDADE 6 M3 - CHI DIURNO. AF_06/2014</v>
          </cell>
          <cell r="C453" t="str">
            <v>CHI</v>
          </cell>
          <cell r="D453" t="str">
            <v>30,88</v>
          </cell>
        </row>
        <row r="454">
          <cell r="A454">
            <v>6880</v>
          </cell>
          <cell r="B454" t="str">
            <v>ROLO COMPACTADOR DE PNEUS ESTÁTICO, PRESSÃO VARIÁVEL, POTÊNCIA 111 HP, PESO SEM/COM LASTRO 9,5 / 26 T, LARGURA DE TRABALHO 1,90 M - CHI DIURNO. AF_07/2014</v>
          </cell>
          <cell r="C454" t="str">
            <v>CHI</v>
          </cell>
          <cell r="D454" t="str">
            <v>44,96</v>
          </cell>
        </row>
        <row r="455">
          <cell r="A455">
            <v>7031</v>
          </cell>
          <cell r="B455" t="str">
            <v>TANQUE DE ASFALTO ESTACIONÁRIO COM SERPENTINA, CAPACIDADE 30.000 L - CHI DIURNO. AF_06/2014</v>
          </cell>
          <cell r="C455" t="str">
            <v>CHI</v>
          </cell>
          <cell r="D455" t="str">
            <v>3,89</v>
          </cell>
        </row>
        <row r="456">
          <cell r="A456">
            <v>7043</v>
          </cell>
          <cell r="B456" t="str">
            <v>MOTOBOMBA TRASH (PARA ÁGUA SUJA) AUTO ESCORVANTE, MOTOR GASOLINA DE 6,41 HP, DIÂMETROS DE SUCÇÃO X RECALQUE: 3" X 3", HM/Q = 10 MCA / 60 M3/H A 23 MCA / 0 M3/H - CHI DIURNO. AF_10/2014</v>
          </cell>
          <cell r="C456" t="str">
            <v>CHI</v>
          </cell>
          <cell r="D456" t="str">
            <v>0,24</v>
          </cell>
        </row>
        <row r="457">
          <cell r="A457">
            <v>7050</v>
          </cell>
          <cell r="B457" t="str">
            <v>ROLO COMPACTADOR PE DE CARNEIRO VIBRATORIO, POTENCIA 125 HP, PESO OPERACIONAL SEM/COM LASTRO 11,95 / 13,30 T, IMPACTO DINAMICO 38,5 / 22,5 T, LARGURA DE TRABALHO 2,15 M - CHI DIURNO. AF_06/2014</v>
          </cell>
          <cell r="C457" t="str">
            <v>CHI</v>
          </cell>
          <cell r="D457" t="str">
            <v>41,75</v>
          </cell>
        </row>
        <row r="458">
          <cell r="A458">
            <v>67827</v>
          </cell>
          <cell r="B458" t="str">
            <v>CAMINHÃO BASCULANTE 6 M3 TOCO, PESO BRUTO TOTAL 16.000 KG, CARGA ÚTIL MÁXIMA 11.130 KG, DISTÂNCIA ENTRE EIXOS 5,36 M, POTÊNCIA 185 CV, INCLUSIVE CAÇAMBA METÁLICA - CHI DIURNO. AF_06/2014</v>
          </cell>
          <cell r="C458" t="str">
            <v>CHI</v>
          </cell>
          <cell r="D458" t="str">
            <v>33,21</v>
          </cell>
        </row>
        <row r="459">
          <cell r="A459">
            <v>73395</v>
          </cell>
          <cell r="B459" t="str">
            <v>GRUPO GERADOR ESTACIONÁRIO, MOTOR DIESEL POTÊNCIA 170 KVA - CHI DIURNO. AF_02/2016</v>
          </cell>
          <cell r="C459" t="str">
            <v>CHI</v>
          </cell>
          <cell r="D459" t="str">
            <v>5,18</v>
          </cell>
        </row>
        <row r="460">
          <cell r="A460">
            <v>83766</v>
          </cell>
          <cell r="B460" t="str">
            <v>GRUPO DE SOLDAGEM COM GERADOR A DIESEL 60 CV PARA SOLDA ELÉTRICA, SOBRE 04 RODAS, COM MOTOR 4 CILINDROS 600 A - CHI DIURNO. AF_02/2016</v>
          </cell>
          <cell r="C460" t="str">
            <v>CHI</v>
          </cell>
          <cell r="D460" t="str">
            <v>29,45</v>
          </cell>
        </row>
        <row r="461">
          <cell r="A461">
            <v>84013</v>
          </cell>
          <cell r="B461" t="str">
            <v>ESCAVADEIRA HIDRÁULICA SOBRE ESTEIRAS, CAÇAMBA 0,80 M3, PESO OPERACIONAL 17,8 T, POTÊNCIA LÍQUIDA 110 HP - CHI DIURNO. AF_10/2014</v>
          </cell>
          <cell r="C461" t="str">
            <v>CHI</v>
          </cell>
          <cell r="D461" t="str">
            <v>47,44</v>
          </cell>
        </row>
        <row r="462">
          <cell r="A462">
            <v>87446</v>
          </cell>
          <cell r="B462" t="str">
            <v>BETONEIRA CAPACIDADE NOMINAL 400 L, CAPACIDADE DE MISTURA 310 L, MOTOR A DIESEL POTÊNCIA 5,0 HP, SEM CARREGADOR - CHI DIURNO. AF_06/2014</v>
          </cell>
          <cell r="C462" t="str">
            <v>CHI</v>
          </cell>
          <cell r="D462" t="str">
            <v>0,32</v>
          </cell>
        </row>
        <row r="463">
          <cell r="A463">
            <v>88392</v>
          </cell>
          <cell r="B463" t="str">
            <v>MISTURADOR DE ARGAMASSA, EIXO HORIZONTAL, CAPACIDADE DE MISTURA 300 KG, MOTOR ELÉTRICO POTÊNCIA 5 CV - CHI DIURNO. AF_06/2014</v>
          </cell>
          <cell r="C463" t="str">
            <v>CHI</v>
          </cell>
          <cell r="D463" t="str">
            <v>0,63</v>
          </cell>
        </row>
        <row r="464">
          <cell r="A464">
            <v>88398</v>
          </cell>
          <cell r="B464" t="str">
            <v>MISTURADOR DE ARGAMASSA, EIXO HORIZONTAL, CAPACIDADE DE MISTURA 600 KG, MOTOR ELÉTRICO POTÊNCIA 7,5 CV - CHI DIURNO. AF_06/2014</v>
          </cell>
          <cell r="C464" t="str">
            <v>CHI</v>
          </cell>
          <cell r="D464" t="str">
            <v>0,76</v>
          </cell>
        </row>
        <row r="465">
          <cell r="A465">
            <v>88404</v>
          </cell>
          <cell r="B465" t="str">
            <v>MISTURADOR DE ARGAMASSA, EIXO HORIZONTAL, CAPACIDADE DE MISTURA 160 KG, MOTOR ELÉTRICO POTÊNCIA 3 CV - CHI DIURNO. AF_06/2014</v>
          </cell>
          <cell r="C465" t="str">
            <v>CHI</v>
          </cell>
          <cell r="D465" t="str">
            <v>0,60</v>
          </cell>
        </row>
        <row r="466">
          <cell r="A466">
            <v>88430</v>
          </cell>
          <cell r="B466" t="str">
            <v>PROJETOR DE ARGAMASSA, CAPACIDADE DE PROJEÇÃO 1,5 M3/H, ALCANCE DE 30 ATÉ 60 M, MOTOR ELÉTRICO POTÊNCIA 7,5 HP - CHI DIURNO. AF_06/2014</v>
          </cell>
          <cell r="C466" t="str">
            <v>CHI</v>
          </cell>
          <cell r="D466" t="str">
            <v>3,98</v>
          </cell>
        </row>
        <row r="467">
          <cell r="A467">
            <v>88438</v>
          </cell>
          <cell r="B467" t="str">
            <v>PROJETOR DE ARGAMASSA, CAPACIDADE DE PROJEÇÃO 2 M3/H, ALCANCE ATÉ 50 M, MOTOR ELÉTRICO POTÊNCIA 7,5 HP - CHI DIURNO. AF_06/2014</v>
          </cell>
          <cell r="C467" t="str">
            <v>CHI</v>
          </cell>
          <cell r="D467" t="str">
            <v>5,28</v>
          </cell>
        </row>
        <row r="468">
          <cell r="A468">
            <v>88831</v>
          </cell>
          <cell r="B468" t="str">
            <v>BETONEIRA CAPACIDADE NOMINAL DE 400 L, CAPACIDADE DE MISTURA 280 L, MOTOR ELÉTRICO TRIFÁSICO POTÊNCIA DE 2 CV, SEM CARREGADOR - CHI DIURNO. AF_10/2014</v>
          </cell>
          <cell r="C468" t="str">
            <v>CHI</v>
          </cell>
          <cell r="D468" t="str">
            <v>0,23</v>
          </cell>
        </row>
        <row r="469">
          <cell r="A469">
            <v>88844</v>
          </cell>
          <cell r="B469" t="str">
            <v>TRATOR DE ESTEIRAS, POTÊNCIA 125 HP, PESO OPERACIONAL 12,9 T, COM LÂMINA 2,7 M3 - CHI DIURNO. AF_10/2014</v>
          </cell>
          <cell r="C469" t="str">
            <v>CHI</v>
          </cell>
          <cell r="D469" t="str">
            <v>41,18</v>
          </cell>
        </row>
        <row r="470">
          <cell r="A470">
            <v>88908</v>
          </cell>
          <cell r="B470" t="str">
            <v>ESCAVADEIRA HIDRÁULICA SOBRE ESTEIRAS, CAÇAMBA 1,20 M3, PESO OPERACIONAL 21 T, POTÊNCIA BRUTA 155 HP - CHI DIURNO. AF_06/2014</v>
          </cell>
          <cell r="C470" t="str">
            <v>CHI</v>
          </cell>
          <cell r="D470" t="str">
            <v>52,18</v>
          </cell>
        </row>
        <row r="471">
          <cell r="A471">
            <v>89022</v>
          </cell>
          <cell r="B471" t="str">
            <v>BOMBA SUBMERSÍVEL ELÉTRICA TRIFÁSICA, POTÊNCIA 2,96 HP, Ø ROTOR 144 MM SEMI-ABERTO, BOCAL DE SAÍDA Ø 2, HM/Q = 2 MCA / 38,8 M3/H A 28 MCA / 5 M3/H - CHI DIURNO. AF_06/2014</v>
          </cell>
          <cell r="C471" t="str">
            <v>CHI</v>
          </cell>
          <cell r="D471" t="str">
            <v>0,30</v>
          </cell>
        </row>
        <row r="472">
          <cell r="A472">
            <v>89027</v>
          </cell>
          <cell r="B472" t="str">
            <v>TANQUE DE ASFALTO ESTACIONÁRIO COM MAÇARICO, CAPACIDADE 20.000 L - CHI DIURNO. AF_06/2014</v>
          </cell>
          <cell r="C472" t="str">
            <v>CHI</v>
          </cell>
          <cell r="D472" t="str">
            <v>3,16</v>
          </cell>
        </row>
        <row r="473">
          <cell r="A473">
            <v>89031</v>
          </cell>
          <cell r="B473" t="str">
            <v>TRATOR DE ESTEIRAS, POTÊNCIA 100 HP, PESO OPERACIONAL 9,4 T, COM LÂMINA 2,19 M3 - CHI DIURNO. AF_06/2014</v>
          </cell>
          <cell r="C473" t="str">
            <v>CHI</v>
          </cell>
          <cell r="D473" t="str">
            <v>40,08</v>
          </cell>
        </row>
        <row r="474">
          <cell r="A474">
            <v>89036</v>
          </cell>
          <cell r="B474" t="str">
            <v>TRATOR DE PNEUS, POTÊNCIA 85 CV, TRAÇÃO 4X4, PESO COM LASTRO DE 4.675 KG - CHI DIURNO. AF_06/2014</v>
          </cell>
          <cell r="C474" t="str">
            <v>CHI</v>
          </cell>
          <cell r="D474" t="str">
            <v>25,49</v>
          </cell>
        </row>
        <row r="475">
          <cell r="A475">
            <v>89218</v>
          </cell>
          <cell r="B475" t="str">
            <v>BATE-ESTACAS POR GRAVIDADE, POTÊNCIA DE 160 HP, PESO DO MARTELO ATÉ 3 TONELADAS - CHI DIURNO. AF_11/2014</v>
          </cell>
          <cell r="C475" t="str">
            <v>CHI</v>
          </cell>
          <cell r="D475" t="str">
            <v>54,13</v>
          </cell>
        </row>
        <row r="476">
          <cell r="A476">
            <v>89226</v>
          </cell>
          <cell r="B476" t="str">
            <v>BETONEIRA CAPACIDADE NOMINAL DE 600 L, CAPACIDADE DE MISTURA 360 L, MOTOR ELÉTRICO TRIFÁSICO POTÊNCIA DE 4 CV, SEM CARREGADOR - CHI DIURNO. AF_11/2014</v>
          </cell>
          <cell r="C476" t="str">
            <v>CHI</v>
          </cell>
          <cell r="D476" t="str">
            <v>0,98</v>
          </cell>
        </row>
        <row r="477">
          <cell r="A477">
            <v>89235</v>
          </cell>
          <cell r="B477" t="str">
            <v>FRESADORA DE ASFALTO A FRIO SOBRE RODAS, LARGURA FRESAGEM DE 1,0 M, POTÊNCIA 208 HP - CHI DIURNO. AF_11/2014</v>
          </cell>
          <cell r="C477" t="str">
            <v>CHI</v>
          </cell>
          <cell r="D477" t="str">
            <v>122,35</v>
          </cell>
        </row>
        <row r="478">
          <cell r="A478">
            <v>89243</v>
          </cell>
          <cell r="B478" t="str">
            <v>FRESADORA DE ASFALTO A FRIO SOBRE RODAS, LARGURA FRESAGEM DE 2,0 M, POTÊNCIA 550 HP - CHI DIURNO. AF_11/2014</v>
          </cell>
          <cell r="C478" t="str">
            <v>CHI</v>
          </cell>
          <cell r="D478" t="str">
            <v>261,41</v>
          </cell>
        </row>
        <row r="479">
          <cell r="A479">
            <v>89251</v>
          </cell>
          <cell r="B479" t="str">
            <v>RECICLADORA DE ASFALTO A FRIO SOBRE RODAS, LARGURA FRESAGEM DE 2,0 M, POTÊNCIA 422 HP - CHI DIURNO. AF_11/2014</v>
          </cell>
          <cell r="C479" t="str">
            <v>CHI</v>
          </cell>
          <cell r="D479" t="str">
            <v>229,54</v>
          </cell>
        </row>
        <row r="480">
          <cell r="A480">
            <v>89258</v>
          </cell>
          <cell r="B480" t="str">
            <v>VIBROACABADORA DE ASFALTO SOBRE ESTEIRAS, LARGURA DE PAVIMENTAÇÃO 2,13 M A 4,55 M, POTÊNCIA 100 HP, CAPACIDADE 400 T/H - CHI DIURNO. AF_11/2014</v>
          </cell>
          <cell r="C480" t="str">
            <v>CHI</v>
          </cell>
          <cell r="D480" t="str">
            <v>80,56</v>
          </cell>
        </row>
        <row r="481">
          <cell r="A481">
            <v>89273</v>
          </cell>
          <cell r="B481" t="str">
            <v>GUINDASTE HIDRÁULICO AUTOPROPELIDO, COM LANÇA TELESCÓPICA 28,80 M, CAPACIDADE MÁXIMA 30 T, POTÊNCIA 97 KW, TRAÇÃO 4 X 4 - CHI DIURNO. AF_11/2014</v>
          </cell>
          <cell r="C481" t="str">
            <v>CHI</v>
          </cell>
          <cell r="D481" t="str">
            <v>52,10</v>
          </cell>
        </row>
        <row r="482">
          <cell r="A482">
            <v>89279</v>
          </cell>
          <cell r="B482" t="str">
            <v>BETONEIRA CAPACIDADE NOMINAL DE 600 L, CAPACIDADE DE MISTURA 440 L, MOTOR A DIESEL POTÊNCIA 10 HP, COM CARREGADOR - CHI DIURNO. AF_11/2014</v>
          </cell>
          <cell r="C482" t="str">
            <v>CHI</v>
          </cell>
          <cell r="D482" t="str">
            <v>1,20</v>
          </cell>
        </row>
        <row r="483">
          <cell r="A483">
            <v>89877</v>
          </cell>
          <cell r="B483" t="str">
            <v>CAMINHÃO BASCULANTE 14 M3, COM CAVALO MECÂNICO DE CAPACIDADE MÁXIMA DE TRAÇÃO COMBINADO DE 36000 KG, POTÊNCIA 286 CV, INCLUSIVE SEMIREBOQUE COM CAÇAMBA METÁLICA - CHI DIURNO. AF_12/2014</v>
          </cell>
          <cell r="C483" t="str">
            <v>CHI</v>
          </cell>
          <cell r="D483" t="str">
            <v>42,16</v>
          </cell>
        </row>
        <row r="484">
          <cell r="A484">
            <v>89884</v>
          </cell>
          <cell r="B484" t="str">
            <v>CAMINHÃO BASCULANTE 18 M3, COM CAVALO MECÂNICO DE CAPACIDADE MÁXIMA DE TRAÇÃO COMBINADO DE 45000 KG, POTÊNCIA 330 CV, INCLUSIVE SEMIREBOQUE COM CAÇAMBA METÁLICA - CHI DIURNO. AF_12/2014</v>
          </cell>
          <cell r="C484" t="str">
            <v>CHI</v>
          </cell>
          <cell r="D484" t="str">
            <v>43,61</v>
          </cell>
        </row>
        <row r="485">
          <cell r="A485">
            <v>90587</v>
          </cell>
          <cell r="B485" t="str">
            <v>VIBRADOR DE IMERSÃO, DIÂMETRO DE PONTEIRA 45MM, MOTOR ELÉTRICO TRIFÁSICO POTÊNCIA DE 2 CV - CHI DIURNO. AF_06/2015</v>
          </cell>
          <cell r="C485" t="str">
            <v>CHI</v>
          </cell>
          <cell r="D485" t="str">
            <v>0,34</v>
          </cell>
        </row>
        <row r="486">
          <cell r="A486">
            <v>90626</v>
          </cell>
          <cell r="B486" t="str">
            <v>PERFURATRIZ MANUAL, TORQUE MÁXIMO 83 N.M, POTÊNCIA 5 CV, COM DIÂMETRO MÁXIMO 4" - CHI DIURNO. AF_06/2015</v>
          </cell>
          <cell r="C486" t="str">
            <v>CHI</v>
          </cell>
          <cell r="D486" t="str">
            <v>1,64</v>
          </cell>
        </row>
        <row r="487">
          <cell r="A487">
            <v>90632</v>
          </cell>
          <cell r="B487" t="str">
            <v>PERFURATRIZ SOBRE ESTEIRA, TORQUE MÁXIMO 600 KGF, PESO MÉDIO 1000 KG, POTÊNCIA 20 HP, DIÂMETRO MÁXIMO 10" - CHI DIURNO. AF_06/2015</v>
          </cell>
          <cell r="C487" t="str">
            <v>CHI</v>
          </cell>
          <cell r="D487" t="str">
            <v>48,77</v>
          </cell>
        </row>
        <row r="488">
          <cell r="A488">
            <v>90638</v>
          </cell>
          <cell r="B488" t="str">
            <v>MISTURADOR DUPLO HORIZONTAL DE ALTA TURBULÊNCIA, CAPACIDADE / VOLUME 2 X 500 LITROS, MOTORES ELÉTRICOS MÍNIMO 5 CV CADA, PARA NATA CIMENTO, ARGAMASSA E OUTROS - CHI DIURNO. AF_06/2015</v>
          </cell>
          <cell r="C488" t="str">
            <v>CHI</v>
          </cell>
          <cell r="D488" t="str">
            <v>3,06</v>
          </cell>
        </row>
        <row r="489">
          <cell r="A489">
            <v>90644</v>
          </cell>
          <cell r="B489" t="str">
            <v>BOMBA TRIPLEX, PARA INJEÇÃO DE NATA DE CIMENTO, VAZÃO MÁXIMA DE 100 LITROS/MINUTO, PRESSÃO MÁXIMA DE 70 BAR - CHI DIURNO. AF_06/2015</v>
          </cell>
          <cell r="C489" t="str">
            <v>CHI</v>
          </cell>
          <cell r="D489" t="str">
            <v>4,57</v>
          </cell>
        </row>
        <row r="490">
          <cell r="A490">
            <v>90651</v>
          </cell>
          <cell r="B490" t="str">
            <v>BOMBA CENTRÍFUGA MONOESTÁGIO COM MOTOR ELÉTRICO MONOFÁSICO, POTÊNCIA 15 HP, DIÂMETRO DO ROTOR 173 MM, HM/Q = 30 MCA / 90 M3/H A 45 MCA / 55 M3/H - CHI DIURNO. AF_06/2015</v>
          </cell>
          <cell r="C490" t="str">
            <v>CHI</v>
          </cell>
          <cell r="D490" t="str">
            <v>0,72</v>
          </cell>
        </row>
        <row r="491">
          <cell r="A491">
            <v>90657</v>
          </cell>
          <cell r="B491" t="str">
            <v>BOMBA DE PROJEÇÃO DE CONCRETO SECO, POTÊNCIA 10 CV, VAZÃO 3 M3/H - CHI DIURNO. AF_06/2015</v>
          </cell>
          <cell r="C491" t="str">
            <v>CHI</v>
          </cell>
          <cell r="D491" t="str">
            <v>2,97</v>
          </cell>
        </row>
        <row r="492">
          <cell r="A492">
            <v>90663</v>
          </cell>
          <cell r="B492" t="str">
            <v>BOMBA DE PROJEÇÃO DE CONCRETO SECO, POTÊNCIA 10 CV, VAZÃO 6 M3/H - CHI DIURNO. AF_06/2015</v>
          </cell>
          <cell r="C492" t="str">
            <v>CHI</v>
          </cell>
          <cell r="D492" t="str">
            <v>3,18</v>
          </cell>
        </row>
        <row r="493">
          <cell r="A493">
            <v>90669</v>
          </cell>
          <cell r="B493" t="str">
            <v>PROJETOR PNEUMÁTICO DE ARGAMASSA PARA CHAPISCO E REBOCO COM RECIPIENTE ACOPLADO, TIPO CANEQUINHA, COM COMPRESSOR DE AR REBOCÁVEL VAZÃO 89 PCM E MOTOR DIESEL DE 20 CV - CHI DIURNO. AF_06/2015</v>
          </cell>
          <cell r="C493" t="str">
            <v>CHI</v>
          </cell>
          <cell r="D493" t="str">
            <v>5,01</v>
          </cell>
        </row>
        <row r="494">
          <cell r="A494">
            <v>90675</v>
          </cell>
          <cell r="B494" t="str">
            <v>PERFURATRIZ COM TORRE METÁLICA PARA EXECUÇÃO DE ESTACA HÉLICE CONTÍNUA, PROFUNDIDADE MÁXIMA DE 30 M, DIÂMETRO MÁXIMO DE 800 MM, POTÊNCIA INSTALADA DE 268 HP, MESA ROTATIVA COM TORQUE MÁXIMO DE 170 KNM - CHI DIURNO. AF_06/2015</v>
          </cell>
          <cell r="C494" t="str">
            <v>CHI</v>
          </cell>
          <cell r="D494" t="str">
            <v>158,16</v>
          </cell>
        </row>
        <row r="495">
          <cell r="A495">
            <v>90681</v>
          </cell>
          <cell r="B495" t="str">
            <v>PERFURATRIZ HIDRÁULICA SOBRE CAMINHÃO COM TRADO CURTO ACOPLADO, PROFUNDIDADE MÁXIMA DE 20 M, DIÂMETRO MÁXIMO DE 1500 MM, POTÊNCIA INSTALADA DE 137 HP, MESA ROTATIVA COM TORQUE MÁXIMO DE 30 KNM - CHI DIURNO. AF_06/2015</v>
          </cell>
          <cell r="C495" t="str">
            <v>CHI</v>
          </cell>
          <cell r="D495" t="str">
            <v>97,01</v>
          </cell>
        </row>
        <row r="496">
          <cell r="A496">
            <v>90687</v>
          </cell>
          <cell r="B496" t="str">
            <v>MANIPULADOR TELESCÓPICO, POTÊNCIA DE 85 HP, CAPACIDADE DE CARGA DE 3.500 KG, ALTURA MÁXIMA DE ELEVAÇÃO DE 12,3 M - CHI DIURNO. AF_06/2015</v>
          </cell>
          <cell r="C496" t="str">
            <v>CHI</v>
          </cell>
          <cell r="D496" t="str">
            <v>42,20</v>
          </cell>
        </row>
        <row r="497">
          <cell r="A497">
            <v>90693</v>
          </cell>
          <cell r="B497" t="str">
            <v>MINICARREGADEIRA SOBRE RODAS, POTÊNCIA LÍQUIDA DE 47 HP, CAPACIDADE NOMINAL DE OPERAÇÃO DE 646 KG - CHI DIURNO. AF_06/2015</v>
          </cell>
          <cell r="C497" t="str">
            <v>CHI</v>
          </cell>
          <cell r="D497" t="str">
            <v>31,56</v>
          </cell>
        </row>
        <row r="498">
          <cell r="A498">
            <v>90965</v>
          </cell>
          <cell r="B498" t="str">
            <v>COMPRESSOR DE AR REBOCÁVEL, VAZÃO 89 PCM, PRESSÃO EFETIVA DE TRABALHO 102 PSI, MOTOR DIESEL, POTÊNCIA 20 CV - CHI DIURNO. AF_06/2015</v>
          </cell>
          <cell r="C498" t="str">
            <v>CHI</v>
          </cell>
          <cell r="D498" t="str">
            <v>4,24</v>
          </cell>
        </row>
        <row r="499">
          <cell r="A499">
            <v>90973</v>
          </cell>
          <cell r="B499" t="str">
            <v>COMPRESSOR DE AR REBOCAVEL, VAZÃO 250 PCM, PRESSAO DE TRABALHO 102 PSI, MOTOR A DIESEL POTÊNCIA 81 CV - CHI DIURNO. AF_06/2015</v>
          </cell>
          <cell r="C499" t="str">
            <v>CHI</v>
          </cell>
          <cell r="D499" t="str">
            <v>4,25</v>
          </cell>
        </row>
        <row r="500">
          <cell r="A500">
            <v>90982</v>
          </cell>
          <cell r="B500" t="str">
            <v>COMPRESSOR DE AR REBOCÁVEL, VAZÃO 748 PCM, PRESSÃO EFETIVA DE TRABALHO 102 PSI, MOTOR DIESEL, POTÊNCIA 210 CV - CHI DIURNO. AF_06/2015</v>
          </cell>
          <cell r="C500" t="str">
            <v>CHI</v>
          </cell>
          <cell r="D500" t="str">
            <v>10,80</v>
          </cell>
        </row>
        <row r="501">
          <cell r="A501">
            <v>91001</v>
          </cell>
          <cell r="B501" t="str">
            <v>COMPRESSOR DE AR REBOCAVEL, VAZÃO 400 PCM, PRESSAO DE TRABALHO 102 PSI, MOTOR A DIESEL POTÊNCIA 110 CV - CHI DIURNO. AF_06/2015</v>
          </cell>
          <cell r="C501" t="str">
            <v>CHI</v>
          </cell>
          <cell r="D501" t="str">
            <v>5,04</v>
          </cell>
        </row>
        <row r="502">
          <cell r="A502">
            <v>91032</v>
          </cell>
          <cell r="B502" t="str">
            <v>CAMINHÃO TRUCADO (C/ TERCEIRO EIXO) ELETRÔNICO - POTÊNCIA 231CV - PBT = 22000KG - DIST. ENTRE EIXOS 5170 MM - INCLUI CARROCERIA FIXA ABERTA DE MADEIRA - CHI DIURNO. AF_06/2015</v>
          </cell>
          <cell r="C502" t="str">
            <v>CHI</v>
          </cell>
          <cell r="D502" t="str">
            <v>33,03</v>
          </cell>
        </row>
        <row r="503">
          <cell r="A503">
            <v>91278</v>
          </cell>
          <cell r="B503" t="str">
            <v>PLACA VIBRATÓRIA REVERSÍVEL COM MOTOR 4 TEMPOS A GASOLINA, FORÇA CENTRÍFUGA DE 25 KN (2500 KGF), POTÊNCIA 5,5 CV - CHI DIURNO. AF_08/2015</v>
          </cell>
          <cell r="C503" t="str">
            <v>CHI</v>
          </cell>
          <cell r="D503" t="str">
            <v>0,45</v>
          </cell>
        </row>
        <row r="504">
          <cell r="A504">
            <v>91285</v>
          </cell>
          <cell r="B504" t="str">
            <v>CORTADORA DE PISO COM MOTOR 4 TEMPOS A GASOLINA, POTÊNCIA DE 13 HP, COM DISCO DE CORTE DIAMANTADO SEGMENTADO PARA CONCRETO, DIÂMETRO DE 350 MM, FURO DE 1" (14 X 1") - CHI DIURNO. AF_08/2015</v>
          </cell>
          <cell r="C504" t="str">
            <v>CHI</v>
          </cell>
          <cell r="D504" t="str">
            <v>0,78</v>
          </cell>
        </row>
        <row r="505">
          <cell r="A505">
            <v>91387</v>
          </cell>
          <cell r="B505" t="str">
            <v>CAMINHÃO BASCULANTE 10 M3, TRUCADO CABINE SIMPLES, PESO BRUTO TOTAL 23.000 KG, CARGA ÚTIL MÁXIMA 15.935 KG, DISTÂNCIA ENTRE EIXOS 4,80 M, POTÊNCIA 230 CV INCLUSIVE CAÇAMBA METÁLICA - CHI DIURNO. AF_06/2014</v>
          </cell>
          <cell r="C505" t="str">
            <v>CHI</v>
          </cell>
          <cell r="D505" t="str">
            <v>36,42</v>
          </cell>
        </row>
        <row r="506">
          <cell r="A506">
            <v>91395</v>
          </cell>
          <cell r="B506" t="str">
            <v>CAMINHÃO TOCO, PBT 14.300 KG, CARGA ÚTIL MÁX. 9.710 KG, DIST. ENTRE EIXOS 3,56 M, POTÊNCIA 185 CV, INCLUSIVE CARROCERIA FIXA ABERTA DE MADEIRA P/ TRANSPORTE GERAL DE CARGA SECA, DIMEN. APROX. 2,50 X 6,50 X 0,50 M - CHI DIURNO. AF_06/2014</v>
          </cell>
          <cell r="C506" t="str">
            <v>CHI</v>
          </cell>
          <cell r="D506" t="str">
            <v>30,32</v>
          </cell>
        </row>
        <row r="507">
          <cell r="A507">
            <v>91486</v>
          </cell>
          <cell r="B507" t="str">
            <v>ESPARGIDOR DE ASFALTO PRESSURIZADO, TANQUE 6 M3 COM ISOLAÇÃO TÉRMICA, AQUECIDO COM 2 MAÇARICOS, COM BARRA ESPARGIDORA 3,60 M, MONTADO SOBRE CAMINHÃO  TOCO, PBT 14.300 KG, POTÊNCIA 185 CV - CHI DIURNO. AF_08/2015</v>
          </cell>
          <cell r="C507" t="str">
            <v>CHI</v>
          </cell>
          <cell r="D507" t="str">
            <v>35,62</v>
          </cell>
        </row>
        <row r="508">
          <cell r="A508">
            <v>91534</v>
          </cell>
          <cell r="B508" t="str">
            <v>COMPACTADOR DE SOLOS DE PERCUSSÃO (SOQUETE) COM MOTOR A GASOLINA 4 TEMPOS, POTÊNCIA 4 CV - CHI DIURNO. AF_08/2015</v>
          </cell>
          <cell r="C508" t="str">
            <v>CHI</v>
          </cell>
          <cell r="D508" t="str">
            <v>18,83</v>
          </cell>
        </row>
        <row r="509">
          <cell r="A509">
            <v>91635</v>
          </cell>
          <cell r="B509" t="str">
            <v>GUINDAUTO HIDRÁULICO, CAPACIDADE MÁXIMA DE CARGA 6500 KG, MOMENTO MÁXIMO DE CARGA 5,8 TM, ALCANCE MÁXIMO HORIZONTAL 7,60 M, INCLUSIVE CAMINHÃO TOCO PBT 9.700 KG, POTÊNCIA DE 160 CV - CHI DIURNO. AF_08/2015</v>
          </cell>
          <cell r="C509" t="str">
            <v>CHI</v>
          </cell>
          <cell r="D509" t="str">
            <v>30,20</v>
          </cell>
        </row>
        <row r="510">
          <cell r="A510">
            <v>91646</v>
          </cell>
          <cell r="B510" t="str">
            <v>CAMINHÃO DE TRANSPORTE DE MATERIAL ASFÁLTICO 30.000 L, COM CAVALO MECÂNICO DE CAPACIDADE MÁXIMA DE TRAÇÃO COMBINADO DE 66.000 KG, POTÊNCIA 360 CV, INCLUSIVE TANQUE DE ASFALTO COM SERPENTINA - CHI DIURNO. AF_08/2015</v>
          </cell>
          <cell r="C510" t="str">
            <v>CHI</v>
          </cell>
          <cell r="D510" t="str">
            <v>49,05</v>
          </cell>
        </row>
        <row r="511">
          <cell r="A511">
            <v>91693</v>
          </cell>
          <cell r="B511" t="str">
            <v>SERRA CIRCULAR DE BANCADA COM MOTOR ELÉTRICO POTÊNCIA DE 5HP, COM COIFA PARA DISCO 10" - CHI DIURNO. AF_08/2015</v>
          </cell>
          <cell r="C511" t="str">
            <v>CHI</v>
          </cell>
          <cell r="D511" t="str">
            <v>18,25</v>
          </cell>
        </row>
        <row r="512">
          <cell r="A512">
            <v>92044</v>
          </cell>
          <cell r="B512" t="str">
            <v>DISTRIBUIDOR DE AGREGADOS REBOCAVEL, CAPACIDADE 1,9 M³, LARGURA DE TRABALHO 3,66 M - CHI DIURNO. AF_11/2015</v>
          </cell>
          <cell r="C512" t="str">
            <v>CHI</v>
          </cell>
          <cell r="D512" t="str">
            <v>4,56</v>
          </cell>
        </row>
        <row r="513">
          <cell r="A513">
            <v>92107</v>
          </cell>
          <cell r="B513" t="str">
            <v>CAMINHÃO PARA EQUIPAMENTO DE LIMPEZA A SUCÇÃO COM CAMINHÃO TRUCADO DE PESO BRUTO TOTAL 23000 KG, CARGA ÚTIL MÁXIMA 15935 KG, DISTÂNCIA ENTRE EIXOS 4,80 M, POTÊNCIA 230 CV, INCLUSIVE LIMPADORA A SUCÇÃO, TANQUE 12000 L - CHI DIURNO. AF_11/2015</v>
          </cell>
          <cell r="C513" t="str">
            <v>CHI</v>
          </cell>
          <cell r="D513" t="str">
            <v>36,86</v>
          </cell>
        </row>
        <row r="514">
          <cell r="A514">
            <v>92113</v>
          </cell>
          <cell r="B514" t="str">
            <v>PENEIRA ROTATIVA COM MOTOR ELÉTRICO TRIFÁSICO DE 2 CV, CILINDRO DE 1 M X 0,60 M, COM FUROS DE 3,17 MM - CHI DIURNO. AF_11/2015</v>
          </cell>
          <cell r="C514" t="str">
            <v>CHI</v>
          </cell>
          <cell r="D514" t="str">
            <v>0,71</v>
          </cell>
        </row>
        <row r="515">
          <cell r="A515">
            <v>92119</v>
          </cell>
          <cell r="B515" t="str">
            <v>DOSADOR DE AREIA, CAPACIDADE DE 26 LITROS - CHI DIURNO. AF_11/2015</v>
          </cell>
          <cell r="C515" t="str">
            <v>CHI</v>
          </cell>
          <cell r="D515" t="str">
            <v>0,07</v>
          </cell>
        </row>
        <row r="516">
          <cell r="A516">
            <v>92139</v>
          </cell>
          <cell r="B516" t="str">
            <v>CAMINHONETE COM MOTOR A DIESEL, POTÊNCIA 180 CV, CABINE DUPLA, 4X4 - CHI DIURNO. AF_11/2015</v>
          </cell>
          <cell r="C516" t="str">
            <v>CHI</v>
          </cell>
          <cell r="D516" t="str">
            <v>25,87</v>
          </cell>
        </row>
        <row r="517">
          <cell r="A517">
            <v>92146</v>
          </cell>
          <cell r="B517" t="str">
            <v>CAMINHONETE CABINE SIMPLES COM MOTOR 1.6 FLEX, CÂMBIO MANUAL, POTÊNCIA 101/104 CV, 2 PORTAS - CHI DIURNO. AF_11/2015</v>
          </cell>
          <cell r="C517" t="str">
            <v>CHI</v>
          </cell>
          <cell r="D517" t="str">
            <v>18,80</v>
          </cell>
        </row>
        <row r="518">
          <cell r="A518">
            <v>92243</v>
          </cell>
          <cell r="B518" t="str">
            <v>CAMINHÃO DE TRANSPORTE DE MATERIAL ASFÁLTICO 20.000 L, COM CAVALO MECÂNICO DE CAPACIDADE MÁXIMA DE TRAÇÃO COMBINADO DE 45.000 KG, POTÊNCIA 330 CV, INCLUSIVE TANQUE DE ASFALTO COM MAÇARICO - CHI DIURNO. AF_12/2015</v>
          </cell>
          <cell r="C518" t="str">
            <v>CHI</v>
          </cell>
          <cell r="D518" t="str">
            <v>41,33</v>
          </cell>
        </row>
        <row r="519">
          <cell r="A519">
            <v>92717</v>
          </cell>
          <cell r="B519" t="str">
            <v>APARELHO PARA CORTE E SOLDA OXI-ACETILENO SOBRE RODAS, INCLUSIVE CILINDROS E MAÇARICOS - CHI DIURNO. AF_12/2015</v>
          </cell>
          <cell r="C519" t="str">
            <v>CHI</v>
          </cell>
          <cell r="D519" t="str">
            <v>0,18</v>
          </cell>
        </row>
        <row r="520">
          <cell r="A520">
            <v>92961</v>
          </cell>
          <cell r="B520" t="str">
            <v>MÁQUINA EXTRUSORA DE CONCRETO PARA GUIAS E SARJETAS, MOTOR A DIESEL, POTÊNCIA 14 CV - CHI DIURNO. AF_12/2015</v>
          </cell>
          <cell r="C520" t="str">
            <v>CHI</v>
          </cell>
          <cell r="D520" t="str">
            <v>4,34</v>
          </cell>
        </row>
        <row r="521">
          <cell r="A521">
            <v>92967</v>
          </cell>
          <cell r="B521" t="str">
            <v>MARTELO PERFURADOR PNEUMÁTICO MANUAL, HASTE 25 X 75 MM, 21 KG - CHI DIURNO. AF_12/2015</v>
          </cell>
          <cell r="C521" t="str">
            <v>CHI</v>
          </cell>
          <cell r="D521" t="str">
            <v>16,86</v>
          </cell>
        </row>
        <row r="522">
          <cell r="A522">
            <v>93225</v>
          </cell>
          <cell r="B522" t="str">
            <v>PERFURATRIZ COM TORRE METÁLICA PARA EXECUÇÃO DE ESTACA HÉLICE CONTÍNUA, PROFUNDIDADE MÁXIMA DE 32 M, DIÂMETRO MÁXIMO DE 1000 MM, POTÊNCIA INSTALADA DE 350 HP, MESA ROTATIVA COM TORQUE MÁXIMO DE 263 KNM - CHI DIURNO. AF_01/2016</v>
          </cell>
          <cell r="C522" t="str">
            <v>CHI</v>
          </cell>
          <cell r="D522" t="str">
            <v>235,87</v>
          </cell>
        </row>
        <row r="523">
          <cell r="A523">
            <v>93234</v>
          </cell>
          <cell r="B523" t="str">
            <v>BETONEIRA CAPACIDADE NOMINAL 400 L, CAPACIDADE DE MISTURA 310 L, MOTOR A GASOLINA POTÊNCIA 5,5 HP, SEM CARREGADOR - CHI DIURNO. AF_02/2016</v>
          </cell>
          <cell r="C523" t="str">
            <v>CHI</v>
          </cell>
          <cell r="D523" t="str">
            <v>0,30</v>
          </cell>
        </row>
        <row r="524">
          <cell r="A524">
            <v>93244</v>
          </cell>
          <cell r="B524" t="str">
            <v>ROLO COMPACTADOR VIBRATÓRIO PÉ DE CARNEIRO PARA SOLOS, POTÊNCIA 80 HP, PESO OPERACIONAL SEM/COM LASTRO 7,4 / 8,8 T, LARGURA DE TRABALHO 1,68 M - CHI DIURNO. AF_02/2016</v>
          </cell>
          <cell r="C524" t="str">
            <v>CHI</v>
          </cell>
          <cell r="D524" t="str">
            <v>35,45</v>
          </cell>
        </row>
        <row r="525">
          <cell r="A525">
            <v>93274</v>
          </cell>
          <cell r="B525" t="str">
            <v>GRUA ASCENSIONAL, LANÇA DE 30 M, CAPACIDADE DE 1,0 T A 30 M, ALTURA ATÉ 39 M - CHI DIURNO. AF_03/2016</v>
          </cell>
          <cell r="C525" t="str">
            <v>CHI</v>
          </cell>
          <cell r="D525" t="str">
            <v>46,13</v>
          </cell>
        </row>
        <row r="526">
          <cell r="A526">
            <v>93282</v>
          </cell>
          <cell r="B526" t="str">
            <v>GUINCHO ELÉTRICO DE COLUNA, CAPACIDADE 400 KG, COM MOTO FREIO, MOTOR TRIFÁSICO DE 1,25 CV - CHI DIURNO. AF_03/2016</v>
          </cell>
          <cell r="C526" t="str">
            <v>CHI</v>
          </cell>
          <cell r="D526" t="str">
            <v>15,96</v>
          </cell>
        </row>
        <row r="527">
          <cell r="A527">
            <v>93288</v>
          </cell>
          <cell r="B527" t="str">
            <v>GUINDASTE HIDRÁULICO AUTOPROPELIDO, COM LANÇA TELESCÓPICA 40 M, CAPACIDADE MÁXIMA 60 T, POTÊNCIA 260 KW - CHI DIURNO. AF_03/2016</v>
          </cell>
          <cell r="C527" t="str">
            <v>CHI</v>
          </cell>
          <cell r="D527" t="str">
            <v>83,10</v>
          </cell>
        </row>
        <row r="528">
          <cell r="A528">
            <v>93403</v>
          </cell>
          <cell r="B528" t="str">
            <v>GUINDAUTO HIDRÁULICO, CAPACIDADE MÁXIMA DE CARGA 3300 KG, MOMENTO MÁXIMO DE CARGA 5,8 TM, ALCANCE MÁXIMO HORIZONTAL 7,60 M, INCLUSIVE CAMINHÃO TOCO PBT 16.000 KG, POTÊNCIA DE 189 CV - CHI DIURNO. AF_03/2016</v>
          </cell>
          <cell r="C528" t="str">
            <v>CHI</v>
          </cell>
          <cell r="D528" t="str">
            <v>30,20</v>
          </cell>
        </row>
        <row r="529">
          <cell r="A529">
            <v>93409</v>
          </cell>
          <cell r="B529" t="str">
            <v>MÁQUINA JATO DE PRESSAO PORTÁTIL, CAMARA DE 1 SAIDA, CAPACIDADE 280 L, DIAMETRO 670 MM, BICO DE JATO CURTO VENTURI DE 5/16'' , MANGUEIRA DE 1'' COM COMPRESSOR DE AR REBOCÁVEL 189 PCM E MOTOR DIESEL 63 CV - CHI DIURNO. AF_03/2016</v>
          </cell>
          <cell r="C529" t="str">
            <v>CHI</v>
          </cell>
          <cell r="D529" t="str">
            <v>23,17</v>
          </cell>
        </row>
        <row r="530">
          <cell r="A530">
            <v>93416</v>
          </cell>
          <cell r="B530" t="str">
            <v>GERADOR PORTÁTIL MONOFÁSICO, POTÊNCIA 5500 VA, MOTOR A GASOLINA, POTÊNCIA DO MOTOR 13 CV - CHI DIURNO. AF_03/2016</v>
          </cell>
          <cell r="C530" t="str">
            <v>CHI</v>
          </cell>
          <cell r="D530" t="str">
            <v>0,24</v>
          </cell>
        </row>
        <row r="531">
          <cell r="A531">
            <v>93422</v>
          </cell>
          <cell r="B531" t="str">
            <v>GRUPO GERADOR REBOCÁVEL, POTÊNCIA 66 KVA, MOTOR A DIESEL - CHI DIURNO. AF_03/2016</v>
          </cell>
          <cell r="C531" t="str">
            <v>CHI</v>
          </cell>
          <cell r="D531" t="str">
            <v>3,25</v>
          </cell>
        </row>
        <row r="532">
          <cell r="A532">
            <v>93428</v>
          </cell>
          <cell r="B532" t="str">
            <v>GRUPO GERADOR ESTACIONÁRIO, POTÊNCIA 150 KVA, MOTOR A DIESEL- CHI DIURNO. AF_03/2016</v>
          </cell>
          <cell r="C532" t="str">
            <v>CHI</v>
          </cell>
          <cell r="D532" t="str">
            <v>4,61</v>
          </cell>
        </row>
        <row r="533">
          <cell r="A533">
            <v>93434</v>
          </cell>
          <cell r="B533" t="str">
            <v>USINA DE MISTURA ASFÁLTICA À QUENTE, TIPO CONTRA FLUXO, PROD 40 A 80 TON/HORA - CHI DIURNO. AF_03/2016</v>
          </cell>
          <cell r="C533" t="str">
            <v>CHI</v>
          </cell>
          <cell r="D533" t="str">
            <v>152,63</v>
          </cell>
        </row>
        <row r="534">
          <cell r="A534">
            <v>93440</v>
          </cell>
          <cell r="B534" t="str">
            <v>USINA DE ASFALTO À FRIO, CAPACIDADE DE 40 A 60 TON/HORA, ELÉTRICA POTÊNCIA 30 CV - CHI DIURNO. AF_03/2016</v>
          </cell>
          <cell r="C534" t="str">
            <v>CHI</v>
          </cell>
          <cell r="D534" t="str">
            <v>79,07</v>
          </cell>
        </row>
        <row r="535">
          <cell r="A535">
            <v>95122</v>
          </cell>
          <cell r="B535" t="str">
            <v>USINA MISTURADORA DE SOLOS, CAPACIDADE DE 200 A 500 TON/H, POTENCIA 75KW - CHI DIURNO. AF_07/2016</v>
          </cell>
          <cell r="C535" t="str">
            <v>CHI</v>
          </cell>
          <cell r="D535" t="str">
            <v>114,91</v>
          </cell>
        </row>
        <row r="536">
          <cell r="A536">
            <v>95128</v>
          </cell>
          <cell r="B536" t="str">
            <v>DISTRIBUIDOR DE AGREGADOS AUTOPROPELIDO, CAP 3 M3, A DIESEL, POTÊNCIA 176CV - CHI DIURNO. AF_07/2016</v>
          </cell>
          <cell r="C536" t="str">
            <v>CHI</v>
          </cell>
          <cell r="D536" t="str">
            <v>31,35</v>
          </cell>
        </row>
        <row r="537">
          <cell r="A537">
            <v>95140</v>
          </cell>
          <cell r="B537" t="str">
            <v>TALHA MANUAL DE CORRENTE, CAPACIDADE DE 2 TON. COM ELEVAÇÃO DE 3 M - CHI DIURNO. AF_07/2016</v>
          </cell>
          <cell r="C537" t="str">
            <v>CHI</v>
          </cell>
          <cell r="D537" t="str">
            <v>0,04</v>
          </cell>
        </row>
        <row r="538">
          <cell r="A538">
            <v>95213</v>
          </cell>
          <cell r="B538" t="str">
            <v>GRUA ASCENCIONAL, LANÇA DE 42 M, CAPACIDADE DE 1,5 T A 30 M, ALTURA ATÉ 39 M - CHI DIURNO. AF_08/2016</v>
          </cell>
          <cell r="C538" t="str">
            <v>CHI</v>
          </cell>
          <cell r="D538" t="str">
            <v>49,73</v>
          </cell>
        </row>
        <row r="539">
          <cell r="A539">
            <v>95219</v>
          </cell>
          <cell r="B539" t="str">
            <v>PULVERIZADOR DE TINTA ELÉTRICO/MÁQUINA DE PINTURA AIRLESS, VAZÃO 2 L/MIN - CHI DIURNO. AF_08/2016</v>
          </cell>
          <cell r="C539" t="str">
            <v>CHI</v>
          </cell>
          <cell r="D539" t="str">
            <v>19,74</v>
          </cell>
        </row>
        <row r="540">
          <cell r="A540">
            <v>95259</v>
          </cell>
          <cell r="B540" t="str">
            <v>MARTELO DEMOLIDOR PNEUMÁTICO MANUAL, 32 KG - CHI DIURNO. AF_09/2016</v>
          </cell>
          <cell r="C540" t="str">
            <v>CHI</v>
          </cell>
          <cell r="D540" t="str">
            <v>16,68</v>
          </cell>
        </row>
        <row r="541">
          <cell r="A541">
            <v>95265</v>
          </cell>
          <cell r="B541" t="str">
            <v>COMPACTADOR DE SOLOS DE PERCUSÃO (SOQUETE) COM MOTOR A GASOLINA, POTÊNCIA 3 CV - CHI DIURNO. AF_09/2016</v>
          </cell>
          <cell r="C541" t="str">
            <v>CHI</v>
          </cell>
          <cell r="D541" t="str">
            <v>0,58</v>
          </cell>
        </row>
        <row r="542">
          <cell r="A542">
            <v>95271</v>
          </cell>
          <cell r="B542" t="str">
            <v>RÉGUA VIBRATÓRIA DUPLA PARA CONCRETO, PESO DE 60KG, COMPRIMENTO 4 M, COM MOTOR A GASOLINA, POTÊNCIA 5,5 HP - CHI DIURNO. AF_09/2016</v>
          </cell>
          <cell r="C542" t="str">
            <v>CHI</v>
          </cell>
          <cell r="D542" t="str">
            <v>0,45</v>
          </cell>
        </row>
        <row r="543">
          <cell r="A543">
            <v>95277</v>
          </cell>
          <cell r="B543" t="str">
            <v>POLIDORA DE PISO (POLITRIZ), PESO DE 100KG, DIÂMETRO 450 MM, MOTOR ELÉTRICO, POTÊNCIA 4 HP - CHI DIURNO. AF_09/2016</v>
          </cell>
          <cell r="C543" t="str">
            <v>CHI</v>
          </cell>
          <cell r="D543" t="str">
            <v>0,44</v>
          </cell>
        </row>
        <row r="544">
          <cell r="A544">
            <v>95283</v>
          </cell>
          <cell r="B544" t="str">
            <v>DESEMPENADEIRA DE CONCRETO, PESO DE 75KG, 4 PÁS, MOTOR A GASOLINA, POTÊNCIA 5,5 HP - CHI DIURNO. AF_09/2016</v>
          </cell>
          <cell r="C544" t="str">
            <v>CHI</v>
          </cell>
          <cell r="D544" t="str">
            <v>0,49</v>
          </cell>
        </row>
        <row r="545">
          <cell r="A545">
            <v>95621</v>
          </cell>
          <cell r="B545" t="str">
            <v>PERFURATRIZ PNEUMATICA MANUAL DE PESO MEDIO, MARTELETE, 18KG, COMPRIMENTO MÁXIMO DE CURSO DE 6 M, DIAMETRO DO PISTAO DE 5,5 CM - CHI DIURNO. AF_11/2016</v>
          </cell>
          <cell r="C545" t="str">
            <v>CHI</v>
          </cell>
          <cell r="D545" t="str">
            <v>16,48</v>
          </cell>
        </row>
        <row r="546">
          <cell r="A546">
            <v>95632</v>
          </cell>
          <cell r="B546" t="str">
            <v>ROLO COMPACTADOR VIBRATORIO TANDEM, ACO LISO, POTENCIA 125 HP, PESO SEM/COM LASTRO 10,20/11,65 T, LARGURA DE TRABALHO 1,73 M - CHI DIURNO. AF_11/2016</v>
          </cell>
          <cell r="C546" t="str">
            <v>CHI</v>
          </cell>
          <cell r="D546" t="str">
            <v>43,74</v>
          </cell>
        </row>
        <row r="547">
          <cell r="A547">
            <v>95703</v>
          </cell>
          <cell r="B547" t="str">
            <v>PERFURATRIZ MANUAL, TORQUE MAXIMO 55 KGF.M, POTENCIA 5 CV, COM DIAMETRO MAXIMO 8 1/2" - CHI DIURNO. AF_11/2016</v>
          </cell>
          <cell r="C547" t="str">
            <v>CHI</v>
          </cell>
          <cell r="D547" t="str">
            <v>21,81</v>
          </cell>
        </row>
        <row r="548">
          <cell r="A548">
            <v>95709</v>
          </cell>
          <cell r="B548" t="str">
            <v>PERFURATRIZ SOBRE ESTEIRA, TORQUE MÁXIMO 600 KGF, POTÊNCIA ENTRE 50 E 60 HP, DIÂMETRO MÁXIMO 10 - CHI DIURNO. AF_11/2016</v>
          </cell>
          <cell r="C548" t="str">
            <v>CHI</v>
          </cell>
          <cell r="D548" t="str">
            <v>47,49</v>
          </cell>
        </row>
        <row r="549">
          <cell r="A549">
            <v>95715</v>
          </cell>
          <cell r="B549" t="str">
            <v>ESCAVADEIRA HIDRAULICA SOBRE ESTEIRA, COM GARRA GIRATORIA DE MANDIBULAS, PESO OPERACIONAL ENTRE 22,00 E 25,50 TON, POTENCIA LIQUIDA ENTRE 150 E 160 HP - CHI DIURNO. AF_11/2016</v>
          </cell>
          <cell r="C549" t="str">
            <v>CHI</v>
          </cell>
          <cell r="D549" t="str">
            <v>53,97</v>
          </cell>
        </row>
        <row r="550">
          <cell r="A550">
            <v>95721</v>
          </cell>
          <cell r="B550" t="str">
            <v>ESCAVADEIRA HIDRAULICA SOBRE ESTEIRA, EQUIPADA COM CLAMSHELL, COM CAPACIDADE DA CAÇAMBA ENTRE 1,20 E 1,50 M3, PESO OPERACIONAL ENTRE 20,00 E 22,00 TON, POTENCIA LIQUIDA ENTRE 150 E 160 HP - CHI DIURNO. AF_11/2016</v>
          </cell>
          <cell r="C550" t="str">
            <v>CHI</v>
          </cell>
          <cell r="D550" t="str">
            <v>52,66</v>
          </cell>
        </row>
        <row r="551">
          <cell r="A551">
            <v>95873</v>
          </cell>
          <cell r="B551" t="str">
            <v>GRUPO GERADOR COM CARENAGEM, MOTOR DIESEL POTÊNCIA STANDART ENTRE 250 E 260 KVA - CHI DIURNO. AF_12/2016</v>
          </cell>
          <cell r="C551" t="str">
            <v>CHI</v>
          </cell>
          <cell r="D551" t="str">
            <v>7,36</v>
          </cell>
        </row>
        <row r="552">
          <cell r="A552">
            <v>96014</v>
          </cell>
          <cell r="B552" t="str">
            <v>TRATOR DE PNEUS COM POTÊNCIA DE 122 CV, TRAÇÃO 4X4, COM VASSOURA MECÂNICA ACOPLADA - CHI DIURNO. AF_02/2017</v>
          </cell>
          <cell r="C552" t="str">
            <v>CHI</v>
          </cell>
          <cell r="D552" t="str">
            <v>30,94</v>
          </cell>
        </row>
        <row r="553">
          <cell r="A553">
            <v>96021</v>
          </cell>
          <cell r="B553" t="str">
            <v>TRATOR DE PNEUS COM POTÊNCIA DE 122 CV, TRAÇÃO 4X4, COM GRADE DE DISCOS ACOPLADA - CHI DIURNO. AF_02/2017</v>
          </cell>
          <cell r="C553" t="str">
            <v>CHI</v>
          </cell>
          <cell r="D553" t="str">
            <v>30,82</v>
          </cell>
        </row>
        <row r="554">
          <cell r="A554">
            <v>96029</v>
          </cell>
          <cell r="B554" t="str">
            <v>TRATOR DE PNEUS COM POTÊNCIA DE 85 CV, TRAÇÃO 4X4, COM GRADE DE DISCOS ACOPLADA - CHI DIURNO. AF_02/2017</v>
          </cell>
          <cell r="C554" t="str">
            <v>CHI</v>
          </cell>
          <cell r="D554" t="str">
            <v>27,56</v>
          </cell>
        </row>
        <row r="555">
          <cell r="A555">
            <v>96036</v>
          </cell>
          <cell r="B555" t="str">
            <v>CAMINHÃO BASCULANTE 10 M3, TRUCADO, POTÊNCIA 230 CV, INCLUSIVE CAÇAMBA METÁLICA, COM DISTRIBUIDOR DE AGREGADOS ACOPLADO - CHI DIURNO. AF_02/2017</v>
          </cell>
          <cell r="C555" t="str">
            <v>CHI</v>
          </cell>
          <cell r="D555" t="str">
            <v>39,29</v>
          </cell>
        </row>
        <row r="556">
          <cell r="A556">
            <v>96155</v>
          </cell>
          <cell r="B556" t="str">
            <v>TRATOR DE PNEUS COM POTÊNCIA DE 85 CV, TRAÇÃO 4X4, COM VASSOURA MECÂNICA ACOPLADA - CHI DIURNO. AF_02/2017</v>
          </cell>
          <cell r="C556" t="str">
            <v>CHI</v>
          </cell>
          <cell r="D556" t="str">
            <v>27,68</v>
          </cell>
        </row>
        <row r="557">
          <cell r="A557">
            <v>96156</v>
          </cell>
          <cell r="B557" t="str">
            <v>MINICARREGADEIRA SOBRE RODAS POTENCIA 47HP CAPACIDADE OPERACAO 646 KG, COM VASSOURA MECÂNICA ACOPLADA - CHI DIURNO. AF_03/2017</v>
          </cell>
          <cell r="C557" t="str">
            <v>CHI</v>
          </cell>
          <cell r="D557" t="str">
            <v>34,75</v>
          </cell>
        </row>
        <row r="558">
          <cell r="A558">
            <v>96159</v>
          </cell>
          <cell r="B558" t="str">
            <v>MÁQUINA DEMARCADORA DE FAIXA DE TRÁFEGO À FRIO, AUTOPROPELIDA, POTÊNCIA 38 HP - CHI DIURNO. AF_07/2016</v>
          </cell>
          <cell r="C558" t="str">
            <v>CHI</v>
          </cell>
          <cell r="D558" t="str">
            <v>41,48</v>
          </cell>
        </row>
        <row r="559">
          <cell r="A559">
            <v>96246</v>
          </cell>
          <cell r="B559" t="str">
            <v>MINIESCAVADEIRA SOBRE ESTEIRAS, POTENCIA LIQUIDA DE *30* HP, PESO OPERACIONAL DE *3.500* KG - CHI DIURNO. AF_04/2017</v>
          </cell>
          <cell r="C559" t="str">
            <v>CHI</v>
          </cell>
          <cell r="D559" t="str">
            <v>35,08</v>
          </cell>
        </row>
        <row r="560">
          <cell r="A560">
            <v>96302</v>
          </cell>
          <cell r="B560" t="str">
            <v>PERFURATRIZ ROTATIVA SOBRE ESTEIRA, TORQUE MAXIMO 2500 KGM, POTENCIA 110 HP, MOTOR DIESEL - CHI DIURNO. AF_05/2017</v>
          </cell>
          <cell r="C560" t="str">
            <v>CHI</v>
          </cell>
          <cell r="D560" t="str">
            <v>63,80</v>
          </cell>
        </row>
        <row r="561">
          <cell r="A561">
            <v>96308</v>
          </cell>
          <cell r="B561" t="str">
            <v>COMPRESSOR DE AR, VAZAO DE 10 PCM, RESERVATORIO 100 L, PRESSAO DE TRABALHO ENTRE 6,9 E 9,7 BAR  POTENCIA 2 HP, TENSAO 110/220 V  CHI DIURNO. AF_05/2017</v>
          </cell>
          <cell r="C561" t="str">
            <v>CHI</v>
          </cell>
          <cell r="D561" t="str">
            <v>0,14</v>
          </cell>
        </row>
        <row r="562">
          <cell r="A562">
            <v>96464</v>
          </cell>
          <cell r="B562" t="str">
            <v>ROLO COMPACTADOR DE PNEUS, ESTATICO, PRESSAO VARIAVEL, POTENCIA 110 HP, PESO SEM/COM LASTRO 10,8/27 T, LARGURA DE ROLAGEM 2,30 M - CHI DIURNO. AF_06/2017</v>
          </cell>
          <cell r="C562" t="str">
            <v>CHI</v>
          </cell>
          <cell r="D562" t="str">
            <v>46,70</v>
          </cell>
        </row>
        <row r="563">
          <cell r="A563">
            <v>98765</v>
          </cell>
          <cell r="B563" t="str">
            <v>INVERSOR DE SOLDA MONOFÁSICO DE 160 A, POTÊNCIA DE 5400 W, TENSÃO DE 220 V, PARA SOLDA COM ELETRODOS DE 2,0 A 4,0 MM E PROCESSO TIG - CHI DIURNO. AF_06/2018</v>
          </cell>
          <cell r="C563" t="str">
            <v>CHI</v>
          </cell>
          <cell r="D563" t="str">
            <v>0,07</v>
          </cell>
        </row>
        <row r="564">
          <cell r="A564">
            <v>99834</v>
          </cell>
          <cell r="B564" t="str">
            <v>LAVADORA DE ALTA PRESSAO (LAVA-JATO) PARA AGUA FRIA, PRESSAO DE OPERACAO ENTRE 1400 E 1900 LIB/POL2, VAZAO MAXIMA ENTRE 400 E 700 L/H - CHI DIURNO. AF_04/2019</v>
          </cell>
          <cell r="C564" t="str">
            <v>CHI</v>
          </cell>
          <cell r="D564" t="str">
            <v>0,13</v>
          </cell>
        </row>
        <row r="565">
          <cell r="A565">
            <v>100642</v>
          </cell>
          <cell r="B565" t="str">
            <v>USINA DE MISTURA ASFÁLTICA À QUENTE, TIPO CONTRA FLUXO, PROD 100 A 140 TON/HORA - CHI DIURNO. AF_12/2019</v>
          </cell>
          <cell r="C565" t="str">
            <v>CHI</v>
          </cell>
          <cell r="D565" t="str">
            <v>111,92</v>
          </cell>
        </row>
        <row r="566">
          <cell r="A566">
            <v>100648</v>
          </cell>
          <cell r="B566" t="str">
            <v>USINA DE ASFALTO, TIPO GRAVIMÉTRICA, PROD 150 TON/HORA - CHI DIURNO. AF_12/2019</v>
          </cell>
          <cell r="C566" t="str">
            <v>CHI</v>
          </cell>
          <cell r="D566" t="str">
            <v>268,14</v>
          </cell>
        </row>
        <row r="567">
          <cell r="A567">
            <v>5089</v>
          </cell>
          <cell r="B567" t="str">
            <v>ROLO COMPACTADOR VIBRATÓRIO PÉ DE CARNEIRO PARA SOLOS, POTÊNCIA 80 HP, PESO OPERACIONAL SEM/COM LASTRO 7,4 / 8,8 T, LARGURA DE TRABALHO 1,68 M - MANUTENÇÃO. AF_02/2016</v>
          </cell>
          <cell r="C567" t="str">
            <v>H</v>
          </cell>
          <cell r="D567" t="str">
            <v>20,76</v>
          </cell>
        </row>
        <row r="568">
          <cell r="A568">
            <v>5627</v>
          </cell>
          <cell r="B568" t="str">
            <v>ESCAVADEIRA HIDRÁULICA SOBRE ESTEIRAS, CAÇAMBA 0,80 M3, PESO OPERACIONAL 17 T, POTENCIA BRUTA 111 HP - DEPRECIAÇÃO. AF_06/2014</v>
          </cell>
          <cell r="C568" t="str">
            <v>H</v>
          </cell>
          <cell r="D568" t="str">
            <v>26,32</v>
          </cell>
        </row>
        <row r="569">
          <cell r="A569">
            <v>5628</v>
          </cell>
          <cell r="B569" t="str">
            <v>ESCAVADEIRA HIDRÁULICA SOBRE ESTEIRAS, CAÇAMBA 0,80 M3, PESO OPERACIONAL 17 T, POTENCIA BRUTA 111 HP - JUROS. AF_06/2014</v>
          </cell>
          <cell r="C569" t="str">
            <v>H</v>
          </cell>
          <cell r="D569" t="str">
            <v>3,57</v>
          </cell>
        </row>
        <row r="570">
          <cell r="A570">
            <v>5629</v>
          </cell>
          <cell r="B570" t="str">
            <v>ESCAVADEIRA HIDRÁULICA SOBRE ESTEIRAS, CAÇAMBA 0,80 M3, PESO OPERACIONAL 17 T, POTENCIA BRUTA 111 HP - MANUTENÇÃO. AF_06/2014</v>
          </cell>
          <cell r="C570" t="str">
            <v>H</v>
          </cell>
          <cell r="D570" t="str">
            <v>32,90</v>
          </cell>
        </row>
        <row r="571">
          <cell r="A571">
            <v>5630</v>
          </cell>
          <cell r="B571" t="str">
            <v>ESCAVADEIRA HIDRÁULICA SOBRE ESTEIRAS, CAÇAMBA 0,80 M3, PESO OPERACIONAL 17 T, POTENCIA BRUTA 111 HP - MATERIAIS NA OPERAÇÃO. AF_06/2014</v>
          </cell>
          <cell r="C571" t="str">
            <v>H</v>
          </cell>
          <cell r="D571" t="str">
            <v>40,38</v>
          </cell>
        </row>
        <row r="572">
          <cell r="A572">
            <v>5658</v>
          </cell>
          <cell r="B572" t="str">
            <v>GRADE DE DISCO CONTROLE REMOTO REBOCÁVEL, COM 24 DISCOS 24 X 6 MM COM PNEUS PARA TRANSPORTE - MANUTENÇÃO. AF_06/2014</v>
          </cell>
          <cell r="C572" t="str">
            <v>H</v>
          </cell>
          <cell r="D572" t="str">
            <v>1,22</v>
          </cell>
        </row>
        <row r="573">
          <cell r="A573">
            <v>5664</v>
          </cell>
          <cell r="B573" t="str">
            <v>RETROESCAVADEIRA SOBRE RODAS COM CARREGADEIRA, TRAÇÃO 4X4, POTÊNCIA LÍQ. 88 HP, CAÇAMBA CARREG. CAP. MÍN. 1 M3, CAÇAMBA RETRO CAP. 0,26 M3, PESO OPERACIONAL MÍN. 6.674 KG, PROFUNDIDADE ESCAVAÇÃO MÁX. 4,37 M - MANUTENÇÃO. AF_06/2014</v>
          </cell>
          <cell r="C573" t="str">
            <v>H</v>
          </cell>
          <cell r="D573" t="str">
            <v>17,96</v>
          </cell>
        </row>
        <row r="574">
          <cell r="A574">
            <v>5667</v>
          </cell>
          <cell r="B574" t="str">
            <v>RETROESCAVADEIRA SOBRE RODAS COM CARREGADEIRA, TRAÇÃO 4X2, POTÊNCIA LÍQ. 79 HP, CAÇAMBA CARREG. CAP. MÍN. 1 M3, CAÇAMBA RETRO CAP. 0,20 M3, PESO OPERACIONAL MÍN. 6.570 KG, PROFUNDIDADE ESCAVAÇÃO MÁX. 4,37 M - MANUTENÇÃO. AF_06/2014</v>
          </cell>
          <cell r="C574" t="str">
            <v>H</v>
          </cell>
          <cell r="D574" t="str">
            <v>15,97</v>
          </cell>
        </row>
        <row r="575">
          <cell r="A575">
            <v>5668</v>
          </cell>
          <cell r="B575" t="str">
            <v>RETROESCAVADEIRA SOBRE RODAS COM CARREGADEIRA, TRAÇÃO 4X2, POTÊNCIA LÍQ. 79 HP, CAÇAMBA CARREG. CAP. MÍN. 1 M3, CAÇAMBA RETRO CAP. 0,20 M3, PESO OPERACIONAL MÍN. 6.570 KG, PROFUNDIDADE ESCAVAÇÃO MÁX. 4,37 M - MATERIAIS NA OPERAÇÃO. AF_06/2014</v>
          </cell>
          <cell r="C575" t="str">
            <v>H</v>
          </cell>
          <cell r="D575" t="str">
            <v>30,90</v>
          </cell>
        </row>
        <row r="576">
          <cell r="A576">
            <v>5674</v>
          </cell>
          <cell r="B576" t="str">
            <v>ROLO COMPACTADOR VIBRATÓRIO DE UM CILINDRO AÇO LISO, POTÊNCIA 80 HP, PESO OPERACIONAL MÁXIMO 8,1 T, IMPACTO DINÂMICO 16,15 / 9,5 T, LARGURA DE TRABALHO 1,68 M - MANUTENÇÃO. AF_06/2014</v>
          </cell>
          <cell r="C576" t="str">
            <v>H</v>
          </cell>
          <cell r="D576" t="str">
            <v>19,97</v>
          </cell>
        </row>
        <row r="577">
          <cell r="A577">
            <v>5692</v>
          </cell>
          <cell r="B577" t="str">
            <v>MOTOBOMBA CENTRÍFUGA, MOTOR A GASOLINA, POTÊNCIA 5,42 HP, BOCAIS 1 1/2" X 1", DIÂMETRO ROTOR 143 MM HM/Q = 6 MCA / 16,8 M3/H A 38 MCA / 6,6 M3/H - MANUTENÇÃO. AF_06/2014</v>
          </cell>
          <cell r="C577" t="str">
            <v>H</v>
          </cell>
          <cell r="D577" t="str">
            <v>0,20</v>
          </cell>
        </row>
        <row r="578">
          <cell r="A578">
            <v>5693</v>
          </cell>
          <cell r="B578" t="str">
            <v>MOTOBOMBA CENTRÍFUGA, MOTOR A GASOLINA, POTÊNCIA 5,42 HP, BOCAIS 1 1/2" X 1", DIÂMETRO ROTOR 143 MM HM/Q = 6 MCA / 16,8 M3/H A 38 MCA / 6,6 M3/H - MATERIAIS NA OPERAÇÃO. AF_06/2014</v>
          </cell>
          <cell r="C578" t="str">
            <v>H</v>
          </cell>
          <cell r="D578" t="str">
            <v>6,16</v>
          </cell>
        </row>
        <row r="579">
          <cell r="A579">
            <v>5695</v>
          </cell>
          <cell r="B579" t="str">
            <v>CAMINHÃO BASCULANTE 6 M3, PESO BRUTO TOTAL 16.000 KG, CARGA ÚTIL MÁXIMA 13.071 KG, DISTÂNCIA ENTRE EIXOS 4,80 M, POTÊNCIA 230 CV INCLUSIVE CAÇAMBA METÁLICA - MANUTENÇÃO. AF_06/2014</v>
          </cell>
          <cell r="C579" t="str">
            <v>H</v>
          </cell>
          <cell r="D579" t="str">
            <v>27,60</v>
          </cell>
        </row>
        <row r="580">
          <cell r="A580">
            <v>5703</v>
          </cell>
          <cell r="B580" t="str">
            <v>USINA DE CONCRETO FIXA, CAPACIDADE NOMINAL DE 90 A 120 M3/H, SEM SILO - MATERIAIS NA OPERAÇÃO. AF_07/2016</v>
          </cell>
          <cell r="C580" t="str">
            <v>H</v>
          </cell>
          <cell r="D580" t="str">
            <v>23,32</v>
          </cell>
        </row>
        <row r="581">
          <cell r="A581">
            <v>5705</v>
          </cell>
          <cell r="B581" t="str">
            <v>CAMINHÃO TOCO, PBT 16.000 KG, CARGA ÚTIL MÁX. 10.685 KG, DIST. ENTRE EIXOS 4,8 M, POTÊNCIA 189 CV, INCLUSIVE CARROCERIA FIXA ABERTA DE MADEIRA P/ TRANSPORTE GERAL DE CARGA SECA, DIMEN. APROX. 2,5 X 7,00 X 0,50 M - MANUTENÇÃO. AF_06/2014</v>
          </cell>
          <cell r="C581" t="str">
            <v>H</v>
          </cell>
          <cell r="D581" t="str">
            <v>17,22</v>
          </cell>
        </row>
        <row r="582">
          <cell r="A582">
            <v>5707</v>
          </cell>
          <cell r="B582" t="str">
            <v>USINA MISTURADORA DE SOLOS, CAPACIDADE DE 200 A 500 TON/H, POTENCIA 75KW - MANUTENÇÃO. AF_07/2016</v>
          </cell>
          <cell r="C582" t="str">
            <v>H</v>
          </cell>
          <cell r="D582" t="str">
            <v>42,55</v>
          </cell>
        </row>
        <row r="583">
          <cell r="A583">
            <v>5710</v>
          </cell>
          <cell r="B583" t="str">
            <v>VIBROACABADORA DE ASFALTO SOBRE ESTEIRAS, LARGURA DE PAVIMENTAÇÃO 1,90 M A 5,30 M, POTÊNCIA 105 HP CAPACIDADE 450 T/H - MANUTENÇÃO. AF_11/2014</v>
          </cell>
          <cell r="C583" t="str">
            <v>H</v>
          </cell>
          <cell r="D583" t="str">
            <v>103,54</v>
          </cell>
        </row>
        <row r="584">
          <cell r="A584">
            <v>5711</v>
          </cell>
          <cell r="B584" t="str">
            <v>VIBROACABADORA DE ASFALTO SOBRE ESTEIRAS, LARGURA DE PAVIMENTAÇÃO 1,90 M A 5,30 M, POTÊNCIA 105 HP CAPACIDADE 450 T/H - MATERIAIS NA OPERAÇÃO. AF_11/2014</v>
          </cell>
          <cell r="C584" t="str">
            <v>H</v>
          </cell>
          <cell r="D584" t="str">
            <v>55,80</v>
          </cell>
        </row>
        <row r="585">
          <cell r="A585">
            <v>5714</v>
          </cell>
          <cell r="B585" t="str">
            <v>TRATOR DE PNEUS, POTÊNCIA 85 CV, TRAÇÃO 4X4, PESO COM LASTRO DE 4.675 KG - MANUTENÇÃO. AF_06/2014</v>
          </cell>
          <cell r="C585" t="str">
            <v>H</v>
          </cell>
          <cell r="D585" t="str">
            <v>8,57</v>
          </cell>
        </row>
        <row r="586">
          <cell r="A586">
            <v>5715</v>
          </cell>
          <cell r="B586" t="str">
            <v>TRATOR DE PNEUS, POTÊNCIA 85 CV, TRAÇÃO 4X4, PESO COM LASTRO DE 4.675 KG - MATERIAIS NA OPERAÇÃO. AF_06/2014</v>
          </cell>
          <cell r="C586" t="str">
            <v>H</v>
          </cell>
          <cell r="D586" t="str">
            <v>75,07</v>
          </cell>
        </row>
        <row r="587">
          <cell r="A587">
            <v>5718</v>
          </cell>
          <cell r="B587" t="str">
            <v>TRATOR DE ESTEIRAS, POTÊNCIA 170 HP, PESO OPERACIONAL 19 T, CAÇAMBA 5,2 M3 - MATERIAIS NA OPERAÇÃO. AF_06/2014</v>
          </cell>
          <cell r="C587" t="str">
            <v>H</v>
          </cell>
          <cell r="D587" t="str">
            <v>66,60</v>
          </cell>
        </row>
        <row r="588">
          <cell r="A588">
            <v>5721</v>
          </cell>
          <cell r="B588" t="str">
            <v>TRATOR DE ESTEIRAS, POTÊNCIA 150 HP, PESO OPERACIONAL 16,7 T, COM RODA MOTRIZ ELEVADA E LÂMINA 3,18 M3 - MATERIAIS NA OPERAÇÃO. AF_06/2014</v>
          </cell>
          <cell r="C588" t="str">
            <v>H</v>
          </cell>
          <cell r="D588" t="str">
            <v>58,76</v>
          </cell>
        </row>
        <row r="589">
          <cell r="A589">
            <v>5722</v>
          </cell>
          <cell r="B589" t="str">
            <v>TRATOR DE ESTEIRAS, POTÊNCIA 347 HP, PESO OPERACIONAL 38,5 T, COM LÂMINA 8,70 M3 - MATERIAIS NA OPERAÇÃO. AF_06/2014</v>
          </cell>
          <cell r="C589" t="str">
            <v>H</v>
          </cell>
          <cell r="D589" t="str">
            <v>135,90</v>
          </cell>
        </row>
        <row r="590">
          <cell r="A590">
            <v>5724</v>
          </cell>
          <cell r="B590" t="str">
            <v>TRATOR DE ESTEIRAS, POTÊNCIA 100 HP, PESO OPERACIONAL 9,4 T, COM LÂMINA 2,19 M3 - MANUTENÇÃO. AF_06/2014</v>
          </cell>
          <cell r="C590" t="str">
            <v>H</v>
          </cell>
          <cell r="D590" t="str">
            <v>34,31</v>
          </cell>
        </row>
        <row r="591">
          <cell r="A591">
            <v>5727</v>
          </cell>
          <cell r="B591" t="str">
            <v>ROLO COMPACTADOR VIBRATÓRIO REBOCÁVEL, CILINDRO DE AÇO LISO, POTÊNCIA DE TRAÇÃO DE 65 CV, PESO 4,7 T, IMPACTO DINÂMICO 18,3 T, LARGURA DE TRABALHO 1,67 M - MANUTENÇÃO. AF_02/2016</v>
          </cell>
          <cell r="C591" t="str">
            <v>H</v>
          </cell>
          <cell r="D591" t="str">
            <v>6,02</v>
          </cell>
        </row>
        <row r="592">
          <cell r="A592">
            <v>5729</v>
          </cell>
          <cell r="B592" t="str">
            <v>ROLO COMPACTADOR VIBRATÓRIO TANDEM AÇO LISO, POTÊNCIA 58 HP, PESO SEM/COM LASTRO 6,5 / 9,4 T, LARGURA DE TRABALHO 1,2 M - MANUTENÇÃO. AF_06/2014</v>
          </cell>
          <cell r="C592" t="str">
            <v>H</v>
          </cell>
          <cell r="D592" t="str">
            <v>24,52</v>
          </cell>
        </row>
        <row r="593">
          <cell r="A593">
            <v>5730</v>
          </cell>
          <cell r="B593" t="str">
            <v>ROLO COMPACTADOR VIBRATÓRIO TANDEM AÇO LISO, POTÊNCIA 58 HP, PESO SEM/COM LASTRO 6,5 / 9,4 T, LARGURA DE TRABALHO 1,2 M - MATERIAIS NA OPERAÇÃO. AF_06/2014</v>
          </cell>
          <cell r="C593" t="str">
            <v>H</v>
          </cell>
          <cell r="D593" t="str">
            <v>25,95</v>
          </cell>
        </row>
        <row r="594">
          <cell r="A594">
            <v>5735</v>
          </cell>
          <cell r="B594" t="str">
            <v>RETROESCAVADEIRA SOBRE RODAS COM CARREGADEIRA, TRAÇÃO 4X4, POTÊNCIA LÍQ. 72 HP, CAÇAMBA CARREG. CAP. MÍN. 0,79 M3, CAÇAMBA RETRO CAP. 0,18 M3, PESO OPERACIONAL MÍN. 7.140 KG, PROFUNDIDADE ESCAVAÇÃO MÁX. 4,50 M - MANUTENÇÃO. AF_06/2014</v>
          </cell>
          <cell r="C594" t="str">
            <v>H</v>
          </cell>
          <cell r="D594" t="str">
            <v>17,32</v>
          </cell>
        </row>
        <row r="595">
          <cell r="A595">
            <v>5736</v>
          </cell>
          <cell r="B595" t="str">
            <v>RETROESCAVADEIRA SOBRE RODAS COM CARREGADEIRA, TRAÇÃO 4X4, POTÊNCIA LÍQ. 72 HP, CAÇAMBA CARREG. CAP. MÍN. 0,79 M3, CAÇAMBA RETRO CAP. 0,18 M3, PESO OPERACIONAL MÍN. 7.140 KG, PROFUNDIDADE ESCAVAÇÃO MÁX. 4,50 M - MATERIAIS NA OPERAÇÃO. AF_06/2014</v>
          </cell>
          <cell r="C595" t="str">
            <v>H</v>
          </cell>
          <cell r="D595" t="str">
            <v>28,35</v>
          </cell>
        </row>
        <row r="596">
          <cell r="A596">
            <v>5738</v>
          </cell>
          <cell r="B596" t="str">
            <v>ROLO COMPACTADOR VIBRATÓRIO PÉ DE CARNEIRO, OPERADO POR CONTROLE REMOTO, POTÊNCIA 12,5 KW, PESO OPERACIONAL 1,675 T, LARGURA DE TRABALHO 0,85 M - DEPRECIAÇÃO. AF_02/2016</v>
          </cell>
          <cell r="C596" t="str">
            <v>H</v>
          </cell>
          <cell r="D596" t="str">
            <v>21,80</v>
          </cell>
        </row>
        <row r="597">
          <cell r="A597">
            <v>5739</v>
          </cell>
          <cell r="B597" t="str">
            <v>ROLO COMPACTADOR VIBRATÓRIO PÉ DE CARNEIRO, OPERADO POR CONTROLE REMOTO, POTÊNCIA 12,5 KW, PESO OPERACIONAL 1,675 T, LARGURA DE TRABALHO 0,85 M - MANUTENÇÃO. AF_02/2016</v>
          </cell>
          <cell r="C597" t="str">
            <v>H</v>
          </cell>
          <cell r="D597" t="str">
            <v>27,28</v>
          </cell>
        </row>
        <row r="598">
          <cell r="A598">
            <v>5741</v>
          </cell>
          <cell r="B598" t="str">
            <v>USINA DE LAMA ASFÁLTICA, PROD 30 A 50 T/H, SILO DE AGREGADO 7 M3, RESERVATÓRIOS PARA EMULSÃO E ÁGUA DE 2,3 M3 CADA, MISTURADOR TIPO PUG MILL A SER MONTADO SOBRE CAMINHÃO - MANUTENÇÃO. AF_10/2014</v>
          </cell>
          <cell r="C598" t="str">
            <v>H</v>
          </cell>
          <cell r="D598" t="str">
            <v>27,29</v>
          </cell>
        </row>
        <row r="599">
          <cell r="A599">
            <v>5742</v>
          </cell>
          <cell r="B599" t="str">
            <v>USINA DE LAMA ASFÁLTICA, PROD 30 A 50 T/H, SILO DE AGREGADO 7 M3, RESERVATÓRIOS PARA EMULSÃO E ÁGUA DE 2,3 M3 CADA, MISTURADOR TIPO PUG MILL A SER MONTADO SOBRE CAMINHÃO - MATERIAIS NA OPERAÇÃO. AF_10/2014</v>
          </cell>
          <cell r="C599" t="str">
            <v>H</v>
          </cell>
          <cell r="D599" t="str">
            <v>17,28</v>
          </cell>
        </row>
        <row r="600">
          <cell r="A600">
            <v>5747</v>
          </cell>
          <cell r="B600" t="str">
            <v>CAMINHÃO PIPA 6.000 L, PESO BRUTO TOTAL 13.000 KG, DISTÂNCIA ENTRE EIXOS 4,80 M, POTÊNCIA 189 CV INCLUSIVE TANQUE DE AÇO PARA TRANSPORTE DE ÁGUA, CAPACIDADE 6 M3 - MATERIAIS NA OPERAÇÃO. AF_06/2014</v>
          </cell>
          <cell r="C600" t="str">
            <v>H</v>
          </cell>
          <cell r="D600" t="str">
            <v>99,11</v>
          </cell>
        </row>
        <row r="601">
          <cell r="A601">
            <v>5751</v>
          </cell>
          <cell r="B601" t="str">
            <v>CAMINHÃO TOCO, PESO BRUTO TOTAL 14.300 KG, CARGA ÚTIL MÁXIMA 9590 KG, DISTÂNCIA ENTRE EIXOS 4,76 M, POTÊNCIA 185 CV (NÃO INCLUI CARROCERIA) - MANUTENÇÃO. AF_06/2014</v>
          </cell>
          <cell r="C601" t="str">
            <v>H</v>
          </cell>
          <cell r="D601" t="str">
            <v>19,02</v>
          </cell>
        </row>
        <row r="602">
          <cell r="A602">
            <v>5754</v>
          </cell>
          <cell r="B602" t="str">
            <v>CAMINHÃO TOCO, PESO BRUTO TOTAL 16.000 KG, CARGA ÚTIL MÁXIMA DE 10.685 KG, DISTÂNCIA ENTRE EIXOS 4,80 M, POTÊNCIA 189 CV EXCLUSIVE CARROCERIA - MANUTENÇÃO. AF_06/2014</v>
          </cell>
          <cell r="C602" t="str">
            <v>H</v>
          </cell>
          <cell r="D602" t="str">
            <v>16,02</v>
          </cell>
        </row>
        <row r="603">
          <cell r="A603">
            <v>5763</v>
          </cell>
          <cell r="B603" t="str">
            <v>CAMINHÃO PIPA 10.000 L TRUCADO, PESO BRUTO TOTAL 23.000 KG, CARGA ÚTIL MÁXIMA 15.935 KG, DISTÂNCIA ENTRE EIXOS 4,8 M, POTÊNCIA 230 CV, INCLUSIVE TANQUE DE AÇO PARA TRANSPORTE DE ÁGUA - MANUTENÇÃO. AF_06/2014</v>
          </cell>
          <cell r="C603" t="str">
            <v>H</v>
          </cell>
          <cell r="D603" t="str">
            <v>27,30</v>
          </cell>
        </row>
        <row r="604">
          <cell r="A604">
            <v>5765</v>
          </cell>
          <cell r="B604" t="str">
            <v>ESPARGIDOR DE ASFALTO PRESSURIZADO COM TANQUE DE 2500 L, REBOCÁVEL COM MOTOR A GASOLINA POTÊNCIA 3,4 HP - MANUTENÇÃO. AF_07/2014</v>
          </cell>
          <cell r="C604" t="str">
            <v>H</v>
          </cell>
          <cell r="D604" t="str">
            <v>1,92</v>
          </cell>
        </row>
        <row r="605">
          <cell r="A605">
            <v>5766</v>
          </cell>
          <cell r="B605" t="str">
            <v>ESPARGIDOR DE ASFALTO PRESSURIZADO COM TANQUE DE 2500 L, REBOCÁVEL COM MOTOR A GASOLINA POTÊNCIA 3,4 HP - MATERIAIS NA OPERAÇÃO. AF_07/2014</v>
          </cell>
          <cell r="C605" t="str">
            <v>H</v>
          </cell>
          <cell r="D605" t="str">
            <v>3,08</v>
          </cell>
        </row>
        <row r="606">
          <cell r="A606">
            <v>5779</v>
          </cell>
          <cell r="B606" t="str">
            <v>MOTONIVELADORA POTÊNCIA BÁSICA LÍQUIDA (PRIMEIRA MARCHA) 125 HP, PESO BRUTO 13032 KG, LARGURA DA LÂMINA DE 3,7 M - MANUTENÇÃO. AF_06/2014</v>
          </cell>
          <cell r="C606" t="str">
            <v>H</v>
          </cell>
          <cell r="D606" t="str">
            <v>41,15</v>
          </cell>
        </row>
        <row r="607">
          <cell r="A607">
            <v>5787</v>
          </cell>
          <cell r="B607" t="str">
            <v>PÁ CARREGADEIRA SOBRE RODAS, POTÊNCIA 197 HP, CAPACIDADE DA CAÇAMBA 2,5 A 3,5 M3, PESO OPERACIONAL 18338 KG - MATERIAIS NA OPERAÇÃO. AF_06/2014</v>
          </cell>
          <cell r="C607" t="str">
            <v>H</v>
          </cell>
          <cell r="D607" t="str">
            <v>44,10</v>
          </cell>
        </row>
        <row r="608">
          <cell r="A608">
            <v>5797</v>
          </cell>
          <cell r="B608" t="str">
            <v>COMPRESSOR DE AR REBOCÁVEL, VAZÃO 189 PCM, PRESSÃO EFETIVA DE TRABALHO 102 PSI, MOTOR DIESEL, POTÊNCIA 63 CV - MANUTENÇÃO. AF_06/2015</v>
          </cell>
          <cell r="C608" t="str">
            <v>H</v>
          </cell>
          <cell r="D608" t="str">
            <v>3,49</v>
          </cell>
        </row>
        <row r="609">
          <cell r="A609">
            <v>5800</v>
          </cell>
          <cell r="B609" t="str">
            <v>BOMBA SUBMERSÍVEL ELÉTRICA TRIFÁSICA, POTÊNCIA 2,96 HP, Ø ROTOR 144 MM SEMI-ABERTO, BOCAL DE SAÍDA Ø 2, HM/Q = 2 MCA / 38,8 M3/H A 28 MCA / 5 M3/H - MANUTENÇÃO. AF_06/2014</v>
          </cell>
          <cell r="C609" t="str">
            <v>H</v>
          </cell>
          <cell r="D609" t="str">
            <v>0,29</v>
          </cell>
        </row>
        <row r="610">
          <cell r="A610">
            <v>7032</v>
          </cell>
          <cell r="B610" t="str">
            <v>TANQUE DE ASFALTO ESTACIONÁRIO COM SERPENTINA, CAPACIDADE 30.000 L - DEPRECIAÇÃO. AF_06/2014</v>
          </cell>
          <cell r="C610" t="str">
            <v>H</v>
          </cell>
          <cell r="D610" t="str">
            <v>3,34</v>
          </cell>
        </row>
        <row r="611">
          <cell r="A611">
            <v>7033</v>
          </cell>
          <cell r="B611" t="str">
            <v>TANQUE DE ASFALTO ESTACIONÁRIO COM SERPENTINA, CAPACIDADE 30.000 L - JUROS. AF_06/2014</v>
          </cell>
          <cell r="C611" t="str">
            <v>H</v>
          </cell>
          <cell r="D611" t="str">
            <v>0,55</v>
          </cell>
        </row>
        <row r="612">
          <cell r="A612">
            <v>7034</v>
          </cell>
          <cell r="B612" t="str">
            <v>TANQUE DE ASFALTO ESTACIONÁRIO COM SERPENTINA, CAPACIDADE 30.000 L - MANUTENÇÃO. AF_06/2014</v>
          </cell>
          <cell r="C612" t="str">
            <v>H</v>
          </cell>
          <cell r="D612" t="str">
            <v>6,26</v>
          </cell>
        </row>
        <row r="613">
          <cell r="A613">
            <v>7035</v>
          </cell>
          <cell r="B613" t="str">
            <v>TANQUE DE ASFALTO ESTACIONÁRIO COM SERPENTINA, CAPACIDADE 30.000 L - MATERIAIS NA OPERAÇÃO. AF_06/2014</v>
          </cell>
          <cell r="C613" t="str">
            <v>H</v>
          </cell>
          <cell r="D613" t="str">
            <v>133,93</v>
          </cell>
        </row>
        <row r="614">
          <cell r="A614">
            <v>7038</v>
          </cell>
          <cell r="B614" t="str">
            <v>ROLO COMPACTADOR DE PNEUS ESTÁTICO, PRESSÃO VARIÁVEL, POTÊNCIA 111 HP, PESO SEM/COM LASTRO 9,5 / 26 T, LARGURA DE TRABALHO 1,90 M - DEPRECIAÇÃO. AF_07/2014</v>
          </cell>
          <cell r="C614" t="str">
            <v>H</v>
          </cell>
          <cell r="D614" t="str">
            <v>24,94</v>
          </cell>
        </row>
        <row r="615">
          <cell r="A615">
            <v>7039</v>
          </cell>
          <cell r="B615" t="str">
            <v>ROLO COMPACTADOR DE PNEUS ESTÁTICO, PRESSÃO VARIÁVEL, POTÊNCIA 111 HP, PESO SEM/COM LASTRO 9,5 / 26 T, LARGURA DE TRABALHO 1,90 M - JUROS. AF_07/2014</v>
          </cell>
          <cell r="C615" t="str">
            <v>H</v>
          </cell>
          <cell r="D615" t="str">
            <v>3,46</v>
          </cell>
        </row>
        <row r="616">
          <cell r="A616">
            <v>7040</v>
          </cell>
          <cell r="B616" t="str">
            <v>ROLO COMPACTADOR DE PNEUS ESTÁTICO, PRESSÃO VARIÁVEL, POTÊNCIA 111 HP, PESO SEM/COM LASTRO 9,5 / 26 T, LARGURA DE TRABALHO 1,90 M - MANUTENÇÃO. AF_07/2014</v>
          </cell>
          <cell r="C616" t="str">
            <v>H</v>
          </cell>
          <cell r="D616" t="str">
            <v>31,21</v>
          </cell>
        </row>
        <row r="617">
          <cell r="A617">
            <v>7044</v>
          </cell>
          <cell r="B617" t="str">
            <v>MOTOBOMBA TRASH (PARA ÁGUA SUJA) AUTO ESCORVANTE, MOTOR GASOLINA DE 6,41 HP, DIÂMETROS DE SUCÇÃO X RECALQUE: 3" X 3", HM/Q = 10 MCA / 60 M3/H A 23 MCA / 0 M3/H - DEPRECIAÇÃO. AF_10/2014</v>
          </cell>
          <cell r="C617" t="str">
            <v>H</v>
          </cell>
          <cell r="D617" t="str">
            <v>0,22</v>
          </cell>
        </row>
        <row r="618">
          <cell r="A618">
            <v>7045</v>
          </cell>
          <cell r="B618" t="str">
            <v>MOTOBOMBA TRASH (PARA ÁGUA SUJA) AUTO ESCORVANTE, MOTOR GASOLINA DE 6,41 HP, DIÂMETROS DE SUCÇÃO X RECALQUE: 3" X 3", HM/Q = 10 MCA / 60 M3/H A 23 MCA / 0 M3/H - JUROS. AF_10/2014</v>
          </cell>
          <cell r="C618" t="str">
            <v>H</v>
          </cell>
          <cell r="D618" t="str">
            <v>0,02</v>
          </cell>
        </row>
        <row r="619">
          <cell r="A619">
            <v>7046</v>
          </cell>
          <cell r="B619" t="str">
            <v>MOTOBOMBA TRASH (PARA ÁGUA SUJA) AUTO ESCORVANTE, MOTOR GASOLINA DE 6,41 HP, DIÂMETROS DE SUCÇÃO X RECALQUE: 3" X 3", HM/Q = 10 MCA / 60 M3/H A 23 MCA / 0 M3/H - MANUTENÇÃO. AF_10/2014</v>
          </cell>
          <cell r="C619" t="str">
            <v>H</v>
          </cell>
          <cell r="D619" t="str">
            <v>0,25</v>
          </cell>
        </row>
        <row r="620">
          <cell r="A620">
            <v>7047</v>
          </cell>
          <cell r="B620" t="str">
            <v>MOTOBOMBA TRASH (PARA ÁGUA SUJA) AUTO ESCORVANTE, MOTOR GASOLINA DE 6,41 HP, DIÂMETROS DE SUCÇÃO X RECALQUE: 3" X 3", HM/Q = 10 MCA / 60 M3/H A 23 MCA / 0 M3/H - MATERIAIS NA OPERAÇÃO. AF_10/2014</v>
          </cell>
          <cell r="C620" t="str">
            <v>H</v>
          </cell>
          <cell r="D620" t="str">
            <v>7,24</v>
          </cell>
        </row>
        <row r="621">
          <cell r="A621">
            <v>7051</v>
          </cell>
          <cell r="B621" t="str">
            <v>ROLO COMPACTADOR PE DE CARNEIRO VIBRATORIO, POTENCIA 125 HP, PESO OPERACIONAL SEM/COM LASTRO 11,95 / 13,30 T, IMPACTO DINAMICO 38,5 / 22,5 T, LARGURA DE TRABALHO 2,15 M - DEPRECIAÇÃO. AF_06/2014</v>
          </cell>
          <cell r="C621" t="str">
            <v>H</v>
          </cell>
          <cell r="D621" t="str">
            <v>22,12</v>
          </cell>
        </row>
        <row r="622">
          <cell r="A622">
            <v>7052</v>
          </cell>
          <cell r="B622" t="str">
            <v>ROLO COMPACTADOR PE DE CARNEIRO VIBRATORIO, POTENCIA 125 HP, PESO OPERACIONAL SEM/COM LASTRO 11,95 / 13,30 T, IMPACTO DINAMICO 38,5 / 22,5 T, LARGURA DE TRABALHO 2,15 M - JUROS. AF_06/2014</v>
          </cell>
          <cell r="C622" t="str">
            <v>H</v>
          </cell>
          <cell r="D622" t="str">
            <v>3,07</v>
          </cell>
        </row>
        <row r="623">
          <cell r="A623">
            <v>7053</v>
          </cell>
          <cell r="B623" t="str">
            <v>ROLO COMPACTADOR PE DE CARNEIRO VIBRATORIO, POTENCIA 125 HP, PESO OPERACIONAL SEM/COM LASTRO 11,95 / 13,30 T, IMPACTO DINAMICO 38,5 / 22,5 T, LARGURA DE TRABALHO 2,15 M - MANUTENÇÃO. AF_06/2014</v>
          </cell>
          <cell r="C623" t="str">
            <v>H</v>
          </cell>
          <cell r="D623" t="str">
            <v>27,68</v>
          </cell>
        </row>
        <row r="624">
          <cell r="A624">
            <v>7054</v>
          </cell>
          <cell r="B624" t="str">
            <v>ROLO COMPACTADOR PE DE CARNEIRO VIBRATORIO, POTENCIA 125 HP, PESO OPERACIONAL SEM/COM LASTRO 11,95 / 13,30 T, IMPACTO DINAMICO 38,5 / 22,5 T, LARGURA DE TRABALHO 2,15 M - MATERIAIS NA OPERAÇÃO. AF_06/2014</v>
          </cell>
          <cell r="C624" t="str">
            <v>H</v>
          </cell>
          <cell r="D624" t="str">
            <v>55,95</v>
          </cell>
        </row>
        <row r="625">
          <cell r="A625">
            <v>7058</v>
          </cell>
          <cell r="B625" t="str">
            <v>CAMINHÃO BASCULANTE 6 M3 TOCO, PESO BRUTO TOTAL 16.000 KG, CARGA ÚTIL MÁXIMA 11.130 KG, DISTÂNCIA ENTRE EIXOS 5,36 M, POTÊNCIA 185 CV, INCLUSIVE CAÇAMBA METÁLICA - DEPRECIAÇÃO. AF_06/2014</v>
          </cell>
          <cell r="C625" t="str">
            <v>H</v>
          </cell>
          <cell r="D625" t="str">
            <v>14,05</v>
          </cell>
        </row>
        <row r="626">
          <cell r="A626">
            <v>7059</v>
          </cell>
          <cell r="B626" t="str">
            <v>CAMINHÃO BASCULANTE 6 M3 TOCO, PESO BRUTO TOTAL 16.000 KG, CARGA ÚTIL MÁXIMA 11.130 KG, DISTÂNCIA ENTRE EIXOS 5,36 M, POTÊNCIA 185 CV, INCLUSIVE CAÇAMBA METÁLICA - JUROS. AF_06/2014</v>
          </cell>
          <cell r="C626" t="str">
            <v>H</v>
          </cell>
          <cell r="D626" t="str">
            <v>2,59</v>
          </cell>
        </row>
        <row r="627">
          <cell r="A627">
            <v>7060</v>
          </cell>
          <cell r="B627" t="str">
            <v>CAMINHÃO BASCULANTE 6 M3 TOCO, PESO BRUTO TOTAL 16.000 KG, CARGA ÚTIL MÁXIMA 11.130 KG, DISTÂNCIA ENTRE EIXOS 5,36 M, POTÊNCIA 185 CV, INCLUSIVE CAÇAMBA METÁLICA - MANUTENÇÃO. AF_06/2014</v>
          </cell>
          <cell r="C627" t="str">
            <v>H</v>
          </cell>
          <cell r="D627" t="str">
            <v>26,34</v>
          </cell>
        </row>
        <row r="628">
          <cell r="A628">
            <v>7061</v>
          </cell>
          <cell r="B628" t="str">
            <v>CAMINHÃO BASCULANTE 6 M3 TOCO, PESO BRUTO TOTAL 16.000 KG, CARGA ÚTIL MÁXIMA 11.130 KG, DISTÂNCIA ENTRE EIXOS 5,36 M, POTÊNCIA 185 CV, INCLUSIVE CAÇAMBA METÁLICA - MATERIAIS NA OPERAÇÃO. AF_06/2014</v>
          </cell>
          <cell r="C628" t="str">
            <v>H</v>
          </cell>
          <cell r="D628" t="str">
            <v>51,07</v>
          </cell>
        </row>
        <row r="629">
          <cell r="A629">
            <v>7063</v>
          </cell>
          <cell r="B629" t="str">
            <v>TRATOR DE PNEUS, POTÊNCIA 122 CV, TRAÇÃO 4X4, PESO COM LASTRO DE 4.510 KG - DEPRECIAÇÃO. AF_06/2014</v>
          </cell>
          <cell r="C629" t="str">
            <v>H</v>
          </cell>
          <cell r="D629" t="str">
            <v>10,69</v>
          </cell>
        </row>
        <row r="630">
          <cell r="A630">
            <v>7064</v>
          </cell>
          <cell r="B630" t="str">
            <v>TRATOR DE PNEUS, POTÊNCIA 122 CV, TRAÇÃO 4X4, PESO COM LASTRO DE 4.510 KG - JUROS. AF_06/2014</v>
          </cell>
          <cell r="C630" t="str">
            <v>H</v>
          </cell>
          <cell r="D630" t="str">
            <v>1,48</v>
          </cell>
        </row>
        <row r="631">
          <cell r="A631">
            <v>7065</v>
          </cell>
          <cell r="B631" t="str">
            <v>TRATOR DE PNEUS, POTÊNCIA 122 CV, TRAÇÃO 4X4, PESO COM LASTRO DE 4.510 KG - MANUTENÇÃO. AF_06/2014</v>
          </cell>
          <cell r="C631" t="str">
            <v>H</v>
          </cell>
          <cell r="D631" t="str">
            <v>11,69</v>
          </cell>
        </row>
        <row r="632">
          <cell r="A632">
            <v>7066</v>
          </cell>
          <cell r="B632" t="str">
            <v>TRATOR DE PNEUS, POTÊNCIA 122 CV, TRAÇÃO 4X4, PESO COM LASTRO DE 4.510 KG - MATERIAIS NA OPERAÇÃO. AF_06/2014</v>
          </cell>
          <cell r="C632" t="str">
            <v>H</v>
          </cell>
          <cell r="D632" t="str">
            <v>107,73</v>
          </cell>
        </row>
        <row r="633">
          <cell r="A633">
            <v>53786</v>
          </cell>
          <cell r="B633" t="str">
            <v>RETROESCAVADEIRA SOBRE RODAS COM CARREGADEIRA, TRAÇÃO 4X4, POTÊNCIA LÍQ. 88 HP, CAÇAMBA CARREG. CAP. MÍN. 1 M3, CAÇAMBA RETRO CAP. 0,26 M3, PESO OPERACIONAL MÍN. 6.674 KG, PROFUNDIDADE ESCAVAÇÃO MÁX. 4,37 M - MATERIAIS NA OPERAÇÃO. AF_06/2014</v>
          </cell>
          <cell r="C633" t="str">
            <v>H</v>
          </cell>
          <cell r="D633" t="str">
            <v>33,45</v>
          </cell>
        </row>
        <row r="634">
          <cell r="A634">
            <v>53788</v>
          </cell>
          <cell r="B634" t="str">
            <v>ROLO COMPACTADOR VIBRATÓRIO DE UM CILINDRO AÇO LISO, POTÊNCIA 80 HP, PESO OPERACIONAL MÁXIMO 8,1 T, IMPACTO DINÂMICO 16,15 / 9,5 T, LARGURA DE TRABALHO 1,68 M - MATERIAIS NA OPERAÇÃO. AF_06/2014</v>
          </cell>
          <cell r="C634" t="str">
            <v>H</v>
          </cell>
          <cell r="D634" t="str">
            <v>35,81</v>
          </cell>
        </row>
        <row r="635">
          <cell r="A635">
            <v>53792</v>
          </cell>
          <cell r="B635" t="str">
            <v>CAMINHÃO BASCULANTE 6 M3, PESO BRUTO TOTAL 16.000 KG, CARGA ÚTIL MÁXIMA 13.071 KG, DISTÂNCIA ENTRE EIXOS 4,80 M, POTÊNCIA 230 CV INCLUSIVE CAÇAMBA METÁLICA - MATERIAIS NA OPERAÇÃO. AF_06/2014</v>
          </cell>
          <cell r="C635" t="str">
            <v>H</v>
          </cell>
          <cell r="D635" t="str">
            <v>63,48</v>
          </cell>
        </row>
        <row r="636">
          <cell r="A636">
            <v>53794</v>
          </cell>
          <cell r="B636" t="str">
            <v>USINA DE CONCRETO FIXA, CAPACIDADE NOMINAL DE 90 A 120 M3/H, SEM SILO - MANUTENÇÃO. AF_07/2016</v>
          </cell>
          <cell r="C636" t="str">
            <v>H</v>
          </cell>
          <cell r="D636" t="str">
            <v>35,00</v>
          </cell>
        </row>
        <row r="637">
          <cell r="A637">
            <v>53797</v>
          </cell>
          <cell r="B637" t="str">
            <v>CAMINHÃO TOCO, PBT 16.000 KG, CARGA ÚTIL MÁX. 10.685 KG, DIST. ENTRE EIXOS 4,8 M, POTÊNCIA 189 CV, INCLUSIVE CARROCERIA FIXA ABERTA DE MADEIRA P/ TRANSPORTE GERAL DE CARGA SECA, DIMEN. APROX. 2,5 X 7,00 X 0,50 M - MATERIAIS NA OPERAÇÃO. AF_06/2014</v>
          </cell>
          <cell r="C637" t="str">
            <v>H</v>
          </cell>
          <cell r="D637" t="str">
            <v>73,01</v>
          </cell>
        </row>
        <row r="638">
          <cell r="A638">
            <v>53804</v>
          </cell>
          <cell r="B638" t="str">
            <v>VASSOURA MECÂNICA REBOCÁVEL COM ESCOVA CILÍNDRICA, LARGURA ÚTIL DE VARRIMENTO DE 2,44 M - MANUTENÇÃO. AF_06/2014</v>
          </cell>
          <cell r="C638" t="str">
            <v>H</v>
          </cell>
          <cell r="D638" t="str">
            <v>2,54</v>
          </cell>
        </row>
        <row r="639">
          <cell r="A639">
            <v>53806</v>
          </cell>
          <cell r="B639" t="str">
            <v>TRATOR DE ESTEIRAS, POTÊNCIA 170 HP, PESO OPERACIONAL 19 T, CAÇAMBA 5,2 M3 - MANUTENÇÃO. AF_06/2014</v>
          </cell>
          <cell r="C639" t="str">
            <v>H</v>
          </cell>
          <cell r="D639" t="str">
            <v>44,20</v>
          </cell>
        </row>
        <row r="640">
          <cell r="A640">
            <v>53810</v>
          </cell>
          <cell r="B640" t="str">
            <v>TRATOR DE ESTEIRAS, POTÊNCIA 150 HP, PESO OPERACIONAL 16,7 T, COM RODA MOTRIZ ELEVADA E LÂMINA 3,18 M3 - MANUTENÇÃO. AF_06/2014</v>
          </cell>
          <cell r="C640" t="str">
            <v>H</v>
          </cell>
          <cell r="D640" t="str">
            <v>44,48</v>
          </cell>
        </row>
        <row r="641">
          <cell r="A641">
            <v>53814</v>
          </cell>
          <cell r="B641" t="str">
            <v>TRATOR DE ESTEIRAS, POTÊNCIA 347 HP, PESO OPERACIONAL 38,5 T, COM LÂMINA 8,70 M3 - MANUTENÇÃO. AF_06/2014</v>
          </cell>
          <cell r="C641" t="str">
            <v>H</v>
          </cell>
          <cell r="D641" t="str">
            <v>145,69</v>
          </cell>
        </row>
        <row r="642">
          <cell r="A642">
            <v>53817</v>
          </cell>
          <cell r="B642" t="str">
            <v>TRATOR DE ESTEIRAS, POTÊNCIA 100 HP, PESO OPERACIONAL 9,4 T, COM LÂMINA 2,19 M3 - MATERIAIS NA OPERAÇÃO. AF_06/2014</v>
          </cell>
          <cell r="C642" t="str">
            <v>H</v>
          </cell>
          <cell r="D642" t="str">
            <v>39,15</v>
          </cell>
        </row>
        <row r="643">
          <cell r="A643">
            <v>53818</v>
          </cell>
          <cell r="B643" t="str">
            <v>ROLO COMPACTADOR VIBRATÓRIO REBOCÁVEL, CILINDRO DE AÇO LISO, POTÊNCIA DE TRAÇÃO DE 65 CV, PESO 4,7 T, IMPACTO DINÂMICO 18,3 T, LARGURA DE TRABALHO 1,67 M - DEPRECIAÇÃO. AF_02/2016</v>
          </cell>
          <cell r="C643" t="str">
            <v>H</v>
          </cell>
          <cell r="D643" t="str">
            <v>4,81</v>
          </cell>
        </row>
        <row r="644">
          <cell r="A644">
            <v>53827</v>
          </cell>
          <cell r="B644" t="str">
            <v>CAMINHÃO TOCO, PESO BRUTO TOTAL 14.300 KG, CARGA ÚTIL MÁXIMA 9590 KG, DISTÂNCIA ENTRE EIXOS 4,76 M, POTÊNCIA 185 CV (NÃO INCLUI CARROCERIA) - MATERIAIS NA OPERAÇÃO. AF_06/2014</v>
          </cell>
          <cell r="C644" t="str">
            <v>H</v>
          </cell>
          <cell r="D644" t="str">
            <v>71,47</v>
          </cell>
        </row>
        <row r="645">
          <cell r="A645">
            <v>53829</v>
          </cell>
          <cell r="B645" t="str">
            <v>CAMINHÃO TOCO, PESO BRUTO TOTAL 16.000 KG, CARGA ÚTIL MÁXIMA DE 10.685 KG, DISTÂNCIA ENTRE EIXOS 4,80 M, POTÊNCIA 189 CV EXCLUSIVE CARROCERIA - MATERIAIS NA OPERAÇÃO. AF_06/2014</v>
          </cell>
          <cell r="C645" t="str">
            <v>H</v>
          </cell>
          <cell r="D645" t="str">
            <v>73,01</v>
          </cell>
        </row>
        <row r="646">
          <cell r="A646">
            <v>53831</v>
          </cell>
          <cell r="B646" t="str">
            <v>CAMINHÃO PIPA 10.000 L TRUCADO, PESO BRUTO TOTAL 23.000 KG, CARGA ÚTIL MÁXIMA 15.935 KG, DISTÂNCIA ENTRE EIXOS 4,8 M, POTÊNCIA 230 CV, INCLUSIVE TANQUE DE AÇO PARA TRANSPORTE DE ÁGUA - MATERIAIS NA OPERAÇÃO. AF_06/2014</v>
          </cell>
          <cell r="C646" t="str">
            <v>H</v>
          </cell>
          <cell r="D646" t="str">
            <v>120,60</v>
          </cell>
        </row>
        <row r="647">
          <cell r="A647">
            <v>53840</v>
          </cell>
          <cell r="B647" t="str">
            <v>GRADE DE DISCO REBOCÁVEL COM 20 DISCOS 24" X 6 MM COM PNEUS PARA TRANSPORTE - DEPRECIAÇÃO. AF_06/2014</v>
          </cell>
          <cell r="C647" t="str">
            <v>H</v>
          </cell>
          <cell r="D647" t="str">
            <v>1,38</v>
          </cell>
        </row>
        <row r="648">
          <cell r="A648">
            <v>53841</v>
          </cell>
          <cell r="B648" t="str">
            <v>GRADE DE DISCO REBOCÁVEL COM 20 DISCOS 24" X 6 MM COM PNEUS PARA TRANSPORTE - MANUTENÇÃO. AF_06/2014</v>
          </cell>
          <cell r="C648" t="str">
            <v>H</v>
          </cell>
          <cell r="D648" t="str">
            <v>0,96</v>
          </cell>
        </row>
        <row r="649">
          <cell r="A649">
            <v>53849</v>
          </cell>
          <cell r="B649" t="str">
            <v>MOTONIVELADORA POTÊNCIA BÁSICA LÍQUIDA (PRIMEIRA MARCHA) 125 HP, PESO BRUTO 13032 KG, LARGURA DA LÂMINA DE 3,7 M - MATERIAIS NA OPERAÇÃO. AF_06/2014</v>
          </cell>
          <cell r="C649" t="str">
            <v>H</v>
          </cell>
          <cell r="D649" t="str">
            <v>52,46</v>
          </cell>
        </row>
        <row r="650">
          <cell r="A650">
            <v>53857</v>
          </cell>
          <cell r="B650" t="str">
            <v>PÁ CARREGADEIRA SOBRE RODAS, POTÊNCIA LÍQUIDA 128 HP, CAPACIDADE DA CAÇAMBA 1,7 A 2,8 M3, PESO OPERACIONAL 11632 KG - MANUTENÇÃO. AF_06/2014</v>
          </cell>
          <cell r="C650" t="str">
            <v>H</v>
          </cell>
          <cell r="D650" t="str">
            <v>25,66</v>
          </cell>
        </row>
        <row r="651">
          <cell r="A651">
            <v>53858</v>
          </cell>
          <cell r="B651" t="str">
            <v>PÁ CARREGADEIRA SOBRE RODAS, POTÊNCIA LÍQUIDA 128 HP, CAPACIDADE DA CAÇAMBA 1,7 A 2,8 M3, PESO OPERACIONAL 11632 KG - MATERIAIS NA OPERAÇÃO. AF_06/2014</v>
          </cell>
          <cell r="C651" t="str">
            <v>H</v>
          </cell>
          <cell r="D651" t="str">
            <v>50,13</v>
          </cell>
        </row>
        <row r="652">
          <cell r="A652">
            <v>53861</v>
          </cell>
          <cell r="B652" t="str">
            <v>PÁ CARREGADEIRA SOBRE RODAS, POTÊNCIA 197 HP, CAPACIDADE DA CAÇAMBA 2,5 A 3,5 M3, PESO OPERACIONAL 18338 KG - MANUTENÇÃO. AF_06/2014</v>
          </cell>
          <cell r="C652" t="str">
            <v>H</v>
          </cell>
          <cell r="D652" t="str">
            <v>35,58</v>
          </cell>
        </row>
        <row r="653">
          <cell r="A653">
            <v>53863</v>
          </cell>
          <cell r="B653" t="str">
            <v>MARTELETE OU ROMPEDOR PNEUMÁTICO MANUAL, 28 KG, COM SILENCIADOR - MANUTENÇÃO. AF_07/2016</v>
          </cell>
          <cell r="C653" t="str">
            <v>H</v>
          </cell>
          <cell r="D653" t="str">
            <v>1,38</v>
          </cell>
        </row>
        <row r="654">
          <cell r="A654">
            <v>53865</v>
          </cell>
          <cell r="B654" t="str">
            <v>COMPRESSOR DE AR REBOCÁVEL, VAZÃO 189 PCM, PRESSÃO EFETIVA DE TRABALHO 102 PSI, MOTOR DIESEL, POTÊNCIA 63 CV - MATERIAIS NA OPERAÇÃO. AF_06/2015</v>
          </cell>
          <cell r="C654" t="str">
            <v>H</v>
          </cell>
          <cell r="D654" t="str">
            <v>29,55</v>
          </cell>
        </row>
        <row r="655">
          <cell r="A655">
            <v>53866</v>
          </cell>
          <cell r="B655" t="str">
            <v>BOMBA SUBMERSÍVEL ELÉTRICA TRIFÁSICA, POTÊNCIA 2,96 HP, Ø ROTOR 144 MM SEMI-ABERTO, BOCAL DE SAÍDA Ø 2, HM/Q = 2 MCA / 38,8 M3/H A 28 MCA / 5 M3/H - MATERIAIS NA OPERAÇÃO. AF_06/2014</v>
          </cell>
          <cell r="C655" t="str">
            <v>H</v>
          </cell>
          <cell r="D655" t="str">
            <v>1,88</v>
          </cell>
        </row>
        <row r="656">
          <cell r="A656">
            <v>53882</v>
          </cell>
          <cell r="B656" t="str">
            <v>CAMINHÃO PIPA 6.000 L, PESO BRUTO TOTAL 13.000 KG, DISTÂNCIA ENTRE EIXOS 4,80 M, POTÊNCIA 189 CV INCLUSIVE TANQUE DE AÇO PARA TRANSPORTE DE ÁGUA, CAPACIDADE 6 M3 - MANUTENÇÃO. AF_06/2014</v>
          </cell>
          <cell r="C656" t="str">
            <v>H</v>
          </cell>
          <cell r="D656" t="str">
            <v>21,26</v>
          </cell>
        </row>
        <row r="657">
          <cell r="A657">
            <v>55263</v>
          </cell>
          <cell r="B657" t="str">
            <v>ROLO COMPACTADOR DE PNEUS ESTÁTICO, PRESSÃO VARIÁVEL, POTÊNCIA 111 HP, PESO SEM/COM LASTRO 9,5 / 26 T, LARGURA DE TRABALHO 1,90 M - MATERIAIS NA OPERAÇÃO. AF_07/2014</v>
          </cell>
          <cell r="C657" t="str">
            <v>H</v>
          </cell>
          <cell r="D657" t="str">
            <v>40,38</v>
          </cell>
        </row>
        <row r="658">
          <cell r="A658">
            <v>73303</v>
          </cell>
          <cell r="B658" t="str">
            <v>GRUPO GERADOR ESTACIONÁRIO, MOTOR DIESEL POTÊNCIA 170 KVA - DEPRECIAÇÃO. AF_02/2016</v>
          </cell>
          <cell r="C658" t="str">
            <v>H</v>
          </cell>
          <cell r="D658" t="str">
            <v>4,39</v>
          </cell>
        </row>
        <row r="659">
          <cell r="A659">
            <v>73307</v>
          </cell>
          <cell r="B659" t="str">
            <v>GRUPO GERADOR ESTACIONÁRIO, MOTOR DIESEL POTÊNCIA 170 KVA - MANUTENÇÃO. AF_02/2016</v>
          </cell>
          <cell r="C659" t="str">
            <v>H</v>
          </cell>
          <cell r="D659" t="str">
            <v>3,91</v>
          </cell>
        </row>
        <row r="660">
          <cell r="A660">
            <v>73309</v>
          </cell>
          <cell r="B660" t="str">
            <v>ROLO COMPACTADOR VIBRATÓRIO PÉ DE CARNEIRO PARA SOLOS, POTÊNCIA 80 HP, PESO OPERACIONAL SEM/COM LASTRO 7,4 / 8,8 T, LARGURA DE TRABALHO 1,68 M - DEPRECIAÇÃO. AF_02/2016</v>
          </cell>
          <cell r="C660" t="str">
            <v>H</v>
          </cell>
          <cell r="D660" t="str">
            <v>16,59</v>
          </cell>
        </row>
        <row r="661">
          <cell r="A661">
            <v>73311</v>
          </cell>
          <cell r="B661" t="str">
            <v>GRUPO GERADOR ESTACIONÁRIO, MOTOR DIESEL POTÊNCIA 170 KVA - MATERIAIS NA OPERAÇÃO. AF_02/2016</v>
          </cell>
          <cell r="C661" t="str">
            <v>H</v>
          </cell>
          <cell r="D661" t="str">
            <v>111,63</v>
          </cell>
        </row>
        <row r="662">
          <cell r="A662">
            <v>73313</v>
          </cell>
          <cell r="B662" t="str">
            <v>ROLO COMPACTADOR VIBRATÓRIO PÉ DE CARNEIRO PARA SOLOS, POTÊNCIA 80 HP, PESO OPERACIONAL SEM/COM LASTRO 7,4 / 8,8 T, LARGURA DE TRABALHO 1,68 M - JUROS. AF_02/2016</v>
          </cell>
          <cell r="C662" t="str">
            <v>H</v>
          </cell>
          <cell r="D662" t="str">
            <v>2,30</v>
          </cell>
        </row>
        <row r="663">
          <cell r="A663">
            <v>73315</v>
          </cell>
          <cell r="B663" t="str">
            <v>ROLO COMPACTADOR VIBRATÓRIO PÉ DE CARNEIRO PARA SOLOS, POTÊNCIA 80 HP, PESO OPERACIONAL SEM/COM LASTRO 7,4 / 8,8 T, LARGURA DE TRABALHO 1,68 M - MATERIAIS NA OPERAÇÃO. AF_02/2016</v>
          </cell>
          <cell r="C663" t="str">
            <v>H</v>
          </cell>
          <cell r="D663" t="str">
            <v>35,81</v>
          </cell>
        </row>
        <row r="664">
          <cell r="A664">
            <v>73335</v>
          </cell>
          <cell r="B664" t="str">
            <v>CAMINHÃO TOCO, PBT 14.300 KG, CARGA ÚTIL MÁX. 9.710 KG, DIST. ENTRE EIXOS 3,56 M, POTÊNCIA 185 CV, INCLUSIVE CARROCERIA FIXA ABERTA DE MADEIRA P/ TRANSPORTE GERAL DE CARGA SECA, DIMEN. APROX. 2,50 X 6,50 X 0,50 M - MANUTENÇÃO. AF_06/2014</v>
          </cell>
          <cell r="C664" t="str">
            <v>H</v>
          </cell>
          <cell r="D664" t="str">
            <v>20,48</v>
          </cell>
        </row>
        <row r="665">
          <cell r="A665">
            <v>73340</v>
          </cell>
          <cell r="B665" t="str">
            <v>CAMINHÃO TOCO, PBT 14.300 KG, CARGA ÚTIL MÁX. 9.710 KG, DIST. ENTRE EIXOS 3,56 M, POTÊNCIA 185 CV, INCLUSIVE CARROCERIA FIXA ABERTA DE MADEIRA P/ TRANSPORTE GERAL DE CARGA SECA, DIMEN. APROX. 2,50 X 6,50 X 0,50 M - MATERIAIS NA OPERAÇÃO. AF_06/2014</v>
          </cell>
          <cell r="C665" t="str">
            <v>H</v>
          </cell>
          <cell r="D665" t="str">
            <v>51,07</v>
          </cell>
        </row>
        <row r="666">
          <cell r="A666">
            <v>83361</v>
          </cell>
          <cell r="B666" t="str">
            <v>ESPARGIDOR DE ASFALTO PRESSURIZADO, TANQUE 6 M3 COM ISOLAÇÃO TÉRMICA, AQUECIDO COM 2 MAÇARICOS, COM BARRA ESPARGIDORA 3,60 M, MONTADO SOBRE CAMINHÃO  TOCO, PBT 14.300 KG, POTÊNCIA 185 CV - MANUTENÇÃO. AF_08/2015</v>
          </cell>
          <cell r="C666" t="str">
            <v>H</v>
          </cell>
          <cell r="D666" t="str">
            <v>11,77</v>
          </cell>
        </row>
        <row r="667">
          <cell r="A667">
            <v>83761</v>
          </cell>
          <cell r="B667" t="str">
            <v>GRUPO DE SOLDAGEM COM GERADOR A DIESEL 60 CV PARA SOLDA ELÉTRICA, SOBRE 04 RODAS, COM MOTOR 4 CILINDROS 600 A - DEPRECIAÇÃO. AF_02/2016</v>
          </cell>
          <cell r="C667" t="str">
            <v>H</v>
          </cell>
          <cell r="D667" t="str">
            <v>9,36</v>
          </cell>
        </row>
        <row r="668">
          <cell r="A668">
            <v>83762</v>
          </cell>
          <cell r="B668" t="str">
            <v>GRUPO DE SOLDAGEM COM GERADOR A DIESEL 60 CV PARA SOLDA ELÉTRICA, SOBRE 04 RODAS, COM MOTOR 4 CILINDROS 600 A - MANUTENÇÃO. AF_02/2016</v>
          </cell>
          <cell r="C668" t="str">
            <v>H</v>
          </cell>
          <cell r="D668" t="str">
            <v>11,70</v>
          </cell>
        </row>
        <row r="669">
          <cell r="A669">
            <v>83763</v>
          </cell>
          <cell r="B669" t="str">
            <v>GRUPO DE SOLDAGEM COM GERADOR A DIESEL 60 CV PARA SOLDA ELÉTRICA, SOBRE 04 RODAS, COM MOTOR 4 CILINDROS 600 A - MATERIAIS NA OPERAÇÃO. AF_02/2016</v>
          </cell>
          <cell r="C669" t="str">
            <v>H</v>
          </cell>
          <cell r="D669" t="str">
            <v>31,46</v>
          </cell>
        </row>
        <row r="670">
          <cell r="A670">
            <v>83764</v>
          </cell>
          <cell r="B670" t="str">
            <v>GRUPO DE SOLDAGEM COM GERADOR A DIESEL 60 CV PARA SOLDA ELÉTRICA, SOBRE 04 RODAS, COM MOTOR 4 CILINDROS 600 A - JUROS. AF_02/2016</v>
          </cell>
          <cell r="C670" t="str">
            <v>H</v>
          </cell>
          <cell r="D670" t="str">
            <v>1,05</v>
          </cell>
        </row>
        <row r="671">
          <cell r="A671">
            <v>87026</v>
          </cell>
          <cell r="B671" t="str">
            <v>GRADE DE DISCO REBOCÁVEL COM 20 DISCOS 24" X 6 MM COM PNEUS PARA TRANSPORTE - JUROS. AF_06/2014</v>
          </cell>
          <cell r="C671" t="str">
            <v>H</v>
          </cell>
          <cell r="D671" t="str">
            <v>0,19</v>
          </cell>
        </row>
        <row r="672">
          <cell r="A672">
            <v>87441</v>
          </cell>
          <cell r="B672" t="str">
            <v>BETONEIRA CAPACIDADE NOMINAL 400 L, CAPACIDADE DE MISTURA 310 L, MOTOR A DIESEL POTÊNCIA 5,0 HP, SEM CARREGADOR - DEPRECIAÇÃO. AF_06/2014</v>
          </cell>
          <cell r="C672" t="str">
            <v>H</v>
          </cell>
          <cell r="D672" t="str">
            <v>0,29</v>
          </cell>
        </row>
        <row r="673">
          <cell r="A673">
            <v>87442</v>
          </cell>
          <cell r="B673" t="str">
            <v>BETONEIRA CAPACIDADE NOMINAL 400 L, CAPACIDADE DE MISTURA 310 L, MOTOR A DIESEL POTÊNCIA 5,0 HP, SEM CARREGADOR - JUROS. AF_06/2014</v>
          </cell>
          <cell r="C673" t="str">
            <v>H</v>
          </cell>
          <cell r="D673" t="str">
            <v>0,03</v>
          </cell>
        </row>
        <row r="674">
          <cell r="A674">
            <v>87443</v>
          </cell>
          <cell r="B674" t="str">
            <v>BETONEIRA CAPACIDADE NOMINAL 400 L, CAPACIDADE DE MISTURA 310 L, MOTOR A DIESEL POTÊNCIA 5,0 HP, SEM CARREGADOR - MANUTENÇÃO. AF_06/2014</v>
          </cell>
          <cell r="C674" t="str">
            <v>H</v>
          </cell>
          <cell r="D674" t="str">
            <v>0,27</v>
          </cell>
        </row>
        <row r="675">
          <cell r="A675">
            <v>87444</v>
          </cell>
          <cell r="B675" t="str">
            <v>BETONEIRA CAPACIDADE NOMINAL 400 L, CAPACIDADE DE MISTURA 310 L, MOTOR A DIESEL POTÊNCIA 5,0 HP, SEM CARREGADOR - MATERIAIS NA OPERAÇÃO. AF_06/2014</v>
          </cell>
          <cell r="C675" t="str">
            <v>H</v>
          </cell>
          <cell r="D675" t="str">
            <v>2,66</v>
          </cell>
        </row>
        <row r="676">
          <cell r="A676">
            <v>88387</v>
          </cell>
          <cell r="B676" t="str">
            <v>MISTURADOR DE ARGAMASSA, EIXO HORIZONTAL, CAPACIDADE DE MISTURA 300 KG, MOTOR ELÉTRICO POTÊNCIA 5 CV - DEPRECIAÇÃO. AF_06/2014</v>
          </cell>
          <cell r="C676" t="str">
            <v>H</v>
          </cell>
          <cell r="D676" t="str">
            <v>0,57</v>
          </cell>
        </row>
        <row r="677">
          <cell r="A677">
            <v>88389</v>
          </cell>
          <cell r="B677" t="str">
            <v>MISTURADOR DE ARGAMASSA, EIXO HORIZONTAL, CAPACIDADE DE MISTURA 300 KG, MOTOR ELÉTRICO POTÊNCIA 5 CV - JUROS. AF_06/2014</v>
          </cell>
          <cell r="C677" t="str">
            <v>H</v>
          </cell>
          <cell r="D677" t="str">
            <v>0,06</v>
          </cell>
        </row>
        <row r="678">
          <cell r="A678">
            <v>88390</v>
          </cell>
          <cell r="B678" t="str">
            <v>MISTURADOR DE ARGAMASSA, EIXO HORIZONTAL, CAPACIDADE DE MISTURA 300 KG, MOTOR ELÉTRICO POTÊNCIA 5 CV - MANUTENÇÃO. AF_06/2014</v>
          </cell>
          <cell r="C678" t="str">
            <v>H</v>
          </cell>
          <cell r="D678" t="str">
            <v>0,72</v>
          </cell>
        </row>
        <row r="679">
          <cell r="A679">
            <v>88391</v>
          </cell>
          <cell r="B679" t="str">
            <v>MISTURADOR DE ARGAMASSA, EIXO HORIZONTAL, CAPACIDADE DE MISTURA 300 KG, MOTOR ELÉTRICO POTÊNCIA 5 CV - MATERIAIS NA OPERAÇÃO. AF_06/2014</v>
          </cell>
          <cell r="C679" t="str">
            <v>H</v>
          </cell>
          <cell r="D679" t="str">
            <v>3,06</v>
          </cell>
        </row>
        <row r="680">
          <cell r="A680">
            <v>88394</v>
          </cell>
          <cell r="B680" t="str">
            <v>MISTURADOR DE ARGAMASSA, EIXO HORIZONTAL, CAPACIDADE DE MISTURA 600 KG, MOTOR ELÉTRICO POTÊNCIA 7,5 CV - DEPRECIAÇÃO. AF_06/2014</v>
          </cell>
          <cell r="C680" t="str">
            <v>H</v>
          </cell>
          <cell r="D680" t="str">
            <v>0,68</v>
          </cell>
        </row>
        <row r="681">
          <cell r="A681">
            <v>88395</v>
          </cell>
          <cell r="B681" t="str">
            <v>MISTURADOR DE ARGAMASSA, EIXO HORIZONTAL, CAPACIDADE DE MISTURA 600 KG, MOTOR ELÉTRICO POTÊNCIA 7,5 CV - JUROS. AF_06/2014</v>
          </cell>
          <cell r="C681" t="str">
            <v>H</v>
          </cell>
          <cell r="D681" t="str">
            <v>0,08</v>
          </cell>
        </row>
        <row r="682">
          <cell r="A682">
            <v>88396</v>
          </cell>
          <cell r="B682" t="str">
            <v>MISTURADOR DE ARGAMASSA, EIXO HORIZONTAL, CAPACIDADE DE MISTURA 600 KG, MOTOR ELÉTRICO POTÊNCIA 7,5 CV - MANUTENÇÃO. AF_06/2014</v>
          </cell>
          <cell r="C682" t="str">
            <v>H</v>
          </cell>
          <cell r="D682" t="str">
            <v>0,86</v>
          </cell>
        </row>
        <row r="683">
          <cell r="A683">
            <v>88397</v>
          </cell>
          <cell r="B683" t="str">
            <v>MISTURADOR DE ARGAMASSA, EIXO HORIZONTAL, CAPACIDADE DE MISTURA 600 KG, MOTOR ELÉTRICO POTÊNCIA 7,5 CV - MATERIAIS NA OPERAÇÃO. AF_06/2014</v>
          </cell>
          <cell r="C683" t="str">
            <v>H</v>
          </cell>
          <cell r="D683" t="str">
            <v>4,59</v>
          </cell>
        </row>
        <row r="684">
          <cell r="A684">
            <v>88400</v>
          </cell>
          <cell r="B684" t="str">
            <v>MISTURADOR DE ARGAMASSA, EIXO HORIZONTAL, CAPACIDADE DE MISTURA 160 KG, MOTOR ELÉTRICO POTÊNCIA 3 CV - DEPRECIAÇÃO. AF_06/2014</v>
          </cell>
          <cell r="C684" t="str">
            <v>H</v>
          </cell>
          <cell r="D684" t="str">
            <v>0,54</v>
          </cell>
        </row>
        <row r="685">
          <cell r="A685">
            <v>88401</v>
          </cell>
          <cell r="B685" t="str">
            <v>MISTURADOR DE ARGAMASSA, EIXO HORIZONTAL, CAPACIDADE DE MISTURA 160 KG, MOTOR ELÉTRICO POTÊNCIA 3 CV - JUROS. AF_06/2014</v>
          </cell>
          <cell r="C685" t="str">
            <v>H</v>
          </cell>
          <cell r="D685" t="str">
            <v>0,06</v>
          </cell>
        </row>
        <row r="686">
          <cell r="A686">
            <v>88402</v>
          </cell>
          <cell r="B686" t="str">
            <v>MISTURADOR DE ARGAMASSA, EIXO HORIZONTAL, CAPACIDADE DE MISTURA 160 KG, MOTOR ELÉTRICO POTÊNCIA 3 CV - MANUTENÇÃO. AF_06/2014</v>
          </cell>
          <cell r="C686" t="str">
            <v>H</v>
          </cell>
          <cell r="D686" t="str">
            <v>0,68</v>
          </cell>
        </row>
        <row r="687">
          <cell r="A687">
            <v>88403</v>
          </cell>
          <cell r="B687" t="str">
            <v>MISTURADOR DE ARGAMASSA, EIXO HORIZONTAL, CAPACIDADE DE MISTURA 160 KG, MOTOR ELÉTRICO POTÊNCIA 3 CV - MATERIAIS NA OPERAÇÃO. AF_06/2014</v>
          </cell>
          <cell r="C687" t="str">
            <v>H</v>
          </cell>
          <cell r="D687" t="str">
            <v>1,84</v>
          </cell>
        </row>
        <row r="688">
          <cell r="A688">
            <v>88419</v>
          </cell>
          <cell r="B688" t="str">
            <v>PROJETOR DE ARGAMASSA, CAPACIDADE DE PROJEÇÃO 1,5 M3/H, ALCANCE DE 30 ATÉ 60 M, MOTOR ELÉTRICO POTÊNCIA 7,5 HP - DEPRECIAÇÃO. AF_06/2014</v>
          </cell>
          <cell r="C688" t="str">
            <v>H</v>
          </cell>
          <cell r="D688" t="str">
            <v>3,56</v>
          </cell>
        </row>
        <row r="689">
          <cell r="A689">
            <v>88422</v>
          </cell>
          <cell r="B689" t="str">
            <v>PROJETOR DE ARGAMASSA, CAPACIDADE DE PROJEÇÃO 1,5 M3/H, ALCANCE DE 30 ATÉ 60 M, MOTOR ELÉTRICO POTÊNCIA 7,5 HP - JUROS. AF_06/2014</v>
          </cell>
          <cell r="C689" t="str">
            <v>H</v>
          </cell>
          <cell r="D689" t="str">
            <v>0,42</v>
          </cell>
        </row>
        <row r="690">
          <cell r="A690">
            <v>88425</v>
          </cell>
          <cell r="B690" t="str">
            <v>PROJETOR DE ARGAMASSA, CAPACIDADE DE PROJEÇÃO 1,5 M3/H, ALCANCE DE 30 ATÉ 60 M, MOTOR ELÉTRICO POTÊNCIA 7,5 HP - MANUTENÇÃO. AF_06/2014</v>
          </cell>
          <cell r="C690" t="str">
            <v>H</v>
          </cell>
          <cell r="D690" t="str">
            <v>3,89</v>
          </cell>
        </row>
        <row r="691">
          <cell r="A691">
            <v>88427</v>
          </cell>
          <cell r="B691" t="str">
            <v>PROJETOR DE ARGAMASSA, CAPACIDADE DE PROJEÇÃO 1,5 M3/H, ALCANCE DE 30 ATÉ 60 M, MOTOR ELÉTRICO POTÊNCIA 7,5 HP - MATERIAIS NA OPERAÇÃO. AF_06/2014</v>
          </cell>
          <cell r="C691" t="str">
            <v>H</v>
          </cell>
          <cell r="D691" t="str">
            <v>4,66</v>
          </cell>
        </row>
        <row r="692">
          <cell r="A692">
            <v>88434</v>
          </cell>
          <cell r="B692" t="str">
            <v>PROJETOR DE ARGAMASSA, CAPACIDADE DE PROJEÇÃO 2 M3/H, ALCANCE ATÉ 50 M, MOTOR ELÉTRICO POTÊNCIA 7,5 HP - DEPRECIAÇÃO. AF_06/2014</v>
          </cell>
          <cell r="C692" t="str">
            <v>H</v>
          </cell>
          <cell r="D692" t="str">
            <v>4,72</v>
          </cell>
        </row>
        <row r="693">
          <cell r="A693">
            <v>88435</v>
          </cell>
          <cell r="B693" t="str">
            <v>PROJETOR DE ARGAMASSA, CAPACIDADE DE PROJEÇÃO 2 M3/H, ALCANCE ATÉ 50 M, MOTOR ELÉTRICO POTÊNCIA 7,5 HP - JUROS. AF_06/2014</v>
          </cell>
          <cell r="C693" t="str">
            <v>H</v>
          </cell>
          <cell r="D693" t="str">
            <v>0,56</v>
          </cell>
        </row>
        <row r="694">
          <cell r="A694">
            <v>88436</v>
          </cell>
          <cell r="B694" t="str">
            <v>PROJETOR DE ARGAMASSA, CAPACIDADE DE PROJEÇÃO 2 M3/H, ALCANCE ATÉ 50 M, MOTOR ELÉTRICO POTÊNCIA 7,5 HP - MANUTENÇÃO. AF_06/2014</v>
          </cell>
          <cell r="C694" t="str">
            <v>H</v>
          </cell>
          <cell r="D694" t="str">
            <v>5,16</v>
          </cell>
        </row>
        <row r="695">
          <cell r="A695">
            <v>88437</v>
          </cell>
          <cell r="B695" t="str">
            <v>PROJETOR DE ARGAMASSA, CAPACIDADE DE PROJEÇÃO 2 M3/H, ALCANCE ATÉ 50 M, MOTOR ELÉTRICO POTÊNCIA 7,5 HP - MATERIAIS NA OPERAÇÃO. AF_06/2014</v>
          </cell>
          <cell r="C695" t="str">
            <v>H</v>
          </cell>
          <cell r="D695" t="str">
            <v>4,66</v>
          </cell>
        </row>
        <row r="696">
          <cell r="A696">
            <v>88569</v>
          </cell>
          <cell r="B696" t="str">
            <v>ESPARGIDOR DE ASFALTO PRESSURIZADO COM TANQUE DE 2500 L, REBOCÁVEL COM MOTOR A GASOLINA POTÊNCIA 3,4 HP - DEPRECIAÇÃO. AF_07/2014</v>
          </cell>
          <cell r="C696" t="str">
            <v>H</v>
          </cell>
          <cell r="D696" t="str">
            <v>2,46</v>
          </cell>
        </row>
        <row r="697">
          <cell r="A697">
            <v>88570</v>
          </cell>
          <cell r="B697" t="str">
            <v>ESPARGIDOR DE ASFALTO PRESSURIZADO COM TANQUE DE 2500 L, REBOCÁVEL COM MOTOR A GASOLINA POTÊNCIA 3,4 HP - JUROS. AF_07/2014</v>
          </cell>
          <cell r="C697" t="str">
            <v>H</v>
          </cell>
          <cell r="D697" t="str">
            <v>0,53</v>
          </cell>
        </row>
        <row r="698">
          <cell r="A698">
            <v>88826</v>
          </cell>
          <cell r="B698" t="str">
            <v>BETONEIRA CAPACIDADE NOMINAL DE 400 L, CAPACIDADE DE MISTURA 280 L, MOTOR ELÉTRICO TRIFÁSICO POTÊNCIA DE 2 CV, SEM CARREGADOR - DEPRECIAÇÃO. AF_10/2014</v>
          </cell>
          <cell r="C698" t="str">
            <v>H</v>
          </cell>
          <cell r="D698" t="str">
            <v>0,21</v>
          </cell>
        </row>
        <row r="699">
          <cell r="A699">
            <v>88827</v>
          </cell>
          <cell r="B699" t="str">
            <v>BETONEIRA CAPACIDADE NOMINAL DE 400 L, CAPACIDADE DE MISTURA 280 L, MOTOR ELÉTRICO TRIFÁSICO POTÊNCIA DE 2 CV, SEM CARREGADOR - JUROS. AF_10/2014</v>
          </cell>
          <cell r="C699" t="str">
            <v>H</v>
          </cell>
          <cell r="D699" t="str">
            <v>0,02</v>
          </cell>
        </row>
        <row r="700">
          <cell r="A700">
            <v>88828</v>
          </cell>
          <cell r="B700" t="str">
            <v>BETONEIRA CAPACIDADE NOMINAL DE 400 L, CAPACIDADE DE MISTURA 280 L, MOTOR ELÉTRICO TRIFÁSICO POTÊNCIA DE 2 CV, SEM CARREGADOR - MANUTENÇÃO. AF_10/2014</v>
          </cell>
          <cell r="C700" t="str">
            <v>H</v>
          </cell>
          <cell r="D700" t="str">
            <v>0,20</v>
          </cell>
        </row>
        <row r="701">
          <cell r="A701">
            <v>88829</v>
          </cell>
          <cell r="B701" t="str">
            <v>BETONEIRA CAPACIDADE NOMINAL DE 400 L, CAPACIDADE DE MISTURA 280 L, MOTOR ELÉTRICO TRIFÁSICO POTÊNCIA DE 2 CV, SEM CARREGADOR - MATERIAIS NA OPERAÇÃO. AF_10/2014</v>
          </cell>
          <cell r="C701" t="str">
            <v>H</v>
          </cell>
          <cell r="D701" t="str">
            <v>1,22</v>
          </cell>
        </row>
        <row r="702">
          <cell r="A702">
            <v>88832</v>
          </cell>
          <cell r="B702" t="str">
            <v>ESCAVADEIRA HIDRÁULICA SOBRE ESTEIRAS, CAÇAMBA 0,80 M3, PESO OPERACIONAL 17,8 T, POTÊNCIA LÍQUIDA 110 HP - DEPRECIAÇÃO. AF_10/2014</v>
          </cell>
          <cell r="C702" t="str">
            <v>H</v>
          </cell>
          <cell r="D702" t="str">
            <v>25,11</v>
          </cell>
        </row>
        <row r="703">
          <cell r="A703">
            <v>88834</v>
          </cell>
          <cell r="B703" t="str">
            <v>ESCAVADEIRA HIDRÁULICA SOBRE ESTEIRAS, CAÇAMBA 0,80 M3, PESO OPERACIONAL 17,8 T, POTÊNCIA LÍQUIDA 110 HP - JUROS. AF_10/2014</v>
          </cell>
          <cell r="C703" t="str">
            <v>H</v>
          </cell>
          <cell r="D703" t="str">
            <v>3,40</v>
          </cell>
        </row>
        <row r="704">
          <cell r="A704">
            <v>88835</v>
          </cell>
          <cell r="B704" t="str">
            <v>ESCAVADEIRA HIDRÁULICA SOBRE ESTEIRAS, CAÇAMBA 0,80 M3, PESO OPERACIONAL 17,8 T, POTÊNCIA LÍQUIDA 110 HP - MANUTENÇÃO. AF_10/2014</v>
          </cell>
          <cell r="C704" t="str">
            <v>H</v>
          </cell>
          <cell r="D704" t="str">
            <v>31,39</v>
          </cell>
        </row>
        <row r="705">
          <cell r="A705">
            <v>88836</v>
          </cell>
          <cell r="B705" t="str">
            <v>ESCAVADEIRA HIDRÁULICA SOBRE ESTEIRAS, CAÇAMBA 0,80 M3, PESO OPERACIONAL 17,8 T, POTÊNCIA LÍQUIDA 110 HP - MATERIAIS NA OPERAÇÃO. AF_10/2014</v>
          </cell>
          <cell r="C705" t="str">
            <v>H</v>
          </cell>
          <cell r="D705" t="str">
            <v>40,01</v>
          </cell>
        </row>
        <row r="706">
          <cell r="A706">
            <v>88839</v>
          </cell>
          <cell r="B706" t="str">
            <v>TRATOR DE ESTEIRAS, POTÊNCIA 125 HP, PESO OPERACIONAL 12,9 T, COM LÂMINA 2,7 M3 - DEPRECIAÇÃO. AF_10/2014</v>
          </cell>
          <cell r="C706" t="str">
            <v>H</v>
          </cell>
          <cell r="D706" t="str">
            <v>20,08</v>
          </cell>
        </row>
        <row r="707">
          <cell r="A707">
            <v>88840</v>
          </cell>
          <cell r="B707" t="str">
            <v>TRATOR DE ESTEIRAS, POTÊNCIA 125 HP, PESO OPERACIONAL 12,9 T, COM LÂMINA 2,7 M3 - JUROS. AF_10/2014</v>
          </cell>
          <cell r="C707" t="str">
            <v>H</v>
          </cell>
          <cell r="D707" t="str">
            <v>4,52</v>
          </cell>
        </row>
        <row r="708">
          <cell r="A708">
            <v>88841</v>
          </cell>
          <cell r="B708" t="str">
            <v>TRATOR DE ESTEIRAS, POTÊNCIA 125 HP, PESO OPERACIONAL 12,9 T, COM LÂMINA 2,7 M3 - MANUTENÇÃO. AF_10/2014</v>
          </cell>
          <cell r="C708" t="str">
            <v>H</v>
          </cell>
          <cell r="D708" t="str">
            <v>35,91</v>
          </cell>
        </row>
        <row r="709">
          <cell r="A709">
            <v>88842</v>
          </cell>
          <cell r="B709" t="str">
            <v>TRATOR DE ESTEIRAS, POTÊNCIA 125 HP, PESO OPERACIONAL 12,9 T, COM LÂMINA 2,7 M3 - MATERIAIS NA OPERAÇÃO. AF_10/2014</v>
          </cell>
          <cell r="C709" t="str">
            <v>H</v>
          </cell>
          <cell r="D709" t="str">
            <v>48,97</v>
          </cell>
        </row>
        <row r="710">
          <cell r="A710">
            <v>88847</v>
          </cell>
          <cell r="B710" t="str">
            <v>USINA DE LAMA ASFÁLTICA, PROD 30 A 50 T/H, SILO DE AGREGADO 7 M3, RESERVATÓRIOS PARA EMULSÃO E ÁGUA DE 2,3 M3 CADA, MISTURADOR TIPO PUG MILL A SER MONTADO SOBRE CAMINHÃO - DEPRECIAÇÃO. AF_10/2014</v>
          </cell>
          <cell r="C710" t="str">
            <v>H</v>
          </cell>
          <cell r="D710" t="str">
            <v>14,55</v>
          </cell>
        </row>
        <row r="711">
          <cell r="A711">
            <v>88848</v>
          </cell>
          <cell r="B711" t="str">
            <v>USINA DE LAMA ASFÁLTICA, PROD 30 A 50 T/H, SILO DE AGREGADO 7 M3, RESERVATÓRIOS PARA EMULSÃO E ÁGUA DE 2,3 M3 CADA, MISTURADOR TIPO PUG MILL A SER MONTADO SOBRE CAMINHÃO - JUROS. AF_10/2014</v>
          </cell>
          <cell r="C711" t="str">
            <v>H</v>
          </cell>
          <cell r="D711" t="str">
            <v>3,05</v>
          </cell>
        </row>
        <row r="712">
          <cell r="A712">
            <v>88853</v>
          </cell>
          <cell r="B712" t="str">
            <v>MOTOBOMBA CENTRÍFUGA, MOTOR A GASOLINA, POTÊNCIA 5,42 HP, BOCAIS 1 1/2" X 1", DIÂMETRO ROTOR 143 MM HM/Q = 6 MCA / 16,8 M3/H A 38 MCA / 6,6 M3/H - DEPRECIAÇÃO. AF_06/2014</v>
          </cell>
          <cell r="C712" t="str">
            <v>H</v>
          </cell>
          <cell r="D712" t="str">
            <v>0,18</v>
          </cell>
        </row>
        <row r="713">
          <cell r="A713">
            <v>88854</v>
          </cell>
          <cell r="B713" t="str">
            <v>MOTOBOMBA CENTRÍFUGA, MOTOR A GASOLINA, POTÊNCIA 5,42 HP, BOCAIS 1 1/2" X 1", DIÂMETRO ROTOR 143 MM HM/Q = 6 MCA / 16,8 M3/H A 38 MCA / 6,6 M3/H - JUROS. AF_06/2014</v>
          </cell>
          <cell r="C713" t="str">
            <v>H</v>
          </cell>
          <cell r="D713" t="str">
            <v>0,02</v>
          </cell>
        </row>
        <row r="714">
          <cell r="A714">
            <v>88855</v>
          </cell>
          <cell r="B714" t="str">
            <v>GRADE DE DISCO CONTROLE REMOTO REBOCÁVEL, COM 24 DISCOS 24 X 6 MM COM PNEUS PARA TRANSPORTE - DEPRECIAÇÃO. AF_06/2014</v>
          </cell>
          <cell r="C714" t="str">
            <v>H</v>
          </cell>
          <cell r="D714" t="str">
            <v>1,76</v>
          </cell>
        </row>
        <row r="715">
          <cell r="A715">
            <v>88856</v>
          </cell>
          <cell r="B715" t="str">
            <v>GRADE DE DISCO CONTROLE REMOTO REBOCÁVEL, COM 24 DISCOS 24 X 6 MM COM PNEUS PARA TRANSPORTE - JUROS. AF_06/2014</v>
          </cell>
          <cell r="C715" t="str">
            <v>H</v>
          </cell>
          <cell r="D715" t="str">
            <v>0,24</v>
          </cell>
        </row>
        <row r="716">
          <cell r="A716">
            <v>88857</v>
          </cell>
          <cell r="B716" t="str">
            <v>RETROESCAVADEIRA SOBRE RODAS COM CARREGADEIRA, TRAÇÃO 4X4, POTÊNCIA LÍQ. 88 HP, CAÇAMBA CARREG. CAP. MÍN. 1 M3, CAÇAMBA RETRO CAP. 0,26 M3, PESO OPERACIONAL MÍN. 6.674 KG, PROFUNDIDADE ESCAVAÇÃO MÁX. 4,37 M - DEPRECIAÇÃO. AF_06/2014</v>
          </cell>
          <cell r="C716" t="str">
            <v>H</v>
          </cell>
          <cell r="D716" t="str">
            <v>14,37</v>
          </cell>
        </row>
        <row r="717">
          <cell r="A717">
            <v>88858</v>
          </cell>
          <cell r="B717" t="str">
            <v>RETROESCAVADEIRA SOBRE RODAS COM CARREGADEIRA, TRAÇÃO 4X4, POTÊNCIA LÍQ. 88 HP, CAÇAMBA CARREG. CAP. MÍN. 1 M3, CAÇAMBA RETRO CAP. 0,26 M3, PESO OPERACIONAL MÍN. 6.674 KG, PROFUNDIDADE ESCAVAÇÃO MÁX. 4,37 M - JUROS. AF_06/2014</v>
          </cell>
          <cell r="C717" t="str">
            <v>H</v>
          </cell>
          <cell r="D717" t="str">
            <v>1,95</v>
          </cell>
        </row>
        <row r="718">
          <cell r="A718">
            <v>88859</v>
          </cell>
          <cell r="B718" t="str">
            <v>RETROESCAVADEIRA SOBRE RODAS COM CARREGADEIRA, TRAÇÃO 4X2, POTÊNCIA LÍQ. 79 HP, CAÇAMBA CARREG. CAP. MÍN. 1 M3, CAÇAMBA RETRO CAP. 0,20 M3, PESO OPERACIONAL MÍN. 6.570 KG, PROFUNDIDADE ESCAVAÇÃO MÁX. 4,37 M - DEPRECIAÇÃO. AF_06/2014</v>
          </cell>
          <cell r="C718" t="str">
            <v>H</v>
          </cell>
          <cell r="D718" t="str">
            <v>12,78</v>
          </cell>
        </row>
        <row r="719">
          <cell r="A719">
            <v>88860</v>
          </cell>
          <cell r="B719" t="str">
            <v>RETROESCAVADEIRA SOBRE RODAS COM CARREGADEIRA, TRAÇÃO 4X2, POTÊNCIA LÍQ. 79 HP, CAÇAMBA CARREG. CAP. MÍN. 1 M3, CAÇAMBA RETRO CAP. 0,20 M3, PESO OPERACIONAL MÍN. 6.570 KG, PROFUNDIDADE ESCAVAÇÃO MÁX. 4,37 M - JUROS. AF_06/2014</v>
          </cell>
          <cell r="C719" t="str">
            <v>H</v>
          </cell>
          <cell r="D719" t="str">
            <v>1,73</v>
          </cell>
        </row>
        <row r="720">
          <cell r="A720">
            <v>88900</v>
          </cell>
          <cell r="B720" t="str">
            <v>ESCAVADEIRA HIDRÁULICA SOBRE ESTEIRAS, CAÇAMBA 1,20 M3, PESO OPERACIONAL 21 T, POTÊNCIA BRUTA 155 HP - DEPRECIAÇÃO. AF_06/2014</v>
          </cell>
          <cell r="C720" t="str">
            <v>H</v>
          </cell>
          <cell r="D720" t="str">
            <v>29,28</v>
          </cell>
        </row>
        <row r="721">
          <cell r="A721">
            <v>88902</v>
          </cell>
          <cell r="B721" t="str">
            <v>ESCAVADEIRA HIDRÁULICA SOBRE ESTEIRAS, CAÇAMBA 1,20 M3, PESO OPERACIONAL 21 T, POTÊNCIA BRUTA 155 HP - JUROS. AF_06/2014</v>
          </cell>
          <cell r="C721" t="str">
            <v>H</v>
          </cell>
          <cell r="D721" t="str">
            <v>3,97</v>
          </cell>
        </row>
        <row r="722">
          <cell r="A722">
            <v>88903</v>
          </cell>
          <cell r="B722" t="str">
            <v>ESCAVADEIRA HIDRÁULICA SOBRE ESTEIRAS, CAÇAMBA 1,20 M3, PESO OPERACIONAL 21 T, POTÊNCIA BRUTA 155 HP - MANUTENÇÃO. AF_06/2014</v>
          </cell>
          <cell r="C722" t="str">
            <v>H</v>
          </cell>
          <cell r="D722" t="str">
            <v>36,60</v>
          </cell>
        </row>
        <row r="723">
          <cell r="A723">
            <v>88904</v>
          </cell>
          <cell r="B723" t="str">
            <v>ESCAVADEIRA HIDRÁULICA SOBRE ESTEIRAS, CAÇAMBA 1,20 M3, PESO OPERACIONAL 21 T, POTÊNCIA BRUTA 155 HP - MATERIAIS NA OPERAÇÃO. AF_06/2014</v>
          </cell>
          <cell r="C723" t="str">
            <v>H</v>
          </cell>
          <cell r="D723" t="str">
            <v>56,36</v>
          </cell>
        </row>
        <row r="724">
          <cell r="A724">
            <v>89009</v>
          </cell>
          <cell r="B724" t="str">
            <v>TRATOR DE ESTEIRAS, POTÊNCIA 150 HP, PESO OPERACIONAL 16,7 T, COM RODA MOTRIZ ELEVADA E LÂMINA 3,18 M3 - DEPRECIAÇÃO. AF_06/2014</v>
          </cell>
          <cell r="C724" t="str">
            <v>H</v>
          </cell>
          <cell r="D724" t="str">
            <v>24,88</v>
          </cell>
        </row>
        <row r="725">
          <cell r="A725">
            <v>89010</v>
          </cell>
          <cell r="B725" t="str">
            <v>TRATOR DE ESTEIRAS, POTÊNCIA 150 HP, PESO OPERACIONAL 16,7 T, COM RODA MOTRIZ ELEVADA E LÂMINA 3,18 M3 - JUROS. AF_06/2014</v>
          </cell>
          <cell r="C725" t="str">
            <v>H</v>
          </cell>
          <cell r="D725" t="str">
            <v>5,60</v>
          </cell>
        </row>
        <row r="726">
          <cell r="A726">
            <v>89011</v>
          </cell>
          <cell r="B726" t="str">
            <v>RETROESCAVADEIRA SOBRE RODAS COM CARREGADEIRA, TRAÇÃO 4X4, POTÊNCIA LÍQ. 72 HP, CAÇAMBA CARREG. CAP. MÍN. 0,79 M3, CAÇAMBA RETRO CAP. 0,18 M3, PESO OPERACIONAL MÍN. 7.140 KG, PROFUNDIDADE ESCAVAÇÃO MÁX. 4,50 M - DEPRECIAÇÃO. AF_06/2014</v>
          </cell>
          <cell r="C726" t="str">
            <v>H</v>
          </cell>
          <cell r="D726" t="str">
            <v>13,86</v>
          </cell>
        </row>
        <row r="727">
          <cell r="A727">
            <v>89012</v>
          </cell>
          <cell r="B727" t="str">
            <v>RETROESCAVADEIRA SOBRE RODAS COM CARREGADEIRA, TRAÇÃO 4X4, POTÊNCIA LÍQ. 72 HP, CAÇAMBA CARREG. CAP. MÍN. 0,79 M3, CAÇAMBA RETRO CAP. 0,18 M3, PESO OPERACIONAL MÍN. 7.140 KG, PROFUNDIDADE ESCAVAÇÃO MÁX. 4,50 M - JUROS. AF_06/2014</v>
          </cell>
          <cell r="C727" t="str">
            <v>H</v>
          </cell>
          <cell r="D727" t="str">
            <v>1,88</v>
          </cell>
        </row>
        <row r="728">
          <cell r="A728">
            <v>89013</v>
          </cell>
          <cell r="B728" t="str">
            <v>TRATOR DE ESTEIRAS, POTÊNCIA 347 HP, PESO OPERACIONAL 38,5 T, COM LÂMINA 8,70 M3 - DEPRECIAÇÃO. AF_06/2014</v>
          </cell>
          <cell r="C728" t="str">
            <v>H</v>
          </cell>
          <cell r="D728" t="str">
            <v>81,49</v>
          </cell>
        </row>
        <row r="729">
          <cell r="A729">
            <v>89014</v>
          </cell>
          <cell r="B729" t="str">
            <v>TRATOR DE ESTEIRAS, POTÊNCIA 347 HP, PESO OPERACIONAL 38,5 T, COM LÂMINA 8,70 M3 - JUROS. AF_06/2014</v>
          </cell>
          <cell r="C729" t="str">
            <v>H</v>
          </cell>
          <cell r="D729" t="str">
            <v>18,34</v>
          </cell>
        </row>
        <row r="730">
          <cell r="A730">
            <v>89015</v>
          </cell>
          <cell r="B730" t="str">
            <v>VASSOURA MECÂNICA REBOCÁVEL COM ESCOVA CILÍNDRICA, LARGURA ÚTIL DE VARRIMENTO DE 2,44 M - DEPRECIAÇÃO. AF_06/2014</v>
          </cell>
          <cell r="C730" t="str">
            <v>H</v>
          </cell>
          <cell r="D730" t="str">
            <v>2,03</v>
          </cell>
        </row>
        <row r="731">
          <cell r="A731">
            <v>89016</v>
          </cell>
          <cell r="B731" t="str">
            <v>VASSOURA MECÂNICA REBOCÁVEL COM ESCOVA CILÍNDRICA, LARGURA ÚTIL DE VARRIMENTO DE 2,44 M - JUROS. AF_06/2014</v>
          </cell>
          <cell r="C731" t="str">
            <v>H</v>
          </cell>
          <cell r="D731" t="str">
            <v>0,27</v>
          </cell>
        </row>
        <row r="732">
          <cell r="A732">
            <v>89017</v>
          </cell>
          <cell r="B732" t="str">
            <v>TRATOR DE ESTEIRAS, POTÊNCIA 170 HP, PESO OPERACIONAL 19 T, CAÇAMBA 5,2 M3 - DEPRECIAÇÃO. AF_06/2014</v>
          </cell>
          <cell r="C732" t="str">
            <v>H</v>
          </cell>
          <cell r="D732" t="str">
            <v>24,72</v>
          </cell>
        </row>
        <row r="733">
          <cell r="A733">
            <v>89018</v>
          </cell>
          <cell r="B733" t="str">
            <v>TRATOR DE ESTEIRAS, POTÊNCIA 170 HP, PESO OPERACIONAL 19 T, CAÇAMBA 5,2 M3 - JUROS. AF_06/2014</v>
          </cell>
          <cell r="C733" t="str">
            <v>H</v>
          </cell>
          <cell r="D733" t="str">
            <v>5,56</v>
          </cell>
        </row>
        <row r="734">
          <cell r="A734">
            <v>89019</v>
          </cell>
          <cell r="B734" t="str">
            <v>BOMBA SUBMERSÍVEL ELÉTRICA TRIFÁSICA, POTÊNCIA 2,96 HP, Ø ROTOR 144 MM SEMI-ABERTO, BOCAL DE SAÍDA Ø 2, HM/Q = 2 MCA / 38,8 M3/H A 28 MCA / 5 M3/H - DEPRECIAÇÃO. AF_06/2014</v>
          </cell>
          <cell r="C734" t="str">
            <v>H</v>
          </cell>
          <cell r="D734" t="str">
            <v>0,27</v>
          </cell>
        </row>
        <row r="735">
          <cell r="A735">
            <v>89020</v>
          </cell>
          <cell r="B735" t="str">
            <v>BOMBA SUBMERSÍVEL ELÉTRICA TRIFÁSICA, POTÊNCIA 2,96 HP, Ø ROTOR 144 MM SEMI-ABERTO, BOCAL DE SAÍDA Ø 2, HM/Q = 2 MCA / 38,8 M3/H A 28 MCA / 5 M3/H - JUROS. AF_06/2014</v>
          </cell>
          <cell r="C735" t="str">
            <v>H</v>
          </cell>
          <cell r="D735" t="str">
            <v>0,03</v>
          </cell>
        </row>
        <row r="736">
          <cell r="A736">
            <v>89023</v>
          </cell>
          <cell r="B736" t="str">
            <v>TANQUE DE ASFALTO ESTACIONÁRIO COM MAÇARICO, CAPACIDADE 20.000 L - DEPRECIAÇÃO. AF_06/2014</v>
          </cell>
          <cell r="C736" t="str">
            <v>H</v>
          </cell>
          <cell r="D736" t="str">
            <v>2,71</v>
          </cell>
        </row>
        <row r="737">
          <cell r="A737">
            <v>89024</v>
          </cell>
          <cell r="B737" t="str">
            <v>TANQUE DE ASFALTO ESTACIONÁRIO COM MAÇARICO, CAPACIDADE 20.000 L - JUROS. AF_06/2014</v>
          </cell>
          <cell r="C737" t="str">
            <v>H</v>
          </cell>
          <cell r="D737" t="str">
            <v>0,45</v>
          </cell>
        </row>
        <row r="738">
          <cell r="A738">
            <v>89025</v>
          </cell>
          <cell r="B738" t="str">
            <v>TANQUE DE ASFALTO ESTACIONÁRIO COM MAÇARICO, CAPACIDADE 20.000 L - MANUTENÇÃO. AF_06/2014</v>
          </cell>
          <cell r="C738" t="str">
            <v>H</v>
          </cell>
          <cell r="D738" t="str">
            <v>5,09</v>
          </cell>
        </row>
        <row r="739">
          <cell r="A739">
            <v>89026</v>
          </cell>
          <cell r="B739" t="str">
            <v>TANQUE DE ASFALTO ESTACIONÁRIO COM MAÇARICO, CAPACIDADE 20.000 L - MATERIAIS NA OPERAÇÃO. AF_06/2014</v>
          </cell>
          <cell r="C739" t="str">
            <v>H</v>
          </cell>
          <cell r="D739" t="str">
            <v>124,80</v>
          </cell>
        </row>
        <row r="740">
          <cell r="A740">
            <v>89029</v>
          </cell>
          <cell r="B740" t="str">
            <v>TRATOR DE ESTEIRAS, POTÊNCIA 100 HP, PESO OPERACIONAL 9,4 T, COM LÂMINA 2,19 M3 - DEPRECIAÇÃO. AF_06/2014</v>
          </cell>
          <cell r="C740" t="str">
            <v>H</v>
          </cell>
          <cell r="D740" t="str">
            <v>19,19</v>
          </cell>
        </row>
        <row r="741">
          <cell r="A741">
            <v>89030</v>
          </cell>
          <cell r="B741" t="str">
            <v>TRATOR DE ESTEIRAS, POTÊNCIA 100 HP, PESO OPERACIONAL 9,4 T, COM LÂMINA 2,19 M3 - JUROS. AF_06/2014</v>
          </cell>
          <cell r="C741" t="str">
            <v>H</v>
          </cell>
          <cell r="D741" t="str">
            <v>4,31</v>
          </cell>
        </row>
        <row r="742">
          <cell r="A742">
            <v>89033</v>
          </cell>
          <cell r="B742" t="str">
            <v>TRATOR DE PNEUS, POTÊNCIA 85 CV, TRAÇÃO 4X4, PESO COM LASTRO DE 4.675 KG - DEPRECIAÇÃO. AF_06/2014</v>
          </cell>
          <cell r="C742" t="str">
            <v>H</v>
          </cell>
          <cell r="D742" t="str">
            <v>7,83</v>
          </cell>
        </row>
        <row r="743">
          <cell r="A743">
            <v>89034</v>
          </cell>
          <cell r="B743" t="str">
            <v>TRATOR DE PNEUS, POTÊNCIA 85 CV, TRAÇÃO 4X4, PESO COM LASTRO DE 4.675 KG - JUROS. AF_06/2014</v>
          </cell>
          <cell r="C743" t="str">
            <v>H</v>
          </cell>
          <cell r="D743" t="str">
            <v>1,08</v>
          </cell>
        </row>
        <row r="744">
          <cell r="A744">
            <v>89128</v>
          </cell>
          <cell r="B744" t="str">
            <v>PÁ CARREGADEIRA SOBRE RODAS, POTÊNCIA LÍQUIDA 128 HP, CAPACIDADE DA CAÇAMBA 1,7 A 2,8 M3, PESO OPERACIONAL 11632 KG - DEPRECIAÇÃO. AF_06/2014</v>
          </cell>
          <cell r="C744" t="str">
            <v>H</v>
          </cell>
          <cell r="D744" t="str">
            <v>20,53</v>
          </cell>
        </row>
        <row r="745">
          <cell r="A745">
            <v>89129</v>
          </cell>
          <cell r="B745" t="str">
            <v>PÁ CARREGADEIRA SOBRE RODAS, POTÊNCIA LÍQUIDA 128 HP, CAPACIDADE DA CAÇAMBA 1,7 A 2,8 M3, PESO OPERACIONAL 11632 KG - JUROS. AF_06/2014</v>
          </cell>
          <cell r="C745" t="str">
            <v>H</v>
          </cell>
          <cell r="D745" t="str">
            <v>2,78</v>
          </cell>
        </row>
        <row r="746">
          <cell r="A746">
            <v>89130</v>
          </cell>
          <cell r="B746" t="str">
            <v>PÁ CARREGADEIRA SOBRE RODAS, POTÊNCIA 197 HP, CAPACIDADE DA CAÇAMBA 2,5 A 3,5 M3, PESO OPERACIONAL 18338 KG - DEPRECIAÇÃO. AF_06/2014</v>
          </cell>
          <cell r="C746" t="str">
            <v>H</v>
          </cell>
          <cell r="D746" t="str">
            <v>28,46</v>
          </cell>
        </row>
        <row r="747">
          <cell r="A747">
            <v>89131</v>
          </cell>
          <cell r="B747" t="str">
            <v>PÁ CARREGADEIRA SOBRE RODAS, POTÊNCIA 197 HP, CAPACIDADE DA CAÇAMBA 2,5 A 3,5 M3, PESO OPERACIONAL 18338 KG - JUROS. AF_06/2014</v>
          </cell>
          <cell r="C747" t="str">
            <v>H</v>
          </cell>
          <cell r="D747" t="str">
            <v>3,86</v>
          </cell>
        </row>
        <row r="748">
          <cell r="A748">
            <v>89210</v>
          </cell>
          <cell r="B748" t="str">
            <v>ROLO COMPACTADOR VIBRATÓRIO DE UM CILINDRO AÇO LISO, POTÊNCIA 80 HP, PESO OPERACIONAL MÁXIMO 8,1 T, IMPACTO DINÂMICO 16,15 / 9,5 T, LARGURA DE TRABALHO 1,68 M - DEPRECIAÇÃO. AF_06/2014</v>
          </cell>
          <cell r="C748" t="str">
            <v>H</v>
          </cell>
          <cell r="D748" t="str">
            <v>15,95</v>
          </cell>
        </row>
        <row r="749">
          <cell r="A749">
            <v>89211</v>
          </cell>
          <cell r="B749" t="str">
            <v>ROLO COMPACTADOR VIBRATÓRIO DE UM CILINDRO AÇO LISO, POTÊNCIA 80 HP, PESO OPERACIONAL MÁXIMO 8,1 T, IMPACTO DINÂMICO 16,15 / 9,5 T, LARGURA DE TRABALHO 1,68 M - JUROS. AF_06/2014</v>
          </cell>
          <cell r="C749" t="str">
            <v>H</v>
          </cell>
          <cell r="D749" t="str">
            <v>2,21</v>
          </cell>
        </row>
        <row r="750">
          <cell r="A750">
            <v>89212</v>
          </cell>
          <cell r="B750" t="str">
            <v>BATE-ESTACAS POR GRAVIDADE, POTÊNCIA DE 160 HP, PESO DO MARTELO ATÉ 3 TONELADAS - DEPRECIAÇÃO. AF_11/2014</v>
          </cell>
          <cell r="C750" t="str">
            <v>H</v>
          </cell>
          <cell r="D750" t="str">
            <v>15,18</v>
          </cell>
        </row>
        <row r="751">
          <cell r="A751">
            <v>89213</v>
          </cell>
          <cell r="B751" t="str">
            <v>BATE-ESTACAS POR GRAVIDADE, POTÊNCIA DE 160 HP, PESO DO MARTELO ATÉ 3 TONELADAS - JUROS. AF_11/2014</v>
          </cell>
          <cell r="C751" t="str">
            <v>H</v>
          </cell>
          <cell r="D751" t="str">
            <v>2,39</v>
          </cell>
        </row>
        <row r="752">
          <cell r="A752">
            <v>89214</v>
          </cell>
          <cell r="B752" t="str">
            <v>BATE-ESTACAS POR GRAVIDADE, POTÊNCIA DE 160 HP, PESO DO MARTELO ATÉ 3 TONELADAS - MANUTENÇÃO. AF_11/2014</v>
          </cell>
          <cell r="C752" t="str">
            <v>H</v>
          </cell>
          <cell r="D752" t="str">
            <v>14,25</v>
          </cell>
        </row>
        <row r="753">
          <cell r="A753">
            <v>89215</v>
          </cell>
          <cell r="B753" t="str">
            <v>BATE-ESTACAS POR GRAVIDADE, POTÊNCIA DE 160 HP, PESO DO MARTELO ATÉ 3 TONELADAS - MATERIAIS NA OPERAÇÃO. AF_11/2014</v>
          </cell>
          <cell r="C753" t="str">
            <v>H</v>
          </cell>
          <cell r="D753" t="str">
            <v>58,20</v>
          </cell>
        </row>
        <row r="754">
          <cell r="A754">
            <v>89221</v>
          </cell>
          <cell r="B754" t="str">
            <v>BETONEIRA CAPACIDADE NOMINAL DE 600 L, CAPACIDADE DE MISTURA 360 L, MOTOR ELÉTRICO TRIFÁSICO POTÊNCIA DE 4 CV, SEM CARREGADOR - DEPRECIAÇÃO. AF_11/2014</v>
          </cell>
          <cell r="C754" t="str">
            <v>H</v>
          </cell>
          <cell r="D754" t="str">
            <v>0,88</v>
          </cell>
        </row>
        <row r="755">
          <cell r="A755">
            <v>89222</v>
          </cell>
          <cell r="B755" t="str">
            <v>BETONEIRA CAPACIDADE NOMINAL DE 600 L, CAPACIDADE DE MISTURA 360 L, MOTOR ELÉTRICO TRIFÁSICO POTÊNCIA DE 4 CV, SEM CARREGADOR - JUROS. AF_11/2014</v>
          </cell>
          <cell r="C755" t="str">
            <v>H</v>
          </cell>
          <cell r="D755" t="str">
            <v>0,10</v>
          </cell>
        </row>
        <row r="756">
          <cell r="A756">
            <v>89223</v>
          </cell>
          <cell r="B756" t="str">
            <v>BETONEIRA CAPACIDADE NOMINAL DE 600 L, CAPACIDADE DE MISTURA 360 L, MOTOR ELÉTRICO TRIFÁSICO POTÊNCIA DE 4 CV, SEM CARREGADOR - MANUTENÇÃO. AF_11/2014</v>
          </cell>
          <cell r="C756" t="str">
            <v>H</v>
          </cell>
          <cell r="D756" t="str">
            <v>0,83</v>
          </cell>
        </row>
        <row r="757">
          <cell r="A757">
            <v>89224</v>
          </cell>
          <cell r="B757" t="str">
            <v>BETONEIRA CAPACIDADE NOMINAL DE 600 L, CAPACIDADE DE MISTURA 360 L, MOTOR ELÉTRICO TRIFÁSICO POTÊNCIA DE 4 CV, SEM CARREGADOR - MATERIAIS NA OPERAÇÃO. AF_11/2014</v>
          </cell>
          <cell r="C757" t="str">
            <v>H</v>
          </cell>
          <cell r="D757" t="str">
            <v>2,45</v>
          </cell>
        </row>
        <row r="758">
          <cell r="A758">
            <v>89228</v>
          </cell>
          <cell r="B758" t="str">
            <v>MOTONIVELADORA POTÊNCIA BÁSICA LÍQUIDA (PRIMEIRA MARCHA) 125 HP, PESO BRUTO 13032 KG, LARGURA DA LÂMINA DE 3,7 M - DEPRECIAÇÃO. AF_06/2014</v>
          </cell>
          <cell r="C758" t="str">
            <v>H</v>
          </cell>
          <cell r="D758" t="str">
            <v>25,60</v>
          </cell>
        </row>
        <row r="759">
          <cell r="A759">
            <v>89229</v>
          </cell>
          <cell r="B759" t="str">
            <v>MOTONIVELADORA POTÊNCIA BÁSICA LÍQUIDA (PRIMEIRA MARCHA) 125 HP, PESO BRUTO 13032 KG, LARGURA DA LÂMINA DE 3,7 M - JUROS. AF_06/2014</v>
          </cell>
          <cell r="C759" t="str">
            <v>H</v>
          </cell>
          <cell r="D759" t="str">
            <v>4,60</v>
          </cell>
        </row>
        <row r="760">
          <cell r="A760">
            <v>89230</v>
          </cell>
          <cell r="B760" t="str">
            <v>FRESADORA DE ASFALTO A FRIO SOBRE RODAS, LARGURA FRESAGEM DE 1,0 M, POTÊNCIA 208 HP - DEPRECIAÇÃO. AF_11/2014</v>
          </cell>
          <cell r="C760" t="str">
            <v>H</v>
          </cell>
          <cell r="D760" t="str">
            <v>89,84</v>
          </cell>
        </row>
        <row r="761">
          <cell r="A761">
            <v>89231</v>
          </cell>
          <cell r="B761" t="str">
            <v>FRESADORA DE ASFALTO A FRIO SOBRE RODAS, LARGURA FRESAGEM DE 1,0 M, POTÊNCIA 208 HP - JUROS. AF_11/2014</v>
          </cell>
          <cell r="C761" t="str">
            <v>H</v>
          </cell>
          <cell r="D761" t="str">
            <v>14,23</v>
          </cell>
        </row>
        <row r="762">
          <cell r="A762">
            <v>89232</v>
          </cell>
          <cell r="B762" t="str">
            <v>FRESADORA DE ASFALTO A FRIO SOBRE RODAS, LARGURA FRESAGEM DE 1,0 M, POTÊNCIA 208 HP - MANUTENÇÃO. AF_11/2014</v>
          </cell>
          <cell r="C762" t="str">
            <v>H</v>
          </cell>
          <cell r="D762" t="str">
            <v>160,26</v>
          </cell>
        </row>
        <row r="763">
          <cell r="A763">
            <v>89233</v>
          </cell>
          <cell r="B763" t="str">
            <v>FRESADORA DE ASFALTO A FRIO SOBRE RODAS, LARGURA FRESAGEM DE 1,0 M, POTÊNCIA 208 HP - MATERIAIS NA OPERAÇÃO. AF_11/2014</v>
          </cell>
          <cell r="C763" t="str">
            <v>H</v>
          </cell>
          <cell r="D763" t="str">
            <v>104,73</v>
          </cell>
        </row>
        <row r="764">
          <cell r="A764">
            <v>89236</v>
          </cell>
          <cell r="B764" t="str">
            <v>FRESADORA DE ASFALTO A FRIO SOBRE RODAS, LARGURA FRESAGEM DE 2,0 M, POTÊNCIA 550 HP - DEPRECIAÇÃO. AF_11/2014</v>
          </cell>
          <cell r="C764" t="str">
            <v>H</v>
          </cell>
          <cell r="D764" t="str">
            <v>209,88</v>
          </cell>
        </row>
        <row r="765">
          <cell r="A765">
            <v>89237</v>
          </cell>
          <cell r="B765" t="str">
            <v>FRESADORA DE ASFALTO A FRIO SOBRE RODAS, LARGURA FRESAGEM DE 2,0 M, POTÊNCIA 550 HP - JUROS. AF_11/2014</v>
          </cell>
          <cell r="C765" t="str">
            <v>H</v>
          </cell>
          <cell r="D765" t="str">
            <v>33,25</v>
          </cell>
        </row>
        <row r="766">
          <cell r="A766">
            <v>89238</v>
          </cell>
          <cell r="B766" t="str">
            <v>FRESADORA DE ASFALTO A FRIO SOBRE RODAS, LARGURA FRESAGEM DE 2,0 M, POTÊNCIA 550 HP - MANUTENÇÃO. AF_11/2014</v>
          </cell>
          <cell r="C766" t="str">
            <v>H</v>
          </cell>
          <cell r="D766" t="str">
            <v>374,37</v>
          </cell>
        </row>
        <row r="767">
          <cell r="A767">
            <v>89239</v>
          </cell>
          <cell r="B767" t="str">
            <v>FRESADORA DE ASFALTO A FRIO SOBRE RODAS, LARGURA FRESAGEM DE 2,0 M, POTÊNCIA 550 HP - MATERIAIS NA OPERAÇÃO. AF_11/2014</v>
          </cell>
          <cell r="C767" t="str">
            <v>H</v>
          </cell>
          <cell r="D767" t="str">
            <v>276,97</v>
          </cell>
        </row>
        <row r="768">
          <cell r="A768">
            <v>89240</v>
          </cell>
          <cell r="B768" t="str">
            <v>VIBROACABADORA DE ASFALTO SOBRE ESTEIRAS, LARGURA DE PAVIMENTAÇÃO 1,90 M A 5,30 M, POTÊNCIA 105 HP CAPACIDADE 450 T/H - DEPRECIAÇÃO. AF_11/2014</v>
          </cell>
          <cell r="C768" t="str">
            <v>H</v>
          </cell>
          <cell r="D768" t="str">
            <v>64,41</v>
          </cell>
        </row>
        <row r="769">
          <cell r="A769">
            <v>89241</v>
          </cell>
          <cell r="B769" t="str">
            <v>VIBROACABADORA DE ASFALTO SOBRE ESTEIRAS, LARGURA DE PAVIMENTAÇÃO 1,90 M A 5,30 M, POTÊNCIA 105 HP CAPACIDADE 450 T/H - JUROS. AF_11/2014</v>
          </cell>
          <cell r="C769" t="str">
            <v>H</v>
          </cell>
          <cell r="D769" t="str">
            <v>11,59</v>
          </cell>
        </row>
        <row r="770">
          <cell r="A770">
            <v>89246</v>
          </cell>
          <cell r="B770" t="str">
            <v>RECICLADORA DE ASFALTO A FRIO SOBRE RODAS, LARGURA FRESAGEM DE 2,0 M, POTÊNCIA 422 HP - DEPRECIAÇÃO. AF_11/2014</v>
          </cell>
          <cell r="C770" t="str">
            <v>H</v>
          </cell>
          <cell r="D770" t="str">
            <v>182,37</v>
          </cell>
        </row>
        <row r="771">
          <cell r="A771">
            <v>89247</v>
          </cell>
          <cell r="B771" t="str">
            <v>RECICLADORA DE ASFALTO A FRIO SOBRE RODAS, LARGURA FRESAGEM DE 2,0 M, POTÊNCIA 422 HP - JUROS. AF_11/2014</v>
          </cell>
          <cell r="C771" t="str">
            <v>H</v>
          </cell>
          <cell r="D771" t="str">
            <v>28,89</v>
          </cell>
        </row>
        <row r="772">
          <cell r="A772">
            <v>89248</v>
          </cell>
          <cell r="B772" t="str">
            <v>RECICLADORA DE ASFALTO A FRIO SOBRE RODAS, LARGURA FRESAGEM DE 2,0 M, POTÊNCIA 422 HP - MANUTENÇÃO. AF_11/2014</v>
          </cell>
          <cell r="C772" t="str">
            <v>H</v>
          </cell>
          <cell r="D772" t="str">
            <v>325,30</v>
          </cell>
        </row>
        <row r="773">
          <cell r="A773">
            <v>89249</v>
          </cell>
          <cell r="B773" t="str">
            <v>RECICLADORA DE ASFALTO A FRIO SOBRE RODAS, LARGURA FRESAGEM DE 2,0 M, POTÊNCIA 422 HP - MATERIAIS NA OPERAÇÃO. AF_11/2014</v>
          </cell>
          <cell r="C773" t="str">
            <v>H</v>
          </cell>
          <cell r="D773" t="str">
            <v>236,10</v>
          </cell>
        </row>
        <row r="774">
          <cell r="A774">
            <v>89253</v>
          </cell>
          <cell r="B774" t="str">
            <v>VIBROACABADORA DE ASFALTO SOBRE ESTEIRAS, LARGURA DE PAVIMENTAÇÃO 2,13 M A 4,55 M, POTÊNCIA 100 HP, CAPACIDADE 400 T/H - DEPRECIAÇÃO. AF_11/2014</v>
          </cell>
          <cell r="C774" t="str">
            <v>H</v>
          </cell>
          <cell r="D774" t="str">
            <v>52,78</v>
          </cell>
        </row>
        <row r="775">
          <cell r="A775">
            <v>89254</v>
          </cell>
          <cell r="B775" t="str">
            <v>VIBROACABADORA DE ASFALTO SOBRE ESTEIRAS, LARGURA DE PAVIMENTAÇÃO 2,13 M A 4,55 M, POTÊNCIA 100 HP, CAPACIDADE 400 T/H - JUROS. AF_11/2014</v>
          </cell>
          <cell r="C775" t="str">
            <v>H</v>
          </cell>
          <cell r="D775" t="str">
            <v>9,50</v>
          </cell>
        </row>
        <row r="776">
          <cell r="A776">
            <v>89255</v>
          </cell>
          <cell r="B776" t="str">
            <v>VIBROACABADORA DE ASFALTO SOBRE ESTEIRAS, LARGURA DE PAVIMENTAÇÃO 2,13 M A 4,55 M, POTÊNCIA 100 HP, CAPACIDADE 400 T/H - MANUTENÇÃO. AF_11/2014</v>
          </cell>
          <cell r="C776" t="str">
            <v>H</v>
          </cell>
          <cell r="D776" t="str">
            <v>84,85</v>
          </cell>
        </row>
        <row r="777">
          <cell r="A777">
            <v>89256</v>
          </cell>
          <cell r="B777" t="str">
            <v>VIBROACABADORA DE ASFALTO SOBRE ESTEIRAS, LARGURA DE PAVIMENTAÇÃO 2,13 M A 4,55 M, POTÊNCIA 100 HP, CAPACIDADE 400 T/H - MATERIAIS NA OPERAÇÃO. AF_11/2014</v>
          </cell>
          <cell r="C777" t="str">
            <v>H</v>
          </cell>
          <cell r="D777" t="str">
            <v>53,13</v>
          </cell>
        </row>
        <row r="778">
          <cell r="A778">
            <v>89259</v>
          </cell>
          <cell r="B778" t="str">
            <v>GUINDAUTO HIDRÁULICO, CAPACIDADE MÁXIMA DE CARGA 6200 KG, MOMENTO MÁXIMO DE CARGA 11,7 TM, ALCANCE MÁXIMO HORIZONTAL 9,70 M, INCLUSIVE CAMINHÃO TOCO PBT 16.000 KG, POTÊNCIA DE 189 CV - DEPRECIAÇÃO. AF_06/2014</v>
          </cell>
          <cell r="C778" t="str">
            <v>H</v>
          </cell>
          <cell r="D778" t="str">
            <v>11,05</v>
          </cell>
        </row>
        <row r="779">
          <cell r="A779">
            <v>89260</v>
          </cell>
          <cell r="B779" t="str">
            <v>GUINDAUTO HIDRÁULICO, CAPACIDADE MÁXIMA DE CARGA 6200 KG, MOMENTO MÁXIMO DE CARGA 11,7 TM, ALCANCE MÁXIMO HORIZONTAL 9,70 M, INCLUSIVE CAMINHÃO TOCO PBT 16.000 KG, POTÊNCIA DE 189 CV - JUROS. AF_06/2014</v>
          </cell>
          <cell r="C779" t="str">
            <v>H</v>
          </cell>
          <cell r="D779" t="str">
            <v>2,31</v>
          </cell>
        </row>
        <row r="780">
          <cell r="A780">
            <v>89262</v>
          </cell>
          <cell r="B780" t="str">
            <v>GUINDAUTO HIDRÁULICO, CAPACIDADE MÁXIMA DE CARGA 6200 KG, MOMENTO MÁXIMO DE CARGA 11,7 TM, ALCANCE MÁXIMO HORIZONTAL 9,70 M, INCLUSIVE CAMINHÃO TOCO PBT 16.000 KG, POTÊNCIA DE 189 CV - MANUTENÇÃO. AF_06/2014</v>
          </cell>
          <cell r="C780" t="str">
            <v>H</v>
          </cell>
          <cell r="D780" t="str">
            <v>20,73</v>
          </cell>
        </row>
        <row r="781">
          <cell r="A781">
            <v>89264</v>
          </cell>
          <cell r="B781" t="str">
            <v>CAMINHÃO TOCO, PBT 16.000 KG, CARGA ÚTIL MÁX. 10.685 KG, DIST. ENTRE EIXOS 4,8 M, POTÊNCIA 189 CV, INCLUSIVE CARROCERIA FIXA ABERTA DE MADEIRA P/ TRANSPORTE GERAL DE CARGA SECA, DIMEN. APROX. 2,5 X 7,00 X 0,50 M - DEPRECIAÇÃO. AF_06/2014</v>
          </cell>
          <cell r="C781" t="str">
            <v>H</v>
          </cell>
          <cell r="D781" t="str">
            <v>9,18</v>
          </cell>
        </row>
        <row r="782">
          <cell r="A782">
            <v>89265</v>
          </cell>
          <cell r="B782" t="str">
            <v>CAMINHÃO TOCO, PBT 16.000 KG, CARGA ÚTIL MÁX. 10.685 KG, DIST. ENTRE EIXOS 4,8 M, POTÊNCIA 189 CV, INCLUSIVE CARROCERIA FIXA ABERTA DE MADEIRA P/ TRANSPORTE GERAL DE CARGA SECA, DIMEN. APROX. 2,5 X 7,00 X 0,50 M - JUROS. AF_06/2014</v>
          </cell>
          <cell r="C782" t="str">
            <v>H</v>
          </cell>
          <cell r="D782" t="str">
            <v>1,92</v>
          </cell>
        </row>
        <row r="783">
          <cell r="A783">
            <v>89266</v>
          </cell>
          <cell r="B783" t="str">
            <v>CAMINHÃO TOCO, PBT 16.000 KG, CARGA ÚTIL MÁX. 10.685 KG, DIST. ENTRE EIXOS 4,8 M, POTÊNCIA 189 CV, INCLUSIVE CARROCERIA FIXA ABERTA DE MADEIRA P/ TRANSPORTE GERAL DE CARGA SECA, DIMEN. APROX. 2,5 X 7,00 X 0,50 M - IMPOSTOS E SEGUROS. AF_06/2014</v>
          </cell>
          <cell r="C783" t="str">
            <v>H</v>
          </cell>
          <cell r="D783" t="str">
            <v>0,74</v>
          </cell>
        </row>
        <row r="784">
          <cell r="A784">
            <v>89267</v>
          </cell>
          <cell r="B784" t="str">
            <v>GUINDASTE HIDRÁULICO AUTOPROPELIDO, COM LANÇA TELESCÓPICA 28,80 M, CAPACIDADE MÁXIMA 30 T, POTÊNCIA 97 KW, TRAÇÃO 4 X 4 - DEPRECIAÇÃO. AF_11/2014</v>
          </cell>
          <cell r="C784" t="str">
            <v>H</v>
          </cell>
          <cell r="D784" t="str">
            <v>26,42</v>
          </cell>
        </row>
        <row r="785">
          <cell r="A785">
            <v>89268</v>
          </cell>
          <cell r="B785" t="str">
            <v>GUINDASTE HIDRÁULICO AUTOPROPELIDO, COM LANÇA TELESCÓPICA 28,80 M, CAPACIDADE MÁXIMA 30 T, POTÊNCIA 97 KW, TRAÇÃO 4 X 4 - JUROS. AF_11/2014</v>
          </cell>
          <cell r="C785" t="str">
            <v>H</v>
          </cell>
          <cell r="D785" t="str">
            <v>4,75</v>
          </cell>
        </row>
        <row r="786">
          <cell r="A786">
            <v>89269</v>
          </cell>
          <cell r="B786" t="str">
            <v>GUINDASTE HIDRÁULICO AUTOPROPELIDO, COM LANÇA TELESCÓPICA 28,80 M, CAPACIDADE MÁXIMA 30 T, POTÊNCIA 97 KW, TRAÇÃO 4 X 4 - IMPOSTOS E SEGUROS. AF_11/2014</v>
          </cell>
          <cell r="C786" t="str">
            <v>H</v>
          </cell>
          <cell r="D786" t="str">
            <v>1,84</v>
          </cell>
        </row>
        <row r="787">
          <cell r="A787">
            <v>89270</v>
          </cell>
          <cell r="B787" t="str">
            <v>GUINDASTE HIDRÁULICO AUTOPROPELIDO, COM LANÇA TELESCÓPICA 28,80 M, CAPACIDADE MÁXIMA 30 T, POTÊNCIA 97 KW, TRAÇÃO 4 X 4 - MANUTENÇÃO. AF_11/2014</v>
          </cell>
          <cell r="C787" t="str">
            <v>H</v>
          </cell>
          <cell r="D787" t="str">
            <v>42,48</v>
          </cell>
        </row>
        <row r="788">
          <cell r="A788">
            <v>89271</v>
          </cell>
          <cell r="B788" t="str">
            <v>GUINDASTE HIDRÁULICO AUTOPROPELIDO, COM LANÇA TELESCÓPICA 28,80 M, CAPACIDADE MÁXIMA 30 T, POTÊNCIA 97 KW, TRAÇÃO 4 X 4 - MATERIAIS NA OPERAÇÃO. AF_11/2014</v>
          </cell>
          <cell r="C788" t="str">
            <v>H</v>
          </cell>
          <cell r="D788" t="str">
            <v>18,18</v>
          </cell>
        </row>
        <row r="789">
          <cell r="A789">
            <v>89274</v>
          </cell>
          <cell r="B789" t="str">
            <v>BETONEIRA CAPACIDADE NOMINAL DE 600 L, CAPACIDADE DE MISTURA 440 L, MOTOR A DIESEL POTÊNCIA 10 HP, COM CARREGADOR - DEPRECIAÇÃO. AF_11/2014</v>
          </cell>
          <cell r="C789" t="str">
            <v>H</v>
          </cell>
          <cell r="D789" t="str">
            <v>1,08</v>
          </cell>
        </row>
        <row r="790">
          <cell r="A790">
            <v>89275</v>
          </cell>
          <cell r="B790" t="str">
            <v>BETONEIRA CAPACIDADE NOMINAL DE 600 L, CAPACIDADE DE MISTURA 440 L, MOTOR A DIESEL POTÊNCIA 10 HP, COM CARREGADOR - JUROS. AF_11/2014</v>
          </cell>
          <cell r="C790" t="str">
            <v>H</v>
          </cell>
          <cell r="D790" t="str">
            <v>0,12</v>
          </cell>
        </row>
        <row r="791">
          <cell r="A791">
            <v>89276</v>
          </cell>
          <cell r="B791" t="str">
            <v>BETONEIRA CAPACIDADE NOMINAL DE 600 L, CAPACIDADE DE MISTURA 440 L, MOTOR A DIESEL POTÊNCIA 10 HP, COM CARREGADOR - MANUTENÇÃO. AF_11/2014</v>
          </cell>
          <cell r="C791" t="str">
            <v>H</v>
          </cell>
          <cell r="D791" t="str">
            <v>1,01</v>
          </cell>
        </row>
        <row r="792">
          <cell r="A792">
            <v>89277</v>
          </cell>
          <cell r="B792" t="str">
            <v>BETONEIRA CAPACIDADE NOMINAL DE 600 L, CAPACIDADE DE MISTURA 440 L, MOTOR A DIESEL POTÊNCIA 10 HP, COM CARREGADOR - MATERIAIS NA OPERAÇÃO. AF_11/2014</v>
          </cell>
          <cell r="C792" t="str">
            <v>H</v>
          </cell>
          <cell r="D792" t="str">
            <v>5,32</v>
          </cell>
        </row>
        <row r="793">
          <cell r="A793">
            <v>89280</v>
          </cell>
          <cell r="B793" t="str">
            <v>ROLO COMPACTADOR VIBRATÓRIO TANDEM AÇO LISO, POTÊNCIA 58 HP, PESO SEM/COM LASTRO 6,5 / 9,4 T, LARGURA DE TRABALHO 1,2 M - DEPRECIAÇÃO. AF_06/2014</v>
          </cell>
          <cell r="C793" t="str">
            <v>H</v>
          </cell>
          <cell r="D793" t="str">
            <v>19,59</v>
          </cell>
        </row>
        <row r="794">
          <cell r="A794">
            <v>89281</v>
          </cell>
          <cell r="B794" t="str">
            <v>ROLO COMPACTADOR VIBRATÓRIO TANDEM AÇO LISO, POTÊNCIA 58 HP, PESO SEM/COM LASTRO 6,5 / 9,4 T, LARGURA DE TRABALHO 1,2 M - JUROS. AF_06/2014</v>
          </cell>
          <cell r="C794" t="str">
            <v>H</v>
          </cell>
          <cell r="D794" t="str">
            <v>2,72</v>
          </cell>
        </row>
        <row r="795">
          <cell r="A795">
            <v>89870</v>
          </cell>
          <cell r="B795" t="str">
            <v>CAMINHÃO BASCULANTE 14 M3, COM CAVALO MECÂNICO DE CAPACIDADE MÁXIMA DE TRAÇÃO COMBINADO DE 36000 KG, POTÊNCIA 286 CV, INCLUSIVE SEMIREBOQUE COM CAÇAMBA METÁLICA - DEPRECIAÇÃO. AF_12/2014</v>
          </cell>
          <cell r="C795" t="str">
            <v>H</v>
          </cell>
          <cell r="D795" t="str">
            <v>21,16</v>
          </cell>
        </row>
        <row r="796">
          <cell r="A796">
            <v>89871</v>
          </cell>
          <cell r="B796" t="str">
            <v>CAMINHÃO BASCULANTE 14 M3, COM CAVALO MECÂNICO DE CAPACIDADE MÁXIMA DE TRAÇÃO COMBINADO DE 36000 KG, POTÊNCIA 286 CV, INCLUSIVE SEMIREBOQUE COM CAÇAMBA METÁLICA - JUROS. AF_12/2014</v>
          </cell>
          <cell r="C796" t="str">
            <v>H</v>
          </cell>
          <cell r="D796" t="str">
            <v>3,91</v>
          </cell>
        </row>
        <row r="797">
          <cell r="A797">
            <v>89872</v>
          </cell>
          <cell r="B797" t="str">
            <v>CAMINHÃO BASCULANTE 14 M3, COM CAVALO MECÂNICO DE CAPACIDADE MÁXIMA DE TRAÇÃO COMBINADO DE 36000 KG, POTÊNCIA 286 CV, INCLUSIVE SEMIREBOQUE COM CAÇAMBA METÁLICA - IMPOSTOS E SEGUROS. AF_12/2014</v>
          </cell>
          <cell r="C797" t="str">
            <v>H</v>
          </cell>
          <cell r="D797" t="str">
            <v>1,53</v>
          </cell>
        </row>
        <row r="798">
          <cell r="A798">
            <v>89873</v>
          </cell>
          <cell r="B798" t="str">
            <v>CAMINHÃO BASCULANTE 14 M3, COM CAVALO MECÂNICO DE CAPACIDADE MÁXIMA DE TRAÇÃO COMBINADO DE 36000 KG, POTÊNCIA 286 CV, INCLUSIVE SEMIREBOQUE COM CAÇAMBA METÁLICA - MANUTENÇÃO. AF_12/2014</v>
          </cell>
          <cell r="C798" t="str">
            <v>H</v>
          </cell>
          <cell r="D798" t="str">
            <v>39,69</v>
          </cell>
        </row>
        <row r="799">
          <cell r="A799">
            <v>89874</v>
          </cell>
          <cell r="B799" t="str">
            <v>CAMINHÃO BASCULANTE 14 M3, COM CAVALO MECÂNICO DE CAPACIDADE MÁXIMA DE TRAÇÃO COMBINADO DE 36000 KG, POTÊNCIA 286 CV, INCLUSIVE SEMIREBOQUE COM CAÇAMBA METÁLICA - MATERIAIS NA OPERAÇÃO. AF_12/2014</v>
          </cell>
          <cell r="C799" t="str">
            <v>H</v>
          </cell>
          <cell r="D799" t="str">
            <v>110,51</v>
          </cell>
        </row>
        <row r="800">
          <cell r="A800">
            <v>89878</v>
          </cell>
          <cell r="B800" t="str">
            <v>CAMINHÃO BASCULANTE 18 M3, COM CAVALO MECÂNICO DE CAPACIDADE MÁXIMA DE TRAÇÃO COMBINADO DE 45000 KG, POTÊNCIA 330 CV, INCLUSIVE SEMIREBOQUE COM CAÇAMBA METÁLICA - DEPRECIAÇÃO. AF_12/2014</v>
          </cell>
          <cell r="C800" t="str">
            <v>H</v>
          </cell>
          <cell r="D800" t="str">
            <v>22,32</v>
          </cell>
        </row>
        <row r="801">
          <cell r="A801">
            <v>89879</v>
          </cell>
          <cell r="B801" t="str">
            <v>CAMINHÃO BASCULANTE 18 M3, COM CAVALO MECÂNICO DE CAPACIDADE MÁXIMA DE TRAÇÃO COMBINADO DE 45000 KG, POTÊNCIA 330 CV, INCLUSIVE SEMIREBOQUE COM CAÇAMBA METÁLICA - JUROS. AF_12/2014</v>
          </cell>
          <cell r="C801" t="str">
            <v>H</v>
          </cell>
          <cell r="D801" t="str">
            <v>4,12</v>
          </cell>
        </row>
        <row r="802">
          <cell r="A802">
            <v>89880</v>
          </cell>
          <cell r="B802" t="str">
            <v>CAMINHÃO BASCULANTE 18 M3, COM CAVALO MECÂNICO DE CAPACIDADE MÁXIMA DE TRAÇÃO COMBINADO DE 45000 KG, POTÊNCIA 330 CV, INCLUSIVE SEMIREBOQUE COM CAÇAMBA METÁLICA - IMPOSTOS E SEGUROS. AF_12/2014</v>
          </cell>
          <cell r="C802" t="str">
            <v>H</v>
          </cell>
          <cell r="D802" t="str">
            <v>1,61</v>
          </cell>
        </row>
        <row r="803">
          <cell r="A803">
            <v>89881</v>
          </cell>
          <cell r="B803" t="str">
            <v>CAMINHÃO BASCULANTE 18 M3, COM CAVALO MECÂNICO DE CAPACIDADE MÁXIMA DE TRAÇÃO COMBINADO DE 45000 KG, POTÊNCIA 330 CV, INCLUSIVE SEMIREBOQUE COM CAÇAMBA METÁLICA - MANUTENÇÃO. AF_12/2014</v>
          </cell>
          <cell r="C803" t="str">
            <v>H</v>
          </cell>
          <cell r="D803" t="str">
            <v>41,86</v>
          </cell>
        </row>
        <row r="804">
          <cell r="A804">
            <v>89882</v>
          </cell>
          <cell r="B804" t="str">
            <v>CAMINHÃO BASCULANTE 18 M3, COM CAVALO MECÂNICO DE CAPACIDADE MÁXIMA DE TRAÇÃO COMBINADO DE 45000 KG, POTÊNCIA 330 CV, INCLUSIVE SEMIREBOQUE COM CAÇAMBA METÁLICA - MATERIAIS NA OPERAÇÃO. AF_12/2014</v>
          </cell>
          <cell r="C804" t="str">
            <v>H</v>
          </cell>
          <cell r="D804" t="str">
            <v>127,50</v>
          </cell>
        </row>
        <row r="805">
          <cell r="A805">
            <v>90582</v>
          </cell>
          <cell r="B805" t="str">
            <v>VIBRADOR DE IMERSÃO, DIÂMETRO DE PONTEIRA 45MM, MOTOR ELÉTRICO TRIFÁSICO POTÊNCIA DE 2 CV - DEPRECIAÇÃO. AF_06/2015</v>
          </cell>
          <cell r="C805" t="str">
            <v>H</v>
          </cell>
          <cell r="D805" t="str">
            <v>0,31</v>
          </cell>
        </row>
        <row r="806">
          <cell r="A806">
            <v>90583</v>
          </cell>
          <cell r="B806" t="str">
            <v>VIBRADOR DE IMERSÃO, DIÂMETRO DE PONTEIRA 45MM, MOTOR ELÉTRICO TRIFÁSICO POTÊNCIA DE 2 CV - JUROS. AF_06/2015</v>
          </cell>
          <cell r="C806" t="str">
            <v>H</v>
          </cell>
          <cell r="D806" t="str">
            <v>0,03</v>
          </cell>
        </row>
        <row r="807">
          <cell r="A807">
            <v>90584</v>
          </cell>
          <cell r="B807" t="str">
            <v>VIBRADOR DE IMERSÃO, DIÂMETRO DE PONTEIRA 45MM, MOTOR ELÉTRICO TRIFÁSICO POTÊNCIA DE 2 CV - MANUTENÇÃO. AF_06/2015</v>
          </cell>
          <cell r="C807" t="str">
            <v>H</v>
          </cell>
          <cell r="D807" t="str">
            <v>0,24</v>
          </cell>
        </row>
        <row r="808">
          <cell r="A808">
            <v>90585</v>
          </cell>
          <cell r="B808" t="str">
            <v>VIBRADOR DE IMERSÃO, DIÂMETRO DE PONTEIRA 45MM, MOTOR ELÉTRICO TRIFÁSICO POTÊNCIA DE 2 CV - MATERIAIS NA OPERAÇÃO. AF_06/2015</v>
          </cell>
          <cell r="C808" t="str">
            <v>H</v>
          </cell>
          <cell r="D808" t="str">
            <v>1,22</v>
          </cell>
        </row>
        <row r="809">
          <cell r="A809">
            <v>90621</v>
          </cell>
          <cell r="B809" t="str">
            <v>PERFURATRIZ MANUAL, TORQUE MÁXIMO 83 N.M, POTÊNCIA 5 CV, COM DIÂMETRO MÁXIMO 4" - DEPRECIAÇÃO. AF_06/2015</v>
          </cell>
          <cell r="C809" t="str">
            <v>H</v>
          </cell>
          <cell r="D809" t="str">
            <v>1,47</v>
          </cell>
        </row>
        <row r="810">
          <cell r="A810">
            <v>90622</v>
          </cell>
          <cell r="B810" t="str">
            <v>PERFURATRIZ MANUAL, TORQUE MÁXIMO 83 N.M, POTÊNCIA 5 CV, COM DIÂMETRO MÁXIMO 4" - JUROS. AF_06/2015</v>
          </cell>
          <cell r="C810" t="str">
            <v>H</v>
          </cell>
          <cell r="D810" t="str">
            <v>0,17</v>
          </cell>
        </row>
        <row r="811">
          <cell r="A811">
            <v>90623</v>
          </cell>
          <cell r="B811" t="str">
            <v>PERFURATRIZ MANUAL, TORQUE MÁXIMO 83 N.M, POTÊNCIA 5 CV, COM DIÂMETRO MÁXIMO 4" - MANUTENÇÃO. AF_06/2015</v>
          </cell>
          <cell r="C811" t="str">
            <v>H</v>
          </cell>
          <cell r="D811" t="str">
            <v>1,84</v>
          </cell>
        </row>
        <row r="812">
          <cell r="A812">
            <v>90624</v>
          </cell>
          <cell r="B812" t="str">
            <v>PERFURATRIZ MANUAL, TORQUE MÁXIMO 83 N.M, POTÊNCIA 5 CV, COM DIÂMETRO MÁXIMO 4" - MATERIAIS NA OPERAÇÃO. AF_06/2015</v>
          </cell>
          <cell r="C812" t="str">
            <v>H</v>
          </cell>
          <cell r="D812" t="str">
            <v>3,06</v>
          </cell>
        </row>
        <row r="813">
          <cell r="A813">
            <v>90627</v>
          </cell>
          <cell r="B813" t="str">
            <v>PERFURATRIZ SOBRE ESTEIRA, TORQUE MÁXIMO 600 KGF, PESO MÉDIO 1000 KG, POTÊNCIA 20 HP, DIÂMETRO MÁXIMO 10" - DEPRECIAÇÃO. AF_06/2015</v>
          </cell>
          <cell r="C813" t="str">
            <v>H</v>
          </cell>
          <cell r="D813" t="str">
            <v>26,79</v>
          </cell>
        </row>
        <row r="814">
          <cell r="A814">
            <v>90628</v>
          </cell>
          <cell r="B814" t="str">
            <v>PERFURATRIZ SOBRE ESTEIRA, TORQUE MÁXIMO 600 KGF, PESO MÉDIO 1000 KG, POTÊNCIA 20 HP, DIÂMETRO MÁXIMO 10" - JUROS. AF_06/2015</v>
          </cell>
          <cell r="C814" t="str">
            <v>H</v>
          </cell>
          <cell r="D814" t="str">
            <v>3,82</v>
          </cell>
        </row>
        <row r="815">
          <cell r="A815">
            <v>90629</v>
          </cell>
          <cell r="B815" t="str">
            <v>PERFURATRIZ SOBRE ESTEIRA, TORQUE MÁXIMO 600 KGF, PESO MÉDIO 1000 KG, POTÊNCIA 20 HP, DIÂMETRO MÁXIMO 10" - MANUTENÇÃO. AF_06/2015</v>
          </cell>
          <cell r="C815" t="str">
            <v>H</v>
          </cell>
          <cell r="D815" t="str">
            <v>33,52</v>
          </cell>
        </row>
        <row r="816">
          <cell r="A816">
            <v>90630</v>
          </cell>
          <cell r="B816" t="str">
            <v>PERFURATRIZ SOBRE ESTEIRA, TORQUE MÁXIMO 600 KGF, PESO MÉDIO 1000 KG, POTÊNCIA 20 HP, DIÂMETRO MÁXIMO 10" - MATERIAIS NA OPERAÇÃO. AF_06/2015</v>
          </cell>
          <cell r="C816" t="str">
            <v>H</v>
          </cell>
          <cell r="D816" t="str">
            <v>12,42</v>
          </cell>
        </row>
        <row r="817">
          <cell r="A817">
            <v>90633</v>
          </cell>
          <cell r="B817" t="str">
            <v>MISTURADOR DUPLO HORIZONTAL DE ALTA TURBULÊNCIA, CAPACIDADE / VOLUME 2 X 500 LITROS, MOTORES ELÉTRICOS MÍNIMO 5 CV CADA, PARA NATA CIMENTO, ARGAMASSA E OUTROS - DEPRECIAÇÃO. AF_06/2015</v>
          </cell>
          <cell r="C817" t="str">
            <v>H</v>
          </cell>
          <cell r="D817" t="str">
            <v>2,74</v>
          </cell>
        </row>
        <row r="818">
          <cell r="A818">
            <v>90634</v>
          </cell>
          <cell r="B818" t="str">
            <v>MISTURADOR DUPLO HORIZONTAL DE ALTA TURBULÊNCIA, CAPACIDADE / VOLUME 2 X 500 LITROS, MOTORES ELÉTRICOS MÍNIMO 5 CV CADA, PARA NATA CIMENTO, ARGAMASSA E OUTROS - JUROS. AF_06/2015</v>
          </cell>
          <cell r="C818" t="str">
            <v>H</v>
          </cell>
          <cell r="D818" t="str">
            <v>0,32</v>
          </cell>
        </row>
        <row r="819">
          <cell r="A819">
            <v>90635</v>
          </cell>
          <cell r="B819" t="str">
            <v>MISTURADOR DUPLO HORIZONTAL DE ALTA TURBULÊNCIA, CAPACIDADE / VOLUME 2 X 500 LITROS, MOTORES ELÉTRICOS MÍNIMO 5 CV CADA, PARA NATA CIMENTO, ARGAMASSA E OUTROS - MANUTENÇÃO. AF_06/2015</v>
          </cell>
          <cell r="C819" t="str">
            <v>H</v>
          </cell>
          <cell r="D819" t="str">
            <v>2,99</v>
          </cell>
        </row>
        <row r="820">
          <cell r="A820">
            <v>90636</v>
          </cell>
          <cell r="B820" t="str">
            <v>MISTURADOR DUPLO HORIZONTAL DE ALTA TURBULÊNCIA, CAPACIDADE / VOLUME 2 X 500 LITROS, MOTORES ELÉTRICOS MÍNIMO 5 CV CADA, PARA NATA CIMENTO, ARGAMASSA E OUTROS - MATERIAIS NA OPERAÇÃO. AF_06/2015</v>
          </cell>
          <cell r="C820" t="str">
            <v>H</v>
          </cell>
          <cell r="D820" t="str">
            <v>6,13</v>
          </cell>
        </row>
        <row r="821">
          <cell r="A821">
            <v>90639</v>
          </cell>
          <cell r="B821" t="str">
            <v>BOMBA TRIPLEX, PARA INJEÇÃO DE NATA DE CIMENTO, VAZÃO MÁXIMA DE 100 LITROS/MINUTO, PRESSÃO MÁXIMA DE 70 BAR - DEPRECIAÇÃO. AF_06/2015</v>
          </cell>
          <cell r="C821" t="str">
            <v>H</v>
          </cell>
          <cell r="D821" t="str">
            <v>4,09</v>
          </cell>
        </row>
        <row r="822">
          <cell r="A822">
            <v>90640</v>
          </cell>
          <cell r="B822" t="str">
            <v>BOMBA TRIPLEX, PARA INJEÇÃO DE NATA DE CIMENTO, VAZÃO MÁXIMA DE 100 LITROS/MINUTO, PRESSÃO MÁXIMA DE 70 BAR - JUROS. AF_06/2015</v>
          </cell>
          <cell r="C822" t="str">
            <v>H</v>
          </cell>
          <cell r="D822" t="str">
            <v>0,48</v>
          </cell>
        </row>
        <row r="823">
          <cell r="A823">
            <v>90641</v>
          </cell>
          <cell r="B823" t="str">
            <v>BOMBA TRIPLEX, PARA INJEÇÃO DE NATA DE CIMENTO, VAZÃO MÁXIMA DE 100 LITROS/MINUTO, PRESSÃO MÁXIMA DE 70 BAR - MANUTENÇÃO. AF_06/2015</v>
          </cell>
          <cell r="C823" t="str">
            <v>H</v>
          </cell>
          <cell r="D823" t="str">
            <v>4,47</v>
          </cell>
        </row>
        <row r="824">
          <cell r="A824">
            <v>90642</v>
          </cell>
          <cell r="B824" t="str">
            <v>BOMBA TRIPLEX, PARA INJEÇÃO DE NATA DE CIMENTO, VAZÃO MÁXIMA DE 100 LITROS/MINUTO, PRESSÃO MÁXIMA DE 70 BAR - MATERIAIS NA OPERAÇÃO. AF_06/2015</v>
          </cell>
          <cell r="C824" t="str">
            <v>H</v>
          </cell>
          <cell r="D824" t="str">
            <v>5,77</v>
          </cell>
        </row>
        <row r="825">
          <cell r="A825">
            <v>90646</v>
          </cell>
          <cell r="B825" t="str">
            <v>BOMBA CENTRÍFUGA MONOESTÁGIO COM MOTOR ELÉTRICO MONOFÁSICO, POTÊNCIA 15 HP, DIÂMETRO DO ROTOR 173 MM, HM/Q = 30 MCA / 90 M3/H A 45 MCA / 55 M3/H - DEPRECIAÇÃO. AF_06/2015</v>
          </cell>
          <cell r="C825" t="str">
            <v>H</v>
          </cell>
          <cell r="D825" t="str">
            <v>0,65</v>
          </cell>
        </row>
        <row r="826">
          <cell r="A826">
            <v>90647</v>
          </cell>
          <cell r="B826" t="str">
            <v>BOMBA CENTRÍFUGA MONOESTÁGIO COM MOTOR ELÉTRICO MONOFÁSICO, POTÊNCIA 15 HP, DIÂMETRO DO ROTOR 173 MM, HM/Q = 30 MCA / 90 M3/H A 45 MCA / 55 M3/H - JUROS. AF_06/2015</v>
          </cell>
          <cell r="C826" t="str">
            <v>H</v>
          </cell>
          <cell r="D826" t="str">
            <v>0,07</v>
          </cell>
        </row>
        <row r="827">
          <cell r="A827">
            <v>90648</v>
          </cell>
          <cell r="B827" t="str">
            <v>BOMBA CENTRÍFUGA MONOESTÁGIO COM MOTOR ELÉTRICO MONOFÁSICO, POTÊNCIA 15 HP, DIÂMETRO DO ROTOR 173 MM, HM/Q = 30 MCA / 90 M3/H A 45 MCA / 55 M3/H - MANUTENÇÃO. AF_06/2015</v>
          </cell>
          <cell r="C827" t="str">
            <v>H</v>
          </cell>
          <cell r="D827" t="str">
            <v>0,71</v>
          </cell>
        </row>
        <row r="828">
          <cell r="A828">
            <v>90649</v>
          </cell>
          <cell r="B828" t="str">
            <v>BOMBA CENTRÍFUGA MONOESTÁGIO COM MOTOR ELÉTRICO MONOFÁSICO, POTÊNCIA 15 HP, DIÂMETRO DO ROTOR 173 MM, HM/Q = 30 MCA / 90 M3/H A 45 MCA / 55 M3/H - MATERIAIS NA OPERAÇÃO. AF_06/2015</v>
          </cell>
          <cell r="C828" t="str">
            <v>H</v>
          </cell>
          <cell r="D828" t="str">
            <v>9,51</v>
          </cell>
        </row>
        <row r="829">
          <cell r="A829">
            <v>90652</v>
          </cell>
          <cell r="B829" t="str">
            <v>BOMBA DE PROJEÇÃO DE CONCRETO SECO, POTÊNCIA 10 CV, VAZÃO 3 M3/H - DEPRECIAÇÃO. AF_06/2015</v>
          </cell>
          <cell r="C829" t="str">
            <v>H</v>
          </cell>
          <cell r="D829" t="str">
            <v>2,66</v>
          </cell>
        </row>
        <row r="830">
          <cell r="A830">
            <v>90653</v>
          </cell>
          <cell r="B830" t="str">
            <v>BOMBA DE PROJEÇÃO DE CONCRETO SECO, POTÊNCIA 10 CV, VAZÃO 3 M3/H - JUROS. AF_06/2015</v>
          </cell>
          <cell r="C830" t="str">
            <v>H</v>
          </cell>
          <cell r="D830" t="str">
            <v>0,31</v>
          </cell>
        </row>
        <row r="831">
          <cell r="A831">
            <v>90654</v>
          </cell>
          <cell r="B831" t="str">
            <v>BOMBA DE PROJEÇÃO DE CONCRETO SECO, POTÊNCIA 10 CV, VAZÃO 3 M3/H - MANUTENÇÃO. AF_06/2015</v>
          </cell>
          <cell r="C831" t="str">
            <v>H</v>
          </cell>
          <cell r="D831" t="str">
            <v>2,91</v>
          </cell>
        </row>
        <row r="832">
          <cell r="A832">
            <v>90655</v>
          </cell>
          <cell r="B832" t="str">
            <v>BOMBA DE PROJEÇÃO DE CONCRETO SECO, POTÊNCIA 10 CV, VAZÃO 3 M3/H - MATERIAIS NA OPERAÇÃO. AF_06/2015</v>
          </cell>
          <cell r="C832" t="str">
            <v>H</v>
          </cell>
          <cell r="D832" t="str">
            <v>6,26</v>
          </cell>
        </row>
        <row r="833">
          <cell r="A833">
            <v>90658</v>
          </cell>
          <cell r="B833" t="str">
            <v>BOMBA DE PROJEÇÃO DE CONCRETO SECO, POTÊNCIA 10 CV, VAZÃO 6 M3/H - DEPRECIAÇÃO. AF_06/2015</v>
          </cell>
          <cell r="C833" t="str">
            <v>H</v>
          </cell>
          <cell r="D833" t="str">
            <v>2,85</v>
          </cell>
        </row>
        <row r="834">
          <cell r="A834">
            <v>90659</v>
          </cell>
          <cell r="B834" t="str">
            <v>BOMBA DE PROJEÇÃO DE CONCRETO SECO, POTÊNCIA 10 CV, VAZÃO 6 M3/H - JUROS. AF_06/2015</v>
          </cell>
          <cell r="C834" t="str">
            <v>H</v>
          </cell>
          <cell r="D834" t="str">
            <v>0,33</v>
          </cell>
        </row>
        <row r="835">
          <cell r="A835">
            <v>90660</v>
          </cell>
          <cell r="B835" t="str">
            <v>BOMBA DE PROJEÇÃO DE CONCRETO SECO, POTÊNCIA 10 CV, VAZÃO 6 M3/H - MANUTENÇÃO. AF_06/2015</v>
          </cell>
          <cell r="C835" t="str">
            <v>H</v>
          </cell>
          <cell r="D835" t="str">
            <v>3,12</v>
          </cell>
        </row>
        <row r="836">
          <cell r="A836">
            <v>90661</v>
          </cell>
          <cell r="B836" t="str">
            <v>BOMBA DE PROJEÇÃO DE CONCRETO SECO, POTÊNCIA 10 CV, VAZÃO 6 M3/H - MATERIAIS NA OPERAÇÃO. AF_06/2015</v>
          </cell>
          <cell r="C836" t="str">
            <v>H</v>
          </cell>
          <cell r="D836" t="str">
            <v>6,26</v>
          </cell>
        </row>
        <row r="837">
          <cell r="A837">
            <v>90664</v>
          </cell>
          <cell r="B837" t="str">
            <v>PROJETOR PNEUMÁTICO DE ARGAMASSA PARA CHAPISCO E REBOCO COM RECIPIENTE ACOPLADO, TIPO CANEQUINHA, COM COMPRESSOR DE AR REBOCÁVEL VAZÃO 89 PCM E MOTOR DIESEL DE 20 CV - DEPRECIAÇÃO. AF_06/2015</v>
          </cell>
          <cell r="C837" t="str">
            <v>H</v>
          </cell>
          <cell r="D837" t="str">
            <v>4,50</v>
          </cell>
        </row>
        <row r="838">
          <cell r="A838">
            <v>90665</v>
          </cell>
          <cell r="B838" t="str">
            <v>PROJETOR PNEUMÁTICO DE ARGAMASSA PARA CHAPISCO E REBOCO COM RECIPIENTE ACOPLADO, TIPO CANEQUINHA, COM COMPRESSOR DE AR REBOCÁVEL VAZÃO 89 PCM E MOTOR DIESEL DE 20 CV - JUROS. AF_06/2015</v>
          </cell>
          <cell r="C838" t="str">
            <v>H</v>
          </cell>
          <cell r="D838" t="str">
            <v>0,51</v>
          </cell>
        </row>
        <row r="839">
          <cell r="A839">
            <v>90666</v>
          </cell>
          <cell r="B839" t="str">
            <v>PROJETOR PNEUMÁTICO DE ARGAMASSA PARA CHAPISCO E REBOCO COM RECIPIENTE ACOPLADO, TIPO CANEQUINHA, COM COMPRESSOR DE AR REBOCÁVEL VAZÃO 89 PCM E MOTOR DIESEL DE 20 CV - MANUTENÇÃO. AF_06/2015</v>
          </cell>
          <cell r="C839" t="str">
            <v>H</v>
          </cell>
          <cell r="D839" t="str">
            <v>4,93</v>
          </cell>
        </row>
        <row r="840">
          <cell r="A840">
            <v>90667</v>
          </cell>
          <cell r="B840" t="str">
            <v>PROJETOR PNEUMÁTICO DE ARGAMASSA PARA CHAPISCO E REBOCO COM RECIPIENTE ACOPLADO, TIPO CANEQUINHA, COM COMPRESSOR DE AR REBOCÁVEL VAZÃO 89 PCM E MOTOR DIESEL DE 20 CV - MATERIAIS NA OPERAÇÃO. AF_06/2015</v>
          </cell>
          <cell r="C840" t="str">
            <v>H</v>
          </cell>
          <cell r="D840" t="str">
            <v>9,37</v>
          </cell>
        </row>
        <row r="841">
          <cell r="A841">
            <v>90670</v>
          </cell>
          <cell r="B841" t="str">
            <v>PERFURATRIZ COM TORRE METÁLICA PARA EXECUÇÃO DE ESTACA HÉLICE CONTÍNUA, PROFUNDIDADE MÁXIMA DE 30 M, DIÂMETRO MÁXIMO DE 800 MM, POTÊNCIA INSTALADA DE 268 HP, MESA ROTATIVA COM TORQUE MÁXIMO DE 170 KNM - DEPRECIAÇÃO. AF_06/2015</v>
          </cell>
          <cell r="C841" t="str">
            <v>H</v>
          </cell>
          <cell r="D841" t="str">
            <v>122,94</v>
          </cell>
        </row>
        <row r="842">
          <cell r="A842">
            <v>90671</v>
          </cell>
          <cell r="B842" t="str">
            <v>PERFURATRIZ COM TORRE METÁLICA PARA EXECUÇÃO DE ESTACA HÉLICE CONTÍNUA, PROFUNDIDADE MÁXIMA DE 30 M, DIÂMETRO MÁXIMO DE 800 MM, POTÊNCIA INSTALADA DE 268 HP, MESA ROTATIVA COM TORQUE MÁXIMO DE 170 KNM - JUROS. AF_06/2015</v>
          </cell>
          <cell r="C842" t="str">
            <v>H</v>
          </cell>
          <cell r="D842" t="str">
            <v>17,06</v>
          </cell>
        </row>
        <row r="843">
          <cell r="A843">
            <v>90672</v>
          </cell>
          <cell r="B843" t="str">
            <v>PERFURATRIZ COM TORRE METÁLICA PARA EXECUÇÃO DE ESTACA HÉLICE CONTÍNUA, PROFUNDIDADE MÁXIMA DE 30 M, DIÂMETRO MÁXIMO DE 800 MM, POTÊNCIA INSTALADA DE 268 HP, MESA ROTATIVA COM TORQUE MÁXIMO DE 170 KNM - MANUTENÇÃO. AF_06/2015</v>
          </cell>
          <cell r="C843" t="str">
            <v>H</v>
          </cell>
          <cell r="D843" t="str">
            <v>153,85</v>
          </cell>
        </row>
        <row r="844">
          <cell r="A844">
            <v>90673</v>
          </cell>
          <cell r="B844" t="str">
            <v>PERFURATRIZ COM TORRE METÁLICA PARA EXECUÇÃO DE ESTACA HÉLICE CONTÍNUA, PROFUNDIDADE MÁXIMA DE 30 M, DIÂMETRO MÁXIMO DE 800 MM, POTÊNCIA INSTALADA DE 268 HP, MESA ROTATIVA COM TORQUE MÁXIMO DE 170 KNM - MATERIAIS NA OPERAÇÃO. AF_06/2015</v>
          </cell>
          <cell r="C844" t="str">
            <v>H</v>
          </cell>
          <cell r="D844" t="str">
            <v>75,00</v>
          </cell>
        </row>
        <row r="845">
          <cell r="A845">
            <v>90676</v>
          </cell>
          <cell r="B845" t="str">
            <v>PERFURATRIZ HIDRÁULICA SOBRE CAMINHÃO COM TRADO CURTO ACOPLADO, PROFUNDIDADE MÁXIMA DE 20 M, DIÂMETRO MÁXIMO DE 1500 MM, POTÊNCIA INSTALADA DE 137 HP, MESA ROTATIVA COM TORQUE MÁXIMO DE 30 KNM - DEPRECIAÇÃO. AF_06/2015</v>
          </cell>
          <cell r="C845" t="str">
            <v>H</v>
          </cell>
          <cell r="D845" t="str">
            <v>66,10</v>
          </cell>
        </row>
        <row r="846">
          <cell r="A846">
            <v>90677</v>
          </cell>
          <cell r="B846" t="str">
            <v>PERFURATRIZ HIDRÁULICA SOBRE CAMINHÃO COM TRADO CURTO ACOPLADO, PROFUNDIDADE MÁXIMA DE 20 M, DIÂMETRO MÁXIMO DE 1500 MM, POTÊNCIA INSTALADA DE 137 HP, MESA ROTATIVA COM TORQUE MÁXIMO DE 30 KNM - JUROS. AF_06/2015</v>
          </cell>
          <cell r="C846" t="str">
            <v>H</v>
          </cell>
          <cell r="D846" t="str">
            <v>9,16</v>
          </cell>
        </row>
        <row r="847">
          <cell r="A847">
            <v>90678</v>
          </cell>
          <cell r="B847" t="str">
            <v>PERFURATRIZ HIDRÁULICA SOBRE CAMINHÃO COM TRADO CURTO ACOPLADO, PROFUNDIDADE MÁXIMA DE 20 M, DIÂMETRO MÁXIMO DE 1500 MM, POTÊNCIA INSTALADA DE 137 HP, MESA ROTATIVA COM TORQUE MÁXIMO DE 30 KNM - MANUTENÇÃO. AF_06/2015</v>
          </cell>
          <cell r="C847" t="str">
            <v>H</v>
          </cell>
          <cell r="D847" t="str">
            <v>82,72</v>
          </cell>
        </row>
        <row r="848">
          <cell r="A848">
            <v>90679</v>
          </cell>
          <cell r="B848" t="str">
            <v>PERFURATRIZ HIDRÁULICA SOBRE CAMINHÃO COM TRADO CURTO ACOPLADO, PROFUNDIDADE MÁXIMA DE 20 M, DIÂMETRO MÁXIMO DE 1500 MM, POTÊNCIA INSTALADA DE 137 HP, MESA ROTATIVA COM TORQUE MÁXIMO DE 30 KNM - MATERIAIS NA OPERAÇÃO. AF_06/2015</v>
          </cell>
          <cell r="C848" t="str">
            <v>H</v>
          </cell>
          <cell r="D848" t="str">
            <v>57,48</v>
          </cell>
        </row>
        <row r="849">
          <cell r="A849">
            <v>90682</v>
          </cell>
          <cell r="B849" t="str">
            <v>MANIPULADOR TELESCÓPICO, POTÊNCIA DE 85 HP, CAPACIDADE DE CARGA DE 3.500 KG, ALTURA MÁXIMA DE ELEVAÇÃO DE 12,3 M - DEPRECIAÇÃO. AF_06/2015</v>
          </cell>
          <cell r="C849" t="str">
            <v>H</v>
          </cell>
          <cell r="D849" t="str">
            <v>22,69</v>
          </cell>
        </row>
        <row r="850">
          <cell r="A850">
            <v>90683</v>
          </cell>
          <cell r="B850" t="str">
            <v>MANIPULADOR TELESCÓPICO, POTÊNCIA DE 85 HP, CAPACIDADE DE CARGA DE 3.500 KG, ALTURA MÁXIMA DE ELEVAÇÃO DE 12,3 M - JUROS. AF_06/2015</v>
          </cell>
          <cell r="C850" t="str">
            <v>H</v>
          </cell>
          <cell r="D850" t="str">
            <v>2,69</v>
          </cell>
        </row>
        <row r="851">
          <cell r="A851">
            <v>90684</v>
          </cell>
          <cell r="B851" t="str">
            <v>MANIPULADOR TELESCÓPICO, POTÊNCIA DE 85 HP, CAPACIDADE DE CARGA DE 3.500 KG, ALTURA MÁXIMA DE ELEVAÇÃO DE 12,3 M - MANUTENÇÃO. AF_06/2015</v>
          </cell>
          <cell r="C851" t="str">
            <v>H</v>
          </cell>
          <cell r="D851" t="str">
            <v>24,82</v>
          </cell>
        </row>
        <row r="852">
          <cell r="A852">
            <v>90685</v>
          </cell>
          <cell r="B852" t="str">
            <v>MANIPULADOR TELESCÓPICO, POTÊNCIA DE 85 HP, CAPACIDADE DE CARGA DE 3.500 KG, ALTURA MÁXIMA DE ELEVAÇÃO DE 12,3 M - MATERIAIS NA OPERAÇÃO. AF_06/2015</v>
          </cell>
          <cell r="C852" t="str">
            <v>H</v>
          </cell>
          <cell r="D852" t="str">
            <v>35,66</v>
          </cell>
        </row>
        <row r="853">
          <cell r="A853">
            <v>90688</v>
          </cell>
          <cell r="B853" t="str">
            <v>MINICARREGADEIRA SOBRE RODAS, POTÊNCIA LÍQUIDA DE 47 HP, CAPACIDADE NOMINAL DE OPERAÇÃO DE 646 KG - DEPRECIAÇÃO. AF_06/2015</v>
          </cell>
          <cell r="C853" t="str">
            <v>H</v>
          </cell>
          <cell r="D853" t="str">
            <v>13,39</v>
          </cell>
        </row>
        <row r="854">
          <cell r="A854">
            <v>90689</v>
          </cell>
          <cell r="B854" t="str">
            <v>MINICARREGADEIRA SOBRE RODAS, POTÊNCIA LÍQUIDA DE 47 HP, CAPACIDADE NOMINAL DE OPERAÇÃO DE 646 KG - JUROS. AF_06/2015</v>
          </cell>
          <cell r="C854" t="str">
            <v>H</v>
          </cell>
          <cell r="D854" t="str">
            <v>1,35</v>
          </cell>
        </row>
        <row r="855">
          <cell r="A855">
            <v>90690</v>
          </cell>
          <cell r="B855" t="str">
            <v>MINICARREGADEIRA SOBRE RODAS, POTÊNCIA LÍQUIDA DE 47 HP, CAPACIDADE NOMINAL DE OPERAÇÃO DE 646 KG - MANUTENÇÃO. AF_06/2015</v>
          </cell>
          <cell r="C855" t="str">
            <v>H</v>
          </cell>
          <cell r="D855" t="str">
            <v>16,73</v>
          </cell>
        </row>
        <row r="856">
          <cell r="A856">
            <v>90691</v>
          </cell>
          <cell r="B856" t="str">
            <v>MINICARREGADEIRA SOBRE RODAS, POTÊNCIA LÍQUIDA DE 47 HP, CAPACIDADE NOMINAL DE OPERAÇÃO DE 646 KG - MATERIAIS NA OPERAÇÃO. AF_06/2015</v>
          </cell>
          <cell r="C856" t="str">
            <v>H</v>
          </cell>
          <cell r="D856" t="str">
            <v>32,85</v>
          </cell>
        </row>
        <row r="857">
          <cell r="A857">
            <v>90957</v>
          </cell>
          <cell r="B857" t="str">
            <v>COMPRESSOR DE AR REBOCÁVEL, VAZÃO 189 PCM, PRESSÃO EFETIVA DE TRABALHO 102 PSI, MOTOR DIESEL, POTÊNCIA 63 CV - DEPRECIAÇÃO. AF_06/2015</v>
          </cell>
          <cell r="C857" t="str">
            <v>H</v>
          </cell>
          <cell r="D857" t="str">
            <v>2,79</v>
          </cell>
        </row>
        <row r="858">
          <cell r="A858">
            <v>90958</v>
          </cell>
          <cell r="B858" t="str">
            <v>COMPRESSOR DE AR REBOCÁVEL, VAZÃO 189 PCM, PRESSÃO EFETIVA DE TRABALHO 102 PSI, MOTOR DIESEL, POTÊNCIA 63 CV - JUROS. AF_06/2015</v>
          </cell>
          <cell r="C858" t="str">
            <v>H</v>
          </cell>
          <cell r="D858" t="str">
            <v>0,38</v>
          </cell>
        </row>
        <row r="859">
          <cell r="A859">
            <v>90960</v>
          </cell>
          <cell r="B859" t="str">
            <v>COMPRESSOR DE AR REBOCÁVEL, VAZÃO 89 PCM, PRESSÃO EFETIVA DE TRABALHO 102 PSI, MOTOR DIESEL, POTÊNCIA 20 CV - DEPRECIAÇÃO. AF_06/2015</v>
          </cell>
          <cell r="C859" t="str">
            <v>H</v>
          </cell>
          <cell r="D859" t="str">
            <v>3,73</v>
          </cell>
        </row>
        <row r="860">
          <cell r="A860">
            <v>90961</v>
          </cell>
          <cell r="B860" t="str">
            <v>COMPRESSOR DE AR REBOCÁVEL, VAZÃO 89 PCM, PRESSÃO EFETIVA DE TRABALHO 102 PSI, MOTOR DIESEL, POTÊNCIA 20 CV - JUROS. AF_06/2015</v>
          </cell>
          <cell r="C860" t="str">
            <v>H</v>
          </cell>
          <cell r="D860" t="str">
            <v>0,51</v>
          </cell>
        </row>
        <row r="861">
          <cell r="A861">
            <v>90962</v>
          </cell>
          <cell r="B861" t="str">
            <v>COMPRESSOR DE AR REBOCÁVEL, VAZÃO 89 PCM, PRESSÃO EFETIVA DE TRABALHO 102 PSI, MOTOR DIESEL, POTÊNCIA 20 CV - MANUTENÇÃO. AF_06/2015</v>
          </cell>
          <cell r="C861" t="str">
            <v>H</v>
          </cell>
          <cell r="D861" t="str">
            <v>4,66</v>
          </cell>
        </row>
        <row r="862">
          <cell r="A862">
            <v>90963</v>
          </cell>
          <cell r="B862" t="str">
            <v>COMPRESSOR DE AR REBOCÁVEL, VAZÃO 89 PCM, PRESSÃO EFETIVA DE TRABALHO 102 PSI, MOTOR DIESEL, POTÊNCIA 20 CV - MATERIAIS NA OPERAÇÃO. AF_06/2015</v>
          </cell>
          <cell r="C862" t="str">
            <v>H</v>
          </cell>
          <cell r="D862" t="str">
            <v>9,37</v>
          </cell>
        </row>
        <row r="863">
          <cell r="A863">
            <v>90968</v>
          </cell>
          <cell r="B863" t="str">
            <v>COMPRESSOR DE AR REBOCAVEL, VAZÃO 250 PCM, PRESSAO DE TRABALHO 102 PSI, MOTOR A DIESEL POTÊNCIA 81 CV - DEPRECIAÇÃO. AF_06/2015</v>
          </cell>
          <cell r="C863" t="str">
            <v>H</v>
          </cell>
          <cell r="D863" t="str">
            <v>3,74</v>
          </cell>
        </row>
        <row r="864">
          <cell r="A864">
            <v>90969</v>
          </cell>
          <cell r="B864" t="str">
            <v>COMPRESSOR DE AR REBOCAVEL, VAZÃO 250 PCM, PRESSAO DE TRABALHO 102 PSI, MOTOR A DIESEL POTÊNCIA 81 CV - JUROS. AF_06/2015</v>
          </cell>
          <cell r="C864" t="str">
            <v>H</v>
          </cell>
          <cell r="D864" t="str">
            <v>0,51</v>
          </cell>
        </row>
        <row r="865">
          <cell r="A865">
            <v>90970</v>
          </cell>
          <cell r="B865" t="str">
            <v>COMPRESSOR DE AR REBOCAVEL, VAZÃO 250 PCM, PRESSAO DE TRABALHO 102 PSI, MOTOR A DIESEL POTÊNCIA 81 CV - MANUTENÇÃO. AF_06/2015</v>
          </cell>
          <cell r="C865" t="str">
            <v>H</v>
          </cell>
          <cell r="D865" t="str">
            <v>4,68</v>
          </cell>
        </row>
        <row r="866">
          <cell r="A866">
            <v>90971</v>
          </cell>
          <cell r="B866" t="str">
            <v>COMPRESSOR DE AR REBOCAVEL, VAZÃO 250 PCM, PRESSAO DE TRABALHO 102 PSI, MOTOR A DIESEL POTÊNCIA 81 CV - MATERIAIS NA OPERAÇÃO. AF_06/2015</v>
          </cell>
          <cell r="C866" t="str">
            <v>H</v>
          </cell>
          <cell r="D866" t="str">
            <v>37,98</v>
          </cell>
        </row>
        <row r="867">
          <cell r="A867">
            <v>90975</v>
          </cell>
          <cell r="B867" t="str">
            <v>COMPRESSOR DE AR REBOCÁVEL, VAZÃO 748 PCM, PRESSÃO EFETIVA DE TRABALHO 102 PSI, MOTOR DIESEL, POTÊNCIA 210 CV - DEPRECIAÇÃO. AF_06/2015</v>
          </cell>
          <cell r="C867" t="str">
            <v>H</v>
          </cell>
          <cell r="D867" t="str">
            <v>9,49</v>
          </cell>
        </row>
        <row r="868">
          <cell r="A868">
            <v>90976</v>
          </cell>
          <cell r="B868" t="str">
            <v>COMPRESSOR DE AR REBOCÁVEL, VAZÃO 748 PCM, PRESSÃO EFETIVA DE TRABALHO 102 PSI, MOTOR DIESEL, POTÊNCIA 210 CV - JUROS. AF_06/2015</v>
          </cell>
          <cell r="C868" t="str">
            <v>H</v>
          </cell>
          <cell r="D868" t="str">
            <v>1,31</v>
          </cell>
        </row>
        <row r="869">
          <cell r="A869">
            <v>90977</v>
          </cell>
          <cell r="B869" t="str">
            <v>COMPRESSOR DE AR REBOCÁVEL, VAZÃO 748 PCM, PRESSÃO EFETIVA DE TRABALHO 102 PSI, MOTOR DIESEL, POTÊNCIA 210 CV - MANUTENÇÃO. AF_06/2015</v>
          </cell>
          <cell r="C869" t="str">
            <v>H</v>
          </cell>
          <cell r="D869" t="str">
            <v>11,88</v>
          </cell>
        </row>
        <row r="870">
          <cell r="A870">
            <v>90978</v>
          </cell>
          <cell r="B870" t="str">
            <v>COMPRESSOR DE AR REBOCÁVEL, VAZÃO 748 PCM, PRESSÃO EFETIVA DE TRABALHO 102 PSI, MOTOR DIESEL, POTÊNCIA 210 CV - MATERIAIS NA OPERAÇÃO. AF_06/2015</v>
          </cell>
          <cell r="C870" t="str">
            <v>H</v>
          </cell>
          <cell r="D870" t="str">
            <v>98,55</v>
          </cell>
        </row>
        <row r="871">
          <cell r="A871">
            <v>90992</v>
          </cell>
          <cell r="B871" t="str">
            <v>COMPRESSOR DE AR REBOCAVEL, VAZÃO 400 PCM, PRESSAO DE TRABALHO 102 PSI, MOTOR A DIESEL POTÊNCIA 110 CV - DEPRECIAÇÃO. AF_06/2015</v>
          </cell>
          <cell r="C871" t="str">
            <v>H</v>
          </cell>
          <cell r="D871" t="str">
            <v>4,43</v>
          </cell>
        </row>
        <row r="872">
          <cell r="A872">
            <v>90993</v>
          </cell>
          <cell r="B872" t="str">
            <v>COMPRESSOR DE AR REBOCAVEL, VAZÃO 400 PCM, PRESSAO DE TRABALHO 102 PSI, MOTOR A DIESEL POTÊNCIA 110 CV - JUROS. AF_06/2015</v>
          </cell>
          <cell r="C872" t="str">
            <v>H</v>
          </cell>
          <cell r="D872" t="str">
            <v>0,61</v>
          </cell>
        </row>
        <row r="873">
          <cell r="A873">
            <v>90994</v>
          </cell>
          <cell r="B873" t="str">
            <v>COMPRESSOR DE AR REBOCAVEL, VAZÃO 400 PCM, PRESSAO DE TRABALHO 102 PSI, MOTOR A DIESEL POTÊNCIA 110 CV - MANUTENÇÃO. AF_06/2015</v>
          </cell>
          <cell r="C873" t="str">
            <v>H</v>
          </cell>
          <cell r="D873" t="str">
            <v>5,55</v>
          </cell>
        </row>
        <row r="874">
          <cell r="A874">
            <v>90995</v>
          </cell>
          <cell r="B874" t="str">
            <v>COMPRESSOR DE AR REBOCAVEL, VAZÃO 400 PCM, PRESSAO DE TRABALHO 102 PSI, MOTOR A DIESEL POTÊNCIA 110 CV - MATERIAIS NA OPERAÇÃO. AF_06/2015</v>
          </cell>
          <cell r="C874" t="str">
            <v>H</v>
          </cell>
          <cell r="D874" t="str">
            <v>51,60</v>
          </cell>
        </row>
        <row r="875">
          <cell r="A875">
            <v>91021</v>
          </cell>
          <cell r="B875" t="str">
            <v>PERFURATRIZ HIDRÁULICA SOBRE CAMINHÃO COM TRADO CURTO ACOPLADO, PROFUNDIDADE MÁXIMA DE 20 M, DIÂMETRO MÁXIMO DE 1500 MM, POTÊNCIA INSTALADA DE 137 HP, MESA ROTATIVA COM TORQUE MÁXIMO DE 30 KNM - IMPOSTOS E SEGUROS. AF_06/2015</v>
          </cell>
          <cell r="C875" t="str">
            <v>H</v>
          </cell>
          <cell r="D875" t="str">
            <v>3,59</v>
          </cell>
        </row>
        <row r="876">
          <cell r="A876">
            <v>91026</v>
          </cell>
          <cell r="B876" t="str">
            <v>CAMINHÃO TRUCADO (C/ TERCEIRO EIXO) ELETRÔNICO - POTÊNCIA 231CV - PBT = 22000KG - DIST. ENTRE EIXOS 5170 MM - INCLUI CARROCERIA FIXA ABERTA DE MADEIRA - DEPRECIAÇÃO. AF_06/2015</v>
          </cell>
          <cell r="C876" t="str">
            <v>H</v>
          </cell>
          <cell r="D876" t="str">
            <v>13,01</v>
          </cell>
        </row>
        <row r="877">
          <cell r="A877">
            <v>91027</v>
          </cell>
          <cell r="B877" t="str">
            <v>CAMINHÃO TRUCADO (C/ TERCEIRO EIXO) ELETRÔNICO - POTÊNCIA 231CV - PBT = 22000KG - DIST. ENTRE EIXOS 5170 MM - INCLUI CARROCERIA FIXA ABERTA DE MADEIRA - JUROS. AF_06/2015</v>
          </cell>
          <cell r="C877" t="str">
            <v>H</v>
          </cell>
          <cell r="D877" t="str">
            <v>2,72</v>
          </cell>
        </row>
        <row r="878">
          <cell r="A878">
            <v>91028</v>
          </cell>
          <cell r="B878" t="str">
            <v>CAMINHÃO TRUCADO (C/ TERCEIRO EIXO) ELETRÔNICO - POTÊNCIA 231CV - PBT = 22000KG - DIST. ENTRE EIXOS 5170 MM - INCLUI CARROCERIA FIXA ABERTA DE MADEIRA - IMPOSTOS E SEGUROS. AF_06/2015</v>
          </cell>
          <cell r="C878" t="str">
            <v>H</v>
          </cell>
          <cell r="D878" t="str">
            <v>1,05</v>
          </cell>
        </row>
        <row r="879">
          <cell r="A879">
            <v>91029</v>
          </cell>
          <cell r="B879" t="str">
            <v>CAMINHÃO TRUCADO (C/ TERCEIRO EIXO) ELETRÔNICO - POTÊNCIA 231CV - PBT = 22000KG - DIST. ENTRE EIXOS 5170 MM - INCLUI CARROCERIA FIXA ABERTA DE MADEIRA - MANUTENÇÃO. AF_06/2015</v>
          </cell>
          <cell r="C879" t="str">
            <v>H</v>
          </cell>
          <cell r="D879" t="str">
            <v>24,40</v>
          </cell>
        </row>
        <row r="880">
          <cell r="A880">
            <v>91030</v>
          </cell>
          <cell r="B880" t="str">
            <v>CAMINHÃO TRUCADO (C/ TERCEIRO EIXO) ELETRÔNICO - POTÊNCIA 231CV - PBT = 22000KG - DIST. ENTRE EIXOS 5170 MM - INCLUI CARROCERIA FIXA ABERTA DE MADEIRA - MATERIAIS NA OPERAÇÃO. AF_06/2015</v>
          </cell>
          <cell r="C880" t="str">
            <v>H</v>
          </cell>
          <cell r="D880" t="str">
            <v>89,25</v>
          </cell>
        </row>
        <row r="881">
          <cell r="A881">
            <v>91273</v>
          </cell>
          <cell r="B881" t="str">
            <v>PLACA VIBRATÓRIA REVERSÍVEL COM MOTOR 4 TEMPOS A GASOLINA, FORÇA CENTRÍFUGA DE 25 KN (2500 KGF), POTÊNCIA 5,5 CV - DEPRECIAÇÃO. AF_08/2015</v>
          </cell>
          <cell r="C881" t="str">
            <v>H</v>
          </cell>
          <cell r="D881" t="str">
            <v>0,40</v>
          </cell>
        </row>
        <row r="882">
          <cell r="A882">
            <v>91274</v>
          </cell>
          <cell r="B882" t="str">
            <v>PLACA VIBRATÓRIA REVERSÍVEL COM MOTOR 4 TEMPOS A GASOLINA, FORÇA CENTRÍFUGA DE 25 KN (2500 KGF), POTÊNCIA 5,5 CV - JUROS. AF_08/2015</v>
          </cell>
          <cell r="C882" t="str">
            <v>H</v>
          </cell>
          <cell r="D882" t="str">
            <v>0,05</v>
          </cell>
        </row>
        <row r="883">
          <cell r="A883">
            <v>91275</v>
          </cell>
          <cell r="B883" t="str">
            <v>PLACA VIBRATÓRIA REVERSÍVEL COM MOTOR 4 TEMPOS A GASOLINA, FORÇA CENTRÍFUGA DE 25 KN (2500 KGF), POTÊNCIA 5,5 CV - MANUTENÇÃO. AF_08/2015</v>
          </cell>
          <cell r="C883" t="str">
            <v>H</v>
          </cell>
          <cell r="D883" t="str">
            <v>0,50</v>
          </cell>
        </row>
        <row r="884">
          <cell r="A884">
            <v>91276</v>
          </cell>
          <cell r="B884" t="str">
            <v>PLACA VIBRATÓRIA REVERSÍVEL COM MOTOR 4 TEMPOS A GASOLINA, FORÇA CENTRÍFUGA DE 25 KN (2500 KGF), POTÊNCIA 5,5 CV - MATERIAIS NA OPERAÇÃO. AF_08/2015</v>
          </cell>
          <cell r="C884" t="str">
            <v>H</v>
          </cell>
          <cell r="D884" t="str">
            <v>6,16</v>
          </cell>
        </row>
        <row r="885">
          <cell r="A885">
            <v>91279</v>
          </cell>
          <cell r="B885" t="str">
            <v>CORTADORA DE PISO COM MOTOR 4 TEMPOS A GASOLINA, POTÊNCIA DE 13 HP, COM DISCO DE CORTE DIAMANTADO SEGMENTADO PARA CONCRETO, DIÂMETRO DE 350 MM, FURO DE 1" (14 X 1") - DEPRECIAÇÃO. AF_08/2015</v>
          </cell>
          <cell r="C885" t="str">
            <v>H</v>
          </cell>
          <cell r="D885" t="str">
            <v>0,70</v>
          </cell>
        </row>
        <row r="886">
          <cell r="A886">
            <v>91280</v>
          </cell>
          <cell r="B886" t="str">
            <v>CORTADORA DE PISO COM MOTOR 4 TEMPOS A GASOLINA, POTÊNCIA DE 13 HP, COM DISCO DE CORTE DIAMANTADO SEGMENTADO PARA CONCRETO, DIÂMETRO DE 350 MM, FURO DE 1" (14 X 1") - JUROS. AF_08/2015</v>
          </cell>
          <cell r="C886" t="str">
            <v>H</v>
          </cell>
          <cell r="D886" t="str">
            <v>0,08</v>
          </cell>
        </row>
        <row r="887">
          <cell r="A887">
            <v>91281</v>
          </cell>
          <cell r="B887" t="str">
            <v>CORTADORA DE PISO COM MOTOR 4 TEMPOS A GASOLINA, POTÊNCIA DE 13 HP, COM DISCO DE CORTE DIAMANTADO SEGMENTADO PARA CONCRETO, DIÂMETRO DE 350 MM, FURO DE 1" (14 X 1") - MANUTENÇÃO. AF_08/2015</v>
          </cell>
          <cell r="C887" t="str">
            <v>H</v>
          </cell>
          <cell r="D887" t="str">
            <v>0,88</v>
          </cell>
        </row>
        <row r="888">
          <cell r="A888">
            <v>91282</v>
          </cell>
          <cell r="B888" t="str">
            <v>CORTADORA DE PISO COM MOTOR 4 TEMPOS A GASOLINA, POTÊNCIA DE 13 HP, COM DISCO DE CORTE DIAMANTADO SEGMENTADO PARA CONCRETO, DIÂMETRO DE 350 MM, FURO DE 1" (14 X 1") - MATERIAIS NA OPERAÇÃO. AF_08/2015</v>
          </cell>
          <cell r="C888" t="str">
            <v>H</v>
          </cell>
          <cell r="D888" t="str">
            <v>14,73</v>
          </cell>
        </row>
        <row r="889">
          <cell r="A889">
            <v>91354</v>
          </cell>
          <cell r="B889" t="str">
            <v>CAMINHÃO TOCO, PESO BRUTO TOTAL 14.300 KG, CARGA ÚTIL MÁXIMA 9590 KG, DISTÂNCIA ENTRE EIXOS 4,76 M, POTÊNCIA 185 CV (NÃO INCLUI CARROCERIA) - DEPRECIAÇÃO. AF_06/2014</v>
          </cell>
          <cell r="C889" t="str">
            <v>H</v>
          </cell>
          <cell r="D889" t="str">
            <v>10,14</v>
          </cell>
        </row>
        <row r="890">
          <cell r="A890">
            <v>91355</v>
          </cell>
          <cell r="B890" t="str">
            <v>CAMINHÃO TOCO, PESO BRUTO TOTAL 14.300 KG, CARGA ÚTIL MÁXIMA 9590 KG, DISTÂNCIA ENTRE EIXOS 4,76 M, POTÊNCIA 185 CV (NÃO INCLUI CARROCERIA) - JUROS. AF_06/2014</v>
          </cell>
          <cell r="C890" t="str">
            <v>H</v>
          </cell>
          <cell r="D890" t="str">
            <v>2,12</v>
          </cell>
        </row>
        <row r="891">
          <cell r="A891">
            <v>91356</v>
          </cell>
          <cell r="B891" t="str">
            <v>CAMINHÃO TOCO, PESO BRUTO TOTAL 14.300 KG, CARGA ÚTIL MÁXIMA 9590 KG, DISTÂNCIA ENTRE EIXOS 4,76 M, POTÊNCIA 185 CV (NÃO INCLUI CARROCERIA) - IMPOSTOS E SEGUROS. AF_06/2014</v>
          </cell>
          <cell r="C891" t="str">
            <v>H</v>
          </cell>
          <cell r="D891" t="str">
            <v>0,82</v>
          </cell>
        </row>
        <row r="892">
          <cell r="A892">
            <v>91359</v>
          </cell>
          <cell r="B892" t="str">
            <v>CAMINHÃO PIPA 6.000 L, PESO BRUTO TOTAL 13.000 KG, DISTÂNCIA ENTRE EIXOS 4,80 M, POTÊNCIA 189 CV INCLUSIVE TANQUE DE AÇO PARA TRANSPORTE DE ÁGUA, CAPACIDADE 6 M3 - DEPRECIAÇÃO. AF_06/2014</v>
          </cell>
          <cell r="C892" t="str">
            <v>H</v>
          </cell>
          <cell r="D892" t="str">
            <v>11,34</v>
          </cell>
        </row>
        <row r="893">
          <cell r="A893">
            <v>91360</v>
          </cell>
          <cell r="B893" t="str">
            <v>CAMINHÃO PIPA 6.000 L, PESO BRUTO TOTAL 13.000 KG, DISTÂNCIA ENTRE EIXOS 4,80 M, POTÊNCIA 189 CV INCLUSIVE TANQUE DE AÇO PARA TRANSPORTE DE ÁGUA, CAPACIDADE 6 M3 - JUROS. AF_06/2014</v>
          </cell>
          <cell r="C893" t="str">
            <v>H</v>
          </cell>
          <cell r="D893" t="str">
            <v>2,37</v>
          </cell>
        </row>
        <row r="894">
          <cell r="A894">
            <v>91361</v>
          </cell>
          <cell r="B894" t="str">
            <v>CAMINHÃO PIPA 6.000 L, PESO BRUTO TOTAL 13.000 KG, DISTÂNCIA ENTRE EIXOS 4,80 M, POTÊNCIA 189 CV INCLUSIVE TANQUE DE AÇO PARA TRANSPORTE DE ÁGUA, CAPACIDADE 6 M3 - IMPOSTOS E SEGUROS. AF_06/2014</v>
          </cell>
          <cell r="C894" t="str">
            <v>H</v>
          </cell>
          <cell r="D894" t="str">
            <v>0,92</v>
          </cell>
        </row>
        <row r="895">
          <cell r="A895">
            <v>91367</v>
          </cell>
          <cell r="B895" t="str">
            <v>CAMINHÃO BASCULANTE 6 M3, PESO BRUTO TOTAL 16.000 KG, CARGA ÚTIL MÁXIMA 13.071 KG, DISTÂNCIA ENTRE EIXOS 4,80 M, POTÊNCIA 230 CV INCLUSIVE CAÇAMBA METÁLICA - DEPRECIAÇÃO. AF_06/2014</v>
          </cell>
          <cell r="C895" t="str">
            <v>H</v>
          </cell>
          <cell r="D895" t="str">
            <v>14,72</v>
          </cell>
        </row>
        <row r="896">
          <cell r="A896">
            <v>91368</v>
          </cell>
          <cell r="B896" t="str">
            <v>CAMINHÃO BASCULANTE 6 M3, PESO BRUTO TOTAL 16.000 KG, CARGA ÚTIL MÁXIMA 13.071 KG, DISTÂNCIA ENTRE EIXOS 4,80 M, POTÊNCIA 230 CV INCLUSIVE CAÇAMBA METÁLICA - JUROS. AF_06/2014</v>
          </cell>
          <cell r="C896" t="str">
            <v>H</v>
          </cell>
          <cell r="D896" t="str">
            <v>2,72</v>
          </cell>
        </row>
        <row r="897">
          <cell r="A897">
            <v>91369</v>
          </cell>
          <cell r="B897" t="str">
            <v>CAMINHÃO BASCULANTE 6 M3, PESO BRUTO TOTAL 16.000 KG, CARGA ÚTIL MÁXIMA 13.071 KG, DISTÂNCIA ENTRE EIXOS 4,80 M, POTÊNCIA 230 CV INCLUSIVE CAÇAMBA METÁLICA - IMPOSTOS E SEGUROS. AF_06/2014</v>
          </cell>
          <cell r="C897" t="str">
            <v>H</v>
          </cell>
          <cell r="D897" t="str">
            <v>1,06</v>
          </cell>
        </row>
        <row r="898">
          <cell r="A898">
            <v>91375</v>
          </cell>
          <cell r="B898" t="str">
            <v>CAMINHÃO TOCO, PESO BRUTO TOTAL 16.000 KG, CARGA ÚTIL MÁXIMA DE 10.685 KG, DISTÂNCIA ENTRE EIXOS 4,80 M, POTÊNCIA 189 CV EXCLUSIVE CARROCERIA - DEPRECIAÇÃO. AF_06/2014</v>
          </cell>
          <cell r="C898" t="str">
            <v>H</v>
          </cell>
          <cell r="D898" t="str">
            <v>8,54</v>
          </cell>
        </row>
        <row r="899">
          <cell r="A899">
            <v>91376</v>
          </cell>
          <cell r="B899" t="str">
            <v>CAMINHÃO TOCO, PESO BRUTO TOTAL 16.000 KG, CARGA ÚTIL MÁXIMA DE 10.685 KG, DISTÂNCIA ENTRE EIXOS 4,80 M, POTÊNCIA 189 CV EXCLUSIVE CARROCERIA - JUROS. AF_06/2014</v>
          </cell>
          <cell r="C899" t="str">
            <v>H</v>
          </cell>
          <cell r="D899" t="str">
            <v>1,79</v>
          </cell>
        </row>
        <row r="900">
          <cell r="A900">
            <v>91377</v>
          </cell>
          <cell r="B900" t="str">
            <v>CAMINHÃO TOCO, PESO BRUTO TOTAL 16.000 KG, CARGA ÚTIL MÁXIMA DE 10.685 KG, DISTÂNCIA ENTRE EIXOS 4,80 M, POTÊNCIA 189 CV EXCLUSIVE CARROCERIA - IMPOSTOS E SEGUROS. AF_06/2014</v>
          </cell>
          <cell r="C900" t="str">
            <v>H</v>
          </cell>
          <cell r="D900" t="str">
            <v>0,69</v>
          </cell>
        </row>
        <row r="901">
          <cell r="A901">
            <v>91380</v>
          </cell>
          <cell r="B901" t="str">
            <v>CAMINHÃO BASCULANTE 10 M3, TRUCADO CABINE SIMPLES, PESO BRUTO TOTAL 23.000 KG, CARGA ÚTIL MÁXIMA 15.935 KG, DISTÂNCIA ENTRE EIXOS 4,80 M, POTÊNCIA 230 CV INCLUSIVE CAÇAMBA METÁLICA - DEPRECIAÇÃO. AF_06/2014</v>
          </cell>
          <cell r="C901" t="str">
            <v>H</v>
          </cell>
          <cell r="D901" t="str">
            <v>16,60</v>
          </cell>
        </row>
        <row r="902">
          <cell r="A902">
            <v>91381</v>
          </cell>
          <cell r="B902" t="str">
            <v>CAMINHÃO BASCULANTE 10 M3, TRUCADO CABINE SIMPLES, PESO BRUTO TOTAL 23.000 KG, CARGA ÚTIL MÁXIMA 15.935 KG, DISTÂNCIA ENTRE EIXOS 4,80 M, POTÊNCIA 230 CV INCLUSIVE CAÇAMBA METÁLICA - JUROS. AF_06/2014</v>
          </cell>
          <cell r="C902" t="str">
            <v>H</v>
          </cell>
          <cell r="D902" t="str">
            <v>3,07</v>
          </cell>
        </row>
        <row r="903">
          <cell r="A903">
            <v>91382</v>
          </cell>
          <cell r="B903" t="str">
            <v>CAMINHÃO BASCULANTE 10 M3, TRUCADO CABINE SIMPLES, PESO BRUTO TOTAL 23.000 KG, CARGA ÚTIL MÁXIMA 15.935 KG, DISTÂNCIA ENTRE EIXOS 4,80 M, POTÊNCIA 230 CV INCLUSIVE CAÇAMBA METÁLICA - IMPOSTOS E SEGUROS. AF_06/2014</v>
          </cell>
          <cell r="C903" t="str">
            <v>H</v>
          </cell>
          <cell r="D903" t="str">
            <v>1,19</v>
          </cell>
        </row>
        <row r="904">
          <cell r="A904">
            <v>91383</v>
          </cell>
          <cell r="B904" t="str">
            <v>CAMINHÃO BASCULANTE 10 M3, TRUCADO CABINE SIMPLES, PESO BRUTO TOTAL 23.000 KG, CARGA ÚTIL MÁXIMA 15.935 KG, DISTÂNCIA ENTRE EIXOS 4,80 M, POTÊNCIA 230 CV INCLUSIVE CAÇAMBA METÁLICA - MANUTENÇÃO. AF_06/2014</v>
          </cell>
          <cell r="C904" t="str">
            <v>H</v>
          </cell>
          <cell r="D904" t="str">
            <v>31,13</v>
          </cell>
        </row>
        <row r="905">
          <cell r="A905">
            <v>91384</v>
          </cell>
          <cell r="B905" t="str">
            <v>CAMINHÃO BASCULANTE 10 M3, TRUCADO CABINE SIMPLES, PESO BRUTO TOTAL 23.000 KG, CARGA ÚTIL MÁXIMA 15.935 KG, DISTÂNCIA ENTRE EIXOS 4,80 M, POTÊNCIA 230 CV INCLUSIVE CAÇAMBA METÁLICA - MATERIAIS NA OPERAÇÃO. AF_06/2014</v>
          </cell>
          <cell r="C905" t="str">
            <v>H</v>
          </cell>
          <cell r="D905" t="str">
            <v>88,87</v>
          </cell>
        </row>
        <row r="906">
          <cell r="A906">
            <v>91390</v>
          </cell>
          <cell r="B906" t="str">
            <v>CAMINHÃO TOCO, PBT 14.300 KG, CARGA ÚTIL MÁX. 9.710 KG, DIST. ENTRE EIXOS 3,56 M, POTÊNCIA 185 CV, INCLUSIVE CARROCERIA FIXA ABERTA DE MADEIRA P/ TRANSPORTE GERAL DE CARGA SECA, DIMEN. APROX. 2,50 X 6,50 X 0,50 M - DEPRECIAÇÃO. AF_06/2014</v>
          </cell>
          <cell r="C906" t="str">
            <v>H</v>
          </cell>
          <cell r="D906" t="str">
            <v>10,91</v>
          </cell>
        </row>
        <row r="907">
          <cell r="A907">
            <v>91391</v>
          </cell>
          <cell r="B907" t="str">
            <v>CAMINHÃO TOCO, PBT 14.300 KG, CARGA ÚTIL MÁX. 9.710 KG, DIST. ENTRE EIXOS 3,56 M, POTÊNCIA 185 CV, INCLUSIVE CARROCERIA FIXA ABERTA DE MADEIRA P/ TRANSPORTE GERAL DE CARGA SECA, DIMEN. APROX. 2,50 X 6,50 X 0,50 M - JUROS. AF_06/2014</v>
          </cell>
          <cell r="C907" t="str">
            <v>H</v>
          </cell>
          <cell r="D907" t="str">
            <v>2,28</v>
          </cell>
        </row>
        <row r="908">
          <cell r="A908">
            <v>91392</v>
          </cell>
          <cell r="B908" t="str">
            <v>CAMINHÃO TOCO, PBT 14.300 KG, CARGA ÚTIL MÁX. 9.710 KG, DIST. ENTRE EIXOS 3,56 M, POTÊNCIA 185 CV, INCLUSIVE CARROCERIA FIXA ABERTA DE MADEIRA P/ TRANSPORTE GERAL DE CARGA SECA, DIMEN. APROX. 2,50 X 6,50 X 0,50 M - IMPOSTOS E SEGUROS. AF_06/2014</v>
          </cell>
          <cell r="C908" t="str">
            <v>H</v>
          </cell>
          <cell r="D908" t="str">
            <v>0,88</v>
          </cell>
        </row>
        <row r="909">
          <cell r="A909">
            <v>91396</v>
          </cell>
          <cell r="B909" t="str">
            <v>CAMINHÃO PIPA 10.000 L TRUCADO, PESO BRUTO TOTAL 23.000 KG, CARGA ÚTIL MÁXIMA 15.935 KG, DISTÂNCIA ENTRE EIXOS 4,8 M, POTÊNCIA 230 CV, INCLUSIVE TANQUE DE AÇO PARA TRANSPORTE DE ÁGUA - DEPRECIAÇÃO. AF_06/2014</v>
          </cell>
          <cell r="C909" t="str">
            <v>H</v>
          </cell>
          <cell r="D909" t="str">
            <v>14,56</v>
          </cell>
        </row>
        <row r="910">
          <cell r="A910">
            <v>91397</v>
          </cell>
          <cell r="B910" t="str">
            <v>CAMINHÃO PIPA 10.000 L TRUCADO, PESO BRUTO TOTAL 23.000 KG, CARGA ÚTIL MÁXIMA 15.935 KG, DISTÂNCIA ENTRE EIXOS 4,8 M, POTÊNCIA 230 CV, INCLUSIVE TANQUE DE AÇO PARA TRANSPORTE DE ÁGUA - JUROS. AF_06/2014</v>
          </cell>
          <cell r="C910" t="str">
            <v>H</v>
          </cell>
          <cell r="D910" t="str">
            <v>3,05</v>
          </cell>
        </row>
        <row r="911">
          <cell r="A911">
            <v>91398</v>
          </cell>
          <cell r="B911" t="str">
            <v>CAMINHÃO PIPA 10.000 L TRUCADO, PESO BRUTO TOTAL 23.000 KG, CARGA ÚTIL MÁXIMA 15.935 KG, DISTÂNCIA ENTRE EIXOS 4,8 M, POTÊNCIA 230 CV, INCLUSIVE TANQUE DE AÇO PARA TRANSPORTE DE ÁGUA - IMPOSTOS E SEGUROS. AF_06/2014</v>
          </cell>
          <cell r="C911" t="str">
            <v>H</v>
          </cell>
          <cell r="D911" t="str">
            <v>1,17</v>
          </cell>
        </row>
        <row r="912">
          <cell r="A912">
            <v>91402</v>
          </cell>
          <cell r="B912" t="str">
            <v>CAMINHÃO BASCULANTE 6 M3 TOCO, PESO BRUTO TOTAL 16.000 KG, CARGA ÚTIL MÁXIMA 11.130 KG, DISTÂNCIA ENTRE EIXOS 5,36 M, POTÊNCIA 185 CV, INCLUSIVE CAÇAMBA METÁLICA - IMPOSTOS E SEGUROS. AF_06/2014</v>
          </cell>
          <cell r="C912" t="str">
            <v>H</v>
          </cell>
          <cell r="D912" t="str">
            <v>1,01</v>
          </cell>
        </row>
        <row r="913">
          <cell r="A913">
            <v>91466</v>
          </cell>
          <cell r="B913" t="str">
            <v>GUINDAUTO HIDRÁULICO, CAPACIDADE MÁXIMA DE CARGA 6200 KG, MOMENTO MÁXIMO DE CARGA 11,7 TM, ALCANCE MÁXIMO HORIZONTAL 9,70 M, INCLUSIVE CAMINHÃO TOCO PBT 16.000 KG, POTÊNCIA DE 189 CV - IMPOSTOS E SEGUROS. AF_08/2015</v>
          </cell>
          <cell r="C913" t="str">
            <v>H</v>
          </cell>
          <cell r="D913" t="str">
            <v>0,89</v>
          </cell>
        </row>
        <row r="914">
          <cell r="A914">
            <v>91467</v>
          </cell>
          <cell r="B914" t="str">
            <v>GUINDAUTO HIDRÁULICO, CAPACIDADE MÁXIMA DE CARGA 6200 KG, MOMENTO MÁXIMO DE CARGA 11,7 TM, ALCANCE MÁXIMO HORIZONTAL 9,70 M, INCLUSIVE CAMINHÃO TOCO PBT 16.000 KG, POTÊNCIA DE 189 CV - MATERIAIS NA OPERAÇÃO. AF_08/2015</v>
          </cell>
          <cell r="C914" t="str">
            <v>H</v>
          </cell>
          <cell r="D914" t="str">
            <v>99,11</v>
          </cell>
        </row>
        <row r="915">
          <cell r="A915">
            <v>91468</v>
          </cell>
          <cell r="B915" t="str">
            <v>ESPARGIDOR DE ASFALTO PRESSURIZADO, TANQUE 6 M3 COM ISOLAÇÃO TÉRMICA, AQUECIDO COM 2 MAÇARICOS, COM BARRA ESPARGIDORA 3,60 M, MONTADO SOBRE CAMINHÃO  TOCO, PBT 14.300 KG, POTÊNCIA 185 CV - DEPRECIAÇÃO. AF_08/2015</v>
          </cell>
          <cell r="C915" t="str">
            <v>H</v>
          </cell>
          <cell r="D915" t="str">
            <v>15,08</v>
          </cell>
        </row>
        <row r="916">
          <cell r="A916">
            <v>91469</v>
          </cell>
          <cell r="B916" t="str">
            <v>ESPARGIDOR DE ASFALTO PRESSURIZADO, TANQUE 6 M3 COM ISOLAÇÃO TÉRMICA, AQUECIDO COM 2 MAÇARICOS, COM BARRA ESPARGIDORA 3,60 M, MONTADO SOBRE CAMINHÃO  TOCO, PBT 14.300 KG, POTÊNCIA 185 CV - JUROS. AF_08/2015</v>
          </cell>
          <cell r="C916" t="str">
            <v>H</v>
          </cell>
          <cell r="D916" t="str">
            <v>3,25</v>
          </cell>
        </row>
        <row r="917">
          <cell r="A917">
            <v>91484</v>
          </cell>
          <cell r="B917" t="str">
            <v>ESPARGIDOR DE ASFALTO PRESSURIZADO, TANQUE 6 M3 COM ISOLAÇÃO TÉRMICA, AQUECIDO COM 2 MAÇARICOS, COM BARRA ESPARGIDORA 3,60 M, MONTADO SOBRE CAMINHÃO  TOCO, PBT 14.300 KG, POTÊNCIA 185 CV - IMPOSTOS E SEGUROS. AF_08/2015</v>
          </cell>
          <cell r="C917" t="str">
            <v>H</v>
          </cell>
          <cell r="D917" t="str">
            <v>1,04</v>
          </cell>
        </row>
        <row r="918">
          <cell r="A918">
            <v>91485</v>
          </cell>
          <cell r="B918" t="str">
            <v>ESPARGIDOR DE ASFALTO PRESSURIZADO, TANQUE 6 M3 COM ISOLAÇÃO TÉRMICA, AQUECIDO COM 2 MAÇARICOS, COM BARRA ESPARGIDORA 3,60 M, MONTADO SOBRE CAMINHÃO  TOCO, PBT 14.300 KG, POTÊNCIA 185 CV - MATERIAIS NA OPERAÇÃO. AF_08/2015</v>
          </cell>
          <cell r="C918" t="str">
            <v>H</v>
          </cell>
          <cell r="D918" t="str">
            <v>134,51</v>
          </cell>
        </row>
        <row r="919">
          <cell r="A919">
            <v>91529</v>
          </cell>
          <cell r="B919" t="str">
            <v>COMPACTADOR DE SOLOS DE PERCUSSÃO (SOQUETE) COM MOTOR A GASOLINA 4 TEMPOS, POTÊNCIA 4 CV - DEPRECIAÇÃO. AF_08/2015</v>
          </cell>
          <cell r="C919" t="str">
            <v>H</v>
          </cell>
          <cell r="D919" t="str">
            <v>0,59</v>
          </cell>
        </row>
        <row r="920">
          <cell r="A920">
            <v>91530</v>
          </cell>
          <cell r="B920" t="str">
            <v>COMPACTADOR DE SOLOS DE PERCUSSÃO (SOQUETE) COM MOTOR A GASOLINA 4 TEMPOS, POTÊNCIA 4 CV - JUROS. AF_08/2015</v>
          </cell>
          <cell r="C920" t="str">
            <v>H</v>
          </cell>
          <cell r="D920" t="str">
            <v>0,08</v>
          </cell>
        </row>
        <row r="921">
          <cell r="A921">
            <v>91531</v>
          </cell>
          <cell r="B921" t="str">
            <v>COMPACTADOR DE SOLOS DE PERCUSSÃO (SOQUETE) COM MOTOR A GASOLINA 4 TEMPOS, POTÊNCIA 4 CV - MANUTENÇÃO. AF_08/2015</v>
          </cell>
          <cell r="C921" t="str">
            <v>H</v>
          </cell>
          <cell r="D921" t="str">
            <v>0,74</v>
          </cell>
        </row>
        <row r="922">
          <cell r="A922">
            <v>91532</v>
          </cell>
          <cell r="B922" t="str">
            <v>COMPACTADOR DE SOLOS DE PERCUSSÃO (SOQUETE) COM MOTOR A GASOLINA 4 TEMPOS, POTÊNCIA 4 CV - MATERIAIS NA OPERAÇÃO. AF_08/2015</v>
          </cell>
          <cell r="C922" t="str">
            <v>H</v>
          </cell>
          <cell r="D922" t="str">
            <v>4,47</v>
          </cell>
        </row>
        <row r="923">
          <cell r="A923">
            <v>91629</v>
          </cell>
          <cell r="B923" t="str">
            <v>GUINDAUTO HIDRÁULICO, CAPACIDADE MÁXIMA DE CARGA 6500 KG, MOMENTO MÁXIMO DE CARGA 5,8 TM, ALCANCE MÁXIMO HORIZONTAL 7,60 M, INCLUSIVE CAMINHÃO TOCO PBT 9.700 KG, POTÊNCIA DE 160 CV - DEPRECIAÇÃO. AF_08/2015</v>
          </cell>
          <cell r="C923" t="str">
            <v>H</v>
          </cell>
          <cell r="D923" t="str">
            <v>10,32</v>
          </cell>
        </row>
        <row r="924">
          <cell r="A924">
            <v>91630</v>
          </cell>
          <cell r="B924" t="str">
            <v>GUINDAUTO HIDRÁULICO, CAPACIDADE MÁXIMA DE CARGA 6500 KG, MOMENTO MÁXIMO DE CARGA 5,8 TM, ALCANCE MÁXIMO HORIZONTAL 7,60 M, INCLUSIVE CAMINHÃO TOCO PBT 9.700 KG, POTÊNCIA DE 160 CV - JUROS. AF_08/2015</v>
          </cell>
          <cell r="C924" t="str">
            <v>H</v>
          </cell>
          <cell r="D924" t="str">
            <v>2,16</v>
          </cell>
        </row>
        <row r="925">
          <cell r="A925">
            <v>91631</v>
          </cell>
          <cell r="B925" t="str">
            <v>GUINDAUTO HIDRÁULICO, CAPACIDADE MÁXIMA DE CARGA 6500 KG, MOMENTO MÁXIMO DE CARGA 5,8 TM, ALCANCE MÁXIMO HORIZONTAL 7,60 M, INCLUSIVE CAMINHÃO TOCO PBT 9.700 KG, POTÊNCIA DE 160 CV - IMPOSTOS E SEGUROS. AF_08/2015</v>
          </cell>
          <cell r="C925" t="str">
            <v>H</v>
          </cell>
          <cell r="D925" t="str">
            <v>0,83</v>
          </cell>
        </row>
        <row r="926">
          <cell r="A926">
            <v>91632</v>
          </cell>
          <cell r="B926" t="str">
            <v>GUINDAUTO HIDRÁULICO, CAPACIDADE MÁXIMA DE CARGA 6500 KG, MOMENTO MÁXIMO DE CARGA 5,8 TM, ALCANCE MÁXIMO HORIZONTAL 7,60 M, INCLUSIVE CAMINHÃO TOCO PBT 9.700 KG, POTÊNCIA DE 160 CV - MANUTENÇÃO. AF_08/2015</v>
          </cell>
          <cell r="C926" t="str">
            <v>H</v>
          </cell>
          <cell r="D926" t="str">
            <v>19,37</v>
          </cell>
        </row>
        <row r="927">
          <cell r="A927">
            <v>91633</v>
          </cell>
          <cell r="B927" t="str">
            <v>GUINDAUTO HIDRÁULICO, CAPACIDADE MÁXIMA DE CARGA 6500 KG, MOMENTO MÁXIMO DE CARGA 5,8 TM, ALCANCE MÁXIMO HORIZONTAL 7,60 M, INCLUSIVE CAMINHÃO TOCO PBT 9.700 KG, POTÊNCIA DE 160 CV - MATERIAIS NA OPERAÇÃO. AF_08/2015</v>
          </cell>
          <cell r="C927" t="str">
            <v>H</v>
          </cell>
          <cell r="D927" t="str">
            <v>83,88</v>
          </cell>
        </row>
        <row r="928">
          <cell r="A928">
            <v>91640</v>
          </cell>
          <cell r="B928" t="str">
            <v>CAMINHÃO DE TRANSPORTE DE MATERIAL ASFÁLTICO 30.000 L, COM CAVALO MECÂNICO DE CAPACIDADE MÁXIMA DE TRAÇÃO COMBINADO DE 66.000 KG, POTÊNCIA 360 CV, INCLUSIVE TANQUE DE ASFALTO COM SERPENTINA - DEPRECIAÇÃO. AF_08/2015</v>
          </cell>
          <cell r="C928" t="str">
            <v>H</v>
          </cell>
          <cell r="D928" t="str">
            <v>22,26</v>
          </cell>
        </row>
        <row r="929">
          <cell r="A929">
            <v>91641</v>
          </cell>
          <cell r="B929" t="str">
            <v>CAMINHÃO DE TRANSPORTE DE MATERIAL ASFÁLTICO 30.000 L, COM CAVALO MECÂNICO DE CAPACIDADE MÁXIMA DE TRAÇÃO COMBINADO DE 66.000 KG, POTÊNCIA 360 CV, INCLUSIVE TANQUE DE ASFALTO COM SERPENTINA - JUROS. AF_08/2015</v>
          </cell>
          <cell r="C929" t="str">
            <v>H</v>
          </cell>
          <cell r="D929" t="str">
            <v>4,67</v>
          </cell>
        </row>
        <row r="930">
          <cell r="A930">
            <v>91642</v>
          </cell>
          <cell r="B930" t="str">
            <v>CAMINHÃO DE TRANSPORTE DE MATERIAL ASFÁLTICO 30.000 L, COM CAVALO MECÂNICO DE CAPACIDADE MÁXIMA DE TRAÇÃO COMBINADO DE 66.000 KG, POTÊNCIA 360 CV, INCLUSIVE TANQUE DE ASFALTO COM SERPENTINA - IMPOSTOS E SEGUROS. AF_08/2015</v>
          </cell>
          <cell r="C930" t="str">
            <v>H</v>
          </cell>
          <cell r="D930" t="str">
            <v>1,81</v>
          </cell>
        </row>
        <row r="931">
          <cell r="A931">
            <v>91643</v>
          </cell>
          <cell r="B931" t="str">
            <v>CAMINHÃO DE TRANSPORTE DE MATERIAL ASFÁLTICO 30.000 L, COM CAVALO MECÂNICO DE CAPACIDADE MÁXIMA DE TRAÇÃO COMBINADO DE 66.000 KG, POTÊNCIA 360 CV, INCLUSIVE TANQUE DE ASFALTO COM SERPENTINA - MANUTENÇÃO. AF_08/2015</v>
          </cell>
          <cell r="C931" t="str">
            <v>H</v>
          </cell>
          <cell r="D931" t="str">
            <v>41,74</v>
          </cell>
        </row>
        <row r="932">
          <cell r="A932">
            <v>91644</v>
          </cell>
          <cell r="B932" t="str">
            <v>CAMINHÃO DE TRANSPORTE DE MATERIAL ASFÁLTICO 30.000 L, COM CAVALO MECÂNICO DE CAPACIDADE MÁXIMA DE TRAÇÃO COMBINADO DE 66.000 KG, POTÊNCIA 360 CV, INCLUSIVE TANQUE DE ASFALTO COM SERPENTINA - MATERIAIS NA OPERAÇÃO. AF_08/2015</v>
          </cell>
          <cell r="C932" t="str">
            <v>H</v>
          </cell>
          <cell r="D932" t="str">
            <v>188,77</v>
          </cell>
        </row>
        <row r="933">
          <cell r="A933">
            <v>91688</v>
          </cell>
          <cell r="B933" t="str">
            <v>SERRA CIRCULAR DE BANCADA COM MOTOR ELÉTRICO POTÊNCIA DE 5HP, COM COIFA PARA DISCO 10" - DEPRECIAÇÃO. AF_08/2015</v>
          </cell>
          <cell r="C933" t="str">
            <v>H</v>
          </cell>
          <cell r="D933" t="str">
            <v>0,08</v>
          </cell>
        </row>
        <row r="934">
          <cell r="A934">
            <v>91689</v>
          </cell>
          <cell r="B934" t="str">
            <v>SERRA CIRCULAR DE BANCADA COM MOTOR ELÉTRICO POTÊNCIA DE 5HP, COM COIFA PARA DISCO 10" - JUROS. AF_08/2015</v>
          </cell>
          <cell r="C934" t="str">
            <v>H</v>
          </cell>
          <cell r="D934" t="str">
            <v>0,01</v>
          </cell>
        </row>
        <row r="935">
          <cell r="A935">
            <v>91690</v>
          </cell>
          <cell r="B935" t="str">
            <v>SERRA CIRCULAR DE BANCADA COM MOTOR ELÉTRICO POTÊNCIA DE 5HP, COM COIFA PARA DISCO 10" - MANUTENÇÃO. AF_08/2015</v>
          </cell>
          <cell r="C935" t="str">
            <v>H</v>
          </cell>
          <cell r="D935" t="str">
            <v>0,05</v>
          </cell>
        </row>
        <row r="936">
          <cell r="A936">
            <v>91691</v>
          </cell>
          <cell r="B936" t="str">
            <v>SERRA CIRCULAR DE BANCADA COM MOTOR ELÉTRICO POTÊNCIA DE 5HP, COM COIFA PARA DISCO 10" - MATERIAIS NA OPERAÇÃO. AF_08/2015</v>
          </cell>
          <cell r="C936" t="str">
            <v>H</v>
          </cell>
          <cell r="D936" t="str">
            <v>3,10</v>
          </cell>
        </row>
        <row r="937">
          <cell r="A937">
            <v>92040</v>
          </cell>
          <cell r="B937" t="str">
            <v>DISTRIBUIDOR DE AGREGADOS REBOCAVEL, CAPACIDADE 1,9 M³, LARGURA DE TRABALHO 3,66 M - DEPRECIAÇÃO. AF_11/2015</v>
          </cell>
          <cell r="C937" t="str">
            <v>H</v>
          </cell>
          <cell r="D937" t="str">
            <v>4,13</v>
          </cell>
        </row>
        <row r="938">
          <cell r="A938">
            <v>92041</v>
          </cell>
          <cell r="B938" t="str">
            <v>DISTRIBUIDOR DE AGREGADOS REBOCAVEL, CAPACIDADE 1,9 M³, LARGURA DE TRABALHO 3,66 M - JUROS. AF_11/2015</v>
          </cell>
          <cell r="C938" t="str">
            <v>H</v>
          </cell>
          <cell r="D938" t="str">
            <v>0,43</v>
          </cell>
        </row>
        <row r="939">
          <cell r="A939">
            <v>92042</v>
          </cell>
          <cell r="B939" t="str">
            <v>DISTRIBUIDOR DE AGREGADOS REBOCAVEL, CAPACIDADE 1,9 M³, LARGURA DE TRABALHO 3,66 M - MANUTENÇÃO. AF_11/2015</v>
          </cell>
          <cell r="C939" t="str">
            <v>H</v>
          </cell>
          <cell r="D939" t="str">
            <v>3,44</v>
          </cell>
        </row>
        <row r="940">
          <cell r="A940">
            <v>92101</v>
          </cell>
          <cell r="B940" t="str">
            <v>CAMINHÃO PARA EQUIPAMENTO DE LIMPEZA A SUCÇÃO COM CAMINHÃO TRUCADO DE PESO BRUTO TOTAL 23000 KG, CARGA ÚTIL MÁXIMA 15935 KG, DISTÂNCIA ENTRE EIXOS 4,80 M, POTÊNCIA 230 CV, INCLUSIVE LIMPADORA A SUCÇÃO, TANQUE 12000 L - DEPRECIAÇÃO. AF_11/2015</v>
          </cell>
          <cell r="C940" t="str">
            <v>H</v>
          </cell>
          <cell r="D940" t="str">
            <v>15,98</v>
          </cell>
        </row>
        <row r="941">
          <cell r="A941">
            <v>92102</v>
          </cell>
          <cell r="B941" t="str">
            <v>CAMINHÃO PARA EQUIPAMENTO DE LIMPEZA A SUCÇÃO COM CAMINHÃO TRUCADO DE PESO BRUTO TOTAL 23000 KG, CARGA ÚTIL MÁXIMA 15935 KG, DISTÂNCIA ENTRE EIXOS 4,80 M, POTÊNCIA 230 CV, INCLUSIVE LIMPADORA A SUCÇÃO, TANQUE 12000 L - JUROS. AF_11/2015</v>
          </cell>
          <cell r="C941" t="str">
            <v>H</v>
          </cell>
          <cell r="D941" t="str">
            <v>3,34</v>
          </cell>
        </row>
        <row r="942">
          <cell r="A942">
            <v>92103</v>
          </cell>
          <cell r="B942" t="str">
            <v>CAMINHÃO PARA EQUIPAMENTO DE LIMPEZA A SUCÇÃO COM CAMINHÃO TRUCADO DE PESO BRUTO TOTAL 23000 KG, CARGA ÚTIL MÁXIMA 15935 KG, DISTÂNCIA ENTRE EIXOS 4,80 M, POTÊNCIA 230 CV, INCLUSIVE LIMPADORA A SUCÇÃO, TANQUE 12000 L - IMPOSTOS E SEGUROS. AF_11/2015</v>
          </cell>
          <cell r="C942" t="str">
            <v>H</v>
          </cell>
          <cell r="D942" t="str">
            <v>1,29</v>
          </cell>
        </row>
        <row r="943">
          <cell r="A943">
            <v>92104</v>
          </cell>
          <cell r="B943" t="str">
            <v>CAMINHÃO PARA EQUIPAMENTO DE LIMPEZA A SUCÇÃO COM CAMINHÃO TRUCADO DE PESO BRUTO TOTAL 23000 KG, CARGA ÚTIL MÁXIMA 15935 KG, DISTÂNCIA ENTRE EIXOS 4,80 M, POTÊNCIA 230 CV, INCLUSIVE LIMPADORA A SUCÇÃO, TANQUE 12000 L - MANUTENÇÃO. AF_11/2015</v>
          </cell>
          <cell r="C943" t="str">
            <v>H</v>
          </cell>
          <cell r="D943" t="str">
            <v>29,97</v>
          </cell>
        </row>
        <row r="944">
          <cell r="A944">
            <v>92105</v>
          </cell>
          <cell r="B944" t="str">
            <v>CAMINHÃO PARA EQUIPAMENTO DE LIMPEZA A SUCÇÃO COM CAMINHÃO TRUCADO DE PESO BRUTO TOTAL 23000 KG, CARGA ÚTIL MÁX. 15935 KG, DISTÂNCIA ENTRE EIXOS 4,80 M, POTÊNCIA 230 CV, INCLUSIVE LIMPADORA A SUCÇÃO, TANQUE 12000 L - MATERIAIS NA OPERAÇÃO. AF_11/2015</v>
          </cell>
          <cell r="C944" t="str">
            <v>H</v>
          </cell>
          <cell r="D944" t="str">
            <v>120,60</v>
          </cell>
        </row>
        <row r="945">
          <cell r="A945">
            <v>92108</v>
          </cell>
          <cell r="B945" t="str">
            <v>PENEIRA ROTATIVA COM MOTOR ELÉTRICO TRIFÁSICO DE 2 CV, CILINDRO DE 1 M X 0,60 M, COM FUROS DE 3,17 MM - DEPRECIAÇÃO. AF_11/2015</v>
          </cell>
          <cell r="C945" t="str">
            <v>H</v>
          </cell>
          <cell r="D945" t="str">
            <v>0,64</v>
          </cell>
        </row>
        <row r="946">
          <cell r="A946">
            <v>92109</v>
          </cell>
          <cell r="B946" t="str">
            <v>PENEIRA ROTATIVA COM MOTOR ELÉTRICO TRIFÁSICO DE 2 CV, CILINDRO DE 1 M X 0,60 M, COM FUROS DE 3,17 MM - JUROS. AF_11/2015</v>
          </cell>
          <cell r="C946" t="str">
            <v>H</v>
          </cell>
          <cell r="D946" t="str">
            <v>0,07</v>
          </cell>
        </row>
        <row r="947">
          <cell r="A947">
            <v>92110</v>
          </cell>
          <cell r="B947" t="str">
            <v>PENEIRA ROTATIVA COM MOTOR ELÉTRICO TRIFÁSICO DE 2 CV, CILINDRO DE 1 M X 0,60 M, COM FUROS DE 3,17 MM - MANUTENÇÃO. AF_11/2015</v>
          </cell>
          <cell r="C947" t="str">
            <v>H</v>
          </cell>
          <cell r="D947" t="str">
            <v>0,50</v>
          </cell>
        </row>
        <row r="948">
          <cell r="A948">
            <v>92111</v>
          </cell>
          <cell r="B948" t="str">
            <v>PENEIRA ROTATIVA COM MOTOR ELÉTRICO TRIFÁSICO DE 2 CV, CILINDRO DE 1 M X 0,60 M, COM FUROS DE 3,17 MM - MATERIAIS NA OPERAÇÃO. AF_11/2015</v>
          </cell>
          <cell r="C948" t="str">
            <v>H</v>
          </cell>
          <cell r="D948" t="str">
            <v>1,22</v>
          </cell>
        </row>
        <row r="949">
          <cell r="A949">
            <v>92114</v>
          </cell>
          <cell r="B949" t="str">
            <v>DOSADOR DE AREIA, CAPACIDADE DE 26 LITROS - DEPRECIAÇÃO. AF_11/2015</v>
          </cell>
          <cell r="C949" t="str">
            <v>H</v>
          </cell>
          <cell r="D949" t="str">
            <v>0,07</v>
          </cell>
        </row>
        <row r="950">
          <cell r="A950">
            <v>92115</v>
          </cell>
          <cell r="B950" t="str">
            <v>DOSADOR DE AREIA, CAPACIDADE DE 26 LITROS - JUROS. AF_11/2015</v>
          </cell>
          <cell r="C950" t="str">
            <v>H</v>
          </cell>
          <cell r="D950" t="str">
            <v>0,00</v>
          </cell>
        </row>
        <row r="951">
          <cell r="A951">
            <v>92116</v>
          </cell>
          <cell r="B951" t="str">
            <v>DOSADOR DE AREIA, CAPACIDADE DE 26 LITROS - MANUTENÇÃO. AF_11/2015</v>
          </cell>
          <cell r="C951" t="str">
            <v>H</v>
          </cell>
          <cell r="D951" t="str">
            <v>0,09</v>
          </cell>
        </row>
        <row r="952">
          <cell r="A952">
            <v>92133</v>
          </cell>
          <cell r="B952" t="str">
            <v>CAMINHONETE COM MOTOR A DIESEL, POTÊNCIA 180 CV, CABINE DUPLA, 4X4 - DEPRECIAÇÃO. AF_11/2015</v>
          </cell>
          <cell r="C952" t="str">
            <v>H</v>
          </cell>
          <cell r="D952" t="str">
            <v>8,33</v>
          </cell>
        </row>
        <row r="953">
          <cell r="A953">
            <v>92134</v>
          </cell>
          <cell r="B953" t="str">
            <v>CAMINHONETE COM MOTOR A DIESEL, POTÊNCIA 180 CV, CABINE DUPLA, 4X4 - JUROS. AF_11/2015</v>
          </cell>
          <cell r="C953" t="str">
            <v>H</v>
          </cell>
          <cell r="D953" t="str">
            <v>1,31</v>
          </cell>
        </row>
        <row r="954">
          <cell r="A954">
            <v>92135</v>
          </cell>
          <cell r="B954" t="str">
            <v>CAMINHONETE COM MOTOR A DIESEL, POTÊNCIA 180 CV, CABINE DUPLA, 4X4 - IMPOSTOS E SEGUROS. AF_11/2015</v>
          </cell>
          <cell r="C954" t="str">
            <v>H</v>
          </cell>
          <cell r="D954" t="str">
            <v>0,52</v>
          </cell>
        </row>
        <row r="955">
          <cell r="A955">
            <v>92136</v>
          </cell>
          <cell r="B955" t="str">
            <v>CAMINHONETE COM MOTOR A DIESEL, POTÊNCIA 180 CV, CABINE DUPLA, 4X4 - MANUTENÇÃO. AF_11/2015</v>
          </cell>
          <cell r="C955" t="str">
            <v>H</v>
          </cell>
          <cell r="D955" t="str">
            <v>10,41</v>
          </cell>
        </row>
        <row r="956">
          <cell r="A956">
            <v>92137</v>
          </cell>
          <cell r="B956" t="str">
            <v>CAMINHONETE COM MOTOR A DIESEL, POTÊNCIA 180 CV, CABINE DUPLA, 4X4 - MATERIAIS NA OPERAÇÃO. AF_11/2015</v>
          </cell>
          <cell r="C956" t="str">
            <v>H</v>
          </cell>
          <cell r="D956" t="str">
            <v>24,82</v>
          </cell>
        </row>
        <row r="957">
          <cell r="A957">
            <v>92140</v>
          </cell>
          <cell r="B957" t="str">
            <v>CAMINHONETE CABINE SIMPLES COM MOTOR 1.6 FLEX, CÂMBIO MANUAL, POTÊNCIA 101/104 CV, 2 PORTAS - DEPRECIAÇÃO. AF_11/2015</v>
          </cell>
          <cell r="C957" t="str">
            <v>H</v>
          </cell>
          <cell r="D957" t="str">
            <v>2,54</v>
          </cell>
        </row>
        <row r="958">
          <cell r="A958">
            <v>92141</v>
          </cell>
          <cell r="B958" t="str">
            <v>CAMINHONETE CABINE SIMPLES COM MOTOR 1.6 FLEX, CÂMBIO MANUAL, POTÊNCIA 101/104 CV, 2 PORTAS - JUROS. AF_11/2015</v>
          </cell>
          <cell r="C958" t="str">
            <v>H</v>
          </cell>
          <cell r="D958" t="str">
            <v>0,40</v>
          </cell>
        </row>
        <row r="959">
          <cell r="A959">
            <v>92142</v>
          </cell>
          <cell r="B959" t="str">
            <v>CAMINHONETE CABINE SIMPLES COM MOTOR 1.6 FLEX, CÂMBIO MANUAL, POTÊNCIA 101/104 CV, 2 PORTAS - IMPOSTOS E SEGUROS. AF_11/2015</v>
          </cell>
          <cell r="C959" t="str">
            <v>H</v>
          </cell>
          <cell r="D959" t="str">
            <v>0,15</v>
          </cell>
        </row>
        <row r="960">
          <cell r="A960">
            <v>92143</v>
          </cell>
          <cell r="B960" t="str">
            <v>CAMINHONETE CABINE SIMPLES COM MOTOR 1.6 FLEX, CÂMBIO MANUAL, POTÊNCIA 101/104 CV, 2 PORTAS - MANUTENÇÃO. AF_11/2015</v>
          </cell>
          <cell r="C960" t="str">
            <v>H</v>
          </cell>
          <cell r="D960" t="str">
            <v>3,17</v>
          </cell>
        </row>
        <row r="961">
          <cell r="A961">
            <v>92144</v>
          </cell>
          <cell r="B961" t="str">
            <v>CAMINHONETE CABINE SIMPLES COM MOTOR 1.6 FLEX, CÂMBIO MANUAL, POTÊNCIA 101/104 CV, 2 PORTAS - MATERIAIS NA OPERAÇÃO. AF_11/2015</v>
          </cell>
          <cell r="C961" t="str">
            <v>H</v>
          </cell>
          <cell r="D961" t="str">
            <v>29,03</v>
          </cell>
        </row>
        <row r="962">
          <cell r="A962">
            <v>92237</v>
          </cell>
          <cell r="B962" t="str">
            <v>CAMINHÃO DE TRANSPORTE DE MATERIAL ASFÁLTICO 20.000 L, COM CAVALO MECÂNICO DE CAPACIDADE MÁXIMA DE TRAÇÃO COMBINADO DE 45.000 KG, POTÊNCIA 330 CV, INCLUSIVE TANQUE DE ASFALTO COM MAÇARICO - DEPRECIAÇÃO. AF_12/2015</v>
          </cell>
          <cell r="C962" t="str">
            <v>H</v>
          </cell>
          <cell r="D962" t="str">
            <v>16,28</v>
          </cell>
        </row>
        <row r="963">
          <cell r="A963">
            <v>92238</v>
          </cell>
          <cell r="B963" t="str">
            <v>CAMINHÃO DE TRANSPORTE DE MATERIAL ASFÁLTICO 20.000 L, COM CAVALO MECÂNICO DE CAPACIDADE MÁXIMA DE TRAÇÃO COMBINADO DE 45.000 KG, POTÊNCIA 330 CV, INCLUSIVE TANQUE DE ASFALTO COM MAÇARICO - JUROS. AF_12/2015</v>
          </cell>
          <cell r="C963" t="str">
            <v>H</v>
          </cell>
          <cell r="D963" t="str">
            <v>3,42</v>
          </cell>
        </row>
        <row r="964">
          <cell r="A964">
            <v>92239</v>
          </cell>
          <cell r="B964" t="str">
            <v>CAMINHÃO DE TRANSPORTE DE MATERIAL ASFÁLTICO 20.000 L, COM CAVALO MECÂNICO DE CAPACIDADE MÁXIMA DE TRAÇÃO COMBINADO DE 45.000 KG, POTÊNCIA 330 CV, INCLUSIVE TANQUE DE ASFALTO COM MAÇARICO - IMPOSTOS E SEGUROS. AF_12/2015</v>
          </cell>
          <cell r="C964" t="str">
            <v>H</v>
          </cell>
          <cell r="D964" t="str">
            <v>1,32</v>
          </cell>
        </row>
        <row r="965">
          <cell r="A965">
            <v>92240</v>
          </cell>
          <cell r="B965" t="str">
            <v>CAMINHÃO DE TRANSPORTE DE MATERIAL ASFÁLTICO 20.000 L, COM CAVALO MECÂNICO DE CAPACIDADE MÁXIMA DE TRAÇÃO COMBINADO DE 45.000 KG, POTÊNCIA 330 CV, INCLUSIVE TANQUE DE ASFALTO COM MAÇARICO - MANUTENÇÃO. AF_12/2015</v>
          </cell>
          <cell r="C965" t="str">
            <v>H</v>
          </cell>
          <cell r="D965" t="str">
            <v>30,54</v>
          </cell>
        </row>
        <row r="966">
          <cell r="A966">
            <v>92241</v>
          </cell>
          <cell r="B966" t="str">
            <v>CAMINHÃO DE TRANSPORTE DE MATERIAL ASFÁLTICO 20.000 L, COM CAVALO MECÂNICO DE CAPACIDADE MÁXIMA DE TRAÇÃO COMBINADO DE 45.000 KG, POTÊNCIA 330 CV, INCLUSIVE TANQUE DE ASFALTO COM MAÇARICO - MATERIAIS NA OPERAÇÃO. AF_12/2015</v>
          </cell>
          <cell r="C966" t="str">
            <v>H</v>
          </cell>
          <cell r="D966" t="str">
            <v>173,06</v>
          </cell>
        </row>
        <row r="967">
          <cell r="A967">
            <v>92712</v>
          </cell>
          <cell r="B967" t="str">
            <v>APARELHO PARA CORTE E SOLDA OXI-ACETILENO SOBRE RODAS, INCLUSIVE CILINDROS E MAÇARICOS - DEPRECIAÇÃO. AF_12/2015</v>
          </cell>
          <cell r="C967" t="str">
            <v>H</v>
          </cell>
          <cell r="D967" t="str">
            <v>0,16</v>
          </cell>
        </row>
        <row r="968">
          <cell r="A968">
            <v>92713</v>
          </cell>
          <cell r="B968" t="str">
            <v>APARELHO PARA CORTE E SOLDA OXI-ACETILENO SOBRE RODAS, INCLUSIVE CILINDROS E MAÇARICOS - JUROS. AF_12/2015</v>
          </cell>
          <cell r="C968" t="str">
            <v>H</v>
          </cell>
          <cell r="D968" t="str">
            <v>0,02</v>
          </cell>
        </row>
        <row r="969">
          <cell r="A969">
            <v>92714</v>
          </cell>
          <cell r="B969" t="str">
            <v>APARELHO PARA CORTE E SOLDA OXI-ACETILENO SOBRE RODAS, INCLUSIVE CILINDROS E MAÇARICOS - MANUTENÇÃO. AF_12/2015</v>
          </cell>
          <cell r="C969" t="str">
            <v>H</v>
          </cell>
          <cell r="D969" t="str">
            <v>0,21</v>
          </cell>
        </row>
        <row r="970">
          <cell r="A970">
            <v>92715</v>
          </cell>
          <cell r="B970" t="str">
            <v>APARELHO PARA CORTE E SOLDA OXI-ACETILENO SOBRE RODAS, INCLUSIVE CILINDROS E MAÇARICOS - MATERIAIS NA OPERAÇÃO. AF_12/2015</v>
          </cell>
          <cell r="C970" t="str">
            <v>H</v>
          </cell>
          <cell r="D970" t="str">
            <v>17,81</v>
          </cell>
        </row>
        <row r="971">
          <cell r="A971">
            <v>92956</v>
          </cell>
          <cell r="B971" t="str">
            <v>MÁQUINA EXTRUSORA DE CONCRETO PARA GUIAS E SARJETAS, MOTOR A DIESEL, POTÊNCIA 14 CV - DEPRECIAÇÃO. AF_12/2015</v>
          </cell>
          <cell r="C971" t="str">
            <v>H</v>
          </cell>
          <cell r="D971" t="str">
            <v>3,88</v>
          </cell>
        </row>
        <row r="972">
          <cell r="A972">
            <v>92957</v>
          </cell>
          <cell r="B972" t="str">
            <v>MÁQUINA EXTRUSORA DE CONCRETO PARA GUIAS E SARJETAS, MOTOR A DIESEL, POTÊNCIA 14 CV - JUROS. AF_12/2015</v>
          </cell>
          <cell r="C972" t="str">
            <v>H</v>
          </cell>
          <cell r="D972" t="str">
            <v>0,46</v>
          </cell>
        </row>
        <row r="973">
          <cell r="A973">
            <v>92958</v>
          </cell>
          <cell r="B973" t="str">
            <v>MÁQUINA EXTRUSORA DE CONCRETO PARA GUIAS E SARJETAS, MOTOR A DIESEL, POTÊNCIA 14 CV - MANUTENÇÃO. AF_12/2015</v>
          </cell>
          <cell r="C973" t="str">
            <v>H</v>
          </cell>
          <cell r="D973" t="str">
            <v>4,24</v>
          </cell>
        </row>
        <row r="974">
          <cell r="A974">
            <v>92959</v>
          </cell>
          <cell r="B974" t="str">
            <v>MÁQUINA EXTRUSORA DE CONCRETO PARA GUIAS E SARJETAS, MOTOR A DIESEL, POTÊNCIA 14 CV - MATERIAIS NA OPERAÇÃO. AF_12/2015</v>
          </cell>
          <cell r="C974" t="str">
            <v>H</v>
          </cell>
          <cell r="D974" t="str">
            <v>5,81</v>
          </cell>
        </row>
        <row r="975">
          <cell r="A975">
            <v>92963</v>
          </cell>
          <cell r="B975" t="str">
            <v>MARTELO PERFURADOR PNEUMÁTICO MANUAL, HASTE 25 X 75 MM, 21 KG - DEPRECIAÇÃO. AF_12/2015</v>
          </cell>
          <cell r="C975" t="str">
            <v>H</v>
          </cell>
          <cell r="D975" t="str">
            <v>1,14</v>
          </cell>
        </row>
        <row r="976">
          <cell r="A976">
            <v>92964</v>
          </cell>
          <cell r="B976" t="str">
            <v>MARTELO PERFURADOR PNEUMÁTICO MANUAL, HASTE 25 X 75 MM, 21 KG - JUROS. AF_12/2015</v>
          </cell>
          <cell r="C976" t="str">
            <v>H</v>
          </cell>
          <cell r="D976" t="str">
            <v>0,13</v>
          </cell>
        </row>
        <row r="977">
          <cell r="A977">
            <v>92965</v>
          </cell>
          <cell r="B977" t="str">
            <v>MARTELO PERFURADOR PNEUMÁTICO MANUAL, HASTE 25 X 75 MM, 21 KG - MANUTENÇÃO. AF_12/2015</v>
          </cell>
          <cell r="C977" t="str">
            <v>H</v>
          </cell>
          <cell r="D977" t="str">
            <v>1,42</v>
          </cell>
        </row>
        <row r="978">
          <cell r="A978">
            <v>93220</v>
          </cell>
          <cell r="B978" t="str">
            <v>PERFURATRIZ COM TORRE METÁLICA PARA EXECUÇÃO DE ESTACA HÉLICE CONTÍNUA, PROFUNDIDADE MÁXIMA DE 32 M, DIÂMETRO MÁXIMO DE 1000 MM, POTÊNCIA INSTALADA DE 350 HP, MESA ROTATIVA COM TORQUE MÁXIMO DE 263 KNM - DEPRECIAÇÃO. AF_01/2016</v>
          </cell>
          <cell r="C978" t="str">
            <v>H</v>
          </cell>
          <cell r="D978" t="str">
            <v>191,17</v>
          </cell>
        </row>
        <row r="979">
          <cell r="A979">
            <v>93221</v>
          </cell>
          <cell r="B979" t="str">
            <v>PERFURATRIZ COM TORRE METÁLICA PARA EXECUÇÃO DE ESTACA HÉLICE CONTÍNUA, PROFUNDIDADE MÁXIMA DE 32 M, DIÂMETRO MÁXIMO DE 1000 MM, POTÊNCIA INSTALADA DE 350 HP, MESA ROTATIVA COM TORQUE MÁXIMO DE 263 KNM - JUROS. AF_01/2016</v>
          </cell>
          <cell r="C979" t="str">
            <v>H</v>
          </cell>
          <cell r="D979" t="str">
            <v>26,54</v>
          </cell>
        </row>
        <row r="980">
          <cell r="A980">
            <v>93222</v>
          </cell>
          <cell r="B980" t="str">
            <v>PERFURATRIZ COM TORRE METÁLICA PARA EXECUÇÃO DE ESTACA HÉLICE CONTÍNUA, PROFUNDIDADE MÁXIMA DE 32 M, DIÂMETRO MÁXIMO DE 1000 MM, POTÊNCIA INSTALADA DE 350 HP, MESA ROTATIVA COM TORQUE MÁXIMO DE 263 KNM - MANUTENÇÃO. AF_01/2016</v>
          </cell>
          <cell r="C980" t="str">
            <v>H</v>
          </cell>
          <cell r="D980" t="str">
            <v>239,24</v>
          </cell>
        </row>
        <row r="981">
          <cell r="A981">
            <v>93223</v>
          </cell>
          <cell r="B981" t="str">
            <v>PERFURATRIZ COM TORRE METÁLICA PARA EXECUÇÃO DE ESTACA HÉLICE CONTÍNUA, PROFUNDIDADE MÁXIMA DE 32 M, DIÂMETRO MÁXIMO DE 1000 MM, POTÊNCIA INSTALADA DE 350 HP, MESA ROTATIVA COM TORQUE MÁXIMO DE 263 KNM  MATERIAIS NA OPERAÇÃO. AF_01/2016</v>
          </cell>
          <cell r="C981" t="str">
            <v>H</v>
          </cell>
          <cell r="D981" t="str">
            <v>97,95</v>
          </cell>
        </row>
        <row r="982">
          <cell r="A982">
            <v>93229</v>
          </cell>
          <cell r="B982" t="str">
            <v>BETONEIRA CAPACIDADE NOMINAL 400 L, CAPACIDADE DE MISTURA 310 L, MOTOR A GASOLINA POTÊNCIA 5,5 HP, SEM CARREGADOR - DEPRECIAÇÃO. AF_02/2016</v>
          </cell>
          <cell r="C982" t="str">
            <v>H</v>
          </cell>
          <cell r="D982" t="str">
            <v>0,27</v>
          </cell>
        </row>
        <row r="983">
          <cell r="A983">
            <v>93230</v>
          </cell>
          <cell r="B983" t="str">
            <v>BETONEIRA CAPACIDADE NOMINAL 400 L, CAPACIDADE DE MISTURA 310 L, MOTOR A GASOLINA POTÊNCIA 5,5 HP, SEM CARREGADOR - JUROS. AF_02/2016</v>
          </cell>
          <cell r="C983" t="str">
            <v>H</v>
          </cell>
          <cell r="D983" t="str">
            <v>0,03</v>
          </cell>
        </row>
        <row r="984">
          <cell r="A984">
            <v>93231</v>
          </cell>
          <cell r="B984" t="str">
            <v>BETONEIRA CAPACIDADE NOMINAL 400 L, CAPACIDADE DE MISTURA 310 L, MOTOR A GASOLINA POTÊNCIA 5,5 HP, SEM CARREGADOR - MANUTENÇÃO. AF_02/2016</v>
          </cell>
          <cell r="C984" t="str">
            <v>H</v>
          </cell>
          <cell r="D984" t="str">
            <v>0,25</v>
          </cell>
        </row>
        <row r="985">
          <cell r="A985">
            <v>93232</v>
          </cell>
          <cell r="B985" t="str">
            <v>BETONEIRA CAPACIDADE NOMINAL 400 L, CAPACIDADE DE MISTURA 310 L, MOTOR A GASOLINA POTÊNCIA 5,5 HP, SEM CARREGADOR - MATERIAIS NA OPERAÇÃO. AF_02/2016</v>
          </cell>
          <cell r="C985" t="str">
            <v>H</v>
          </cell>
          <cell r="D985" t="str">
            <v>6,24</v>
          </cell>
        </row>
        <row r="986">
          <cell r="A986">
            <v>93235</v>
          </cell>
          <cell r="B986" t="str">
            <v>GRUPO GERADOR ESTACIONÁRIO, MOTOR DIESEL POTÊNCIA 170 KVA - JUROS. AF_02/2016</v>
          </cell>
          <cell r="C986" t="str">
            <v>H</v>
          </cell>
          <cell r="D986" t="str">
            <v>0,79</v>
          </cell>
        </row>
        <row r="987">
          <cell r="A987">
            <v>93238</v>
          </cell>
          <cell r="B987" t="str">
            <v>ROLO COMPACTADOR VIBRATÓRIO REBOCÁVEL, CILINDRO DE AÇO LISO, POTÊNCIA DE TRAÇÃO DE 65 CV, PESO 4,7 T, IMPACTO DINÂMICO 18,3 T, LARGURA DE TRABALHO 1,67 M - JUROS. AF_02/2016</v>
          </cell>
          <cell r="C987" t="str">
            <v>H</v>
          </cell>
          <cell r="D987" t="str">
            <v>0,66</v>
          </cell>
        </row>
        <row r="988">
          <cell r="A988">
            <v>93239</v>
          </cell>
          <cell r="B988" t="str">
            <v>ROLO COMPACTADOR VIBRATÓRIO PÉ DE CARNEIRO, OPERADO POR CONTROLE REMOTO, POTÊNCIA 12,5 KW, PESO OPERACIONAL 1,675 T, LARGURA DE TRABALHO 0,85 M - JUROS. AF_02/2016</v>
          </cell>
          <cell r="C988" t="str">
            <v>H</v>
          </cell>
          <cell r="D988" t="str">
            <v>3,02</v>
          </cell>
        </row>
        <row r="989">
          <cell r="A989">
            <v>93240</v>
          </cell>
          <cell r="B989" t="str">
            <v>ROLO COMPACTADOR VIBRATÓRIO PÉ DE CARNEIRO, OPERADO POR CONTROLE REMOTO, POTÊNCIA 12,5 KW, PESO OPERACIONAL 1,675 T, LARGURA DE TRABALHO 0,85 M - MATERIAIS NA OPERAÇÃO. AF_02/2016</v>
          </cell>
          <cell r="C989" t="str">
            <v>H</v>
          </cell>
          <cell r="D989" t="str">
            <v>7,50</v>
          </cell>
        </row>
        <row r="990">
          <cell r="A990">
            <v>93267</v>
          </cell>
          <cell r="B990" t="str">
            <v>GRUA ASCENCIONAL, LANÇA DE 30 M, CAPACIDADE DE 1,0 T A 30 M, ALTURA ATÉ 39 M  DEPRECIAÇÃO. AF_03/2016</v>
          </cell>
          <cell r="C990" t="str">
            <v>H</v>
          </cell>
          <cell r="D990" t="str">
            <v>24,17</v>
          </cell>
        </row>
        <row r="991">
          <cell r="A991">
            <v>93269</v>
          </cell>
          <cell r="B991" t="str">
            <v>GRUA ASCENCIONAL, LANÇA DE 30 M, CAPACIDADE DE 1,0 T A 30 M, ALTURA ATÉ 39 M   JUROS. AF_03/2016</v>
          </cell>
          <cell r="C991" t="str">
            <v>H</v>
          </cell>
          <cell r="D991" t="str">
            <v>2,87</v>
          </cell>
        </row>
        <row r="992">
          <cell r="A992">
            <v>93270</v>
          </cell>
          <cell r="B992" t="str">
            <v>GRUA ASCENCIONAL, LANÇA DE 30 M, CAPACIDADE DE 1,0 T A 30 M, ALTURA ATÉ 39 M   MANUTENÇÃO. AF_03/2016</v>
          </cell>
          <cell r="C992" t="str">
            <v>H</v>
          </cell>
          <cell r="D992" t="str">
            <v>26,44</v>
          </cell>
        </row>
        <row r="993">
          <cell r="A993">
            <v>93271</v>
          </cell>
          <cell r="B993" t="str">
            <v>GRUA ASCENCIONAL, LANÇA DE 30 M, CAPACIDADE DE 1,0 T A 30 M, ALTURA ATÉ 39 M   MATERIAIS NA OPERAÇÃO. AF_03/2016</v>
          </cell>
          <cell r="C993" t="str">
            <v>H</v>
          </cell>
          <cell r="D993" t="str">
            <v>9,16</v>
          </cell>
        </row>
        <row r="994">
          <cell r="A994">
            <v>93277</v>
          </cell>
          <cell r="B994" t="str">
            <v>GUINCHO ELÉTRICO DE COLUNA, CAPACIDADE 400 KG, COM MOTO FREIO, MOTOR TRIFÁSICO DE 1,25 CV - DEPRECIAÇÃO. AF_03/2016</v>
          </cell>
          <cell r="C994" t="str">
            <v>H</v>
          </cell>
          <cell r="D994" t="str">
            <v>0,28</v>
          </cell>
        </row>
        <row r="995">
          <cell r="A995">
            <v>93278</v>
          </cell>
          <cell r="B995" t="str">
            <v>GUINCHO ELÉTRICO DE COLUNA, CAPACIDADE 400 KG, COM MOTO FREIO, MOTOR TRIFÁSICO DE 1,25 CV - JUROS. AF_03/2016</v>
          </cell>
          <cell r="C995" t="str">
            <v>H</v>
          </cell>
          <cell r="D995" t="str">
            <v>0,03</v>
          </cell>
        </row>
        <row r="996">
          <cell r="A996">
            <v>93279</v>
          </cell>
          <cell r="B996" t="str">
            <v>GUINCHO ELÉTRICO DE COLUNA, CAPACIDADE 400 KG, COM MOTO FREIO, MOTOR TRIFÁSICO DE 1,25 CV - MANUTENÇÃO. AF_03/2016</v>
          </cell>
          <cell r="C996" t="str">
            <v>H</v>
          </cell>
          <cell r="D996" t="str">
            <v>0,26</v>
          </cell>
        </row>
        <row r="997">
          <cell r="A997">
            <v>93280</v>
          </cell>
          <cell r="B997" t="str">
            <v>GUINCHO ELÉTRICO DE COLUNA, CAPACIDADE 400 KG, COM MOTO FREIO, MOTOR TRIFÁSICO DE 1,25 CV - MATERIAIS NA OPERAÇÃO. AF_03/2016</v>
          </cell>
          <cell r="C997" t="str">
            <v>H</v>
          </cell>
          <cell r="D997" t="str">
            <v>0,76</v>
          </cell>
        </row>
        <row r="998">
          <cell r="A998">
            <v>93283</v>
          </cell>
          <cell r="B998" t="str">
            <v>GUINDASTE HIDRÁULICO AUTOPROPELIDO, COM LANÇA TELESCÓPICA 40 M, CAPACIDADE MÁXIMA 60 T, POTÊNCIA 260 KW - DEPRECIAÇÃO. AF_03/2016</v>
          </cell>
          <cell r="C998" t="str">
            <v>H</v>
          </cell>
          <cell r="D998" t="str">
            <v>50,81</v>
          </cell>
        </row>
        <row r="999">
          <cell r="A999">
            <v>93284</v>
          </cell>
          <cell r="B999" t="str">
            <v>GUINDASTE HIDRÁULICO AUTOPROPELIDO, COM LANÇA TELESCÓPICA 40 M, CAPACIDADE MÁXIMA 60 T, POTÊNCIA 260 KW - JUROS. AF_03/2016</v>
          </cell>
          <cell r="C999" t="str">
            <v>H</v>
          </cell>
          <cell r="D999" t="str">
            <v>9,65</v>
          </cell>
        </row>
        <row r="1000">
          <cell r="A1000">
            <v>93285</v>
          </cell>
          <cell r="B1000" t="str">
            <v>GUINDASTE HIDRÁULICO AUTOPROPELIDO, COM LANÇA TELESCÓPICA 40 M, CAPACIDADE MÁXIMA 60 T, POTÊNCIA 260 KW - MANUTENÇÃO. AF_03/2016</v>
          </cell>
          <cell r="C1000" t="str">
            <v>H</v>
          </cell>
          <cell r="D1000" t="str">
            <v>81,69</v>
          </cell>
        </row>
        <row r="1001">
          <cell r="A1001">
            <v>93286</v>
          </cell>
          <cell r="B1001" t="str">
            <v>GUINDASTE HIDRÁULICO AUTOPROPELIDO, COM LANÇA TELESCÓPICA 40 M, CAPACIDADE MÁXIMA 60 T, POTÊNCIA 260 KW - MATERIAIS NA OPERAÇÃO. AF_03/2016</v>
          </cell>
          <cell r="C1001" t="str">
            <v>H</v>
          </cell>
          <cell r="D1001" t="str">
            <v>216,58</v>
          </cell>
        </row>
        <row r="1002">
          <cell r="A1002">
            <v>93296</v>
          </cell>
          <cell r="B1002" t="str">
            <v>GUINDASTE HIDRÁULICO AUTOPROPELIDO, COM LANÇA TELESCÓPICA 40 M, CAPACIDADE MÁXIMA 60 T, POTÊNCIA 260 KW - IMPOSTOS E SEGUROS. AF_03/2016</v>
          </cell>
          <cell r="C1002" t="str">
            <v>H</v>
          </cell>
          <cell r="D1002" t="str">
            <v>3,55</v>
          </cell>
        </row>
        <row r="1003">
          <cell r="A1003">
            <v>93397</v>
          </cell>
          <cell r="B1003" t="str">
            <v>GUINDAUTO HIDRÁULICO, CAPACIDADE MÁXIMA DE CARGA 3300 KG, MOMENTO MÁXIMO DE CARGA 5,8 TM, ALCANCE MÁXIMO HORIZONTAL 7,60 M, INCLUSIVE CAMINHÃO TOCO PBT 16.000 KG, POTÊNCIA DE 189 CV - DEPRECIAÇÃO. AF_03/2016</v>
          </cell>
          <cell r="C1003" t="str">
            <v>H</v>
          </cell>
          <cell r="D1003" t="str">
            <v>10,32</v>
          </cell>
        </row>
        <row r="1004">
          <cell r="A1004">
            <v>93398</v>
          </cell>
          <cell r="B1004" t="str">
            <v>GUINDAUTO HIDRÁULICO, CAPACIDADE MÁXIMA DE CARGA 3300 KG, MOMENTO MÁXIMO DE CARGA 5,8 TM, ALCANCE MÁXIMO HORIZONTAL 7,60 M, INCLUSIVE CAMINHÃO TOCO PBT 16.000 KG, POTÊNCIA DE 189 CV - JUROS. AF_03/2016</v>
          </cell>
          <cell r="C1004" t="str">
            <v>H</v>
          </cell>
          <cell r="D1004" t="str">
            <v>2,16</v>
          </cell>
        </row>
        <row r="1005">
          <cell r="A1005">
            <v>93399</v>
          </cell>
          <cell r="B1005" t="str">
            <v>GUINDAUTO HIDRÁULICO, CAPACIDADE MÁXIMA DE CARGA 3300 KG, MOMENTO MÁXIMO DE CARGA 5,8 TM, ALCANCE MÁXIMO HORIZONTAL 7,60 M, INCLUSIVE CAMINHÃO TOCO PBT 16.000 KG, POTÊNCIA DE 189 CV  IMPOSTOS E SEGUROS. AF_03/2016</v>
          </cell>
          <cell r="C1005" t="str">
            <v>H</v>
          </cell>
          <cell r="D1005" t="str">
            <v>0,83</v>
          </cell>
        </row>
        <row r="1006">
          <cell r="A1006">
            <v>93400</v>
          </cell>
          <cell r="B1006" t="str">
            <v>GUINDAUTO HIDRÁULICO, CAPACIDADE MÁXIMA DE CARGA 3300 KG, MOMENTO MÁXIMO DE CARGA 5,8 TM, ALCANCE MÁXIMO HORIZONTAL 7,60 M, INCLUSIVE CAMINHÃO TOCO PBT 16.000 KG, POTÊNCIA DE 189 CV - MANUTENÇÃO. AF_03/2016</v>
          </cell>
          <cell r="C1006" t="str">
            <v>H</v>
          </cell>
          <cell r="D1006" t="str">
            <v>19,37</v>
          </cell>
        </row>
        <row r="1007">
          <cell r="A1007">
            <v>93401</v>
          </cell>
          <cell r="B1007" t="str">
            <v>GUINDAUTO HIDRÁULICO, CAPACIDADE MÁXIMA DE CARGA 3300 KG, MOMENTO MÁXIMO DE CARGA 5,8 TM, ALCANCE MÁXIMO HORIZONTAL 7,60 M, INCLUSIVE CAMINHÃO TOCO PBT 16.000 KG, POTÊNCIA DE 189 CV - MATERIAIS NA OPERAÇÃO. AF_03/2016</v>
          </cell>
          <cell r="C1007" t="str">
            <v>H</v>
          </cell>
          <cell r="D1007" t="str">
            <v>99,11</v>
          </cell>
        </row>
        <row r="1008">
          <cell r="A1008">
            <v>93404</v>
          </cell>
          <cell r="B1008" t="str">
            <v>MÁQUINA JATO DE PRESSAO PORTÁTIL, CAMARA DE 1 SAIDA, CAPACIDADE 280 L, DIAMETRO 670 MM, BICO DE JATO CURTO VENTURI DE 5/16'' , MANGUEIRA DE 1'' COM COMPRESSOR DE AR REBOCÁVEL 189 PCM E MOTOR DIESEL 63 CV - DEPRECIAÇÃO. AF_03/2016</v>
          </cell>
          <cell r="C1008" t="str">
            <v>H</v>
          </cell>
          <cell r="D1008" t="str">
            <v>5,26</v>
          </cell>
        </row>
        <row r="1009">
          <cell r="A1009">
            <v>93405</v>
          </cell>
          <cell r="B1009" t="str">
            <v>MÁQUINA JATO DE PRESSAO PORTÁTIL, CAMARA DE 1 SAIDA, CAPACIDADE 280 L, DIAMETRO 670 MM, BICO DE JATO CURTO VENTURI DE 5/16'' , MANGUEIRA DE 1'' COM COMPRESSOR DE AR REBOCÁVEL 189 PCM E MOTOR DIESEL 63 CV - JUROS. AF_03/2016</v>
          </cell>
          <cell r="C1009" t="str">
            <v>H</v>
          </cell>
          <cell r="D1009" t="str">
            <v>0,53</v>
          </cell>
        </row>
        <row r="1010">
          <cell r="A1010">
            <v>93406</v>
          </cell>
          <cell r="B1010" t="str">
            <v>MÁQUINA JATO DE PRESSAO PORTÁTIL, CAMARA DE 1 SAIDA, CAPACIDADE 280 L, DIAMETRO 670 MM, BICO DE JATO CURTO VENTURI DE 5/16'' , MANGUEIRA DE 1'' COM COMPRESSOR DE AR REBOCÁVEL 189 PCM E MOTOR DIESEL 63 CV - MANUTENÇÃO. AF_03/2016</v>
          </cell>
          <cell r="C1010" t="str">
            <v>H</v>
          </cell>
          <cell r="D1010" t="str">
            <v>6,57</v>
          </cell>
        </row>
        <row r="1011">
          <cell r="A1011">
            <v>93407</v>
          </cell>
          <cell r="B1011" t="str">
            <v>MÁQUINA JATO DE PRESSAO PORTÁTIL, CAMARA DE 1 SAIDA, CAPACIDADE 280 L, DIAMETRO 670 MM, BICO DE JATO CURTO VENTURI DE 5/16'' , MANGUEIRA DE 1'' COM COMPRESSOR DE AR REBOCÁVEL 189 PCM E MOTOR DIESEL 63 CV - MATERIAIS NA OPERAÇÃO. AF_03/2016</v>
          </cell>
          <cell r="C1011" t="str">
            <v>H</v>
          </cell>
          <cell r="D1011" t="str">
            <v>29,55</v>
          </cell>
        </row>
        <row r="1012">
          <cell r="A1012">
            <v>93411</v>
          </cell>
          <cell r="B1012" t="str">
            <v>GERADOR PORTÁTIL MONOFÁSICO, POTÊNCIA 5500 VA, MOTOR A GASOLINA, POTÊNCIA DO MOTOR 13 CV - DEPRECIAÇÃO. AF_03/2016</v>
          </cell>
          <cell r="C1012" t="str">
            <v>H</v>
          </cell>
          <cell r="D1012" t="str">
            <v>0,21</v>
          </cell>
        </row>
        <row r="1013">
          <cell r="A1013">
            <v>93412</v>
          </cell>
          <cell r="B1013" t="str">
            <v>GERADOR PORTÁTIL MONOFÁSICO, POTÊNCIA 5500 VA, MOTOR A GASOLINA, POTÊNCIA DO MOTOR 13 CV - JUROS. AF_03/2016</v>
          </cell>
          <cell r="C1013" t="str">
            <v>H</v>
          </cell>
          <cell r="D1013" t="str">
            <v>0,03</v>
          </cell>
        </row>
        <row r="1014">
          <cell r="A1014">
            <v>93413</v>
          </cell>
          <cell r="B1014" t="str">
            <v>GERADOR PORTÁTIL MONOFÁSICO, POTÊNCIA 5500 VA, MOTOR A GASOLINA, POTÊNCIA DO MOTOR 13 CV - MANUTENÇÃO. AF_03/2016</v>
          </cell>
          <cell r="C1014" t="str">
            <v>H</v>
          </cell>
          <cell r="D1014" t="str">
            <v>0,18</v>
          </cell>
        </row>
        <row r="1015">
          <cell r="A1015">
            <v>93414</v>
          </cell>
          <cell r="B1015" t="str">
            <v>GERADOR PORTÁTIL MONOFÁSICO, POTÊNCIA 5500 VA, MOTOR A GASOLINA, POTÊNCIA DO MOTOR 13 CV - MATERIAIS NA OPERAÇÃO. AF_03/2016</v>
          </cell>
          <cell r="C1015" t="str">
            <v>H</v>
          </cell>
          <cell r="D1015" t="str">
            <v>10,77</v>
          </cell>
        </row>
        <row r="1016">
          <cell r="A1016">
            <v>93417</v>
          </cell>
          <cell r="B1016" t="str">
            <v>GRUPO GERADOR REBOCÁVEL, POTÊNCIA 66 KVA, MOTOR A DIESEL - DEPRECIAÇÃO. AF_03/2016</v>
          </cell>
          <cell r="C1016" t="str">
            <v>H</v>
          </cell>
          <cell r="D1016" t="str">
            <v>2,76</v>
          </cell>
        </row>
        <row r="1017">
          <cell r="A1017">
            <v>93418</v>
          </cell>
          <cell r="B1017" t="str">
            <v>GRUPO GERADOR REBOCÁVEL, POTÊNCIA 66 KVA, MOTOR A DIESEL - JUROS. AF_03/2016</v>
          </cell>
          <cell r="C1017" t="str">
            <v>H</v>
          </cell>
          <cell r="D1017" t="str">
            <v>0,49</v>
          </cell>
        </row>
        <row r="1018">
          <cell r="A1018">
            <v>93419</v>
          </cell>
          <cell r="B1018" t="str">
            <v>GRUPO GERADOR REBOCÁVEL, POTÊNCIA 66 KVA, MOTOR A DIESEL - MANUTENÇÃO. AF_03/2016</v>
          </cell>
          <cell r="C1018" t="str">
            <v>H</v>
          </cell>
          <cell r="D1018" t="str">
            <v>2,46</v>
          </cell>
        </row>
        <row r="1019">
          <cell r="A1019">
            <v>93420</v>
          </cell>
          <cell r="B1019" t="str">
            <v>GRUPO GERADOR REBOCÁVEL, POTÊNCIA 66 KVA, MOTOR A DIESEL - MATERIAIS NA OPERAÇÃO. AF_03/2016</v>
          </cell>
          <cell r="C1019" t="str">
            <v>H</v>
          </cell>
          <cell r="D1019" t="str">
            <v>42,03</v>
          </cell>
        </row>
        <row r="1020">
          <cell r="A1020">
            <v>93423</v>
          </cell>
          <cell r="B1020" t="str">
            <v>GRUPO GERADOR ESTACIONÁRIO, POTÊNCIA 150 KVA, MOTOR A DIESEL- DEPRECIAÇÃO. AF_03/2016</v>
          </cell>
          <cell r="C1020" t="str">
            <v>H</v>
          </cell>
          <cell r="D1020" t="str">
            <v>3,91</v>
          </cell>
        </row>
        <row r="1021">
          <cell r="A1021">
            <v>93424</v>
          </cell>
          <cell r="B1021" t="str">
            <v>GRUPO GERADOR ESTACIONÁRIO, POTÊNCIA 150 KVA, MOTOR A DIESEL- JUROS. AF_03/2016</v>
          </cell>
          <cell r="C1021" t="str">
            <v>H</v>
          </cell>
          <cell r="D1021" t="str">
            <v>0,70</v>
          </cell>
        </row>
        <row r="1022">
          <cell r="A1022">
            <v>93425</v>
          </cell>
          <cell r="B1022" t="str">
            <v>GRUPO GERADOR ESTACIONÁRIO, POTÊNCIA 150 KVA, MOTOR A DIESEL- MANUTENÇÃO. AF_03/2016</v>
          </cell>
          <cell r="C1022" t="str">
            <v>H</v>
          </cell>
          <cell r="D1022" t="str">
            <v>3,48</v>
          </cell>
        </row>
        <row r="1023">
          <cell r="A1023">
            <v>93426</v>
          </cell>
          <cell r="B1023" t="str">
            <v>GRUPO GERADOR ESTACIONÁRIO, POTÊNCIA 150 KVA, MOTOR A DIESEL- MATERIAIS NA OPERAÇÃO. AF_03/2016</v>
          </cell>
          <cell r="C1023" t="str">
            <v>H</v>
          </cell>
          <cell r="D1023" t="str">
            <v>100,46</v>
          </cell>
        </row>
        <row r="1024">
          <cell r="A1024">
            <v>93429</v>
          </cell>
          <cell r="B1024" t="str">
            <v>USINA DE MISTURA ASFÁLTICA À QUENTE, TIPO CONTRA FLUXO, PROD 40 A 80 TON/HORA - DEPRECIAÇÃO. AF_03/2016</v>
          </cell>
          <cell r="C1024" t="str">
            <v>H</v>
          </cell>
          <cell r="D1024" t="str">
            <v>66,00</v>
          </cell>
        </row>
        <row r="1025">
          <cell r="A1025">
            <v>93430</v>
          </cell>
          <cell r="B1025" t="str">
            <v>USINA DE MISTURA ASFÁLTICA À QUENTE, TIPO CONTRA FLUXO, PROD 40 A 80 TON/HORA - JUROS. AF_03/2016</v>
          </cell>
          <cell r="C1025" t="str">
            <v>H</v>
          </cell>
          <cell r="D1025" t="str">
            <v>11,88</v>
          </cell>
        </row>
        <row r="1026">
          <cell r="A1026">
            <v>93431</v>
          </cell>
          <cell r="B1026" t="str">
            <v>USINA DE MISTURA ASFÁLTICA À QUENTE, TIPO CONTRA FLUXO, PROD 40 A 80 TON/HORA - MANUTENÇÃO. AF_03/2016</v>
          </cell>
          <cell r="C1026" t="str">
            <v>H</v>
          </cell>
          <cell r="D1026" t="str">
            <v>106,09</v>
          </cell>
        </row>
        <row r="1027">
          <cell r="A1027">
            <v>93432</v>
          </cell>
          <cell r="B1027" t="str">
            <v>USINA DE MISTURA ASFÁLTICA À QUENTE, TIPO CONTRA FLUXO, PROD 40 A 80 TON/HORA - MATERIAIS NA OPERAÇÃO. AF_03/2016</v>
          </cell>
          <cell r="C1027" t="str">
            <v>H</v>
          </cell>
          <cell r="D1027" t="str">
            <v>1.800,00</v>
          </cell>
        </row>
        <row r="1028">
          <cell r="A1028">
            <v>93435</v>
          </cell>
          <cell r="B1028" t="str">
            <v>USINA DE ASFALTO À FRIO, CAPACIDADE DE 40 A 60 TON/HORA, ELÉTRICA POTÊNCIA 30 CV - DEPRECIAÇÃO. AF_03/2016</v>
          </cell>
          <cell r="C1028" t="str">
            <v>H</v>
          </cell>
          <cell r="D1028" t="str">
            <v>3,57</v>
          </cell>
        </row>
        <row r="1029">
          <cell r="A1029">
            <v>93436</v>
          </cell>
          <cell r="B1029" t="str">
            <v>USINA DE ASFALTO À FRIO, CAPACIDADE DE 40 A 60 TON/HORA, ELÉTRICA POTÊNCIA 30 CV - JUROS. AF_03/2016</v>
          </cell>
          <cell r="C1029" t="str">
            <v>H</v>
          </cell>
          <cell r="D1029" t="str">
            <v>0,75</v>
          </cell>
        </row>
        <row r="1030">
          <cell r="A1030">
            <v>93437</v>
          </cell>
          <cell r="B1030" t="str">
            <v>USINA DE ASFALTO À FRIO, CAPACIDADE DE 40 A 60 TON/HORA, ELÉTRICA POTÊNCIA 30 CV - MANUTENÇÃO. AF_03/2016</v>
          </cell>
          <cell r="C1030" t="str">
            <v>H</v>
          </cell>
          <cell r="D1030" t="str">
            <v>6,69</v>
          </cell>
        </row>
        <row r="1031">
          <cell r="A1031">
            <v>93438</v>
          </cell>
          <cell r="B1031" t="str">
            <v>USINA DE ASFALTO À FRIO, CAPACIDADE DE 40 A 60 TON/HORA, ELÉTRICA POTÊNCIA 30 CV - MATERIAIS NA OPERAÇÃO. AF_03/2016</v>
          </cell>
          <cell r="C1031" t="str">
            <v>H</v>
          </cell>
          <cell r="D1031" t="str">
            <v>18,60</v>
          </cell>
        </row>
        <row r="1032">
          <cell r="A1032">
            <v>95114</v>
          </cell>
          <cell r="B1032" t="str">
            <v>MARTELETE OU ROMPEDOR PNEUMÁTICO MANUAL, 28 KG, COM SILENCIADOR - DEPRECIAÇÃO. AF_07/2016</v>
          </cell>
          <cell r="C1032" t="str">
            <v>H</v>
          </cell>
          <cell r="D1032" t="str">
            <v>1,10</v>
          </cell>
        </row>
        <row r="1033">
          <cell r="A1033">
            <v>95115</v>
          </cell>
          <cell r="B1033" t="str">
            <v>MARTELETE OU ROMPEDOR PNEUMÁTICO MANUAL, 28 KG, COM SILENCIADOR - JUROS. AF_07/2016</v>
          </cell>
          <cell r="C1033" t="str">
            <v>H</v>
          </cell>
          <cell r="D1033" t="str">
            <v>0,13</v>
          </cell>
        </row>
        <row r="1034">
          <cell r="A1034">
            <v>95116</v>
          </cell>
          <cell r="B1034" t="str">
            <v>USINA DE CONCRETO FIXA, CAPACIDADE NOMINAL DE 90 A 120 M3/H, SEM SILO - DEPRECIAÇÃO. AF_07/2016</v>
          </cell>
          <cell r="C1034" t="str">
            <v>H</v>
          </cell>
          <cell r="D1034" t="str">
            <v>31,99</v>
          </cell>
        </row>
        <row r="1035">
          <cell r="A1035">
            <v>95117</v>
          </cell>
          <cell r="B1035" t="str">
            <v>USINA DE CONCRETO FIXA, CAPACIDADE NOMINAL DE 90 A 120 M3/H, SEM SILO - JUROS. AF_07/2016</v>
          </cell>
          <cell r="C1035" t="str">
            <v>H</v>
          </cell>
          <cell r="D1035" t="str">
            <v>5,04</v>
          </cell>
        </row>
        <row r="1036">
          <cell r="A1036">
            <v>95118</v>
          </cell>
          <cell r="B1036" t="str">
            <v>USINA MISTURADORA DE SOLOS, CAPACIDADE DE 200 A 500 TON/H, POTENCIA 75KW - DEPRECIAÇÃO. AF_07/2016</v>
          </cell>
          <cell r="C1036" t="str">
            <v>H</v>
          </cell>
          <cell r="D1036" t="str">
            <v>34,04</v>
          </cell>
        </row>
        <row r="1037">
          <cell r="A1037">
            <v>95119</v>
          </cell>
          <cell r="B1037" t="str">
            <v>USINA MISTURADORA DE SOLOS, CAPACIDADE DE 200 A 500 TON/H, POTENCIA 75KW - JUROS. AF_07/2016</v>
          </cell>
          <cell r="C1037" t="str">
            <v>H</v>
          </cell>
          <cell r="D1037" t="str">
            <v>6,12</v>
          </cell>
        </row>
        <row r="1038">
          <cell r="A1038">
            <v>95120</v>
          </cell>
          <cell r="B1038" t="str">
            <v>USINA MISTURADORA DE SOLOS, CAPACIDADE DE 200 A 500 TON/H, POTENCIA 75KW - MATERIAIS NA OPERAÇÃO. AF_07/2016</v>
          </cell>
          <cell r="C1038" t="str">
            <v>H</v>
          </cell>
          <cell r="D1038" t="str">
            <v>62,47</v>
          </cell>
        </row>
        <row r="1039">
          <cell r="A1039">
            <v>95123</v>
          </cell>
          <cell r="B1039" t="str">
            <v>DISTRIBUIDOR DE AGREGADOS AUTOPROPELIDO, CAP 3 M3, A DIESEL, POTÊNCIA 176CV - DEPRECIAÇÃO. AF_07/2016</v>
          </cell>
          <cell r="C1039" t="str">
            <v>H</v>
          </cell>
          <cell r="D1039" t="str">
            <v>11,40</v>
          </cell>
        </row>
        <row r="1040">
          <cell r="A1040">
            <v>95124</v>
          </cell>
          <cell r="B1040" t="str">
            <v>DISTRIBUIDOR DE AGREGADOS AUTOPROPELIDO, C/AP 3 M3, A DIESEL, POTÊNCIA 176CV - JUROS. AF_07/2016</v>
          </cell>
          <cell r="C1040" t="str">
            <v>H</v>
          </cell>
          <cell r="D1040" t="str">
            <v>1,79</v>
          </cell>
        </row>
        <row r="1041">
          <cell r="A1041">
            <v>95125</v>
          </cell>
          <cell r="B1041" t="str">
            <v>DISTRIBUIDOR DE AGREGADOS AUTOPROPELIDO, CAP 3 M3, A DIESEL, POTÊNCIA 176CV - MANUTENÇÃO. AF_07/2016</v>
          </cell>
          <cell r="C1041" t="str">
            <v>H</v>
          </cell>
          <cell r="D1041" t="str">
            <v>12,47</v>
          </cell>
        </row>
        <row r="1042">
          <cell r="A1042">
            <v>95126</v>
          </cell>
          <cell r="B1042" t="str">
            <v>DISTRIBUIDOR DE AGREGADOS AUTOPROPELIDO, CAP 3 M3, A DIESEL, POTÊNCIA 176CV  MATERIAIS NA OPERAÇÃO. AF_07/2016</v>
          </cell>
          <cell r="C1042" t="str">
            <v>H</v>
          </cell>
          <cell r="D1042" t="str">
            <v>92,28</v>
          </cell>
        </row>
        <row r="1043">
          <cell r="A1043">
            <v>95129</v>
          </cell>
          <cell r="B1043" t="str">
            <v>MÁQUINA DEMARCADORA DE FAIXA DE TRÁFEGO À FRIO, AUTOPROPELIDA, POTÊNCIA 38 HP - DEPRECIAÇÃO. AF_07/2016</v>
          </cell>
          <cell r="C1043" t="str">
            <v>H</v>
          </cell>
          <cell r="D1043" t="str">
            <v>20,23</v>
          </cell>
        </row>
        <row r="1044">
          <cell r="A1044">
            <v>95130</v>
          </cell>
          <cell r="B1044" t="str">
            <v>MÁQUINA DEMARCADORA DE FAIXA DE TRÁFEGO À FRIO, AUTOPROPELIDA, POTÊNCIA 38 HP - JUROS. AF_07/2016</v>
          </cell>
          <cell r="C1044" t="str">
            <v>H</v>
          </cell>
          <cell r="D1044" t="str">
            <v>3,64</v>
          </cell>
        </row>
        <row r="1045">
          <cell r="A1045">
            <v>95131</v>
          </cell>
          <cell r="B1045" t="str">
            <v>MÁQUINA DEMARCADORA DE FAIXA DE TRÁFEGO À FRIO, AUTOPROPELIDA, POTÊNCIA 38 HP - MANUTENÇÃO. AF_07/2016</v>
          </cell>
          <cell r="C1045" t="str">
            <v>H</v>
          </cell>
          <cell r="D1045" t="str">
            <v>37,94</v>
          </cell>
        </row>
        <row r="1046">
          <cell r="A1046">
            <v>95132</v>
          </cell>
          <cell r="B1046" t="str">
            <v>MÁQUINA DEMARCADORA DE FAIXA DE TRÁFEGO À FRIO, AUTOPROPELIDA, POTÊNCIA 38 HP - MATERIAIS NA OPERAÇÃO. AF_07/2016</v>
          </cell>
          <cell r="C1046" t="str">
            <v>H</v>
          </cell>
          <cell r="D1046" t="str">
            <v>20,21</v>
          </cell>
        </row>
        <row r="1047">
          <cell r="A1047">
            <v>95136</v>
          </cell>
          <cell r="B1047" t="str">
            <v>TALHA MANUAL DE CORRENTE, CAPACIDADE DE 2 TON. COM ELEVAÇÃO DE 3 M - DEPRECIAÇÃO. AF_07/2016</v>
          </cell>
          <cell r="C1047" t="str">
            <v>H</v>
          </cell>
          <cell r="D1047" t="str">
            <v>0,03</v>
          </cell>
        </row>
        <row r="1048">
          <cell r="A1048">
            <v>95137</v>
          </cell>
          <cell r="B1048" t="str">
            <v>TALHA MANUAL DE CORRENTE, CAPACIDADE DE 2 TON. COM ELEVAÇÃO DE 3 M - JUROS. AF_07/2016</v>
          </cell>
          <cell r="C1048" t="str">
            <v>H</v>
          </cell>
          <cell r="D1048" t="str">
            <v>0,01</v>
          </cell>
        </row>
        <row r="1049">
          <cell r="A1049">
            <v>95138</v>
          </cell>
          <cell r="B1049" t="str">
            <v>TALHA MANUAL DE CORRENTE, CAPACIDADE DE 2 TON. COM ELEVAÇÃO DE 3 M - MANUTENÇÃO. AF_07/2016</v>
          </cell>
          <cell r="C1049" t="str">
            <v>H</v>
          </cell>
          <cell r="D1049" t="str">
            <v>0,02</v>
          </cell>
        </row>
        <row r="1050">
          <cell r="A1050">
            <v>95208</v>
          </cell>
          <cell r="B1050" t="str">
            <v>GRUA ASCENCIONAL, LANÇA DE 42 M, CAPACIDADE DE 1,5 T A 30 M, ALTURA ATÉ 39 M  DEPRECIAÇÃO. AF_08/2016</v>
          </cell>
          <cell r="C1050" t="str">
            <v>H</v>
          </cell>
          <cell r="D1050" t="str">
            <v>27,39</v>
          </cell>
        </row>
        <row r="1051">
          <cell r="A1051">
            <v>95209</v>
          </cell>
          <cell r="B1051" t="str">
            <v>GRUA ASCENCIONAL, LANCA DE 42 M, CAPACIDADE DE 1,5 T A 30 M, ALTURA ATE 39 M  JUROS. AF_08/2016</v>
          </cell>
          <cell r="C1051" t="str">
            <v>H</v>
          </cell>
          <cell r="D1051" t="str">
            <v>3,25</v>
          </cell>
        </row>
        <row r="1052">
          <cell r="A1052">
            <v>95210</v>
          </cell>
          <cell r="B1052" t="str">
            <v>GRUA ASCENCIONAL, LANCA DE 42 M, CAPACIDADE DE 1,5 T A 30 M, ALTURA ATE 39 M  MANUTENÇÃO. AF_08/2016</v>
          </cell>
          <cell r="C1052" t="str">
            <v>H</v>
          </cell>
          <cell r="D1052" t="str">
            <v>29,96</v>
          </cell>
        </row>
        <row r="1053">
          <cell r="A1053">
            <v>95211</v>
          </cell>
          <cell r="B1053" t="str">
            <v>GRUA ASCENCIONAL, LANCA DE 42 M, CAPACIDADE DE 1,5 T A 30 M, ALTURA ATE 39 M  MATERIAIS NA OPERAÇÃO. AF_08/2016</v>
          </cell>
          <cell r="C1053" t="str">
            <v>H</v>
          </cell>
          <cell r="D1053" t="str">
            <v>9,16</v>
          </cell>
        </row>
        <row r="1054">
          <cell r="A1054">
            <v>95214</v>
          </cell>
          <cell r="B1054" t="str">
            <v>PULVERIZADOR DE TINTA ELÉTRICO/MÁQUINA DE PINTURA AIRLESS, VAZÃO 2 L/MIN - DEPRECIAÇÃO. AF_08/2016</v>
          </cell>
          <cell r="C1054" t="str">
            <v>H</v>
          </cell>
          <cell r="D1054" t="str">
            <v>0,22</v>
          </cell>
        </row>
        <row r="1055">
          <cell r="A1055">
            <v>95215</v>
          </cell>
          <cell r="B1055" t="str">
            <v>PULVERIZADOR DE TINTA ELÉTRICO/MÁQUINA DE PINTURA AIRLESS, VAZÃO 2 L/MIN - JUROS. AF_08/2016</v>
          </cell>
          <cell r="C1055" t="str">
            <v>H</v>
          </cell>
          <cell r="D1055" t="str">
            <v>0,02</v>
          </cell>
        </row>
        <row r="1056">
          <cell r="A1056">
            <v>95216</v>
          </cell>
          <cell r="B1056" t="str">
            <v>PULVERIZADOR DE TINTA ELÉTRICO/MÁQUINA DE PINTURA AIRLESS, VAZÃO 2 L/MIN - MANUTENÇÃO. AF_08/2016</v>
          </cell>
          <cell r="C1056" t="str">
            <v>H</v>
          </cell>
          <cell r="D1056" t="str">
            <v>0,15</v>
          </cell>
        </row>
        <row r="1057">
          <cell r="A1057">
            <v>95217</v>
          </cell>
          <cell r="B1057" t="str">
            <v>PULVERIZADOR DE TINTA ELÉTRICO/MÁQUINA DE PINTURA AIRLESS, VAZÃO 2 L/MIN - MATERIAIS NA OPERAÇÃO. AF_08/2016</v>
          </cell>
          <cell r="C1057" t="str">
            <v>H</v>
          </cell>
          <cell r="D1057" t="str">
            <v>0,61</v>
          </cell>
        </row>
        <row r="1058">
          <cell r="A1058">
            <v>95255</v>
          </cell>
          <cell r="B1058" t="str">
            <v>MARTELO DEMOLIDOR PNEUMÁTICO MANUAL, 32 KG - DEPRECIAÇÃO. AF_09/2016</v>
          </cell>
          <cell r="C1058" t="str">
            <v>H</v>
          </cell>
          <cell r="D1058" t="str">
            <v>0,98</v>
          </cell>
        </row>
        <row r="1059">
          <cell r="A1059">
            <v>95256</v>
          </cell>
          <cell r="B1059" t="str">
            <v>MARTELO DEMOLIDOR PNEUMÁTICO MANUAL, 32 KG - JUROS. AF_09/2016</v>
          </cell>
          <cell r="C1059" t="str">
            <v>H</v>
          </cell>
          <cell r="D1059" t="str">
            <v>0,11</v>
          </cell>
        </row>
        <row r="1060">
          <cell r="A1060">
            <v>95257</v>
          </cell>
          <cell r="B1060" t="str">
            <v>MARTELO DEMOLIDOR PNEUMÁTICO MANUAL, 32 KG - MANUTENÇÃO. AF_09/2016</v>
          </cell>
          <cell r="C1060" t="str">
            <v>H</v>
          </cell>
          <cell r="D1060" t="str">
            <v>1,23</v>
          </cell>
        </row>
        <row r="1061">
          <cell r="A1061">
            <v>95260</v>
          </cell>
          <cell r="B1061" t="str">
            <v>COMPACTADOR DE SOLOS DE PERCUSÃO (SOQUETE) COM MOTOR A GASOLINA, POTÊNCIA 3 CV - DEPRECIAÇÃO. AF_09/2016</v>
          </cell>
          <cell r="C1061" t="str">
            <v>H</v>
          </cell>
          <cell r="D1061" t="str">
            <v>0,47</v>
          </cell>
        </row>
        <row r="1062">
          <cell r="A1062">
            <v>95261</v>
          </cell>
          <cell r="B1062" t="str">
            <v>COMPACTADOR DE SOLOS DE PERCUSÃO (SOQUETE) COM MOTOR A GASOLINA, POTÊNCIA 3 CV - JUROS. AF_09/2016</v>
          </cell>
          <cell r="C1062" t="str">
            <v>H</v>
          </cell>
          <cell r="D1062" t="str">
            <v>0,11</v>
          </cell>
        </row>
        <row r="1063">
          <cell r="A1063">
            <v>95262</v>
          </cell>
          <cell r="B1063" t="str">
            <v>COMPACTADOR DE SOLOS DE PERCUSÃO (SOQUETE) COM MOTOR A GASOLINA, POTÊNCIA 3 CV - MANUTENÇÃO. AF_09/2016</v>
          </cell>
          <cell r="C1063" t="str">
            <v>H</v>
          </cell>
          <cell r="D1063" t="str">
            <v>1,02</v>
          </cell>
        </row>
        <row r="1064">
          <cell r="A1064">
            <v>95263</v>
          </cell>
          <cell r="B1064" t="str">
            <v>COMPACTADOR DE SOLOS DE PERCUSÃO (SOQUETE) COM MOTOR A GASOLINA, POTÊNCIA 3 CV - MATERIAIS NA OPERAÇÃO. AF_09/2016</v>
          </cell>
          <cell r="C1064" t="str">
            <v>H</v>
          </cell>
          <cell r="D1064" t="str">
            <v>3,34</v>
          </cell>
        </row>
        <row r="1065">
          <cell r="A1065">
            <v>95266</v>
          </cell>
          <cell r="B1065" t="str">
            <v>RÉGUA VIBRATÓRIA DUPLA PARA CONCRETO, PESO DE 60KG, COMPRIMENTO 4 M, COM MOTOR A GASOLINA, POTÊNCIA 5,5 HP - DEPRECIAÇÃO. AF_09/2016</v>
          </cell>
          <cell r="C1065" t="str">
            <v>H</v>
          </cell>
          <cell r="D1065" t="str">
            <v>0,41</v>
          </cell>
        </row>
        <row r="1066">
          <cell r="A1066">
            <v>95267</v>
          </cell>
          <cell r="B1066" t="str">
            <v>RÉGUA VIBRATÓRIA DUPLA PARA CONCRETO, PESO DE 60KG, COMPRIMENTO 4 M, COM MOTOR A GASOLINA, POTÊNCIA 5,5 HP - JUROS. AF_09/2016</v>
          </cell>
          <cell r="C1066" t="str">
            <v>H</v>
          </cell>
          <cell r="D1066" t="str">
            <v>0,04</v>
          </cell>
        </row>
        <row r="1067">
          <cell r="A1067">
            <v>95268</v>
          </cell>
          <cell r="B1067" t="str">
            <v>RÉGUA VIBRATÓRIA DUPLA PARA CONCRETO, PESO DE 60KG, COMPRIMENTO 4 M, COM MOTOR A GASOLINA, POTÊNCIA 5,5 HP - MANUTENÇÃO. AF_09/2016</v>
          </cell>
          <cell r="C1067" t="str">
            <v>H</v>
          </cell>
          <cell r="D1067" t="str">
            <v>0,40</v>
          </cell>
        </row>
        <row r="1068">
          <cell r="A1068">
            <v>95269</v>
          </cell>
          <cell r="B1068" t="str">
            <v>RÉGUA VIBRATÓRIA DUPLA PARA CONCRETO, PESO DE 60KG, COMPRIMENTO 4 M, COM MOTOR A GASOLINA, POTÊNCIA 5,5 HP  MATERIAIS NA OPERAÇÃO. AF_09/2016</v>
          </cell>
          <cell r="C1068" t="str">
            <v>H</v>
          </cell>
          <cell r="D1068" t="str">
            <v>6,24</v>
          </cell>
        </row>
        <row r="1069">
          <cell r="A1069">
            <v>95272</v>
          </cell>
          <cell r="B1069" t="str">
            <v>POLIDORA DE PISO (POLITRIZ), PESO DE 100KG, DIÂMETRO 450 MM, MOTOR ELÉTRICO, POTÊNCIA 4 HP - DEPRECIAÇÃO. AF_09/2016</v>
          </cell>
          <cell r="C1069" t="str">
            <v>H</v>
          </cell>
          <cell r="D1069" t="str">
            <v>0,40</v>
          </cell>
        </row>
        <row r="1070">
          <cell r="A1070">
            <v>95273</v>
          </cell>
          <cell r="B1070" t="str">
            <v>POLIDORA DE PISO (POLITRIZ), PESO DE 100KG, DIÂMETRO 450 MM, MOTOR ELÉTRICO, POTÊNCIA 4 HP - JUROS. AF_09/2016</v>
          </cell>
          <cell r="C1070" t="str">
            <v>H</v>
          </cell>
          <cell r="D1070" t="str">
            <v>0,04</v>
          </cell>
        </row>
        <row r="1071">
          <cell r="A1071">
            <v>95274</v>
          </cell>
          <cell r="B1071" t="str">
            <v>POLIDORA DE PISO (POLITRIZ), PESO DE 100KG, DIÂMETRO 450 MM, MOTOR ELÉTRICO, POTÊNCIA 4 HP - MANUTENÇÃO. AF_09/2016</v>
          </cell>
          <cell r="C1071" t="str">
            <v>H</v>
          </cell>
          <cell r="D1071" t="str">
            <v>0,31</v>
          </cell>
        </row>
        <row r="1072">
          <cell r="A1072">
            <v>95275</v>
          </cell>
          <cell r="B1072" t="str">
            <v>POLIDORA DE PISO (POLITRIZ), PESO DE 100KG, DIÂMETRO 450 MM, MOTOR ELÉTRICO, POTÊNCIA 4 HP  MATERIAIS NA OPERAÇÃO. AF_09/2016</v>
          </cell>
          <cell r="C1072" t="str">
            <v>H</v>
          </cell>
          <cell r="D1072" t="str">
            <v>2,48</v>
          </cell>
        </row>
        <row r="1073">
          <cell r="A1073">
            <v>95278</v>
          </cell>
          <cell r="B1073" t="str">
            <v>DESEMPENADEIRA DE CONCRETO, PESO DE 75KG, 4 PÁS, MOTOR A GASOLINA, POTÊNCIA 5,5 HP - DEPRECIAÇÃO. AF_09/2016</v>
          </cell>
          <cell r="C1073" t="str">
            <v>H</v>
          </cell>
          <cell r="D1073" t="str">
            <v>0,44</v>
          </cell>
        </row>
        <row r="1074">
          <cell r="A1074">
            <v>95279</v>
          </cell>
          <cell r="B1074" t="str">
            <v>DESEMPENADEIRA DE CONCRETO, PESO DE 75KG, 4 PÁS, MOTOR A GASOLINA, POTÊNCIA 5,5 HP - JUROS. AF_09/2016</v>
          </cell>
          <cell r="C1074" t="str">
            <v>H</v>
          </cell>
          <cell r="D1074" t="str">
            <v>0,05</v>
          </cell>
        </row>
        <row r="1075">
          <cell r="A1075">
            <v>95280</v>
          </cell>
          <cell r="B1075" t="str">
            <v>DESEMPENADEIRA DE CONCRETO, PESO DE 75KG, 4 PÁS, MOTOR A GASOLINA, POTÊNCIA 5,5 HP - MANUTENÇÃO. AF_09/2016</v>
          </cell>
          <cell r="C1075" t="str">
            <v>H</v>
          </cell>
          <cell r="D1075" t="str">
            <v>0,34</v>
          </cell>
        </row>
        <row r="1076">
          <cell r="A1076">
            <v>95281</v>
          </cell>
          <cell r="B1076" t="str">
            <v>DESEMPENADEIRA DE CONCRETO, PESO DE 75KG, 4 PÁS, MOTOR A GASOLINA, POTÊNCIA 5,5 HP  MATERIAIS NA OPERAÇÃO. AF_09/2016</v>
          </cell>
          <cell r="C1076" t="str">
            <v>H</v>
          </cell>
          <cell r="D1076" t="str">
            <v>6,24</v>
          </cell>
        </row>
        <row r="1077">
          <cell r="A1077">
            <v>95617</v>
          </cell>
          <cell r="B1077" t="str">
            <v>PERFURATRIZ PNEUMATICA MANUAL DE PESO MEDIO, MARTELETE, 18KG, COMPRIMENTO MÁXIMO DE CURSO DE 6 M, DIAMETRO DO PISTAO DE 5,5 CM - DEPRECIAÇÃO. AF_11/2016</v>
          </cell>
          <cell r="C1077" t="str">
            <v>H</v>
          </cell>
          <cell r="D1077" t="str">
            <v>0,80</v>
          </cell>
        </row>
        <row r="1078">
          <cell r="A1078">
            <v>95618</v>
          </cell>
          <cell r="B1078" t="str">
            <v>PERFURATRIZ PNEUMATICA MANUAL DE PESO MEDIO, MARTELETE, 18KG, COMPRIMENTO MÁXIMO DE CURSO DE 6 M, DIAMETRO DO PISTAO DE 5,5 CM - JUROS. AF_11/2016</v>
          </cell>
          <cell r="C1078" t="str">
            <v>H</v>
          </cell>
          <cell r="D1078" t="str">
            <v>0,09</v>
          </cell>
        </row>
        <row r="1079">
          <cell r="A1079">
            <v>95619</v>
          </cell>
          <cell r="B1079" t="str">
            <v>PERFURATRIZ PNEUMATICA MANUAL DE PESO MEDIO, MARTELETE, 18KG, COMPRIMENTO MÁXIMO DE CURSO DE 6 M, DIAMETRO DO PISTAO DE 5,5 CM - MANUTENÇÃO. AF_11/2016</v>
          </cell>
          <cell r="C1079" t="str">
            <v>H</v>
          </cell>
          <cell r="D1079" t="str">
            <v>1,01</v>
          </cell>
        </row>
        <row r="1080">
          <cell r="A1080">
            <v>95627</v>
          </cell>
          <cell r="B1080" t="str">
            <v>ROLO COMPACTADOR VIBRATORIO TANDEM, ACO LISO, POTENCIA 125 HP, PESO SEM/COM LASTRO 10,20/11,65 T, LARGURA DE TRABALHO 1,73 M - DEPRECIAÇÃO. AF_11/2016</v>
          </cell>
          <cell r="C1080" t="str">
            <v>H</v>
          </cell>
          <cell r="D1080" t="str">
            <v>23,87</v>
          </cell>
        </row>
        <row r="1081">
          <cell r="A1081">
            <v>95628</v>
          </cell>
          <cell r="B1081" t="str">
            <v>ROLO COMPACTADOR VIBRATORIO TANDEM, ACO LISO, POTENCIA 125 HP, PESO SEM/COM LASTRO 10,20/11,65 T, LARGURA DE TRABALHO 1,73 M - JUROS. AF_11/2016</v>
          </cell>
          <cell r="C1081" t="str">
            <v>H</v>
          </cell>
          <cell r="D1081" t="str">
            <v>3,31</v>
          </cell>
        </row>
        <row r="1082">
          <cell r="A1082">
            <v>95629</v>
          </cell>
          <cell r="B1082" t="str">
            <v>ROLO COMPACTADOR VIBRATORIO TANDEM, ACO LISO, POTENCIA 125 HP, PESO SEM/COM LASTRO 10,20/11,65 T, LARGURA DE TRABALHO 1,73 M - MANUTENÇÃO. AF_11/2016</v>
          </cell>
          <cell r="C1082" t="str">
            <v>H</v>
          </cell>
          <cell r="D1082" t="str">
            <v>29,87</v>
          </cell>
        </row>
        <row r="1083">
          <cell r="A1083">
            <v>95630</v>
          </cell>
          <cell r="B1083" t="str">
            <v>ROLO COMPACTADOR VIBRATORIO TANDEM, ACO LISO, POTENCIA 125 HP, PESO SEM/COM LASTRO 10,20/11,65 T, LARGURA DE TRABALHO 1,73 M - MATERIAIS NA OPERAÇÃO. AF_11/2016</v>
          </cell>
          <cell r="C1083" t="str">
            <v>H</v>
          </cell>
          <cell r="D1083" t="str">
            <v>55,95</v>
          </cell>
        </row>
        <row r="1084">
          <cell r="A1084">
            <v>95698</v>
          </cell>
          <cell r="B1084" t="str">
            <v>PERFURATRIZ MANUAL, TORQUE MAXIMO 55 KGF.M, POTENCIA 5 CV, COM DIAMETRO MAXIMO 8 1/2" - DEPRECIAÇÃO. AF_11/2016</v>
          </cell>
          <cell r="C1084" t="str">
            <v>H</v>
          </cell>
          <cell r="D1084" t="str">
            <v>3,27</v>
          </cell>
        </row>
        <row r="1085">
          <cell r="A1085">
            <v>95699</v>
          </cell>
          <cell r="B1085" t="str">
            <v>PERFURATRIZ MANUAL, TORQUE MAXIMO 55 KGF.M, POTENCIA 5 CV, COM DIAMETRO MAXIMO 8 1/2" - JUROS. AF_11/2016</v>
          </cell>
          <cell r="C1085" t="str">
            <v>H</v>
          </cell>
          <cell r="D1085" t="str">
            <v>0,38</v>
          </cell>
        </row>
        <row r="1086">
          <cell r="A1086">
            <v>95700</v>
          </cell>
          <cell r="B1086" t="str">
            <v>PERFURATRIZ MANUAL, TORQUE MAXIMO 55 KGF.M, POTENCIA 5 CV, COM DIAMETRO MAXIMO 8 1/2" - MANUTENÇÃO. AF_11/2016</v>
          </cell>
          <cell r="C1086" t="str">
            <v>H</v>
          </cell>
          <cell r="D1086" t="str">
            <v>4,09</v>
          </cell>
        </row>
        <row r="1087">
          <cell r="A1087">
            <v>95701</v>
          </cell>
          <cell r="B1087" t="str">
            <v>PERFURATRIZ MANUAL, TORQUE MAXIMO 55 KGF.M, POTENCIA 5 CV, COM DIAMETRO MAXIMO 8 1/2" - MATERIAIS NA OPERAÇÃO. AF_11/2016</v>
          </cell>
          <cell r="C1087" t="str">
            <v>H</v>
          </cell>
          <cell r="D1087" t="str">
            <v>3,06</v>
          </cell>
        </row>
        <row r="1088">
          <cell r="A1088">
            <v>95704</v>
          </cell>
          <cell r="B1088" t="str">
            <v>PERFURATRIZ SOBRE ESTEIRA, TORQUE MÁXIMO 600 KGF, POTÊNCIA ENTRE 50 E 60 HP, DIÂMETRO MÁXIMO 10 - DEPRECIAÇÃO. AF_11/2016</v>
          </cell>
          <cell r="C1088" t="str">
            <v>H</v>
          </cell>
          <cell r="D1088" t="str">
            <v>25,67</v>
          </cell>
        </row>
        <row r="1089">
          <cell r="A1089">
            <v>95705</v>
          </cell>
          <cell r="B1089" t="str">
            <v>PERFURATRIZ SOBRE ESTEIRA, TORQUE MÁXIMO 600 KGF, POTÊNCIA ENTRE 50 E 60 HP, DIÂMETRO MÁXIMO 10 - JUROS. AF_11/2016</v>
          </cell>
          <cell r="C1089" t="str">
            <v>H</v>
          </cell>
          <cell r="D1089" t="str">
            <v>3,66</v>
          </cell>
        </row>
        <row r="1090">
          <cell r="A1090">
            <v>95706</v>
          </cell>
          <cell r="B1090" t="str">
            <v>PERFURATRIZ SOBRE ESTEIRA, TORQUE MÁXIMO 600 KGF, POTÊNCIA ENTRE 50 E 60 HP, DIÂMETRO MÁXIMO 10 - MANUTENÇÃO. AF_11/2016</v>
          </cell>
          <cell r="C1090" t="str">
            <v>H</v>
          </cell>
          <cell r="D1090" t="str">
            <v>32,13</v>
          </cell>
        </row>
        <row r="1091">
          <cell r="A1091">
            <v>95707</v>
          </cell>
          <cell r="B1091" t="str">
            <v>PERFURATRIZ SOBRE ESTEIRA, TORQUE MÁXIMO 600 KGF, POTÊNCIA ENTRE 50 E 60 HP, DIÂMETRO MÁXIMO 10 - MATERIAIS NA OPERAÇÃO. AF_11/2016</v>
          </cell>
          <cell r="C1091" t="str">
            <v>H</v>
          </cell>
          <cell r="D1091" t="str">
            <v>34,18</v>
          </cell>
        </row>
        <row r="1092">
          <cell r="A1092">
            <v>95710</v>
          </cell>
          <cell r="B1092" t="str">
            <v>ESCAVADEIRA HIDRAULICA SOBRE ESTEIRA, COM GARRA GIRATORIA DE MANDIBULAS, PESO OPERACIONAL ENTRE 22,00 E 25,50 TON, POTENCIA LIQUIDA ENTRE 150 E 160 HP - DEPRECIAÇÃO. AF_11/2016</v>
          </cell>
          <cell r="C1092" t="str">
            <v>H</v>
          </cell>
          <cell r="D1092" t="str">
            <v>30,86</v>
          </cell>
        </row>
        <row r="1093">
          <cell r="A1093">
            <v>95711</v>
          </cell>
          <cell r="B1093" t="str">
            <v>ESCAVADEIRA HIDRAULICA SOBRE ESTEIRA, COM GARRA GIRATORIA DE MANDIBULAS, PESO OPERACIONAL ENTRE 22,00 E 25,50 TON, POTENCIA LIQUIDA ENTRE 150 E 160 HP - JUROS. AF_11/2016</v>
          </cell>
          <cell r="C1093" t="str">
            <v>H</v>
          </cell>
          <cell r="D1093" t="str">
            <v>4,18</v>
          </cell>
        </row>
        <row r="1094">
          <cell r="A1094">
            <v>95712</v>
          </cell>
          <cell r="B1094" t="str">
            <v>ESCAVADEIRA HIDRAULICA SOBRE ESTEIRA, COM GARRA GIRATORIA DE MANDIBULAS, PESO OPERACIONAL ENTRE 22,00 E 25,50 TON, POTENCIA LIQUIDA ENTRE 150 E 160 HP - MANUTENÇÃO. AF_11/2016</v>
          </cell>
          <cell r="C1094" t="str">
            <v>H</v>
          </cell>
          <cell r="D1094" t="str">
            <v>38,57</v>
          </cell>
        </row>
        <row r="1095">
          <cell r="A1095">
            <v>95713</v>
          </cell>
          <cell r="B1095" t="str">
            <v>ESCAVADEIRA HIDRAULICA SOBRE ESTEIRA, COM GARRA GIRATORIA DE MANDIBULAS, PESO OPERACIONAL ENTRE 22,00 E 25,50 TON, POTENCIA LIQUIDA ENTRE 150 E 160 HP - MATERIAIS NA OPERAÇÃO. AF_11/2016</v>
          </cell>
          <cell r="C1095" t="str">
            <v>H</v>
          </cell>
          <cell r="D1095" t="str">
            <v>56,36</v>
          </cell>
        </row>
        <row r="1096">
          <cell r="A1096">
            <v>95716</v>
          </cell>
          <cell r="B1096" t="str">
            <v>ESCAVADEIRA HIDRAULICA SOBRE ESTEIRA, EQUIPADA COM CLAMSHELL, COM CAPACIDADE DA CAÇAMBA ENTRE 1,20 E 1,50 M3, PESO OPERACIONAL ENTRE 20,00 E 22,00 TON, POTENCIA LIQUIDA ENTRE 150 E 160 HP - DEPRECIAÇÃO. AF_11/2016</v>
          </cell>
          <cell r="C1096" t="str">
            <v>H</v>
          </cell>
          <cell r="D1096" t="str">
            <v>29,70</v>
          </cell>
        </row>
        <row r="1097">
          <cell r="A1097">
            <v>95717</v>
          </cell>
          <cell r="B1097" t="str">
            <v>ESCAVADEIRA HIDRAULICA SOBRE ESTEIRA, EQUIPADA COM CLAMSHELL, COM CAPACIDADE DA CAÇAMBA ENTRE 1,20 E 1,50 M3, PESO OPERACIONAL ENTRE 20,00 E 22,00 TON, POTENCIA LIQUIDA ENTRE 150 E 160 HP - JUROS. AF_11/2016</v>
          </cell>
          <cell r="C1097" t="str">
            <v>H</v>
          </cell>
          <cell r="D1097" t="str">
            <v>4,03</v>
          </cell>
        </row>
        <row r="1098">
          <cell r="A1098">
            <v>95718</v>
          </cell>
          <cell r="B1098" t="str">
            <v>ESCAVADEIRA HIDRAULICA SOBRE ESTEIRA, EQUIPADA COM CLAMSHELL, COM CAPACIDADE DA CAÇAMBA ENTRE 1,20 E 1,50 M3, PESO OPERACIONAL ENTRE 20,00 E 22,00 TON, POTENCIA LIQUIDA ENTRE 150 E 160 HP - MANUTENÇÃO. AF_11/2016</v>
          </cell>
          <cell r="C1098" t="str">
            <v>H</v>
          </cell>
          <cell r="D1098" t="str">
            <v>37,13</v>
          </cell>
        </row>
        <row r="1099">
          <cell r="A1099">
            <v>95719</v>
          </cell>
          <cell r="B1099" t="str">
            <v>ESCAVADEIRA HIDRAULICA SOBRE ESTEIRA, EQUIPADA COM CLAMSHELL, COM CAPACIDADE DA CAÇAMBA ENTRE 1,20 E 1,50 M3, PESO OPERACIONAL ENTRE 20,00 E 22,00 TON, POTENCIA LIQUIDA ENTRE 150 E 160 HP - MATERIAIS NA OPERAÇÃO. AF_11/2016</v>
          </cell>
          <cell r="C1099" t="str">
            <v>H</v>
          </cell>
          <cell r="D1099" t="str">
            <v>56,36</v>
          </cell>
        </row>
        <row r="1100">
          <cell r="A1100">
            <v>95869</v>
          </cell>
          <cell r="B1100" t="str">
            <v>GRUPO GERADOR COM CARENAGEM, MOTOR DIESEL POTÊNCIA STANDART ENTRE 250 E 260 KVA - JUROS. AF_12/2016</v>
          </cell>
          <cell r="C1100" t="str">
            <v>H</v>
          </cell>
          <cell r="D1100" t="str">
            <v>1,12</v>
          </cell>
        </row>
        <row r="1101">
          <cell r="A1101">
            <v>95870</v>
          </cell>
          <cell r="B1101" t="str">
            <v>GRUPO GERADOR COM CARENAGEM, MOTOR DIESEL POTÊNCIA STANDART ENTRE 250 E 260 KVA - MANUTENÇÃO. AF_12/2016</v>
          </cell>
          <cell r="C1101" t="str">
            <v>H</v>
          </cell>
          <cell r="D1101" t="str">
            <v>5,57</v>
          </cell>
        </row>
        <row r="1102">
          <cell r="A1102">
            <v>95871</v>
          </cell>
          <cell r="B1102" t="str">
            <v>GRUPO GERADOR COM CARENAGEM, MOTOR DIESEL POTÊNCIA STANDART ENTRE 250 E 260 KVA - MATERIAIS NA OPERAÇÃO. AF_12/2016</v>
          </cell>
          <cell r="C1102" t="str">
            <v>H</v>
          </cell>
          <cell r="D1102" t="str">
            <v>171,15</v>
          </cell>
        </row>
        <row r="1103">
          <cell r="A1103">
            <v>95874</v>
          </cell>
          <cell r="B1103" t="str">
            <v>GRUPO GERADOR COM CARENAGEM, MOTOR DIESEL POTÊNCIA STANDART ENTRE 250 E 260 KVA - DEPRECIAÇÃO. AF_12/2016</v>
          </cell>
          <cell r="C1103" t="str">
            <v>H</v>
          </cell>
          <cell r="D1103" t="str">
            <v>6,24</v>
          </cell>
        </row>
        <row r="1104">
          <cell r="A1104">
            <v>96008</v>
          </cell>
          <cell r="B1104" t="str">
            <v>TRATOR DE PNEUS COM POTÊNCIA DE 122 CV, TRAÇÃO 4X4, COM VASSOURA MECÂNICA ACOPLADA - DEPRECIAÇÃO. AF_02/2017</v>
          </cell>
          <cell r="C1104" t="str">
            <v>H</v>
          </cell>
          <cell r="D1104" t="str">
            <v>12,62</v>
          </cell>
        </row>
        <row r="1105">
          <cell r="A1105">
            <v>96009</v>
          </cell>
          <cell r="B1105" t="str">
            <v>TRATOR DE PNEUS COM POTÊNCIA DE 122 CV, TRAÇÃO 4X4, COM VASSOURA MECÂNICA ACOPLADA - JUROS. AF_02/2017</v>
          </cell>
          <cell r="C1105" t="str">
            <v>H</v>
          </cell>
          <cell r="D1105" t="str">
            <v>1,74</v>
          </cell>
        </row>
        <row r="1106">
          <cell r="A1106">
            <v>96011</v>
          </cell>
          <cell r="B1106" t="str">
            <v>TRATOR DE PNEUS COM POTÊNCIA DE 122 CV, TRAÇÃO 4X4, COM VASSOURA MECÂNICA ACOPLADA - MANUTENÇÃO. AF_02/2017</v>
          </cell>
          <cell r="C1106" t="str">
            <v>H</v>
          </cell>
          <cell r="D1106" t="str">
            <v>13,81</v>
          </cell>
        </row>
        <row r="1107">
          <cell r="A1107">
            <v>96012</v>
          </cell>
          <cell r="B1107" t="str">
            <v>TRATOR DE PNEUS COM POTÊNCIA DE 122 CV, TRAÇÃO 4X4, COM VASSOURA MECÂNICA ACOPLADA - MATERIAIS NA OPERAÇÃO. AF_02/2017</v>
          </cell>
          <cell r="C1107" t="str">
            <v>H</v>
          </cell>
          <cell r="D1107" t="str">
            <v>107,73</v>
          </cell>
        </row>
        <row r="1108">
          <cell r="A1108">
            <v>96015</v>
          </cell>
          <cell r="B1108" t="str">
            <v>TRATOR DE PNEUS COM POTÊNCIA DE 122 CV, TRAÇÃO 4X4, COM GRADE DE DISCOS ACOPLADA - DEPRECIAÇÃO. AF_02/2017</v>
          </cell>
          <cell r="C1108" t="str">
            <v>H</v>
          </cell>
          <cell r="D1108" t="str">
            <v>12,51</v>
          </cell>
        </row>
        <row r="1109">
          <cell r="A1109">
            <v>96016</v>
          </cell>
          <cell r="B1109" t="str">
            <v>TRATOR DE PNEUS COM POTÊNCIA DE 122 CV, TRAÇÃO 4X4, COM GRADE DE DISCOS ACOPLADA - JUROS. AF_02/2017</v>
          </cell>
          <cell r="C1109" t="str">
            <v>H</v>
          </cell>
          <cell r="D1109" t="str">
            <v>1,73</v>
          </cell>
        </row>
        <row r="1110">
          <cell r="A1110">
            <v>96018</v>
          </cell>
          <cell r="B1110" t="str">
            <v>TRATOR DE PNEUS COM POTÊNCIA DE 122 CV, TRAÇÃO 4X4, COM GRADE DE DISCOS ACOPLADA - MANUTENÇÃO. AF_02/2017</v>
          </cell>
          <cell r="C1110" t="str">
            <v>H</v>
          </cell>
          <cell r="D1110" t="str">
            <v>13,69</v>
          </cell>
        </row>
        <row r="1111">
          <cell r="A1111">
            <v>96019</v>
          </cell>
          <cell r="B1111" t="str">
            <v>TRATOR DE PNEUS COM POTÊNCIA DE 122 CV, TRAÇÃO 4X4, COM GRADE DE DISCOS ACOPLADA - MATERIAIS NA OPERAÇÃO. AF_02/2017</v>
          </cell>
          <cell r="C1111" t="str">
            <v>H</v>
          </cell>
          <cell r="D1111" t="str">
            <v>107,73</v>
          </cell>
        </row>
        <row r="1112">
          <cell r="A1112">
            <v>96023</v>
          </cell>
          <cell r="B1112" t="str">
            <v>TRATOR DE PNEUS COM POTÊNCIA DE 85 CV, TRAÇÃO 4X4, COM GRADE DE DISCOS ACOPLADA - DEPRECIAÇÃO. AF_02/2017</v>
          </cell>
          <cell r="C1112" t="str">
            <v>H</v>
          </cell>
          <cell r="D1112" t="str">
            <v>9,65</v>
          </cell>
        </row>
        <row r="1113">
          <cell r="A1113">
            <v>96024</v>
          </cell>
          <cell r="B1113" t="str">
            <v>TRATOR DE PNEUS COM POTÊNCIA DE 85 CV, TRAÇÃO 4X4, COM GRADE DE DISCOS ACOPLADA - JUROS. AF_02/2017</v>
          </cell>
          <cell r="C1113" t="str">
            <v>H</v>
          </cell>
          <cell r="D1113" t="str">
            <v>1,33</v>
          </cell>
        </row>
        <row r="1114">
          <cell r="A1114">
            <v>96026</v>
          </cell>
          <cell r="B1114" t="str">
            <v>TRATOR DE PNEUS COM POTÊNCIA DE 85 CV, TRAÇÃO 4X4, COM GRADE DE DISCOS ACOPLADA - MANUTENÇÃO. AF_02/2017</v>
          </cell>
          <cell r="C1114" t="str">
            <v>H</v>
          </cell>
          <cell r="D1114" t="str">
            <v>10,57</v>
          </cell>
        </row>
        <row r="1115">
          <cell r="A1115">
            <v>96027</v>
          </cell>
          <cell r="B1115" t="str">
            <v>TRATOR DE PNEUS COM POTÊNCIA DE 85 CV, TRAÇÃO 4X4, COM GRADE DE DISCOS ACOPLADA - MATERIAIS NA OPERAÇÃO. AF_02/2017</v>
          </cell>
          <cell r="C1115" t="str">
            <v>H</v>
          </cell>
          <cell r="D1115" t="str">
            <v>75,07</v>
          </cell>
        </row>
        <row r="1116">
          <cell r="A1116">
            <v>96030</v>
          </cell>
          <cell r="B1116" t="str">
            <v>CAMINHÃO BASCULANTE 10 M3, TRUCADO, POTÊNCIA 230 CV, INCLUSIVE CAÇAMBA METÁLICA, COM DISTRIBUIDOR DE AGREGADOS ACOPLADO - DEPRECIAÇÃO. AF_02/2017</v>
          </cell>
          <cell r="C1116" t="str">
            <v>H</v>
          </cell>
          <cell r="D1116" t="str">
            <v>18,89</v>
          </cell>
        </row>
        <row r="1117">
          <cell r="A1117">
            <v>96031</v>
          </cell>
          <cell r="B1117" t="str">
            <v>CAMINHÃO BASCULANTE 10 M3, TRUCADO, POTÊNCIA 230 CV, INCLUSIVE CAÇAMBA METÁLICA, COM DISTRIBUIDOR DE AGREGADOS ACOPLADO - JUROS. AF_02/2017</v>
          </cell>
          <cell r="C1117" t="str">
            <v>H</v>
          </cell>
          <cell r="D1117" t="str">
            <v>3,49</v>
          </cell>
        </row>
        <row r="1118">
          <cell r="A1118">
            <v>96032</v>
          </cell>
          <cell r="B1118" t="str">
            <v>CAMINHÃO BASCULANTE 10 M3, TRUCADO, POTÊNCIA 230 CV, INCLUSIVE CAÇAMBA METÁLICA, COM DISTRIBUIDOR DE AGREGADOS ACOPLADO - IMPOSTOS E SEGUROS. AF_02/2017</v>
          </cell>
          <cell r="C1118" t="str">
            <v>H</v>
          </cell>
          <cell r="D1118" t="str">
            <v>1,35</v>
          </cell>
        </row>
        <row r="1119">
          <cell r="A1119">
            <v>96033</v>
          </cell>
          <cell r="B1119" t="str">
            <v>CAMINHÃO BASCULANTE 10 M3, TRUCADO, POTÊNCIA 230 CV, INCLUSIVE CAÇAMBA METÁLICA, COM DISTRIBUIDOR DE AGREGADOS ACOPLADO - MANUTENÇÃO. AF_02/2017</v>
          </cell>
          <cell r="C1119" t="str">
            <v>H</v>
          </cell>
          <cell r="D1119" t="str">
            <v>35,43</v>
          </cell>
        </row>
        <row r="1120">
          <cell r="A1120">
            <v>96034</v>
          </cell>
          <cell r="B1120" t="str">
            <v>CAMINHÃO BASCULANTE 10 M3, TRUCADO, POTÊNCIA 230 CV, INCLUSIVE CAÇAMBA METÁLICA, COM DISTRIBUIDOR DE AGREGADOS ACOPLADO - MATERIAIS NA OPERAÇÃO. AF_02/2017</v>
          </cell>
          <cell r="C1120" t="str">
            <v>H</v>
          </cell>
          <cell r="D1120" t="str">
            <v>88,87</v>
          </cell>
        </row>
        <row r="1121">
          <cell r="A1121">
            <v>96053</v>
          </cell>
          <cell r="B1121" t="str">
            <v>TRATOR DE PNEUS COM POTÊNCIA DE 85 CV, TRAÇÃO 4X4, COM VASSOURA MECÂNICA ACOPLADA - DEPRECIAÇÃO. AF_03/2017</v>
          </cell>
          <cell r="C1121" t="str">
            <v>H</v>
          </cell>
          <cell r="D1121" t="str">
            <v>9,76</v>
          </cell>
        </row>
        <row r="1122">
          <cell r="A1122">
            <v>96054</v>
          </cell>
          <cell r="B1122" t="str">
            <v>MINICARREGADEIRA SOBRE RODAS POTENCIA 47HP CAPACIDADE OPERACAO 646 KG, COM VASSOURA MECÂNICA ACOPLADA - DEPRECIAÇÃO. AF_03/2017</v>
          </cell>
          <cell r="C1122" t="str">
            <v>H</v>
          </cell>
          <cell r="D1122" t="str">
            <v>16,29</v>
          </cell>
        </row>
        <row r="1123">
          <cell r="A1123">
            <v>96055</v>
          </cell>
          <cell r="B1123" t="str">
            <v>TRATOR DE PNEUS COM POTÊNCIA DE 85 CV, TRAÇÃO 4X4, COM VASSOURA MECÂNICA ACOPLADA - JUROS. AF_03/2017</v>
          </cell>
          <cell r="C1123" t="str">
            <v>H</v>
          </cell>
          <cell r="D1123" t="str">
            <v>1,34</v>
          </cell>
        </row>
        <row r="1124">
          <cell r="A1124">
            <v>96056</v>
          </cell>
          <cell r="B1124" t="str">
            <v>TRATOR DE PNEUS COM POTÊNCIA DE 85 CV, TRAÇÃO 4X4, COM VASSOURA MECÂNICA ACOPLADA - MANUTENÇÃO. AF_03/2017</v>
          </cell>
          <cell r="C1124" t="str">
            <v>H</v>
          </cell>
          <cell r="D1124" t="str">
            <v>10,69</v>
          </cell>
        </row>
        <row r="1125">
          <cell r="A1125">
            <v>96057</v>
          </cell>
          <cell r="B1125" t="str">
            <v>TRATOR DE PNEUS COM POTÊNCIA DE 85 CV, TRAÇÃO 4X4, COM VASSOURA MECÂNICA ACOPLADA - MATERIAIS NA OPERAÇÃO. AF_03/2017</v>
          </cell>
          <cell r="C1125" t="str">
            <v>H</v>
          </cell>
          <cell r="D1125" t="str">
            <v>75,07</v>
          </cell>
        </row>
        <row r="1126">
          <cell r="A1126">
            <v>96060</v>
          </cell>
          <cell r="B1126" t="str">
            <v>MINICARREGADEIRA SOBRE RODAS POTENCIA 47HP CAPACIDADE OPERACAO 646 KG, COM VASSOURA MECÂNICA ACOPLADA - JUROS. AF_03/2017</v>
          </cell>
          <cell r="C1126" t="str">
            <v>H</v>
          </cell>
          <cell r="D1126" t="str">
            <v>1,64</v>
          </cell>
        </row>
        <row r="1127">
          <cell r="A1127">
            <v>96061</v>
          </cell>
          <cell r="B1127" t="str">
            <v>MINICARREGADEIRA SOBRE RODAS POTENCIA 47HP CAPACIDADE OPERACAO 646 KG, COM VASSOURA MECÂNICA ACOPLADA - MANUTENÇÃO. AF_03/2017</v>
          </cell>
          <cell r="C1127" t="str">
            <v>H</v>
          </cell>
          <cell r="D1127" t="str">
            <v>20,36</v>
          </cell>
        </row>
        <row r="1128">
          <cell r="A1128">
            <v>96062</v>
          </cell>
          <cell r="B1128" t="str">
            <v>MINICARREGADEIRA SOBRE RODAS POTENCIA 47HP CAPACIDADE OPERACAO 646 KG, COM VASSOURA MECÂNICA ACOPLADA - MATERIAIS NA OPERAÇÃO. AF_03/2017</v>
          </cell>
          <cell r="C1128" t="str">
            <v>H</v>
          </cell>
          <cell r="D1128" t="str">
            <v>32,85</v>
          </cell>
        </row>
        <row r="1129">
          <cell r="A1129">
            <v>96241</v>
          </cell>
          <cell r="B1129" t="str">
            <v>MINIESCAVADEIRA SOBRE ESTEIRAS, POTENCIA LIQUIDA DE *30* HP, PESO OPERACIONAL DE *3.500* KG - DEPRECIACAO. AF_04/2017</v>
          </cell>
          <cell r="C1129" t="str">
            <v>H</v>
          </cell>
          <cell r="D1129" t="str">
            <v>14,22</v>
          </cell>
        </row>
        <row r="1130">
          <cell r="A1130">
            <v>96242</v>
          </cell>
          <cell r="B1130" t="str">
            <v>MINIESCAVADEIRA SOBRE ESTEIRAS, POTENCIA LIQUIDA DE *30* HP, PESO OPERACIONAL DE *3.500* KG - JUROS. AF_04/2017</v>
          </cell>
          <cell r="C1130" t="str">
            <v>H</v>
          </cell>
          <cell r="D1130" t="str">
            <v>1,93</v>
          </cell>
        </row>
        <row r="1131">
          <cell r="A1131">
            <v>96243</v>
          </cell>
          <cell r="B1131" t="str">
            <v>MINIESCAVADEIRA SOBRE ESTEIRAS, POTENCIA LIQUIDA DE *30* HP, PESO OPERACIONAL DE *3.500* KG - MANUTENCAO. AF_04/2017</v>
          </cell>
          <cell r="C1131" t="str">
            <v>H</v>
          </cell>
          <cell r="D1131" t="str">
            <v>17,78</v>
          </cell>
        </row>
        <row r="1132">
          <cell r="A1132">
            <v>96244</v>
          </cell>
          <cell r="B1132" t="str">
            <v>MINIESCAVADEIRA SOBRE ESTEIRAS, POTENCIA LIQUIDA DE *30* HP, PESO OPERACIONAL DE *3.500* KG - MATERIAIS NA OPERACAO. AF_04/2017</v>
          </cell>
          <cell r="C1132" t="str">
            <v>H</v>
          </cell>
          <cell r="D1132" t="str">
            <v>10,91</v>
          </cell>
        </row>
        <row r="1133">
          <cell r="A1133">
            <v>96298</v>
          </cell>
          <cell r="B1133" t="str">
            <v>PERFURATRIZ ROTATIVA SOBRE ESTEIRA, TORQUE MAXIMO 2500 KGM, POTENCIA 110 HP, MOTOR DIESEL - DEPRECIAÇÃO. AF_05/2017</v>
          </cell>
          <cell r="C1133" t="str">
            <v>H</v>
          </cell>
          <cell r="D1133" t="str">
            <v>40,08</v>
          </cell>
        </row>
        <row r="1134">
          <cell r="A1134">
            <v>96299</v>
          </cell>
          <cell r="B1134" t="str">
            <v>PERFURATRIZ ROTATIVA SOBRE ESTEIRA, TORQUE MAXIMO 2500 KGM, POTENCIA 110 HP, MOTOR DIESEL - JUROS. AF_05/2017</v>
          </cell>
          <cell r="C1134" t="str">
            <v>H</v>
          </cell>
          <cell r="D1134" t="str">
            <v>5,56</v>
          </cell>
        </row>
        <row r="1135">
          <cell r="A1135">
            <v>96300</v>
          </cell>
          <cell r="B1135" t="str">
            <v>PERFURATRIZ ROTATIVA SOBRE ESTEIRA, TORQUE MAXIMO 2500 KGM, POTENCIA 110 HP, MOTOR DIESEL - MANUTENÇÃO. AF_05/2017</v>
          </cell>
          <cell r="C1135" t="str">
            <v>H</v>
          </cell>
          <cell r="D1135" t="str">
            <v>50,16</v>
          </cell>
        </row>
        <row r="1136">
          <cell r="A1136">
            <v>96301</v>
          </cell>
          <cell r="B1136" t="str">
            <v>PERFURATRIZ ROTATIVA SOBRE ESTEIRA, TORQUE MAXIMO 2500 KGM, POTENCIA 110 HP, MOTOR DIESEL - MATERIAIS NA OPERAÇÃO. AF_05/2017</v>
          </cell>
          <cell r="C1136" t="str">
            <v>H</v>
          </cell>
          <cell r="D1136" t="str">
            <v>30,78</v>
          </cell>
        </row>
        <row r="1137">
          <cell r="A1137">
            <v>96304</v>
          </cell>
          <cell r="B1137" t="str">
            <v>COMPRESSOR DE AR, VAZAO DE 10 PCM, RESERVATORIO 100 L, PRESSAO DE TRABALHO ENTRE 6,9 E 9,7 BAR,  POTENCIA 2 HP, TENSAO 110/220 V - DEPRECIAÇÃO. AF_05/2017</v>
          </cell>
          <cell r="C1137" t="str">
            <v>H</v>
          </cell>
          <cell r="D1137" t="str">
            <v>0,13</v>
          </cell>
        </row>
        <row r="1138">
          <cell r="A1138">
            <v>96305</v>
          </cell>
          <cell r="B1138" t="str">
            <v>COMPRESSOR DE AR, VAZAO DE 10 PCM, RESERVATORIO 100 L, PRESSAO DE TRABALHO ENTRE 6,9 E 9,7 BAR,  POTENCIA 2 HP, TENSAO 110/220 V - JUROS. AF_05/2017</v>
          </cell>
          <cell r="C1138" t="str">
            <v>H</v>
          </cell>
          <cell r="D1138" t="str">
            <v>0,01</v>
          </cell>
        </row>
        <row r="1139">
          <cell r="A1139">
            <v>96306</v>
          </cell>
          <cell r="B1139" t="str">
            <v>COMPRESSOR DE AR, VAZAO DE 10 PCM, RESERVATORIO 100 L, PRESSAO DE TRABALHO ENTRE 6,9 E 9,7 BAR,  POTENCIA 2 HP, TENSAO 110/220 V - MANUTENÇÃO. AF_05/2017</v>
          </cell>
          <cell r="C1139" t="str">
            <v>H</v>
          </cell>
          <cell r="D1139" t="str">
            <v>0,17</v>
          </cell>
        </row>
        <row r="1140">
          <cell r="A1140">
            <v>96307</v>
          </cell>
          <cell r="B1140" t="str">
            <v>COMPRESSOR DE AR, VAZAO DE 10 PCM, RESERVATORIO 100 L, PRESSAO DE TRABALHO ENTRE 6,9 E 9,7 BAR, POTENCIA 2 HP, TENSAO 110/220 V - MATERIAIS NA OPERAÇÃO. AF_05/2017</v>
          </cell>
          <cell r="C1140" t="str">
            <v>H</v>
          </cell>
          <cell r="D1140" t="str">
            <v>1,24</v>
          </cell>
        </row>
        <row r="1141">
          <cell r="A1141">
            <v>96457</v>
          </cell>
          <cell r="B1141" t="str">
            <v>ROLO COMPACTADOR DE PNEUS, ESTATICO, PRESSAO VARIAVEL, POTENCIA 110 HP, PESO SEM/COM LASTRO 10,8/27 T, LARGURA DE ROLAGEM 2,30 M - MATERIAIS NA OPERACAO. AF_06/2017</v>
          </cell>
          <cell r="C1141" t="str">
            <v>H</v>
          </cell>
          <cell r="D1141" t="str">
            <v>40,01</v>
          </cell>
        </row>
        <row r="1142">
          <cell r="A1142">
            <v>96458</v>
          </cell>
          <cell r="B1142" t="str">
            <v>ROLO COMPACTADOR DE PNEUS, ESTATICO, PRESSAO VARIAVEL, POTENCIA 110 HP, PESO SEM/COM LASTRO 10,8/27 T, LARGURA DE ROLAGEM 2,30 M - MANUTENCAO. AF_06/2017</v>
          </cell>
          <cell r="C1142" t="str">
            <v>H</v>
          </cell>
          <cell r="D1142" t="str">
            <v>33,13</v>
          </cell>
        </row>
        <row r="1143">
          <cell r="A1143">
            <v>96459</v>
          </cell>
          <cell r="B1143" t="str">
            <v>ROLO COMPACTADOR DE PNEUS, ESTATICO, PRESSAO VARIAVEL, POTENCIA 110 HP, PESO SEM/COM LASTRO 10,8/27 T, LARGURA DE ROLAGEM 2,30 M - JUROS. AF_06/2017</v>
          </cell>
          <cell r="C1143" t="str">
            <v>H</v>
          </cell>
          <cell r="D1143" t="str">
            <v>3,67</v>
          </cell>
        </row>
        <row r="1144">
          <cell r="A1144">
            <v>96460</v>
          </cell>
          <cell r="B1144" t="str">
            <v>ROLO COMPACTADOR DE PNEUS, ESTATICO, PRESSAO VARIAVEL, POTENCIA 110 HP, PESO SEM/COM LASTRO 10,8/27 T, LARGURA DE ROLAGEM 2,30 M - DEPRECIAÇÃO. AF_06/2017</v>
          </cell>
          <cell r="C1144" t="str">
            <v>H</v>
          </cell>
          <cell r="D1144" t="str">
            <v>26,47</v>
          </cell>
        </row>
        <row r="1145">
          <cell r="A1145">
            <v>98760</v>
          </cell>
          <cell r="B1145" t="str">
            <v>INVERSOR DE SOLDA MONOFÁSICO DE 160 A, POTÊNCIA DE 5400 W, TENSÃO DE 220 V, PARA SOLDA COM ELETRODOS DE 2,0 A 4,0 MM E PROCESSO TIG - DEPRECIAÇÃO. AF_06/2018</v>
          </cell>
          <cell r="C1145" t="str">
            <v>H</v>
          </cell>
          <cell r="D1145" t="str">
            <v>0,06</v>
          </cell>
        </row>
        <row r="1146">
          <cell r="A1146">
            <v>98761</v>
          </cell>
          <cell r="B1146" t="str">
            <v>INVERSOR DE SOLDA MONOFÁSICO DE 160 A, POTÊNCIA DE 5400 W, TENSÃO DE 220 V, PARA SOLDA COM ELETRODOS DE 2,0 A 4,0 MM E PROCESSO TIG - JUROS. AF_06/2018</v>
          </cell>
          <cell r="C1146" t="str">
            <v>H</v>
          </cell>
          <cell r="D1146" t="str">
            <v>0,01</v>
          </cell>
        </row>
        <row r="1147">
          <cell r="A1147">
            <v>98762</v>
          </cell>
          <cell r="B1147" t="str">
            <v>INVERSOR DE SOLDA MONOFÁSICO DE 160 A, POTÊNCIA DE 5400 W, TENSÃO DE 220 V, PARA SOLDA COM ELETRODOS DE 2,0 A 4,0 MM E PROCESSO TIG - MANUTENÇÃO. AF_06/2018</v>
          </cell>
          <cell r="C1147" t="str">
            <v>H</v>
          </cell>
          <cell r="D1147" t="str">
            <v>0,08</v>
          </cell>
        </row>
        <row r="1148">
          <cell r="A1148">
            <v>98763</v>
          </cell>
          <cell r="B1148" t="str">
            <v>INVERSOR DE SOLDA MONOFÁSICO DE 160 A, POTÊNCIA DE 5400 W, TENSÃO DE 220 V, PARA SOLDA COM ELETRODOS DE 2,0 A 4,0 MM E PROCESSO TIG - MATERIAIS NA OPERAÇÃO. AF_06/2018</v>
          </cell>
          <cell r="C1148" t="str">
            <v>H</v>
          </cell>
          <cell r="D1148" t="str">
            <v>4,49</v>
          </cell>
        </row>
        <row r="1149">
          <cell r="A1149">
            <v>99829</v>
          </cell>
          <cell r="B1149" t="str">
            <v>LAVADORA DE ALTA PRESSAO (LAVA-JATO) PARA AGUA FRIA, PRESSAO DE OPERACAO ENTRE 1400 E 1900 LIB/POL2, VAZAO MAXIMA ENTRE 400 E 700 L/H - DEPRECIAÇÃO. AF_04/2019</v>
          </cell>
          <cell r="C1149" t="str">
            <v>H</v>
          </cell>
          <cell r="D1149" t="str">
            <v>0,12</v>
          </cell>
        </row>
        <row r="1150">
          <cell r="A1150">
            <v>99830</v>
          </cell>
          <cell r="B1150" t="str">
            <v>LAVADORA DE ALTA PRESSAO (LAVA-JATO) PARA AGUA FRIA, PRESSAO DE OPERACAO ENTRE 1400 E 1900 LIB/POL2, VAZAO MAXIMA ENTRE 400 E 700 L/H - JUROS. AF_04/2019</v>
          </cell>
          <cell r="C1150" t="str">
            <v>H</v>
          </cell>
          <cell r="D1150" t="str">
            <v>0,01</v>
          </cell>
        </row>
        <row r="1151">
          <cell r="A1151">
            <v>99831</v>
          </cell>
          <cell r="B1151" t="str">
            <v>LAVADORA DE ALTA PRESSAO (LAVA-JATO) PARA AGUA FRIA, PRESSAO DE OPERACAO ENTRE 1400 E 1900 LIB/POL2, VAZAO MAXIMA ENTRE 400 E 700 L/H - MANUTENÇÃO. AF_04/2019</v>
          </cell>
          <cell r="C1151" t="str">
            <v>H</v>
          </cell>
          <cell r="D1151" t="str">
            <v>0,17</v>
          </cell>
        </row>
        <row r="1152">
          <cell r="A1152">
            <v>99832</v>
          </cell>
          <cell r="B1152" t="str">
            <v>LAVADORA DE ALTA PRESSAO (LAVA-JATO) PARA AGUA FRIA, PRESSAO DE OPERACAO ENTRE 1400 E 1900 LIB/POL2, VAZAO MAXIMA ENTRE 400 E 700 L/H - MATERIAIS NA OPERAÇÃO. AF_04/2019</v>
          </cell>
          <cell r="C1152" t="str">
            <v>H</v>
          </cell>
          <cell r="D1152" t="str">
            <v>1,16</v>
          </cell>
        </row>
        <row r="1153">
          <cell r="A1153">
            <v>100637</v>
          </cell>
          <cell r="B1153" t="str">
            <v>USINA DE MISTURA ASFÁLTICA À QUENTE, TIPO CONTRA FLUXO, PROD 100 A 140 TON/HORA - DEPRECIAÇÃO. AF_12/2019</v>
          </cell>
          <cell r="C1153" t="str">
            <v>H</v>
          </cell>
          <cell r="D1153" t="str">
            <v>81,06</v>
          </cell>
        </row>
        <row r="1154">
          <cell r="A1154">
            <v>100638</v>
          </cell>
          <cell r="B1154" t="str">
            <v>USINA DE MISTURA ASFÁLTICA À QUENTE, TIPO CONTRA FLUXO, PROD 100 A 140 TON/HORA - JUROS. AF_12/2019</v>
          </cell>
          <cell r="C1154" t="str">
            <v>H</v>
          </cell>
          <cell r="D1154" t="str">
            <v>14,59</v>
          </cell>
        </row>
        <row r="1155">
          <cell r="A1155">
            <v>100639</v>
          </cell>
          <cell r="B1155" t="str">
            <v>USINA DE MISTURA ASFÁLTICA À QUENTE, TIPO CONTRA FLUXO, PROD 100 A 140 TON/HORA - MANUTENÇÃO. AF_12/2019</v>
          </cell>
          <cell r="C1155" t="str">
            <v>H</v>
          </cell>
          <cell r="D1155" t="str">
            <v>130,31</v>
          </cell>
        </row>
        <row r="1156">
          <cell r="A1156">
            <v>100640</v>
          </cell>
          <cell r="B1156" t="str">
            <v>USINA DE MISTURA ASFÁLTICA À QUENTE, TIPO CONTRA FLUXO, PROD 100 A 140 TON/HORA - MATERIAIS NA OPERAÇÃO. AF_12/2019</v>
          </cell>
          <cell r="C1156" t="str">
            <v>H</v>
          </cell>
          <cell r="D1156" t="str">
            <v>233,24</v>
          </cell>
        </row>
        <row r="1157">
          <cell r="A1157">
            <v>100643</v>
          </cell>
          <cell r="B1157" t="str">
            <v>USINA DE ASFALTO, TIPO GRAVIMÉTRICA, PROD 150 TON/HORA - DEPRECIAÇÃO. AF_12/2019</v>
          </cell>
          <cell r="C1157" t="str">
            <v>H</v>
          </cell>
          <cell r="D1157" t="str">
            <v>213,45</v>
          </cell>
        </row>
        <row r="1158">
          <cell r="A1158">
            <v>100644</v>
          </cell>
          <cell r="B1158" t="str">
            <v>USINA DE ASFALTO, TIPO GRAVIMÉTRICA, PROD 150 TON/HORA - JUROS. AF_12/2019</v>
          </cell>
          <cell r="C1158" t="str">
            <v>H</v>
          </cell>
          <cell r="D1158" t="str">
            <v>38,42</v>
          </cell>
        </row>
        <row r="1159">
          <cell r="A1159">
            <v>100645</v>
          </cell>
          <cell r="B1159" t="str">
            <v>USINA DE ASFALTO, TIPO GRAVIMÉTRICA, PROD 150 TON/HORA - MANUTENÇÃO. AF_12/2019</v>
          </cell>
          <cell r="C1159" t="str">
            <v>H</v>
          </cell>
          <cell r="D1159" t="str">
            <v>343,12</v>
          </cell>
        </row>
        <row r="1160">
          <cell r="A1160">
            <v>100646</v>
          </cell>
          <cell r="B1160" t="str">
            <v>USINA DE ASFALTO, TIPO GRAVIMÉTRICA, PROD 150 TON/HORA - MATERIAIS NA OPERAÇÃO. AF_12/2019</v>
          </cell>
          <cell r="C1160" t="str">
            <v>H</v>
          </cell>
          <cell r="D1160" t="str">
            <v>333,20</v>
          </cell>
        </row>
        <row r="1161">
          <cell r="A1161">
            <v>55960</v>
          </cell>
          <cell r="B1161" t="str">
            <v>IMUNIZACAO DE MADEIRAMENTO PARA COBERTURA UTILIZANDO CUPINICIDA INCOLOR</v>
          </cell>
          <cell r="C1161" t="str">
            <v>M2</v>
          </cell>
          <cell r="D1161" t="str">
            <v>5,00</v>
          </cell>
        </row>
        <row r="1162">
          <cell r="A1162">
            <v>92259</v>
          </cell>
          <cell r="B1162" t="str">
            <v>INSTALAÇÃO DE TESOURA (INTEIRA OU MEIA), BIAPOIADA, EM MADEIRA NÃO APARELHADA, PARA VÃOS MAIORES OU IGUAIS A 3,0 M E MENORES QUE 6,0 M, INCLUSO IÇAMENTO. AF_07/2019</v>
          </cell>
          <cell r="C1162" t="str">
            <v>UN</v>
          </cell>
          <cell r="D1162" t="str">
            <v>311,21</v>
          </cell>
        </row>
        <row r="1163">
          <cell r="A1163">
            <v>92260</v>
          </cell>
          <cell r="B1163" t="str">
            <v>INSTALAÇÃO DE TESOURA (INTEIRA OU MEIA), BIAPOIADA, EM MADEIRA NÃO APARELHADA, PARA VÃOS MAIORES OU IGUAIS A 6,0 M E MENORES QUE 8,0 M, INCLUSO IÇAMENTO. AF_07/2019</v>
          </cell>
          <cell r="C1163" t="str">
            <v>UN</v>
          </cell>
          <cell r="D1163" t="str">
            <v>354,82</v>
          </cell>
        </row>
        <row r="1164">
          <cell r="A1164">
            <v>92261</v>
          </cell>
          <cell r="B1164" t="str">
            <v>INSTALAÇÃO DE TESOURA (INTEIRA OU MEIA), BIAPOIADA, EM MADEIRA NÃO APARELHADA, PARA VÃOS MAIORES OU IGUAIS A 8,0 M E MENORES QUE 10,0 M, INCLUSO IÇAMENTO. AF_07/2019</v>
          </cell>
          <cell r="C1164" t="str">
            <v>UN</v>
          </cell>
          <cell r="D1164" t="str">
            <v>397,12</v>
          </cell>
        </row>
        <row r="1165">
          <cell r="A1165">
            <v>92262</v>
          </cell>
          <cell r="B1165" t="str">
            <v>INSTALAÇÃO DE TESOURA (INTEIRA OU MEIA), BIAPOIADA, EM MADEIRA NÃO APARELHADA, PARA VÃOS MAIORES OU IGUAIS A 10,0 M E MENORES QUE 12,0 M, INCLUSO IÇAMENTO. AF_07/2019</v>
          </cell>
          <cell r="C1165" t="str">
            <v>UN</v>
          </cell>
          <cell r="D1165" t="str">
            <v>465,20</v>
          </cell>
        </row>
        <row r="1166">
          <cell r="A1166">
            <v>92539</v>
          </cell>
          <cell r="B1166" t="str">
            <v>TRAMA DE MADEIRA COMPOSTA POR RIPAS, CAIBROS E TERÇAS PARA TELHADOS DE ATÉ 2 ÁGUAS PARA TELHA DE ENCAIXE DE CERÂMICA OU DE CONCRETO, INCLUSO TRANSPORTE VERTICAL. AF_07/2019</v>
          </cell>
          <cell r="C1166" t="str">
            <v>M2</v>
          </cell>
          <cell r="D1166" t="str">
            <v>51,78</v>
          </cell>
        </row>
        <row r="1167">
          <cell r="A1167">
            <v>92540</v>
          </cell>
          <cell r="B1167" t="str">
            <v>TRAMA DE MADEIRA COMPOSTA POR RIPAS, CAIBROS E TERÇAS PARA TELHADOS DE MAIS QUE 2 ÁGUAS PARA TELHA DE ENCAIXE DE CERÂMICA OU DE CONCRETO, INCLUSO TRANSPORTE VERTICAL. AF_07/2019</v>
          </cell>
          <cell r="C1167" t="str">
            <v>M2</v>
          </cell>
          <cell r="D1167" t="str">
            <v>58,29</v>
          </cell>
        </row>
        <row r="1168">
          <cell r="A1168">
            <v>92541</v>
          </cell>
          <cell r="B1168" t="str">
            <v>TRAMA DE MADEIRA COMPOSTA POR RIPAS, CAIBROS E TERÇAS PARA TELHADOS DE ATÉ 2 ÁGUAS PARA TELHA CERÂMICA CAPA-CANAL, INCLUSO TRANSPORTE VERTICAL. AF_07/2019</v>
          </cell>
          <cell r="C1168" t="str">
            <v>M2</v>
          </cell>
          <cell r="D1168" t="str">
            <v>55,56</v>
          </cell>
        </row>
        <row r="1169">
          <cell r="A1169">
            <v>92542</v>
          </cell>
          <cell r="B1169" t="str">
            <v>TRAMA DE MADEIRA COMPOSTA POR RIPAS, CAIBROS E TERÇAS PARA TELHADOS DE MAIS QUE 2 ÁGUAS PARA TELHA CERÂMICA CAPA-CANAL, INCLUSO TRANSPORTE VERTICAL. AF_07/2019</v>
          </cell>
          <cell r="C1169" t="str">
            <v>M2</v>
          </cell>
          <cell r="D1169" t="str">
            <v>67,26</v>
          </cell>
        </row>
        <row r="1170">
          <cell r="A1170">
            <v>92543</v>
          </cell>
          <cell r="B1170" t="str">
            <v>TRAMA DE MADEIRA COMPOSTA POR TERÇAS PARA TELHADOS DE ATÉ 2 ÁGUAS PARA TELHA ONDULADA DE FIBROCIMENTO, METÁLICA, PLÁSTICA OU TERMOACÚSTICA, INCLUSO TRANSPORTE VERTICAL. AF_07/2019</v>
          </cell>
          <cell r="C1170" t="str">
            <v>M2</v>
          </cell>
          <cell r="D1170" t="str">
            <v>14,65</v>
          </cell>
        </row>
        <row r="1171">
          <cell r="A1171">
            <v>92544</v>
          </cell>
          <cell r="B1171" t="str">
            <v>TRAMA DE MADEIRA COMPOSTA POR TERÇAS PARA TELHADOS DE ATÉ 2 ÁGUAS PARA TELHA ESTRUTURAL DE FIBROCIMENTO, INCLUSO TRANSPORTE VERTICAL. AF_07/2019</v>
          </cell>
          <cell r="C1171" t="str">
            <v>M2</v>
          </cell>
          <cell r="D1171" t="str">
            <v>12,47</v>
          </cell>
        </row>
        <row r="1172">
          <cell r="A1172">
            <v>92545</v>
          </cell>
          <cell r="B1172" t="str">
            <v>FABRICAÇÃO E INSTALAÇÃO DE TESOURA INTEIRA EM MADEIRA NÃO APARELHADA, VÃO DE 3 M, PARA TELHA CERÂMICA OU DE CONCRETO, INCLUSO IÇAMENTO. AF_07/2019</v>
          </cell>
          <cell r="C1172" t="str">
            <v>UN</v>
          </cell>
          <cell r="D1172" t="str">
            <v>669,11</v>
          </cell>
        </row>
        <row r="1173">
          <cell r="A1173">
            <v>92546</v>
          </cell>
          <cell r="B1173" t="str">
            <v>FABRICAÇÃO E INSTALAÇÃO DE TESOURA INTEIRA EM MADEIRA NÃO APARELHADA, VÃO DE 4 M, PARA TELHA CERÂMICA OU DE CONCRETO, INCLUSO IÇAMENTO. AF_07/2019</v>
          </cell>
          <cell r="C1173" t="str">
            <v>UN</v>
          </cell>
          <cell r="D1173" t="str">
            <v>816,87</v>
          </cell>
        </row>
        <row r="1174">
          <cell r="A1174">
            <v>92547</v>
          </cell>
          <cell r="B1174" t="str">
            <v>FABRICAÇÃO E INSTALAÇÃO DE TESOURA INTEIRA EM MADEIRA NÃO APARELHADA, VÃO DE 5 M, PARA TELHA CERÂMICA OU DE CONCRETO, INCLUSO IÇAMENTO. AF_07/2019</v>
          </cell>
          <cell r="C1174" t="str">
            <v>UN</v>
          </cell>
          <cell r="D1174" t="str">
            <v>860,17</v>
          </cell>
        </row>
        <row r="1175">
          <cell r="A1175">
            <v>92548</v>
          </cell>
          <cell r="B1175" t="str">
            <v>FABRICAÇÃO E INSTALAÇÃO DE TESOURA INTEIRA EM MADEIRA NÃO APARELHADA, VÃO DE 6 M, PARA TELHA CERÂMICA OU DE CONCRETO, INCLUSO IÇAMENTO. AF_07/2019</v>
          </cell>
          <cell r="C1175" t="str">
            <v>UN</v>
          </cell>
          <cell r="D1175" t="str">
            <v>955,77</v>
          </cell>
        </row>
        <row r="1176">
          <cell r="A1176">
            <v>92549</v>
          </cell>
          <cell r="B1176" t="str">
            <v>FABRICAÇÃO E INSTALAÇÃO DE TESOURA INTEIRA EM MADEIRA NÃO APARELHADA, VÃO DE 7 M, PARA TELHA CERÂMICA OU DE CONCRETO, INCLUSO IÇAMENTO. AF_07/2019</v>
          </cell>
          <cell r="C1176" t="str">
            <v>UN</v>
          </cell>
          <cell r="D1176" t="str">
            <v>1.199,18</v>
          </cell>
        </row>
        <row r="1177">
          <cell r="A1177">
            <v>92550</v>
          </cell>
          <cell r="B1177" t="str">
            <v>FABRICAÇÃO E INSTALAÇÃO DE TESOURA INTEIRA EM MADEIRA NÃO APARELHADA, VÃO DE 8 M, PARA TELHA CERÂMICA OU DE CONCRETO, INCLUSO IÇAMENTO. AF_07/2019</v>
          </cell>
          <cell r="C1177" t="str">
            <v>UN</v>
          </cell>
          <cell r="D1177" t="str">
            <v>1.476,37</v>
          </cell>
        </row>
        <row r="1178">
          <cell r="A1178">
            <v>92551</v>
          </cell>
          <cell r="B1178" t="str">
            <v>FABRICAÇÃO E INSTALAÇÃO DE TESOURA INTEIRA EM MADEIRA NÃO APARELHADA, VÃO DE 9 M, PARA TELHA CERÂMICA OU DE CONCRETO, INCLUSO IÇAMENTO. AF_07/2019</v>
          </cell>
          <cell r="C1178" t="str">
            <v>UN</v>
          </cell>
          <cell r="D1178" t="str">
            <v>1.533,86</v>
          </cell>
        </row>
        <row r="1179">
          <cell r="A1179">
            <v>92552</v>
          </cell>
          <cell r="B1179" t="str">
            <v>FABRICAÇÃO E INSTALAÇÃO DE TESOURA INTEIRA EM MADEIRA NÃO APARELHADA, VÃO DE 10 M, PARA TELHA CERÂMICA OU DE CONCRETO, INCLUSO IÇAMENTO. AF_07/2019</v>
          </cell>
          <cell r="C1179" t="str">
            <v>UN</v>
          </cell>
          <cell r="D1179" t="str">
            <v>1.668,14</v>
          </cell>
        </row>
        <row r="1180">
          <cell r="A1180">
            <v>92553</v>
          </cell>
          <cell r="B1180" t="str">
            <v>FABRICAÇÃO E INSTALAÇÃO DE TESOURA INTEIRA EM MADEIRA NÃO APARELHADA, VÃO DE 11 M, PARA TELHA CERÂMICA OU DE CONCRETO, INCLUSO IÇAMENTO. AF_07/2019</v>
          </cell>
          <cell r="C1180" t="str">
            <v>UN</v>
          </cell>
          <cell r="D1180" t="str">
            <v>1.921,19</v>
          </cell>
        </row>
        <row r="1181">
          <cell r="A1181">
            <v>92554</v>
          </cell>
          <cell r="B1181" t="str">
            <v>FABRICAÇÃO E INSTALAÇÃO DE TESOURA INTEIRA EM MADEIRA NÃO APARELHADA, VÃO DE 12 M, PARA TELHA CERÂMICA OU DE CONCRETO, INCLUSO IÇAMENTO. AF_07/2019</v>
          </cell>
          <cell r="C1181" t="str">
            <v>UN</v>
          </cell>
          <cell r="D1181" t="str">
            <v>1.986,59</v>
          </cell>
        </row>
        <row r="1182">
          <cell r="A1182">
            <v>92555</v>
          </cell>
          <cell r="B1182" t="str">
            <v>FABRICAÇÃO E INSTALAÇÃO DE TESOURA INTEIRA EM MADEIRA NÃO APARELHADA, VÃO DE 3 M, PARA TELHA ONDULADA DE FIBROCIMENTO, METÁLICA, PLÁSTICA OU TERMOACÚSTICA, INCLUSO IÇAMENTO. AF_07/2019</v>
          </cell>
          <cell r="C1182" t="str">
            <v>UN</v>
          </cell>
          <cell r="D1182" t="str">
            <v>660,41</v>
          </cell>
        </row>
        <row r="1183">
          <cell r="A1183">
            <v>92556</v>
          </cell>
          <cell r="B1183" t="str">
            <v>FABRICAÇÃO E INSTALAÇÃO DE TESOURA INTEIRA EM MADEIRA NÃO APARELHADA, VÃO DE 4 M, PARA TELHA ONDULADA DE FIBROCIMENTO, METÁLICA, PLÁSTICA OU TERMOACÚSTICA, INCLUSO IÇAMENTO. AF_07/2019</v>
          </cell>
          <cell r="C1183" t="str">
            <v>UN</v>
          </cell>
          <cell r="D1183" t="str">
            <v>802,50</v>
          </cell>
        </row>
        <row r="1184">
          <cell r="A1184">
            <v>92557</v>
          </cell>
          <cell r="B1184" t="str">
            <v>FABRICAÇÃO E INSTALAÇÃO DE TESOURA INTEIRA EM MADEIRA NÃO APARELHADA, VÃO DE 5 M, PARA TELHA ONDULADA DE FIBROCIMENTO, METÁLICA, PLÁSTICA OU TERMOACÚSTICA, INCLUSO IÇAMENTO. AF_07/2019</v>
          </cell>
          <cell r="C1184" t="str">
            <v>UN</v>
          </cell>
          <cell r="D1184" t="str">
            <v>845,79</v>
          </cell>
        </row>
        <row r="1185">
          <cell r="A1185">
            <v>92558</v>
          </cell>
          <cell r="B1185" t="str">
            <v>FABRICAÇÃO E INSTALAÇÃO DE TESOURA INTEIRA EM MADEIRA NÃO APARELHADA, VÃO DE 6 M, PARA TELHA ONDULADA DE FIBROCIMENTO, METÁLICA, PLÁSTICA OU TERMOACÚSTICA, INCLUSO IÇAMENTO. AF_07/2019</v>
          </cell>
          <cell r="C1185" t="str">
            <v>UN</v>
          </cell>
          <cell r="D1185" t="str">
            <v>947,06</v>
          </cell>
        </row>
        <row r="1186">
          <cell r="A1186">
            <v>92559</v>
          </cell>
          <cell r="B1186" t="str">
            <v>FABRICAÇÃO E INSTALAÇÃO DE TESOURA INTEIRA EM MADEIRA NÃO APARELHADA, VÃO DE 7 M, PARA TELHA ONDULADA DE FIBROCIMENTO, METÁLICA, PLÁSTICA OU TERMOACÚSTICA, INCLUSO IÇAMENTO. AF_07/2019</v>
          </cell>
          <cell r="C1186" t="str">
            <v>UN</v>
          </cell>
          <cell r="D1186" t="str">
            <v>1.183,86</v>
          </cell>
        </row>
        <row r="1187">
          <cell r="A1187">
            <v>92560</v>
          </cell>
          <cell r="B1187" t="str">
            <v>FABRICAÇÃO E INSTALAÇÃO DE TESOURA INTEIRA EM MADEIRA NÃO APARELHADA, VÃO DE 8 M, PARA TELHA ONDULADA DE FIBROCIMENTO, METÁLICA, PLÁSTICA OU TERMOACÚSTICA, INCLUSO IÇAMENTO. AF_07/2019</v>
          </cell>
          <cell r="C1187" t="str">
            <v>UN</v>
          </cell>
          <cell r="D1187" t="str">
            <v>1.453,00</v>
          </cell>
        </row>
        <row r="1188">
          <cell r="A1188">
            <v>92561</v>
          </cell>
          <cell r="B1188" t="str">
            <v>FABRICAÇÃO E INSTALAÇÃO DE TESOURA INTEIRA EM MADEIRA NÃO APARELHADA, VÃO DE 9 M, PARA TELHA ONDULADA DE FIBROCIMENTO, METÁLICA, PLÁSTICA OU TERMOACÚSTICA, INCLUSO IÇAMENTO. AF_07/2019</v>
          </cell>
          <cell r="C1188" t="str">
            <v>UN</v>
          </cell>
          <cell r="D1188" t="str">
            <v>1.511,53</v>
          </cell>
        </row>
        <row r="1189">
          <cell r="A1189">
            <v>92562</v>
          </cell>
          <cell r="B1189" t="str">
            <v>FABRICAÇÃO E INSTALAÇÃO DE TESOURA INTEIRA EM MADEIRA NÃO APARELHADA, VÃO DE 10 M, PARA TELHA ONDULADA DE FIBROCIMENTO, METÁLICA, PLÁSTICA OU TERMOACÚSTICA, INCLUSO IÇAMENTO. AF_07/2019</v>
          </cell>
          <cell r="C1189" t="str">
            <v>UN</v>
          </cell>
          <cell r="D1189" t="str">
            <v>1.631,44</v>
          </cell>
        </row>
        <row r="1190">
          <cell r="A1190">
            <v>92563</v>
          </cell>
          <cell r="B1190" t="str">
            <v>FABRICAÇÃO E INSTALAÇÃO DE TESOURA INTEIRA EM MADEIRA NÃO APARELHADA, VÃO DE 11 M, PARA TELHA ONDULADA DE FIBROCIMENTO, METÁLICA, PLÁSTICA OU TERMOACÚSTICA, INCLUSO IÇAMENTO. AF_07/2019</v>
          </cell>
          <cell r="C1190" t="str">
            <v>UN</v>
          </cell>
          <cell r="D1190" t="str">
            <v>1.876,55</v>
          </cell>
        </row>
        <row r="1191">
          <cell r="A1191">
            <v>92564</v>
          </cell>
          <cell r="B1191" t="str">
            <v>FABRICAÇÃO E INSTALAÇÃO DE TESOURA INTEIRA EM MADEIRA NÃO APARELHADA, VÃO DE 12 M, PARA TELHA ONDULADA DE FIBROCIMENTO, METÁLICA, PLÁSTICA OU TERMOACÚSTICA, INCLUSO IÇAMENTO. AF_07/2019</v>
          </cell>
          <cell r="C1191" t="str">
            <v>UN</v>
          </cell>
          <cell r="D1191" t="str">
            <v>1.932,31</v>
          </cell>
        </row>
        <row r="1192">
          <cell r="A1192">
            <v>92565</v>
          </cell>
          <cell r="B1192" t="str">
            <v>FABRICAÇÃO E INSTALAÇÃO DE ESTRUTURA PONTALETADA DE MADEIRA NÃO APARELHADA PARA TELHADOS COM ATÉ 2 ÁGUAS E PARA TELHA CERÂMICA OU DE CONCRETO, INCLUSO TRANSPORTE VERTICAL. AF_12/2015</v>
          </cell>
          <cell r="C1192" t="str">
            <v>M2</v>
          </cell>
          <cell r="D1192" t="str">
            <v>24,88</v>
          </cell>
        </row>
        <row r="1193">
          <cell r="A1193">
            <v>92566</v>
          </cell>
          <cell r="B1193" t="str">
            <v>FABRICAÇÃO E INSTALAÇÃO DE ESTRUTURA PONTALETADA DE MADEIRA NÃO APARELHADA PARA TELHADOS COM ATÉ 2 ÁGUAS E PARA TELHA ONDULADA DE FIBROCIMENTO, METÁLICA, PLÁSTICA OU TERMOACÚSTICA, INCLUSO TRANSPORTE VERTICAL. AF_12/2015</v>
          </cell>
          <cell r="C1193" t="str">
            <v>M2</v>
          </cell>
          <cell r="D1193" t="str">
            <v>15,29</v>
          </cell>
        </row>
        <row r="1194">
          <cell r="A1194">
            <v>92567</v>
          </cell>
          <cell r="B1194" t="str">
            <v>FABRICAÇÃO E INSTALAÇÃO DE ESTRUTURA PONTALETADA DE MADEIRA NÃO APARELHADA PARA TELHADOS COM MAIS QUE 2 ÁGUAS E PARA TELHA CERÂMICA OU DE CONCRETO, INCLUSO TRANSPORTE VERTICAL. AF_12/2015</v>
          </cell>
          <cell r="C1194" t="str">
            <v>M2</v>
          </cell>
          <cell r="D1194" t="str">
            <v>22,27</v>
          </cell>
        </row>
        <row r="1195">
          <cell r="A1195">
            <v>100379</v>
          </cell>
          <cell r="B1195" t="str">
            <v>FABRICAÇÃO E INSTALAÇÃO DE PONTALETES DE MADEIRA NÃO APARELHADA PARA TELHADOS COM ATÉ 2 ÁGUAS E COM TELHA CERÂMICA OU DE CONCRETO EM EDIFÍCIO RESIDENCIAL TÉRREO, INCLUSO TRANSPORTE VERTICAL. AF_07/2019</v>
          </cell>
          <cell r="C1195" t="str">
            <v>M2</v>
          </cell>
          <cell r="D1195" t="str">
            <v>24,88</v>
          </cell>
        </row>
        <row r="1196">
          <cell r="A1196">
            <v>100380</v>
          </cell>
          <cell r="B1196" t="str">
            <v>FABRICAÇÃO E INSTALAÇÃO DE PONTALETES DE MADEIRA NÃO APARELHADA PARA TELHADOS COM ATÉ 2 ÁGUAS E COM TELHA CERÂMICA OU DE CONCRETO EM EDIFÍCIO RESIDENCIAL DE MÚLTIPLOS PAVIMENTOS, INCLUSO TRANSPORTE VERTICAL. AF_07/2019</v>
          </cell>
          <cell r="C1196" t="str">
            <v>M2</v>
          </cell>
          <cell r="D1196" t="str">
            <v>33,25</v>
          </cell>
        </row>
        <row r="1197">
          <cell r="A1197">
            <v>100381</v>
          </cell>
          <cell r="B1197" t="str">
            <v>FABRICAÇÃO E INSTALAÇÃO DE PONTALETES DE MADEIRA NÃO APARELHADA PARA TELHADOS COM ATÉ 2 ÁGUAS E COM TELHA CERÂMICA OU DE CONCRETO EM EDIFÍCIO INSTITUCIONAL TÉRREO, INCLUSO TRANSPORTE VERTICAL. AF_07/2019</v>
          </cell>
          <cell r="C1197" t="str">
            <v>M2</v>
          </cell>
          <cell r="D1197" t="str">
            <v>37,42</v>
          </cell>
        </row>
        <row r="1198">
          <cell r="A1198">
            <v>100383</v>
          </cell>
          <cell r="B1198" t="str">
            <v>FABRICAÇÃO E INSTALAÇÃO DE PONTALETES DE MADEIRA NÃO APARELHADA PARA TELHADOS COM ATÉ 2 ÁGUAS E COM TELHA ONDULADA DE FIBROCIMENTO, ALUMÍNIO OU PLÁSTICA EM EDIFÍCIO RESIDENCIAL DE MÚLTIPLOS PAVIMENTOS, INCLUSO TRANSPORTE VERTICAL. AF_07/2019</v>
          </cell>
          <cell r="C1198" t="str">
            <v>M2</v>
          </cell>
          <cell r="D1198" t="str">
            <v>16,67</v>
          </cell>
        </row>
        <row r="1199">
          <cell r="A1199">
            <v>100384</v>
          </cell>
          <cell r="B1199" t="str">
            <v>FABRICAÇÃO E INSTALAÇÃO DE PONTALETES DE MADEIRA NÃO APARELHADA PARA TELHADOS COM ATÉ 2 ÁGUAS E COM TELHA ONDULADA DE FIBROCIMENTO, ALUMÍNIO OU PLÁSTICA EM EDIFÍCIO INSTITUCIONAL TÉRREO, INCLUSO TRANSPORTE VERTICAL. AF_07/2019</v>
          </cell>
          <cell r="C1199" t="str">
            <v>M2</v>
          </cell>
          <cell r="D1199" t="str">
            <v>17,56</v>
          </cell>
        </row>
        <row r="1200">
          <cell r="A1200">
            <v>100385</v>
          </cell>
          <cell r="B1200" t="str">
            <v>FABRICAÇÃO E INSTALAÇÃO DE PONTALETES DE MADEIRA NÃO APARELHADA PARA TELHADOS COM MAIS QUE 2 ÁGUAS E COM TELHA CERÂMICA OU DE CONCRETO EM EDIFÍCIO RESIDENCIAL TÉRREO, INCLUSO TRANSPORTE VERTICAL. AF_07/2019</v>
          </cell>
          <cell r="C1200" t="str">
            <v>M2</v>
          </cell>
          <cell r="D1200" t="str">
            <v>22,27</v>
          </cell>
        </row>
        <row r="1201">
          <cell r="A1201">
            <v>100386</v>
          </cell>
          <cell r="B1201" t="str">
            <v>FABRICAÇÃO E INSTALAÇÃO DE PONTALETES DE MADEIRA NÃO APARELHADA PARA TELHADOS COM MAIS QUE 2 ÁGUAS E COM TELHA CERÂMICA OU DE CONCRETO EM EDIFÍCIO RESIDENCIAL DE MÚLTIPLOS PAVIMENTOS. AF_07/2019</v>
          </cell>
          <cell r="C1201" t="str">
            <v>M2</v>
          </cell>
          <cell r="D1201" t="str">
            <v>28,85</v>
          </cell>
        </row>
        <row r="1202">
          <cell r="A1202">
            <v>100387</v>
          </cell>
          <cell r="B1202" t="str">
            <v>FABRICAÇÃO E INSTALAÇÃO DE PONTALETES DE MADEIRA NÃO APARELHADA PARA TELHADOS COM MAIS QUE 2 ÁGUAS E COM TELHA CERÂMICA OU DE CONCRETO EM EDIFÍCIO INSTITUCIONAL TÉRREO, INCLUSO TRANSPORTE VERTICAL. AF_07/2019</v>
          </cell>
          <cell r="C1202" t="str">
            <v>M2</v>
          </cell>
          <cell r="D1202" t="str">
            <v>35,42</v>
          </cell>
        </row>
        <row r="1203">
          <cell r="A1203">
            <v>100388</v>
          </cell>
          <cell r="B1203" t="str">
            <v>RETIRADA E RECOLOCAÇÃO DE RIPA EM TELHADOS DE ATÉ 2 ÁGUAS COM TELHA CERÂMICA OU DE CONCRETO DE ENCAIXE, INCLUSO TRANSPORTE VERTICAL. AF_07/2019</v>
          </cell>
          <cell r="C1203" t="str">
            <v>M2</v>
          </cell>
          <cell r="D1203" t="str">
            <v>14,00</v>
          </cell>
        </row>
        <row r="1204">
          <cell r="A1204">
            <v>100389</v>
          </cell>
          <cell r="B1204" t="str">
            <v>RETIRADA E RECOLOCAÇÃO DE CAIBRO EM TELHADOS DE ATÉ 2 ÁGUAS COM TELHA CERÂMICA OU DE CONCRETO DE ENCAIXE, INCLUSO TRANSPORTE VERTICAL. AF_07/2019</v>
          </cell>
          <cell r="C1204" t="str">
            <v>M2</v>
          </cell>
          <cell r="D1204" t="str">
            <v>11,68</v>
          </cell>
        </row>
        <row r="1205">
          <cell r="A1205">
            <v>100390</v>
          </cell>
          <cell r="B1205" t="str">
            <v>RETIRADA E RECOLOCAÇÃO DE RIPA EM TELHADOS DE MAIS DE 2 ÁGUAS COM TELHA CERÂMICA OU DE CONCRETO DE ENCAIXE, INCLUSO TRANSPORTE VERTICAL. AF_07/2019</v>
          </cell>
          <cell r="C1205" t="str">
            <v>M2</v>
          </cell>
          <cell r="D1205" t="str">
            <v>16,59</v>
          </cell>
        </row>
        <row r="1206">
          <cell r="A1206">
            <v>100391</v>
          </cell>
          <cell r="B1206" t="str">
            <v>RETIRADA E RECOLOCAÇÃO DE CAIBRO EM TELHADOS DE MAIS DE 2 ÁGUAS COM TELHA CERÂMICA OU DE CONCRETO DE ENCAIXE, INCLUSO TRANSPORTE VERTICAL. AF_07/2019</v>
          </cell>
          <cell r="C1206" t="str">
            <v>M2</v>
          </cell>
          <cell r="D1206" t="str">
            <v>13,40</v>
          </cell>
        </row>
        <row r="1207">
          <cell r="A1207">
            <v>100392</v>
          </cell>
          <cell r="B1207" t="str">
            <v>RETIRADA E RECOLOCAÇÃO DE RIPA EM TELHADOS DE ATÉ 2 ÁGUAS COM TELHA CERÂMICA CAPA-CANAL, INCLUSO TRANSPORTE VERTICAL. AF_07/2019</v>
          </cell>
          <cell r="C1207" t="str">
            <v>M2</v>
          </cell>
          <cell r="D1207" t="str">
            <v>11,00</v>
          </cell>
        </row>
        <row r="1208">
          <cell r="A1208">
            <v>100393</v>
          </cell>
          <cell r="B1208" t="str">
            <v>RETIRADA E RECOLOCAÇÃO DE CAIBRO EM TELHADOS DE ATÉ 2 ÁGUAS COM TELHA CERÂMICA CAPA-CANAL, INCLUSO TRANSPORTE VERTICAL. AF_07/2019</v>
          </cell>
          <cell r="C1208" t="str">
            <v>M2</v>
          </cell>
          <cell r="D1208" t="str">
            <v>13,41</v>
          </cell>
        </row>
        <row r="1209">
          <cell r="A1209">
            <v>100394</v>
          </cell>
          <cell r="B1209" t="str">
            <v>RETIRADA E RECOLOCAÇÃO DE RIPA EM TELHADOS DE MAIS DE 2 ÁGUAS COM TELHA CERÂMICA CAPA-CANAL, INCLUSO TRANSPORTE VERTICAL. AF_07/2019</v>
          </cell>
          <cell r="C1209" t="str">
            <v>M2</v>
          </cell>
          <cell r="D1209" t="str">
            <v>13,04</v>
          </cell>
        </row>
        <row r="1210">
          <cell r="A1210">
            <v>100395</v>
          </cell>
          <cell r="B1210" t="str">
            <v>RETIRADA E RECOLOCAÇÃO DE CAIBRO EM TELHADOS DE MAIS DE 2 ÁGUAS COM TELHA CERÂMICA CAPA-CANAL, INCLUSO TRANSPORTE VERTICAL. AF_07/2019</v>
          </cell>
          <cell r="C1210" t="str">
            <v>M2</v>
          </cell>
          <cell r="D1210" t="str">
            <v>16,00</v>
          </cell>
        </row>
        <row r="1211">
          <cell r="A1211">
            <v>94189</v>
          </cell>
          <cell r="B1211" t="str">
            <v>TELHAMENTO COM TELHA DE CONCRETO DE ENCAIXE, COM ATÉ 2 ÁGUAS, INCLUSO TRANSPORTE VERTICAL. AF_07/2019</v>
          </cell>
          <cell r="C1211" t="str">
            <v>M2</v>
          </cell>
          <cell r="D1211" t="str">
            <v>26,78</v>
          </cell>
        </row>
        <row r="1212">
          <cell r="A1212">
            <v>94192</v>
          </cell>
          <cell r="B1212" t="str">
            <v>TELHAMENTO COM TELHA DE CONCRETO DE ENCAIXE, COM MAIS DE 2 ÁGUAS, INCLUSO TRANSPORTE VERTICAL. AF_07/2019</v>
          </cell>
          <cell r="C1212" t="str">
            <v>M2</v>
          </cell>
          <cell r="D1212" t="str">
            <v>28,56</v>
          </cell>
        </row>
        <row r="1213">
          <cell r="A1213">
            <v>94195</v>
          </cell>
          <cell r="B1213" t="str">
            <v>TELHAMENTO COM TELHA CERÂMICA DE ENCAIXE, TIPO PORTUGUESA, COM ATÉ 2 ÁGUAS, INCLUSO TRANSPORTE VERTICAL. AF_07/2019</v>
          </cell>
          <cell r="C1213" t="str">
            <v>M2</v>
          </cell>
          <cell r="D1213" t="str">
            <v>20,84</v>
          </cell>
        </row>
        <row r="1214">
          <cell r="A1214">
            <v>94198</v>
          </cell>
          <cell r="B1214" t="str">
            <v>TELHAMENTO COM TELHA CERÂMICA DE ENCAIXE, TIPO PORTUGUESA, COM MAIS DE 2 ÁGUAS, INCLUSO TRANSPORTE VERTICAL. AF_07/2019</v>
          </cell>
          <cell r="C1214" t="str">
            <v>M2</v>
          </cell>
          <cell r="D1214" t="str">
            <v>23,20</v>
          </cell>
        </row>
        <row r="1215">
          <cell r="A1215">
            <v>94201</v>
          </cell>
          <cell r="B1215" t="str">
            <v>TELHAMENTO COM TELHA CERÂMICA CAPA-CANAL, TIPO COLONIAL, COM ATÉ 2 ÁGUAS, INCLUSO TRANSPORTE VERTICAL. AF_07/2019</v>
          </cell>
          <cell r="C1215" t="str">
            <v>M2</v>
          </cell>
          <cell r="D1215" t="str">
            <v>29,99</v>
          </cell>
        </row>
        <row r="1216">
          <cell r="A1216">
            <v>94204</v>
          </cell>
          <cell r="B1216" t="str">
            <v>TELHAMENTO COM TELHA CERÂMICA CAPA-CANAL, TIPO COLONIAL, COM MAIS DE 2 ÁGUAS, INCLUSO TRANSPORTE VERTICAL. AF_07/2019</v>
          </cell>
          <cell r="C1216" t="str">
            <v>M2</v>
          </cell>
          <cell r="D1216" t="str">
            <v>33,98</v>
          </cell>
        </row>
        <row r="1217">
          <cell r="A1217">
            <v>94224</v>
          </cell>
          <cell r="B1217" t="str">
            <v>EMBOÇAMENTO COM ARGAMASSA TRAÇO 1:2:9 (CIMENTO, CAL E AREIA). AF_07/2019</v>
          </cell>
          <cell r="C1217" t="str">
            <v>M</v>
          </cell>
          <cell r="D1217" t="str">
            <v>18,72</v>
          </cell>
        </row>
        <row r="1218">
          <cell r="A1218">
            <v>94225</v>
          </cell>
          <cell r="B1218" t="str">
            <v>ISOLAMENTO TERMOACÚSTICO COM LÃ MINERAL NA SUBCOBERTURA, INCLUSO TRANSPORTE VERTICAL. AF_07/2019</v>
          </cell>
          <cell r="C1218" t="str">
            <v>M2</v>
          </cell>
          <cell r="D1218" t="str">
            <v>23,56</v>
          </cell>
        </row>
        <row r="1219">
          <cell r="A1219">
            <v>94226</v>
          </cell>
          <cell r="B1219" t="str">
            <v>SUBCOBERTURA COM MANTA PLÁSTICA REVESTIDA POR PELÍCULA DE ALUMÍNO, INCLUSO TRANSPORTE VERTICAL. AF_07/2019</v>
          </cell>
          <cell r="C1219" t="str">
            <v>M2</v>
          </cell>
          <cell r="D1219" t="str">
            <v>16,26</v>
          </cell>
        </row>
        <row r="1220">
          <cell r="A1220">
            <v>94232</v>
          </cell>
          <cell r="B1220" t="str">
            <v>AMARRAÇÃO DE TELHAS CERÂMICAS OU DE CONCRETO. AF_07/2019</v>
          </cell>
          <cell r="C1220" t="str">
            <v>UN</v>
          </cell>
          <cell r="D1220" t="str">
            <v>1,93</v>
          </cell>
        </row>
        <row r="1221">
          <cell r="A1221">
            <v>94440</v>
          </cell>
          <cell r="B1221" t="str">
            <v>TELHAMENTO COM TELHA CERÂMICA DE ENCAIXE, TIPO FRANCESA, COM ATÉ 2 ÁGUAS, INCLUSO TRANSPORTE VERTICAL. AF_07/2019</v>
          </cell>
          <cell r="C1221" t="str">
            <v>M2</v>
          </cell>
          <cell r="D1221" t="str">
            <v>20,84</v>
          </cell>
        </row>
        <row r="1222">
          <cell r="A1222">
            <v>94441</v>
          </cell>
          <cell r="B1222" t="str">
            <v>TELHAMENTO COM TELHA CERÂMICA DE ENCAIXE, TIPO FRANCESA, COM MAIS DE 2 ÁGUAS, INCLUSO TRANSPORTE VERTICAL. AF_07/2019</v>
          </cell>
          <cell r="C1222" t="str">
            <v>M2</v>
          </cell>
          <cell r="D1222" t="str">
            <v>23,20</v>
          </cell>
        </row>
        <row r="1223">
          <cell r="A1223">
            <v>94442</v>
          </cell>
          <cell r="B1223" t="str">
            <v>TELHAMENTO COM TELHA CERÂMICA DE ENCAIXE, TIPO ROMANA, COM ATÉ 2 ÁGUAS, INCLUSO TRANSPORTE VERTICAL. AF_07/2019</v>
          </cell>
          <cell r="C1223" t="str">
            <v>M2</v>
          </cell>
          <cell r="D1223" t="str">
            <v>20,84</v>
          </cell>
        </row>
        <row r="1224">
          <cell r="A1224">
            <v>94443</v>
          </cell>
          <cell r="B1224" t="str">
            <v>TELHAMENTO COM TELHA CERÂMICA DE ENCAIXE, TIPO ROMANA, COM MAIS DE 2 ÁGUAS, INCLUSO TRANSPORTE VERTICAL. AF_07/2019</v>
          </cell>
          <cell r="C1224" t="str">
            <v>M2</v>
          </cell>
          <cell r="D1224" t="str">
            <v>23,20</v>
          </cell>
        </row>
        <row r="1225">
          <cell r="A1225">
            <v>94445</v>
          </cell>
          <cell r="B1225" t="str">
            <v>TELHAMENTO COM TELHA CERÂMICA CAPA-CANAL, TIPO PLAN, COM ATÉ 2 ÁGUAS, INCLUSO TRANSPORTE VERTICAL. AF_07/2019</v>
          </cell>
          <cell r="C1225" t="str">
            <v>M2</v>
          </cell>
          <cell r="D1225" t="str">
            <v>29,99</v>
          </cell>
        </row>
        <row r="1226">
          <cell r="A1226">
            <v>94446</v>
          </cell>
          <cell r="B1226" t="str">
            <v>TELHAMENTO COM TELHA CERÂMICA CAPA-CANAL, TIPO PLAN, COM MAIS DE 2 ÁGUAS, INCLUSO TRANSPORTE VERTICAL. AF_07/2019</v>
          </cell>
          <cell r="C1226" t="str">
            <v>M2</v>
          </cell>
          <cell r="D1226" t="str">
            <v>33,98</v>
          </cell>
        </row>
        <row r="1227">
          <cell r="A1227">
            <v>94447</v>
          </cell>
          <cell r="B1227" t="str">
            <v>TELHAMENTO COM TELHA CERÂMICA CAPA-CANAL, TIPO PAULISTA, COM ATÉ 2 ÁGUAS, INCLUSO TRANSPORTE VERTICAL. AF_07/2019</v>
          </cell>
          <cell r="C1227" t="str">
            <v>M2</v>
          </cell>
          <cell r="D1227" t="str">
            <v>29,99</v>
          </cell>
        </row>
        <row r="1228">
          <cell r="A1228">
            <v>94448</v>
          </cell>
          <cell r="B1228" t="str">
            <v>TELHAMENTO COM TELHA CERÂMICA CAPA-CANAL, TIPO PAULISTA, COM MAIS DE 2 ÁGUAS, INCLUSO TRANSPORTE VERTICAL. AF_07/2019</v>
          </cell>
          <cell r="C1228" t="str">
            <v>M2</v>
          </cell>
          <cell r="D1228" t="str">
            <v>33,98</v>
          </cell>
        </row>
        <row r="1229">
          <cell r="A1229">
            <v>94207</v>
          </cell>
          <cell r="B1229" t="str">
            <v>TELHAMENTO COM TELHA ONDULADA DE FIBROCIMENTO E = 6 MM, COM RECOBRIMENTO LATERAL DE 1/4 DE ONDA PARA TELHADO COM INCLINAÇÃO MAIOR QUE 10°, COM ATÉ 2 ÁGUAS, INCLUSO IÇAMENTO. AF_07/2019</v>
          </cell>
          <cell r="C1229" t="str">
            <v>M2</v>
          </cell>
          <cell r="D1229" t="str">
            <v>48,13</v>
          </cell>
        </row>
        <row r="1230">
          <cell r="A1230">
            <v>94210</v>
          </cell>
          <cell r="B1230" t="str">
            <v>TELHAMENTO COM TELHA ONDULADA DE FIBROCIMENTO E = 6 MM, COM RECOBRIMENTO LATERAL DE 1 1/4 DE ONDA PARA TELHADO COM INCLINAÇÃO MÁXIMA DE 10°, COM ATÉ 2 ÁGUAS, INCLUSO IÇAMENTO. AF_07/2019</v>
          </cell>
          <cell r="C1230" t="str">
            <v>M2</v>
          </cell>
          <cell r="D1230" t="str">
            <v>51,09</v>
          </cell>
        </row>
        <row r="1231">
          <cell r="A1231">
            <v>94218</v>
          </cell>
          <cell r="B1231" t="str">
            <v>TELHAMENTO COM TELHA ESTRUTURAL DE FIBROCIMENTO E= 6 MM, COM ATÉ 2 ÁGUAS, INCLUSO IÇAMENTO. AF_07/2019</v>
          </cell>
          <cell r="C1231" t="str">
            <v>M2</v>
          </cell>
          <cell r="D1231" t="str">
            <v>109,36</v>
          </cell>
        </row>
        <row r="1232">
          <cell r="A1232">
            <v>94213</v>
          </cell>
          <cell r="B1232" t="str">
            <v>TELHAMENTO COM TELHA DE AÇO/ALUMÍNIO E = 0,5 MM, COM ATÉ 2 ÁGUAS, INCLUSO IÇAMENTO. AF_07/2019</v>
          </cell>
          <cell r="C1232" t="str">
            <v>M2</v>
          </cell>
          <cell r="D1232" t="str">
            <v>55,79</v>
          </cell>
        </row>
        <row r="1233">
          <cell r="A1233">
            <v>94216</v>
          </cell>
          <cell r="B1233" t="str">
            <v>TELHAMENTO COM TELHA METÁLICA TERMOACÚSTICA E = 30 MM, COM ATÉ 2 ÁGUAS, INCLUSO IÇAMENTO. AF_07/2019</v>
          </cell>
          <cell r="C1233" t="str">
            <v>M2</v>
          </cell>
          <cell r="D1233" t="str">
            <v>159,71</v>
          </cell>
        </row>
        <row r="1234">
          <cell r="A1234">
            <v>94219</v>
          </cell>
          <cell r="B1234" t="str">
            <v>CUMEEIRA E ESPIGÃO PARA TELHA CERÂMICA EMBOÇADA COM ARGAMASSA TRAÇO 1:2:9 (CIMENTO, CAL E AREIA), PARA TELHADOS COM MAIS DE 2 ÁGUAS, INCLUSO TRANSPORTE VERTICAL. AF_07/2019</v>
          </cell>
          <cell r="C1234" t="str">
            <v>M</v>
          </cell>
          <cell r="D1234" t="str">
            <v>22,17</v>
          </cell>
        </row>
        <row r="1235">
          <cell r="A1235">
            <v>94220</v>
          </cell>
          <cell r="B1235" t="str">
            <v>CUMEEIRA E ESPIGÃO PARA TELHA DE CONCRETO EMBOÇADA COM ARGAMASSA TRAÇO 1:2:9 (CIMENTO, CAL E AREIA), PARA TELHADOS COM MAIS DE 2 ÁGUAS, INCLUSO TRANSPORTE VERTICAL. AF_07/2019</v>
          </cell>
          <cell r="C1235" t="str">
            <v>M</v>
          </cell>
          <cell r="D1235" t="str">
            <v>38,31</v>
          </cell>
        </row>
        <row r="1236">
          <cell r="A1236">
            <v>94221</v>
          </cell>
          <cell r="B1236" t="str">
            <v>CUMEEIRA PARA TELHA CERÂMICA EMBOÇADA COM ARGAMASSA TRAÇO 1:2:9 (CIMENTO, CAL E AREIA) PARA TELHADOS COM ATÉ 2 ÁGUAS, INCLUSO TRANSPORTE VERTICAL. AF_07/2019</v>
          </cell>
          <cell r="C1236" t="str">
            <v>M</v>
          </cell>
          <cell r="D1236" t="str">
            <v>17,54</v>
          </cell>
        </row>
        <row r="1237">
          <cell r="A1237">
            <v>94222</v>
          </cell>
          <cell r="B1237" t="str">
            <v>CUMEEIRA PARA TELHA DE CONCRETO EMBOÇADA COM ARGAMASSA TRAÇO 1:2:9 (CIMENTO, CAL E AREIA) PARA TELHADOS COM ATÉ 2 ÁGUAS, INCLUSO TRANSPORTE VERTICAL. AF_07/2019</v>
          </cell>
          <cell r="C1237" t="str">
            <v>M</v>
          </cell>
          <cell r="D1237" t="str">
            <v>33,68</v>
          </cell>
        </row>
        <row r="1238">
          <cell r="A1238">
            <v>94223</v>
          </cell>
          <cell r="B1238" t="str">
            <v>CUMEEIRA PARA TELHA DE FIBROCIMENTO ONDULADA E = 6 MM, INCLUSO ACESSÓRIOS DE FIXAÇÃO E IÇAMENTO. AF_07/2019</v>
          </cell>
          <cell r="C1238" t="str">
            <v>M</v>
          </cell>
          <cell r="D1238" t="str">
            <v>61,98</v>
          </cell>
        </row>
        <row r="1239">
          <cell r="A1239">
            <v>94451</v>
          </cell>
          <cell r="B1239" t="str">
            <v>CUMEEIRA PARA TELHA DE FIBROCIMENTO ESTRUTURAL E = 6 MM, INCLUSO ACESSÓRIOS DE FIXAÇÃO E IÇAMENTO. AF_07/2019</v>
          </cell>
          <cell r="C1239" t="str">
            <v>M</v>
          </cell>
          <cell r="D1239" t="str">
            <v>143,83</v>
          </cell>
        </row>
        <row r="1240">
          <cell r="A1240">
            <v>100325</v>
          </cell>
          <cell r="B1240" t="str">
            <v>CUMEEIRA SHED PARA TELHA ONDULADA DE FIBROCIMENTO, E = 6 MM, INCLUSO ACESSÓRIOS DE FIXAÇÃO E IÇAMENTO. AF_07/2019</v>
          </cell>
          <cell r="C1240" t="str">
            <v>M</v>
          </cell>
          <cell r="D1240" t="str">
            <v>59,85</v>
          </cell>
        </row>
        <row r="1241">
          <cell r="A1241">
            <v>100327</v>
          </cell>
          <cell r="B1241" t="str">
            <v>RUFO EXTERNO/INTERNO EM CHAPA DE AÇO GALVANIZADO NÚMERO 26, CORTE DE 33 CM, INCLUSO IÇAMENTO. AF_07/2019</v>
          </cell>
          <cell r="C1241" t="str">
            <v>M</v>
          </cell>
          <cell r="D1241" t="str">
            <v>37,58</v>
          </cell>
        </row>
        <row r="1242">
          <cell r="A1242">
            <v>100328</v>
          </cell>
          <cell r="B1242" t="str">
            <v>RETIRADA E RECOLOCAÇÃO DE  TELHA CERÂMICA DE ENCAIXE, COM ATÉ DUAS ÁGUAS, INCLUSO IÇAMENTO. AF_07/2019</v>
          </cell>
          <cell r="C1242" t="str">
            <v>M2</v>
          </cell>
          <cell r="D1242" t="str">
            <v>8,72</v>
          </cell>
        </row>
        <row r="1243">
          <cell r="A1243">
            <v>100329</v>
          </cell>
          <cell r="B1243" t="str">
            <v>RETIRADA E RECOLOCAÇÃO DE  TELHA CERÂMICA DE ENCAIXE, COM MAIS DE DUAS ÁGUAS, INCLUSO IÇAMENTO. AF_07/2019</v>
          </cell>
          <cell r="C1243" t="str">
            <v>M2</v>
          </cell>
          <cell r="D1243" t="str">
            <v>11,07</v>
          </cell>
        </row>
        <row r="1244">
          <cell r="A1244">
            <v>100330</v>
          </cell>
          <cell r="B1244" t="str">
            <v>RETIRADA E RECOLOCAÇÃO DE  TELHA CERÂMICA CAPA-CANAL, COM ATÉ DUAS ÁGUAS, INCLUSO IÇAMENTO. AF_07/2019</v>
          </cell>
          <cell r="C1244" t="str">
            <v>M2</v>
          </cell>
          <cell r="D1244" t="str">
            <v>11,82</v>
          </cell>
        </row>
        <row r="1245">
          <cell r="A1245">
            <v>100331</v>
          </cell>
          <cell r="B1245" t="str">
            <v>RETIRADA E RECOLOCAÇÃO DE  TELHA CERÂMICA CAPA-CANAL, COM MAIS DE DUAS ÁGUAS, INCLUSO IÇAMENTO. AF_07/2019</v>
          </cell>
          <cell r="C1245" t="str">
            <v>M2</v>
          </cell>
          <cell r="D1245" t="str">
            <v>15,84</v>
          </cell>
        </row>
        <row r="1246">
          <cell r="A1246">
            <v>100434</v>
          </cell>
          <cell r="B1246" t="str">
            <v>CALHA DE BEIRAL, SEMICIRCULAR DE PVC, DIAMETRO 125 MM, INCLUINDO CABECEIRAS, EMENDAS, BOCAIS, SUPORTES E VEDAÇÕES, EXCLUINDO CONDUTORES, INCLUSO TRANSPORTE VERTICAL. AF_07/2019</v>
          </cell>
          <cell r="C1246" t="str">
            <v>M</v>
          </cell>
          <cell r="D1246" t="str">
            <v>49,89</v>
          </cell>
        </row>
        <row r="1247">
          <cell r="A1247">
            <v>100435</v>
          </cell>
          <cell r="B1247" t="str">
            <v>RUFO EM FIBROCIMENTO PARA TELHA ONDULADA E = 6 MM, ABA DE 26 CM, INCLUSO TRANSPORTE VERTICAL, EXCETO CONTRARRUFO. AF_07/2019</v>
          </cell>
          <cell r="C1247" t="str">
            <v>M</v>
          </cell>
          <cell r="D1247" t="str">
            <v>31,73</v>
          </cell>
        </row>
        <row r="1248">
          <cell r="A1248">
            <v>94227</v>
          </cell>
          <cell r="B1248" t="str">
            <v>CALHA EM CHAPA DE AÇO GALVANIZADO NÚMERO 24, DESENVOLVIMENTO DE 33 CM, INCLUSO TRANSPORTE VERTICAL. AF_07/2019</v>
          </cell>
          <cell r="C1248" t="str">
            <v>M</v>
          </cell>
          <cell r="D1248" t="str">
            <v>38,82</v>
          </cell>
        </row>
        <row r="1249">
          <cell r="A1249">
            <v>94228</v>
          </cell>
          <cell r="B1249" t="str">
            <v>CALHA EM CHAPA DE AÇO GALVANIZADO NÚMERO 24, DESENVOLVIMENTO DE 50 CM, INCLUSO TRANSPORTE VERTICAL. AF_07/2019</v>
          </cell>
          <cell r="C1249" t="str">
            <v>M</v>
          </cell>
          <cell r="D1249" t="str">
            <v>52,93</v>
          </cell>
        </row>
        <row r="1250">
          <cell r="A1250">
            <v>94229</v>
          </cell>
          <cell r="B1250" t="str">
            <v>CALHA EM CHAPA DE AÇO GALVANIZADO NÚMERO 24, DESENVOLVIMENTO DE 100 CM, INCLUSO TRANSPORTE VERTICAL. AF_07/2019</v>
          </cell>
          <cell r="C1250" t="str">
            <v>M</v>
          </cell>
          <cell r="D1250" t="str">
            <v>102,18</v>
          </cell>
        </row>
        <row r="1251">
          <cell r="A1251">
            <v>94231</v>
          </cell>
          <cell r="B1251" t="str">
            <v>RUFO EM CHAPA DE AÇO GALVANIZADO NÚMERO 24, CORTE DE 25 CM, INCLUSO TRANSPORTE VERTICAL. AF_07/2019</v>
          </cell>
          <cell r="C1251" t="str">
            <v>M</v>
          </cell>
          <cell r="D1251" t="str">
            <v>33,35</v>
          </cell>
        </row>
        <row r="1252">
          <cell r="A1252">
            <v>94449</v>
          </cell>
          <cell r="B1252" t="str">
            <v>TELHAMENTO COM TELHA ONDULADA DE FIBRA DE VIDRO E = 0,6 MM, PARA TELHADO COM INCLINAÇÃO MAIOR QUE 10°, COM ATÉ 2 ÁGUAS, INCLUSO IÇAMENTO. AF_07/2019</v>
          </cell>
          <cell r="C1252" t="str">
            <v>M2</v>
          </cell>
          <cell r="D1252" t="str">
            <v>44,64</v>
          </cell>
        </row>
        <row r="1253">
          <cell r="A1253">
            <v>92255</v>
          </cell>
          <cell r="B1253" t="str">
            <v>INSTALAÇÃO DE TESOURA (INTEIRA OU MEIA), EM AÇO, PARA VÃOS MAIORES OU IGUAIS A 3,0 M E MENORES QUE 6,0 M, INCLUSO IÇAMENTO. AF_07/2019</v>
          </cell>
          <cell r="C1253" t="str">
            <v>UN</v>
          </cell>
          <cell r="D1253" t="str">
            <v>136,94</v>
          </cell>
        </row>
        <row r="1254">
          <cell r="A1254">
            <v>92256</v>
          </cell>
          <cell r="B1254" t="str">
            <v>INSTALAÇÃO DE TESOURA (INTEIRA OU MEIA), EM AÇO, PARA VÃOS MAIORES OU IGUAIS A 6,0 M E MENORES QUE 8,0 M, INCLUSO IÇAMENTO. AF_07/2019</v>
          </cell>
          <cell r="C1254" t="str">
            <v>UN</v>
          </cell>
          <cell r="D1254" t="str">
            <v>164,90</v>
          </cell>
        </row>
        <row r="1255">
          <cell r="A1255">
            <v>92257</v>
          </cell>
          <cell r="B1255" t="str">
            <v>INSTALAÇÃO DE TESOURA (INTEIRA OU MEIA), EM AÇO, PARA VÃOS MAIORES OU IGUAIS A 8,0 M E MENORES QUE 10,0 M, INCLUSO IÇAMENTO. AF_07/2019</v>
          </cell>
          <cell r="C1255" t="str">
            <v>UN</v>
          </cell>
          <cell r="D1255" t="str">
            <v>192,58</v>
          </cell>
        </row>
        <row r="1256">
          <cell r="A1256">
            <v>92258</v>
          </cell>
          <cell r="B1256" t="str">
            <v>INSTALAÇÃO DE TESOURA (INTEIRA OU MEIA), EM AÇO, PARA VÃOS MAIORES OU IGUAIS A 10,0 M E MENORES QUE 12,0 M, INCLUSO IÇAMENTO. AF_07/2019</v>
          </cell>
          <cell r="C1256" t="str">
            <v>UN</v>
          </cell>
          <cell r="D1256" t="str">
            <v>237,12</v>
          </cell>
        </row>
        <row r="1257">
          <cell r="A1257">
            <v>92568</v>
          </cell>
          <cell r="B1257" t="str">
            <v>TRAMA DE AÇO COMPOSTA POR RIPAS, CAIBROS E TERÇAS PARA TELHADOS DE ATÉ 2 ÁGUAS PARA TELHA DE ENCAIXE DE CERÂMICA OU DE CONCRETO, INCLUSO TRANSPORTE VERTICAL. AF_07/2019</v>
          </cell>
          <cell r="C1257" t="str">
            <v>M2</v>
          </cell>
          <cell r="D1257" t="str">
            <v>78,55</v>
          </cell>
        </row>
        <row r="1258">
          <cell r="A1258">
            <v>92569</v>
          </cell>
          <cell r="B1258" t="str">
            <v>TRAMA DE AÇO COMPOSTA POR RIPAS E CAIBROS PARA TELHADOS DE ATÉ 2 ÁGUAS PARA TELHA DE ENCAIXE DE CERÂMICA OU DE CONCRETO, INCLUSO TRANSPORTE VERTICAL. AF_07/2019</v>
          </cell>
          <cell r="C1258" t="str">
            <v>M2</v>
          </cell>
          <cell r="D1258" t="str">
            <v>43,77</v>
          </cell>
        </row>
        <row r="1259">
          <cell r="A1259">
            <v>92570</v>
          </cell>
          <cell r="B1259" t="str">
            <v>TRAMA DE AÇO COMPOSTA POR RIPAS PARA TELHADOS DE ATÉ 2 ÁGUAS PARA TELHA DE ENCAIXE DE CERÂMICA OU DE CONCRETO, INCLUSO TRANSPORTE VERTICAL. AF_07/2019</v>
          </cell>
          <cell r="C1259" t="str">
            <v>M2</v>
          </cell>
          <cell r="D1259" t="str">
            <v>27,76</v>
          </cell>
        </row>
        <row r="1260">
          <cell r="A1260">
            <v>92571</v>
          </cell>
          <cell r="B1260" t="str">
            <v>TRAMA DE AÇO COMPOSTA POR RIPAS, CAIBROS E TERÇAS PARA TELHADOS DE MAIS DE 2 ÁGUAS PARA TELHA DE ENCAIXE DE CERÂMICA OU DE CONCRETO, INCLUSO TRANSPORTE VERTICAL. AF_07/2019</v>
          </cell>
          <cell r="C1260" t="str">
            <v>M2</v>
          </cell>
          <cell r="D1260" t="str">
            <v>83,95</v>
          </cell>
        </row>
        <row r="1261">
          <cell r="A1261">
            <v>92572</v>
          </cell>
          <cell r="B1261" t="str">
            <v>TRAMA DE AÇO COMPOSTA POR RIPAS E CAIBROS PARA TELHADOS DE MAIS DE 2 ÁGUAS PARA TELHA DE ENCAIXE DE CERÂMICA OU DE CONCRETO, INCLUSO TRANSPORTE VERTICAL. AF_07/2019</v>
          </cell>
          <cell r="C1261" t="str">
            <v>M2</v>
          </cell>
          <cell r="D1261" t="str">
            <v>50,34</v>
          </cell>
        </row>
        <row r="1262">
          <cell r="A1262">
            <v>92573</v>
          </cell>
          <cell r="B1262" t="str">
            <v>TRAMA DE AÇO COMPOSTA POR RIPAS PARA TELHADOS DE MAIS DE 2 ÁGUAS PARA TELHA DE ENCAIXE DE CERÂMICA OU DE CONCRETO, INCLUSO TRANSPORTE VERTICAL, INCLUSO TRANSPORTE VERTICAL. AF_07/2019</v>
          </cell>
          <cell r="C1262" t="str">
            <v>M2</v>
          </cell>
          <cell r="D1262" t="str">
            <v>30,07</v>
          </cell>
        </row>
        <row r="1263">
          <cell r="A1263">
            <v>92574</v>
          </cell>
          <cell r="B1263" t="str">
            <v>TRAMA DE AÇO COMPOSTA POR RIPAS, CAIBROS E TERÇAS PARA TELHADOS DE ATÉ 2 ÁGUAS PARA TELHA CERÂMICA CAPA-CANAL, INCLUSO TRANSPORTE VERTICAL. AF_07/2019</v>
          </cell>
          <cell r="C1263" t="str">
            <v>M2</v>
          </cell>
          <cell r="D1263" t="str">
            <v>79,92</v>
          </cell>
        </row>
        <row r="1264">
          <cell r="A1264">
            <v>92575</v>
          </cell>
          <cell r="B1264" t="str">
            <v>TRAMA DE AÇO COMPOSTA POR RIPAS E CAIBROS PARA TELHADOS DE ATÉ 2 ÁGUAS PARA TELHA CERÂMICA CAPA-CANAL, INCLUSO TRANSPORTE VERTICAL. AF_07/2019</v>
          </cell>
          <cell r="C1264" t="str">
            <v>M2</v>
          </cell>
          <cell r="D1264" t="str">
            <v>40,10</v>
          </cell>
        </row>
        <row r="1265">
          <cell r="A1265">
            <v>92576</v>
          </cell>
          <cell r="B1265" t="str">
            <v>TRAMA DE AÇO COMPOSTA POR RIPAS PARA TELHADOS DE ATÉ 2 ÁGUAS PARA TELHA CERÂMICA CAPA-CANAL, INCLUSO TRANSPORTE VERTICAL. AF_07/2019</v>
          </cell>
          <cell r="C1265" t="str">
            <v>M2</v>
          </cell>
          <cell r="D1265" t="str">
            <v>21,97</v>
          </cell>
        </row>
        <row r="1266">
          <cell r="A1266">
            <v>92577</v>
          </cell>
          <cell r="B1266" t="str">
            <v>TRAMA DE AÇO COMPOSTA POR RIPAS, CAIBROS E TERÇAS PARA TELHADOS DE MAIS DE 2 ÁGUAS PARA TELHA CERÂMICA CAPA-CANAL, INCLUSO TRANSPORTE VERTICAL. AF_07/2019</v>
          </cell>
          <cell r="C1266" t="str">
            <v>M2</v>
          </cell>
          <cell r="D1266" t="str">
            <v>85,57</v>
          </cell>
        </row>
        <row r="1267">
          <cell r="A1267">
            <v>92578</v>
          </cell>
          <cell r="B1267" t="str">
            <v>TRAMA DE AÇO COMPOSTA POR RIPAS E CAIBROS PARA TELHADOS DE MAIS DE 2 ÁGUAS PARA TELHA CERÂMICA CAPA-CANAL, INCLUSO TRANSPORTE VERTICAL. AF_07/2019</v>
          </cell>
          <cell r="C1267" t="str">
            <v>M2</v>
          </cell>
          <cell r="D1267" t="str">
            <v>43,26</v>
          </cell>
        </row>
        <row r="1268">
          <cell r="A1268">
            <v>92579</v>
          </cell>
          <cell r="B1268" t="str">
            <v>TRAMA DE AÇO COMPOSTA POR RIPAS PARA TELHADOS DE MAIS DE 2 ÁGUAS PARA TELHA CERÂMICA CAPA-CANAL, INCLUSO TRANSPORTE VERTICAL. AF_07/2019</v>
          </cell>
          <cell r="C1268" t="str">
            <v>M2</v>
          </cell>
          <cell r="D1268" t="str">
            <v>23,81</v>
          </cell>
        </row>
        <row r="1269">
          <cell r="A1269">
            <v>92580</v>
          </cell>
          <cell r="B1269" t="str">
            <v>TRAMA DE AÇO COMPOSTA POR TERÇAS PARA TELHADOS DE ATÉ 2 ÁGUAS PARA TELHA ONDULADA DE FIBROCIMENTO, METÁLICA, PLÁSTICA OU TERMOACÚSTICA, INCLUSO TRANSPORTE VERTICAL. AF_07/2019</v>
          </cell>
          <cell r="C1269" t="str">
            <v>M2</v>
          </cell>
          <cell r="D1269" t="str">
            <v>29,81</v>
          </cell>
        </row>
        <row r="1270">
          <cell r="A1270">
            <v>92581</v>
          </cell>
          <cell r="B1270" t="str">
            <v>TRAMA DE AÇO COMPOSTA POR TERÇAS PARA TELHADOS DE ATÉ 2 ÁGUAS PARA TELHA ESTRUTURAL DE FIBROCIMENTO, INCLUSO TRANSPORTE VERTICAL. AF_07/2019</v>
          </cell>
          <cell r="C1270" t="str">
            <v>M2</v>
          </cell>
          <cell r="D1270" t="str">
            <v>31,02</v>
          </cell>
        </row>
        <row r="1271">
          <cell r="A1271">
            <v>92582</v>
          </cell>
          <cell r="B1271" t="str">
            <v>FABRICAÇÃO E INSTALAÇÃO DE TESOURA INTEIRA EM AÇO, VÃO DE 3 M, PARA TELHA CERÂMICA OU DE CONCRETO, INCLUSO IÇAMENTO. AF_12/2015</v>
          </cell>
          <cell r="C1271" t="str">
            <v>UN</v>
          </cell>
          <cell r="D1271" t="str">
            <v>454,69</v>
          </cell>
        </row>
        <row r="1272">
          <cell r="A1272">
            <v>92584</v>
          </cell>
          <cell r="B1272" t="str">
            <v>FABRICAÇÃO E INSTALAÇÃO DE TESOURA INTEIRA EM AÇO, VÃO DE 4 M, PARA TELHA CERÂMICA OU DE CONCRETO, INCLUSO IÇAMENTO. AF_12/2015</v>
          </cell>
          <cell r="C1272" t="str">
            <v>UN</v>
          </cell>
          <cell r="D1272" t="str">
            <v>528,31</v>
          </cell>
        </row>
        <row r="1273">
          <cell r="A1273">
            <v>92586</v>
          </cell>
          <cell r="B1273" t="str">
            <v>FABRICAÇÃO E INSTALAÇÃO DE TESOURA INTEIRA EM AÇO, VÃO DE 5 M, PARA TELHA CERÂMICA OU DE CONCRETO, INCLUSO IÇAMENTO. AF_12/2015</v>
          </cell>
          <cell r="C1273" t="str">
            <v>UN</v>
          </cell>
          <cell r="D1273" t="str">
            <v>601,94</v>
          </cell>
        </row>
        <row r="1274">
          <cell r="A1274">
            <v>92588</v>
          </cell>
          <cell r="B1274" t="str">
            <v>FABRICAÇÃO E INSTALAÇÃO DE TESOURA INTEIRA EM AÇO, VÃO DE 6 M, PARA TELHA CERÂMICA OU DE CONCRETO, INCLUSO IÇAMENTO. AF_12/2015</v>
          </cell>
          <cell r="C1274" t="str">
            <v>UN</v>
          </cell>
          <cell r="D1274" t="str">
            <v>757,25</v>
          </cell>
        </row>
        <row r="1275">
          <cell r="A1275">
            <v>92590</v>
          </cell>
          <cell r="B1275" t="str">
            <v>FABRICAÇÃO E INSTALAÇÃO DE TESOURA INTEIRA EM AÇO, VÃO DE 7 M, PARA TELHA CERÂMICA OU DE CONCRETO, INCLUSO IÇAMENTO. AF_12/2015</v>
          </cell>
          <cell r="C1275" t="str">
            <v>UN</v>
          </cell>
          <cell r="D1275" t="str">
            <v>830,87</v>
          </cell>
        </row>
        <row r="1276">
          <cell r="A1276">
            <v>92592</v>
          </cell>
          <cell r="B1276" t="str">
            <v>FABRICAÇÃO E INSTALAÇÃO DE TESOURA INTEIRA EM AÇO, VÃO DE 8 M, PARA TELHA CERÂMICA OU DE CONCRETO, INCLUSO IÇAMENTO. AF_12/2015</v>
          </cell>
          <cell r="C1276" t="str">
            <v>UN</v>
          </cell>
          <cell r="D1276" t="str">
            <v>932,18</v>
          </cell>
        </row>
        <row r="1277">
          <cell r="A1277">
            <v>92593</v>
          </cell>
          <cell r="B1277" t="str">
            <v>(COMPOSIÇÃO REPRESENTATIVA) FABRICAÇÃO E INSTALAÇÃO DE TESOURA INTEIRA EM AÇO, PARA VÃOS DE 3 A 12 M E PARA QUALQUER TIPO DE TELHA, INCLUSO IÇAMENTO. AF_12/2015</v>
          </cell>
          <cell r="C1277" t="str">
            <v>KG</v>
          </cell>
          <cell r="D1277" t="str">
            <v>7,04</v>
          </cell>
        </row>
        <row r="1278">
          <cell r="A1278">
            <v>92594</v>
          </cell>
          <cell r="B1278" t="str">
            <v>FABRICAÇÃO E INSTALAÇÃO DE TESOURA INTEIRA EM AÇO, VÃO DE 9 M, PARA TELHA CERÂMICA OU DE CONCRETO, INCLUSO IÇAMENTO. AF_12/2015</v>
          </cell>
          <cell r="C1278" t="str">
            <v>UN</v>
          </cell>
          <cell r="D1278" t="str">
            <v>1.078,16</v>
          </cell>
        </row>
        <row r="1279">
          <cell r="A1279">
            <v>92596</v>
          </cell>
          <cell r="B1279" t="str">
            <v>FABRICAÇÃO E INSTALAÇÃO DE TESOURA INTEIRA EM AÇO, VÃO DE 10 M, PARA TELHA CERÂMICA OU DE CONCRETO, INCLUSO IÇAMENTO. AF_12/2015</v>
          </cell>
          <cell r="C1279" t="str">
            <v>UN</v>
          </cell>
          <cell r="D1279" t="str">
            <v>1.199,47</v>
          </cell>
        </row>
        <row r="1280">
          <cell r="A1280">
            <v>92598</v>
          </cell>
          <cell r="B1280" t="str">
            <v>FABRICAÇÃO E INSTALAÇÃO DE TESOURA INTEIRA EM AÇO, VÃO DE 11 M, PARA TELHA CERÂMICA OU DE CONCRETO, INCLUSO IÇAMENTO. AF_12/2015</v>
          </cell>
          <cell r="C1280" t="str">
            <v>UN</v>
          </cell>
          <cell r="D1280" t="str">
            <v>1.273,10</v>
          </cell>
        </row>
        <row r="1281">
          <cell r="A1281">
            <v>92600</v>
          </cell>
          <cell r="B1281" t="str">
            <v>FABRICAÇÃO E INSTALAÇÃO DE TESOURA INTEIRA EM AÇO, VÃO DE 12 M, PARA TELHA CERÂMICA OU DE CONCRETO, INCLUSO IÇAMENTO. AF_12/2015</v>
          </cell>
          <cell r="C1281" t="str">
            <v>UN</v>
          </cell>
          <cell r="D1281" t="str">
            <v>1.365,35</v>
          </cell>
        </row>
        <row r="1282">
          <cell r="A1282">
            <v>92602</v>
          </cell>
          <cell r="B1282" t="str">
            <v>FABRICAÇÃO E INSTALAÇÃO DE TESOURA INTEIRA EM AÇO, VÃO DE 3 M, PARA TELHA ONDULADA DE FIBROCIMENTO, METÁLICA, PLÁSTICA OU TERMOACÚSTICA, INCLUSO IÇAMENTO.. AF_12/2015</v>
          </cell>
          <cell r="C1282" t="str">
            <v>UN</v>
          </cell>
          <cell r="D1282" t="str">
            <v>454,69</v>
          </cell>
        </row>
        <row r="1283">
          <cell r="A1283">
            <v>92604</v>
          </cell>
          <cell r="B1283" t="str">
            <v>FABRICAÇÃO E INSTALAÇÃO DE TESOURA INTEIRA EM AÇO, VÃO DE 4 M, PARA TELHA ONDULADA DE FIBROCIMENTO, METÁLICA, PLÁSTICA OU TERMOACÚSTICA, INCLUSO IÇAMENTO. AF_12/2015</v>
          </cell>
          <cell r="C1283" t="str">
            <v>UN</v>
          </cell>
          <cell r="D1283" t="str">
            <v>509,68</v>
          </cell>
        </row>
        <row r="1284">
          <cell r="A1284">
            <v>92606</v>
          </cell>
          <cell r="B1284" t="str">
            <v>FABRICAÇÃO E INSTALAÇÃO DE TESOURA INTEIRA EM AÇO, VÃO DE 5 M, PARA TELHA ONDULADA DE FIBROCIMENTO, METÁLICA, PLÁSTICA OU TERMOACÚSTICA, INCLUSO IÇAMENTO. AF_12/2015</v>
          </cell>
          <cell r="C1284" t="str">
            <v>UN</v>
          </cell>
          <cell r="D1284" t="str">
            <v>583,31</v>
          </cell>
        </row>
        <row r="1285">
          <cell r="A1285">
            <v>92608</v>
          </cell>
          <cell r="B1285" t="str">
            <v>FABRICAÇÃO E INSTALAÇÃO DE TESOURA INTEIRA EM AÇO, VÃO DE 6 M, PARA TELHA ONDULADA DE FIBROCIMENTO, METÁLICA, PLÁSTICA OU TERMOACÚSTICA, INCLUSO IÇAMENTO. AF_12/2015</v>
          </cell>
          <cell r="C1285" t="str">
            <v>UN</v>
          </cell>
          <cell r="D1285" t="str">
            <v>719,99</v>
          </cell>
        </row>
        <row r="1286">
          <cell r="A1286">
            <v>92610</v>
          </cell>
          <cell r="B1286" t="str">
            <v>FABRICAÇÃO E INSTALAÇÃO DE TESOURA INTEIRA EM AÇO, VÃO DE 7 M, PARA TELHA ONDULADA DE FIBROCIMENTO, METÁLICA, PLÁSTICA OU TERMOACÚSTICA, INCLUSO IÇAMENTO. AF_12/2015</v>
          </cell>
          <cell r="C1286" t="str">
            <v>UN</v>
          </cell>
          <cell r="D1286" t="str">
            <v>793,61</v>
          </cell>
        </row>
        <row r="1287">
          <cell r="A1287">
            <v>92612</v>
          </cell>
          <cell r="B1287" t="str">
            <v>FABRICAÇÃO E INSTALAÇÃO DE TESOURA INTEIRA EM AÇO, VÃO DE 8 M, PARA TELHA ONDULADA DE FIBROCIMENTO, METÁLICA, PLÁSTICA OU TERMOACÚSTICA, INCLUSO IÇAMENTO, INCLUSO IÇAMENTO. AF_12/2015</v>
          </cell>
          <cell r="C1287" t="str">
            <v>UN</v>
          </cell>
          <cell r="D1287" t="str">
            <v>894,92</v>
          </cell>
        </row>
        <row r="1288">
          <cell r="A1288">
            <v>92614</v>
          </cell>
          <cell r="B1288" t="str">
            <v>FABRICAÇÃO E INSTALAÇÃO DE TESOURA INTEIRA EM AÇO, VÃO DE 9 M, PARA TELHA ONDULADA DE FIBROCIMENTO, METÁLICA, PLÁSTICA OU TERMOACÚSTICA, INCLUSO IÇAMENTO. AF_12/2015</v>
          </cell>
          <cell r="C1288" t="str">
            <v>UN</v>
          </cell>
          <cell r="D1288" t="str">
            <v>1.003,64</v>
          </cell>
        </row>
        <row r="1289">
          <cell r="A1289">
            <v>92616</v>
          </cell>
          <cell r="B1289" t="str">
            <v>FABRICAÇÃO E INSTALAÇÃO DE TESOURA INTEIRA EM AÇO, VÃO DE 10 M, PARA TELHA ONDULADA DE FIBROCIMENTO, METÁLICA, PLÁSTICA OU TERMOACÚSTICA, INCLUSO IÇAMENTO. AF_12/2015</v>
          </cell>
          <cell r="C1289" t="str">
            <v>UN</v>
          </cell>
          <cell r="D1289" t="str">
            <v>1.143,58</v>
          </cell>
        </row>
        <row r="1290">
          <cell r="A1290">
            <v>92618</v>
          </cell>
          <cell r="B1290" t="str">
            <v>FABRICAÇÃO E INSTALAÇÃO DE TESOURA INTEIRA EM AÇO, VÃO DE 11 M, PARA TELHA ONDULADA DE FIBROCIMENTO, METÁLICA, PLÁSTICA OU TERMOACÚSTICA, INCLUSO IÇAMENTO. AF_12/2015</v>
          </cell>
          <cell r="C1290" t="str">
            <v>UN</v>
          </cell>
          <cell r="D1290" t="str">
            <v>1.217,21</v>
          </cell>
        </row>
        <row r="1291">
          <cell r="A1291">
            <v>92620</v>
          </cell>
          <cell r="B1291" t="str">
            <v>FABRICAÇÃO E INSTALAÇÃO DE TESOURA INTEIRA EM AÇO, VÃO DE 12 M, PARA TELHA ONDULADA DE FIBROCIMENTO, METÁLICA, PLÁSTICA OU TERMOACÚSTICA, INCLUSO IÇAMENTO. AF_12/2015</v>
          </cell>
          <cell r="C1291" t="str">
            <v>UN</v>
          </cell>
          <cell r="D1291" t="str">
            <v>1.290,83</v>
          </cell>
        </row>
        <row r="1292">
          <cell r="A1292">
            <v>100357</v>
          </cell>
          <cell r="B1292" t="str">
            <v>FABRICAÇÃO E INSTALAÇÃO DE MEIA TESOURA DE MADEIRA NÃO APARELHADA, COM VÃO DE 3 M, PARA TELHA CERÂMICA OU DE CONCRETO, INCLUSO IÇAMENTO. AF_07/2019</v>
          </cell>
          <cell r="C1292" t="str">
            <v>UN</v>
          </cell>
          <cell r="D1292" t="str">
            <v>690,28</v>
          </cell>
        </row>
        <row r="1293">
          <cell r="A1293">
            <v>100358</v>
          </cell>
          <cell r="B1293" t="str">
            <v>FABRICAÇÃO E INSTALAÇÃO DE MEIA TESOURA DE MADEIRA NÃO APARELHADA, COM VÃO DE 4 M, PARA TELHA CERÂMICA OU DE CONCRETO, INCLUSO IÇAMENTO. AF_07/2019</v>
          </cell>
          <cell r="C1293" t="str">
            <v>UN</v>
          </cell>
          <cell r="D1293" t="str">
            <v>938,23</v>
          </cell>
        </row>
        <row r="1294">
          <cell r="A1294">
            <v>100359</v>
          </cell>
          <cell r="B1294" t="str">
            <v>FABRICAÇÃO E INSTALAÇÃO DE MEIA TESOURA DE MADEIRA NÃO APARELHADA, COM VÃO DE 5 M, PARA TELHA CERÂMICA OU DE CONCRETO, INCLUSO IÇAMENTO. AF_07/2019</v>
          </cell>
          <cell r="C1294" t="str">
            <v>UN</v>
          </cell>
          <cell r="D1294" t="str">
            <v>982,99</v>
          </cell>
        </row>
        <row r="1295">
          <cell r="A1295">
            <v>100360</v>
          </cell>
          <cell r="B1295" t="str">
            <v>FABRICAÇÃO E INSTALAÇÃO DE MEIA TESOURA DE MADEIRA NÃO APARELHADA, COM VÃO DE 6 M, PARA TELHA CERÂMICA OU DE CONCRETO, INCLUSO IÇAMENTO. AF_07/2019</v>
          </cell>
          <cell r="C1295" t="str">
            <v>UN</v>
          </cell>
          <cell r="D1295" t="str">
            <v>1.087,72</v>
          </cell>
        </row>
        <row r="1296">
          <cell r="A1296">
            <v>100361</v>
          </cell>
          <cell r="B1296" t="str">
            <v>FABRICAÇÃO E INSTALAÇÃO DE MEIA TESOURA DE MADEIRA NÃO APARELHADA, COM VÃO DE 7 M, PARA TELHA CERÂMICA OU DE CONCRETO, INCLUSO IÇAMENTO. AF_07/2019</v>
          </cell>
          <cell r="C1296" t="str">
            <v>UN</v>
          </cell>
          <cell r="D1296" t="str">
            <v>1.354,95</v>
          </cell>
        </row>
        <row r="1297">
          <cell r="A1297">
            <v>100362</v>
          </cell>
          <cell r="B1297" t="str">
            <v>FABRICAÇÃO E INSTALAÇÃO DE MEIA TESOURA DE MADEIRA NÃO APARELHADA, COM VÃO DE 8 M, PARA TELHA CERÂMICA OU DE CONCRETO, INCLUSO IÇAMENTO. AF_07/2019</v>
          </cell>
          <cell r="C1297" t="str">
            <v>UN</v>
          </cell>
          <cell r="D1297" t="str">
            <v>1.782,71</v>
          </cell>
        </row>
        <row r="1298">
          <cell r="A1298">
            <v>100363</v>
          </cell>
          <cell r="B1298" t="str">
            <v>FABRICAÇÃO E INSTALAÇÃO DE MEIA TESOURA DE MADEIRA NÃO APARELHADA, COM VÃO DE 9 M, PARA TELHA CERÂMICA OU DE CONCRETO, INCLUSO IÇAMENTO. AF_07/2019</v>
          </cell>
          <cell r="C1298" t="str">
            <v>UN</v>
          </cell>
          <cell r="D1298" t="str">
            <v>1.848,36</v>
          </cell>
        </row>
        <row r="1299">
          <cell r="A1299">
            <v>100364</v>
          </cell>
          <cell r="B1299" t="str">
            <v>FABRICAÇÃO E INSTALAÇÃO DE MEIA TESOURA DE MADEIRA NÃO APARELHADA, COM VÃO DE 10 M, PARA TELHA CERÂMICA OU DE CONCRETO, INCLUSO IÇAMENTO. AF_07/2019</v>
          </cell>
          <cell r="C1299" t="str">
            <v>UN</v>
          </cell>
          <cell r="D1299" t="str">
            <v>2.011,61</v>
          </cell>
        </row>
        <row r="1300">
          <cell r="A1300">
            <v>100365</v>
          </cell>
          <cell r="B1300" t="str">
            <v>FABRICAÇÃO E INSTALAÇÃO DE MEIA TESOURA DE MADEIRA NÃO APARELHADA, COM VÃO DE 11 M, PARA TELHA CERÂMICA OU DE CONCRETO, INCLUSO IÇAMENTO. AF_07/2019</v>
          </cell>
          <cell r="C1300" t="str">
            <v>UN</v>
          </cell>
          <cell r="D1300" t="str">
            <v>2.315,79</v>
          </cell>
        </row>
        <row r="1301">
          <cell r="A1301">
            <v>100366</v>
          </cell>
          <cell r="B1301" t="str">
            <v>FABRICAÇÃO E INSTALAÇÃO DE MEIA TESOURA DE MADEIRA NÃO APARELHADA, COM VÃO DE 12 M, PARA TELHA CERÂMICA OU DE CONCRETO, INCLUSO IÇAMENTO. AF_07/2019</v>
          </cell>
          <cell r="C1301" t="str">
            <v>UN</v>
          </cell>
          <cell r="D1301" t="str">
            <v>2.472,80</v>
          </cell>
        </row>
        <row r="1302">
          <cell r="A1302">
            <v>100367</v>
          </cell>
          <cell r="B1302" t="str">
            <v>FABRICAÇÃO E INSTALAÇÃO DE MEIA TESOURA DE MADEIRA NÃO APARELHADA, COM VÃO DE 3 M, PARA TELHA ONDULADA DE FIBROCIMENTO, ALUMÍNIO, PLÁSTICA OU TERMOACÚSTICA, INCLUSO IÇAMENTO. AF_07/2019</v>
          </cell>
          <cell r="C1302" t="str">
            <v>UN</v>
          </cell>
          <cell r="D1302" t="str">
            <v>672,87</v>
          </cell>
        </row>
        <row r="1303">
          <cell r="A1303">
            <v>100368</v>
          </cell>
          <cell r="B1303" t="str">
            <v>FABRICAÇÃO E INSTALAÇÃO DE MEIA TESOURA DE MADEIRA NÃO APARELHADA, COM VÃO DE 4 M, PARA TELHA ONDULADA DE FIBROCIMENTO, ALUMÍNIO, PLÁSTICA OU TERMOACÚSTICA, INCLUSO IÇAMENTO. AF_07/2019</v>
          </cell>
          <cell r="C1303" t="str">
            <v>UN</v>
          </cell>
          <cell r="D1303" t="str">
            <v>915,90</v>
          </cell>
        </row>
        <row r="1304">
          <cell r="A1304">
            <v>100369</v>
          </cell>
          <cell r="B1304" t="str">
            <v>FABRICAÇÃO E INSTALAÇÃO DE MEIA TESOURA DE MADEIRA NÃO APARELHADA, COM VÃO DE 5 M, PARA TELHA ONDULADA DE FIBROCIMENTO, ALUMÍNIO, PLÁSTICA OU TERMOACÚSTICA, INCLUSO IÇAMENTO. AF_07/2019</v>
          </cell>
          <cell r="C1304" t="str">
            <v>UN</v>
          </cell>
          <cell r="D1304" t="str">
            <v>960,67</v>
          </cell>
        </row>
        <row r="1305">
          <cell r="A1305">
            <v>100370</v>
          </cell>
          <cell r="B1305" t="str">
            <v>FABRICAÇÃO E INSTALAÇÃO DE MEIA TESOURA DE MADEIRA NÃO APARELHADA, COM VÃO DE 6 M, PARA TELHA ONDULADA DE FIBROCIMENTO, ALUMÍNIO, PLÁSTICA OU TERMOACÚSTICA, INCLUSO IÇAMENTO. AF_07/2019</v>
          </cell>
          <cell r="C1305" t="str">
            <v>UN</v>
          </cell>
          <cell r="D1305" t="str">
            <v>1.131,08</v>
          </cell>
        </row>
        <row r="1306">
          <cell r="A1306">
            <v>100371</v>
          </cell>
          <cell r="B1306" t="str">
            <v>FABRICAÇÃO E INSTALAÇÃO DE MEIA TESOURA DE MADEIRA NÃO APARELHADA, COM VÃO DE 7 M, PARA TELHA ONDULADA DE FIBROCIMENTO, ALUMÍNIO, PLÁSTICA OU TERMOACÚSTICA, INCLUSO IÇAMENTO. AF_07/2019</v>
          </cell>
          <cell r="C1306" t="str">
            <v>UN</v>
          </cell>
          <cell r="D1306" t="str">
            <v>1.294,72</v>
          </cell>
        </row>
        <row r="1307">
          <cell r="A1307">
            <v>100372</v>
          </cell>
          <cell r="B1307" t="str">
            <v>FABRICAÇÃO E INSTALAÇÃO DE MEIA TESOURA DE MADEIRA NÃO APARELHADA, COM VÃO DE 8 M, PARA TELHA ONDULADA DE FIBROCIMENTO, ALUMÍNIO, PLÁSTICA OU TERMOACÚSTICA, INCLUSO IÇAMENTO. AF_07/2019</v>
          </cell>
          <cell r="C1307" t="str">
            <v>UN</v>
          </cell>
          <cell r="D1307" t="str">
            <v>1.686,43</v>
          </cell>
        </row>
        <row r="1308">
          <cell r="A1308">
            <v>100373</v>
          </cell>
          <cell r="B1308" t="str">
            <v>FABRICAÇÃO E INSTALAÇÃO DE MEIA TESOURA DE MADEIRA NÃO APARELHADA, COM VÃO DE 9 M, PARA TELHA ONDULADA DE FIBROCIMENTO, ALUMÍNIO, PLÁSTICA OU TERMOACÚSTICA, INCLUSO IÇAMENTO. AF_07/2019</v>
          </cell>
          <cell r="C1308" t="str">
            <v>UN</v>
          </cell>
          <cell r="D1308" t="str">
            <v>1.741,43</v>
          </cell>
        </row>
        <row r="1309">
          <cell r="A1309">
            <v>100374</v>
          </cell>
          <cell r="B1309" t="str">
            <v>FABRICAÇÃO E INSTALAÇÃO DE MEIA TESOURA DE MADEIRA NÃO APARELHADA, COM VÃO DE 10 M, PARA TELHA ONDULADA DE FIBROCIMENTO, ALUMÍNIO, PLÁSTICA OU TERMOACÚSTICA, INCLUSO IÇAMENTO. AF_07/2019</v>
          </cell>
          <cell r="C1309" t="str">
            <v>UN</v>
          </cell>
          <cell r="D1309" t="str">
            <v>1.868,48</v>
          </cell>
        </row>
        <row r="1310">
          <cell r="A1310">
            <v>100375</v>
          </cell>
          <cell r="B1310" t="str">
            <v>FABRICAÇÃO E INSTALAÇÃO DE MEIA TESOURA DE MADEIRA NÃO APARELHADA, COM VÃO DE 11 M, PARA TELHA ONDULADA DE FIBROCIMENTO, ALUMÍNIO, PLÁSTICA OU TERMOACÚSTICA, INCLUSO IÇAMENTO. AF_07/2019</v>
          </cell>
          <cell r="C1310" t="str">
            <v>UN</v>
          </cell>
          <cell r="D1310" t="str">
            <v>2.107,41</v>
          </cell>
        </row>
        <row r="1311">
          <cell r="A1311">
            <v>100376</v>
          </cell>
          <cell r="B1311" t="str">
            <v>FABRICAÇÃO E INSTALAÇÃO DE MEIA TESOURA DE MADEIRA NÃO APARELHADA, COM VÃO DE 12 M, PARA TELHA ONDULADA DE FIBROCIMENTO, ALUMÍNIO, PLÁSTICA OU TERMOACÚSTICA, INCLUSO IÇAMENTO. AF_07/2019</v>
          </cell>
          <cell r="C1311" t="str">
            <v>UN</v>
          </cell>
          <cell r="D1311" t="str">
            <v>2.047,36</v>
          </cell>
        </row>
        <row r="1312">
          <cell r="A1312">
            <v>100377</v>
          </cell>
          <cell r="B1312" t="str">
            <v>FABRICAÇÃO E INSTALAÇÃO DE TESOURA (INTEIRA OU MEIA) EM AÇO, VÃOS MAIORES OU IGUAIS A 3,0 M E MENORES OU IGUAL A 6,0 M, INCLUSO IÇAMENTO. AF_07/2019</v>
          </cell>
          <cell r="C1312" t="str">
            <v>KG</v>
          </cell>
          <cell r="D1312" t="str">
            <v>7,45</v>
          </cell>
        </row>
        <row r="1313">
          <cell r="A1313">
            <v>100378</v>
          </cell>
          <cell r="B1313" t="str">
            <v>FABRICAÇÃO E INSTALAÇÃO DE TESOURA (INTEIRA OU MEIA) EM AÇO, VÃOS MAIORES QUE 6,0 M E MENORES QUE 12,0 M, INCLUSO IÇAMENTO. AF_07/2019</v>
          </cell>
          <cell r="C1313" t="str">
            <v>KG</v>
          </cell>
          <cell r="D1313" t="str">
            <v>6,80</v>
          </cell>
        </row>
        <row r="1314">
          <cell r="A1314">
            <v>100382</v>
          </cell>
          <cell r="B1314" t="str">
            <v>FABRICAÇÃO E INSTALAÇÃO DE PONTALETES DE MADEIRA NÃO APARELHADA PARA TELHADOS COM ATÉ 2 ÁGUAS E COM TELHA ONDULADA DE FIBROCIMENTO, ALUMÍNIO OU PLÁSTICA EM EDIFÍCIO RESIDENCIAL TÉRREO, INCLUSO TRANSPORTE VERTICAL. AF_07/2019</v>
          </cell>
          <cell r="C1314" t="str">
            <v>M2</v>
          </cell>
          <cell r="D1314" t="str">
            <v>15,29</v>
          </cell>
        </row>
        <row r="1315">
          <cell r="A1315">
            <v>94444</v>
          </cell>
          <cell r="B1315" t="str">
            <v>TELHAMENTO COM TELHA DE ENCAIXE, TIPO FRANCESA DE VIDRO, COM ATÉ 2 ÁGUAS, INCLUSO TRANSPORTE VERTICAL. AF_07/2019</v>
          </cell>
          <cell r="C1315" t="str">
            <v>M2</v>
          </cell>
          <cell r="D1315" t="str">
            <v>699,03</v>
          </cell>
        </row>
        <row r="1316">
          <cell r="A1316" t="str">
            <v>73816/1</v>
          </cell>
          <cell r="B1316" t="str">
            <v>EXECUCAO DE DRENO COM TUBOS DE PVC CORRUGADO FLEXIVEL PERFURADO - DN 100</v>
          </cell>
          <cell r="C1316" t="str">
            <v>M</v>
          </cell>
          <cell r="D1316" t="str">
            <v>27,54</v>
          </cell>
        </row>
        <row r="1317">
          <cell r="A1317" t="str">
            <v>73881/1</v>
          </cell>
          <cell r="B1317" t="str">
            <v>EXECUCAO DE DRENO COM MANTA GEOTEXTIL 200 G/M2</v>
          </cell>
          <cell r="C1317" t="str">
            <v>M2</v>
          </cell>
          <cell r="D1317" t="str">
            <v>7,22</v>
          </cell>
        </row>
        <row r="1318">
          <cell r="A1318" t="str">
            <v>73881/3</v>
          </cell>
          <cell r="B1318" t="str">
            <v>EXECUCAO DE DRENO COM MANTA GEOTEXTIL 400 G/M2</v>
          </cell>
          <cell r="C1318" t="str">
            <v>M2</v>
          </cell>
          <cell r="D1318" t="str">
            <v>14,19</v>
          </cell>
        </row>
        <row r="1319">
          <cell r="A1319" t="str">
            <v>73883/1</v>
          </cell>
          <cell r="B1319" t="str">
            <v>EXECUCAO DE DRENO FRANCES COM AREIA MEDIA</v>
          </cell>
          <cell r="C1319" t="str">
            <v>M3</v>
          </cell>
          <cell r="D1319" t="str">
            <v>85,00</v>
          </cell>
        </row>
        <row r="1320">
          <cell r="A1320" t="str">
            <v>73883/2</v>
          </cell>
          <cell r="B1320" t="str">
            <v>EXECUCAO DE DRENO FRANCES COM BRITA NUM 2</v>
          </cell>
          <cell r="C1320" t="str">
            <v>M3</v>
          </cell>
          <cell r="D1320" t="str">
            <v>109,74</v>
          </cell>
        </row>
        <row r="1321">
          <cell r="A1321" t="str">
            <v>73883/3</v>
          </cell>
          <cell r="B1321" t="str">
            <v>EXECUCAO DE DRENO FRANCES COM CASCALHO</v>
          </cell>
          <cell r="C1321" t="str">
            <v>M3</v>
          </cell>
          <cell r="D1321" t="str">
            <v>67,78</v>
          </cell>
        </row>
        <row r="1322">
          <cell r="A1322" t="str">
            <v>73969/1</v>
          </cell>
          <cell r="B1322" t="str">
            <v>EXECUCAO DE DRENOS DE CHORUME EM TUBOS DRENANTES DE CONCRETO, DIAM=200MM, ENVOLTOS EM BRITA E GEOTEXTIL</v>
          </cell>
          <cell r="C1322" t="str">
            <v>M</v>
          </cell>
          <cell r="D1322" t="str">
            <v>67,13</v>
          </cell>
        </row>
        <row r="1323">
          <cell r="A1323" t="str">
            <v>74017/1</v>
          </cell>
          <cell r="B1323" t="str">
            <v>EXECUCAO DE DRENOS DE CHORUME EM TUBOS DRENANTES, PVC, DIAM=100 MM, ENVOLTOS EM BRITA E GEOTEXTIL</v>
          </cell>
          <cell r="C1323" t="str">
            <v>M</v>
          </cell>
          <cell r="D1323" t="str">
            <v>50,01</v>
          </cell>
        </row>
        <row r="1324">
          <cell r="A1324" t="str">
            <v>74017/2</v>
          </cell>
          <cell r="B1324" t="str">
            <v>EXECUCAO DE DRENOS DE CHORUME EM TUBOS DRENANTES, PVC, DIAM=150 MM, ENVOLTOS EM BRITA E GEOTEXTIL</v>
          </cell>
          <cell r="C1324" t="str">
            <v>M</v>
          </cell>
          <cell r="D1324" t="str">
            <v>66,71</v>
          </cell>
        </row>
        <row r="1325">
          <cell r="A1325" t="str">
            <v>75029/1</v>
          </cell>
          <cell r="B1325" t="str">
            <v>TUBO PVC CORRUGADO RIGIDO PERFURADO DN 150 PARA DRENAGEM - FORNECIMENTO E INSTALACAO</v>
          </cell>
          <cell r="C1325" t="str">
            <v>M</v>
          </cell>
          <cell r="D1325" t="str">
            <v>41,34</v>
          </cell>
        </row>
        <row r="1326">
          <cell r="A1326">
            <v>83651</v>
          </cell>
          <cell r="B1326" t="str">
            <v>TUBO PVC CORRUGADO PERFURADO 100 MM C/ JUNTA ELASTICA PARA DRENAGEM.</v>
          </cell>
          <cell r="C1326" t="str">
            <v>M</v>
          </cell>
          <cell r="D1326" t="str">
            <v>30,62</v>
          </cell>
        </row>
        <row r="1327">
          <cell r="A1327">
            <v>83658</v>
          </cell>
          <cell r="B1327" t="str">
            <v>EXECUCAO DRENO PROFUNDO, COM CORTE TRAPEZOIDAL EM SOLO, DE 70X80X150CM EXCL TUBO INCL MATERIAL EXECUCAO, COM SELO ENCHIMENTO MATERIAL DRENANTE E ESCAVACAO</v>
          </cell>
          <cell r="C1327" t="str">
            <v>M</v>
          </cell>
          <cell r="D1327" t="str">
            <v>133,93</v>
          </cell>
        </row>
        <row r="1328">
          <cell r="A1328">
            <v>83661</v>
          </cell>
          <cell r="B1328" t="str">
            <v>EXECUCAO DE DRENO PROFUNDO, CORTE EM SOLO, COM TUBO POROSO D=0,20M</v>
          </cell>
          <cell r="C1328" t="str">
            <v>M</v>
          </cell>
          <cell r="D1328" t="str">
            <v>96,28</v>
          </cell>
        </row>
        <row r="1329">
          <cell r="A1329">
            <v>83662</v>
          </cell>
          <cell r="B1329" t="str">
            <v>EXECUCAO DE DRENO CEGO</v>
          </cell>
          <cell r="C1329" t="str">
            <v>M3</v>
          </cell>
          <cell r="D1329" t="str">
            <v>100,06</v>
          </cell>
        </row>
        <row r="1330">
          <cell r="A1330">
            <v>83664</v>
          </cell>
          <cell r="B1330" t="str">
            <v>EXECUCAO DE DRENO DE TUBO DE CONRETO SIMPLES POROSO D=0,20 M (0,5MX0,5M) PARA GALERIAS DE AGUAS PLUVIAIS</v>
          </cell>
          <cell r="C1330" t="str">
            <v>M</v>
          </cell>
          <cell r="D1330" t="str">
            <v>57,53</v>
          </cell>
        </row>
        <row r="1331">
          <cell r="A1331">
            <v>83670</v>
          </cell>
          <cell r="B1331" t="str">
            <v>TUBO PVC DN 75 MM PARA DRENAGEM - FORNECIMENTO E INSTALACAO</v>
          </cell>
          <cell r="C1331" t="str">
            <v>M</v>
          </cell>
          <cell r="D1331" t="str">
            <v>44,89</v>
          </cell>
        </row>
        <row r="1332">
          <cell r="A1332">
            <v>83671</v>
          </cell>
          <cell r="B1332" t="str">
            <v>TUBO PVC DN 100 MM PARA DRENAGEM - FORNECIMENTO E INSTALACAO</v>
          </cell>
          <cell r="C1332" t="str">
            <v>M</v>
          </cell>
          <cell r="D1332" t="str">
            <v>48,09</v>
          </cell>
        </row>
        <row r="1333">
          <cell r="A1333">
            <v>83679</v>
          </cell>
          <cell r="B1333" t="str">
            <v>TUBO PVC D=2 COM MATERIAL DRENANTE PARA DRENO/BARBACA - FORNECIMENTO E INSTALACAO</v>
          </cell>
          <cell r="C1333" t="str">
            <v>M</v>
          </cell>
          <cell r="D1333" t="str">
            <v>12,88</v>
          </cell>
        </row>
        <row r="1334">
          <cell r="A1334">
            <v>83680</v>
          </cell>
          <cell r="B1334" t="str">
            <v>TUBO PVC D=3" COM MATERIAL DRENANTE PARA DRENO/BARBACA - FORNECIMENTO E INSTALACAO</v>
          </cell>
          <cell r="C1334" t="str">
            <v>M</v>
          </cell>
          <cell r="D1334" t="str">
            <v>15,40</v>
          </cell>
        </row>
        <row r="1335">
          <cell r="A1335">
            <v>83681</v>
          </cell>
          <cell r="B1335" t="str">
            <v>TUBO PVC D=4" COM MATERIAL DRENANTE PARA DRENO/BARBACA - FORNECIMENTO E INSTALACAO</v>
          </cell>
          <cell r="C1335" t="str">
            <v>M</v>
          </cell>
          <cell r="D1335" t="str">
            <v>16,55</v>
          </cell>
        </row>
        <row r="1336">
          <cell r="A1336">
            <v>92743</v>
          </cell>
          <cell r="B1336" t="str">
            <v>MURO DE GABIÃO, ENCHIMENTO COM PEDRA DE MÃO TIPO RACHÃO, DE GRAVIDADE, COM GAIOLAS DE COMPRIMENTO IGUAL A 2 M, PARA MUROS COM ALTURA MENOR OU IGUAL A 4 M  FORNECIMENTO E EXECUÇÃO. AF_12/2015</v>
          </cell>
          <cell r="C1336" t="str">
            <v>M3</v>
          </cell>
          <cell r="D1336" t="str">
            <v>493,11</v>
          </cell>
        </row>
        <row r="1337">
          <cell r="A1337">
            <v>92744</v>
          </cell>
          <cell r="B1337" t="str">
            <v>MURO DE GABIÃO, ENCHIMENTO COM PEDRA DE MÃO TIPO RACHÃO, DE GRAVIDADE, COM GAIOLAS DE COMPRIMENTO IGUAL A 5 M, PARA MUROS COM ALTURA MENOR OU IGUAL A 4 M  FORNECIMENTO E EXECUÇÃO. AF_12/2015</v>
          </cell>
          <cell r="C1337" t="str">
            <v>M3</v>
          </cell>
          <cell r="D1337" t="str">
            <v>483,72</v>
          </cell>
        </row>
        <row r="1338">
          <cell r="A1338">
            <v>92745</v>
          </cell>
          <cell r="B1338" t="str">
            <v>MURO DE GABIÃO, ENCHIMENTO COM PEDRA DE MÃO TIPO RACHÃO, DE GRAVIDADE, COM GAIOLAS DE COMPRIMENTO IGUAL A 2 M, PARA MUROS COM ALTURA MAIOR QUE 4 M E MENOR OU IGUAL A 6 M  FORNECIMENTO E EXECUÇÃO. AF_12/2015</v>
          </cell>
          <cell r="C1338" t="str">
            <v>M3</v>
          </cell>
          <cell r="D1338" t="str">
            <v>611,88</v>
          </cell>
        </row>
        <row r="1339">
          <cell r="A1339">
            <v>92746</v>
          </cell>
          <cell r="B1339" t="str">
            <v>MURO DE GABIÃO, ENCHIMENTO COM PEDRA DE MÃO TIPO RACHÃO, DE GRAVIDADE, COM GAIOLAS DE COMPRIMENTO IGUAL A 5 M, PARA MUROS COM ALTURA MAIOR QUE 4 M E MENOR OU IGUAL A 6 M   FORNECIMENTO E EXECUÇÃO. AF_12/2015</v>
          </cell>
          <cell r="C1339" t="str">
            <v>M3</v>
          </cell>
          <cell r="D1339" t="str">
            <v>570,19</v>
          </cell>
        </row>
        <row r="1340">
          <cell r="A1340">
            <v>92747</v>
          </cell>
          <cell r="B1340" t="str">
            <v>MURO DE GABIÃO, ENCHIMENTO COM PEDRA DE MÃO TIPO RACHÃO, DE GRAVIDADE, COM GAIOLAS DE COMPRIMENTO IGUAL A 2 M, PARA MUROS COM ALTURA MAIOR QUE 6 M E MENOR OU IGUAL A 10 M   FORNECIMENTO E EXECUÇÃO. AF_12/2015</v>
          </cell>
          <cell r="C1340" t="str">
            <v>M3</v>
          </cell>
          <cell r="D1340" t="str">
            <v>678,98</v>
          </cell>
        </row>
        <row r="1341">
          <cell r="A1341">
            <v>92748</v>
          </cell>
          <cell r="B1341" t="str">
            <v>MURO DE GABIÃO, ENCHIMENTO COM PEDRA DE MÃO TIPO RACHÃO, DE GRAVIDADE, COM GAIOLAS DE COMPRIMENTO IGUAL A 5 M, PARA MUROS COM ALTURA MAIOR QUE 6 M E MENOR OU IGUAL A 10 M FORNECIMENTO E EXECUÇÃO. AF_12/2015</v>
          </cell>
          <cell r="C1341" t="str">
            <v>M3</v>
          </cell>
          <cell r="D1341" t="str">
            <v>619,15</v>
          </cell>
        </row>
        <row r="1342">
          <cell r="A1342">
            <v>92749</v>
          </cell>
          <cell r="B1342" t="str">
            <v>MURO DE GABIÃO, ENCHIMENTO COM PEDRA DE MÃO TIPO RACHÃO, COM SOLO REFORÇADO, PARA MUROS COM ALTURA MENOR OU IGUAL A 4 M   FORNECIMENTO E EXECUÇÃO. AF_12/2015</v>
          </cell>
          <cell r="C1342" t="str">
            <v>M3</v>
          </cell>
          <cell r="D1342" t="str">
            <v>714,78</v>
          </cell>
        </row>
        <row r="1343">
          <cell r="A1343">
            <v>92750</v>
          </cell>
          <cell r="B1343" t="str">
            <v>MURO DE GABIÃO, ENCHIMENTO COM PEDRA DE MÃO TIPO RACHÃO, COM SOLO REFORÇADO, PARA MUROS COM ALTURA MAIOR QUE 4 M E MENOR OU IGUAL A 12 M   FORNECIMENTO E EXECUÇÃO. AF_12/2015</v>
          </cell>
          <cell r="C1343" t="str">
            <v>M3</v>
          </cell>
          <cell r="D1343" t="str">
            <v>1.234,73</v>
          </cell>
        </row>
        <row r="1344">
          <cell r="A1344">
            <v>92751</v>
          </cell>
          <cell r="B1344" t="str">
            <v>MURO DE GABIÃO, ENCHIMENTO COM PEDRA DE MÃO TIPO RACHÃO, COM SOLO REFORÇADO, PARA MUROS COM ALTURA MAIOR QUE 12 M E MENOR OU IGUAL A 20 M    FORNECIMENTO E EXECUÇÃO. AF_12/2015</v>
          </cell>
          <cell r="C1344" t="str">
            <v>M3</v>
          </cell>
          <cell r="D1344" t="str">
            <v>1.536,67</v>
          </cell>
        </row>
        <row r="1345">
          <cell r="A1345">
            <v>92752</v>
          </cell>
          <cell r="B1345" t="str">
            <v>MURO DE GABIÃO, ENCHIMENTO COM PEDRA DE MÃO TIPO RACHÃO, COM SOLO REFORÇADO, PARA MUROS COM ALTURA MAIOR QUE 20 M E MENOR OU IGUAL A 28 M   FORNECIMENTO E EXECUÇÃO. AF_12/2015</v>
          </cell>
          <cell r="C1345" t="str">
            <v>M3</v>
          </cell>
          <cell r="D1345" t="str">
            <v>1.837,57</v>
          </cell>
        </row>
        <row r="1346">
          <cell r="A1346">
            <v>92753</v>
          </cell>
          <cell r="B1346" t="str">
            <v>MURO DE GABIÃO, ENCHIMENTO COM RESÍDUO DE CONSTRUÇÃO E DEMOLIÇÃO, DE GRAVIDADE, COM GAIOLA TRAPEZOIDAL DE COMPRIMENTO IGUAL A 2 M, PARA MUROS COM ALTURA MENOR OU IGUAL A 2 M   FORNECIMENTO E EXECUÇÃO. AF_12/2015</v>
          </cell>
          <cell r="C1346" t="str">
            <v>M3</v>
          </cell>
          <cell r="D1346" t="str">
            <v>468,21</v>
          </cell>
        </row>
        <row r="1347">
          <cell r="A1347">
            <v>92754</v>
          </cell>
          <cell r="B1347" t="str">
            <v>MURO DE GABIÃO, ENCHIMENTO COM RESÍDUO DE CONSTRUÇÃO E DEMOLIÇÃO, DE GRAVIDADE, COM GAIOLA TRAPEZOIDAL DE COMPRIMENTO IGUAL A 2 M, PARA MUROS COM ALTURA MAIOR QUE 2 M E MENOR OU IGUAL A 4 M    FORNECIMENTO E EXECUÇÃO. AF_12/2015</v>
          </cell>
          <cell r="C1347" t="str">
            <v>M3</v>
          </cell>
          <cell r="D1347" t="str">
            <v>427,21</v>
          </cell>
        </row>
        <row r="1348">
          <cell r="A1348">
            <v>92755</v>
          </cell>
          <cell r="B1348" t="str">
            <v>PROTEÇÃO SUPERFICIAL DE CANAL EM GABIÃO TIPO COLCHÃO, ALTURA DE 17 CENTÍMETROS, ENCHIMENTO COM PEDRA DE MÃO TIPO RACHÃO - FORNECIMENTO E EXECUÇÃO. AF_12/2015</v>
          </cell>
          <cell r="C1348" t="str">
            <v>M2</v>
          </cell>
          <cell r="D1348" t="str">
            <v>181,29</v>
          </cell>
        </row>
        <row r="1349">
          <cell r="A1349">
            <v>92756</v>
          </cell>
          <cell r="B1349" t="str">
            <v>PROTEÇÃO SUPERFICIAL DE CANAL EM GABIÃO TIPO COLCHÃO, ALTURA DE 23 CENTÍMETROS, ENCHIMENTO COM PEDRA DE MÃO TIPO RACHÃO - FORNECIMENTO E EXECUÇÃO. AF_12/2015</v>
          </cell>
          <cell r="C1349" t="str">
            <v>M2</v>
          </cell>
          <cell r="D1349" t="str">
            <v>205,22</v>
          </cell>
        </row>
        <row r="1350">
          <cell r="A1350">
            <v>92757</v>
          </cell>
          <cell r="B1350" t="str">
            <v>PROTEÇÃO SUPERFICIAL DE CANAL EM GABIÃO TIPO COLCHÃO, ALTURA DE 30 CENTÍMETROS, ENCHIMENTO COM PEDRA DE MÃO TIPO RACHÃO - FORNECIMENTO E EXECUÇÃO. AF_12/2015</v>
          </cell>
          <cell r="C1350" t="str">
            <v>M2</v>
          </cell>
          <cell r="D1350" t="str">
            <v>234,28</v>
          </cell>
        </row>
        <row r="1351">
          <cell r="A1351">
            <v>92758</v>
          </cell>
          <cell r="B1351" t="str">
            <v>PROTEÇÃO SUPERFICIAL DE CANAL EM GABIÃO TIPO SACO, DIÂMETRO DE 65 CENTÍMETROS, ENCHIMENTO MANUAL COM PEDRA DE MÃO TIPO RACHÃO - FORNECIMENTO E EXECUÇÃO. AF_12/2015</v>
          </cell>
          <cell r="C1351" t="str">
            <v>M3</v>
          </cell>
          <cell r="D1351" t="str">
            <v>573,33</v>
          </cell>
        </row>
        <row r="1352">
          <cell r="A1352">
            <v>91069</v>
          </cell>
          <cell r="B1352" t="str">
            <v>EXECUÇÃO DE REVESTIMENTO DE CONCRETO PROJETADO COM ESPESSURA DE 7 CM, ARMADO COM TELA, INCLINAÇÃO MENOR QUE 90°, APLICAÇÃO CONTÍNUA, UTILIZANDO EQUIPAMENTO DE PROJEÇÃO COM 6 M³/H DE CAPACIDADE. AF_01/2016</v>
          </cell>
          <cell r="C1352" t="str">
            <v>M2</v>
          </cell>
          <cell r="D1352" t="str">
            <v>92,20</v>
          </cell>
        </row>
        <row r="1353">
          <cell r="A1353">
            <v>91070</v>
          </cell>
          <cell r="B1353" t="str">
            <v>EXECUÇÃO DE REVESTIMENTO DE CONCRETO PROJETADO COM ESPESSURA DE 10 CM, ARMADO COM TELA, INCLINAÇÃO MENOR QUE 90°, APLICAÇÃO CONTÍNUA, UTILIZANDO EQUIPAMENTO DE PROJEÇÃO COM 6 M³/H DE CAPACIDADE. AF_01/2016</v>
          </cell>
          <cell r="C1353" t="str">
            <v>M2</v>
          </cell>
          <cell r="D1353" t="str">
            <v>104,00</v>
          </cell>
        </row>
        <row r="1354">
          <cell r="A1354">
            <v>91071</v>
          </cell>
          <cell r="B1354" t="str">
            <v>EXECUÇÃO DE REVESTIMENTO DE CONCRETO PROJETADO COM ESPESSURA DE 7 CM, ARMADO COM TELA, INCLINAÇÃO DE 90°, APLICAÇÃO CONTÍNUA, UTILIZANDO EQUIPAMENTO DE PROJEÇÃO COM 6 M³/H DE CAPACIDADE. AF_01/2016</v>
          </cell>
          <cell r="C1354" t="str">
            <v>M2</v>
          </cell>
          <cell r="D1354" t="str">
            <v>122,73</v>
          </cell>
        </row>
        <row r="1355">
          <cell r="A1355">
            <v>91072</v>
          </cell>
          <cell r="B1355" t="str">
            <v>EXECUÇÃO DE REVESTIMENTO DE CONCRETO PROJETADO COM ESPESSURA DE 10 CM, ARMADO COM TELA, INCLINAÇÃO DE 90°, APLICAÇÃO CONTÍNUA, UTILIZANDO EQUIPAMENTO DE PROJEÇÃO COM 6 M³/H DE CAPACIDADE. AF_01/2016</v>
          </cell>
          <cell r="C1355" t="str">
            <v>M2</v>
          </cell>
          <cell r="D1355" t="str">
            <v>134,49</v>
          </cell>
        </row>
        <row r="1356">
          <cell r="A1356">
            <v>91073</v>
          </cell>
          <cell r="B1356" t="str">
            <v>EXECUÇÃO DE REVESTIMENTO DE CONCRETO PROJETADO COM ESPESSURA DE 7 CM, ARMADO COM TELA, INCLINAÇÃO MENOR QUE 90°, APLICAÇÃO CONTÍNUA, UTILIZANDO EQUIPAMENTO DE PROJEÇÃO COM 3 M³/H DE CAPACIDADE. AF_01/2016</v>
          </cell>
          <cell r="C1356" t="str">
            <v>M2</v>
          </cell>
          <cell r="D1356" t="str">
            <v>103,08</v>
          </cell>
        </row>
        <row r="1357">
          <cell r="A1357">
            <v>91074</v>
          </cell>
          <cell r="B1357" t="str">
            <v>EXECUÇÃO DE REVESTIMENTO DE CONCRETO PROJETADO COM ESPESSURA DE 10 CM, ARMADO COM TELA, INCLINAÇÃO MENOR QUE 90°, APLICAÇÃO CONTÍNUA, UTILIZANDO EQUIPAMENTO DE PROJEÇÃO COM 3 M³/H DE CAPACIDADE. AF_01/2016</v>
          </cell>
          <cell r="C1357" t="str">
            <v>M2</v>
          </cell>
          <cell r="D1357" t="str">
            <v>115,97</v>
          </cell>
        </row>
        <row r="1358">
          <cell r="A1358">
            <v>91075</v>
          </cell>
          <cell r="B1358" t="str">
            <v>EXECUÇÃO DE REVESTIMENTO DE CONCRETO PROJETADO COM ESPESSURA DE 7 CM, ARMADO COM TELA, INCLINAÇÃO DE 90°, APLICAÇÃO CONTÍNUA, UTILIZANDO EQUIPAMENTO DE PROJEÇÃO COM 3 M³/H DE CAPACIDADE. AF_01/2016</v>
          </cell>
          <cell r="C1358" t="str">
            <v>M2</v>
          </cell>
          <cell r="D1358" t="str">
            <v>135,43</v>
          </cell>
        </row>
        <row r="1359">
          <cell r="A1359">
            <v>91076</v>
          </cell>
          <cell r="B1359" t="str">
            <v>EXECUÇÃO DE REVESTIMENTO DE CONCRETO PROJETADO COM ESPESSURA DE 10 CM, ARMADO COM TELA, INCLINAÇÃO DE 90°, APLICAÇÃO CONTÍNUA, UTILIZANDO EQUIPAMENTO DE PROJEÇÃO COM 3 M³/H DE CAPACIDADE. AF_01/2016</v>
          </cell>
          <cell r="C1359" t="str">
            <v>M2</v>
          </cell>
          <cell r="D1359" t="str">
            <v>148,34</v>
          </cell>
        </row>
        <row r="1360">
          <cell r="A1360">
            <v>91077</v>
          </cell>
          <cell r="B1360" t="str">
            <v>EXECUÇÃO DE REVESTIMENTO DE CONCRETO PROJETADO COM ESPESSURA DE 7 CM, ARMADO COM FIBRAS DE AÇO, INCLINAÇÃO MENOR QUE 90°, APLICAÇÃO CONTÍNUA, UTILIZANDO EQUIPAMENTO DE PROJEÇÃO COM 6 M³/H DE CAPACIDADE. AF_01/2016</v>
          </cell>
          <cell r="C1360" t="str">
            <v>M2</v>
          </cell>
          <cell r="D1360" t="str">
            <v>99,32</v>
          </cell>
        </row>
        <row r="1361">
          <cell r="A1361">
            <v>91078</v>
          </cell>
          <cell r="B1361" t="str">
            <v>EXECUÇÃO DE REVESTIMENTO DE CONCRETO PROJETADO COM ESPESSURA DE 10 CM, ARMADO COM FIBRAS DE AÇO, INCLINAÇÃO MENOR QUE 90°, APLICAÇÃO CONTÍNUA, UTILIZANDO EQUIPAMENTO DE PROJEÇÃO COM 6 M³/H DE CAPACIDADE. AF_01/2016</v>
          </cell>
          <cell r="C1361" t="str">
            <v>M2</v>
          </cell>
          <cell r="D1361" t="str">
            <v>116,92</v>
          </cell>
        </row>
        <row r="1362">
          <cell r="A1362">
            <v>91079</v>
          </cell>
          <cell r="B1362" t="str">
            <v>EXECUÇÃO DE REVESTIMENTO DE CONCRETO PROJETADO COM ESPESSURA DE 7 CM, ARMADO COM FIBRAS DE AÇO, INCLINAÇÃO DE 90°, APLICAÇÃO CONTÍNUA, UTILIZANDO EQUIPAMENTO DE PROJEÇÃO COM 6 M³/H DE CAPACIDADE. AF_01/2016</v>
          </cell>
          <cell r="C1362" t="str">
            <v>M2</v>
          </cell>
          <cell r="D1362" t="str">
            <v>103,67</v>
          </cell>
        </row>
        <row r="1363">
          <cell r="A1363">
            <v>91080</v>
          </cell>
          <cell r="B1363" t="str">
            <v>EXECUÇÃO DE REVESTIMENTO DE CONCRETO PROJETADO COM ESPESSURA DE 10 CM, ARMADO COM FIBRAS DE AÇO, INCLINAÇÃO DE 90°, APLICAÇÃO CONTÍNUA, UTILIZANDO EQUIPAMENTO DE PROJEÇÃO COM 6 M³/H DE CAPACIDADE. AF_01/2016</v>
          </cell>
          <cell r="C1363" t="str">
            <v>M2</v>
          </cell>
          <cell r="D1363" t="str">
            <v>121,09</v>
          </cell>
        </row>
        <row r="1364">
          <cell r="A1364">
            <v>91081</v>
          </cell>
          <cell r="B1364" t="str">
            <v>EXECUÇÃO DE REVESTIMENTO DE CONCRETO PROJETADO COM ESPESSURA DE 7 CM, ARMADO COM FIBRAS DE AÇO, INCLINAÇÃO MENOR QUE 90°, APLICAÇÃO CONTÍNUA, UTILIZANDO EQUIPAMENTO DE PROJEÇÃO COM 3 M³/H DE CAPACIDADE. AF_01/2016</v>
          </cell>
          <cell r="C1364" t="str">
            <v>M2</v>
          </cell>
          <cell r="D1364" t="str">
            <v>111,50</v>
          </cell>
        </row>
        <row r="1365">
          <cell r="A1365">
            <v>91082</v>
          </cell>
          <cell r="B1365" t="str">
            <v>EXECUÇÃO DE REVESTIMENTO DE CONCRETO PROJETADO COM ESPESSURA DE 10 CM, ARMADO COM FIBRAS DE AÇO, INCLINAÇÃO MENOR QUE 90°, APLICAÇÃO CONTÍNUA, UTILIZANDO EQUIPAMENTO DE PROJEÇÃO COM 3 M³/H DE CAPACIDADE. AF_01/2016</v>
          </cell>
          <cell r="C1365" t="str">
            <v>M2</v>
          </cell>
          <cell r="D1365" t="str">
            <v>130,04</v>
          </cell>
        </row>
        <row r="1366">
          <cell r="A1366">
            <v>91083</v>
          </cell>
          <cell r="B1366" t="str">
            <v>EXECUÇÃO DE REVESTIMENTO DE CONCRETO PROJETADO COM ESPESSURA DE 7 CM, ARMADO COM FIBRAS DE AÇO, INCLINAÇÃO DE 90°, APLICAÇÃO CONTÍNUA, UTILIZANDO EQUIPAMENTO DE PROJEÇÃO COM 3 M³/H DE CAPACIDADE. AF_01/2016</v>
          </cell>
          <cell r="C1366" t="str">
            <v>M2</v>
          </cell>
          <cell r="D1366" t="str">
            <v>119,11</v>
          </cell>
        </row>
        <row r="1367">
          <cell r="A1367">
            <v>91084</v>
          </cell>
          <cell r="B1367" t="str">
            <v>EXECUÇÃO DE REVESTIMENTO DE CONCRETO PROJETADO COM ESPESSURA DE 10 CM, ARMADO COM FIBRAS DE AÇO, INCLINAÇÃO DE 90°, APLICAÇÃO CONTÍNUA, UTILIZANDO EQUIPAMENTO DE PROJEÇÃO COM 3 M³/H DE CAPACIDADE. AF_01/2016</v>
          </cell>
          <cell r="C1367" t="str">
            <v>M2</v>
          </cell>
          <cell r="D1367" t="str">
            <v>137,46</v>
          </cell>
        </row>
        <row r="1368">
          <cell r="A1368">
            <v>91086</v>
          </cell>
          <cell r="B1368" t="str">
            <v>EXECUÇÃO DE REVESTIMENTO DE CONCRETO PROJETADO COM ESPESSURA DE 7 CM, ARMADO COM TELA, INCLINAÇÃO MENOR QUE 90°, APLICAÇÃO DESCONTÍNUA, UTILIZANDO EQUIPAMENTO DE PROJEÇÃO COM 6 M³/H DE CAPACIDADE. AF_01/2016</v>
          </cell>
          <cell r="C1368" t="str">
            <v>M2</v>
          </cell>
          <cell r="D1368" t="str">
            <v>100,09</v>
          </cell>
        </row>
        <row r="1369">
          <cell r="A1369">
            <v>91087</v>
          </cell>
          <cell r="B1369" t="str">
            <v>EXECUÇÃO DE REVESTIMENTO DE CONCRETO PROJETADO COM ESPESSURA DE 10 CM, ARMADO COM TELA, INCLINAÇÃO MENOR QUE 90°, APLICAÇÃO DESCONTÍNUA, UTILIZANDO EQUIPAMENTO DE PROJEÇÃO COM 6 M³/H DE CAPACIDADE. AF_01/2016</v>
          </cell>
          <cell r="C1369" t="str">
            <v>M2</v>
          </cell>
          <cell r="D1369" t="str">
            <v>112,12</v>
          </cell>
        </row>
        <row r="1370">
          <cell r="A1370">
            <v>91088</v>
          </cell>
          <cell r="B1370" t="str">
            <v>EXECUÇÃO DE REVESTIMENTO DE CONCRETO PROJETADO COM ESPESSURA DE 7 CM, ARMADO COM TELA, INCLINAÇÃO DE 90°, APLICAÇÃO DESCONTÍNUA, UTILIZANDO EQUIPAMENTO DE PROJEÇÃO COM 6 M³/H DE CAPACIDADE. AF_01/2016</v>
          </cell>
          <cell r="C1370" t="str">
            <v>M2</v>
          </cell>
          <cell r="D1370" t="str">
            <v>131,68</v>
          </cell>
        </row>
        <row r="1371">
          <cell r="A1371">
            <v>91089</v>
          </cell>
          <cell r="B1371" t="str">
            <v>EXECUÇÃO DE REVESTIMENTO DE CONCRETO PROJETADO COM ESPESSURA DE 10 CM, ARMADO COM TELA, INCLINAÇÃO DE 90°, APLICAÇÃO DESCONTÍNUA, UTILIZANDO EQUIPAMENTO DE PROJEÇÃO COM 6 M³/H DE CAPACIDADE. AF_01/2016</v>
          </cell>
          <cell r="C1371" t="str">
            <v>M2</v>
          </cell>
          <cell r="D1371" t="str">
            <v>143,78</v>
          </cell>
        </row>
        <row r="1372">
          <cell r="A1372">
            <v>91090</v>
          </cell>
          <cell r="B1372" t="str">
            <v>EXECUÇÃO DE REVESTIMENTO DE CONCRETO PROJETADO COM ESPESSURA DE 7 CM, ARMADO COM TELA, INCLINAÇÃO MENOR QUE 90°, APLICAÇÃO DESCONTÍNUA, UTILIZANDO EQUIPAMENTO DE PROJEÇÃO COM 3 M³/H DE CAPACIDADE. AF_01/2016</v>
          </cell>
          <cell r="C1372" t="str">
            <v>M2</v>
          </cell>
          <cell r="D1372" t="str">
            <v>109,42</v>
          </cell>
        </row>
        <row r="1373">
          <cell r="A1373">
            <v>91091</v>
          </cell>
          <cell r="B1373" t="str">
            <v>EXECUÇÃO DE REVESTIMENTO DE CONCRETO PROJETADO COM ESPESSURA DE 10 CM, ARMADO COM TELA, INCLINAÇÃO MENOR QUE 90°, APLICAÇÃO DESCONTÍNUA, UTILIZANDO EQUIPAMENTO DE PROJEÇÃO COM 3 M³/H DE CAPACIDADE. AF_01/2016</v>
          </cell>
          <cell r="C1373" t="str">
            <v>M2</v>
          </cell>
          <cell r="D1373" t="str">
            <v>122,71</v>
          </cell>
        </row>
        <row r="1374">
          <cell r="A1374">
            <v>91092</v>
          </cell>
          <cell r="B1374" t="str">
            <v>EXECUÇÃO DE REVESTIMENTO DE CONCRETO PROJETADO COM ESPESSURA DE 7 CM, ARMADO COM TELA, INCLINAÇÃO DE 90°, APLICAÇÃO DESCONTÍNUA, UTILIZANDO EQUIPAMENTO DE PROJEÇÃO COM 3 M³/H DE CAPACIDADE. AF_01/2016</v>
          </cell>
          <cell r="C1374" t="str">
            <v>M2</v>
          </cell>
          <cell r="D1374" t="str">
            <v>142,48</v>
          </cell>
        </row>
        <row r="1375">
          <cell r="A1375">
            <v>91093</v>
          </cell>
          <cell r="B1375" t="str">
            <v>EXECUÇÃO DE REVESTIMENTO DE CONCRETO PROJETADO COM ESPESSURA DE 10 CM, ARMADO COM TELA, INCLINAÇÃO DE 90°, APLICAÇÃO DESCONTÍNUA, UTILIZANDO EQUIPAMENTO DE PROJEÇÃO COM 3 M³/H DE CAPACIDADE. AF_01/2016</v>
          </cell>
          <cell r="C1375" t="str">
            <v>M2</v>
          </cell>
          <cell r="D1375" t="str">
            <v>155,98</v>
          </cell>
        </row>
        <row r="1376">
          <cell r="A1376">
            <v>91094</v>
          </cell>
          <cell r="B1376" t="str">
            <v>EXECUÇÃO DE REVESTIMENTO DE CONCRETO PROJETADO COM ESPESSURA DE 7 CM, ARMADO COM FIBRAS DE AÇO, INCLINAÇÃO MENOR QUE 90°, APLICAÇÃO DESCONTÍNUA, UTILIZANDO EQUIPAMENTO DE PROJEÇÃO COM 6 M³/H DE CAPACIDADE. AF_01/2016</v>
          </cell>
          <cell r="C1376" t="str">
            <v>M2</v>
          </cell>
          <cell r="D1376" t="str">
            <v>104,12</v>
          </cell>
        </row>
        <row r="1377">
          <cell r="A1377">
            <v>91095</v>
          </cell>
          <cell r="B1377" t="str">
            <v>EXECUÇÃO DE REVESTIMENTO DE CONCRETO PROJETADO COM ESPESSURA DE 10 CM, ARMADO COM FIBRAS DE AÇO, INCLINAÇÃO MENOR QUE 90°, APLICAÇÃO DESCONTÍNUA, UTILIZANDO EQUIPAMENTO DE PROJEÇÃO COM 6 M³/H DE CAPACIDADE. AF_01/2016</v>
          </cell>
          <cell r="C1377" t="str">
            <v>M2</v>
          </cell>
          <cell r="D1377" t="str">
            <v>121,98</v>
          </cell>
        </row>
        <row r="1378">
          <cell r="A1378">
            <v>91096</v>
          </cell>
          <cell r="B1378" t="str">
            <v>EXECUÇÃO DE REVESTIMENTO DE CONCRETO PROJETADO COM ESPESSURA DE 7 CM, ARMADO COM FIBRAS DE AÇO, INCLINAÇÃO DE 90°, APLICAÇÃO DESCONTÍNUA, UTILIZANDO EQUIPAMENTO DE PROJEÇÃO COM 6 M³/H DE CAPACIDADE. AF_01/2016</v>
          </cell>
          <cell r="C1378" t="str">
            <v>M2</v>
          </cell>
          <cell r="D1378" t="str">
            <v>106,26</v>
          </cell>
        </row>
        <row r="1379">
          <cell r="A1379">
            <v>91097</v>
          </cell>
          <cell r="B1379" t="str">
            <v>EXECUÇÃO DE REVESTIMENTO DE CONCRETO PROJETADO COM ESPESSURA DE 10 CM, ARMADO COM FIBRAS DE AÇO, INCLINAÇÃO DE 90°, APLICAÇÃO DESCONTÍNUA, UTILIZANDO EQUIPAMENTO DE PROJEÇÃO COM 6 M³/H DE CAPACIDADE. AF_01/2016</v>
          </cell>
          <cell r="C1379" t="str">
            <v>M2</v>
          </cell>
          <cell r="D1379" t="str">
            <v>124,00</v>
          </cell>
        </row>
        <row r="1380">
          <cell r="A1380">
            <v>91098</v>
          </cell>
          <cell r="B1380" t="str">
            <v>EXECUÇÃO DE REVESTIMENTO DE CONCRETO PROJETADO COM ESPESSURA DE 7 CM, ARMADO COM FIBRAS DE AÇO, INCLINAÇÃO MENOR QUE 90°, APLICAÇÃO DESCONTÍNUA, UTILIZANDO EQUIPAMENTO DE PROJEÇÃO COM 3 M³/H DE CAPACIDADE. AF_01/2016</v>
          </cell>
          <cell r="C1380" t="str">
            <v>M2</v>
          </cell>
          <cell r="D1380" t="str">
            <v>116,12</v>
          </cell>
        </row>
        <row r="1381">
          <cell r="A1381">
            <v>91099</v>
          </cell>
          <cell r="B1381" t="str">
            <v>EXECUÇÃO DE REVESTIMENTO DE CONCRETO PROJETADO COM ESPESSURA DE 10 CM, ARMADO COM FIBRAS DE AÇO, INCLINAÇÃO MENOR QUE 90°, APLICAÇÃO DESCONTÍNUA, UTILIZANDO EQUIPAMENTO DE PROJEÇÃO COM 3 M³/H DE CAPACIDADE. AF_01/2016</v>
          </cell>
          <cell r="C1381" t="str">
            <v>M2</v>
          </cell>
          <cell r="D1381" t="str">
            <v>135,07</v>
          </cell>
        </row>
        <row r="1382">
          <cell r="A1382">
            <v>91100</v>
          </cell>
          <cell r="B1382" t="str">
            <v>EXECUÇÃO DE REVESTIMENTO DE CONCRETO PROJETADO COM ESPESSURA DE 7 CM, ARMADO COM FIBRAS DE AÇO, INCLINAÇÃO DE 90°, APLICAÇÃO DESCONTÍNUA, UTILIZANDO EQUIPAMENTO DE PROJEÇÃO COM 3 M³/H DE CAPACIDADE. AF_01/2016</v>
          </cell>
          <cell r="C1382" t="str">
            <v>M2</v>
          </cell>
          <cell r="D1382" t="str">
            <v>122,13</v>
          </cell>
        </row>
        <row r="1383">
          <cell r="A1383">
            <v>91101</v>
          </cell>
          <cell r="B1383" t="str">
            <v>EXECUÇÃO DE REVESTIMENTO DE CONCRETO PROJETADO COM ESPESSURA DE 10 CM, ARMADO COM FIBRAS DE AÇO, INCLINAÇÃO DE 90°, APLICAÇÃO DESCONTÍNUA, UTILIZANDO EQUIPAMENTO DE PROJEÇÃO COM 3 M³/H DE CAPACIDADE. AF_01/2016</v>
          </cell>
          <cell r="C1383" t="str">
            <v>M2</v>
          </cell>
          <cell r="D1383" t="str">
            <v>140,96</v>
          </cell>
        </row>
        <row r="1384">
          <cell r="A1384">
            <v>93952</v>
          </cell>
          <cell r="B1384" t="str">
            <v>EXECUÇÃO DE GRAMPO PARA SOLO GRAMPEADO COM COMPRIMENTO MENOR OU IGUAL A 4 M, DIÂMETRO DE 10 CM, PERFURAÇÃO COM EQUIPAMENTO MANUAL E ARMADURA COM DIÂMETRO DE 16 MM. AF_05/2016</v>
          </cell>
          <cell r="C1384" t="str">
            <v>M</v>
          </cell>
          <cell r="D1384" t="str">
            <v>171,42</v>
          </cell>
        </row>
        <row r="1385">
          <cell r="A1385">
            <v>93953</v>
          </cell>
          <cell r="B1385" t="str">
            <v>EXECUÇÃO DE GRAMPO PARA SOLO GRAMPEADO COM COMPRIMENTO MAIOR QUE 4 M E MENOR OU IGUAL A 6 M, DIÂMETRO DE 10 CM, PERFURAÇÃO COM EQUIPAMENTO MANUAL E ARMADURA COM DIÂMETRO DE 16 MM. AF_05/2016</v>
          </cell>
          <cell r="C1385" t="str">
            <v>M</v>
          </cell>
          <cell r="D1385" t="str">
            <v>160,88</v>
          </cell>
        </row>
        <row r="1386">
          <cell r="A1386">
            <v>93954</v>
          </cell>
          <cell r="B1386" t="str">
            <v>EXECUÇÃO DE GRAMPO PARA SOLO GRAMPEADO COM COMPRIMENTO MAIOR QUE 6 M E MENOR OU IGUAL A 8 M, DIÂMETRO DE 10 CM, PERFURAÇÃO COM EQUIPAMENTO MANUAL E ARMADURA COM DIÂMETRO DE 16 MM. AF_05/2016</v>
          </cell>
          <cell r="C1386" t="str">
            <v>M</v>
          </cell>
          <cell r="D1386" t="str">
            <v>154,52</v>
          </cell>
        </row>
        <row r="1387">
          <cell r="A1387">
            <v>93955</v>
          </cell>
          <cell r="B1387" t="str">
            <v>EXECUÇÃO DE GRAMPO PARA SOLO GRAMPEADO COM COMPRIMENTO MAIOR QUE 8 M E MENOR OU IGUAL A 10 M, DIÂMETRO DE 10 CM, PERFURAÇÃO COM EQUIPAMENTO MANUAL E ARMADURA COM DIÂMETRO DE 16 MM. AF_05/2016</v>
          </cell>
          <cell r="C1387" t="str">
            <v>M</v>
          </cell>
          <cell r="D1387" t="str">
            <v>150,03</v>
          </cell>
        </row>
        <row r="1388">
          <cell r="A1388">
            <v>93956</v>
          </cell>
          <cell r="B1388" t="str">
            <v>EXECUÇÃO DE GRAMPO PARA SOLO GRAMPEADO COM COMPRIMENTO MAIOR QUE 10 M, DIÂMETRO DE 10 CM, PERFURAÇÃO COM EQUIPAMENTO MANUAL E ARMADURA COM DIÂMETRO DE 16 MM. AF_05/2016</v>
          </cell>
          <cell r="C1388" t="str">
            <v>M</v>
          </cell>
          <cell r="D1388" t="str">
            <v>146,47</v>
          </cell>
        </row>
        <row r="1389">
          <cell r="A1389">
            <v>93957</v>
          </cell>
          <cell r="B1389" t="str">
            <v>EXECUÇÃO DE GRAMPO PARA SOLO GRAMPEADO COM COMPRIMENTO MENOR OU IGUAL A 4 M, DIÂMETRO DE 10 CM, PERFURAÇÃO COM EQUIPAMENTO MANUAL E ARMADURA COM DIÂMETRO DE 20 MM. AF_05/2016</v>
          </cell>
          <cell r="C1389" t="str">
            <v>M</v>
          </cell>
          <cell r="D1389" t="str">
            <v>180,47</v>
          </cell>
        </row>
        <row r="1390">
          <cell r="A1390">
            <v>93958</v>
          </cell>
          <cell r="B1390" t="str">
            <v>EXECUÇÃO DE GRAMPO PARA SOLO GRAMPEADO COM COMPRIMENTO MAIOR QUE 4 M E MENOR OU IGUAL A 6 M, DIÂMETRO DE 10 CM, PERFURAÇÃO COM EQUIPAMENTO MANUAL E ARMADURA COM DIÂMETRO DE 20 MM. AF_05/2016</v>
          </cell>
          <cell r="C1390" t="str">
            <v>M</v>
          </cell>
          <cell r="D1390" t="str">
            <v>169,31</v>
          </cell>
        </row>
        <row r="1391">
          <cell r="A1391">
            <v>93959</v>
          </cell>
          <cell r="B1391" t="str">
            <v>EXECUÇÃO DE GRAMPO PARA SOLO GRAMPEADO COM COMPRIMENTO MAIOR QUE 6 M E MENOR OU IGUAL A 8 M, DIÂMETRO DE 10 CM, PERFURAÇÃO COM EQUIPAMENTO MANUAL E ARMADURA COM DIÂMETRO DE 20 MM. AF_05/2016</v>
          </cell>
          <cell r="C1391" t="str">
            <v>M</v>
          </cell>
          <cell r="D1391" t="str">
            <v>162,66</v>
          </cell>
        </row>
        <row r="1392">
          <cell r="A1392">
            <v>93960</v>
          </cell>
          <cell r="B1392" t="str">
            <v>EXECUÇÃO DE GRAMPO PARA SOLO GRAMPEADO COM COMPRIMENTO MAIOR QUE 8 M E MENOR OU IGUAL A 10 M, DIÂMETRO DE 10 CM, PERFURAÇÃO COM EQUIPAMENTO MANUAL E ARMADURA COM DIÂMETRO DE 20 MM. AF_05/2016</v>
          </cell>
          <cell r="C1392" t="str">
            <v>M</v>
          </cell>
          <cell r="D1392" t="str">
            <v>157,94</v>
          </cell>
        </row>
        <row r="1393">
          <cell r="A1393">
            <v>93961</v>
          </cell>
          <cell r="B1393" t="str">
            <v>EXECUÇÃO DE GRAMPO PARA SOLO GRAMPEADO COM COMPRIMENTO MAIOR QUE 10 M, DIÂMETRO DE 10 CM, PERFURAÇÃO COM EQUIPAMENTO MANUAL E ARMADURA COM DIÂMETRO DE 20 MM. AF_05/2016</v>
          </cell>
          <cell r="C1393" t="str">
            <v>M</v>
          </cell>
          <cell r="D1393" t="str">
            <v>154,26</v>
          </cell>
        </row>
        <row r="1394">
          <cell r="A1394">
            <v>93962</v>
          </cell>
          <cell r="B1394" t="str">
            <v>EXECUÇÃO DE GRAMPO PARA SOLO GRAMPEADO COM COMPRIMENTO MENOR OU IGUAL A 4 M, DIÂMETRO DE 7 CM, PERFURAÇÃO COM EQUIPAMENTO MANUAL E ARMADURA COM DIÂMETRO DE 16 MM. AF_05/2016</v>
          </cell>
          <cell r="C1394" t="str">
            <v>M</v>
          </cell>
          <cell r="D1394" t="str">
            <v>158,33</v>
          </cell>
        </row>
        <row r="1395">
          <cell r="A1395">
            <v>93963</v>
          </cell>
          <cell r="B1395" t="str">
            <v>EXECUÇÃO DE GRAMPO PARA SOLO GRAMPEADO COM COMPRIMENTO MAIOR QUE 4 E MENOR OU IGUAL A 6 M, DIÂMETRO DE 7 CM, PERFURAÇÃO COM EQUIPAMENTO MANUAL E ARMADURA COM DIÂMETRO DE 16 MM. AF_05/2016</v>
          </cell>
          <cell r="C1395" t="str">
            <v>M</v>
          </cell>
          <cell r="D1395" t="str">
            <v>147,78</v>
          </cell>
        </row>
        <row r="1396">
          <cell r="A1396">
            <v>93964</v>
          </cell>
          <cell r="B1396" t="str">
            <v>EXECUÇÃO DE GRAMPO PARA SOLO GRAMPEADO COM COMPRIMENTO MAIOR QUE 6 M E MENOR OU IGUAL A 8 M, DIÂMETRO DE 7 CM, PERFURAÇÃO COM EQUIPAMENTO MANUAL E ARMADURA COM DIÂMETRO DE 16 MM. AF_05/2016</v>
          </cell>
          <cell r="C1396" t="str">
            <v>M</v>
          </cell>
          <cell r="D1396" t="str">
            <v>141,42</v>
          </cell>
        </row>
        <row r="1397">
          <cell r="A1397">
            <v>93965</v>
          </cell>
          <cell r="B1397" t="str">
            <v>EXECUÇÃO DE GRAMPO PARA SOLO GRAMPEADO COM COMPRIMENTO MAIOR QUE 8 M E MENOR OU IGUAL A 10 M, DIÂMETRO DE 7 CM, PERFURAÇÃO COM EQUIPAMENTO MANUAL E ARMADURA COM DIÂMETRO DE 16 MM. AF_05/2016</v>
          </cell>
          <cell r="C1397" t="str">
            <v>M</v>
          </cell>
          <cell r="D1397" t="str">
            <v>135,14</v>
          </cell>
        </row>
        <row r="1398">
          <cell r="A1398">
            <v>93966</v>
          </cell>
          <cell r="B1398" t="str">
            <v>EXECUÇÃO DE GRAMPO PARA SOLO GRAMPEADO COM COMPRIMENTO MAIOR QUE 10 M, DIÂMETRO DE 7 CM, PERFURAÇÃO COM EQUIPAMENTO MANUAL E ARMADURA COM DIÂMETRO DE 16 MM. AF_05/2016</v>
          </cell>
          <cell r="C1398" t="str">
            <v>M</v>
          </cell>
          <cell r="D1398" t="str">
            <v>133,44</v>
          </cell>
        </row>
        <row r="1399">
          <cell r="A1399">
            <v>93967</v>
          </cell>
          <cell r="B1399" t="str">
            <v>EXECUÇÃO DE GRAMPO PARA SOLO GRAMPEADO COM COMPRIMENTO MENOR OU IGUAL A 4 M, DIÂMETRO DE 7 CM, PERFURAÇÃO COM EQUIPAMENTO MANUAL E ARMADURA COM DIÂMETRO DE 20 MM. AF_05/2016</v>
          </cell>
          <cell r="C1399" t="str">
            <v>M</v>
          </cell>
          <cell r="D1399" t="str">
            <v>167,38</v>
          </cell>
        </row>
        <row r="1400">
          <cell r="A1400">
            <v>93968</v>
          </cell>
          <cell r="B1400" t="str">
            <v>EXECUÇÃO DE GRAMPO PARA SOLO GRAMPEADO COM COMPRIMENTO MAIOR QUE 4 E MENOR OU IGUAL A 6 M, DIÂMETRO DE 7 CM, PERFURAÇÃO COM EQUIPAMENTO MANUAL E ARMADURA COM DIÂMETRO DE 20 MM. AF_05/2016</v>
          </cell>
          <cell r="C1400" t="str">
            <v>M</v>
          </cell>
          <cell r="D1400" t="str">
            <v>156,20</v>
          </cell>
        </row>
        <row r="1401">
          <cell r="A1401">
            <v>93969</v>
          </cell>
          <cell r="B1401" t="str">
            <v>EXECUÇÃO DE GRAMPO PARA SOLO GRAMPEADO COM COMPRIMENTO MAIOR QUE 6 M E MENOR OU IGUAL A 8 M, DIÂMETRO DE 7 CM, PERFURAÇÃO COM EQUIPAMENTO MANUAL E ARMADURA COM DIÂMETRO DE 20 MM. AF_05/2016</v>
          </cell>
          <cell r="C1401" t="str">
            <v>M</v>
          </cell>
          <cell r="D1401" t="str">
            <v>149,57</v>
          </cell>
        </row>
        <row r="1402">
          <cell r="A1402">
            <v>93970</v>
          </cell>
          <cell r="B1402" t="str">
            <v>EXECUÇÃO DE GRAMPO PARA SOLO GRAMPEADO COM COMPRIMENTO MAIOR QUE 8 MENOR OU IGUAL A 10 M, DIÂMETRO DE 7 CM, PERFURAÇÃO COM EQUIPAMENTO MANUAL E ARMADURA COM DIÂMETRO DE 20 MM. AF_05/2016</v>
          </cell>
          <cell r="C1402" t="str">
            <v>M</v>
          </cell>
          <cell r="D1402" t="str">
            <v>144,90</v>
          </cell>
        </row>
        <row r="1403">
          <cell r="A1403">
            <v>93971</v>
          </cell>
          <cell r="B1403" t="str">
            <v>EXECUÇÃO DE GRAMPO PARA SOLO GRAMPEADO COM COMPRIMENTO MAIOR QUE 10 M, DIÂMETRO DE 7 CM, PERFURAÇÃO COM EQUIPAMENTO MANUAL E ARMADURA COM DIÂMETRO DE 20 MM. AF_05/2016</v>
          </cell>
          <cell r="C1403" t="str">
            <v>M</v>
          </cell>
          <cell r="D1403" t="str">
            <v>137,69</v>
          </cell>
        </row>
        <row r="1404">
          <cell r="A1404">
            <v>95108</v>
          </cell>
          <cell r="B1404" t="str">
            <v>EXECUÇÃO DE PROTEÇÃO DA CABEÇA DO TIRANTE COM USO DE FÔRMAS EM CHAPA COMPENSADA PLASTIFICADA DE MADEIRA E CONCRETO FCK =15 MPA. AF_07/2016</v>
          </cell>
          <cell r="C1404" t="str">
            <v>UN</v>
          </cell>
          <cell r="D1404" t="str">
            <v>22,76</v>
          </cell>
        </row>
        <row r="1405">
          <cell r="A1405">
            <v>100332</v>
          </cell>
          <cell r="B1405" t="str">
            <v>CONTENÇÃO EM PERFIL PRANCHADO COM PRANCHÃO DE MADEIRA, PERFIS ESPAÇADOS A 1,5 M PARA 1 SUBSOLO. AF_07/2019</v>
          </cell>
          <cell r="C1405" t="str">
            <v>M2</v>
          </cell>
          <cell r="D1405" t="str">
            <v>553,11</v>
          </cell>
        </row>
        <row r="1406">
          <cell r="A1406">
            <v>100333</v>
          </cell>
          <cell r="B1406" t="str">
            <v>CONTENÇÃO EM PERFIL PRANCHADO COM PRANCHÃO DE MADEIRA, PERFIS ESPAÇADOS A 1,5 M PARA 2 OU MAIS SUBSOLOS. AF_07/2019</v>
          </cell>
          <cell r="C1406" t="str">
            <v>M2</v>
          </cell>
          <cell r="D1406" t="str">
            <v>353,71</v>
          </cell>
        </row>
        <row r="1407">
          <cell r="A1407">
            <v>100334</v>
          </cell>
          <cell r="B1407" t="str">
            <v>CONTENÇÃO EM PERFIL PRANCHADO COM PRANCHÃO DE MADEIRA, PERFIS ESPAÇADOS A 2 M PARA 1 SUBSOLO. AF_07/2019</v>
          </cell>
          <cell r="C1407" t="str">
            <v>M2</v>
          </cell>
          <cell r="D1407" t="str">
            <v>444,71</v>
          </cell>
        </row>
        <row r="1408">
          <cell r="A1408">
            <v>100335</v>
          </cell>
          <cell r="B1408" t="str">
            <v>CONTENÇÃO EM PERFIL PRANCHADO COM PRANCHÃO DE MADEIRA, PERFIS ESPAÇADOS A 2 M PARA 2 OU MAIS SUBSOLOS. AF_07/2019</v>
          </cell>
          <cell r="C1408" t="str">
            <v>M2</v>
          </cell>
          <cell r="D1408" t="str">
            <v>295,16</v>
          </cell>
        </row>
        <row r="1409">
          <cell r="A1409">
            <v>100341</v>
          </cell>
          <cell r="B1409" t="str">
            <v>FABRICAÇÃO, MONTAGEM E DESMONTAGEM DE FÔRMA PARA CORTINA DE CONTENÇÃO, EM CHAPA DE MADEIRA COMPENSADA PLASTIFICADA, E = 18 MM, 10 UTILIZAÇÕES. AF_07/2019</v>
          </cell>
          <cell r="C1409" t="str">
            <v>M2</v>
          </cell>
          <cell r="D1409" t="str">
            <v>23,21</v>
          </cell>
        </row>
        <row r="1410">
          <cell r="A1410">
            <v>100342</v>
          </cell>
          <cell r="B1410" t="str">
            <v>ARMAÇÃO DE CORTINA DE CONTENÇÃO EM CONCRETO ARMADO, COM AÇO CA-50 DE 6,3 MM - MONTAGEM. AF_07/2019</v>
          </cell>
          <cell r="C1410" t="str">
            <v>KG</v>
          </cell>
          <cell r="D1410" t="str">
            <v>9,96</v>
          </cell>
        </row>
        <row r="1411">
          <cell r="A1411">
            <v>100343</v>
          </cell>
          <cell r="B1411" t="str">
            <v>ARMAÇÃO DE CORTINA DE CONTENÇÃO EM CONCRETO ARMADO, COM AÇO CA-50 DE 8 MM - MONTAGEM. AF_07/2019</v>
          </cell>
          <cell r="C1411" t="str">
            <v>KG</v>
          </cell>
          <cell r="D1411" t="str">
            <v>9,25</v>
          </cell>
        </row>
        <row r="1412">
          <cell r="A1412">
            <v>100344</v>
          </cell>
          <cell r="B1412" t="str">
            <v>ARMAÇÃO DE CORTINA DE CONTENÇÃO EM CONCRETO ARMADO, COM AÇO CA-50 DE 10 MM - MONTAGEM. AF_07/2019</v>
          </cell>
          <cell r="C1412" t="str">
            <v>KG</v>
          </cell>
          <cell r="D1412" t="str">
            <v>8,22</v>
          </cell>
        </row>
        <row r="1413">
          <cell r="A1413">
            <v>100345</v>
          </cell>
          <cell r="B1413" t="str">
            <v>ARMAÇÃO DE CORTINA DE CONTENÇÃO EM CONCRETO ARMADO, COM AÇO CA-50 DE 12,5 MM - MONTAGEM. AF_07/2019</v>
          </cell>
          <cell r="C1413" t="str">
            <v>KG</v>
          </cell>
          <cell r="D1413" t="str">
            <v>6,90</v>
          </cell>
        </row>
        <row r="1414">
          <cell r="A1414">
            <v>100346</v>
          </cell>
          <cell r="B1414" t="str">
            <v>ARMAÇÃO DE CORTINA DE CONTENÇÃO EM CONCRETO ARMADO, COM AÇO CA-50 DE 16 MM - MONTAGEM. AF_07/2019</v>
          </cell>
          <cell r="C1414" t="str">
            <v>KG</v>
          </cell>
          <cell r="D1414" t="str">
            <v>6,51</v>
          </cell>
        </row>
        <row r="1415">
          <cell r="A1415">
            <v>100347</v>
          </cell>
          <cell r="B1415" t="str">
            <v>ARMAÇÃO DE CORTINA DE CONTENÇÃO EM CONCRETO ARMADO, COM AÇO CA-50 DE 20 MM - MONTAGEM. AF_07/2019</v>
          </cell>
          <cell r="C1415" t="str">
            <v>KG</v>
          </cell>
          <cell r="D1415" t="str">
            <v>7,28</v>
          </cell>
        </row>
        <row r="1416">
          <cell r="A1416">
            <v>100348</v>
          </cell>
          <cell r="B1416" t="str">
            <v>ARMAÇÃO DE CORTINA DE CONTENÇÃO EM CONCRETO ARMADO, COM AÇO CA-50 DE 25 MM - MONTAGEM. AF_07/2019</v>
          </cell>
          <cell r="C1416" t="str">
            <v>KG</v>
          </cell>
          <cell r="D1416" t="str">
            <v>7,09</v>
          </cell>
        </row>
        <row r="1417">
          <cell r="A1417">
            <v>100349</v>
          </cell>
          <cell r="B1417" t="str">
            <v>CONCRETAGEM DE CORTINA DE CONTENÇÃO, ATRAVÉS DE BOMBA   LANÇAMENTO, ADENSAMENTO E ACABAMENTO. AF_07/2019</v>
          </cell>
          <cell r="C1417" t="str">
            <v>M3</v>
          </cell>
          <cell r="D1417" t="str">
            <v>495,27</v>
          </cell>
        </row>
        <row r="1418">
          <cell r="A1418" t="str">
            <v>73799/1</v>
          </cell>
          <cell r="B1418" t="str">
            <v>GRELHA EM FERRO FUNDIDO SIMPLES COM REQUADRO, CARGA MÁXIMA 12,5 T,  300 X 1000 MM, E = 15 MM, FORNECIDA E ASSENTADA COM ARGAMASSA 1:4 CIMENTO:AREIA.</v>
          </cell>
          <cell r="C1418" t="str">
            <v>UN</v>
          </cell>
          <cell r="D1418" t="str">
            <v>340,30</v>
          </cell>
        </row>
        <row r="1419">
          <cell r="A1419" t="str">
            <v>73856/1</v>
          </cell>
          <cell r="B1419" t="str">
            <v>BOCA P/BUEIRO SIMPLES TUBULAR D=0,40M EM CONCRETO CICLOPICO, INCLINDO FORMAS, ESCAVACAO, REATERRO E MATERIAIS, EXCLUINDO MATERIAL REATERRO JAZIDA E TRANSPORTE</v>
          </cell>
          <cell r="C1419" t="str">
            <v>UN</v>
          </cell>
          <cell r="D1419" t="str">
            <v>0,00</v>
          </cell>
        </row>
        <row r="1420">
          <cell r="A1420" t="str">
            <v>73856/2</v>
          </cell>
          <cell r="B1420" t="str">
            <v>BOCA PARA BUEIRO SIMPLES TUBULAR, DIAMETRO =0,60M, EM CONCRETO CICLOPICO, INCLUINDO FORMAS, ESCAVACAO, REATERRO E MATERIAIS, EXCLUINDO MATERIAL REATERRO JAZIDA E TRANSPORTE.</v>
          </cell>
          <cell r="C1420" t="str">
            <v>UN</v>
          </cell>
          <cell r="D1420" t="str">
            <v>0,00</v>
          </cell>
        </row>
        <row r="1421">
          <cell r="A1421" t="str">
            <v>73856/3</v>
          </cell>
          <cell r="B1421" t="str">
            <v>BOCA PARA BUEIRO SIMPLES TUBULAR, DIAMETRO =0,80M, EM CONCRETO CICLOPICO, INCLUINDO FORMAS, ESCAVACAO, REATERRO E MATERIAIS, EXCLUINDO MATERIAL REATERRO JAZIDA E TRANSPORTE.</v>
          </cell>
          <cell r="C1421" t="str">
            <v>UN</v>
          </cell>
          <cell r="D1421" t="str">
            <v>0,00</v>
          </cell>
        </row>
        <row r="1422">
          <cell r="A1422" t="str">
            <v>73856/4</v>
          </cell>
          <cell r="B1422" t="str">
            <v>BOCA PARA BUEIRO SIMPLES TUBULAR, DIAMETRO =1,00M, EM CONCRETO CICLOPICO, INCLUINDO FORMAS, ESCAVACAO, REATERRO E MATERIAIS, EXCLUINDO MATERIAL REATERRO JAZIDA E TRANSPORTE.</v>
          </cell>
          <cell r="C1422" t="str">
            <v>UN</v>
          </cell>
          <cell r="D1422" t="str">
            <v>0,00</v>
          </cell>
        </row>
        <row r="1423">
          <cell r="A1423" t="str">
            <v>73856/5</v>
          </cell>
          <cell r="B1423" t="str">
            <v>BOCA PARA BUEIRO SIMPLES TUBULAR, DIAMETRO =1,20M, EM CONCRETO CICLOPICO, INCLUINDO FORMAS, ESCAVACAO, REATERRO E MATERIAIS, EXCLUINDO MATERIAL REATERRO JAZIDA E TRANSPORTE.</v>
          </cell>
          <cell r="C1423" t="str">
            <v>UN</v>
          </cell>
          <cell r="D1423" t="str">
            <v>0,00</v>
          </cell>
        </row>
        <row r="1424">
          <cell r="A1424" t="str">
            <v>73856/6</v>
          </cell>
          <cell r="B1424" t="str">
            <v>BOCA PARA BUEIRO DUPLO TUBULAR, DIAMETRO =0,40M, EM CONCRETO CICLOPICO, INCLUINDO FORMAS, ESCAVACAO, REATERRO E MATERIAIS, EXCLUINDO MATERIAL REATERRO JAZIDA E TRANSPORTE.</v>
          </cell>
          <cell r="C1424" t="str">
            <v>UN</v>
          </cell>
          <cell r="D1424" t="str">
            <v>0,00</v>
          </cell>
        </row>
        <row r="1425">
          <cell r="A1425" t="str">
            <v>73856/7</v>
          </cell>
          <cell r="B1425" t="str">
            <v>BOCA PARA BUEIRO DUPLO TUBULAR, DIAMETRO =0,60M, EM CONCRETO CICLOPICO, INCLUINDO FORMAS, ESCAVACAO, REATERRO E MATERIAIS, EXCLUINDO MATERIAL REATERRO JAZIDA E TRANSPORTE.</v>
          </cell>
          <cell r="C1425" t="str">
            <v>UN</v>
          </cell>
          <cell r="D1425" t="str">
            <v>0,00</v>
          </cell>
        </row>
        <row r="1426">
          <cell r="A1426" t="str">
            <v>73856/8</v>
          </cell>
          <cell r="B1426" t="str">
            <v>BOCA PARA BUEIRO DUPLO TUBULAR, DIAMETRO =0,80M, EM CONCRETO CICLOPICO, INCLUINDO FORMAS, ESCAVACAO, REATERRO E MATERIAIS, EXCLUINDO MATERIAL REATERRO JAZIDA E TRANSPORTE.</v>
          </cell>
          <cell r="C1426" t="str">
            <v>UN</v>
          </cell>
          <cell r="D1426" t="str">
            <v>0,00</v>
          </cell>
        </row>
        <row r="1427">
          <cell r="A1427" t="str">
            <v>73856/9</v>
          </cell>
          <cell r="B1427" t="str">
            <v>BOCA PARA BUEIRO DUPLO TUBULAR, DIAMETRO =1,00M, EM CONCRETO CICLOPICO, INCLUINDO FORMAS, ESCAVACAO, REATERRO E MATERIAIS, EXCLUINDO MATERIAL REATERRO JAZIDA E TRANSPORTE.</v>
          </cell>
          <cell r="C1427" t="str">
            <v>UN</v>
          </cell>
          <cell r="D1427" t="str">
            <v>0,00</v>
          </cell>
        </row>
        <row r="1428">
          <cell r="A1428" t="str">
            <v>73856/10</v>
          </cell>
          <cell r="B1428" t="str">
            <v>BOCA PARA BUEIRO DUPLOTUBULAR, DIAMETRO =1,20M, EM CONCRETO CICLOPICO, INCLUINDO FORMAS, ESCAVACAO, REATERRO E MATERIAIS, EXCLUINDO MATERIAL REATERRO JAZIDA E TRANSPORTE.</v>
          </cell>
          <cell r="C1428" t="str">
            <v>UN</v>
          </cell>
          <cell r="D1428" t="str">
            <v>0,00</v>
          </cell>
        </row>
        <row r="1429">
          <cell r="A1429" t="str">
            <v>73856/11</v>
          </cell>
          <cell r="B1429" t="str">
            <v>BOCA PARA BUEIRO TRIPLO TUBULAR, DIAMETRO =0,40M, EM CONCRETO CICLOPICO, INCLUINDO FORMAS, ESCAVACAO, REATERRO E MATERIAIS, EXCLUINDO MATERIAL REATERRO JAZIDA E TRANSPORTE.</v>
          </cell>
          <cell r="C1429" t="str">
            <v>UN</v>
          </cell>
          <cell r="D1429" t="str">
            <v>0,00</v>
          </cell>
        </row>
        <row r="1430">
          <cell r="A1430" t="str">
            <v>73856/12</v>
          </cell>
          <cell r="B1430" t="str">
            <v>BOCA PARA BUEIRO TRIPLO TUBULAR, DIAMETRO =0,60M, EM CONCRETO CICLOPICO, INCLUINDO FORMAS, ESCAVACAO, REATERRO E MATERIAIS, EXCLUINDO MATERIAL REATERRO JAZIDA E TRANSPORTE.</v>
          </cell>
          <cell r="C1430" t="str">
            <v>UN</v>
          </cell>
          <cell r="D1430" t="str">
            <v>0,00</v>
          </cell>
        </row>
        <row r="1431">
          <cell r="A1431" t="str">
            <v>73856/13</v>
          </cell>
          <cell r="B1431" t="str">
            <v>BOCA PARA BUEIRO TRIPLO TUBULAR, DIAMETRO =0,80M, EM CONCRETO CICLOPICO, INCLUINDO FORMAS, ESCAVACAO, REATERRO E MATERIAIS, EXCLUINDO MATERIAL REATERRO JAZIDA E TRANSPORTE.</v>
          </cell>
          <cell r="C1431" t="str">
            <v>UN</v>
          </cell>
          <cell r="D1431" t="str">
            <v>0,00</v>
          </cell>
        </row>
        <row r="1432">
          <cell r="A1432" t="str">
            <v>73856/14</v>
          </cell>
          <cell r="B1432" t="str">
            <v>BOCA PARA BUEIRO TRIPLO TUBULAR, DIAMETRO =1,00M, EM CONCRETO CICLOPICO, INCLUINDO FORMAS, ESCAVACAO, REATERRO E MATERIAIS, EXCLUINDO MATERIAL REATERRO JAZIDA E TRANSPORTE.</v>
          </cell>
          <cell r="C1432" t="str">
            <v>UN</v>
          </cell>
          <cell r="D1432" t="str">
            <v>0,00</v>
          </cell>
        </row>
        <row r="1433">
          <cell r="A1433" t="str">
            <v>73856/15</v>
          </cell>
          <cell r="B1433" t="str">
            <v>BOCA PARA BUEIRO TRIPLO TUBULAR, DIAMETRO =1,20M, EM CONCRETO CICLOPICO, INCLUINDO FORMAS, ESCAVACAO, REATERRO E MATERIAIS, EXCLUINDO MATERIAL REATERRO JAZIDA E TRANSPORTE.</v>
          </cell>
          <cell r="C1433" t="str">
            <v>UN</v>
          </cell>
          <cell r="D1433" t="str">
            <v>0,00</v>
          </cell>
        </row>
        <row r="1434">
          <cell r="A1434" t="str">
            <v>74224/1</v>
          </cell>
          <cell r="B1434" t="str">
            <v>POCO DE VISITA PARA DRENAGEM PLUVIAL, EM CONCRETO ESTRUTURAL, DIMENSOES INTERNAS DE 90X150X80CM (LARGXCOMPXALT), PARA REDE DE 600 MM, EXCLUSOS TAMPAO E CHAMINE.</v>
          </cell>
          <cell r="C1434" t="str">
            <v>UN</v>
          </cell>
          <cell r="D1434" t="str">
            <v>1.507,29</v>
          </cell>
        </row>
        <row r="1435">
          <cell r="A1435">
            <v>83659</v>
          </cell>
          <cell r="B1435" t="str">
            <v>BOCA DE LOBO EM ALVENARIA TIJOLO MACICO, REVESTIDA C/ ARGAMASSA DE CIMENTO E AREIA 1:3, SOBRE LASTRO DE CONCRETO 10CM E TAMPA DE CONCRETO ARMADO</v>
          </cell>
          <cell r="C1435" t="str">
            <v>UN</v>
          </cell>
          <cell r="D1435" t="str">
            <v>796,80</v>
          </cell>
        </row>
        <row r="1436">
          <cell r="A1436">
            <v>83716</v>
          </cell>
          <cell r="B1436" t="str">
            <v>GRELHA FF 30X90CM, 135KG, P/ CX RALO COM ASSENTAMENTO DE ARGAMASSA CIMENTO/AREIA 1:4 - FORNECIMENTO E INSTALAÇÃO</v>
          </cell>
          <cell r="C1436" t="str">
            <v>UN</v>
          </cell>
          <cell r="D1436" t="str">
            <v>339,56</v>
          </cell>
        </row>
        <row r="1437">
          <cell r="A1437">
            <v>97976</v>
          </cell>
          <cell r="B1437" t="str">
            <v>POÇO DE INSPEÇÃO CIRCULAR PARA ESGOTO, EM ALVENARIA COM TIJOLOS CERÂMICOS MACIÇOS, DIÂMETRO INTERNO = 0,6 M, PROFUNDIDADE = 1 M, EXCLUINDO TAMPÃO. AF_05/2018</v>
          </cell>
          <cell r="C1437" t="str">
            <v>UN</v>
          </cell>
          <cell r="D1437" t="str">
            <v>943,78</v>
          </cell>
        </row>
        <row r="1438">
          <cell r="A1438">
            <v>97977</v>
          </cell>
          <cell r="B1438" t="str">
            <v>POÇO DE INSPEÇÃO CIRCULAR PARA ESGOTO, EM ALVENARIA COM TIJOLOS CERÂMICOS MACIÇOS, DIÂMETRO INTERNO = 0,6 M, PROFUNDIDADE = 1,5 M, EXCLUINDO TAMPÃO. AF_05/2018</v>
          </cell>
          <cell r="C1438" t="str">
            <v>UN</v>
          </cell>
          <cell r="D1438" t="str">
            <v>1.381,03</v>
          </cell>
        </row>
        <row r="1439">
          <cell r="A1439">
            <v>97980</v>
          </cell>
          <cell r="B1439" t="str">
            <v>BASE PARA POÇO DE VISITA CIRCULAR PARA  ESGOTO, EM ALVENARIA COM TIJOLOS CERÂMICOS MACIÇOS, DIÂMETRO INTERNO = 0,8 M, PROFUNDIDADE = 1,45 M, EXCLUINDO TAMPÃO. AF_05/2018</v>
          </cell>
          <cell r="C1439" t="str">
            <v>UN</v>
          </cell>
          <cell r="D1439" t="str">
            <v>1.759,44</v>
          </cell>
        </row>
        <row r="1440">
          <cell r="A1440">
            <v>97981</v>
          </cell>
          <cell r="B1440" t="str">
            <v>ACRÉSCIMO PARA POÇO DE VISITA CIRCULAR PARA ESGOTO, EM ALVENARIA COM TIJOLOS CERÂMICOS MACIÇOS, DIÂMETRO INTERNO = 0,8 M. AF_05/2018</v>
          </cell>
          <cell r="C1440" t="str">
            <v>M</v>
          </cell>
          <cell r="D1440" t="str">
            <v>1.060,32</v>
          </cell>
        </row>
        <row r="1441">
          <cell r="A1441">
            <v>97983</v>
          </cell>
          <cell r="B1441" t="str">
            <v>ACRÉSCIMO PARA POÇO DE VISITA CIRCULAR PARA ESGOTO, EM CONCRETO PRÉ-MOLDADO, DIÂMETRO INTERNO = 1 M. AF_05/2018</v>
          </cell>
          <cell r="C1441" t="str">
            <v>M</v>
          </cell>
          <cell r="D1441" t="str">
            <v>292,65</v>
          </cell>
        </row>
        <row r="1442">
          <cell r="A1442">
            <v>97985</v>
          </cell>
          <cell r="B1442" t="str">
            <v>ACRÉSCIMO PARA POÇO DE VISITA CIRCULAR PARA  ESGOTO, EM ALVENARIA COM TIJOLOS CERÂMICOS MACIÇOS, DIÂMETRO INTERNO = 1 M. AF_05/2018</v>
          </cell>
          <cell r="C1442" t="str">
            <v>M</v>
          </cell>
          <cell r="D1442" t="str">
            <v>1.277,04</v>
          </cell>
        </row>
        <row r="1443">
          <cell r="A1443">
            <v>97987</v>
          </cell>
          <cell r="B1443" t="str">
            <v>ACRÉSCIMO PARA POÇO DE VISITA CIRCULAR PARA ESGOTO, EM CONCRETO PRÉ-MOLDADO, DIÂMETRO INTERNO = 1,2 M. AF_05/2018</v>
          </cell>
          <cell r="C1443" t="str">
            <v>M</v>
          </cell>
          <cell r="D1443" t="str">
            <v>380,74</v>
          </cell>
        </row>
        <row r="1444">
          <cell r="A1444">
            <v>97988</v>
          </cell>
          <cell r="B1444" t="str">
            <v>BASE PARA POÇO DE VISITA CIRCULAR PARA  ESGOTO, EM ALVENARIA COM TIJOLOS CERÂMICOS MACIÇOS, DIÂMETRO INTERNO = 1,2 M, PROFUNDIDADE = 1,45 M, EXCLUINDO TAMPÃO. AF_05/2018</v>
          </cell>
          <cell r="C1444" t="str">
            <v>UN</v>
          </cell>
          <cell r="D1444" t="str">
            <v>2.549,86</v>
          </cell>
        </row>
        <row r="1445">
          <cell r="A1445">
            <v>97989</v>
          </cell>
          <cell r="B1445" t="str">
            <v>ACRÉSCIMO PARA POÇO DE VISITA CIRCULAR PARA ESGOTO, EM ALVENARIA COM TIJOLOS CERÂMICOS MACIÇOS, DIÂMETRO INTERNO = 1,2 M. AF_05/2018</v>
          </cell>
          <cell r="C1445" t="str">
            <v>M</v>
          </cell>
          <cell r="D1445" t="str">
            <v>1.493,82</v>
          </cell>
        </row>
        <row r="1446">
          <cell r="A1446">
            <v>97991</v>
          </cell>
          <cell r="B1446" t="str">
            <v>ACRÉSCIMO PARA POÇO DE VISITA CIRCULAR PARA  ESGOTO, EM CONCRETO PRÉ-MOLDADO, DIÂMETRO INTERNO = 1,5 M. AF_05/2018</v>
          </cell>
          <cell r="C1446" t="str">
            <v>M</v>
          </cell>
          <cell r="D1446" t="str">
            <v>543,18</v>
          </cell>
        </row>
        <row r="1447">
          <cell r="A1447">
            <v>97992</v>
          </cell>
          <cell r="B1447" t="str">
            <v>BASE PARA POÇO DE VISITA CIRCULAR PARA  ESGOTO, EM ALVENARIA COM TIJOLOS CERÂMICOS MACIÇOS, DIÂMETRO INTERNO = 1,5 M, PROFUNDIDADE = 1,45 M, EXCLUINDO TAMPÃO. AF_05/2018</v>
          </cell>
          <cell r="C1447" t="str">
            <v>UN</v>
          </cell>
          <cell r="D1447" t="str">
            <v>3.247,63</v>
          </cell>
        </row>
        <row r="1448">
          <cell r="A1448">
            <v>97993</v>
          </cell>
          <cell r="B1448" t="str">
            <v>ACRÉSCIMO PARA POÇO DE VISITA CIRCULAR PARA  ESGOTO, EM ALVENARIA COM TIJOLOS CERÂMICOS MACIÇOS, DIÂMETRO INTERNO = 1,5 M. AF_05/2018</v>
          </cell>
          <cell r="C1448" t="str">
            <v>M</v>
          </cell>
          <cell r="D1448" t="str">
            <v>1.818,95</v>
          </cell>
        </row>
        <row r="1449">
          <cell r="A1449">
            <v>97994</v>
          </cell>
          <cell r="B1449" t="str">
            <v>BASE PARA POÇO DE VISITA RETANGULAR PARA  ESGOTO, EM ALVENARIA COM BLOCOS DE CONCRETO, DIMENSÕES INTERNAS = 1X1 M, PROFUNDIDADE = 1,45 M, EXCLUINDO TAMPÃO. AF_05/2018</v>
          </cell>
          <cell r="C1449" t="str">
            <v>UN</v>
          </cell>
          <cell r="D1449" t="str">
            <v>2.149,78</v>
          </cell>
        </row>
        <row r="1450">
          <cell r="A1450">
            <v>97995</v>
          </cell>
          <cell r="B1450" t="str">
            <v>ACRÉSCIMO PARA POÇO DE VISITA RETANGULAR PARA ESGOTO, EM ALVENARIA COM BLOCOS DE CONCRETO, DIMENSÕES INTERNAS = 1X1 M. AF_05/2018</v>
          </cell>
          <cell r="C1450" t="str">
            <v>M</v>
          </cell>
          <cell r="D1450" t="str">
            <v>1.066,79</v>
          </cell>
        </row>
        <row r="1451">
          <cell r="A1451">
            <v>97996</v>
          </cell>
          <cell r="B1451" t="str">
            <v>BASE PARA POÇO DE VISITA RETANGULAR PARA ESGOTO, EM ALVENARIA COM BLOCOS DE CONCRETO, DIMENSÕES INTERNAS = 1X1,5 M, PROFUNDIDADE = 1,45 M, EXCLUINDO TAMPÃO. AF_05/2018</v>
          </cell>
          <cell r="C1451" t="str">
            <v>UN</v>
          </cell>
          <cell r="D1451" t="str">
            <v>2.720,34</v>
          </cell>
        </row>
        <row r="1452">
          <cell r="A1452">
            <v>97997</v>
          </cell>
          <cell r="B1452" t="str">
            <v>ACRÉSCIMO PARA POÇO DE VISITA RETANGULAR PARA ESGOTO, EM ALVENARIA COM BLOCOS DE CONCRETO, DIMENSÕES INTERNAS = 1X1,5 M. AF_05/2018</v>
          </cell>
          <cell r="C1452" t="str">
            <v>M</v>
          </cell>
          <cell r="D1452" t="str">
            <v>1.276,59</v>
          </cell>
        </row>
        <row r="1453">
          <cell r="A1453">
            <v>97999</v>
          </cell>
          <cell r="B1453" t="str">
            <v>ACRÉSCIMO PARA POÇO DE VISITA RETANGULAR PARA ESGOTO, EM ALVENARIA COM BLOCOS DE CONCRETO, DIMENSÕES INTERNAS = 1X2 M. AF_05/2018</v>
          </cell>
          <cell r="C1453" t="str">
            <v>M</v>
          </cell>
          <cell r="D1453" t="str">
            <v>1.486,39</v>
          </cell>
        </row>
        <row r="1454">
          <cell r="A1454">
            <v>98001</v>
          </cell>
          <cell r="B1454" t="str">
            <v>ACRÉSCIMO PARA POÇO DE VISITA RETANGULAR PARA ESGOTO, EM ALVENARIA COM BLOCOS DE CONCRETO, DIMENSÕES INTERNAS = 1X2,5 M. AF_05/2018</v>
          </cell>
          <cell r="C1454" t="str">
            <v>M</v>
          </cell>
          <cell r="D1454" t="str">
            <v>1.696,17</v>
          </cell>
        </row>
        <row r="1455">
          <cell r="A1455">
            <v>98002</v>
          </cell>
          <cell r="B1455" t="str">
            <v>BASE PARA POÇO DE VISITA RETANGULAR PARA ESGOTO, EM ALVENARIA COM BLOCOS DE CONCRETO, DIMENSÕES INTERNAS = 1X3 M, PROFUNDIDADE = 1,45 M, EXCLUINDO TAMPÃO. AF_05/2018</v>
          </cell>
          <cell r="C1455" t="str">
            <v>UN</v>
          </cell>
          <cell r="D1455" t="str">
            <v>4.455,18</v>
          </cell>
        </row>
        <row r="1456">
          <cell r="A1456">
            <v>98003</v>
          </cell>
          <cell r="B1456" t="str">
            <v>ACRÉSCIMO PARA POÇO DE VISITA RETANGULAR PARA ESGOTO, EM ALVENARIA COM BLOCOS DE CONCRETO, DIMENSÕES INTERNAS = 1X3 M. AF_05/2018</v>
          </cell>
          <cell r="C1456" t="str">
            <v>M</v>
          </cell>
          <cell r="D1456" t="str">
            <v>1.906,02</v>
          </cell>
        </row>
        <row r="1457">
          <cell r="A1457">
            <v>98005</v>
          </cell>
          <cell r="B1457" t="str">
            <v>ACRÉSCIMO PARA POÇO DE VISITA RETANGULAR PARA ESGOTO, EM ALVENARIA COM BLOCOS DE CONCRETO, DIMENSÕES INTERNAS = 1X3,5 M. AF_05/2018</v>
          </cell>
          <cell r="C1457" t="str">
            <v>M</v>
          </cell>
          <cell r="D1457" t="str">
            <v>2.115,84</v>
          </cell>
        </row>
        <row r="1458">
          <cell r="A1458">
            <v>98006</v>
          </cell>
          <cell r="B1458" t="str">
            <v>BASE PARA POÇO DE VISITA RETANGULAR PARA ESGOTO, EM ALVENARIA COM BLOCOS DE CONCRETO, DIMENSÕES INTERNAS = 1X4 M, PROFUNDIDADE = 1,45 M, EXCLUINDO TAMPÃO. AF_05/2018</v>
          </cell>
          <cell r="C1458" t="str">
            <v>UN</v>
          </cell>
          <cell r="D1458" t="str">
            <v>5.602,04</v>
          </cell>
        </row>
        <row r="1459">
          <cell r="A1459">
            <v>98007</v>
          </cell>
          <cell r="B1459" t="str">
            <v>ACRÉSCIMO PARA POÇO DE VISITA RETANGULAR PARA ESGOTO, EM ALVENARIA COM BLOCOS DE CONCRETO, DIMENSÕES INTERNAS = 1X4 M. AF_05/2018</v>
          </cell>
          <cell r="C1459" t="str">
            <v>M</v>
          </cell>
          <cell r="D1459" t="str">
            <v>2.325,63</v>
          </cell>
        </row>
        <row r="1460">
          <cell r="A1460">
            <v>98008</v>
          </cell>
          <cell r="B1460" t="str">
            <v>BASE PARA POÇO DE VISITA RETANGULAR PARA ESGOTO, EM ALVENARIA COM BLOCOS DE CONCRETO, DIMENSÕES INTERNAS = 1,5X1,5 M, PROFUNDIDADE = 1,45 M, EXCLUINDO TAMPÃO . AF_05/2018</v>
          </cell>
          <cell r="C1460" t="str">
            <v>UN</v>
          </cell>
          <cell r="D1460" t="str">
            <v>3.381,72</v>
          </cell>
        </row>
        <row r="1461">
          <cell r="A1461">
            <v>98009</v>
          </cell>
          <cell r="B1461" t="str">
            <v>ACRÉSCIMO PARA POÇO DE VISITA RETANGULAR PARA ESGOTO, EM ALVENARIA COM BLOCOS DE CONCRETO, DIMENSÕES INTERNAS = 1,5X1,5 M. AF_05/2018</v>
          </cell>
          <cell r="C1461" t="str">
            <v>M</v>
          </cell>
          <cell r="D1461" t="str">
            <v>1.486,39</v>
          </cell>
        </row>
        <row r="1462">
          <cell r="A1462">
            <v>98010</v>
          </cell>
          <cell r="B1462" t="str">
            <v>BASE PARA POÇO DE VISITA RETANGULAR PARA ESGOTO, EM ALVENARIA COM BLOCOS DE CONCRETO, DIMENSÕES INTERNAS = 1,5X2 M, PROFUNDIDADE = 1,45 M, EXCLUINDO TAMPÃO. AF_05/2018</v>
          </cell>
          <cell r="C1462" t="str">
            <v>UN</v>
          </cell>
          <cell r="D1462" t="str">
            <v>4.121,46</v>
          </cell>
        </row>
        <row r="1463">
          <cell r="A1463">
            <v>98011</v>
          </cell>
          <cell r="B1463" t="str">
            <v>ACRÉSCIMO PARA POÇO DE VISITA RETANGULAR PARA ESGOTO, EM ALVENARIA COM BLOCOS DE CONCRETO, DIMENSÕES INTERNAS = 1,5X2 M. AF_05/2018</v>
          </cell>
          <cell r="C1463" t="str">
            <v>M</v>
          </cell>
          <cell r="D1463" t="str">
            <v>1.696,17</v>
          </cell>
        </row>
        <row r="1464">
          <cell r="A1464">
            <v>98012</v>
          </cell>
          <cell r="B1464" t="str">
            <v>BASE PARA POÇO DE VISITA RETANGULAR PARA ESGOTO, EM ALVENARIA COM BLOCOS DE CONCRETO, DIMENSÕES INTERNAS = 1,5X2,5 M, PROFUNDIDADE = 1,45 M, EXCLUINDO TAMPÃO. AF_05/2018</v>
          </cell>
          <cell r="C1464" t="str">
            <v>UN</v>
          </cell>
          <cell r="D1464" t="str">
            <v>4.842,91</v>
          </cell>
        </row>
        <row r="1465">
          <cell r="A1465">
            <v>98013</v>
          </cell>
          <cell r="B1465" t="str">
            <v>ACRÉSCIMO PARA POÇO DE VISITA RETANGULAR PARA ESGOTO, EM ALVENARIA COM BLOCOS DE CONCRETO, DIMENSÕES INTERNAS = 1,5X2,5 M. AF_05/2018</v>
          </cell>
          <cell r="C1465" t="str">
            <v>M</v>
          </cell>
          <cell r="D1465" t="str">
            <v>1.906,02</v>
          </cell>
        </row>
        <row r="1466">
          <cell r="A1466">
            <v>98014</v>
          </cell>
          <cell r="B1466" t="str">
            <v>BASE PARA POÇO DE VISITA RETANGULAR PARA ESGOTO, EM ALVENARIA COM BLOCOS DE CONCRETO, DIMENSÕES INTERNAS = 1,5X3 M, PROFUNDIDADE = 1,45 M, EXCLUINDO TAMPÃO. AF_05/2018</v>
          </cell>
          <cell r="C1466" t="str">
            <v>UN</v>
          </cell>
          <cell r="D1466" t="str">
            <v>5.564,22</v>
          </cell>
        </row>
        <row r="1467">
          <cell r="A1467">
            <v>98015</v>
          </cell>
          <cell r="B1467" t="str">
            <v>ACRÉSCIMO PARA POÇO DE VISITA RETANGULAR PARA ESGOTO, EM ALVENARIA COM BLOCOS DE CONCRETO, DIMENSÕES INTERNAS = 1,5X3 M. AF_05/2018</v>
          </cell>
          <cell r="C1467" t="str">
            <v>M</v>
          </cell>
          <cell r="D1467" t="str">
            <v>2.115,84</v>
          </cell>
        </row>
        <row r="1468">
          <cell r="A1468">
            <v>98016</v>
          </cell>
          <cell r="B1468" t="str">
            <v>BASE PARA POÇO DE VISITA RETANGULAR PARA ESGOTO, EM ALVENARIA COM BLOCOS DE CONCRETO, DIMENSÕES INTERNAS = 1,5X3,5 M, PROFUNDIDADE = 1,45 M, EXCLUINDO TAMPÃO. AF_05/2018</v>
          </cell>
          <cell r="C1468" t="str">
            <v>UN</v>
          </cell>
          <cell r="D1468" t="str">
            <v>6.285,66</v>
          </cell>
        </row>
        <row r="1469">
          <cell r="A1469">
            <v>98017</v>
          </cell>
          <cell r="B1469" t="str">
            <v>ACRÉSCIMO PARA POÇO DE VISITA RETANGULAR PARA ESGOTO, EM ALVENARIA COM BLOCOS DE CONCRETO, DIMENSÕES INTERNAS = 1,5X3,5 M. AF_05/2018</v>
          </cell>
          <cell r="C1469" t="str">
            <v>M</v>
          </cell>
          <cell r="D1469" t="str">
            <v>2.325,63</v>
          </cell>
        </row>
        <row r="1470">
          <cell r="A1470">
            <v>98018</v>
          </cell>
          <cell r="B1470" t="str">
            <v>BASE PARA POÇO DE VISITA RETANGULAR PARA ESGOTO, EM ALVENARIA COM BLOCOS DE CONCRETO, DIMENSÕES INTERNAS = 1,5X4 M, PROFUNDIDADE = 1,45 M, EXCLUINDO TAMPÃO. AF_05/2018</v>
          </cell>
          <cell r="C1470" t="str">
            <v>UN</v>
          </cell>
          <cell r="D1470" t="str">
            <v>7.007,04</v>
          </cell>
        </row>
        <row r="1471">
          <cell r="A1471">
            <v>98019</v>
          </cell>
          <cell r="B1471" t="str">
            <v>ACRÉSCIMO PARA POÇO DE VISITA RETANGULAR PARA ESGOTO, EM ALVENARIA COM BLOCOS DE CONCRETO, DIMENSÕES INTERNAS = 1,5X4 M. AF_05/2018</v>
          </cell>
          <cell r="C1471" t="str">
            <v>M</v>
          </cell>
          <cell r="D1471" t="str">
            <v>2.571,09</v>
          </cell>
        </row>
        <row r="1472">
          <cell r="A1472">
            <v>98020</v>
          </cell>
          <cell r="B1472" t="str">
            <v>BASE PARA POÇO DE VISITA RETANGULAR PARA ESGOTO, EM ALVENARIA COM BLOCOS DE CONCRETO, DIMENSÕES INTERNAS = 2X2 M, PROFUNDIDADE = 1,45 M, EXCLUINDO TAMPÃO. AF_05/2018</v>
          </cell>
          <cell r="C1472" t="str">
            <v>UN</v>
          </cell>
          <cell r="D1472" t="str">
            <v>4.996,13</v>
          </cell>
        </row>
        <row r="1473">
          <cell r="A1473">
            <v>98021</v>
          </cell>
          <cell r="B1473" t="str">
            <v>ACRÉSCIMO PARA POÇO DE VISITA RETANGULAR PARA ESGOTO, EM ALVENARIA COM BLOCOS DE CONCRETO, DIMENSÕES INTERNAS = 2X2 M. AF_05/2018</v>
          </cell>
          <cell r="C1473" t="str">
            <v>M</v>
          </cell>
          <cell r="D1473" t="str">
            <v>1.941,67</v>
          </cell>
        </row>
        <row r="1474">
          <cell r="A1474">
            <v>98022</v>
          </cell>
          <cell r="B1474" t="str">
            <v>BASE PARA POÇO DE VISITA RETANGULAR PARA ESGOTO, EM ALVENARIA COM BLOCOS DE CONCRETO, DIMENSÕES INTERNAS = 2X2,5 M, PROFUNDIDADE = 1,45 M, EXCLUINDO TAMPÃO. AF_05/2018</v>
          </cell>
          <cell r="C1474" t="str">
            <v>UN</v>
          </cell>
          <cell r="D1474" t="str">
            <v>5.857,67</v>
          </cell>
        </row>
        <row r="1475">
          <cell r="A1475">
            <v>98023</v>
          </cell>
          <cell r="B1475" t="str">
            <v>ACRÉSCIMO PARA POÇO DE VISITA RETANGULAR PARA ESGOTO, EM ALVENARIA COM BLOCOS DE CONCRETO, DIMENSÕES INTERNAS = 2X2,5 M. AF_05/2018</v>
          </cell>
          <cell r="C1475" t="str">
            <v>M</v>
          </cell>
          <cell r="D1475" t="str">
            <v>2.151,48</v>
          </cell>
        </row>
        <row r="1476">
          <cell r="A1476">
            <v>98024</v>
          </cell>
          <cell r="B1476" t="str">
            <v>BASE PARA POÇO DE VISITA RETANGULAR PARA ESGOTO, EM ALVENARIA COM BLOCOS DE CONCRETO, DIMENSÕES INTERNAS = 2X3 M, PROFUNDIDADE = 1,45 M, EXCLUINDO TAMPÃO. AF_05/2018</v>
          </cell>
          <cell r="C1476" t="str">
            <v>UN</v>
          </cell>
          <cell r="D1476" t="str">
            <v>6.761,27</v>
          </cell>
        </row>
        <row r="1477">
          <cell r="A1477">
            <v>98025</v>
          </cell>
          <cell r="B1477" t="str">
            <v>ACRÉSCIMO PARA POÇO DE VISITA RETANGULAR PARA ESGOTO, EM ALVENARIA COM BLOCOS DE CONCRETO, DIMENSÕES INTERNAS = 2X3 M. AF_05/2018</v>
          </cell>
          <cell r="C1477" t="str">
            <v>M</v>
          </cell>
          <cell r="D1477" t="str">
            <v>2.361,28</v>
          </cell>
        </row>
        <row r="1478">
          <cell r="A1478">
            <v>98026</v>
          </cell>
          <cell r="B1478" t="str">
            <v>BASE PARA POÇO DE VISITA RETANGULAR PARA ESGOTO, EM ALVENARIA COM BLOCOS DE CONCRETO, DIMENSÕES INTERNAS = 2X3,5 M, PROFUNDIDADE = 1,45 M, EXCLUINDO TAMPÃO. AF_05/2018</v>
          </cell>
          <cell r="C1478" t="str">
            <v>UN</v>
          </cell>
          <cell r="D1478" t="str">
            <v>7.628,02</v>
          </cell>
        </row>
        <row r="1479">
          <cell r="A1479">
            <v>98027</v>
          </cell>
          <cell r="B1479" t="str">
            <v>ACRÉSCIMO PARA POÇO DE VISITA RETANGULAR PARA ESGOTO, EM ALVENARIA COM BLOCOS DE CONCRETO, DIMENSÕES INTERNAS = 2X3,5 M. AF_05/2018</v>
          </cell>
          <cell r="C1479" t="str">
            <v>M</v>
          </cell>
          <cell r="D1479" t="str">
            <v>2.571,09</v>
          </cell>
        </row>
        <row r="1480">
          <cell r="A1480">
            <v>98028</v>
          </cell>
          <cell r="B1480" t="str">
            <v>BASE PARA POÇO DE VISITA RETANGULAR PARA ESGOTO, EM ALVENARIA COM BLOCOS DE CONCRETO, DIMENSÕES INTERNAS = 2X4 M, PROFUNDIDADE = 1,45 M, EXCLUINDO TAMPÃO. AF_05/2018</v>
          </cell>
          <cell r="C1480" t="str">
            <v>UN</v>
          </cell>
          <cell r="D1480" t="str">
            <v>8.494,74</v>
          </cell>
        </row>
        <row r="1481">
          <cell r="A1481">
            <v>98029</v>
          </cell>
          <cell r="B1481" t="str">
            <v>ACRÉSCIMO PARA POÇO DE VISITA RETANGULAR PARA ESGOTO, EM ALVENARIA COM BLOCOS DE CONCRETO, DIMENSÕES INTERNAS = 2X4 M. AF_05/2018</v>
          </cell>
          <cell r="C1481" t="str">
            <v>M</v>
          </cell>
          <cell r="D1481" t="str">
            <v>2.788,24</v>
          </cell>
        </row>
        <row r="1482">
          <cell r="A1482">
            <v>98030</v>
          </cell>
          <cell r="B1482" t="str">
            <v>BASE PARA POÇO DE VISITA RETANGULAR PARA ESGOTO, EM ALVENARIA COM BLOCOS DE CONCRETO, DIMENSÕES INTERNAS = 2,5X2,5 M, PROFUNDIDADE = 1,45 M, EXCLUINDO TAMPÃO. AF_05/2018</v>
          </cell>
          <cell r="C1482" t="str">
            <v>UN</v>
          </cell>
          <cell r="D1482" t="str">
            <v>6.942,86</v>
          </cell>
        </row>
        <row r="1483">
          <cell r="A1483">
            <v>98031</v>
          </cell>
          <cell r="B1483" t="str">
            <v>ACRÉSCIMO PARA POÇO DE VISITA RETANGULAR PARA ESGOTO, EM ALVENARIA COM BLOCOS DE CONCRETO, DIMENSÕES INTERNAS = 2,5X2,5 M. AF_05/2018</v>
          </cell>
          <cell r="C1483" t="str">
            <v>M</v>
          </cell>
          <cell r="D1483" t="str">
            <v>2.368,72</v>
          </cell>
        </row>
        <row r="1484">
          <cell r="A1484">
            <v>98032</v>
          </cell>
          <cell r="B1484" t="str">
            <v>BASE PARA POÇO DE VISITA RETANGULAR PARA ESGOTO, EM ALVENARIA COM BLOCOS DE CONCRETO, DIMENSÕES INTERNAS = 2,5X3 M, PROFUNDIDADE = 1,45 M, EXCLUINDO TAMPÃO. AF_05/2018</v>
          </cell>
          <cell r="C1484" t="str">
            <v>UN</v>
          </cell>
          <cell r="D1484" t="str">
            <v>7.990,32</v>
          </cell>
        </row>
        <row r="1485">
          <cell r="A1485">
            <v>98033</v>
          </cell>
          <cell r="B1485" t="str">
            <v>ACRÉSCIMO PARA POÇO DE VISITA RETANGULAR PARA ESGOTO, EM ALVENARIA COM BLOCOS DE CONCRETO, DIMENSÕES INTERNAS = 2,5X3 M. AF_05/2018</v>
          </cell>
          <cell r="C1485" t="str">
            <v>M</v>
          </cell>
          <cell r="D1485" t="str">
            <v>2.578,54</v>
          </cell>
        </row>
        <row r="1486">
          <cell r="A1486">
            <v>98034</v>
          </cell>
          <cell r="B1486" t="str">
            <v>BASE PARA POÇO DE VISITA RETANGULAR PARA ESGOTO, EM ALVENARIA COM BLOCOS DE CONCRETO, DIMENSÕES INTERNAS = 2,5X3,5 M, PROFUNDIDADE = 1,45 M, EXCLUINDO TAMPÃO. AF_05/2018</v>
          </cell>
          <cell r="C1486" t="str">
            <v>UN</v>
          </cell>
          <cell r="D1486" t="str">
            <v>9.037,78</v>
          </cell>
        </row>
        <row r="1487">
          <cell r="A1487">
            <v>98035</v>
          </cell>
          <cell r="B1487" t="str">
            <v>ACRÉSCIMO PARA POÇO DE VISITA RETANGULAR PARA ESGOTO, EM ALVENARIA COM BLOCOS DE CONCRETO, DIMENSÕES INTERNAS = 2,5X3,5 M. AF_05/2018</v>
          </cell>
          <cell r="C1487" t="str">
            <v>M</v>
          </cell>
          <cell r="D1487" t="str">
            <v>2.788,24</v>
          </cell>
        </row>
        <row r="1488">
          <cell r="A1488">
            <v>98036</v>
          </cell>
          <cell r="B1488" t="str">
            <v>BASE PARA POÇO DE VISITA RETANGULAR PARA ESGOTO, EM ALVENARIA COM BLOCOS DE CONCRETO, DIMENSÕES INTERNAS = 2,5X4 M, PROFUNDIDADE = 1,45 M, EXCLUINDO TAMPÃO. AF_05/2018</v>
          </cell>
          <cell r="C1488" t="str">
            <v>UN</v>
          </cell>
          <cell r="D1488" t="str">
            <v>10.085,29</v>
          </cell>
        </row>
        <row r="1489">
          <cell r="A1489">
            <v>98037</v>
          </cell>
          <cell r="B1489" t="str">
            <v>ACRÉSCIMO PARA POÇO DE VISITA RETANGULAR PARA ESGOTO, EM ALVENARIA COM BLOCOS DE CONCRETO, DIMENSÕES INTERNAS = 2,5X4 M. AF_05/2018</v>
          </cell>
          <cell r="C1489" t="str">
            <v>M</v>
          </cell>
          <cell r="D1489" t="str">
            <v>3.005,48</v>
          </cell>
        </row>
        <row r="1490">
          <cell r="A1490">
            <v>98038</v>
          </cell>
          <cell r="B1490" t="str">
            <v>BASE PARA POÇO DE VISITA RETANGULAR PARA ESGOTO, EM ALVENARIA COM BLOCOS DE CONCRETO, DIMENSÕES INTERNAS = 3X3 M, PROFUNDIDADE = 1,45 M, EXCLUINDO TAMPÃO. AF_05/2018</v>
          </cell>
          <cell r="C1490" t="str">
            <v>UN</v>
          </cell>
          <cell r="D1490" t="str">
            <v>9.250,66</v>
          </cell>
        </row>
        <row r="1491">
          <cell r="A1491">
            <v>98039</v>
          </cell>
          <cell r="B1491" t="str">
            <v>ACRÉSCIMO PARA POÇO DE VISITA RETANGULAR PARA ESGOTO, EM ALVENARIA COM BLOCOS DE CONCRETO, DIMENSÕES INTERNAS = 3X3 M. AF_05/2018</v>
          </cell>
          <cell r="C1491" t="str">
            <v>M</v>
          </cell>
          <cell r="D1491" t="str">
            <v>2.795,69</v>
          </cell>
        </row>
        <row r="1492">
          <cell r="A1492">
            <v>98040</v>
          </cell>
          <cell r="B1492" t="str">
            <v>BASE PARA POÇO DE VISITA RETANGULAR PARA ESGOTO, EM ALVENARIA COM BLOCOS DE CONCRETO, DIMENSÕES INTERNAS = 3X3,5 M, PROFUNDIDADE = 1,45 M, EXCLUINDO TAMPÃO. AF_05/2018</v>
          </cell>
          <cell r="C1492" t="str">
            <v>UN</v>
          </cell>
          <cell r="D1492" t="str">
            <v>10.459,46</v>
          </cell>
        </row>
        <row r="1493">
          <cell r="A1493">
            <v>98041</v>
          </cell>
          <cell r="B1493" t="str">
            <v>ACRÉSCIMO PARA POÇO DE VISITA RETANGULAR PARA ESGOTO, EM ALVENARIA COM BLOCOS DE CONCRETO, DIMENSÕES INTERNAS = 3X3,5 M. AF_05/2018</v>
          </cell>
          <cell r="C1493" t="str">
            <v>M</v>
          </cell>
          <cell r="D1493" t="str">
            <v>3.005,48</v>
          </cell>
        </row>
        <row r="1494">
          <cell r="A1494">
            <v>98042</v>
          </cell>
          <cell r="B1494" t="str">
            <v>BASE PARA POÇO DE VISITA RETANGULAR PARA ESGOTO, EM ALVENARIA COM BLOCOS DE CONCRETO, DIMENSÕES INTERNAS = 3X4 M, PROFUNDIDADE = 1,45 M, EXCLUINDO TAMPÃO. AF_05/2018</v>
          </cell>
          <cell r="C1494" t="str">
            <v>UN</v>
          </cell>
          <cell r="D1494" t="str">
            <v>11.668,33</v>
          </cell>
        </row>
        <row r="1495">
          <cell r="A1495">
            <v>98043</v>
          </cell>
          <cell r="B1495" t="str">
            <v>ACRÉSCIMO PARA POÇO DE VISITA RETANGULAR PARA ESGOTO, EM ALVENARIA COM BLOCOS DE CONCRETO, DIMENSÕES INTERNAS = 3X4 M. AF_05/2018</v>
          </cell>
          <cell r="C1495" t="str">
            <v>M</v>
          </cell>
          <cell r="D1495" t="str">
            <v>3.222,74</v>
          </cell>
        </row>
        <row r="1496">
          <cell r="A1496">
            <v>98044</v>
          </cell>
          <cell r="B1496" t="str">
            <v>BASE PARA POÇO DE VISITA RETANGULAR PARA ESGOTO, EM ALVENARIA COM BLOCOS DE CONCRETO, DIMENSÕES INTERNAS = 3,5X3,5 M, PROFUNDIDADE = 1,45 M, EXCLUINDO TAMPÃO. AF_05/2018</v>
          </cell>
          <cell r="C1496" t="str">
            <v>UN</v>
          </cell>
          <cell r="D1496" t="str">
            <v>11.890,57</v>
          </cell>
        </row>
        <row r="1497">
          <cell r="A1497">
            <v>98045</v>
          </cell>
          <cell r="B1497" t="str">
            <v>ACRÉSCIMO PARA POÇO DE VISITA RETANGULAR PARA ESGOTO, EM ALVENARIA COM BLOCOS DE CONCRETO, DIMENSÕES INTERNAS = 3,5X3,5 M. AF_05/2018</v>
          </cell>
          <cell r="C1497" t="str">
            <v>M</v>
          </cell>
          <cell r="D1497" t="str">
            <v>3.222,74</v>
          </cell>
        </row>
        <row r="1498">
          <cell r="A1498">
            <v>98046</v>
          </cell>
          <cell r="B1498" t="str">
            <v>BASE PARA POÇO DE VISITA RETANGULAR PARA ESGOTO, EM ALVENARIA COM BLOCOS DE CONCRETO, DIMENSÕES INTERNAS = 3,5X4 M, PROFUNDIDADE = 1,45 M, EXCLUINDO TAMPÃO. AF_05/2018</v>
          </cell>
          <cell r="C1498" t="str">
            <v>UN</v>
          </cell>
          <cell r="D1498" t="str">
            <v>13.262,11</v>
          </cell>
        </row>
        <row r="1499">
          <cell r="A1499">
            <v>98047</v>
          </cell>
          <cell r="B1499" t="str">
            <v>ACRÉSCIMO PARA POÇO DE VISITA RETANGULAR PARA ESGOTO, EM ALVENARIA COM BLOCOS DE CONCRETO, DIMENSÕES INTERNAS = 3,5X4 M. AF_05/2018</v>
          </cell>
          <cell r="C1499" t="str">
            <v>M</v>
          </cell>
          <cell r="D1499" t="str">
            <v>3.439,96</v>
          </cell>
        </row>
        <row r="1500">
          <cell r="A1500">
            <v>98048</v>
          </cell>
          <cell r="B1500" t="str">
            <v>BASE PARA POÇO DE VISITA RETANGULAR PARA ESGOTO, EM ALVENARIA COM BLOCOS DE CONCRETO, DIMENSÕES INTERNAS = 4X4 M, PROFUNDIDADE = 1,45 M, EXCLUINDO TAMPÃO. AF_05/2018</v>
          </cell>
          <cell r="C1500" t="str">
            <v>UN</v>
          </cell>
          <cell r="D1500" t="str">
            <v>14.866,85</v>
          </cell>
        </row>
        <row r="1501">
          <cell r="A1501">
            <v>98049</v>
          </cell>
          <cell r="B1501" t="str">
            <v>ACRÉSCIMO PARA POÇO DE VISITA RETANGULAR PARA ESGOTO, EM ALVENARIA COM BLOCOS DE CONCRETO, DIMENSÕES INTERNAS = 4X4 M. AF_05/2018</v>
          </cell>
          <cell r="C1501" t="str">
            <v>M</v>
          </cell>
          <cell r="D1501" t="str">
            <v>3.584,40</v>
          </cell>
        </row>
        <row r="1502">
          <cell r="A1502">
            <v>98050</v>
          </cell>
          <cell r="B1502" t="str">
            <v>CHAMINÉ CIRCULAR PARA POÇO DE VISITA PARA ESGOTO, EM CONCRETO PRÉ-MOLDADO, DIÂMETRO INTERNO = 0,6 M. AF_05/2018</v>
          </cell>
          <cell r="C1502" t="str">
            <v>M</v>
          </cell>
          <cell r="D1502" t="str">
            <v>152,41</v>
          </cell>
        </row>
        <row r="1503">
          <cell r="A1503">
            <v>98051</v>
          </cell>
          <cell r="B1503" t="str">
            <v>CHAMINÉ CIRCULAR PARA POÇO DE VISITA PARA ESGOTO, EM ALVENARIA COM TIJOLOS CERÂMICOS MACIÇOS, DIÂMETRO INTERNO = 0,6 M. AF_05/2018</v>
          </cell>
          <cell r="C1503" t="str">
            <v>M</v>
          </cell>
          <cell r="D1503" t="str">
            <v>840,21</v>
          </cell>
        </row>
        <row r="1504">
          <cell r="A1504">
            <v>98405</v>
          </cell>
          <cell r="B1504" t="str">
            <v>BASE PARA POÇO DE VISITA CIRCULAR PARA  ESGOTO, EM ALVENARIA COM TIJOLOS CERÂMICOS MACIÇOS, DIÂMETRO INTERNO = 1 M, PROFUNDIDADE = 1,45 M, EXCLUINDO TAMPÃO. AF_05/2018</v>
          </cell>
          <cell r="C1504" t="str">
            <v>UN</v>
          </cell>
          <cell r="D1504" t="str">
            <v>2.157,00</v>
          </cell>
        </row>
        <row r="1505">
          <cell r="A1505">
            <v>98406</v>
          </cell>
          <cell r="B1505" t="str">
            <v>BASE PARA POÇO DE VISITA RETANGULAR PARA ESGOTO, EM ALVENARIA COM BLOCOS DE CONCRETO, DIMENSÕES INTERNAS = 1X3,5 M, PROFUNDIDADE = 1,45 M, EXCLUINDO TAMPÃO. AF_05/2018</v>
          </cell>
          <cell r="C1505" t="str">
            <v>UN</v>
          </cell>
          <cell r="D1505" t="str">
            <v>5.028,53</v>
          </cell>
        </row>
        <row r="1506">
          <cell r="A1506">
            <v>98407</v>
          </cell>
          <cell r="B1506" t="str">
            <v>BASE PARA POÇO DE VISITA RETANGULAR PARA ESGOTO, EM ALVENARIA COM BLOCOS DE CONCRETO, DIMENSÕES INTERNAS = 1X2 M, PROFUNDIDADE = 1,45 M, EXCLUINDO TAMPÃO. AF_05/2018</v>
          </cell>
          <cell r="C1506" t="str">
            <v>UN</v>
          </cell>
          <cell r="D1506" t="str">
            <v>3.290,80</v>
          </cell>
        </row>
        <row r="1507">
          <cell r="A1507">
            <v>98408</v>
          </cell>
          <cell r="B1507" t="str">
            <v>BASE PARA POÇO DE VISITA RETANGULAR PARA ESGOTO, EM ALVENARIA COM BLOCOS DE CONCRETO, DIMENSÕES INTERNAS = 1X2,5 M, PROFUNDIDADE = 1,45 M, EXCLUINDO TAMPÃO. AF_05/2018</v>
          </cell>
          <cell r="C1507" t="str">
            <v>UN</v>
          </cell>
          <cell r="D1507" t="str">
            <v>3.861,27</v>
          </cell>
        </row>
        <row r="1508">
          <cell r="A1508">
            <v>98409</v>
          </cell>
          <cell r="B1508" t="str">
            <v>ACRÉSCIMO PARA POÇO DE VISITA CIRCULAR PARA ESGOTO, EM CONCRETO PRÉ-MOLDADO, DIÂMETRO INTERNO = 0,8 M. AF_05/2018</v>
          </cell>
          <cell r="C1508" t="str">
            <v>M</v>
          </cell>
          <cell r="D1508" t="str">
            <v>224,68</v>
          </cell>
        </row>
        <row r="1509">
          <cell r="A1509">
            <v>98414</v>
          </cell>
          <cell r="B1509" t="str">
            <v>BASE PARA POÇO DE VISITA CIRCULAR PARA  ESGOTO, EM CONCRETO PRÉ-MOLDADO, DIÂMETRO INTERNO = 1 M, PROFUNDIDADE = 1,45 M, EXCLUINDO TAMPÃO. AF_05/2018_P</v>
          </cell>
          <cell r="C1509" t="str">
            <v>UN</v>
          </cell>
          <cell r="D1509" t="str">
            <v>921,78</v>
          </cell>
        </row>
        <row r="1510">
          <cell r="A1510">
            <v>98415</v>
          </cell>
          <cell r="B1510" t="str">
            <v>(COMPOSIÇÃO REPRESENTATIVA) POÇO DE VISITA CIRCULAR PARA ESGOTO, EM CONCRETO PRÉ-MOLDADO, DIÂMETRO INTERNO = 1,0 M, PROFUNDIDADE ATÉ 1,50 M, EXCLUINDO TAMPÃO. AF_04/2018</v>
          </cell>
          <cell r="C1510" t="str">
            <v>UN</v>
          </cell>
          <cell r="D1510" t="str">
            <v>921,78</v>
          </cell>
        </row>
        <row r="1511">
          <cell r="A1511">
            <v>98416</v>
          </cell>
          <cell r="B1511" t="str">
            <v>(COMPOSIÇÃO REPRESENTATIVA) POÇO DE VISITA CIRCULAR PARA ESGOTO, EM CONCRETO PRÉ-MOLDADO, DIÂMETRO INTERNO = 1,0 M, PROFUNDIDADE DE 1,50 A 2,00 M, EXCLUINDO TAMPÃO. AF_04/2018</v>
          </cell>
          <cell r="C1511" t="str">
            <v>UN</v>
          </cell>
          <cell r="D1511" t="str">
            <v>1.068,10</v>
          </cell>
        </row>
        <row r="1512">
          <cell r="A1512">
            <v>98417</v>
          </cell>
          <cell r="B1512" t="str">
            <v>(COMPOSIÇÃO REPRESENTATIVA) POÇO DE VISITA CIRCULAR PARA ESGOTO, EM CONCRETO PRÉ-MOLDADO, DIÂMETRO INTERNO = 1,0 M, PROFUNDIDADE DE 2,00 A 2,50 M, EXCLUINDO TAMPÃO. AF_04/2018</v>
          </cell>
          <cell r="C1512" t="str">
            <v>UN</v>
          </cell>
          <cell r="D1512" t="str">
            <v>1.214,43</v>
          </cell>
        </row>
        <row r="1513">
          <cell r="A1513">
            <v>98418</v>
          </cell>
          <cell r="B1513" t="str">
            <v>(COMPOSIÇÃO REPRESENTATIVA) POÇO DE VISITA CIRCULAR PARA ESGOTO, EM CONCRETO PRÉ-MOLDADO, DIÂMETRO INTERNO = 1,0 M, PROFUNDIDADE DE 2,50 A 3,00 M, EXCLUINDO TAMPÃO. AF_04/2018</v>
          </cell>
          <cell r="C1513" t="str">
            <v>UN</v>
          </cell>
          <cell r="D1513" t="str">
            <v>1.290,63</v>
          </cell>
        </row>
        <row r="1514">
          <cell r="A1514">
            <v>98419</v>
          </cell>
          <cell r="B1514" t="str">
            <v>(COMPOSIÇÃO REPRESENTATIVA) POÇO DE VISITA CIRCULAR PARA ESGOTO, EM CONCRETO PRÉ-MOLDADO, DIÂMETRO INTERNO = 1,0 M, PROFUNDIDADE DE 3,00 A 3,50 M, EXCLUINDO TAMPÃO. AF_04/2018</v>
          </cell>
          <cell r="C1514" t="str">
            <v>UN</v>
          </cell>
          <cell r="D1514" t="str">
            <v>1.366,84</v>
          </cell>
        </row>
        <row r="1515">
          <cell r="A1515">
            <v>98420</v>
          </cell>
          <cell r="B1515" t="str">
            <v>(COMPOSIÇÃO REPRESENTATIVA) POÇO DE VISITA CIRCULAR PARA ESGOTO, EM CONCRETO PRÉ-MOLDADO, DIÂMETRO INTERNO = 1,0 M, PROFUNDIDADE ATÉ 1,50 M, INCLUINDO TAMPÃO DE FERRO FUNDIDO, DIÂMETRO DE 60 CM. AF_04/2018</v>
          </cell>
          <cell r="C1515" t="str">
            <v>UN</v>
          </cell>
          <cell r="D1515" t="str">
            <v>1.388,53</v>
          </cell>
        </row>
        <row r="1516">
          <cell r="A1516">
            <v>98421</v>
          </cell>
          <cell r="B1516" t="str">
            <v>(COMPOSIÇÃO REPRESENTATIVA) POÇO DE VISITA CIRCULAR PARA ESGOTO, EM CONCRETO PRÉ-MOLDADO, DIÂMETRO INTERNO = 1,0 M, PROFUNDIDADE DE 1,50 A 2,00 M, INCLUINDO TAMPÃO DE FERRO FUNDIDO, DIÂMETRO DE 60 CM. AF_04/2018</v>
          </cell>
          <cell r="C1516" t="str">
            <v>UN</v>
          </cell>
          <cell r="D1516" t="str">
            <v>1.534,85</v>
          </cell>
        </row>
        <row r="1517">
          <cell r="A1517">
            <v>98422</v>
          </cell>
          <cell r="B1517" t="str">
            <v>(COMPOSIÇÃO REPRESENTATIVA) POÇO DE VISITA CIRCULAR PARA ESGOTO, EM CONCRETO PRÉ-MOLDADO, DIÂMETRO INTERNO = 1,0 M, PROFUNDIDADE DE 2,00 A 2,50 M, INCLUINDO TAMPÃO DE FERRO FUNDIDO, DIÂMETRO DE 60 CM. AF_04/2018</v>
          </cell>
          <cell r="C1517" t="str">
            <v>UN</v>
          </cell>
          <cell r="D1517" t="str">
            <v>1.681,18</v>
          </cell>
        </row>
        <row r="1518">
          <cell r="A1518">
            <v>98423</v>
          </cell>
          <cell r="B1518" t="str">
            <v>(COMPOSIÇÃO REPRESENTATIVA) POÇO DE VISITA CIRCULAR PARA ESGOTO, EM CONCRETO PRÉ-MOLDADO, DIÂMETRO INTERNO = 1,0 M, PROFUNDIDADE DE 2,50 A 3,00 M, INCLUINDO TAMPÃO DE FERRO FUNDIDO, DIÂMETRO DE 60 CM. AF_04/2018</v>
          </cell>
          <cell r="C1518" t="str">
            <v>UN</v>
          </cell>
          <cell r="D1518" t="str">
            <v>1.757,38</v>
          </cell>
        </row>
        <row r="1519">
          <cell r="A1519">
            <v>98424</v>
          </cell>
          <cell r="B1519" t="str">
            <v>(COMPOSIÇÃO REPRESENTATIVA) POÇO DE VISITA CIRCULAR PARA ESGOTO, EM CONCRETO PRÉ-MOLDADO, DIÂMETRO INTERNO = 1,0 M, PROFUNDIDADE DE 3,00 A 3,50 M, INCLUINDO TAMPÃO DE FERRO FUNDIDO, DIÂMETRO DE 60 CM. AF_04/2018</v>
          </cell>
          <cell r="C1519" t="str">
            <v>UN</v>
          </cell>
          <cell r="D1519" t="str">
            <v>1.833,59</v>
          </cell>
        </row>
        <row r="1520">
          <cell r="A1520">
            <v>98425</v>
          </cell>
          <cell r="B1520" t="str">
            <v>(COMPOSIÇÃO REPRESENTATIVA) POÇO DE VISITA CIRCULAR PARA ESGOTO, EM ALVENARIA COM TIJOLOS CERÂMICOS MACIÇOS, DIÂMETRO INTERNO = 1,2 M, PROFUNDIDADE ATÉ 1,50 M, EXCLUINDO TAMPÃO. AF_04/2018</v>
          </cell>
          <cell r="C1520" t="str">
            <v>UN</v>
          </cell>
          <cell r="D1520" t="str">
            <v>2.549,86</v>
          </cell>
        </row>
        <row r="1521">
          <cell r="A1521">
            <v>98426</v>
          </cell>
          <cell r="B1521" t="str">
            <v>(COMPOSIÇÃO REPRESENTATIVA) POÇO DE VISITA CIRCULAR PARA ESGOTO, EM ALVENARIA COM TIJOLOS CERÂMICOS MACIÇOS, DIÂMETRO INTERNO = 1,2 M, PROFUNDIDADE DE 1,50 A 2,00 M, EXCLUINDO TAMPÃO. AF_04/2018</v>
          </cell>
          <cell r="C1521" t="str">
            <v>UN</v>
          </cell>
          <cell r="D1521" t="str">
            <v>3.296,77</v>
          </cell>
        </row>
        <row r="1522">
          <cell r="A1522">
            <v>98427</v>
          </cell>
          <cell r="B1522" t="str">
            <v>(COMPOSIÇÃO REPRESENTATIVA) POÇO DE VISITA CIRCULAR PARA ESGOTO, EM ALVENARIA COM TIJOLOS CERÂMICOS MACIÇOS, DIÂMETRO INTERNO = 1,2 M, PROFUNDIDADE DE 2,00 A 2,50 M, EXCLUINDO TAMPÃO. AF_04/2018</v>
          </cell>
          <cell r="C1522" t="str">
            <v>UN</v>
          </cell>
          <cell r="D1522" t="str">
            <v>4.043,68</v>
          </cell>
        </row>
        <row r="1523">
          <cell r="A1523">
            <v>98428</v>
          </cell>
          <cell r="B1523" t="str">
            <v>(COMPOSIÇÃO REPRESENTATIVA) POÇO DE VISITA CIRCULAR PARA ESGOTO, EM ALVENARIA COM TIJOLOS CERÂMICOS MACIÇOS, DIÂMETRO INTERNO = 1,2 M, PROFUNDIDADE DE 2,50 A 3,00 M, EXCLUINDO TAMPÃO. AF_04/2018</v>
          </cell>
          <cell r="C1523" t="str">
            <v>UN</v>
          </cell>
          <cell r="D1523" t="str">
            <v>4.463,78</v>
          </cell>
        </row>
        <row r="1524">
          <cell r="A1524">
            <v>98429</v>
          </cell>
          <cell r="B1524" t="str">
            <v>(COMPOSIÇÃO REPRESENTATIVA) POÇO DE VISITA CIRCULAR PARA ESGOTO, EM ALVENARIA COM TIJOLOS CERÂMICOS MACIÇOS, DIÂMETRO INTERNO = 1,2 M, PROFUNDIDADE DE 3,00 A 3,50 M, EXCLUINDO TAMPÃO. AF_04/2018</v>
          </cell>
          <cell r="C1524" t="str">
            <v>UN</v>
          </cell>
          <cell r="D1524" t="str">
            <v>4.883,89</v>
          </cell>
        </row>
        <row r="1525">
          <cell r="A1525">
            <v>98430</v>
          </cell>
          <cell r="B1525" t="str">
            <v>(COMPOSIÇÃO REPRESENTATIVA) POÇO DE VISITA CIRCULAR PARA ESGOTO, EM ALVENARIA COM TIJOLOS CERÂMICOS MACIÇOS, DIÂMETRO INTERNO = 1,2 M, PROFUNDIDADE ATÉ 1,50 M, INCLUINDO TAMPÃO DE FERRO FUNDIDO, DIÂMETRO DE 60 CM. AF_04/2018</v>
          </cell>
          <cell r="C1525" t="str">
            <v>UN</v>
          </cell>
          <cell r="D1525" t="str">
            <v>3.016,61</v>
          </cell>
        </row>
        <row r="1526">
          <cell r="A1526">
            <v>98431</v>
          </cell>
          <cell r="B1526" t="str">
            <v>(COMPOSIÇÃO REPRESENTATIVA) POÇO DE VISITA CIRCULAR PARA ESGOTO, EM ALVENARIA COM TIJOLOS CERÂMICOS MACIÇOS, DIÂMETRO INTERNO = 1,2 M, PROFUNDIDADE DE 1,50 A 2,00 M, INCLUINDO TAMPÃO DE FERRO FUNDIDO, DIÂMETRO DE 60 CM. AF_04/2018</v>
          </cell>
          <cell r="C1526" t="str">
            <v>UN</v>
          </cell>
          <cell r="D1526" t="str">
            <v>3.763,52</v>
          </cell>
        </row>
        <row r="1527">
          <cell r="A1527">
            <v>98432</v>
          </cell>
          <cell r="B1527" t="str">
            <v>(COMPOSIÇÃO REPRESENTATIVA) POÇO DE VISITA CIRCULAR PARA ESGOTO, EM ALVENARIA COM TIJOLOS CERÂMICOS MACIÇOS, DIÂMETRO INTERNO = 1,2 M, PROFUNDIDADE DE 2,00 A 2,50 M, INCLUINDO TAMPÃO DE FERRO FUNDIDO, DIÂMETRO DE 60 CM. AF_04/2018</v>
          </cell>
          <cell r="C1527" t="str">
            <v>UN</v>
          </cell>
          <cell r="D1527" t="str">
            <v>4.510,43</v>
          </cell>
        </row>
        <row r="1528">
          <cell r="A1528">
            <v>98433</v>
          </cell>
          <cell r="B1528" t="str">
            <v>(COMPOSIÇÃO REPRESENTATIVA) POÇO DE VISITA CIRCULAR PARA ESGOTO, EM ALVENARIA COM TIJOLOS CERÂMICOS MACIÇOS, DIÂMETRO INTERNO = 1,2 M, PROFUNDIDADE DE 2,50 A 3,00 M, INCLUINDO TAMPÃO DE FERRO FUNDIDO, DIÂMETRO DE 60 CM. AF_04/2018</v>
          </cell>
          <cell r="C1528" t="str">
            <v>UN</v>
          </cell>
          <cell r="D1528" t="str">
            <v>4.930,53</v>
          </cell>
        </row>
        <row r="1529">
          <cell r="A1529">
            <v>98434</v>
          </cell>
          <cell r="B1529" t="str">
            <v>(COMPOSIÇÃO REPRESENTATIVA) POÇO DE VISITA CIRCULAR PARA ESGOTO, EM ALVENARIA COM TIJOLOS CERÂMICOS MACIÇOS, DIÂMETRO INTERNO = 1,2 M, PROFUNDIDADE DE 3,00 A 3,50 M, INCLUINDO TAMPÃO DE FERRO FUNDIDO, DIÂMETRO DE 60 CM. AF_04/2018</v>
          </cell>
          <cell r="C1529" t="str">
            <v>UN</v>
          </cell>
          <cell r="D1529" t="str">
            <v>5.350,64</v>
          </cell>
        </row>
        <row r="1530">
          <cell r="A1530">
            <v>99240</v>
          </cell>
          <cell r="B1530" t="str">
            <v>ACRÉSCIMO PARA POÇO DE VISITA CIRCULAR PARA DRENAGEM, EM CONCRETO PRÉ-MOLDADO, DIÂMETRO INTERNO = 1,2 M. AF_05/2018</v>
          </cell>
          <cell r="C1530" t="str">
            <v>M</v>
          </cell>
          <cell r="D1530" t="str">
            <v>367,86</v>
          </cell>
        </row>
        <row r="1531">
          <cell r="A1531">
            <v>99241</v>
          </cell>
          <cell r="B1531" t="str">
            <v>ACRÉSCIMO PARA POÇO DE VISITA RETANGULAR PARA DRENAGEM, EM ALVENARIA COM BLOCOS DE CONCRETO, DIMENSÕES INTERNAS = 1,5X1,5 M. AF_05/2018</v>
          </cell>
          <cell r="C1531" t="str">
            <v>M</v>
          </cell>
          <cell r="D1531" t="str">
            <v>1.418,92</v>
          </cell>
        </row>
        <row r="1532">
          <cell r="A1532">
            <v>99242</v>
          </cell>
          <cell r="B1532" t="str">
            <v>BASE PARA POÇO DE VISITA CIRCULAR PARA DRENAGEM, EM ALVENARIA COM TIJOLOS CERÂMICOS MACIÇOS, DIÂMETRO INTERNO = 1,2 M, PROFUNDIDADE = 1,45 M, EXCLUINDO TAMPÃO. AF_05/2018</v>
          </cell>
          <cell r="C1532" t="str">
            <v>UN</v>
          </cell>
          <cell r="D1532" t="str">
            <v>2.441,42</v>
          </cell>
        </row>
        <row r="1533">
          <cell r="A1533">
            <v>99243</v>
          </cell>
          <cell r="B1533" t="str">
            <v>ACRÉSCIMO PARA POÇO DE VISITA CIRCULAR PARA DRENAGEM, EM ALVENARIA COM TIJOLOS CERÂMICOS MACIÇOS, DIÂMETRO INTERNO = 1,2 M. AF_05/2018</v>
          </cell>
          <cell r="C1533" t="str">
            <v>M</v>
          </cell>
          <cell r="D1533" t="str">
            <v>1.406,92</v>
          </cell>
        </row>
        <row r="1534">
          <cell r="A1534">
            <v>99244</v>
          </cell>
          <cell r="B1534" t="str">
            <v>BASE PARA POÇO DE VISITA RETANGULAR PARA DRENAGEM, EM ALVENARIA COM BLOCOS DE CONCRETO, DIMENSÕES INTERNAS = 1,5X2 M, PROFUNDIDADE = 1,45 M, EXCLUINDO TAMPÃO. AF_05/2018</v>
          </cell>
          <cell r="C1534" t="str">
            <v>UN</v>
          </cell>
          <cell r="D1534" t="str">
            <v>3.982,60</v>
          </cell>
        </row>
        <row r="1535">
          <cell r="A1535">
            <v>99246</v>
          </cell>
          <cell r="B1535" t="str">
            <v>ACRÉSCIMO PARA POÇO DE VISITA CIRCULAR PARA DRENAGEM, EM CONCRETO PRÉ-MOLDADO, DIÂMETRO INTERNO = 1,5 M. AF_05/2018</v>
          </cell>
          <cell r="C1535" t="str">
            <v>M</v>
          </cell>
          <cell r="D1535" t="str">
            <v>525,62</v>
          </cell>
        </row>
        <row r="1536">
          <cell r="A1536">
            <v>99247</v>
          </cell>
          <cell r="B1536" t="str">
            <v>ACRÉSCIMO PARA POÇO DE VISITA RETANGULAR PARA DRENAGEM, EM ALVENARIA COM BLOCOS DE CONCRETO, DIMENSÕES INTERNAS = 1,5X2 M. AF_05/2018</v>
          </cell>
          <cell r="C1536" t="str">
            <v>M</v>
          </cell>
          <cell r="D1536" t="str">
            <v>1.618,78</v>
          </cell>
        </row>
        <row r="1537">
          <cell r="A1537">
            <v>99248</v>
          </cell>
          <cell r="B1537" t="str">
            <v>BASE PARA POÇO DE VISITA CIRCULAR PARA DRENAGEM, EM ALVENARIA COM TIJOLOS CERÂMICOS MACIÇOS, DIÂMETRO INTERNO = 1,5 M, PROFUNDIDADE = 1,45 M, EXCLUINDO TAMPÃO. AF_05/2018</v>
          </cell>
          <cell r="C1537" t="str">
            <v>UN</v>
          </cell>
          <cell r="D1537" t="str">
            <v>3.113,01</v>
          </cell>
        </row>
        <row r="1538">
          <cell r="A1538">
            <v>99249</v>
          </cell>
          <cell r="B1538" t="str">
            <v>ACRÉSCIMO PARA POÇO DE VISITA CIRCULAR PARA DRENAGEM, EM ALVENARIA COM TIJOLOS CERÂMICOS MACIÇOS, DIÂMETRO INTERNO = 1,5 M. AF_05/2018</v>
          </cell>
          <cell r="C1538" t="str">
            <v>M</v>
          </cell>
          <cell r="D1538" t="str">
            <v>1.718,53</v>
          </cell>
        </row>
        <row r="1539">
          <cell r="A1539">
            <v>99252</v>
          </cell>
          <cell r="B1539" t="str">
            <v>BASE PARA POÇO DE VISITA RETANGULAR PARA DRENAGEM, EM ALVENARIA COM BLOCOS DE CONCRETO, DIMENSÕES INTERNAS = 1X1 M, PROFUNDIDADE = 1,45 M, EXCLUINDO TAMPÃO. AF_05/2018</v>
          </cell>
          <cell r="C1539" t="str">
            <v>UN</v>
          </cell>
          <cell r="D1539" t="str">
            <v>2.078,59</v>
          </cell>
        </row>
        <row r="1540">
          <cell r="A1540">
            <v>99254</v>
          </cell>
          <cell r="B1540" t="str">
            <v>ACRÉSCIMO PARA POÇO DE VISITA RETANGULAR PARA DRENAGEM, EM ALVENARIA COM BLOCOS DE CONCRETO, DIMENSÕES INTERNAS = 1X1 M. AF_05/2018</v>
          </cell>
          <cell r="C1540" t="str">
            <v>M</v>
          </cell>
          <cell r="D1540" t="str">
            <v>1.019,16</v>
          </cell>
        </row>
        <row r="1541">
          <cell r="A1541">
            <v>99256</v>
          </cell>
          <cell r="B1541" t="str">
            <v>BASE PARA POÇO DE VISITA RETANGULAR PARA DRENAGEM, EM ALVENARIA COM BLOCOS DE CONCRETO, DIMENSÕES INTERNAS = 1,5X2,5 M, PROFUNDIDADE = 1,45 M, EXCLUINDO TAMPÃO. AF_05/2018</v>
          </cell>
          <cell r="C1541" t="str">
            <v>UN</v>
          </cell>
          <cell r="D1541" t="str">
            <v>4.678,93</v>
          </cell>
        </row>
        <row r="1542">
          <cell r="A1542">
            <v>99259</v>
          </cell>
          <cell r="B1542" t="str">
            <v>BASE PARA POÇO DE VISITA RETANGULAR PARA DRENAGEM, EM ALVENARIA COM BLOCOS DE CONCRETO, DIMENSÕES INTERNAS = 1X1,5 M, PROFUNDIDADE = 1,45 M, EXCLUINDO TAMPÃO. AF_05/2018</v>
          </cell>
          <cell r="C1542" t="str">
            <v>UN</v>
          </cell>
          <cell r="D1542" t="str">
            <v>2.630,00</v>
          </cell>
        </row>
        <row r="1543">
          <cell r="A1543">
            <v>99261</v>
          </cell>
          <cell r="B1543" t="str">
            <v>ACRÉSCIMO PARA POÇO DE VISITA RETANGULAR PARA DRENAGEM, EM ALVENARIA COM BLOCOS DE CONCRETO, DIMENSÕES INTERNAS = 1X1,5 M. AF_05/2018</v>
          </cell>
          <cell r="C1543" t="str">
            <v>M</v>
          </cell>
          <cell r="D1543" t="str">
            <v>1.219,04</v>
          </cell>
        </row>
        <row r="1544">
          <cell r="A1544">
            <v>99263</v>
          </cell>
          <cell r="B1544" t="str">
            <v>ACRÉSCIMO PARA POÇO DE VISITA RETANGULAR PARA DRENAGEM, EM ALVENARIA COM BLOCOS DE CONCRETO, DIMENSÕES INTERNAS = 1,5X2,5 M. AF_05/2018</v>
          </cell>
          <cell r="C1544" t="str">
            <v>M</v>
          </cell>
          <cell r="D1544" t="str">
            <v>1.818,70</v>
          </cell>
        </row>
        <row r="1545">
          <cell r="A1545">
            <v>99265</v>
          </cell>
          <cell r="B1545" t="str">
            <v>BASE PARA POÇO DE VISITA RETANGULAR PARA DRENAGEM, EM ALVENARIA COM BLOCOS DE CONCRETO, DIMENSÕES INTERNAS = 1X2 M, PROFUNDIDADE = 1,45 M, EXCLUINDO TAMPÃO. AF_05/2018</v>
          </cell>
          <cell r="C1545" t="str">
            <v>UN</v>
          </cell>
          <cell r="D1545" t="str">
            <v>3.181,33</v>
          </cell>
        </row>
        <row r="1546">
          <cell r="A1546">
            <v>99266</v>
          </cell>
          <cell r="B1546" t="str">
            <v>ACRÉSCIMO PARA POÇO DE VISITA RETANGULAR PARA DRENAGEM, EM ALVENARIA COM BLOCOS DE CONCRETO, DIMENSÕES INTERNAS = 1X2 M. AF_05/2018</v>
          </cell>
          <cell r="C1546" t="str">
            <v>M</v>
          </cell>
          <cell r="D1546" t="str">
            <v>1.418,92</v>
          </cell>
        </row>
        <row r="1547">
          <cell r="A1547">
            <v>99267</v>
          </cell>
          <cell r="B1547" t="str">
            <v>BASE PARA POÇO DE VISITA RETANGULAR PARA DRENAGEM, EM ALVENARIA COM BLOCOS DE CONCRETO, DIMENSÕES INTERNAS = 1X2,5 M, PROFUNDIDADE = 1,45 M, EXCLUINDO TAMPÃO. AF_05/2018</v>
          </cell>
          <cell r="C1547" t="str">
            <v>UN</v>
          </cell>
          <cell r="D1547" t="str">
            <v>3.732,66</v>
          </cell>
        </row>
        <row r="1548">
          <cell r="A1548">
            <v>99269</v>
          </cell>
          <cell r="B1548" t="str">
            <v>ACRÉSCIMO PARA POÇO DE VISITA RETANGULAR PARA DRENAGEM, EM ALVENARIA COM BLOCOS DE CONCRETO, DIMENSÕES INTERNAS = 1X2,5 M. AF_05/2018</v>
          </cell>
          <cell r="C1548" t="str">
            <v>M</v>
          </cell>
          <cell r="D1548" t="str">
            <v>1.618,78</v>
          </cell>
        </row>
        <row r="1549">
          <cell r="A1549">
            <v>99271</v>
          </cell>
          <cell r="B1549" t="str">
            <v>BASE PARA POÇO DE VISITA RETANGULAR PARA DRENAGEM, EM ALVENARIA COM BLOCOS DE CONCRETO, DIMENSÕES INTERNAS = 1,5X3 M, PROFUNDIDADE = 1,45 M, EXCLUINDO TAMPÃO. AF_05/2018</v>
          </cell>
          <cell r="C1549" t="str">
            <v>UN</v>
          </cell>
          <cell r="D1549" t="str">
            <v>5.375,13</v>
          </cell>
        </row>
        <row r="1550">
          <cell r="A1550">
            <v>99272</v>
          </cell>
          <cell r="B1550" t="str">
            <v>POÇO DE INSPEÇÃO CIRCULAR PARA DRENAGEM, EM ALVENARIA COM TIJOLOS CERÂMICOS MACIÇOS, DIÂMETRO INTERNO = 0,6 M, PROFUNDIDADE = 1 M, EXCLUINDO TAMPÃO. AF_05/2018</v>
          </cell>
          <cell r="C1550" t="str">
            <v>UN</v>
          </cell>
          <cell r="D1550" t="str">
            <v>897,95</v>
          </cell>
        </row>
        <row r="1551">
          <cell r="A1551">
            <v>99273</v>
          </cell>
          <cell r="B1551" t="str">
            <v>POÇO DE INSPEÇÃO CIRCULAR PARA DRENAGEM, EM ALVENARIA COM TIJOLOS CERÂMICOS MACIÇOS, DIÂMETRO INTERNO = 0,6 M, PROFUNDIDADE = 1,5 M, EXCLUINDO TAMPÃO. AF_05/2018</v>
          </cell>
          <cell r="C1551" t="str">
            <v>UN</v>
          </cell>
          <cell r="D1551" t="str">
            <v>1.303,28</v>
          </cell>
        </row>
        <row r="1552">
          <cell r="A1552">
            <v>99274</v>
          </cell>
          <cell r="B1552" t="str">
            <v>BASE PARA POÇO DE VISITA RETANGULAR PARA DRENAGEM, EM ALVENARIA COM BLOCOS DE CONCRETO, DIMENSÕES INTERNAS = 1X3 M, PROFUNDIDADE = 1,45 M, EXCLUINDO TAMPÃO. AF_05/2018</v>
          </cell>
          <cell r="C1552" t="str">
            <v>UN</v>
          </cell>
          <cell r="D1552" t="str">
            <v>4.307,42</v>
          </cell>
        </row>
        <row r="1553">
          <cell r="A1553">
            <v>99276</v>
          </cell>
          <cell r="B1553" t="str">
            <v>ACRÉSCIMO PARA POÇO DE VISITA RETANGULAR PARA DRENAGEM, EM ALVENARIA COM BLOCOS DE CONCRETO, DIMENSÕES INTERNAS = 1,5X3 M. AF_05/2018</v>
          </cell>
          <cell r="C1553" t="str">
            <v>M</v>
          </cell>
          <cell r="D1553" t="str">
            <v>2.018,59</v>
          </cell>
        </row>
        <row r="1554">
          <cell r="A1554">
            <v>99277</v>
          </cell>
          <cell r="B1554" t="str">
            <v>ACRÉSCIMO PARA POÇO DE VISITA RETANGULAR PARA DRENAGEM, EM ALVENARIA COM BLOCOS DE CONCRETO, DIMENSÕES INTERNAS = 1X3 M. AF_05/2018</v>
          </cell>
          <cell r="C1554" t="str">
            <v>M</v>
          </cell>
          <cell r="D1554" t="str">
            <v>1.818,70</v>
          </cell>
        </row>
        <row r="1555">
          <cell r="A1555">
            <v>99278</v>
          </cell>
          <cell r="B1555" t="str">
            <v>ACRÉSCIMO PARA POÇO DE VISITA CIRCULAR PARA DRENAGEM, EM CONCRETO PRÉ-MOLDADO, DIÂMETRO INTERNO = 0,8 M. AF_05/2018</v>
          </cell>
          <cell r="C1555" t="str">
            <v>M</v>
          </cell>
          <cell r="D1555" t="str">
            <v>216,88</v>
          </cell>
        </row>
        <row r="1556">
          <cell r="A1556">
            <v>99279</v>
          </cell>
          <cell r="B1556" t="str">
            <v>BASE PARA POÇO DE VISITA RETANGULAR PARA DRENAGEM, EM ALVENARIA COM BLOCOS DE CONCRETO, DIMENSÕES INTERNAS = 1X3,5 M, PROFUNDIDADE = 1,45 M, EXCLUINDO TAMPÃO. AF_05/2018</v>
          </cell>
          <cell r="C1556" t="str">
            <v>UN</v>
          </cell>
          <cell r="D1556" t="str">
            <v>4.861,64</v>
          </cell>
        </row>
        <row r="1557">
          <cell r="A1557">
            <v>99280</v>
          </cell>
          <cell r="B1557" t="str">
            <v>BASE PARA POÇO DE VISITA CIRCULAR PARA DRENAGEM, EM ALVENARIA COM TIJOLOS CERÂMICOS MACIÇOS, DIÂMETRO INTERNO = 0,8 M, PROFUNDIDADE = 1,45 M, EXCLUINDO TAMPÃO. AF_05/2018</v>
          </cell>
          <cell r="C1557" t="str">
            <v>UN</v>
          </cell>
          <cell r="D1557" t="str">
            <v>1.677,01</v>
          </cell>
        </row>
        <row r="1558">
          <cell r="A1558">
            <v>99281</v>
          </cell>
          <cell r="B1558" t="str">
            <v>ACRÉSCIMO PARA POÇO DE VISITA RETANGULAR PARA DRENAGEM, EM ALVENARIA COM BLOCOS DE CONCRETO, DIMENSÕES INTERNAS = 1X3,5 M. AF_05/2018</v>
          </cell>
          <cell r="C1558" t="str">
            <v>M</v>
          </cell>
          <cell r="D1558" t="str">
            <v>2.018,59</v>
          </cell>
        </row>
        <row r="1559">
          <cell r="A1559">
            <v>99282</v>
          </cell>
          <cell r="B1559" t="str">
            <v>ACRÉSCIMO PARA POÇO DE VISITA RETANGULAR PARA DRENAGEM, EM ALVENARIA COM BLOCOS DE CONCRETO, DIMENSÕES INTERNAS = 2,5X2,5 M. AF_05/2018</v>
          </cell>
          <cell r="C1559" t="str">
            <v>M</v>
          </cell>
          <cell r="D1559" t="str">
            <v>2.254,35</v>
          </cell>
        </row>
        <row r="1560">
          <cell r="A1560">
            <v>99283</v>
          </cell>
          <cell r="B1560" t="str">
            <v>ACRÉSCIMO PARA POÇO DE VISITA CIRCULAR PARA DRENAGEM, EM ALVENARIA COM TIJOLOS CERÂMICOS MACIÇOS, DIÂMETRO INTERNO = 0,8 M. AF_05/2018</v>
          </cell>
          <cell r="C1560" t="str">
            <v>M</v>
          </cell>
          <cell r="D1560" t="str">
            <v>991,44</v>
          </cell>
        </row>
        <row r="1561">
          <cell r="A1561">
            <v>99284</v>
          </cell>
          <cell r="B1561" t="str">
            <v>BASE PARA POÇO DE VISITA RETANGULAR PARA DRENAGEM, EM ALVENARIA COM BLOCOS DE CONCRETO, DIMENSÕES INTERNAS = 1,5X3,5 M, PROFUNDIDADE = 1,45 M, EXCLUINDO TAMPÃO. AF_05/2018</v>
          </cell>
          <cell r="C1561" t="str">
            <v>UN</v>
          </cell>
          <cell r="D1561" t="str">
            <v>6.071,46</v>
          </cell>
        </row>
        <row r="1562">
          <cell r="A1562">
            <v>99286</v>
          </cell>
          <cell r="B1562" t="str">
            <v>BASE PARA POÇO DE VISITA RETANGULAR PARA DRENAGEM, EM ALVENARIA COM BLOCOS DE CONCRETO, DIMENSÕES INTERNAS = 1X4 M, PROFUNDIDADE = 1,45 M, EXCLUINDO TAMPÃO. AF_05/2018</v>
          </cell>
          <cell r="C1562" t="str">
            <v>UN</v>
          </cell>
          <cell r="D1562" t="str">
            <v>5.416,01</v>
          </cell>
        </row>
        <row r="1563">
          <cell r="A1563">
            <v>99287</v>
          </cell>
          <cell r="B1563" t="str">
            <v>BASE PARA POÇO DE VISITA RETANGULAR PARA DRENAGEM, EM ALVENARIA COM BLOCOS DE CONCRETO, DIMENSÕES INTERNAS = 2,5X3 M, PROFUNDIDADE = 1,45 M, EXCLUINDO TAMPÃO. AF_05/2018</v>
          </cell>
          <cell r="C1563" t="str">
            <v>UN</v>
          </cell>
          <cell r="D1563" t="str">
            <v>7.703,12</v>
          </cell>
        </row>
        <row r="1564">
          <cell r="A1564">
            <v>99288</v>
          </cell>
          <cell r="B1564" t="str">
            <v>ACRÉSCIMO PARA POÇO DE VISITA CIRCULAR PARA DRENAGEM, EM CONCRETO PRÉ-MOLDADO, DIÂMETRO INTERNO = 1 M. AF_05/2018</v>
          </cell>
          <cell r="C1564" t="str">
            <v>M</v>
          </cell>
          <cell r="D1564" t="str">
            <v>282,41</v>
          </cell>
        </row>
        <row r="1565">
          <cell r="A1565">
            <v>99289</v>
          </cell>
          <cell r="B1565" t="str">
            <v>ACRÉSCIMO PARA POÇO DE VISITA RETANGULAR PARA DRENAGEM, EM ALVENARIA COM BLOCOS DE CONCRETO, DIMENSÕES INTERNAS = 1X4 M. AF_05/2018</v>
          </cell>
          <cell r="C1565" t="str">
            <v>M</v>
          </cell>
          <cell r="D1565" t="str">
            <v>2.218,46</v>
          </cell>
        </row>
        <row r="1566">
          <cell r="A1566">
            <v>99290</v>
          </cell>
          <cell r="B1566" t="str">
            <v>BASE PARA POÇO DE VISITA RETANGULAR PARA DRENAGEM, EM ALVENARIA COM BLOCOS DE CONCRETO, DIMENSÕES INTERNAS = 1,5X1,5 M, PROFUNDIDADE = 1,45 M, EXCLUINDO TAMPÃO. AF_05/2018</v>
          </cell>
          <cell r="C1566" t="str">
            <v>UN</v>
          </cell>
          <cell r="D1566" t="str">
            <v>3.267,95</v>
          </cell>
        </row>
        <row r="1567">
          <cell r="A1567">
            <v>99291</v>
          </cell>
          <cell r="B1567" t="str">
            <v>ACRÉSCIMO PARA POÇO DE VISITA RETANGULAR PARA DRENAGEM, EM ALVENARIA COM BLOCOS DE CONCRETO, DIMENSÕES INTERNAS = 1,5X3,5 M. AF_05/2018</v>
          </cell>
          <cell r="C1567" t="str">
            <v>M</v>
          </cell>
          <cell r="D1567" t="str">
            <v>2.218,46</v>
          </cell>
        </row>
        <row r="1568">
          <cell r="A1568">
            <v>99292</v>
          </cell>
          <cell r="B1568" t="str">
            <v>BASE PARA POÇO DE VISITA CIRCULAR PARA DRENAGEM, EM ALVENARIA COM TIJOLOS CERÂMICOS MACIÇOS, DIÂMETRO INTERNO = 1 M, PROFUNDIDADE = 1,45 M, EXCLUINDO TAMPÃO. AF_05/2018</v>
          </cell>
          <cell r="C1568" t="str">
            <v>UN</v>
          </cell>
          <cell r="D1568" t="str">
            <v>2.061,35</v>
          </cell>
        </row>
        <row r="1569">
          <cell r="A1569">
            <v>99293</v>
          </cell>
          <cell r="B1569" t="str">
            <v>ACRÉSCIMO PARA POÇO DE VISITA CIRCULAR PARA DRENAGEM, EM ALVENARIA COM TIJOLOS CERÂMICOS MACIÇOS, DIÂMETRO INTERNO = 1 M. AF_05/2018</v>
          </cell>
          <cell r="C1569" t="str">
            <v>M</v>
          </cell>
          <cell r="D1569" t="str">
            <v>1.199,15</v>
          </cell>
        </row>
        <row r="1570">
          <cell r="A1570">
            <v>99294</v>
          </cell>
          <cell r="B1570" t="str">
            <v>BASE PARA POÇO DE VISITA RETANGULAR PARA DRENAGEM, EM ALVENARIA COM BLOCOS DE CONCRETO, DIMENSÕES INTERNAS = 1,5X4 M, PROFUNDIDADE = 1,45 M, EXCLUINDO TAMPÃO. AF_05/2018</v>
          </cell>
          <cell r="C1570" t="str">
            <v>UN</v>
          </cell>
          <cell r="D1570" t="str">
            <v>6.767,72</v>
          </cell>
        </row>
        <row r="1571">
          <cell r="A1571">
            <v>99296</v>
          </cell>
          <cell r="B1571" t="str">
            <v>ACRÉSCIMO PARA POÇO DE VISITA RETANGULAR PARA DRENAGEM, EM ALVENARIA COM BLOCOS DE CONCRETO, DIMENSÕES INTERNAS = 2,5X3 M. AF_05/2018</v>
          </cell>
          <cell r="C1571" t="str">
            <v>M</v>
          </cell>
          <cell r="D1571" t="str">
            <v>2.454,23</v>
          </cell>
        </row>
        <row r="1572">
          <cell r="A1572">
            <v>99297</v>
          </cell>
          <cell r="B1572" t="str">
            <v>ACRÉSCIMO PARA POÇO DE VISITA RETANGULAR PARA DRENAGEM, EM ALVENARIA COM BLOCOS DE CONCRETO, DIMENSÕES INTERNAS = 1,5X4 M. AF_05/2018</v>
          </cell>
          <cell r="C1572" t="str">
            <v>M</v>
          </cell>
          <cell r="D1572" t="str">
            <v>2.448,03</v>
          </cell>
        </row>
        <row r="1573">
          <cell r="A1573">
            <v>99298</v>
          </cell>
          <cell r="B1573" t="str">
            <v>BASE PARA POÇO DE VISITA RETANGULAR PARA DRENAGEM, EM ALVENARIA COM BLOCOS DE CONCRETO, DIMENSÕES INTERNAS = 2,5X3,5 M, PROFUNDIDADE = 1,45 M, EXCLUINDO TAMPÃO. AF_05/2018</v>
          </cell>
          <cell r="C1573" t="str">
            <v>UN</v>
          </cell>
          <cell r="D1573" t="str">
            <v>8.710,85</v>
          </cell>
        </row>
        <row r="1574">
          <cell r="A1574">
            <v>99299</v>
          </cell>
          <cell r="B1574" t="str">
            <v>ACRÉSCIMO PARA POÇO DE VISITA RETANGULAR PARA DRENAGEM, EM ALVENARIA COM BLOCOS DE CONCRETO, DIMENSÕES INTERNAS = 2,5X3,5 M. AF_05/2018</v>
          </cell>
          <cell r="C1574" t="str">
            <v>M</v>
          </cell>
          <cell r="D1574" t="str">
            <v>2.654,03</v>
          </cell>
        </row>
        <row r="1575">
          <cell r="A1575">
            <v>99300</v>
          </cell>
          <cell r="B1575" t="str">
            <v>BASE PARA POÇO DE VISITA RETANGULAR PARA DRENAGEM, EM ALVENARIA COM BLOCOS DE CONCRETO, DIMENSÕES INTERNAS = 2,5X4 M, PROFUNDIDADE = 1,45 M, EXCLUINDO TAMPÃO. AF_05/2018</v>
          </cell>
          <cell r="C1575" t="str">
            <v>UN</v>
          </cell>
          <cell r="D1575" t="str">
            <v>9.718,62</v>
          </cell>
        </row>
        <row r="1576">
          <cell r="A1576">
            <v>99301</v>
          </cell>
          <cell r="B1576" t="str">
            <v>BASE PARA POÇO DE VISITA RETANGULAR PARA DRENAGEM, EM ALVENARIA COM BLOCOS DE CONCRETO, DIMENSÕES INTERNAS = 2X2 M, PROFUNDIDADE = 1,45 M, EXCLUINDO TAMPÃO. AF_05/2018</v>
          </cell>
          <cell r="C1576" t="str">
            <v>UN</v>
          </cell>
          <cell r="D1576" t="str">
            <v>4.824,46</v>
          </cell>
        </row>
        <row r="1577">
          <cell r="A1577">
            <v>99302</v>
          </cell>
          <cell r="B1577" t="str">
            <v>ACRÉSCIMO PARA POÇO DE VISITA RETANGULAR PARA DRENAGEM, EM ALVENARIA COM BLOCOS DE CONCRETO, DIMENSÕES INTERNAS = 2,5X4 M. AF_05/2018</v>
          </cell>
          <cell r="C1577" t="str">
            <v>M</v>
          </cell>
          <cell r="D1577" t="str">
            <v>2.860,10</v>
          </cell>
        </row>
        <row r="1578">
          <cell r="A1578">
            <v>99303</v>
          </cell>
          <cell r="B1578" t="str">
            <v>BASE PARA POÇO DE VISITA RETANGULAR PARA DRENAGEM, EM ALVENARIA COM BLOCOS DE CONCRETO, DIMENSÕES INTERNAS = 3X3 M, PROFUNDIDADE = 1,45 M, EXCLUINDO TAMPÃO. AF_05/2018</v>
          </cell>
          <cell r="C1578" t="str">
            <v>UN</v>
          </cell>
          <cell r="D1578" t="str">
            <v>8.912,16</v>
          </cell>
        </row>
        <row r="1579">
          <cell r="A1579">
            <v>99304</v>
          </cell>
          <cell r="B1579" t="str">
            <v>ACRÉSCIMO PARA POÇO DE VISITA RETANGULAR PARA DRENAGEM, EM ALVENARIA COM BLOCOS DE CONCRETO, DIMENSÕES INTERNAS = 3X3 M. AF_05/2018</v>
          </cell>
          <cell r="C1579" t="str">
            <v>M</v>
          </cell>
          <cell r="D1579" t="str">
            <v>2.660,23</v>
          </cell>
        </row>
        <row r="1580">
          <cell r="A1580">
            <v>99305</v>
          </cell>
          <cell r="B1580" t="str">
            <v>BASE PARA POÇO DE VISITA RETANGULAR PARA DRENAGEM, EM ALVENARIA COM BLOCOS DE CONCRETO, DIMENSÕES INTERNAS = 3X3,5 M, PROFUNDIDADE = 1,45 M, EXCLUINDO TAMPÃO. AF_05/2018</v>
          </cell>
          <cell r="C1580" t="str">
            <v>UN</v>
          </cell>
          <cell r="D1580" t="str">
            <v>10.074,18</v>
          </cell>
        </row>
        <row r="1581">
          <cell r="A1581">
            <v>99306</v>
          </cell>
          <cell r="B1581" t="str">
            <v>ACRÉSCIMO PARA POÇO DE VISITA RETANGULAR PARA DRENAGEM, EM ALVENARIA COM BLOCOS DE CONCRETO, DIMENSÕES INTERNAS = 3X3,5 M. AF_05/2018</v>
          </cell>
          <cell r="C1581" t="str">
            <v>M</v>
          </cell>
          <cell r="D1581" t="str">
            <v>2.860,10</v>
          </cell>
        </row>
        <row r="1582">
          <cell r="A1582">
            <v>99307</v>
          </cell>
          <cell r="B1582" t="str">
            <v>ACRÉSCIMO PARA POÇO DE VISITA RETANGULAR PARA DRENAGEM, EM ALVENARIA COM BLOCOS DE CONCRETO, DIMENSÕES INTERNAS = 2X2 M. AF_05/2018</v>
          </cell>
          <cell r="C1582" t="str">
            <v>M</v>
          </cell>
          <cell r="D1582" t="str">
            <v>1.848,39</v>
          </cell>
        </row>
        <row r="1583">
          <cell r="A1583">
            <v>99308</v>
          </cell>
          <cell r="B1583" t="str">
            <v>BASE PARA POÇO DE VISITA RETANGULAR PARA DRENAGEM, EM ALVENARIA COM BLOCOS DE CONCRETO, DIMENSÕES INTERNAS = 3X4 M, PROFUNDIDADE = 1,45 M, EXCLUINDO TAMPÃO. AF_05/2018</v>
          </cell>
          <cell r="C1583" t="str">
            <v>UN</v>
          </cell>
          <cell r="D1583" t="str">
            <v>11.236,27</v>
          </cell>
        </row>
        <row r="1584">
          <cell r="A1584">
            <v>99309</v>
          </cell>
          <cell r="B1584" t="str">
            <v>ACRÉSCIMO PARA POÇO DE VISITA RETANGULAR PARA DRENAGEM, EM ALVENARIA COM BLOCOS DE CONCRETO, DIMENSÕES INTERNAS = 3X4 M. AF_05/2018</v>
          </cell>
          <cell r="C1584" t="str">
            <v>M</v>
          </cell>
          <cell r="D1584" t="str">
            <v>3.066,18</v>
          </cell>
        </row>
        <row r="1585">
          <cell r="A1585">
            <v>99310</v>
          </cell>
          <cell r="B1585" t="str">
            <v>BASE PARA POÇO DE VISITA RETANGULAR PARA DRENAGEM, EM ALVENARIA COM BLOCOS DE CONCRETO, DIMENSÕES INTERNAS = 3,5X3,5 M, PROFUNDIDADE = 1,45 M, EXCLUINDO TAMPÃO. AF_05/2018</v>
          </cell>
          <cell r="C1585" t="str">
            <v>UN</v>
          </cell>
          <cell r="D1585" t="str">
            <v>11.446,06</v>
          </cell>
        </row>
        <row r="1586">
          <cell r="A1586">
            <v>99311</v>
          </cell>
          <cell r="B1586" t="str">
            <v>ACRÉSCIMO PARA POÇO DE VISITA RETANGULAR PARA DRENAGEM, EM ALVENARIA COM BLOCOS DE CONCRETO, DIMENSÕES INTERNAS = 3,5X3,5 M. AF_05/2018</v>
          </cell>
          <cell r="C1586" t="str">
            <v>M</v>
          </cell>
          <cell r="D1586" t="str">
            <v>3.066,18</v>
          </cell>
        </row>
        <row r="1587">
          <cell r="A1587">
            <v>99312</v>
          </cell>
          <cell r="B1587" t="str">
            <v>BASE PARA POÇO DE VISITA RETANGULAR PARA DRENAGEM, EM ALVENARIA COM BLOCOS DE CONCRETO, DIMENSÕES INTERNAS = 2X2,5 M, PROFUNDIDADE = 1,45 M, EXCLUINDO TAMPÃO. AF_05/2018</v>
          </cell>
          <cell r="C1587" t="str">
            <v>UN</v>
          </cell>
          <cell r="D1587" t="str">
            <v>5.655,35</v>
          </cell>
        </row>
        <row r="1588">
          <cell r="A1588">
            <v>99313</v>
          </cell>
          <cell r="B1588" t="str">
            <v>BASE PARA POÇO DE VISITA RETANGULAR PARA DRENAGEM, EM ALVENARIA COM BLOCOS DE CONCRETO, DIMENSÕES INTERNAS = 3,5X4 M, PROFUNDIDADE = 1,45 M, EXCLUINDO TAMPÃO. AF_05/2018</v>
          </cell>
          <cell r="C1588" t="str">
            <v>UN</v>
          </cell>
          <cell r="D1588" t="str">
            <v>12.763,62</v>
          </cell>
        </row>
        <row r="1589">
          <cell r="A1589">
            <v>99314</v>
          </cell>
          <cell r="B1589" t="str">
            <v>ACRÉSCIMO PARA POÇO DE VISITA RETANGULAR PARA DRENAGEM, EM ALVENARIA COM BLOCOS DE CONCRETO, DIMENSÕES INTERNAS = 3,5X4 M. AF_05/2018</v>
          </cell>
          <cell r="C1589" t="str">
            <v>M</v>
          </cell>
          <cell r="D1589" t="str">
            <v>3.272,25</v>
          </cell>
        </row>
        <row r="1590">
          <cell r="A1590">
            <v>99315</v>
          </cell>
          <cell r="B1590" t="str">
            <v>BASE PARA POÇO DE VISITA RETANGULAR PARA DRENAGEM, EM ALVENARIA COM BLOCOS DE CONCRETO, DIMENSÕES INTERNAS = 4X4 M, PROFUNDIDADE = 1,45 M, EXCLUINDO TAMPÃO. AF_05/2018</v>
          </cell>
          <cell r="C1590" t="str">
            <v>UN</v>
          </cell>
          <cell r="D1590" t="str">
            <v>14.300,91</v>
          </cell>
        </row>
        <row r="1591">
          <cell r="A1591">
            <v>99317</v>
          </cell>
          <cell r="B1591" t="str">
            <v>ACRÉSCIMO PARA POÇO DE VISITA RETANGULAR PARA DRENAGEM, EM ALVENARIA COM BLOCOS DE CONCRETO, DIMENSÕES INTERNAS = 2X2,5 M. AF_05/2018</v>
          </cell>
          <cell r="C1591" t="str">
            <v>M</v>
          </cell>
          <cell r="D1591" t="str">
            <v>2.048,27</v>
          </cell>
        </row>
        <row r="1592">
          <cell r="A1592">
            <v>99318</v>
          </cell>
          <cell r="B1592" t="str">
            <v>CHAMINÉ CIRCULAR PARA POÇO DE VISITA PARA DRENAGEM, EM CONCRETO PRÉ-MOLDADO, DIÂMETRO INTERNO = 0,6 M. AF_05/2018</v>
          </cell>
          <cell r="C1592" t="str">
            <v>M</v>
          </cell>
          <cell r="D1592" t="str">
            <v>148,90</v>
          </cell>
        </row>
        <row r="1593">
          <cell r="A1593">
            <v>99319</v>
          </cell>
          <cell r="B1593" t="str">
            <v>CHAMINÉ CIRCULAR PARA POÇO DE VISITA PARA DRENAGEM, EM ALVENARIA COM TIJOLOS CERÂMICOS MACIÇOS, DIÂMETRO INTERNO = 0,6 M. AF_05/2018</v>
          </cell>
          <cell r="C1593" t="str">
            <v>M</v>
          </cell>
          <cell r="D1593" t="str">
            <v>782,59</v>
          </cell>
        </row>
        <row r="1594">
          <cell r="A1594">
            <v>99320</v>
          </cell>
          <cell r="B1594" t="str">
            <v>BASE PARA POÇO DE VISITA RETANGULAR PARA DRENAGEM, EM ALVENARIA COM BLOCOS DE CONCRETO, DIMENSÕES INTERNAS = 2X3 M, PROFUNDIDADE = 1,45 M, EXCLUINDO TAMPÃO. AF_05/2018</v>
          </cell>
          <cell r="C1594" t="str">
            <v>UN</v>
          </cell>
          <cell r="D1594" t="str">
            <v>6.528,29</v>
          </cell>
        </row>
        <row r="1595">
          <cell r="A1595">
            <v>99321</v>
          </cell>
          <cell r="B1595" t="str">
            <v>ACRÉSCIMO PARA POÇO DE VISITA RETANGULAR PARA DRENAGEM, EM ALVENARIA COM BLOCOS DE CONCRETO, DIMENSÕES INTERNAS = 2X3 M. AF_05/2018</v>
          </cell>
          <cell r="C1595" t="str">
            <v>M</v>
          </cell>
          <cell r="D1595" t="str">
            <v>2.248,15</v>
          </cell>
        </row>
        <row r="1596">
          <cell r="A1596">
            <v>99322</v>
          </cell>
          <cell r="B1596" t="str">
            <v>BASE PARA POÇO DE VISITA RETANGULAR PARA DRENAGEM, EM ALVENARIA COM BLOCOS DE CONCRETO, DIMENSÕES INTERNAS = 2X3,5 M, PROFUNDIDADE = 1,45 M, EXCLUINDO TAMPÃO. AF_05/2018</v>
          </cell>
          <cell r="C1596" t="str">
            <v>UN</v>
          </cell>
          <cell r="D1596" t="str">
            <v>7.364,39</v>
          </cell>
        </row>
        <row r="1597">
          <cell r="A1597">
            <v>99323</v>
          </cell>
          <cell r="B1597" t="str">
            <v>ACRÉSCIMO PARA POÇO DE VISITA RETANGULAR PARA DRENAGEM, EM ALVENARIA COM BLOCOS DE CONCRETO, DIMENSÕES INTERNAS = 2X3,5 M. AF_05/2018</v>
          </cell>
          <cell r="C1597" t="str">
            <v>M</v>
          </cell>
          <cell r="D1597" t="str">
            <v>2.448,03</v>
          </cell>
        </row>
        <row r="1598">
          <cell r="A1598">
            <v>99324</v>
          </cell>
          <cell r="B1598" t="str">
            <v>BASE PARA POÇO DE VISITA RETANGULAR PARA DRENAGEM, EM ALVENARIA COM BLOCOS DE CONCRETO, DIMENSÕES INTERNAS = 2X4 M, PROFUNDIDADE = 1,45 M, EXCLUINDO TAMPÃO. AF_05/2018</v>
          </cell>
          <cell r="C1598" t="str">
            <v>UN</v>
          </cell>
          <cell r="D1598" t="str">
            <v>8.200,45</v>
          </cell>
        </row>
        <row r="1599">
          <cell r="A1599">
            <v>99325</v>
          </cell>
          <cell r="B1599" t="str">
            <v>ACRÉSCIMO PARA POÇO DE VISITA RETANGULAR PARA DRENAGEM, EM ALVENARIA COM BLOCOS DE CONCRETO, DIMENSÕES INTERNAS = 2X4 M. AF_05/2018</v>
          </cell>
          <cell r="C1599" t="str">
            <v>M</v>
          </cell>
          <cell r="D1599" t="str">
            <v>2.654,03</v>
          </cell>
        </row>
        <row r="1600">
          <cell r="A1600">
            <v>99326</v>
          </cell>
          <cell r="B1600" t="str">
            <v>BASE PARA POÇO DE VISITA RETANGULAR PARA DRENAGEM, EM ALVENARIA COM BLOCOS DE CONCRETO, DIMENSÕES INTERNAS = 2,5X2,5 M, PROFUNDIDADE = 1,45 M, EXCLUINDO TAMPÃO. AF_05/2018</v>
          </cell>
          <cell r="C1600" t="str">
            <v>UN</v>
          </cell>
          <cell r="D1600" t="str">
            <v>6.695,37</v>
          </cell>
        </row>
        <row r="1601">
          <cell r="A1601">
            <v>99327</v>
          </cell>
          <cell r="B1601" t="str">
            <v>ACRÉSCIMO PARA POÇO DE VISITA RETANGULAR PARA DRENAGEM, EM ALVENARIA COM BLOCOS DE CONCRETO, DIMENSÕES INTERNAS = 4X4 M. AF_05/2018</v>
          </cell>
          <cell r="C1601" t="str">
            <v>M</v>
          </cell>
          <cell r="D1601" t="str">
            <v>3.417,69</v>
          </cell>
        </row>
        <row r="1602">
          <cell r="A1602">
            <v>94263</v>
          </cell>
          <cell r="B1602" t="str">
            <v>GUIA (MEIO-FIO) CONCRETO, MOLDADA  IN LOCO  EM TRECHO RETO COM EXTRUSORA, 13 CM BASE X 22 CM ALTURA. AF_06/2016</v>
          </cell>
          <cell r="C1602" t="str">
            <v>M</v>
          </cell>
          <cell r="D1602" t="str">
            <v>25,19</v>
          </cell>
        </row>
        <row r="1603">
          <cell r="A1603">
            <v>94264</v>
          </cell>
          <cell r="B1603" t="str">
            <v>GUIA (MEIO-FIO) CONCRETO, MOLDADA  IN LOCO  EM TRECHO CURVO COM EXTRUSORA, 13 CM BASE X 22 CM ALTURA. AF_06/2016</v>
          </cell>
          <cell r="C1603" t="str">
            <v>M</v>
          </cell>
          <cell r="D1603" t="str">
            <v>27,83</v>
          </cell>
        </row>
        <row r="1604">
          <cell r="A1604">
            <v>94265</v>
          </cell>
          <cell r="B1604" t="str">
            <v>GUIA (MEIO-FIO) CONCRETO, MOLDADA  IN LOCO  EM TRECHO RETO COM EXTRUSORA, 15 CM BASE X 30 CM ALTURA. AF_06/2016</v>
          </cell>
          <cell r="C1604" t="str">
            <v>M</v>
          </cell>
          <cell r="D1604" t="str">
            <v>33,59</v>
          </cell>
        </row>
        <row r="1605">
          <cell r="A1605">
            <v>94266</v>
          </cell>
          <cell r="B1605" t="str">
            <v>GUIA (MEIO-FIO) CONCRETO, MOLDADA  IN LOCO  EM TRECHO CURVO COM EXTRUSORA, 15 CM BASE X 30 CM ALTURA. AF_06/2016</v>
          </cell>
          <cell r="C1605" t="str">
            <v>M</v>
          </cell>
          <cell r="D1605" t="str">
            <v>36,61</v>
          </cell>
        </row>
        <row r="1606">
          <cell r="A1606">
            <v>94267</v>
          </cell>
          <cell r="B1606" t="str">
            <v>GUIA (MEIO-FIO) E SARJETA CONJUGADOS DE CONCRETO, MOLDADA  IN LOCO  EM TRECHO RETO COM EXTRUSORA, 45 CM BASE (15 CM BASE DA GUIA + 30 CM BASE DA SARJETA) X 22 CM ALTURA. AF_06/2016</v>
          </cell>
          <cell r="C1606" t="str">
            <v>M</v>
          </cell>
          <cell r="D1606" t="str">
            <v>40,10</v>
          </cell>
        </row>
        <row r="1607">
          <cell r="A1607">
            <v>94268</v>
          </cell>
          <cell r="B1607" t="str">
            <v>GUIA (MEIO-FIO) E SARJETA CONJUGADOS DE CONCRETO, MOLDADA  IN LOCO  EM TRECHO CURVO COM EXTRUSORA, 45 CM BASE (15 CM BASE DA GUIA + 30 CM BASE DA SARJETA) X 22 CM ALTURA. AF_06/2016</v>
          </cell>
          <cell r="C1607" t="str">
            <v>M</v>
          </cell>
          <cell r="D1607" t="str">
            <v>43,44</v>
          </cell>
        </row>
        <row r="1608">
          <cell r="A1608">
            <v>94269</v>
          </cell>
          <cell r="B1608" t="str">
            <v>GUIA (MEIO-FIO) E SARJETA CONJUGADOS DE CONCRETO, MOLDADA  IN LOCO  EM TRECHO RETO COM EXTRUSORA, 60 CM BASE (15 CM BASE DA GUIA + 45 CM BASE DA SARJETA) X 26 CM ALTURA. AF_06/2016</v>
          </cell>
          <cell r="C1608" t="str">
            <v>M</v>
          </cell>
          <cell r="D1608" t="str">
            <v>57,81</v>
          </cell>
        </row>
        <row r="1609">
          <cell r="A1609">
            <v>94270</v>
          </cell>
          <cell r="B1609" t="str">
            <v>GUIA (MEIO-FIO) E SARJETA CONJUGADOS DE CONCRETO, MOLDADA IN LOCO  EM TRECHO CURVO COM EXTRUSORA, 60 CM BASE (15 CM BASE DA GUIA + 45 CM BASE DA SARJETA) X 26 CM ALTURA. AF_06/2016</v>
          </cell>
          <cell r="C1609" t="str">
            <v>M</v>
          </cell>
          <cell r="D1609" t="str">
            <v>62,46</v>
          </cell>
        </row>
        <row r="1610">
          <cell r="A1610">
            <v>94271</v>
          </cell>
          <cell r="B1610" t="str">
            <v>GUIA (MEIO-FIO) E SARJETA CONJUGADOS DE CONCRETO, MOLDADA  IN LOCO  EM TRECHO RETO COM EXTRUSORA, 65 CM BASE (15 CM BASE DA GUIA + 50 CM BASE DA SARJETA) X 26 CM ALTURA. AF_06/2016</v>
          </cell>
          <cell r="C1610" t="str">
            <v>M</v>
          </cell>
          <cell r="D1610" t="str">
            <v>70,63</v>
          </cell>
        </row>
        <row r="1611">
          <cell r="A1611">
            <v>94272</v>
          </cell>
          <cell r="B1611" t="str">
            <v>GUIA (MEIO-FIO) E SARJETA CONJUGADOS DE CONCRETO, MOLDADA  IN LOCO  EM TRECHO CURVO COM EXTRUSORA, 65 CM BASE (15 CM BASE DA GUIA + 50 CM BASE DA SARJETA) X 26 CM ALTURA. AF_06/2016</v>
          </cell>
          <cell r="C1611" t="str">
            <v>M</v>
          </cell>
          <cell r="D1611" t="str">
            <v>76,83</v>
          </cell>
        </row>
        <row r="1612">
          <cell r="A1612">
            <v>94273</v>
          </cell>
          <cell r="B1612" t="str">
            <v>ASSENTAMENTO DE GUIA (MEIO-FIO) EM TRECHO RETO, CONFECCIONADA EM CONCRETO PRÉ-FABRICADO, DIMENSÕES 100X15X13X30 CM (COMPRIMENTO X BASE INFERIOR X BASE SUPERIOR X ALTURA), PARA VIAS URBANAS (USO VIÁRIO). AF_06/2016</v>
          </cell>
          <cell r="C1612" t="str">
            <v>M</v>
          </cell>
          <cell r="D1612" t="str">
            <v>36,05</v>
          </cell>
        </row>
        <row r="1613">
          <cell r="A1613">
            <v>94274</v>
          </cell>
          <cell r="B1613" t="str">
            <v>ASSENTAMENTO DE GUIA (MEIO-FIO) EM TRECHO CURVO, CONFECCIONADA EM CONCRETO PRÉ-FABRICADO, DIMENSÕES 100X15X13X30 CM (COMPRIMENTO X BASE INFERIOR X BASE SUPERIOR X ALTURA), PARA VIAS URBANAS (USO VIÁRIO). AF_06/2016</v>
          </cell>
          <cell r="C1613" t="str">
            <v>M</v>
          </cell>
          <cell r="D1613" t="str">
            <v>38,99</v>
          </cell>
        </row>
        <row r="1614">
          <cell r="A1614">
            <v>94275</v>
          </cell>
          <cell r="B1614" t="str">
            <v>ASSENTAMENTO DE GUIA (MEIO-FIO) EM TRECHO RETO, CONFECCIONADA EM CONCRETO PRÉ-FABRICADO, DIMENSÕES 100X15X13X20 CM (COMPRIMENTO X BASE INFERIOR X BASE SUPERIOR X ALTURA), PARA URBANIZAÇÃO INTERNA DE EMPREENDIMENTOS. AF_06/2016_P</v>
          </cell>
          <cell r="C1614" t="str">
            <v>M</v>
          </cell>
          <cell r="D1614" t="str">
            <v>34,34</v>
          </cell>
        </row>
        <row r="1615">
          <cell r="A1615">
            <v>94276</v>
          </cell>
          <cell r="B1615" t="str">
            <v>ASSENTAMENTO DE GUIA (MEIO-FIO) EM TRECHO CURVO, CONFECCIONADA EM CONCRETO PRÉ-FABRICADO, DIMENSÕES 100X15X13X20 CM (COMPRIMENTO X BASE INFERIOR X BASE SUPERIOR X ALTURA), PARA URBANIZAÇÃO INTERNA DE EMPREENDIMENTOS. AF_06/2016_P</v>
          </cell>
          <cell r="C1615" t="str">
            <v>M</v>
          </cell>
          <cell r="D1615" t="str">
            <v>37,27</v>
          </cell>
        </row>
        <row r="1616">
          <cell r="A1616">
            <v>94281</v>
          </cell>
          <cell r="B1616" t="str">
            <v>EXECUÇÃO DE SARJETA DE CONCRETO USINADO, MOLDADA  IN LOCO  EM TRECHO RETO, 30 CM BASE X 15 CM ALTURA. AF_06/2016</v>
          </cell>
          <cell r="C1616" t="str">
            <v>M</v>
          </cell>
          <cell r="D1616" t="str">
            <v>40,07</v>
          </cell>
        </row>
        <row r="1617">
          <cell r="A1617">
            <v>94282</v>
          </cell>
          <cell r="B1617" t="str">
            <v>EXECUÇÃO DE SARJETA DE CONCRETO USINADO, MOLDADA  IN LOCO  EM TRECHO CURVO, 30 CM BASE X 15 CM ALTURA. AF_06/2016</v>
          </cell>
          <cell r="C1617" t="str">
            <v>M</v>
          </cell>
          <cell r="D1617" t="str">
            <v>49,02</v>
          </cell>
        </row>
        <row r="1618">
          <cell r="A1618">
            <v>94283</v>
          </cell>
          <cell r="B1618" t="str">
            <v>EXECUÇÃO DE SARJETA DE CONCRETO USINADO, MOLDADA  IN LOCO  EM TRECHO RETO, 45 CM BASE X 15 CM ALTURA. AF_06/2016</v>
          </cell>
          <cell r="C1618" t="str">
            <v>M</v>
          </cell>
          <cell r="D1618" t="str">
            <v>52,33</v>
          </cell>
        </row>
        <row r="1619">
          <cell r="A1619">
            <v>94284</v>
          </cell>
          <cell r="B1619" t="str">
            <v>EXECUÇÃO DE SARJETA DE CONCRETO USINADO, MOLDADA  IN LOCO  EM TRECHO CURVO, 45 CM BASE X 15 CM ALTURA. AF_06/2016</v>
          </cell>
          <cell r="C1619" t="str">
            <v>M</v>
          </cell>
          <cell r="D1619" t="str">
            <v>61,28</v>
          </cell>
        </row>
        <row r="1620">
          <cell r="A1620">
            <v>94285</v>
          </cell>
          <cell r="B1620" t="str">
            <v>EXECUÇÃO DE SARJETA DE CONCRETO USINADO, MOLDADA  IN LOCO  EM TRECHO RETO, 60 CM BASE X 15 CM ALTURA. AF_06/2016</v>
          </cell>
          <cell r="C1620" t="str">
            <v>M</v>
          </cell>
          <cell r="D1620" t="str">
            <v>64,17</v>
          </cell>
        </row>
        <row r="1621">
          <cell r="A1621">
            <v>94286</v>
          </cell>
          <cell r="B1621" t="str">
            <v>EXECUÇÃO DE SARJETA DE CONCRETO USINADO, MOLDADA  IN LOCO  EM TRECHO CURVO, 60 CM BASE X 15 CM ALTURA. AF_06/2016</v>
          </cell>
          <cell r="C1621" t="str">
            <v>M</v>
          </cell>
          <cell r="D1621" t="str">
            <v>73,11</v>
          </cell>
        </row>
        <row r="1622">
          <cell r="A1622">
            <v>94287</v>
          </cell>
          <cell r="B1622" t="str">
            <v>EXECUÇÃO DE SARJETA DE CONCRETO USINADO, MOLDADA  IN LOCO  EM TRECHO RETO, 30 CM BASE X 10 CM ALTURA. AF_06/2016</v>
          </cell>
          <cell r="C1622" t="str">
            <v>M</v>
          </cell>
          <cell r="D1622" t="str">
            <v>30,90</v>
          </cell>
        </row>
        <row r="1623">
          <cell r="A1623">
            <v>94288</v>
          </cell>
          <cell r="B1623" t="str">
            <v>EXECUÇÃO DE SARJETA DE CONCRETO USINADO, MOLDADA  IN LOCO  EM TRECHO CURVO, 30 CM BASE X 10 CM ALTURA. AF_06/2016</v>
          </cell>
          <cell r="C1623" t="str">
            <v>M</v>
          </cell>
          <cell r="D1623" t="str">
            <v>38,73</v>
          </cell>
        </row>
        <row r="1624">
          <cell r="A1624">
            <v>94289</v>
          </cell>
          <cell r="B1624" t="str">
            <v>EXECUÇÃO DE SARJETA DE CONCRETO USINADO, MOLDADA  IN LOCO  EM TRECHO RETO, 45 CM BASE X 10 CM ALTURA. AF_06/2016</v>
          </cell>
          <cell r="C1624" t="str">
            <v>M</v>
          </cell>
          <cell r="D1624" t="str">
            <v>39,63</v>
          </cell>
        </row>
        <row r="1625">
          <cell r="A1625">
            <v>94290</v>
          </cell>
          <cell r="B1625" t="str">
            <v>EXECUÇÃO DE SARJETA DE CONCRETO USINADO, MOLDADA  IN LOCO  EM TRECHO CURVO, 45 CM BASE X 10 CM ALTURA. AF_06/2016</v>
          </cell>
          <cell r="C1625" t="str">
            <v>M</v>
          </cell>
          <cell r="D1625" t="str">
            <v>47,45</v>
          </cell>
        </row>
        <row r="1626">
          <cell r="A1626">
            <v>94291</v>
          </cell>
          <cell r="B1626" t="str">
            <v>EXECUÇÃO DE SARJETA DE CONCRETO USINADO, MOLDADA  IN LOCO  EM TRECHO RETO, 60 CM BASE X 10 CM ALTURA. AF_06/2016</v>
          </cell>
          <cell r="C1626" t="str">
            <v>M</v>
          </cell>
          <cell r="D1626" t="str">
            <v>47,96</v>
          </cell>
        </row>
        <row r="1627">
          <cell r="A1627">
            <v>94292</v>
          </cell>
          <cell r="B1627" t="str">
            <v>EXECUÇÃO DE SARJETA DE CONCRETO USINADO, MOLDADA  IN LOCO  EM TRECHO CURVO, 60 CM BASE X 10 CM ALTURA. AF_06/2016</v>
          </cell>
          <cell r="C1627" t="str">
            <v>M</v>
          </cell>
          <cell r="D1627" t="str">
            <v>55,78</v>
          </cell>
        </row>
        <row r="1628">
          <cell r="A1628">
            <v>94293</v>
          </cell>
          <cell r="B1628" t="str">
            <v>EXECUÇÃO DE SARJETÃO DE CONCRETO USINADO, MOLDADA  IN LOCO  EM TRECHO RETO, 100 CM BASE X 20 CM ALTURA. AF_06/2016</v>
          </cell>
          <cell r="C1628" t="str">
            <v>M</v>
          </cell>
          <cell r="D1628" t="str">
            <v>128,19</v>
          </cell>
        </row>
        <row r="1629">
          <cell r="A1629">
            <v>94294</v>
          </cell>
          <cell r="B1629" t="str">
            <v>EXECUÇÃO DE ESCORAS DE CONCRETO PARA CONTENÇÃO DE GUIAS PRÉ-FABRICADAS. AF_06/2016</v>
          </cell>
          <cell r="C1629" t="str">
            <v>M</v>
          </cell>
          <cell r="D1629" t="str">
            <v>7,45</v>
          </cell>
        </row>
        <row r="1630">
          <cell r="A1630">
            <v>94038</v>
          </cell>
          <cell r="B1630" t="str">
            <v>ESCORAMENTO DE VALA, TIPO PONTALETEAMENTO, COM PROFUNDIDADE DE 0 A 1,5 M, LARGURA MAIOR OU IGUAL A 1,5 M E MENOR QUE 2,5 M, EM LOCAL COM NÍVEL ALTO DE INTERFERÊNCIA. AF_06/2016</v>
          </cell>
          <cell r="C1630" t="str">
            <v>M2</v>
          </cell>
          <cell r="D1630" t="str">
            <v>21,15</v>
          </cell>
        </row>
        <row r="1631">
          <cell r="A1631">
            <v>94039</v>
          </cell>
          <cell r="B1631" t="str">
            <v>ESCORAMENTO DE VALA, TIPO PONTALETEAMENTO, COM PROFUNDIDADE DE 1,5 A 3,0 M, LARGURA MENOR QUE 1,5 M, EM LOCAL COM NÍVEL ALTO DE INTERFERÊNCIA. AF_06/2016</v>
          </cell>
          <cell r="C1631" t="str">
            <v>M2</v>
          </cell>
          <cell r="D1631" t="str">
            <v>12,19</v>
          </cell>
        </row>
        <row r="1632">
          <cell r="A1632">
            <v>94040</v>
          </cell>
          <cell r="B1632" t="str">
            <v>ESCORAMENTO DE VALA, TIPO PONTALETEAMENTO, COM PROFUNDIDADE DE 1,5 A 3,0 M, LARGURA MAIOR OU IGUAL A 1,5 M E MENOR QUE 2,5 M, EM LOCAL COM NÍVEL ALTO DE INTERFERÊNCIA. AF_06/2016</v>
          </cell>
          <cell r="C1632" t="str">
            <v>M2</v>
          </cell>
          <cell r="D1632" t="str">
            <v>17,91</v>
          </cell>
        </row>
        <row r="1633">
          <cell r="A1633">
            <v>94041</v>
          </cell>
          <cell r="B1633" t="str">
            <v>ESCORAMENTO DE VALA, TIPO PONTALETEAMENTO, COM PROFUNDIDADE DE 3,0 A 4,5 M, LARGURA MENOR QUE 1,5 M EM LOCAL COM NÍVEL ALTO DE INTERFERÊNCIA. AF_06/2016</v>
          </cell>
          <cell r="C1633" t="str">
            <v>M2</v>
          </cell>
          <cell r="D1633" t="str">
            <v>9,34</v>
          </cell>
        </row>
        <row r="1634">
          <cell r="A1634">
            <v>94042</v>
          </cell>
          <cell r="B1634" t="str">
            <v>ESCORAMENTO DE VALA, TIPO PONTALETEAMENTO, COM PROFUNDIDADE DE 3,0 A 4,5 M, LARGURA MAIOR OU IGUAL A 1,5 M E MENOR QUE 2,5 M, EM LOCAL COM NÍVEL ALTO DE INTERFERÊNCIA. AF_06/2016</v>
          </cell>
          <cell r="C1634" t="str">
            <v>M2</v>
          </cell>
          <cell r="D1634" t="str">
            <v>15,18</v>
          </cell>
        </row>
        <row r="1635">
          <cell r="A1635">
            <v>94043</v>
          </cell>
          <cell r="B1635" t="str">
            <v>ESCORAMENTO DE VALA, TIPO PONTALETEAMENTO, COM PROFUNDIDADE DE 0 A 1,5 M, LARGURA MENOR QUE 1,5 M, EM LOCAL COM NÍVEL BAIXO DE INTERFERÊNCIA. AF_06/2016</v>
          </cell>
          <cell r="C1635" t="str">
            <v>M2</v>
          </cell>
          <cell r="D1635" t="str">
            <v>14,56</v>
          </cell>
        </row>
        <row r="1636">
          <cell r="A1636">
            <v>94044</v>
          </cell>
          <cell r="B1636" t="str">
            <v>ESCORAMENTO DE VALA, TIPO PONTALETEAMENTO, COM PROFUNDIDADE DE 0 A 1,5 M, LARGURA MAIOR OU IGUAL A 1,5 M E MENOR QUE 2,5 M, EM LOCAL COM NÍVEL BAIXO DE INTERFERÊNCIA. AF_06/2016</v>
          </cell>
          <cell r="C1636" t="str">
            <v>M2</v>
          </cell>
          <cell r="D1636" t="str">
            <v>20,27</v>
          </cell>
        </row>
        <row r="1637">
          <cell r="A1637">
            <v>94045</v>
          </cell>
          <cell r="B1637" t="str">
            <v>ESCORAMENTO DE VALA, TIPO PONTALETEAMENTO, COM PROFUNDIDADE DE 1,5 A 3,0 M, LARGURA MENOR QUE 1,5 M, EM LOCAL COM NÍVEL BAIXO DE INTERFERÊNCIA. AF_06/2016</v>
          </cell>
          <cell r="C1637" t="str">
            <v>M2</v>
          </cell>
          <cell r="D1637" t="str">
            <v>11,32</v>
          </cell>
        </row>
        <row r="1638">
          <cell r="A1638">
            <v>94046</v>
          </cell>
          <cell r="B1638" t="str">
            <v>ESCORAMENTO DE VALA, TIPO PONTALETEAMENTO, COM PROFUNDIDADE DE 1,5 A 3,0 M, LARGURA MAIOR OU IGUAL A 1,5 M E MENOR QUE 2,5 M, EM LOCAL COM NÍVEL BAIXO DE INTERFERÊNCIA. AF_06/2016</v>
          </cell>
          <cell r="C1638" t="str">
            <v>M2</v>
          </cell>
          <cell r="D1638" t="str">
            <v>17,00</v>
          </cell>
        </row>
        <row r="1639">
          <cell r="A1639">
            <v>94047</v>
          </cell>
          <cell r="B1639" t="str">
            <v>ESCORAMENTO DE VALA, TIPO PONTALETEAMENTO, COM PROFUNDIDADE DE 3,0 A 4,5 M, LARGURA MENOR QUE 1,5 M EM LOCAL COM NÍVEL BAIXO DE INTERFERÊNCIA. AF_06/2016</v>
          </cell>
          <cell r="C1639" t="str">
            <v>M2</v>
          </cell>
          <cell r="D1639" t="str">
            <v>8,46</v>
          </cell>
        </row>
        <row r="1640">
          <cell r="A1640">
            <v>94048</v>
          </cell>
          <cell r="B1640" t="str">
            <v>ESCORAMENTO DE VALA, TIPO PONTALETEAMENTO, COM PROFUNDIDADE DE 3,0 A 4,5 M, LARGURA MAIOR OU IGUAL A 1,5 M E MENOR QUE 2,5 M, EM LOCAL COM NÍVEL BAIXO DE INTERFERÊNCIA. AF_06/2016</v>
          </cell>
          <cell r="C1640" t="str">
            <v>M2</v>
          </cell>
          <cell r="D1640" t="str">
            <v>14,26</v>
          </cell>
        </row>
        <row r="1641">
          <cell r="A1641">
            <v>94049</v>
          </cell>
          <cell r="B1641" t="str">
            <v>ESCORAMENTO DE VALA, TIPO DESCONTÍNUO, COM PROFUNDIDADE DE 0 A 1,5 M, LARGURA MENOR QUE 1,5 M, EM LOCAL COM NÍVEL ALTO DE INTERFERÊNCIA. AF_06/2016</v>
          </cell>
          <cell r="C1641" t="str">
            <v>M2</v>
          </cell>
          <cell r="D1641" t="str">
            <v>26,41</v>
          </cell>
        </row>
        <row r="1642">
          <cell r="A1642">
            <v>94050</v>
          </cell>
          <cell r="B1642" t="str">
            <v>ESCORAMENTO DE VALA, TIPO DESCONTÍNUO, COM PROFUNDIDADE DE 0 A 1,5 M, LARGURA MAIOR OU IGUAL A 1,5 M E MENOR QUE 2,5 M, EM LOCAL COM NÍVEL ALTO DE INTERFERÊNCIA. AF_06/2016</v>
          </cell>
          <cell r="C1642" t="str">
            <v>M2</v>
          </cell>
          <cell r="D1642" t="str">
            <v>33,82</v>
          </cell>
        </row>
        <row r="1643">
          <cell r="A1643">
            <v>94051</v>
          </cell>
          <cell r="B1643" t="str">
            <v>ESCORAMENTO DE VALA, TIPO DESCONTÍNUO, COM PROFUNDIDADE DE 1,5 M A 3,0 M, LARGURA MENOR QUE 1,5 M, EM LOCAL COM NÍVEL ALTO DE INTERFERÊNCIA. AF_06/2016</v>
          </cell>
          <cell r="C1643" t="str">
            <v>M2</v>
          </cell>
          <cell r="D1643" t="str">
            <v>21,83</v>
          </cell>
        </row>
        <row r="1644">
          <cell r="A1644">
            <v>94052</v>
          </cell>
          <cell r="B1644" t="str">
            <v>ESCORAMENTO DE VALA, TIPO DESCONTÍNUO, COM PROFUNDIDADE DE 1,5 A 3,0 M, LARGURA MAIOR OU IGUAL A 1,5 M E MENOR QUE 2,5 M, EM LOCAL COM NÍVEL ALTO DE INTERFERÊNCIA. AF_06/2016</v>
          </cell>
          <cell r="C1644" t="str">
            <v>M2</v>
          </cell>
          <cell r="D1644" t="str">
            <v>29,12</v>
          </cell>
        </row>
        <row r="1645">
          <cell r="A1645">
            <v>94053</v>
          </cell>
          <cell r="B1645" t="str">
            <v>ESCORAMENTO DE VALA, TIPO DESCONTÍNUO, COM PROFUNDIDADE DE 3,0 A 4,5 M, LARGURA MENOR QUE 1,5 M, EM LOCAL COM NÍVEL ALTO DE INTERFERÊNCIA. AF_06/2016</v>
          </cell>
          <cell r="C1645" t="str">
            <v>M2</v>
          </cell>
          <cell r="D1645" t="str">
            <v>19,07</v>
          </cell>
        </row>
        <row r="1646">
          <cell r="A1646">
            <v>94054</v>
          </cell>
          <cell r="B1646" t="str">
            <v>ESCORAMENTO DE VALA, TIPO DESCONTÍNUO, COM PROFUNDIDADE DE 3,0 A 4,5 M, LARGURA MAIOR OU IGUAL A 1,5 E MENOR QUE 2,5 M, EM LOCAL COM NÍVEL ALTO DE INTERFERÊNCIA. AF_06/2016</v>
          </cell>
          <cell r="C1646" t="str">
            <v>M2</v>
          </cell>
          <cell r="D1646" t="str">
            <v>26,48</v>
          </cell>
        </row>
        <row r="1647">
          <cell r="A1647">
            <v>94055</v>
          </cell>
          <cell r="B1647" t="str">
            <v>ESCORAMENTO DE VALA, TIPO DESCONTÍNUO, COM PROFUNDIDADE DE 0 A 1,5 M, LARGURA MENOR QUE 1,5 M, EM LOCAL COM NÍVEL BAIXO DE INTERFERÊNCIA. AF_06/2016</v>
          </cell>
          <cell r="C1647" t="str">
            <v>M2</v>
          </cell>
          <cell r="D1647" t="str">
            <v>25,77</v>
          </cell>
        </row>
        <row r="1648">
          <cell r="A1648">
            <v>94056</v>
          </cell>
          <cell r="B1648" t="str">
            <v>ESCORAMENTO DE VALA, TIPO DESCONTÍNUO, COM PROFUNDIDADE DE 0 A 1,5 M, LARGURA MAIOR OU IGUAL A 1,5 M E MENOR QUE 2,5 M, EM LOCAL COM NÍVEL BAIXO DE INTERFERÊNCIA. AF_06/2016</v>
          </cell>
          <cell r="C1648" t="str">
            <v>M2</v>
          </cell>
          <cell r="D1648" t="str">
            <v>32,67</v>
          </cell>
        </row>
        <row r="1649">
          <cell r="A1649">
            <v>94057</v>
          </cell>
          <cell r="B1649" t="str">
            <v>ESCORAMENTO DE VALA, TIPO DESCONTÍNUO, COM PROFUNDIDADE DE 1,5 M A 3,0 M, LARGURA MENOR QUE 1,5 M, EM LOCAL COM NÍVEL BAIXO DE INTERFERÊNCIA. AF_06/2016</v>
          </cell>
          <cell r="C1649" t="str">
            <v>M2</v>
          </cell>
          <cell r="D1649" t="str">
            <v>20,67</v>
          </cell>
        </row>
        <row r="1650">
          <cell r="A1650">
            <v>94058</v>
          </cell>
          <cell r="B1650" t="str">
            <v>ESCORAMENTO DE VALA, TIPO DESCONTÍNUO, COM PROFUNDIDADE DE 1,5 A 3,0 M, LARGURA MAIOR OU IGUAL A 1,5 M E MENOR QUE 2,5 M, EM LOCAL COM NÍVEL BAIXO DE INTERFERÊNCIA. AF_06/2016</v>
          </cell>
          <cell r="C1650" t="str">
            <v>M2</v>
          </cell>
          <cell r="D1650" t="str">
            <v>27,95</v>
          </cell>
        </row>
        <row r="1651">
          <cell r="A1651">
            <v>94059</v>
          </cell>
          <cell r="B1651" t="str">
            <v>ESCORAMENTO DE VALA, TIPO DESCONTÍNUO, COM PROFUNDIDADE DE 3,0 A 4,5 M, LARGURA MENOR QUE 1,5 M, EM LOCAL COM NÍVEL BAIXO DE INTERFERÊNCIA. AF_06/2016</v>
          </cell>
          <cell r="C1651" t="str">
            <v>M2</v>
          </cell>
          <cell r="D1651" t="str">
            <v>17,92</v>
          </cell>
        </row>
        <row r="1652">
          <cell r="A1652">
            <v>94060</v>
          </cell>
          <cell r="B1652" t="str">
            <v>ESCORAMENTO DE VALA, TIPO DESCONTÍNUO, COM PROFUNDIDADE DE 3,0 A 4,5 M, LARGURA MAIOR OU IGUAL A 1,5 E MENOR QUE 2,5 M, EM LOCAL COM NÍVEL BAIXO DE INTERFERÊNCIA. AF_06/2016</v>
          </cell>
          <cell r="C1652" t="str">
            <v>M2</v>
          </cell>
          <cell r="D1652" t="str">
            <v>25,31</v>
          </cell>
        </row>
        <row r="1653">
          <cell r="A1653">
            <v>101570</v>
          </cell>
          <cell r="B1653" t="str">
            <v>ESCORAMENTO DE VALA, TIPO PONTALETEAMENTO, COM PROFUNDIDADE DE 0 A 1,5 M, LARGURA MENOR QUE 1,5 M. AF_08/2020</v>
          </cell>
          <cell r="C1653" t="str">
            <v>M2</v>
          </cell>
          <cell r="D1653" t="str">
            <v>14,84</v>
          </cell>
        </row>
        <row r="1654">
          <cell r="A1654">
            <v>101571</v>
          </cell>
          <cell r="B1654" t="str">
            <v>ESCORAMENTO DE VALA, TIPO PONTALETEAMENTO, COM PROFUNDIDADE DE 0 A 1,5 M, LARGURA MAIOR OU IGUAL A 1,5 M E MENOR QUE 2,5 M. AF_08/2020</v>
          </cell>
          <cell r="C1654" t="str">
            <v>M2</v>
          </cell>
          <cell r="D1654" t="str">
            <v>20,78</v>
          </cell>
        </row>
        <row r="1655">
          <cell r="A1655">
            <v>101572</v>
          </cell>
          <cell r="B1655" t="str">
            <v>ESCORAMENTO DE VALA, TIPO PONTALETEAMENTO, COM PROFUNDIDADE DE 1,5 A 3,0 M, LARGURA MENOR QUE 1,5 M. AF_08/2020</v>
          </cell>
          <cell r="C1655" t="str">
            <v>M2</v>
          </cell>
          <cell r="D1655" t="str">
            <v>11,57</v>
          </cell>
        </row>
        <row r="1656">
          <cell r="A1656">
            <v>101573</v>
          </cell>
          <cell r="B1656" t="str">
            <v>ESCORAMENTO DE VALA, TIPO PONTALETEAMENTO, COM PROFUNDIDADE DE 1,5 A 3,0 M, LARGURA MAIOR OU IGUAL A 1,5 M E MENOR QUE 2,5 M. AF_08/2020</v>
          </cell>
          <cell r="C1656" t="str">
            <v>M2</v>
          </cell>
          <cell r="D1656" t="str">
            <v>17,51</v>
          </cell>
        </row>
        <row r="1657">
          <cell r="A1657">
            <v>101574</v>
          </cell>
          <cell r="B1657" t="str">
            <v>ESCORAMENTO DE VALA, TIPO PONTALETEAMENTO, COM PROFUNDIDADE DE 3,0 A 4,5 M, LARGURA MENOR QUE 1,5 M. AF_08/2020</v>
          </cell>
          <cell r="C1657" t="str">
            <v>M2</v>
          </cell>
          <cell r="D1657" t="str">
            <v>8,75</v>
          </cell>
        </row>
        <row r="1658">
          <cell r="A1658">
            <v>101575</v>
          </cell>
          <cell r="B1658" t="str">
            <v>ESCORAMENTO DE VALA, TIPO PONTALETEAMENTO, COM PROFUNDIDADE DE 3,0 A 4,5 M, LARGURA MAIOR OU IGUAL A 1,5 M E MENOR QUE 2,5 M. AF_08/2020</v>
          </cell>
          <cell r="C1658" t="str">
            <v>M2</v>
          </cell>
          <cell r="D1658" t="str">
            <v>14,88</v>
          </cell>
        </row>
        <row r="1659">
          <cell r="A1659">
            <v>101576</v>
          </cell>
          <cell r="B1659" t="str">
            <v>ESCORAMENTO DE VALA, TIPO DESCONTÍNUO, COM PROFUNDIDADE DE 0 A 1,5 M, LARGURA MENOR QUE 1,5 M. AF_08/2020</v>
          </cell>
          <cell r="C1659" t="str">
            <v>M2</v>
          </cell>
          <cell r="D1659" t="str">
            <v>25,54</v>
          </cell>
        </row>
        <row r="1660">
          <cell r="A1660">
            <v>101577</v>
          </cell>
          <cell r="B1660" t="str">
            <v>ESCORAMENTO DE VALA, TIPO DESCONTÍNUO, COM PROFUNDIDADE DE 0 A 1,5 M, LARGURA MAIOR OU IGUAL A 1,5 M E MENOR QUE 2,5 M. AF_08/2020</v>
          </cell>
          <cell r="C1660" t="str">
            <v>M2</v>
          </cell>
          <cell r="D1660" t="str">
            <v>33,09</v>
          </cell>
        </row>
        <row r="1661">
          <cell r="A1661">
            <v>101578</v>
          </cell>
          <cell r="B1661" t="str">
            <v>ESCORAMENTO DE VALA, TIPO DESCONTÍNUO, COM PROFUNDIDADE DE 1,5 M A 3,0 M, LARGURA MENOR QUE 1,5 M. AF_08/2020</v>
          </cell>
          <cell r="C1661" t="str">
            <v>M2</v>
          </cell>
          <cell r="D1661" t="str">
            <v>20,94</v>
          </cell>
        </row>
        <row r="1662">
          <cell r="A1662">
            <v>101579</v>
          </cell>
          <cell r="B1662" t="str">
            <v>ESCORAMENTO DE VALA, TIPO DESCONTÍNUO, COM PROFUNDIDADE DE 1,5 A 3,0 M, LARGURA MAIOR OU IGUAL A 1,5 M E MENOR QUE 2,5 M. AF_08/2020</v>
          </cell>
          <cell r="C1662" t="str">
            <v>M2</v>
          </cell>
          <cell r="D1662" t="str">
            <v>28,49</v>
          </cell>
        </row>
        <row r="1663">
          <cell r="A1663">
            <v>101580</v>
          </cell>
          <cell r="B1663" t="str">
            <v>ESCORAMENTO DE VALA, TIPO DESCONTÍNUO, COM PROFUNDIDADE DE 3,0 A 4,5 M, LARGURA MENOR QUE 1,5 M. AF_08/2020</v>
          </cell>
          <cell r="C1663" t="str">
            <v>M2</v>
          </cell>
          <cell r="D1663" t="str">
            <v>18,33</v>
          </cell>
        </row>
        <row r="1664">
          <cell r="A1664">
            <v>101581</v>
          </cell>
          <cell r="B1664" t="str">
            <v>ESCORAMENTO DE VALA, TIPO DESCONTÍNUO, COM PROFUNDIDADE DE 3,0 A 4,5 M, LARGURA MAIOR OU IGUAL A 1,5 E MENOR QUE 2,5 M. AF_08/2020</v>
          </cell>
          <cell r="C1664" t="str">
            <v>M2</v>
          </cell>
          <cell r="D1664" t="str">
            <v>26,06</v>
          </cell>
        </row>
        <row r="1665">
          <cell r="A1665">
            <v>101582</v>
          </cell>
          <cell r="B1665" t="str">
            <v>ESCORAMENTO DE VALA, TIPO CONTÍNUO, COM PROFUNDIDADE DE 0 A 1,5 M, LARGURA MENOR QUE 1,5 M. AF_08/2020</v>
          </cell>
          <cell r="C1665" t="str">
            <v>M2</v>
          </cell>
          <cell r="D1665" t="str">
            <v>40,91</v>
          </cell>
        </row>
        <row r="1666">
          <cell r="A1666">
            <v>101583</v>
          </cell>
          <cell r="B1666" t="str">
            <v>ESCORAMENTO DE VALA, TIPO CONTÍNUO, COM PROFUNDIDADE DE 0 A 1,5 M, LARGURA MAIOR OU IGUAL A 1,5 M E MENOR QUE 2,5 M. AF_08/2020</v>
          </cell>
          <cell r="C1666" t="str">
            <v>M2</v>
          </cell>
          <cell r="D1666" t="str">
            <v>52,55</v>
          </cell>
        </row>
        <row r="1667">
          <cell r="A1667">
            <v>101584</v>
          </cell>
          <cell r="B1667" t="str">
            <v>ESCORAMENTO DE VALA, TIPO CONTÍNUO, COM PROFUNDIDADE DE 1,5 M A 3,0 M, LARGURA MENOR QUE 1,5 M. AF_08/2020</v>
          </cell>
          <cell r="C1667" t="str">
            <v>M2</v>
          </cell>
          <cell r="D1667" t="str">
            <v>33,29</v>
          </cell>
        </row>
        <row r="1668">
          <cell r="A1668">
            <v>101585</v>
          </cell>
          <cell r="B1668" t="str">
            <v>ESCORAMENTO DE VALA, TIPO CONTÍNUO, COM PROFUNDIDADE DE 1,5 A 3,0 M, LARGURA MAIOR OU IGUAL A 1,5 M E MENOR QUE 2,5 M. AF_08/2020</v>
          </cell>
          <cell r="C1668" t="str">
            <v>M2</v>
          </cell>
          <cell r="D1668" t="str">
            <v>44,93</v>
          </cell>
        </row>
        <row r="1669">
          <cell r="A1669">
            <v>101586</v>
          </cell>
          <cell r="B1669" t="str">
            <v>ESCORAMENTO DE VALA, TIPO CONTÍNUO, COM PROFUNDIDADE DE 3,0 A 4,5 M, LARGURA MENOR QUE 1,5 M. AF_08/2020</v>
          </cell>
          <cell r="C1669" t="str">
            <v>M2</v>
          </cell>
          <cell r="D1669" t="str">
            <v>28,25</v>
          </cell>
        </row>
        <row r="1670">
          <cell r="A1670">
            <v>101587</v>
          </cell>
          <cell r="B1670" t="str">
            <v>ESCORAMENTO DE VALA, TIPO CONTÍNUO, COM PROFUNDIDADE DE 3,0 A 4,5 M, LARGURA MAIOR OU IGUAL A 1,5 E MENOR QUE 2,5 M. AF_08/2020</v>
          </cell>
          <cell r="C1670" t="str">
            <v>M2</v>
          </cell>
          <cell r="D1670" t="str">
            <v>40,08</v>
          </cell>
        </row>
        <row r="1671">
          <cell r="A1671">
            <v>101588</v>
          </cell>
          <cell r="B1671" t="str">
            <v>ESCORAMENTO DE VALA, TIPO CONTÍNUO COM PERFIL METÁLICO "U", COM PROFUNDIDADE DE 0 A 1,5 M, LARGURA MENOR QUE 1,5 M. AF_08/2020</v>
          </cell>
          <cell r="C1671" t="str">
            <v>M2</v>
          </cell>
          <cell r="D1671" t="str">
            <v>56,25</v>
          </cell>
        </row>
        <row r="1672">
          <cell r="A1672">
            <v>101589</v>
          </cell>
          <cell r="B1672" t="str">
            <v>ESCORAMENTO DE VALA,TIPO CONTÍNUO COM PERFIL METÁLICO "U", COM PROFUNDIDADE DE 0 A 1,5 M, LARGURA MAIOR OU IGUAL A 1,5 E MENOR QUE 2,5 M. AF_08/2020</v>
          </cell>
          <cell r="C1672" t="str">
            <v>M2</v>
          </cell>
          <cell r="D1672" t="str">
            <v>82,36</v>
          </cell>
        </row>
        <row r="1673">
          <cell r="A1673">
            <v>101590</v>
          </cell>
          <cell r="B1673" t="str">
            <v>ESCORAMENTO DE VALA, TIPO CONTÍNUO COM PERFIL METÁLICO "U", COM PROFUNDIDADE DE 1,5 A 3,0 M, LARGURA MENOR QUE 1,5 M. AF_08/2020</v>
          </cell>
          <cell r="C1673" t="str">
            <v>M2</v>
          </cell>
          <cell r="D1673" t="str">
            <v>42,50</v>
          </cell>
        </row>
        <row r="1674">
          <cell r="A1674">
            <v>101591</v>
          </cell>
          <cell r="B1674" t="str">
            <v>ESCORAMENTO DE VALA, TIPO CONTÍNUO COM PERFIL METÁLICO "U", COM PROFUNDIDADE DE 1,5 A 3,0 M, LARGURA MAIOR OU IGUAL 1,5 M E MENOR QUE 2,5 M. AF_08/2020</v>
          </cell>
          <cell r="C1674" t="str">
            <v>M2</v>
          </cell>
          <cell r="D1674" t="str">
            <v>68,62</v>
          </cell>
        </row>
        <row r="1675">
          <cell r="A1675">
            <v>101592</v>
          </cell>
          <cell r="B1675" t="str">
            <v>ESCORAMENTO DE VALA, TIPO CONTÍNUO COM PERFIL METÁLICO "U", COM PROFUNDIDADE DE 3,0 A 4,5 M, LARGURA MENOR QUE 1,5 M. AF_08/2020</v>
          </cell>
          <cell r="C1675" t="str">
            <v>M2</v>
          </cell>
          <cell r="D1675" t="str">
            <v>29,68</v>
          </cell>
        </row>
        <row r="1676">
          <cell r="A1676">
            <v>101593</v>
          </cell>
          <cell r="B1676" t="str">
            <v>ESCORAMENTO DE VALA, TIPO CONTÍNUO COM PERFIL METÁLICO "U", COM PROFUNDIDADE DE 3,0 A 4,5 M, LARGURA MAIOR OU IGUAL A 1,5 M E MENOR QUE 2,5 M. AF_08/2020</v>
          </cell>
          <cell r="C1676" t="str">
            <v>M2</v>
          </cell>
          <cell r="D1676" t="str">
            <v>55,96</v>
          </cell>
        </row>
        <row r="1677">
          <cell r="A1677">
            <v>101600</v>
          </cell>
          <cell r="B1677" t="str">
            <v>ESCORAMENTO DE VALA, TIPO BLINDAGEM, COM PROFUNDIDADE DE 0 A 1,5 M, LARGURA MENOR QUE 1,5 M - EXECUÇÃO, NÃO INCLUI MATERIAL. AF_08/2020</v>
          </cell>
          <cell r="C1677" t="str">
            <v>M2</v>
          </cell>
          <cell r="D1677" t="str">
            <v>10,60</v>
          </cell>
        </row>
        <row r="1678">
          <cell r="A1678">
            <v>101601</v>
          </cell>
          <cell r="B1678" t="str">
            <v>ESCORAMENTO DE VALA, TIPO BLINDAGEM COM PROFUNDIDADE DE 0 A 1,5 M, LARGURA MAIOR OU IGUAL A 1,5 M E MENOR QUE 2,5 M - EXECUÇÃO, NÃO INCLUI MATERIAL. AF_08/2020</v>
          </cell>
          <cell r="C1678" t="str">
            <v>M2</v>
          </cell>
          <cell r="D1678" t="str">
            <v>15,70</v>
          </cell>
        </row>
        <row r="1679">
          <cell r="A1679">
            <v>101602</v>
          </cell>
          <cell r="B1679" t="str">
            <v>ESCORAMENTO DE VALA, TIPO BLINDAGEM, COM PROFUNDIDADE DE 1,5 A 3,0 M, LARGURA MENOR QUE 1,5 M - EXECUÇÃO, NÃO INCLUI MATERIAL. AF_08/2020</v>
          </cell>
          <cell r="C1679" t="str">
            <v>M2</v>
          </cell>
          <cell r="D1679" t="str">
            <v>7,86</v>
          </cell>
        </row>
        <row r="1680">
          <cell r="A1680">
            <v>101603</v>
          </cell>
          <cell r="B1680" t="str">
            <v>ESCORAMENTO DE VALA, TIPO BLINDAGEM, COM PROFUNDIDADE DE 1,5 A 3,0 M, LARGURA MAIOR OU IGUAL A 1,5 M E MENOR QUE 2,5 M - EXECUÇÃO, NÃO INCLUI MATERIAL. AF_08/2020</v>
          </cell>
          <cell r="C1680" t="str">
            <v>M2</v>
          </cell>
          <cell r="D1680" t="str">
            <v>12,96</v>
          </cell>
        </row>
        <row r="1681">
          <cell r="A1681">
            <v>101604</v>
          </cell>
          <cell r="B1681" t="str">
            <v>ESCORAMENTO DE VALA, TIPO BLINDAGEM, COM PROFUNDIDADE DE 3,0 A 4,5 M, LARGURA MENOR QUE 1,5 M - EXECUÇÃO, NÃO INCLUI MATERIAL. AF_08/2020</v>
          </cell>
          <cell r="C1681" t="str">
            <v>M2</v>
          </cell>
          <cell r="D1681" t="str">
            <v>5,13</v>
          </cell>
        </row>
        <row r="1682">
          <cell r="A1682">
            <v>101605</v>
          </cell>
          <cell r="B1682" t="str">
            <v>ESCORAMENTO DE VALA, TIPO BLINDAGEM, COM PROFUNDIDADE DE 3,0 A 4,5 M, LARGURA MAIOR OU IGUAL A 1,5 M E MENOR QUE 2,5 M - EXECUÇÃO, NÃO INCLUI MATERIAL. AF_08/2020</v>
          </cell>
          <cell r="C1682" t="str">
            <v>M2</v>
          </cell>
          <cell r="D1682" t="str">
            <v>10,23</v>
          </cell>
        </row>
        <row r="1683">
          <cell r="A1683">
            <v>90788</v>
          </cell>
          <cell r="B1683" t="str">
            <v>KIT DE PORTA-PRONTA DE MADEIRA EM ACABAMENTO MELAMÍNICO BRANCO, FOLHA LEVE OU MÉDIA, 60X210CM, EXCLUSIVE FECHADURA, FIXAÇÃO COM PREENCHIMENTO PARCIAL DE ESPUMA EXPANSIVA - FORNECIMENTO E INSTALAÇÃO. AF_12/2019</v>
          </cell>
          <cell r="C1683" t="str">
            <v>UN</v>
          </cell>
          <cell r="D1683" t="str">
            <v>522,07</v>
          </cell>
        </row>
        <row r="1684">
          <cell r="A1684">
            <v>90789</v>
          </cell>
          <cell r="B1684" t="str">
            <v>KIT DE PORTA-PRONTA DE MADEIRA EM ACABAMENTO MELAMÍNICO BRANCO, FOLHA LEVE OU MÉDIA, 70X210CM, EXCLUSIVE FECHADURA, FIXAÇÃO COM PREENCHIMENTO PARCIAL DE ESPUMA EXPANSIVA - FORNECIMENTO E INSTALAÇÃO. AF_12/2019</v>
          </cell>
          <cell r="C1684" t="str">
            <v>UN</v>
          </cell>
          <cell r="D1684" t="str">
            <v>539,30</v>
          </cell>
        </row>
        <row r="1685">
          <cell r="A1685">
            <v>90790</v>
          </cell>
          <cell r="B1685" t="str">
            <v>KIT DE PORTA-PRONTA DE MADEIRA EM ACABAMENTO MELAMÍNICO BRANCO, FOLHA LEVE OU MÉDIA, 80X210CM, EXCLUSIVE FECHADURA, FIXAÇÃO COM PREENCHIMENTO PARCIAL DE ESPUMA EXPANSIVA - FORNECIMENTO E INSTALAÇÃO. AF_12/2019</v>
          </cell>
          <cell r="C1685" t="str">
            <v>UN</v>
          </cell>
          <cell r="D1685" t="str">
            <v>543,67</v>
          </cell>
        </row>
        <row r="1686">
          <cell r="A1686">
            <v>90791</v>
          </cell>
          <cell r="B1686" t="str">
            <v>KIT DE PORTA-PRONTA DE MADEIRA EM ACABAMENTO MELAMÍNICO BRANCO, FOLHA PESADA OU SUPERPESADA, 80X210CM, EXCLUSIVE FECHADURA, FIXAÇÃO COM PREENCHIMENTO PARCIAL DE ESPUMA EXPANSIVA - FORNECIMENTO E INSTALAÇÃO. AF_12/2019</v>
          </cell>
          <cell r="C1686" t="str">
            <v>UN</v>
          </cell>
          <cell r="D1686" t="str">
            <v>580,64</v>
          </cell>
        </row>
        <row r="1687">
          <cell r="A1687">
            <v>90793</v>
          </cell>
          <cell r="B1687" t="str">
            <v>KIT DE PORTA-PRONTA DE MADEIRA EM ACABAMENTO MELAMÍNICO BRANCO, FOLHA PESADA OU SUPERPESADA, 90X210CM, EXCLUSIVE FECHADURA, FIXAÇÃO COM PREENCHIMENTO TOTAL DE ESPUMA EXPANSIVA - FORNECIMENTO E INSTALAÇÃO. AF_12/2019</v>
          </cell>
          <cell r="C1687" t="str">
            <v>UN</v>
          </cell>
          <cell r="D1687" t="str">
            <v>618,97</v>
          </cell>
        </row>
        <row r="1688">
          <cell r="A1688">
            <v>90794</v>
          </cell>
          <cell r="B1688" t="str">
            <v>KIT DE PORTA-PRONTA DE MADEIRA EM ACABAMENTO MELAMÍNICO BRANCO, FOLHA LEVE OU MÉDIA, E BATENTE METÁLICO, 60X210CM, EXCLUSIVE FECHADURA, FIXAÇÃO COM ARGAMASSA - FORNECIMENTO E INSTALAÇÃO. AF_12/2019</v>
          </cell>
          <cell r="C1688" t="str">
            <v>UN</v>
          </cell>
          <cell r="D1688" t="str">
            <v>516,83</v>
          </cell>
        </row>
        <row r="1689">
          <cell r="A1689">
            <v>90795</v>
          </cell>
          <cell r="B1689" t="str">
            <v>KIT DE PORTA-PRONTA DE MADEIRA EM ACABAMENTO MELAMÍNICO BRANCO, FOLHA LEVE OU MÉDIA, E BATENTE METÁLICO, 70X210CM,  EXCLUSIVE FECHADURA, FIXAÇÃO COM ARGAMASSA - FORNECIMENTO E INSTALAÇÃO. AF_12/2019</v>
          </cell>
          <cell r="C1689" t="str">
            <v>UN</v>
          </cell>
          <cell r="D1689" t="str">
            <v>500,78</v>
          </cell>
        </row>
        <row r="1690">
          <cell r="A1690">
            <v>90796</v>
          </cell>
          <cell r="B1690" t="str">
            <v>KIT DE PORTA-PRONTA DE MADEIRA EM ACABAMENTO MELAMÍNICO BRANCO, FOLHA LEVE OU MÉDIA, E BATENTE METÁLICO, 80X210CM, EXCLUSIVE FECHADURA, FIXAÇÃO COM ARGAMASSA - FORNECIMENTO E INSTALAÇÃO. AF_12/2019</v>
          </cell>
          <cell r="C1690" t="str">
            <v>UN</v>
          </cell>
          <cell r="D1690" t="str">
            <v>510,05</v>
          </cell>
        </row>
        <row r="1691">
          <cell r="A1691">
            <v>90797</v>
          </cell>
          <cell r="B1691" t="str">
            <v>KIT DE PORTA-PRONTA DE MADEIRA EM ACABAMENTO MELAMÍNICO BRANCO, FOLHA LEVE OU MÉDIA, E BATENTE METÁLICO, 90X210CM,  EXCLUSIVE FECHADURA, FIXAÇÃO COM ARGAMASSA - FORNECIMENTO E INSTALAÇÃO. AF_12/2019</v>
          </cell>
          <cell r="C1691" t="str">
            <v>UN</v>
          </cell>
          <cell r="D1691" t="str">
            <v>623,87</v>
          </cell>
        </row>
        <row r="1692">
          <cell r="A1692">
            <v>90798</v>
          </cell>
          <cell r="B1692" t="str">
            <v>KIT DE PORTA-PRONTA DE MADEIRA EM ACABAMENTO MELAMÍNICO BRANCO, FOLHA PESADA OU SUPERPESADA, E BATENTE METÁLICO, 80X210CM, EXCLUSIVE FECHADURA, FIXAÇÃO COM ARGAMASSA - FORNECIMENTO E INSTALAÇÃO. AF_12/2019</v>
          </cell>
          <cell r="C1692" t="str">
            <v>UN</v>
          </cell>
          <cell r="D1692" t="str">
            <v>627,93</v>
          </cell>
        </row>
        <row r="1693">
          <cell r="A1693">
            <v>90799</v>
          </cell>
          <cell r="B1693" t="str">
            <v>KIT DE PORTA-PRONTA DE MADEIRA EM ACABAMENTO MELAMÍNICO BRANCO, FOLHA PESADA OU SUPERPESADA, E BATENTE METÁLICO, 90X210CM, EXCLUSIVE FECHADURA, FIXAÇÃO COM ARGAMASSA - FORNECIMENTO E INSTALAÇÃO. AF_12/2019</v>
          </cell>
          <cell r="C1693" t="str">
            <v>UN</v>
          </cell>
          <cell r="D1693" t="str">
            <v>648,05</v>
          </cell>
        </row>
        <row r="1694">
          <cell r="A1694">
            <v>90801</v>
          </cell>
          <cell r="B1694" t="str">
            <v>BATENTE PARA PORTA DE MADEIRA, PADRÃO MÉDIO - FORNECIMENTO E MONTAGEM. AF_12/2019</v>
          </cell>
          <cell r="C1694" t="str">
            <v>UN</v>
          </cell>
          <cell r="D1694" t="str">
            <v>160,28</v>
          </cell>
        </row>
        <row r="1695">
          <cell r="A1695">
            <v>90806</v>
          </cell>
          <cell r="B1695" t="str">
            <v>BATENTE PARA PORTA DE MADEIRA, FIXAÇÃO COM ARGAMASSA, PADRÃO MÉDIO - FORNECIMENTO E INSTALAÇÃO. AF_12/2019_P</v>
          </cell>
          <cell r="C1695" t="str">
            <v>UN</v>
          </cell>
          <cell r="D1695" t="str">
            <v>226,00</v>
          </cell>
        </row>
        <row r="1696">
          <cell r="A1696">
            <v>90820</v>
          </cell>
          <cell r="B1696" t="str">
            <v>PORTA DE MADEIRA PARA PINTURA, SEMI-OCA (LEVE OU MÉDIA), 60X210CM, ESPESSURA DE 3,5CM, INCLUSO DOBRADIÇAS - FORNECIMENTO E INSTALAÇÃO. AF_12/2019</v>
          </cell>
          <cell r="C1696" t="str">
            <v>UN</v>
          </cell>
          <cell r="D1696" t="str">
            <v>333,79</v>
          </cell>
        </row>
        <row r="1697">
          <cell r="A1697">
            <v>90821</v>
          </cell>
          <cell r="B1697" t="str">
            <v>PORTA DE MADEIRA PARA PINTURA, SEMI-OCA (LEVE OU MÉDIA), 70X210CM, ESPESSURA DE 3,5CM, INCLUSO DOBRADIÇAS - FORNECIMENTO E INSTALAÇÃO. AF_12/2019</v>
          </cell>
          <cell r="C1697" t="str">
            <v>UN</v>
          </cell>
          <cell r="D1697" t="str">
            <v>364,32</v>
          </cell>
        </row>
        <row r="1698">
          <cell r="A1698">
            <v>90822</v>
          </cell>
          <cell r="B1698" t="str">
            <v>PORTA DE MADEIRA PARA PINTURA, SEMI-OCA (LEVE OU MÉDIA), 80X210CM, ESPESSURA DE 3,5CM, INCLUSO DOBRADIÇAS - FORNECIMENTO E INSTALAÇÃO. AF_12/2019</v>
          </cell>
          <cell r="C1698" t="str">
            <v>UN</v>
          </cell>
          <cell r="D1698" t="str">
            <v>358,70</v>
          </cell>
        </row>
        <row r="1699">
          <cell r="A1699">
            <v>90823</v>
          </cell>
          <cell r="B1699" t="str">
            <v>PORTA DE MADEIRA PARA PINTURA, SEMI-OCA (LEVE OU MÉDIA), 90X210CM, ESPESSURA DE 3,5CM, INCLUSO DOBRADIÇAS - FORNECIMENTO E INSTALAÇÃO. AF_12/2019</v>
          </cell>
          <cell r="C1699" t="str">
            <v>UN</v>
          </cell>
          <cell r="D1699" t="str">
            <v>377,61</v>
          </cell>
        </row>
        <row r="1700">
          <cell r="A1700">
            <v>90824</v>
          </cell>
          <cell r="B1700" t="str">
            <v>PORTA DE MADEIRA PARA PINTURA, SEMI-OCA (PESADA OU SUPERPESADA), 80X210CM, ESPESSURA DE 3,5CM, INCLUSO DOBRADIÇAS - FORNECIMENTO E INSTALAÇÃO. AF_12/2019</v>
          </cell>
          <cell r="C1700" t="str">
            <v>UN</v>
          </cell>
          <cell r="D1700" t="str">
            <v>384,86</v>
          </cell>
        </row>
        <row r="1701">
          <cell r="A1701">
            <v>90825</v>
          </cell>
          <cell r="B1701" t="str">
            <v>PORTA DE MADEIRA, MACIÇA (PESADA OU SUPERPESADA), 90X210CM, ESPESSURA DE 3,5CM, INCLUSO DOBRADIÇAS - FORNECIMENTO E INSTALAÇÃO. AF_12/2019</v>
          </cell>
          <cell r="C1701" t="str">
            <v>UN</v>
          </cell>
          <cell r="D1701" t="str">
            <v>412,87</v>
          </cell>
        </row>
        <row r="1702">
          <cell r="A1702">
            <v>90830</v>
          </cell>
          <cell r="B1702" t="str">
            <v>FECHADURA DE EMBUTIR COM CILINDRO, EXTERNA, COMPLETA, ACABAMENTO PADRÃO MÉDIO, INCLUSO EXECUÇÃO DE FURO - FORNECIMENTO E INSTALAÇÃO. AF_12/2019</v>
          </cell>
          <cell r="C1702" t="str">
            <v>UN</v>
          </cell>
          <cell r="D1702" t="str">
            <v>101,14</v>
          </cell>
        </row>
        <row r="1703">
          <cell r="A1703">
            <v>90831</v>
          </cell>
          <cell r="B1703" t="str">
            <v>FECHADURA DE EMBUTIR PARA PORTA DE BANHEIRO, COMPLETA, ACABAMENTO PADRÃO MÉDIO, INCLUSO EXECUÇÃO DE FURO - FORNECIMENTO E INSTALAÇÃO. AF_12/2019</v>
          </cell>
          <cell r="C1703" t="str">
            <v>UN</v>
          </cell>
          <cell r="D1703" t="str">
            <v>79,34</v>
          </cell>
        </row>
        <row r="1704">
          <cell r="A1704">
            <v>90841</v>
          </cell>
          <cell r="B1704" t="str">
            <v>KIT DE PORTA DE MADEIRA PARA PINTURA, SEMI-OCA (LEVE OU MÉDIA), PADRÃO MÉDIO, 60X210CM, ESPESSURA DE 3,5CM, ITENS INCLUSOS: DOBRADIÇAS, MONTAGEM E INSTALAÇÃO DO BATENTE, FECHADURA COM EXECUÇÃO DO FURO - FORNECIMENTO E INSTALAÇÃO. AF_12/2019</v>
          </cell>
          <cell r="C1704" t="str">
            <v>UN</v>
          </cell>
          <cell r="D1704" t="str">
            <v>686,65</v>
          </cell>
        </row>
        <row r="1705">
          <cell r="A1705">
            <v>90842</v>
          </cell>
          <cell r="B1705" t="str">
            <v>KIT DE PORTA DE MADEIRA PARA PINTURA, SEMI-OCA (LEVE OU MÉDIA), PADRÃO MÉDIO, 70X210CM, ESPESSURA DE 3,5CM, ITENS INCLUSOS: DOBRADIÇAS, MONTAGEM E INSTALAÇÃO DO BATENTE, FECHADURA COM EXECUÇÃO DO FURO - FORNECIMENTO E INSTALAÇÃO. AF_12/2019</v>
          </cell>
          <cell r="C1705" t="str">
            <v>UN</v>
          </cell>
          <cell r="D1705" t="str">
            <v>725,50</v>
          </cell>
        </row>
        <row r="1706">
          <cell r="A1706">
            <v>90843</v>
          </cell>
          <cell r="B1706" t="str">
            <v>KIT DE PORTA DE MADEIRA PARA PINTURA, SEMI-OCA (LEVE OU MÉDIA), PADRÃO MÉDIO, 80X210CM, ESPESSURA DE 3,5CM, ITENS INCLUSOS: DOBRADIÇAS, MONTAGEM E INSTALAÇÃO DO BATENTE, FECHADURA COM EXECUÇÃO DO FURO - FORNECIMENTO E INSTALAÇÃO. AF_12/2019</v>
          </cell>
          <cell r="C1706" t="str">
            <v>UN</v>
          </cell>
          <cell r="D1706" t="str">
            <v>735,34</v>
          </cell>
        </row>
        <row r="1707">
          <cell r="A1707">
            <v>90844</v>
          </cell>
          <cell r="B1707" t="str">
            <v>KIT DE PORTA DE MADEIRA PARA PINTURA, SEMI-OCA (LEVE OU MÉDIA), PADRÃO MÉDIO, 90X210CM, ESPESSURA DE 3,5CM, ITENS INCLUSOS: DOBRADIÇAS, MONTAGEM E INSTALAÇÃO DO BATENTE, FECHADURA COM EXECUÇÃO DO FURO - FORNECIMENTO E INSTALAÇÃO. AF_12/2019</v>
          </cell>
          <cell r="C1707" t="str">
            <v>UN</v>
          </cell>
          <cell r="D1707" t="str">
            <v>755,24</v>
          </cell>
        </row>
        <row r="1708">
          <cell r="A1708">
            <v>90845</v>
          </cell>
          <cell r="B1708" t="str">
            <v>KIT DE PORTA DE MADEIRA PARA PINTURA, SEMI-OCA (PESADA OU SUPERPESADA), PADRÃO MÉDIO, 80X210CM, ESPESSURA DE 3,5CM, ITENS INCLUSOS: DOBRADIÇAS, MONTAGEM E INSTALAÇÃO DO BATENTE, FECHADURA COM EXECUÇÃO DO FURO - FORNECIMENTO E INSTALAÇÃO. AF_12/2019</v>
          </cell>
          <cell r="C1708" t="str">
            <v>UN</v>
          </cell>
          <cell r="D1708" t="str">
            <v>761,50</v>
          </cell>
        </row>
        <row r="1709">
          <cell r="A1709">
            <v>90846</v>
          </cell>
          <cell r="B1709" t="str">
            <v>KIT DE PORTA DE MADEIRA PARA PINTURA, SEMI-OCA (PESADA OU SUPERPESADA), PADRÃO MÉDIO, 90X210CM, ESPESSURA DE 3,5CM, ITENS INCLUSOS: DOBRADIÇAS, MONTAGEM E INSTALAÇÃO DO BATENTE, FECHADURA COM EXECUÇÃO DO FURO - FORNECIMENTO E INSTALAÇÃO. AF_12/2019</v>
          </cell>
          <cell r="C1709" t="str">
            <v>UN</v>
          </cell>
          <cell r="D1709" t="str">
            <v>790,50</v>
          </cell>
        </row>
        <row r="1710">
          <cell r="A1710">
            <v>90847</v>
          </cell>
          <cell r="B1710" t="str">
            <v>KIT DE PORTA DE MADEIRA PARA PINTURA, SEMI-OCA (LEVE OU MÉDIA), PADRÃO MÉDIO, 60X210CM, ESPESSURA DE 3,5CM, ITENS INCLUSOS: DOBRADIÇAS, MONTAGEM E INSTALAÇÃO DO BATENTE, SEM FECHADURA - FORNECIMENTO E INSTALAÇÃO. AF_12/2019</v>
          </cell>
          <cell r="C1710" t="str">
            <v>UN</v>
          </cell>
          <cell r="D1710" t="str">
            <v>607,31</v>
          </cell>
        </row>
        <row r="1711">
          <cell r="A1711">
            <v>90848</v>
          </cell>
          <cell r="B1711" t="str">
            <v>KIT DE PORTA DE MADEIRA PARA PINTURA, SEMI-OCA (LEVE OU MÉDIA), PADRÃO MÉDIO, 70X210CM, ESPESSURA DE 3,5CM, ITENS INCLUSOS: DOBRADIÇAS, MONTAGEM E INSTALAÇÃO DO BATENTE, SEM FECHADURA - FORNECIMENTO E INSTALAÇÃO. AF_12/2019</v>
          </cell>
          <cell r="C1711" t="str">
            <v>UN</v>
          </cell>
          <cell r="D1711" t="str">
            <v>638,83</v>
          </cell>
        </row>
        <row r="1712">
          <cell r="A1712">
            <v>90849</v>
          </cell>
          <cell r="B1712" t="str">
            <v>KIT DE PORTA DE MADEIRA PARA PINTURA, SEMI-OCA (LEVE OU MÉDIA), PADRÃO MÉDIO, 80X210CM, ESPESSURA DE 3,5CM, ITENS INCLUSOS: DOBRADIÇAS, MONTAGEM E INSTALAÇÃO DO BATENTE, SEM FECHADURA - FORNECIMENTO E INSTALAÇÃO. AF_12/2019</v>
          </cell>
          <cell r="C1712" t="str">
            <v>UN</v>
          </cell>
          <cell r="D1712" t="str">
            <v>634,20</v>
          </cell>
        </row>
        <row r="1713">
          <cell r="A1713">
            <v>90850</v>
          </cell>
          <cell r="B1713" t="str">
            <v>KIT DE PORTA DE MADEIRA PARA PINTURA, SEMI-OCA (LEVE OU MÉDIA), PADRÃO MÉDIO, 90X210CM, ESPESSURA DE 3,5CM, ITENS INCLUSOS: DOBRADIÇAS, MONTAGEM E INSTALAÇÃO DO BATENTE, SEM FECHADURA - FORNECIMENTO E INSTALAÇÃO. AF_12/2019</v>
          </cell>
          <cell r="C1713" t="str">
            <v>UN</v>
          </cell>
          <cell r="D1713" t="str">
            <v>654,10</v>
          </cell>
        </row>
        <row r="1714">
          <cell r="A1714">
            <v>90851</v>
          </cell>
          <cell r="B1714" t="str">
            <v>KIT DE PORTA DE MADEIRA PARA PINTURA, SEMI-OCA (PESADA OU SUPERPESADA), PADRÃO MÉDIO, 80X210CM, ESPESSURA DE 3,5CM, ITENS INCLUSOS: DOBRADIÇAS, MONTAGEM E INSTALAÇÃO DO BATENTE, SEM FECHADURA - FORNECIMENTO E INSTALAÇÃO. AF_12/2019</v>
          </cell>
          <cell r="C1714" t="str">
            <v>UN</v>
          </cell>
          <cell r="D1714" t="str">
            <v>660,36</v>
          </cell>
        </row>
        <row r="1715">
          <cell r="A1715">
            <v>90852</v>
          </cell>
          <cell r="B1715" t="str">
            <v>KIT DE PORTA DE MADEIRA PARA PINTURA, SEMI-OCA (PESADA OU SUPERPESADA), PADRÃO MÉDIO, 90X210CM, ESPESSURA DE 3,5CM, ITENS INCLUSOS: DOBRADIÇAS, MONTAGEM E INSTALAÇÃO DO BATENTE, SEM FECHADURA - FORNECIMENTO E INSTALAÇÃO. AF_12/2019</v>
          </cell>
          <cell r="C1715" t="str">
            <v>UN</v>
          </cell>
          <cell r="D1715" t="str">
            <v>689,36</v>
          </cell>
        </row>
        <row r="1716">
          <cell r="A1716">
            <v>91009</v>
          </cell>
          <cell r="B1716" t="str">
            <v>PORTA DE MADEIRA PARA VERNIZ, SEMI-OCA (LEVE OU MÉDIA), 60X210CM, ESPESSURA DE 3,5CM, INCLUSO DOBRADIÇAS - FORNECIMENTO E INSTALAÇÃO. AF_12/2019</v>
          </cell>
          <cell r="C1716" t="str">
            <v>UN</v>
          </cell>
          <cell r="D1716" t="str">
            <v>342,29</v>
          </cell>
        </row>
        <row r="1717">
          <cell r="A1717">
            <v>91010</v>
          </cell>
          <cell r="B1717" t="str">
            <v>PORTA DE MADEIRA PARA VERNIZ, SEMI-OCA (LEVE OU MÉDIA), 70X210CM, ESPESSURA DE 3,5CM, INCLUSO DOBRADIÇAS - FORNECIMENTO E INSTALAÇÃO. AF_12/2019</v>
          </cell>
          <cell r="C1717" t="str">
            <v>UN</v>
          </cell>
          <cell r="D1717" t="str">
            <v>271,16</v>
          </cell>
        </row>
        <row r="1718">
          <cell r="A1718">
            <v>91011</v>
          </cell>
          <cell r="B1718" t="str">
            <v>PORTA DE MADEIRA PARA VERNIZ, SEMI-OCA (LEVE OU MÉDIA), 80X210CM, ESPESSURA DE 3,5CM, INCLUSO DOBRADIÇAS - FORNECIMENTO E INSTALAÇÃO. AF_12/2019</v>
          </cell>
          <cell r="C1718" t="str">
            <v>UN</v>
          </cell>
          <cell r="D1718" t="str">
            <v>390,53</v>
          </cell>
        </row>
        <row r="1719">
          <cell r="A1719">
            <v>91012</v>
          </cell>
          <cell r="B1719" t="str">
            <v>PORTA DE MADEIRA PARA VERNIZ, SEMI-OCA (LEVE OU MÉDIA), 90X210CM, ESPESSURA DE 3,5CM, INCLUSO DOBRADIÇAS - FORNECIMENTO E INSTALAÇÃO. AF_12/2019</v>
          </cell>
          <cell r="C1719" t="str">
            <v>UN</v>
          </cell>
          <cell r="D1719" t="str">
            <v>371,07</v>
          </cell>
        </row>
        <row r="1720">
          <cell r="A1720">
            <v>91013</v>
          </cell>
          <cell r="B1720" t="str">
            <v>KIT DE PORTA DE MADEIRA PARA VERNIZ, SEMI-OCA (LEVE OU MÉDIA), PADRÃO MÉDIO, 60X210CM, ESPESSURA DE 3,5CM, ITENS INCLUSOS: DOBRADIÇAS, MONTAGEM E INSTALAÇÃO DO BATENTE, SEM FECHADURA - FORNECIMENTO E INSTALAÇÃO. AF_12/2019</v>
          </cell>
          <cell r="C1720" t="str">
            <v>UN</v>
          </cell>
          <cell r="D1720" t="str">
            <v>615,81</v>
          </cell>
        </row>
        <row r="1721">
          <cell r="A1721">
            <v>91014</v>
          </cell>
          <cell r="B1721" t="str">
            <v>KIT DE PORTA DE MADEIRA PARA VERNIZ, SEMI-OCA (LEVE OU MÉDIA), PADRÃO MÉDIO, 70X210CM, ESPESSURA DE 3,5CM, ITENS INCLUSOS: DOBRADIÇAS, MONTAGEM E INSTALAÇÃO DO BATENTE, SEM FECHADURA - FORNECIMENTO E INSTALAÇÃO. AF_12/2019</v>
          </cell>
          <cell r="C1721" t="str">
            <v>UN</v>
          </cell>
          <cell r="D1721" t="str">
            <v>545,67</v>
          </cell>
        </row>
        <row r="1722">
          <cell r="A1722">
            <v>91015</v>
          </cell>
          <cell r="B1722" t="str">
            <v>KIT DE PORTA DE MADEIRA PARA VERNIZ, SEMI-OCA (LEVE OU MÉDIA), PADRÃO MÉDIO, 80X210CM, ESPESSURA DE 3,5CM, ITENS INCLUSOS: DOBRADIÇAS, MONTAGEM E INSTALAÇÃO DO BATENTE, SEM FECHADURA - FORNECIMENTO E INSTALAÇÃO. AF_12/2019</v>
          </cell>
          <cell r="C1722" t="str">
            <v>UN</v>
          </cell>
          <cell r="D1722" t="str">
            <v>666,03</v>
          </cell>
        </row>
        <row r="1723">
          <cell r="A1723">
            <v>91016</v>
          </cell>
          <cell r="B1723" t="str">
            <v>KIT DE PORTA DE MADEIRA PARA VERNIZ, SEMI-OCA (LEVE OU MÉDIA), PADRÃO MÉDIO, 90X210CM, ESPESSURA DE 3,5CM, ITENS INCLUSOS: DOBRADIÇAS, MONTAGEM E INSTALAÇÃO DO BATENTE, SEM FECHADURA - FORNECIMENTO E INSTALAÇÃO. AF_12/2019</v>
          </cell>
          <cell r="C1723" t="str">
            <v>UN</v>
          </cell>
          <cell r="D1723" t="str">
            <v>647,56</v>
          </cell>
        </row>
        <row r="1724">
          <cell r="A1724">
            <v>91287</v>
          </cell>
          <cell r="B1724" t="str">
            <v>BATENTE PARA PORTA DE MADEIRA, PADRÃO POPULAR - FORNECIMENTO E MONTAGEM. AF_12/2019</v>
          </cell>
          <cell r="C1724" t="str">
            <v>UN</v>
          </cell>
          <cell r="D1724" t="str">
            <v>130,03</v>
          </cell>
        </row>
        <row r="1725">
          <cell r="A1725">
            <v>91292</v>
          </cell>
          <cell r="B1725" t="str">
            <v>BATENTE PARA PORTA DE MADEIRA, FIXAÇÃO COM ARGAMASSA, PADRÃO POPULAR. FORNECIMENTO E INSTALAÇÃO. AF_12/2019_P</v>
          </cell>
          <cell r="C1725" t="str">
            <v>UN</v>
          </cell>
          <cell r="D1725" t="str">
            <v>195,75</v>
          </cell>
        </row>
        <row r="1726">
          <cell r="A1726">
            <v>91295</v>
          </cell>
          <cell r="B1726" t="str">
            <v>PORTA DE MADEIRA FRISADA, SEMI-OCA (LEVE OU MÉDIA), 60X210CM, ESPESSURA DE 3CM, INCLUSO DOBRADIÇAS - FORNECIMENTO E INSTALAÇÃO. AF_12/2019</v>
          </cell>
          <cell r="C1726" t="str">
            <v>UN</v>
          </cell>
          <cell r="D1726" t="str">
            <v>319,45</v>
          </cell>
        </row>
        <row r="1727">
          <cell r="A1727">
            <v>91296</v>
          </cell>
          <cell r="B1727" t="str">
            <v>PORTA DE MADEIRA FRISADA, SEMI-OCA (LEVE OU MÉDIA), 70X210CM, ESPESSURA DE 3CM, INCLUSO DOBRADIÇAS - FORNECIMENTO E INSTALAÇÃO. AF_12/2019</v>
          </cell>
          <cell r="C1727" t="str">
            <v>UN</v>
          </cell>
          <cell r="D1727" t="str">
            <v>339,49</v>
          </cell>
        </row>
        <row r="1728">
          <cell r="A1728">
            <v>91297</v>
          </cell>
          <cell r="B1728" t="str">
            <v>PORTA DE MADEIRA FRISADA, SEMI-OCA (LEVE OU MÉDIA), 80X210CM, ESPESSURA DE 3,5CM, INCLUSO DOBRADIÇAS - FORNECIMENTO E INSTALAÇÃO. AF_12/2019</v>
          </cell>
          <cell r="C1728" t="str">
            <v>UN</v>
          </cell>
          <cell r="D1728" t="str">
            <v>392,87</v>
          </cell>
        </row>
        <row r="1729">
          <cell r="A1729">
            <v>91298</v>
          </cell>
          <cell r="B1729" t="str">
            <v>PORTA DE MADEIRA TIPO VENEZIANA, 80X210CM, ESPESSURA DE 3CM, INCLUSO DOBRADIÇAS - FORNECIMENTO E INSTALAÇÃO. AF_12/2019</v>
          </cell>
          <cell r="C1729" t="str">
            <v>UN</v>
          </cell>
          <cell r="D1729" t="str">
            <v>531,84</v>
          </cell>
        </row>
        <row r="1730">
          <cell r="A1730">
            <v>91299</v>
          </cell>
          <cell r="B1730" t="str">
            <v>PORTA DE MADEIRA, TIPO MEXICANA, MACIÇA (PESADA OU SUPERPESADA), 80X210CM, ESPESSURA DE 3,5CM, INCLUSO DOBRADIÇAS - FORNECIMENTO E INSTALAÇÃO. AF_12/2019</v>
          </cell>
          <cell r="C1730" t="str">
            <v>UN</v>
          </cell>
          <cell r="D1730" t="str">
            <v>731,64</v>
          </cell>
        </row>
        <row r="1731">
          <cell r="A1731">
            <v>91304</v>
          </cell>
          <cell r="B1731" t="str">
            <v>FECHADURA DE EMBUTIR COM CILINDRO, EXTERNA, COMPLETA, ACABAMENTO PADRÃO POPULAR, INCLUSO EXECUÇÃO DE FURO - FORNECIMENTO E INSTALAÇÃO. AF_12/2019</v>
          </cell>
          <cell r="C1731" t="str">
            <v>UN</v>
          </cell>
          <cell r="D1731" t="str">
            <v>75,52</v>
          </cell>
        </row>
        <row r="1732">
          <cell r="A1732">
            <v>91305</v>
          </cell>
          <cell r="B1732" t="str">
            <v>FECHADURA DE EMBUTIR PARA PORTA DE BANHEIRO, COMPLETA, ACABAMENTO PADRÃO POPULAR, INCLUSO EXECUÇÃO DE FURO - FORNECIMENTO E INSTALAÇÃO. AF_12/2019</v>
          </cell>
          <cell r="C1732" t="str">
            <v>UN</v>
          </cell>
          <cell r="D1732" t="str">
            <v>56,95</v>
          </cell>
        </row>
        <row r="1733">
          <cell r="A1733">
            <v>91306</v>
          </cell>
          <cell r="B1733" t="str">
            <v>FECHADURA DE EMBUTIR PARA PORTAS INTERNAS, COMPLETA, ACABAMENTO PADRÃO MÉDIO, COM EXECUÇÃO DE FURO - FORNECIMENTO E INSTALAÇÃO. AF_12/2019</v>
          </cell>
          <cell r="C1733" t="str">
            <v>UN</v>
          </cell>
          <cell r="D1733" t="str">
            <v>86,67</v>
          </cell>
        </row>
        <row r="1734">
          <cell r="A1734">
            <v>91307</v>
          </cell>
          <cell r="B1734" t="str">
            <v>FECHADURA DE EMBUTIR PARA PORTAS INTERNAS, COMPLETA, ACABAMENTO PADRÃO POPULAR, COM EXECUÇÃO DE FURO - FORNECIMENTO E INSTALAÇÃO. AF_12/2019</v>
          </cell>
          <cell r="C1734" t="str">
            <v>UN</v>
          </cell>
          <cell r="D1734" t="str">
            <v>59,97</v>
          </cell>
        </row>
        <row r="1735">
          <cell r="A1735">
            <v>91312</v>
          </cell>
          <cell r="B1735" t="str">
            <v>KIT DE PORTA DE MADEIRA PARA PINTURA, SEMI-OCA (LEVE OU MÉDIA), PADRÃO POPULAR, 60X210CM, ESPESSURA DE 3,5CM, ITENS INCLUSOS: DOBRADIÇAS, MONTAGEM E INSTALAÇÃO DO BATENTE, FECHADURA COM EXECUÇÃO DO FURO - FORNECIMENTO E INSTALAÇÃO. AF_12/2019</v>
          </cell>
          <cell r="C1735" t="str">
            <v>UN</v>
          </cell>
          <cell r="D1735" t="str">
            <v>627,00</v>
          </cell>
        </row>
        <row r="1736">
          <cell r="A1736">
            <v>91313</v>
          </cell>
          <cell r="B1736" t="str">
            <v>KIT DE PORTA DE MADEIRA PARA PINTURA, SEMI-OCA (LEVE OU MÉDIA), PADRÃO POPULAR, 70X210CM, ESPESSURA DE 3,5CM, ITENS INCLUSOS: DOBRADIÇAS, MONTAGEM E INSTALAÇÃO DO BATENTE, FECHADURA COM EXECUÇÃO DO FURO - FORNECIMENTO E INSTALAÇÃO. AF_12/2019</v>
          </cell>
          <cell r="C1736" t="str">
            <v>UN</v>
          </cell>
          <cell r="D1736" t="str">
            <v>661,39</v>
          </cell>
        </row>
        <row r="1737">
          <cell r="A1737">
            <v>91314</v>
          </cell>
          <cell r="B1737" t="str">
            <v>KIT DE PORTA DE MADEIRA PARA PINTURA, SEMI-OCA (LEVE OU MÉDIA), PADRÃO POPULAR, 80X210CM, ESPESSURA DE 3,5CM, ITENS INCLUSOS: DOBRADIÇAS, MONTAGEM E INSTALAÇÃO DO BATENTE, FECHADURA COM EXECUÇÃO DO FURO - FORNECIMENTO E INSTALAÇÃO. AF_12/2019</v>
          </cell>
          <cell r="C1737" t="str">
            <v>UN</v>
          </cell>
          <cell r="D1737" t="str">
            <v>672,17</v>
          </cell>
        </row>
        <row r="1738">
          <cell r="A1738">
            <v>91315</v>
          </cell>
          <cell r="B1738" t="str">
            <v>KIT DE PORTA DE MADEIRA PARA PINTURA, SEMI-OCA (LEVE OU MÉDIA), PADRÃO POPULAR, 90X210CM, ESPESSURA DE 3,5CM, ITENS INCLUSOS: DOBRADIÇAS, MONTAGEM E INSTALAÇÃO DO BATENTE, FECHADURA COM EXECUÇÃO DO FURO - FORNECIMENTO E INSTALAÇÃO. AF_12/2019</v>
          </cell>
          <cell r="C1738" t="str">
            <v>UN</v>
          </cell>
          <cell r="D1738" t="str">
            <v>691,92</v>
          </cell>
        </row>
        <row r="1739">
          <cell r="A1739">
            <v>91316</v>
          </cell>
          <cell r="B1739" t="str">
            <v>KIT DE PORTA DE MADEIRA PARA PINTURA, SEMI-OCA (PESADA OU SUPERPESADA), PADRÃO POPULAR, 80X210CM, ESPESSURA DE 3,5CM, ITENS INCLUSOS: DOBRADIÇAS, MONTAGEM E INSTALAÇÃO DO BATENTE, FECHADURA COM EXECUÇÃO DO FURO - FORNECIMENTO E INSTALAÇÃO. AF_12/2019</v>
          </cell>
          <cell r="C1739" t="str">
            <v>UN</v>
          </cell>
          <cell r="D1739" t="str">
            <v>698,33</v>
          </cell>
        </row>
        <row r="1740">
          <cell r="A1740">
            <v>91317</v>
          </cell>
          <cell r="B1740" t="str">
            <v>KIT DE PORTA DE MADEIRA PARA PINTURA, SEMI-OCA (PESADA OU SUPERPESADA), PADRÃO POPULAR, 90X210CM, ESPESSURA DE 3,5CM, ITENS INCLUSOS: DOBRADIÇAS, MONTAGEM E INSTALAÇÃO DO BATENTE, FECHADURA COM EXECUÇÃO DO FURO - FORNECIMENTO E INSTALAÇÃO. AF_12/2019</v>
          </cell>
          <cell r="C1740" t="str">
            <v>UN</v>
          </cell>
          <cell r="D1740" t="str">
            <v>727,18</v>
          </cell>
        </row>
        <row r="1741">
          <cell r="A1741">
            <v>91318</v>
          </cell>
          <cell r="B1741" t="str">
            <v>KIT DE PORTA DE MADEIRA PARA PINTURA, SEMI-OCA (LEVE OU MÉDIA), PADRÃO POPULAR, 60X210CM, ESPESSURA DE 3,5CM, ITENS INCLUSOS: DOBRADIÇAS, MONTAGEM E INSTALAÇÃO DO BATENTE, SEM FECHADURA - FORNECIMENTO E INSTALAÇÃO. AF_12/2019</v>
          </cell>
          <cell r="C1741" t="str">
            <v>UN</v>
          </cell>
          <cell r="D1741" t="str">
            <v>570,05</v>
          </cell>
        </row>
        <row r="1742">
          <cell r="A1742">
            <v>91319</v>
          </cell>
          <cell r="B1742" t="str">
            <v>KIT DE PORTA DE MADEIRA PARA PINTURA, SEMI-OCA (LEVE OU MÉDIA), PADRÃO POPULAR, 70X210CM, ESPESSURA DE 3,5CM, ITENS INCLUSOS: DOBRADIÇAS, MONTAGEM E INSTALAÇÃO DO BATENTE, SEM FECHADURA - FORNECIMENTO E INSTALAÇÃO. AF_12/2019</v>
          </cell>
          <cell r="C1742" t="str">
            <v>UN</v>
          </cell>
          <cell r="D1742" t="str">
            <v>601,42</v>
          </cell>
        </row>
        <row r="1743">
          <cell r="A1743">
            <v>91320</v>
          </cell>
          <cell r="B1743" t="str">
            <v>KIT DE PORTA DE MADEIRA PARA PINTURA, SEMI-OCA (LEVE OU MÉDIA), PADRÃO POPULAR, 80X210CM, ESPESSURA DE 3,5CM, ITENS INCLUSOS: DOBRADIÇAS, MONTAGEM E INSTALAÇÃO DO BATENTE, SEM FECHADURA - FORNECIMENTO E INSTALAÇÃO. AF_12/2019</v>
          </cell>
          <cell r="C1743" t="str">
            <v>UN</v>
          </cell>
          <cell r="D1743" t="str">
            <v>596,65</v>
          </cell>
        </row>
        <row r="1744">
          <cell r="A1744">
            <v>91321</v>
          </cell>
          <cell r="B1744" t="str">
            <v>KIT DE PORTA DE MADEIRA PARA PINTURA, SEMI-OCA (LEVE OU MÉDIA), PADRÃO POPULAR, 90X210CM, ESPESSURA DE 3,5CM, ITENS INCLUSOS: DOBRADIÇAS, MONTAGEM E INSTALAÇÃO DO BATENTE, SEM FECHADURA - FORNECIMENTO E INSTALAÇÃO. AF_12/2019</v>
          </cell>
          <cell r="C1744" t="str">
            <v>UN</v>
          </cell>
          <cell r="D1744" t="str">
            <v>616,40</v>
          </cell>
        </row>
        <row r="1745">
          <cell r="A1745">
            <v>91322</v>
          </cell>
          <cell r="B1745" t="str">
            <v>KIT DE PORTA DE MADEIRA PARA PINTURA, SEMI-OCA (PESADA OU SUPERPESADA), PADRÃO POPULAR, 80X210CM, ESPESSURA DE 3,5CM, ITENS INCLUSOS: DOBRADIÇAS, MONTAGEM E INSTALAÇÃO DO BATENTE, SEM FECHADURA - FORNECIMENTO E INSTALAÇÃO. AF_12/2019</v>
          </cell>
          <cell r="C1745" t="str">
            <v>UN</v>
          </cell>
          <cell r="D1745" t="str">
            <v>622,81</v>
          </cell>
        </row>
        <row r="1746">
          <cell r="A1746">
            <v>91323</v>
          </cell>
          <cell r="B1746" t="str">
            <v>KIT DE PORTA DE MADEIRA PARA PINTURA, SEMI-OCA (PESADA OU SUPERPESADA), PADRÃO POPULAR, 90X210CM, ESPESSURA DE 3,5CM, ITENS INCLUSOS: DOBRADIÇAS, MONTAGEM E INSTALAÇÃO DO BATENTE, SEM FECHADURA - FORNECIMENTO E INSTALAÇÃO. AF_12/2019</v>
          </cell>
          <cell r="C1746" t="str">
            <v>UN</v>
          </cell>
          <cell r="D1746" t="str">
            <v>651,66</v>
          </cell>
        </row>
        <row r="1747">
          <cell r="A1747">
            <v>91324</v>
          </cell>
          <cell r="B1747" t="str">
            <v>KIT DE PORTA DE MADEIRA PARA VERNIZ, SEMI-OCA (LEVE OU MÉDIA), PADRÃO POPULAR, 60X210CM, ESPESSURA DE 3,5CM, ITENS INCLUSOS: DOBRADIÇAS, MONTAGEM E INSTALAÇÃO DO BATENTE, SEM FECHADURA - FORNECIMENTO E INSTALAÇÃO. AF_12/2019</v>
          </cell>
          <cell r="C1747" t="str">
            <v>UN</v>
          </cell>
          <cell r="D1747" t="str">
            <v>578,55</v>
          </cell>
        </row>
        <row r="1748">
          <cell r="A1748">
            <v>91325</v>
          </cell>
          <cell r="B1748" t="str">
            <v>KIT DE PORTA DE MADEIRA PARA VERNIZ, SEMI-OCA (LEVE OU MÉDIA), PADRÃO POPULAR, 70X210CM, ESPESSURA DE 3,5CM, ITENS INCLUSOS: DOBRADIÇAS, MONTAGEM E INSTALAÇÃO DO BATENTE, SEM FECHADURA - FORNECIMENTO E INSTALAÇÃO. AF_12/2019</v>
          </cell>
          <cell r="C1748" t="str">
            <v>UN</v>
          </cell>
          <cell r="D1748" t="str">
            <v>508,26</v>
          </cell>
        </row>
        <row r="1749">
          <cell r="A1749">
            <v>91326</v>
          </cell>
          <cell r="B1749" t="str">
            <v>KIT DE PORTA DE MADEIRA PARA VERNIZ, SEMI-OCA (LEVE OU MÉDIA), PADRÃO POPULAR, 80X210CM, ESPESSURA DE 3,5CM, ITENS INCLUSOS: DOBRADIÇAS, MONTAGEM E INSTALAÇÃO DO BATENTE, SEM FECHADURA - FORNECIMENTO E INSTALAÇÃO. AF_12/2019</v>
          </cell>
          <cell r="C1749" t="str">
            <v>UN</v>
          </cell>
          <cell r="D1749" t="str">
            <v>628,48</v>
          </cell>
        </row>
        <row r="1750">
          <cell r="A1750">
            <v>91327</v>
          </cell>
          <cell r="B1750" t="str">
            <v>KIT DE PORTA DE MADEIRA PARA VERNIZ, SEMI-OCA (LEVE OU MÉDIA), PADRÃO POPULAR, 90X210CM, ESPESSURA DE 3,5CM, ITENS INCLUSOS: DOBRADIÇAS, MONTAGEM E INSTALAÇÃO DO BATENTE, SEM FECHADURA - FORNECIMENTO E INSTALAÇÃO. AF_12/2019</v>
          </cell>
          <cell r="C1750" t="str">
            <v>UN</v>
          </cell>
          <cell r="D1750" t="str">
            <v>609,86</v>
          </cell>
        </row>
        <row r="1751">
          <cell r="A1751">
            <v>91328</v>
          </cell>
          <cell r="B1751" t="str">
            <v>KIT DE PORTA DE MADEIRA FRISADA, SEMI-OCA (LEVE OU MÉDIA), PADRÃO MÉDIO 60X210CM, ESPESSURA DE 3CM, ITENS INCLUSOS: DOBRADIÇAS, MONTAGEM E INSTALAÇÃO DO BATENTE, SEM FECHADURA - FORNECIMENTO E INSTALAÇÃO. AF_12/2019</v>
          </cell>
          <cell r="C1751" t="str">
            <v>UN</v>
          </cell>
          <cell r="D1751" t="str">
            <v>592,97</v>
          </cell>
        </row>
        <row r="1752">
          <cell r="A1752">
            <v>91329</v>
          </cell>
          <cell r="B1752" t="str">
            <v>KIT DE PORTA DE MADEIRA FRISADA, SEMI-OCA (LEVE OU MÉDIA), PADRÃO POPULAR, 60X210CM, ESPESSURA DE 3CM, ITENS INCLUSOS: DOBRADIÇAS, MONTAGEM E INSTALAÇÃO DO BATENTE, SEM FECHADURA - FORNECIMENTO E INSTALAÇÃO. AF_12/2019</v>
          </cell>
          <cell r="C1752" t="str">
            <v>UN</v>
          </cell>
          <cell r="D1752" t="str">
            <v>555,71</v>
          </cell>
        </row>
        <row r="1753">
          <cell r="A1753">
            <v>91330</v>
          </cell>
          <cell r="B1753" t="str">
            <v>KIT DE PORTA DE MADEIRA FRISADA, SEMI-OCA (LEVE OU MÉDIA), PADRÃO MÉDIO, 70X210CM, ESPESSURA DE 3CM, ITENS INCLUSOS: DOBRADIÇAS, MONTAGEM E INSTALAÇÃO DO BATENTE, SEM FECHADURA - FORNECIMENTO E INSTALAÇÃO. AF_12/2019</v>
          </cell>
          <cell r="C1753" t="str">
            <v>UN</v>
          </cell>
          <cell r="D1753" t="str">
            <v>614,00</v>
          </cell>
        </row>
        <row r="1754">
          <cell r="A1754">
            <v>91331</v>
          </cell>
          <cell r="B1754" t="str">
            <v>KIT DE PORTA DE MADEIRA FRISADA, SEMI-OCA (LEVE OU MÉDIA), PADRÃO POPULAR, 70X210CM, ESPESSURA DE 3CM, ITENS INCLUSOS: DOBRADIÇAS, MONTAGEM E INSTALAÇÃO DO BATENTE, SEM FECHADURA - FORNECIMENTO E INSTALAÇÃO. AF_12/2019</v>
          </cell>
          <cell r="C1754" t="str">
            <v>UN</v>
          </cell>
          <cell r="D1754" t="str">
            <v>576,59</v>
          </cell>
        </row>
        <row r="1755">
          <cell r="A1755">
            <v>91332</v>
          </cell>
          <cell r="B1755" t="str">
            <v>KIT DE PORTA DE MADEIRA FRISADA, SEMI-OCA (LEVE OU MÉDIA), PADRÃO MÉDIO, 80X210CM, ESPESSURA DE 3,5CM, ITENS INCLUSOS: DOBRADIÇAS, MONTAGEM E INSTALAÇÃO DO BATENTE, SEM FECHADURA - FORNECIMENTO E INSTALAÇÃO. AF_12/2019</v>
          </cell>
          <cell r="C1755" t="str">
            <v>UN</v>
          </cell>
          <cell r="D1755" t="str">
            <v>668,37</v>
          </cell>
        </row>
        <row r="1756">
          <cell r="A1756">
            <v>91333</v>
          </cell>
          <cell r="B1756" t="str">
            <v>KIT DE PORTA DE MADEIRA FRISADA, SEMI-OCA (LEVE OU MÉDIA), PADRÃO POPULAR, 80X210CM, ESPESSURA DE 3,5CM, ITENS INCLUSOS: DOBRADIÇAS, MONTAGEM E INSTALAÇÃO DO BATENTE, SEM FECHADURA - FORNECIMENTO E INSTALAÇÃO. AF_12/2019</v>
          </cell>
          <cell r="C1756" t="str">
            <v>UN</v>
          </cell>
          <cell r="D1756" t="str">
            <v>630,82</v>
          </cell>
        </row>
        <row r="1757">
          <cell r="A1757">
            <v>91334</v>
          </cell>
          <cell r="B1757" t="str">
            <v>KIT DE PORTA DE MADEIRA TIPO VENEZIANA, PADRÃO MÉDIO, 80X210CM, ESPESSURA DE 3CM, ITENS INCLUSOS: DOBRADIÇAS, MONTAGEM E INSTALAÇÃO DO BATENTE, SEM FECHADURA - FORNECIMENTO E INSTALAÇÃO. AF_12/2019</v>
          </cell>
          <cell r="C1757" t="str">
            <v>UN</v>
          </cell>
          <cell r="D1757" t="str">
            <v>807,34</v>
          </cell>
        </row>
        <row r="1758">
          <cell r="A1758">
            <v>91335</v>
          </cell>
          <cell r="B1758" t="str">
            <v>KIT DE PORTA DE MADEIRA TIPO VENEZIANA, PADRÃO POPULAR, 80X210CM, ESPESSURA DE 3CM, ITENS INCLUSOS: DOBRADIÇAS, MONTAGEM E INSTALAÇÃO DO BATENTE, SEM FECHADURA - FORNECIMENTO E INSTALAÇÃO. AF_12/2019</v>
          </cell>
          <cell r="C1758" t="str">
            <v>UN</v>
          </cell>
          <cell r="D1758" t="str">
            <v>769,79</v>
          </cell>
        </row>
        <row r="1759">
          <cell r="A1759">
            <v>91336</v>
          </cell>
          <cell r="B1759" t="str">
            <v>KIT DE PORTA DE MADEIRA TIPO MEXICANA, MACIÇA (PESADA OU SUPERPESADA), PADRÃO MÉDIO, 80X210CM, ESPESSURA DE 3CM, ITENS INCLUSOS: DOBRADIÇAS, MONTAGEM E INSTALAÇÃO DO BATENTE, SEM FECHADURA - FORNECIMENTO E INSTALAÇÃO. AF_12/2019</v>
          </cell>
          <cell r="C1759" t="str">
            <v>UN</v>
          </cell>
          <cell r="D1759" t="str">
            <v>1.007,14</v>
          </cell>
        </row>
        <row r="1760">
          <cell r="A1760">
            <v>91337</v>
          </cell>
          <cell r="B1760" t="str">
            <v>KIT DE PORTA DE MADEIRA TIPO MEXICANA, MACIÇA (PESADA OU SUPERPESADA), PADRÃO POPULAR, 80X210CM, ESPESSURA DE 3CM, ITENS INCLUSOS: DOBRADIÇAS, MONTAGEM E INSTALAÇÃO DO BATENTE, SEM FECHADURA - FORNECIMENTO E INSTALAÇÃO. AF_12/2019</v>
          </cell>
          <cell r="C1760" t="str">
            <v>UN</v>
          </cell>
          <cell r="D1760" t="str">
            <v>969,59</v>
          </cell>
        </row>
        <row r="1761">
          <cell r="A1761">
            <v>100659</v>
          </cell>
          <cell r="B1761" t="str">
            <v>ALIZAR DE 5X1,5CM PARA PORTA FIXADO COM PREGOS, PADRÃO MÉDIO - FORNECIMENTO E INSTALAÇÃO. AF_12/2019</v>
          </cell>
          <cell r="C1761" t="str">
            <v>M</v>
          </cell>
          <cell r="D1761" t="str">
            <v>4,95</v>
          </cell>
        </row>
        <row r="1762">
          <cell r="A1762">
            <v>100660</v>
          </cell>
          <cell r="B1762" t="str">
            <v>ALIZAR DE 5X1,5CM PARA PORTA FIXADO COM PREGOS, PADRÃO POPULAR - FORNECIMENTO E INSTALAÇÃO. AF_12/2019</v>
          </cell>
          <cell r="C1762" t="str">
            <v>M</v>
          </cell>
          <cell r="D1762" t="str">
            <v>4,22</v>
          </cell>
        </row>
        <row r="1763">
          <cell r="A1763">
            <v>100675</v>
          </cell>
          <cell r="B1763" t="str">
            <v>KIT DE PORTA-PRONTA DE MADEIRA EM ACABAMENTO MELAMÍNICO BRANCO, FOLHA LEVE OU MÉDIA, 90X210, EXCLUSIVE FECHADURA, FIXAÇÃO COM PREENCHIMENTO TOTAL DE ESPUMA EXPANSIVA - FORNECIMENTO E INSTALAÇÃO. AF_12/2019</v>
          </cell>
          <cell r="C1763" t="str">
            <v>UN</v>
          </cell>
          <cell r="D1763" t="str">
            <v>596,47</v>
          </cell>
        </row>
        <row r="1764">
          <cell r="A1764">
            <v>100676</v>
          </cell>
          <cell r="B1764" t="str">
            <v>BATENTE PARA PORTA COM BANDEIRA, FIXAÇÃO COM PARAFUSO E BUCHA. AF_12/2019</v>
          </cell>
          <cell r="C1764" t="str">
            <v>UN</v>
          </cell>
          <cell r="D1764" t="str">
            <v>111,12</v>
          </cell>
        </row>
        <row r="1765">
          <cell r="A1765">
            <v>100678</v>
          </cell>
          <cell r="B1765" t="str">
            <v>KIT DE PORTA DE MADEIRA PARA VERNIZ, SEMI-OCA (LEVE OU MÉDIA), PADRÃO MÉDIO, 60X210CM, ESPESSURA DE 3,5CM, ITENS INCLUSOS: DOBRADIÇAS, MONTAGEM E INSTALAÇÃO DE BATENTE, FECHADURA COM EXECUÇÃO DO FURO - FORNECIMENTO E INSTALAÇÃO. AF_12/2019</v>
          </cell>
          <cell r="C1765" t="str">
            <v>UN</v>
          </cell>
          <cell r="D1765" t="str">
            <v>695,15</v>
          </cell>
        </row>
        <row r="1766">
          <cell r="A1766">
            <v>100679</v>
          </cell>
          <cell r="B1766" t="str">
            <v>KIT DE PORTA DE MADEIRA PARA VERNIZ, SEMI-OCA (LEVE OU MÉDIA), PADRÃO POPULAR, 60X210CM, ESPESSURA DE 3,5CM, ITENS INCLUSOS: DOBRADIÇAS, MONTAGEM E INSTALAÇÃO DE BATENTE, FECHADURA COM EXECUÇÃO DO FURO - FORNECIMENTO E INSTALAÇÃO. AF_12/2019</v>
          </cell>
          <cell r="C1766" t="str">
            <v>UN</v>
          </cell>
          <cell r="D1766" t="str">
            <v>635,50</v>
          </cell>
        </row>
        <row r="1767">
          <cell r="A1767">
            <v>100680</v>
          </cell>
          <cell r="B1767" t="str">
            <v>KIT DE PORTA DE MADEIRA PARA VERNIZ, SEMI-OCA (LEVE OU MÉDIA), PADRÃO MÉDIO, 70X210CM, ESPESSURA DE 3,5CM, ITENS INCLUSOS: DOBRADIÇAS, MONTAGEM E INSTALAÇÃO DE BATENTE, FECHADURA COM EXECUÇÃO DO FURO - FORNECIMENTO E INSTALAÇÃO. AF_12/2019</v>
          </cell>
          <cell r="C1767" t="str">
            <v>UN</v>
          </cell>
          <cell r="D1767" t="str">
            <v>632,34</v>
          </cell>
        </row>
        <row r="1768">
          <cell r="A1768">
            <v>100681</v>
          </cell>
          <cell r="B1768" t="str">
            <v>KIT DE PORTA DE MADEIRA FRISADA, SEMI-OCA (LEVE OU MÉDIA), PADRÃO MÉDIO, 70X210CM, ESPESSURA DE 3CM, ITENS INCLUSOS: DOBRADIÇAS, MONTAGEM E INSTALAÇÃO DE BATENTE, FECHADURA COM EXECUÇÃO DO FURO - FORNECIMENTO E INSTALAÇÃO. AF_12/2019</v>
          </cell>
          <cell r="C1768" t="str">
            <v>UN</v>
          </cell>
          <cell r="D1768" t="str">
            <v>700,67</v>
          </cell>
        </row>
        <row r="1769">
          <cell r="A1769">
            <v>100682</v>
          </cell>
          <cell r="B1769" t="str">
            <v>KIT DE PORTA DE MADEIRA FRISADA, SEMI-OCA (LEVE OU MÉDIA), PADRÃO POPULAR, 70X210CM, ESPESSURA DE 3CM, ITENS INCLUSOS: DOBRADIÇAS, MONTAGEM E INSTALAÇÃO DE BATENTE, FECHADURA COM EXECUÇÃO DO FURO - FORNECIMENTO E INSTALAÇÃO. AF_12/2019</v>
          </cell>
          <cell r="C1769" t="str">
            <v>UN</v>
          </cell>
          <cell r="D1769" t="str">
            <v>636,56</v>
          </cell>
        </row>
        <row r="1770">
          <cell r="A1770">
            <v>100683</v>
          </cell>
          <cell r="B1770" t="str">
            <v>KIT DE PORTA DE MADEIRA PARA VERNIZ, SEMI-OCA (LEVE OU MÉDIA), PADRÃO MÉDIO, 80X210CM, ESPESSURA DE 3,5CM, ITENS INCLUSOS: DOBRADIÇAS, MONTAGEM E INSTALAÇÃO DE BATENTE, FECHADURA COM EXECUÇÃO DO FURO - FORNECIMENTO E INSTALAÇÃO. AF_12/2019</v>
          </cell>
          <cell r="C1770" t="str">
            <v>UN</v>
          </cell>
          <cell r="D1770" t="str">
            <v>767,17</v>
          </cell>
        </row>
        <row r="1771">
          <cell r="A1771">
            <v>100684</v>
          </cell>
          <cell r="B1771" t="str">
            <v>KIT DE PORTA DE MADEIRA PARA VERNIZ, SEMI-OCA (LEVE OU MÉDIA), PADRÃO POPULAR, 80X210CM, ESPESSURA DE 3,5CM, ITENS INCLUSOS: DOBRADIÇAS, MONTAGEM E INSTALAÇÃO DE BATENTE, FECHADURA COM EXECUÇÃO DO FURO - FORNECIMENTO E INSTALAÇÃO. AF_12/2019</v>
          </cell>
          <cell r="C1771" t="str">
            <v>UN</v>
          </cell>
          <cell r="D1771" t="str">
            <v>704,00</v>
          </cell>
        </row>
        <row r="1772">
          <cell r="A1772">
            <v>100685</v>
          </cell>
          <cell r="B1772" t="str">
            <v>KIT DE PORTA DE MADEIRA PARA VERNIZ, SEMI-OCA (LEVE OU MÉDIA), PADRÃO MÉDIO, 90X210CM, ESPESSURA DE 3,5CM, ITENS INCLUSOS: DOBRADIÇAS, MONTAGEM E INSTALAÇÃO DE BATENTE, FECHADURA COM EXECUÇÃO DO FURO - FORNECIMENTO E INSTALAÇÃO. AF_12/2019</v>
          </cell>
          <cell r="C1772" t="str">
            <v>UN</v>
          </cell>
          <cell r="D1772" t="str">
            <v>748,70</v>
          </cell>
        </row>
        <row r="1773">
          <cell r="A1773">
            <v>100686</v>
          </cell>
          <cell r="B1773" t="str">
            <v>KIT DE PORTA DE MADEIRA PARA VERNIZ, SEMI-OCA (LEVE OU MÉDIA), PADRÃO POPULAR, 90X210CM, ESPESSURA DE 3CM, ITENS INCLUSOS: DOBRADIÇAS, MONTAGEM E INSTALAÇÃO DE BATENTE, FECHADURA COM EXECUÇÃO DO FURO - FORNECIMENTO E INSTALAÇÃO. AF_12/2019</v>
          </cell>
          <cell r="C1773" t="str">
            <v>UN</v>
          </cell>
          <cell r="D1773" t="str">
            <v>685,38</v>
          </cell>
        </row>
        <row r="1774">
          <cell r="A1774">
            <v>100687</v>
          </cell>
          <cell r="B1774" t="str">
            <v>KIT DE PORTA DE MADEIRA FRISADA, SEMI-OCA (LEVE OU MÉDIA), PADRÃO MÉDIO, 60X210CM, ESPESSURA DE 3,5CM, ITENS INCLUSOS: DOBRADIÇAS, MONTAGEM E INSTALAÇÃO DE BATENTE, FECHADURA COM EXECUÇÃO DO FURO - FORNECIMENTO E INSTALAÇÃO. AF_12/2019</v>
          </cell>
          <cell r="C1774" t="str">
            <v>UN</v>
          </cell>
          <cell r="D1774" t="str">
            <v>672,31</v>
          </cell>
        </row>
        <row r="1775">
          <cell r="A1775">
            <v>100688</v>
          </cell>
          <cell r="B1775" t="str">
            <v>KIT DE PORTA DE MADEIRA FRISADA, SEMI-OCA (LEVE OU MÉDIA), PADRÃO POPULAR, 60X210CM, ESPESSURA DE 3CM, ITENS INCLUSOS: DOBRADIÇAS, MONTAGEM E INSTALAÇÃO DE BATENTE, FECHADURA COM EXECUÇÃO DO FURO - FORNECIMENTO E INSTALAÇÃO. AF_12/2019</v>
          </cell>
          <cell r="C1775" t="str">
            <v>UN</v>
          </cell>
          <cell r="D1775" t="str">
            <v>612,66</v>
          </cell>
        </row>
        <row r="1776">
          <cell r="A1776">
            <v>100689</v>
          </cell>
          <cell r="B1776" t="str">
            <v>KIT DE PORTA DE MADEIRA FRISADA, SEMI-OCA (LEVE OU MÉDIA), PADRÃO MÉDIO, 80X210CM, ESPESSURA DE 3,5CM, ITENS INCLUSOS: DOBRADIÇAS, MONTAGEM E INSTALAÇÃO DE BATENTE, FECHADURA COM EXECUÇÃO DO FURO - FORNECIMENTO E INSTALAÇÃO. AF_12/2019</v>
          </cell>
          <cell r="C1776" t="str">
            <v>UN</v>
          </cell>
          <cell r="D1776" t="str">
            <v>769,51</v>
          </cell>
        </row>
        <row r="1777">
          <cell r="A1777">
            <v>100690</v>
          </cell>
          <cell r="B1777" t="str">
            <v>KIT DE PORTA DE MADEIRA FRISADA, SEMI-OCA (LEVE OU MÉDIA), PADRÃO POPULAR, 80X210CM, ESPESSURA DE 3,5CM, ITENS INCLUSOS: DOBRADIÇAS, MONTAGEM E INSTALAÇÃO DE BATENTE, FECHADURA COM EXECUÇÃO DO FURO - FORNECIMENTO E INSTALAÇÃO. AF_12/2019</v>
          </cell>
          <cell r="C1777" t="str">
            <v>UN</v>
          </cell>
          <cell r="D1777" t="str">
            <v>706,34</v>
          </cell>
        </row>
        <row r="1778">
          <cell r="A1778">
            <v>100691</v>
          </cell>
          <cell r="B1778" t="str">
            <v>KIT DE PORTA DE MADEIRA TIPO VENEZIANA, 80X210CM (ESPESSURA DE 3CM), PADRÃO MÉDIO, ITENS INCLUSOS: DOBRADIÇAS, MONTAGEM E INSTALAÇÃO DE BATENTE, FECHADURA COM EXECUÇÃO DO FURO - FORNECIMENTO E INSTALAÇÃO. AF_12/2019</v>
          </cell>
          <cell r="C1778" t="str">
            <v>UN</v>
          </cell>
          <cell r="D1778" t="str">
            <v>908,48</v>
          </cell>
        </row>
        <row r="1779">
          <cell r="A1779">
            <v>100692</v>
          </cell>
          <cell r="B1779" t="str">
            <v>KIT DE PORTA DE MADEIRA TIPO VENEZIANA, 80X210CM (ESPESSURA DE 3CM), PADRÃO POPULAR, ITENS INCLUSOS: DOBRADIÇAS, MONTAGEM E INSTALAÇÃO DE BATENTE, FECHADURA COM EXECUÇÃO DO FURO - FORNECIMENTO E INSTALAÇÃO. AF_12/2019</v>
          </cell>
          <cell r="C1779" t="str">
            <v>UN</v>
          </cell>
          <cell r="D1779" t="str">
            <v>845,31</v>
          </cell>
        </row>
        <row r="1780">
          <cell r="A1780">
            <v>100693</v>
          </cell>
          <cell r="B1780" t="str">
            <v>KIT DE PORTA DE MADEIRA TIPO MEXICANA, MACIÇA (PESADA OU SUPERPESADA), PADRÃO MÉDIO, 80X210CM, ESPESSURA DE 3,5CM, ITENS INCLUSOS: DOBRADIÇAS, MONTAGEM E INSTALAÇÃO DE BATENTE, FECHADURA COM EXECUÇÃO DO FURO - FORNECIMENTO E INSTALAÇÃO. AF_12/2019</v>
          </cell>
          <cell r="C1780" t="str">
            <v>UN</v>
          </cell>
          <cell r="D1780" t="str">
            <v>1.108,28</v>
          </cell>
        </row>
        <row r="1781">
          <cell r="A1781">
            <v>100694</v>
          </cell>
          <cell r="B1781" t="str">
            <v>KIT DE PORTA DE MADEIRA TIPO MEXICANA, MACIÇA (PESADA OU SUPERPESADA), PADRÃO POPULAR, 80X210CM, ESPESSURA DE 3,5CM, ITENS INCLUSOS: DOBRADIÇAS, MONTAGEM E INSTALAÇÃO DE BATENTE, FECHADURA COM EXECUÇÃO DO FURO - FORNECIMENTO E INSTALAÇÃO. AF_12/2019</v>
          </cell>
          <cell r="C1781" t="str">
            <v>UN</v>
          </cell>
          <cell r="D1781" t="str">
            <v>1.045,11</v>
          </cell>
        </row>
        <row r="1782">
          <cell r="A1782">
            <v>100695</v>
          </cell>
          <cell r="B1782" t="str">
            <v>RECOLOCAÇÃO DE FOLHAS DE PORTA DE MADEIRA LEVE OU MÉDIA DE 60CM DE LARGURA, CONSIDERANDO REAPROVEITAMENTO DO MATERIAL. AF_12/2019</v>
          </cell>
          <cell r="C1782" t="str">
            <v>UN</v>
          </cell>
          <cell r="D1782" t="str">
            <v>41,77</v>
          </cell>
        </row>
        <row r="1783">
          <cell r="A1783">
            <v>100696</v>
          </cell>
          <cell r="B1783" t="str">
            <v>RECOLOCAÇÃO DE FOLHAS DE PORTA DE MADEIRA LEVE OU MÉDIA DE 70CM DE LARGURA, CONSIDERANDO REAPROVEITAMENTO DO MATERIAL. AF_12/2019</v>
          </cell>
          <cell r="C1783" t="str">
            <v>UN</v>
          </cell>
          <cell r="D1783" t="str">
            <v>46,42</v>
          </cell>
        </row>
        <row r="1784">
          <cell r="A1784">
            <v>100697</v>
          </cell>
          <cell r="B1784" t="str">
            <v>RECOLOCAÇÃO DE FOLHAS DE PORTA DE MADEIRA LEVE OU MÉDIA DE 80CM DE LARGURA, CONSIDERANDO REAPROVEITAMENTO DO MATERIAL. AF_12/2019</v>
          </cell>
          <cell r="C1784" t="str">
            <v>UN</v>
          </cell>
          <cell r="D1784" t="str">
            <v>51,12</v>
          </cell>
        </row>
        <row r="1785">
          <cell r="A1785">
            <v>100698</v>
          </cell>
          <cell r="B1785" t="str">
            <v>RECOLOCAÇÃO DE FOLHAS DE PORTA DE MADEIRA LEVE OU MÉDIA DE 90CM DE LARGURA, CONSIDERANDO REAPROVEITAMENTO DO MATERIAL. AF_12/2019</v>
          </cell>
          <cell r="C1785" t="str">
            <v>UN</v>
          </cell>
          <cell r="D1785" t="str">
            <v>55,80</v>
          </cell>
        </row>
        <row r="1786">
          <cell r="A1786">
            <v>100699</v>
          </cell>
          <cell r="B1786" t="str">
            <v>RECOLOCAÇÃO DE FOLHAS DE PORTA DE MADEIRA PESADA OU SUPERPESADA DE 80CM DE LARGURA, CONSIDERANDO REAPROVEITAMENTO DO MATERIAL. AF_12/2019</v>
          </cell>
          <cell r="C1786" t="str">
            <v>UN</v>
          </cell>
          <cell r="D1786" t="str">
            <v>66,43</v>
          </cell>
        </row>
        <row r="1787">
          <cell r="A1787">
            <v>100700</v>
          </cell>
          <cell r="B1787" t="str">
            <v>PORTA DE MADEIRA COMPENSADA LISA PARA PINTURA, 120X210X3,5CM, 2 FOLHAS, INCLUSO ADUELA 2A, ALIZAR 2A E DOBRADIÇAS. AF_12/2019</v>
          </cell>
          <cell r="C1787" t="str">
            <v>UN</v>
          </cell>
          <cell r="D1787" t="str">
            <v>728,52</v>
          </cell>
        </row>
        <row r="1788">
          <cell r="A1788">
            <v>100712</v>
          </cell>
          <cell r="B1788" t="str">
            <v>KIT DE PORTA DE MADEIRA PARA VERNIZ, SEMI-OCA (LEVE OU MÉDIA), PADRÃO POPULAR, 70X210CM, ESPESSURA DE 3,5CM, ITENS INCLUSOS: DOBRADIÇAS, MONTAGEM E INSTALAÇÃO DE BATENTE, FECHADURA COM EXECUÇÃO DO FURO - FORNECIMENTO E INSTALAÇÃO. AF_12/2019</v>
          </cell>
          <cell r="C1788" t="str">
            <v>UN</v>
          </cell>
          <cell r="D1788" t="str">
            <v>568,23</v>
          </cell>
        </row>
        <row r="1789">
          <cell r="A1789">
            <v>100665</v>
          </cell>
          <cell r="B1789" t="str">
            <v>JANELA DE MADEIRA - CEDRINHO/ANGELIM OU EQUIVALENTE DA REGIÃO - DE ABRIR COM 4 FOLHAS (2 VENEZIANAS E 2 GUILHOTINAS PARA VIDRO), COM BATENTE, ALIZAR E FERRAGENS. EXCLUSIVE VIDROS, ACABAMENTO E CONTRAMARCO. FORNECIMENTO E INSTALAÇÃO. AF_12/2019</v>
          </cell>
          <cell r="C1789" t="str">
            <v>M2</v>
          </cell>
          <cell r="D1789" t="str">
            <v>708,79</v>
          </cell>
        </row>
        <row r="1790">
          <cell r="A1790">
            <v>100666</v>
          </cell>
          <cell r="B1790" t="str">
            <v>JANELA DE MADEIRA (PINUS/EUCALIPTO OU EQUIV.) DE ABRIR COM 4 FOLHAS (2 VENEZIANAS E 2 GUILHOTINAS PARA VIDRO), COM BATENTE, ALIZAR E FERRAGENS. EXCLUSIVE VIDROS, ACABAMENTO E CONTRAMARCO. FORNECIMENTO E INSTALAÇÃO. AF_12/2019</v>
          </cell>
          <cell r="C1790" t="str">
            <v>M2</v>
          </cell>
          <cell r="D1790" t="str">
            <v>561,56</v>
          </cell>
        </row>
        <row r="1791">
          <cell r="A1791">
            <v>100667</v>
          </cell>
          <cell r="B1791" t="str">
            <v>JANELA DE MADEIRA (IMBUIA/CEDRO OU EQUIV.) DE ABRIR COM 4 FOLHAS (2 VENEZIANAS E 2 GUILHOTINAS PARA VIDRO), COM BATENTE, ALIZAR E FERRAGENS. EXCLUSIVE VIDROS, ACABAMENTO E CONTRAMARCO. FORNECIMENTO E INSTALAÇÃO. AF_12/2019</v>
          </cell>
          <cell r="C1791" t="str">
            <v>M2</v>
          </cell>
          <cell r="D1791" t="str">
            <v>916,92</v>
          </cell>
        </row>
        <row r="1792">
          <cell r="A1792">
            <v>100668</v>
          </cell>
          <cell r="B1792" t="str">
            <v>JANELA DE MADEIRA (CEDRINHO/ANGELIM OU EQUIV.) TIPO MAXIM-AR, PARA VIDRO, COM BATENTE, ALIZAR E FERRAGENS. EXCLUSIVE VIDRO, ACABAMENTO E CONTRAMARCO. FORNECIMENTO E INSTALAÇÃO. AF_12/2019</v>
          </cell>
          <cell r="C1792" t="str">
            <v>M2</v>
          </cell>
          <cell r="D1792" t="str">
            <v>1.122,75</v>
          </cell>
        </row>
        <row r="1793">
          <cell r="A1793">
            <v>100669</v>
          </cell>
          <cell r="B1793" t="str">
            <v>JANELA DE MADEIRA (PINUS/EUCALIPTO OU EQUIV.) TIPO BASCULANTE COM 2 FOLHAS PARA VIDRO, COM BATENTE, ALIZAR E FERRAGENS. EXCLUSIVE VIDROS, ACABAMENTO E CONTRAMARCO. FORNECIMENTO E INSTALAÇÃO. AF_12/2019</v>
          </cell>
          <cell r="C1793" t="str">
            <v>M2</v>
          </cell>
          <cell r="D1793" t="str">
            <v>651,83</v>
          </cell>
        </row>
        <row r="1794">
          <cell r="A1794">
            <v>100670</v>
          </cell>
          <cell r="B1794" t="str">
            <v>JANELA DE MADEIRA (CEDRINHO/ANGELIM OU EQUIV.) DE CORRER COM 6 FOLHAS (2 VENEZ. FIXAS, 2 VENEZ. DE CORRER E 2 DE CORRER PARA VIDRO), COM BATENTE, ALIZAR E FERRAGENS. EXCLUSIVE VIDROS, ACABAMENTO E CONTRAMARCO. FORNECIMENTO E INSTALAÇÃO. AF_12/2019</v>
          </cell>
          <cell r="C1794" t="str">
            <v>M2</v>
          </cell>
          <cell r="D1794" t="str">
            <v>875,44</v>
          </cell>
        </row>
        <row r="1795">
          <cell r="A1795">
            <v>100671</v>
          </cell>
          <cell r="B1795" t="str">
            <v>JANELA DE MADEIRA (IMBUIA/CEDRO OU EQUIV) DE CORRER COM 6 FOLHAS (2 VENEZIANAS FIXAS, 2 VENEZIANAS DE CORRER E 2 DE CORRER PARA VIDRO), COM BATENTE, ALIZAR E FERRAGENS. EXCLUSIVE VIDROS, ACABAMENTO E CONTRAMARCO. FORNECIMENTO E INSTALAÇÃO. AF_12/2019</v>
          </cell>
          <cell r="C1795" t="str">
            <v>M2</v>
          </cell>
          <cell r="D1795" t="str">
            <v>1.086,97</v>
          </cell>
        </row>
        <row r="1796">
          <cell r="A1796">
            <v>100672</v>
          </cell>
          <cell r="B1796" t="str">
            <v>JANELA DE MADEIRA (PINUS/EUCALIPTO OU EQUIV.) DE CORRER COM 6 FOLHAS (2 VENEZ. FIXAS, 2 VENEZ. DE CORRER E 2 DE CORRER PARA VIDRO), COM BATENTE, ALIZAR E FERRAGENS. EXCLUSIVE VIDROS, ACABAMENTO E CONTRAMARCO. FORNECIMENTO EINSTALAÇÃO. AF_12/2019</v>
          </cell>
          <cell r="C1796" t="str">
            <v>M2</v>
          </cell>
          <cell r="D1796" t="str">
            <v>700,96</v>
          </cell>
        </row>
        <row r="1797">
          <cell r="A1797">
            <v>100701</v>
          </cell>
          <cell r="B1797" t="str">
            <v>PORTA DE FERRO, DE ABRIR, TIPO GRADE COM CHAPA, COM GUARNIÇÕES. AF_12/2019</v>
          </cell>
          <cell r="C1797" t="str">
            <v>M2</v>
          </cell>
          <cell r="D1797" t="str">
            <v>353,67</v>
          </cell>
        </row>
        <row r="1798">
          <cell r="A1798">
            <v>94559</v>
          </cell>
          <cell r="B1798" t="str">
            <v>JANELA DE AÇO TIPO BASCULANTE PARA VIDROS, COM BATENTE, FERRAGENS E PINTURA ANTICORROSIVA. EXCLUSIVE VIDROS, ACABAMENTO, ALIZAR E CONTRAMARCO. FORNECIMENTO E INSTALAÇÃO. AF_12/2019</v>
          </cell>
          <cell r="C1798" t="str">
            <v>M2</v>
          </cell>
          <cell r="D1798" t="str">
            <v>596,53</v>
          </cell>
        </row>
        <row r="1799">
          <cell r="A1799">
            <v>94560</v>
          </cell>
          <cell r="B1799" t="str">
            <v>JANELA DE AÇO DE CORRER COM 2 FOLHAS PARA VIDRO, COM VIDROS, BATENTE, FERRAGENS E PINTURAS ANTICORROSIVA E DE ACABAMENTO. EXCLUSIVE ALIZAR E CONTRAMARCO. FORNECIMENTO E INSTALAÇÃO. AF_12/2019</v>
          </cell>
          <cell r="C1799" t="str">
            <v>M2</v>
          </cell>
          <cell r="D1799" t="str">
            <v>547,76</v>
          </cell>
        </row>
        <row r="1800">
          <cell r="A1800">
            <v>94562</v>
          </cell>
          <cell r="B1800" t="str">
            <v>JANELA DE AÇO DE CORRER COM 4 FOLHAS PARA VIDRO, COM BATENTE, FERRAGENS E PINTURA ANTICORROSIVA. EXCLUSIVE VIDROS, ALIZAR E CONTRAMARCO. FORNECIMENTO E INSTALAÇÃO. AF_12/2019</v>
          </cell>
          <cell r="C1800" t="str">
            <v>M2</v>
          </cell>
          <cell r="D1800" t="str">
            <v>574,02</v>
          </cell>
        </row>
        <row r="1801">
          <cell r="A1801">
            <v>94563</v>
          </cell>
          <cell r="B1801" t="str">
            <v>JANELA DE AÇO DE CORRER COM 6 FOLHAS (4 VENEZIANAS E 2 PARA VIDRO), COM VIDROS, BATENTE, FERRAGENS E PINTURAS ANTICORROSIVA E DE ACABAMENTO. EXCLUSIVE ALIZAR E CONTRAMARCO. FORNECIMENTO E INSTALAÇÃO. AF_12/2019</v>
          </cell>
          <cell r="C1801" t="str">
            <v>M2</v>
          </cell>
          <cell r="D1801" t="str">
            <v>721,87</v>
          </cell>
        </row>
        <row r="1802">
          <cell r="A1802">
            <v>94587</v>
          </cell>
          <cell r="B1802" t="str">
            <v>CONTRAMARCO DE AÇO, FIXAÇÃO COM ARGAMASSA - FORNECIMENTO E INSTALAÇÃO. AF_12/2019</v>
          </cell>
          <cell r="C1802" t="str">
            <v>M</v>
          </cell>
          <cell r="D1802" t="str">
            <v>41,36</v>
          </cell>
        </row>
        <row r="1803">
          <cell r="A1803">
            <v>94588</v>
          </cell>
          <cell r="B1803" t="str">
            <v>CONTRAMARCO DE AÇO, FIXAÇÃO COM PARAFUSO - FORNECIMENTO E INSTALAÇÃO. AF_12/2019</v>
          </cell>
          <cell r="C1803" t="str">
            <v>M</v>
          </cell>
          <cell r="D1803" t="str">
            <v>37,19</v>
          </cell>
        </row>
        <row r="1804">
          <cell r="A1804">
            <v>99837</v>
          </cell>
          <cell r="B1804" t="str">
            <v>GUARDA-CORPO DE AÇO GALVANIZADO DE 1,10M, MONTANTES TUBULARES DE 1.1/4" ESPAÇADOS DE 1,20M, TRAVESSA SUPERIOR DE 1.1/2", GRADIL FORMADO POR TUBOS HORIZONTAIS DE 1" E VERTICAIS DE 3/4", FIXADO COM CHUMBADOR MECÂNICO. AF_04/2019_P</v>
          </cell>
          <cell r="C1804" t="str">
            <v>M</v>
          </cell>
          <cell r="D1804" t="str">
            <v>384,69</v>
          </cell>
        </row>
        <row r="1805">
          <cell r="A1805">
            <v>99839</v>
          </cell>
          <cell r="B1805" t="str">
            <v>GUARDA-CORPO DE AÇO GALVANIZADO DE 1,10M DE ALTURA, MONTANTES TUBULARES DE 1.1/2 ESPAÇADOS DE 1,20M, TRAVESSA SUPERIOR DE 2, GRADIL FORMADO POR BARRAS CHATAS EM FERRO DE 32X4,8MM, FIXADO COM CHUMBADOR MECÂNICO. AF_04/2019_P</v>
          </cell>
          <cell r="C1805" t="str">
            <v>M</v>
          </cell>
          <cell r="D1805" t="str">
            <v>313,40</v>
          </cell>
        </row>
        <row r="1806">
          <cell r="A1806">
            <v>99841</v>
          </cell>
          <cell r="B1806" t="str">
            <v>GUARDA-CORPO PANORÂMICO COM PERFIS DE ALUMÍNIO E VIDRO LAMINADO 8 MM, FIXADO COM CHUMBADOR MECÂNICO. AF_04/2019_P</v>
          </cell>
          <cell r="C1806" t="str">
            <v>M</v>
          </cell>
          <cell r="D1806" t="str">
            <v>905,08</v>
          </cell>
        </row>
        <row r="1807">
          <cell r="A1807">
            <v>99855</v>
          </cell>
          <cell r="B1807" t="str">
            <v>CORRIMÃO SIMPLES, DIÂMETRO EXTERNO = 1 1/2", EM AÇO GALVANIZADO. AF_04/2019_P</v>
          </cell>
          <cell r="C1807" t="str">
            <v>M</v>
          </cell>
          <cell r="D1807" t="str">
            <v>72,99</v>
          </cell>
        </row>
        <row r="1808">
          <cell r="A1808">
            <v>99857</v>
          </cell>
          <cell r="B1808" t="str">
            <v>CORRIMÃO SIMPLES, DIÂMETRO EXTERNO = 1 1/2", EM ALUMÍNIO. AF_04/2019_P</v>
          </cell>
          <cell r="C1808" t="str">
            <v>M</v>
          </cell>
          <cell r="D1808" t="str">
            <v>63,40</v>
          </cell>
        </row>
        <row r="1809">
          <cell r="A1809">
            <v>99861</v>
          </cell>
          <cell r="B1809" t="str">
            <v>GRADIL EM FERRO FIXADO EM VÃOS DE JANELAS, FORMADO POR BARRAS CHATAS DE 25X4,8 MM. AF_04/2019</v>
          </cell>
          <cell r="C1809" t="str">
            <v>M2</v>
          </cell>
          <cell r="D1809" t="str">
            <v>389,84</v>
          </cell>
        </row>
        <row r="1810">
          <cell r="A1810">
            <v>99862</v>
          </cell>
          <cell r="B1810" t="str">
            <v>GRADIL EM ALUMÍNIO FIXADO EM VÃOS DE JANELAS, FORMADO POR TUBOS DE 3/4". AF_04/2019</v>
          </cell>
          <cell r="C1810" t="str">
            <v>M2</v>
          </cell>
          <cell r="D1810" t="str">
            <v>407,62</v>
          </cell>
        </row>
        <row r="1811">
          <cell r="A1811">
            <v>73665</v>
          </cell>
          <cell r="B1811" t="str">
            <v>ESCADA TIPO MARINHEIRO EM ACO CA-50 9,52MM INCLUSO PINTURA COM FUNDO ANTICORROSIVO TIPO ZARCAO</v>
          </cell>
          <cell r="C1811" t="str">
            <v>M</v>
          </cell>
          <cell r="D1811" t="str">
            <v>61,84</v>
          </cell>
        </row>
        <row r="1812">
          <cell r="A1812" t="str">
            <v>74194/1</v>
          </cell>
          <cell r="B1812" t="str">
            <v>ESCADA TIPO MARINHEIRO EM TUBO ACO GALVANIZADO 1 1/2" 5 DEGRAUS</v>
          </cell>
          <cell r="C1812" t="str">
            <v>M</v>
          </cell>
          <cell r="D1812" t="str">
            <v>253,81</v>
          </cell>
        </row>
        <row r="1813">
          <cell r="A1813">
            <v>90838</v>
          </cell>
          <cell r="B1813" t="str">
            <v>PORTA CORTA-FOGO 90X210X4CM - FORNECIMENTO E INSTALAÇÃO. AF_12/2019</v>
          </cell>
          <cell r="C1813" t="str">
            <v>UN</v>
          </cell>
          <cell r="D1813" t="str">
            <v>807,21</v>
          </cell>
        </row>
        <row r="1814">
          <cell r="A1814">
            <v>91338</v>
          </cell>
          <cell r="B1814" t="str">
            <v>PORTA DE ALUMÍNIO DE ABRIR COM LAMBRI, COM GUARNIÇÃO, FIXAÇÃO COM PARAFUSOS - FORNECIMENTO E INSTALAÇÃO. AF_12/2019</v>
          </cell>
          <cell r="C1814" t="str">
            <v>M2</v>
          </cell>
          <cell r="D1814" t="str">
            <v>421,91</v>
          </cell>
        </row>
        <row r="1815">
          <cell r="A1815">
            <v>91341</v>
          </cell>
          <cell r="B1815" t="str">
            <v>PORTA EM ALUMÍNIO DE ABRIR TIPO VENEZIANA COM GUARNIÇÃO, FIXAÇÃO COM PARAFUSOS - FORNECIMENTO E INSTALAÇÃO. AF_12/2019</v>
          </cell>
          <cell r="C1815" t="str">
            <v>M2</v>
          </cell>
          <cell r="D1815" t="str">
            <v>320,79</v>
          </cell>
        </row>
        <row r="1816">
          <cell r="A1816">
            <v>94805</v>
          </cell>
          <cell r="B1816" t="str">
            <v>PORTA DE ALUMÍNIO DE ABRIR PARA VIDRO SEM GUARNIÇÃO, 87X210CM, FIXAÇÃO COM PARAFUSOS, INCLUSIVE VIDROS - FORNECIMENTO E INSTALAÇÃO. AF_12/2019</v>
          </cell>
          <cell r="C1816" t="str">
            <v>UN</v>
          </cell>
          <cell r="D1816" t="str">
            <v>484,23</v>
          </cell>
        </row>
        <row r="1817">
          <cell r="A1817">
            <v>94806</v>
          </cell>
          <cell r="B1817" t="str">
            <v>PORTA EM AÇO DE ABRIR PARA VIDRO SEM GUARNIÇÃO, 87X210CM, FIXAÇÃO COM PARAFUSOS, EXCLUSIVE VIDROS - FORNECIMENTO E INSTALAÇÃO. AF_12/2019</v>
          </cell>
          <cell r="C1817" t="str">
            <v>UN</v>
          </cell>
          <cell r="D1817" t="str">
            <v>395,25</v>
          </cell>
        </row>
        <row r="1818">
          <cell r="A1818">
            <v>94807</v>
          </cell>
          <cell r="B1818" t="str">
            <v>PORTA EM AÇO DE ABRIR TIPO VENEZIANA SEM GUARNIÇÃO, 87X210CM, FIXAÇÃO COM PARAFUSOS - FORNECIMENTO E INSTALAÇÃO. AF_12/2019</v>
          </cell>
          <cell r="C1818" t="str">
            <v>UN</v>
          </cell>
          <cell r="D1818" t="str">
            <v>470,32</v>
          </cell>
        </row>
        <row r="1819">
          <cell r="A1819">
            <v>100702</v>
          </cell>
          <cell r="B1819" t="str">
            <v>PORTA DE CORRER DE ALUMÍNIO, COM DUAS FOLHAS PARA VIDRO, INCLUSO VIDRO LISO INCOLOR, FECHADURA E PUXADOR, SEM ALIZAR. AF_12/2019</v>
          </cell>
          <cell r="C1819" t="str">
            <v>M2</v>
          </cell>
          <cell r="D1819" t="str">
            <v>240,44</v>
          </cell>
        </row>
        <row r="1820">
          <cell r="A1820">
            <v>84885</v>
          </cell>
          <cell r="B1820" t="str">
            <v>JOGO DE FERRAGENS CROMADAS PARA PORTA DE VIDRO TEMPERADO, UMA FOLHA COMPOSTO DE DOBRADICAS SUPERIOR E INFERIOR, TRINCO, FECHADURA, CONTRA FECHADURA COM CAPUCHINHO SEM MOLA E PUXADOR</v>
          </cell>
          <cell r="C1820" t="str">
            <v>UN</v>
          </cell>
          <cell r="D1820" t="str">
            <v>661,57</v>
          </cell>
        </row>
        <row r="1821">
          <cell r="A1821">
            <v>84886</v>
          </cell>
          <cell r="B1821" t="str">
            <v>MOLA HIDRAULICA DE PISO PARA PORTA DE VIDRO TEMPERADO</v>
          </cell>
          <cell r="C1821" t="str">
            <v>UN</v>
          </cell>
          <cell r="D1821" t="str">
            <v>1.276,88</v>
          </cell>
        </row>
        <row r="1822">
          <cell r="A1822">
            <v>100703</v>
          </cell>
          <cell r="B1822" t="str">
            <v>PUXADOR CENTRAL PARA ESQUADRIA DE MADEIRA. AF_12/2019</v>
          </cell>
          <cell r="C1822" t="str">
            <v>UN</v>
          </cell>
          <cell r="D1822" t="str">
            <v>19,38</v>
          </cell>
        </row>
        <row r="1823">
          <cell r="A1823">
            <v>100704</v>
          </cell>
          <cell r="B1823" t="str">
            <v>PORTA CADEADO ZINCADO OXIDADO PRETO COM CADEADO DE AÇO INOX, LARGURA DE *50* MM. AF_12/2019</v>
          </cell>
          <cell r="C1823" t="str">
            <v>UN</v>
          </cell>
          <cell r="D1823" t="str">
            <v>151,32</v>
          </cell>
        </row>
        <row r="1824">
          <cell r="A1824">
            <v>100705</v>
          </cell>
          <cell r="B1824" t="str">
            <v>TARJETA TIPO LIVRE/OCUPADO PARA PORTA DE BANHEIRO. AF_12/2019</v>
          </cell>
          <cell r="C1824" t="str">
            <v>UN</v>
          </cell>
          <cell r="D1824" t="str">
            <v>48,30</v>
          </cell>
        </row>
        <row r="1825">
          <cell r="A1825">
            <v>100706</v>
          </cell>
          <cell r="B1825" t="str">
            <v>CREMONA EM LATÃO CROMADO OU POLIDO, COMPLETA. AF_12/2019</v>
          </cell>
          <cell r="C1825" t="str">
            <v>UN</v>
          </cell>
          <cell r="D1825" t="str">
            <v>89,33</v>
          </cell>
        </row>
        <row r="1826">
          <cell r="A1826">
            <v>100707</v>
          </cell>
          <cell r="B1826" t="str">
            <v>FECHO DE EMBUTIR TIPO UNHA 22CM. AF_12/2019</v>
          </cell>
          <cell r="C1826" t="str">
            <v>UN</v>
          </cell>
          <cell r="D1826" t="str">
            <v>50,11</v>
          </cell>
        </row>
        <row r="1827">
          <cell r="A1827">
            <v>100708</v>
          </cell>
          <cell r="B1827" t="str">
            <v>FECHO DE EMBUTIR TIPO UNHA 40CM. AF_12/2019</v>
          </cell>
          <cell r="C1827" t="str">
            <v>UN</v>
          </cell>
          <cell r="D1827" t="str">
            <v>65,04</v>
          </cell>
        </row>
        <row r="1828">
          <cell r="A1828">
            <v>100709</v>
          </cell>
          <cell r="B1828" t="str">
            <v>DOBRADIÇA EM AÇO/FERRO, 3" X 21/2", E=1,9 A 2MM, SEN ANEL, CROMADO OU ZINCADO, TAMPA BOLA, COM PARAFUSOS. AF_12/2019</v>
          </cell>
          <cell r="C1828" t="str">
            <v>UN</v>
          </cell>
          <cell r="D1828" t="str">
            <v>36,76</v>
          </cell>
        </row>
        <row r="1829">
          <cell r="A1829">
            <v>100710</v>
          </cell>
          <cell r="B1829" t="str">
            <v>DOBRADIÇA TIPO VAI E VEM EM LATÃO POLIDO 3". AF_12/2019</v>
          </cell>
          <cell r="C1829" t="str">
            <v>UN</v>
          </cell>
          <cell r="D1829" t="str">
            <v>101,95</v>
          </cell>
        </row>
        <row r="1830">
          <cell r="A1830">
            <v>72116</v>
          </cell>
          <cell r="B1830" t="str">
            <v>VIDRO LISO COMUM TRANSPARENTE, ESPESSURA 3MM</v>
          </cell>
          <cell r="C1830" t="str">
            <v>M2</v>
          </cell>
          <cell r="D1830" t="str">
            <v>126,06</v>
          </cell>
        </row>
        <row r="1831">
          <cell r="A1831">
            <v>72117</v>
          </cell>
          <cell r="B1831" t="str">
            <v>VIDRO LISO COMUM TRANSPARENTE, ESPESSURA 4MM</v>
          </cell>
          <cell r="C1831" t="str">
            <v>M2</v>
          </cell>
          <cell r="D1831" t="str">
            <v>161,92</v>
          </cell>
        </row>
        <row r="1832">
          <cell r="A1832">
            <v>72118</v>
          </cell>
          <cell r="B1832" t="str">
            <v>VIDRO TEMPERADO INCOLOR, ESPESSURA 6MM, FORNECIMENTO E INSTALACAO, INCLUSIVE MASSA PARA VEDACAO</v>
          </cell>
          <cell r="C1832" t="str">
            <v>M2</v>
          </cell>
          <cell r="D1832" t="str">
            <v>173,80</v>
          </cell>
        </row>
        <row r="1833">
          <cell r="A1833">
            <v>72119</v>
          </cell>
          <cell r="B1833" t="str">
            <v>VIDRO TEMPERADO INCOLOR, ESPESSURA 8MM, FORNECIMENTO E INSTALACAO, INCLUSIVE MASSA PARA VEDACAO</v>
          </cell>
          <cell r="C1833" t="str">
            <v>M2</v>
          </cell>
          <cell r="D1833" t="str">
            <v>217,94</v>
          </cell>
        </row>
        <row r="1834">
          <cell r="A1834">
            <v>72120</v>
          </cell>
          <cell r="B1834" t="str">
            <v>VIDRO TEMPERADO INCOLOR, ESPESSURA 10MM, FORNECIMENTO E INSTALACAO, INCLUSIVE MASSA PARA VEDACAO</v>
          </cell>
          <cell r="C1834" t="str">
            <v>M2</v>
          </cell>
          <cell r="D1834" t="str">
            <v>274,22</v>
          </cell>
        </row>
        <row r="1835">
          <cell r="A1835">
            <v>72122</v>
          </cell>
          <cell r="B1835" t="str">
            <v>VIDRO FANTASIA TIPO CANELADO, ESPESSURA 4MM</v>
          </cell>
          <cell r="C1835" t="str">
            <v>M2</v>
          </cell>
          <cell r="D1835" t="str">
            <v>138,83</v>
          </cell>
        </row>
        <row r="1836">
          <cell r="A1836">
            <v>72123</v>
          </cell>
          <cell r="B1836" t="str">
            <v>VIDRO ARAMADO, ESPESSURA 7MM</v>
          </cell>
          <cell r="C1836" t="str">
            <v>M2</v>
          </cell>
          <cell r="D1836" t="str">
            <v>372,47</v>
          </cell>
        </row>
        <row r="1837">
          <cell r="A1837" t="str">
            <v>73838/1</v>
          </cell>
          <cell r="B1837" t="str">
            <v>PORTA DE VIDRO TEMPERADO, 0,9X2,10M, ESPESSURA 10MM, INCLUSIVE ACESSORIOS</v>
          </cell>
          <cell r="C1837" t="str">
            <v>UN</v>
          </cell>
          <cell r="D1837" t="str">
            <v>2.161,74</v>
          </cell>
        </row>
        <row r="1838">
          <cell r="A1838" t="str">
            <v>74125/1</v>
          </cell>
          <cell r="B1838" t="str">
            <v>ESPELHO CRISTAL ESPESSURA 4MM, COM MOLDURA DE MADEIRA</v>
          </cell>
          <cell r="C1838" t="str">
            <v>M2</v>
          </cell>
          <cell r="D1838" t="str">
            <v>464,75</v>
          </cell>
        </row>
        <row r="1839">
          <cell r="A1839" t="str">
            <v>74125/2</v>
          </cell>
          <cell r="B1839" t="str">
            <v>ESPELHO CRISTAL ESPESSURA 4MM, COM MOLDURA EM ALUMINIO E COMPENSADO 6MM PLASTIFICADO COLADO</v>
          </cell>
          <cell r="C1839" t="str">
            <v>M2</v>
          </cell>
          <cell r="D1839" t="str">
            <v>508,00</v>
          </cell>
        </row>
        <row r="1840">
          <cell r="A1840">
            <v>84957</v>
          </cell>
          <cell r="B1840" t="str">
            <v>VIDRO LISO COMUM TRANSPARENTE, ESPESSURA 5MM</v>
          </cell>
          <cell r="C1840" t="str">
            <v>M2</v>
          </cell>
          <cell r="D1840" t="str">
            <v>194,07</v>
          </cell>
        </row>
        <row r="1841">
          <cell r="A1841">
            <v>84959</v>
          </cell>
          <cell r="B1841" t="str">
            <v>VIDRO LISO COMUM TRANSPARENTE, ESPESSURA 6MM</v>
          </cell>
          <cell r="C1841" t="str">
            <v>M2</v>
          </cell>
          <cell r="D1841" t="str">
            <v>227,45</v>
          </cell>
        </row>
        <row r="1842">
          <cell r="A1842">
            <v>85001</v>
          </cell>
          <cell r="B1842" t="str">
            <v>VIDRO LISO FUME, ESPESSURA 4MM</v>
          </cell>
          <cell r="C1842" t="str">
            <v>M2</v>
          </cell>
          <cell r="D1842" t="str">
            <v>216,32</v>
          </cell>
        </row>
        <row r="1843">
          <cell r="A1843">
            <v>85002</v>
          </cell>
          <cell r="B1843" t="str">
            <v>VIDRO LISO FUME, ESPESSURA 6MM</v>
          </cell>
          <cell r="C1843" t="str">
            <v>M2</v>
          </cell>
          <cell r="D1843" t="str">
            <v>305,33</v>
          </cell>
        </row>
        <row r="1844">
          <cell r="A1844">
            <v>85004</v>
          </cell>
          <cell r="B1844" t="str">
            <v>VIDRO FANTASIA MARTELADO 4MM</v>
          </cell>
          <cell r="C1844" t="str">
            <v>M2</v>
          </cell>
          <cell r="D1844" t="str">
            <v>149,57</v>
          </cell>
        </row>
        <row r="1845">
          <cell r="A1845">
            <v>85005</v>
          </cell>
          <cell r="B1845" t="str">
            <v>ESPELHO CRISTAL, ESPESSURA 4MM, COM PARAFUSOS DE FIXACAO, SEM MOLDURA</v>
          </cell>
          <cell r="C1845" t="str">
            <v>M2</v>
          </cell>
          <cell r="D1845" t="str">
            <v>438,19</v>
          </cell>
        </row>
        <row r="1846">
          <cell r="A1846">
            <v>94569</v>
          </cell>
          <cell r="B1846" t="str">
            <v>JANELA DE ALUMÍNIO TIPO MAXIM-AR, COM VIDROS, BATENTE E FERRAGENS. EXCLUSIVE ALIZAR, ACABAMENTO E CONTRAMARCO. FORNECIMENTO E INSTALAÇÃO. AF_12/2019</v>
          </cell>
          <cell r="C1846" t="str">
            <v>M2</v>
          </cell>
          <cell r="D1846" t="str">
            <v>407,69</v>
          </cell>
        </row>
        <row r="1847">
          <cell r="A1847">
            <v>94570</v>
          </cell>
          <cell r="B1847" t="str">
            <v>JANELA DE ALUMÍNIO DE CORRER COM 2 FOLHAS PARA VIDROS, COM VIDROS, BATENTE, ACABAMENTO COM ACETATO OU BRILHANTE E FERRAGENS. EXCLUSIVE ALIZAR E CONTRAMARCO. FORNECIMENTO E INSTALAÇÃO. AF_12/2019</v>
          </cell>
          <cell r="C1847" t="str">
            <v>M2</v>
          </cell>
          <cell r="D1847" t="str">
            <v>253,36</v>
          </cell>
        </row>
        <row r="1848">
          <cell r="A1848">
            <v>94572</v>
          </cell>
          <cell r="B1848" t="str">
            <v>JANELA DE ALUMÍNIO DE CORRER COM 3 FOLHAS (2 VENEZIANAS E 1 PARA VIDRO), COM VIDROS, BATENTE E FERRAGENS. EXCLUSIVE ACABAMENTO, ALIZAR E CONTRAMARCO. FORNECIMENTO E INSTALAÇÃO. AF_12/2019</v>
          </cell>
          <cell r="C1848" t="str">
            <v>M2</v>
          </cell>
          <cell r="D1848" t="str">
            <v>377,40</v>
          </cell>
        </row>
        <row r="1849">
          <cell r="A1849">
            <v>94573</v>
          </cell>
          <cell r="B1849" t="str">
            <v>JANELA DE ALUMÍNIO DE CORRER COM 4 FOLHAS PARA VIDROS, COM VIDROS, BATENTE, ACABAMENTO COM ACETATO OU BRILHANTE E FERRAGENS. EXCLUSIVE ALIZAR E CONTRAMARCO. FORNECIMENTO E INSTALAÇÃO. AF_12/2019</v>
          </cell>
          <cell r="C1849" t="str">
            <v>M2</v>
          </cell>
          <cell r="D1849" t="str">
            <v>292,21</v>
          </cell>
        </row>
        <row r="1850">
          <cell r="A1850">
            <v>94580</v>
          </cell>
          <cell r="B1850" t="str">
            <v>JANELA DE ALUMÍNIO DE CORRER COM 6 FOLHAS (2 VENEZIANAS FIXAS, 2 VENEZIANAS DE CORRER E 2 PARA VIDRO), COM VIDROS, BATENTE, ACABAMENTO COM ACETATO OU BRILHANTE E FERRAGENS. EXCLUSIVE ALIZAR E CONTRAMARCO. FORNECIMENTO E INSTALAÇÃO. AF_12/2019</v>
          </cell>
          <cell r="C1850" t="str">
            <v>M2</v>
          </cell>
          <cell r="D1850" t="str">
            <v>426,94</v>
          </cell>
        </row>
        <row r="1851">
          <cell r="A1851">
            <v>100674</v>
          </cell>
          <cell r="B1851" t="str">
            <v>JANELA FIXA DE ALUMÍNIO PARA VIDRO, COM VIDRO, BATENTE E FERRAGENS. EXCLUSIVE ACABAMENTO, ALIZAR E CONTRAMARCO. FORNECIMENTO E INSTALAÇÃO. AF_12/2019</v>
          </cell>
          <cell r="C1851" t="str">
            <v>M2</v>
          </cell>
          <cell r="D1851" t="str">
            <v>277,17</v>
          </cell>
        </row>
        <row r="1852">
          <cell r="A1852">
            <v>101096</v>
          </cell>
          <cell r="B1852" t="str">
            <v>TUBULÃO A CÉU ABERTO, DIÂMETRO DO FUSTE DE 70CM, ESCAVAÇÃO MANUAL, SEM ALARGAMENTO DE BASE, CONCRETO FEITO EM OBRA E LANÇADO COM JERICA. AF_05/2020</v>
          </cell>
          <cell r="C1852" t="str">
            <v>M3</v>
          </cell>
          <cell r="D1852" t="str">
            <v>989,73</v>
          </cell>
        </row>
        <row r="1853">
          <cell r="A1853">
            <v>101097</v>
          </cell>
          <cell r="B1853" t="str">
            <v>TUBULÃO A CÉU ABERTO, DIÂMETRO DO FUSTE DE 80CM, ESCAVAÇÃO MANUAL, SEM ALARGAMENTO DE BASE, CONCRETO FEITO EM OBRA E LANÇADO COM JERICA. AF_05/2020</v>
          </cell>
          <cell r="C1853" t="str">
            <v>M3</v>
          </cell>
          <cell r="D1853" t="str">
            <v>943,48</v>
          </cell>
        </row>
        <row r="1854">
          <cell r="A1854">
            <v>101098</v>
          </cell>
          <cell r="B1854" t="str">
            <v>TUBULÃO A CÉU ABERTO, DIÂMETRO DO FUSTE DE 100CM, ESCAVAÇÃO MANUAL, SEM ALARGAMENTO DE BASE, CONCRETO FEITO EM OBRA E LANÇADO COM JERICA. AF_05/2020</v>
          </cell>
          <cell r="C1854" t="str">
            <v>M3</v>
          </cell>
          <cell r="D1854" t="str">
            <v>882,02</v>
          </cell>
        </row>
        <row r="1855">
          <cell r="A1855">
            <v>101099</v>
          </cell>
          <cell r="B1855" t="str">
            <v>TUBULÃO A CÉU ABERTO, DIÂMETRO DO FUSTE DE 120CM, ESCAVAÇÃO MANUAL, SEM ALARGAMENTO DE BASE, CONCRETO FEITO EM OBRA E LANÇADO COM JERICA. AF_05/2020</v>
          </cell>
          <cell r="C1855" t="str">
            <v>M3</v>
          </cell>
          <cell r="D1855" t="str">
            <v>815,18</v>
          </cell>
        </row>
        <row r="1856">
          <cell r="A1856">
            <v>101100</v>
          </cell>
          <cell r="B1856" t="str">
            <v>TUBULÃO A CÉU ABERTO, DIÂMETRO DO FUSTE DE 70CM, ESCAVAÇÃO MECÂNICA, SEM ALARGAMENTO DE BASE, CONCRETO FEITO EM OBRA E LANÇADO COM JERICA. AF_05/2020</v>
          </cell>
          <cell r="C1856" t="str">
            <v>M3</v>
          </cell>
          <cell r="D1856" t="str">
            <v>762,38</v>
          </cell>
        </row>
        <row r="1857">
          <cell r="A1857">
            <v>101101</v>
          </cell>
          <cell r="B1857" t="str">
            <v>TUBULÃO A CÉU ABERTO, DIÂMETRO DO FUSTE DE 80CM, ESCAVAÇÃO MECÂNICA, SEM ALARGAMENTO DE BASE, CONCRETO FEITO EM OBRA E LANÇADO COM JERICA. AF_05/2020</v>
          </cell>
          <cell r="C1857" t="str">
            <v>M3</v>
          </cell>
          <cell r="D1857" t="str">
            <v>746,80</v>
          </cell>
        </row>
        <row r="1858">
          <cell r="A1858">
            <v>101102</v>
          </cell>
          <cell r="B1858" t="str">
            <v>TUBULÃO A CÉU ABERTO, DIÂMETRO DO FUSTE DE 100CM, ESCAVAÇÃO MECÂNICA, SEM ALARGAMENTO DE BASE, CONCRETO FEITO EM OBRA E LANÇADO COM JERICA. AF_05/2020</v>
          </cell>
          <cell r="C1858" t="str">
            <v>M3</v>
          </cell>
          <cell r="D1858" t="str">
            <v>727,60</v>
          </cell>
        </row>
        <row r="1859">
          <cell r="A1859">
            <v>101103</v>
          </cell>
          <cell r="B1859" t="str">
            <v>TUBULÃO A CÉU ABERTO, DIÂMETRO DO FUSTE DE 120CM, ESCAVAÇÃO MECÂNICA, SEM ALARGAMENTO DE BASE, CONCRETO FEITO EM OBRA E LANÇADO COM JERICA. AF_05/2020</v>
          </cell>
          <cell r="C1859" t="str">
            <v>M3</v>
          </cell>
          <cell r="D1859" t="str">
            <v>688,19</v>
          </cell>
        </row>
        <row r="1860">
          <cell r="A1860">
            <v>101104</v>
          </cell>
          <cell r="B1860" t="str">
            <v>TUBULÃO A CÉU ABERTO, DIÂMETRO DO FUSTE DE 70CM, ESCAVAÇÃO MANUAL, SEM ALARGAMENTO DE BASE, CONCRETO USINADO E LANÇADO COM BOMBA OU DIRETAMENTE DO CAMINHÃO. AF_05/2020</v>
          </cell>
          <cell r="C1860" t="str">
            <v>M3</v>
          </cell>
          <cell r="D1860" t="str">
            <v>921,47</v>
          </cell>
        </row>
        <row r="1861">
          <cell r="A1861">
            <v>101105</v>
          </cell>
          <cell r="B1861" t="str">
            <v>TUBULÃO A CÉU ABERTO, DIÂMETRO DO FUSTE DE 80CM, ESCAVAÇÃO MANUAL, SEM ALARGAMENTO DE BASE, CONCRETO USINADO E LANÇADO COM BOMBA OU DIRETAMENTE DO CAMINHÃO. AF_05/2020</v>
          </cell>
          <cell r="C1861" t="str">
            <v>M3</v>
          </cell>
          <cell r="D1861" t="str">
            <v>876,48</v>
          </cell>
        </row>
        <row r="1862">
          <cell r="A1862">
            <v>101106</v>
          </cell>
          <cell r="B1862" t="str">
            <v>TUBULÃO A CÉU ABERTO, DIÂMETRO DO FUSTE DE 100CM, ESCAVAÇÃO MANUAL, SEM ALARGAMENTO DE BASE, CONCRETO USINADO E LANÇADO COM BOMBA OU DIRETAMENTE DO CAMINHÃO. AF_05/2020</v>
          </cell>
          <cell r="C1862" t="str">
            <v>M3</v>
          </cell>
          <cell r="D1862" t="str">
            <v>817,22</v>
          </cell>
        </row>
        <row r="1863">
          <cell r="A1863">
            <v>101107</v>
          </cell>
          <cell r="B1863" t="str">
            <v>TUBULÃO A CÉU ABERTO, DIÂMETRO DO FUSTE DE 120CM, ESCAVAÇÃO MANUAL, SEM ALARGAMENTO DE BASE, CONCRETO USINADO E LANÇADO COM BOMBA OU DIRETAMENTE DO CAMINHÃO. AF_05/2020</v>
          </cell>
          <cell r="C1863" t="str">
            <v>M3</v>
          </cell>
          <cell r="D1863" t="str">
            <v>752,89</v>
          </cell>
        </row>
        <row r="1864">
          <cell r="A1864">
            <v>101108</v>
          </cell>
          <cell r="B1864" t="str">
            <v>TUBULÃO A CÉU ABERTO, DIÂMETRO DO FUSTE DE 70CM, ESCAVAÇÃO MECÂNICA, SEM ALARGAMENTO DE BASE, CONCRETO USINADO E LANÇADO COM BOMBA OU DIRETAMENTE DO CAMINHÃO. AF_05/2020</v>
          </cell>
          <cell r="C1864" t="str">
            <v>M3</v>
          </cell>
          <cell r="D1864" t="str">
            <v>690,73</v>
          </cell>
        </row>
        <row r="1865">
          <cell r="A1865">
            <v>101109</v>
          </cell>
          <cell r="B1865" t="str">
            <v>TUBULÃO A CÉU ABERTO, DIÂMETRO DO FUSTE DE 80CM, ESCAVAÇÃO MECÂNICA, SEM ALARGAMENTO DE BASE, CONCRETO USINADO E LANÇADO COM BOMBA OU DIRETAMENTE DO CAMINHÃO. AF_05/2020</v>
          </cell>
          <cell r="C1865" t="str">
            <v>M3</v>
          </cell>
          <cell r="D1865" t="str">
            <v>676,57</v>
          </cell>
        </row>
        <row r="1866">
          <cell r="A1866">
            <v>101110</v>
          </cell>
          <cell r="B1866" t="str">
            <v>TUBULÃO A CÉU ABERTO, DIÂMETRO DO FUSTE DE 100CM, ESCAVAÇÃO MECÂNICA, SEM ALARGAMENTO DE BASE, CONCRETO USINADO E LANÇADO COM BOMBA OU DIRETAMENTE DO CAMINHÃO. AF_05/2020</v>
          </cell>
          <cell r="C1866" t="str">
            <v>M3</v>
          </cell>
          <cell r="D1866" t="str">
            <v>659,96</v>
          </cell>
        </row>
        <row r="1867">
          <cell r="A1867">
            <v>101111</v>
          </cell>
          <cell r="B1867" t="str">
            <v>TUBULÃO A CÉU ABERTO, DIÂMETRO DO FUSTE DE 120CM, ESCAVAÇÃO MECÂNICA, SEM ALARGAMENTO DE BASE, CONCRETO USINADO E LANÇADO COM BOMBA OU DIRETAMENTE DO CAMINHÃO. AF_05/2020</v>
          </cell>
          <cell r="C1867" t="str">
            <v>M3</v>
          </cell>
          <cell r="D1867" t="str">
            <v>623,45</v>
          </cell>
        </row>
        <row r="1868">
          <cell r="A1868">
            <v>101112</v>
          </cell>
          <cell r="B1868" t="str">
            <v>ALARGAMENTO DE BASE DE TUBULÃO A CÉU ABERTO, ESCAVAÇÃO MANUAL, CONCRETO FEITO EM OBRA E LANÇADO COM JERICA. AF_05/2020</v>
          </cell>
          <cell r="C1868" t="str">
            <v>M3</v>
          </cell>
          <cell r="D1868" t="str">
            <v>744,59</v>
          </cell>
        </row>
        <row r="1869">
          <cell r="A1869">
            <v>101113</v>
          </cell>
          <cell r="B1869" t="str">
            <v>ALARGAMENTO DE BASE DE TUBULÃO A CÉU ABERTO, ESCAVAÇÃO MANUAL, CONCRETO USINADO E LANÇADO COM BOMBA OU DIRETAMENTE DO CAMINHÃO. AF_05/2020</v>
          </cell>
          <cell r="C1869" t="str">
            <v>M3</v>
          </cell>
          <cell r="D1869" t="str">
            <v>678,31</v>
          </cell>
        </row>
        <row r="1870">
          <cell r="A1870">
            <v>95601</v>
          </cell>
          <cell r="B1870" t="str">
            <v>ARRASAMENTO MECANICO DE ESTACA DE CONCRETO ARMADO, DIAMETROS DE ATÉ 40 CM. AF_11/2016</v>
          </cell>
          <cell r="C1870" t="str">
            <v>UN</v>
          </cell>
          <cell r="D1870" t="str">
            <v>15,38</v>
          </cell>
        </row>
        <row r="1871">
          <cell r="A1871">
            <v>95602</v>
          </cell>
          <cell r="B1871" t="str">
            <v>ARRASAMENTO MECANICO DE ESTACA DE CONCRETO ARMADO, DIAMETROS DE 41 CM A 60 CM. AF_11/2016</v>
          </cell>
          <cell r="C1871" t="str">
            <v>UN</v>
          </cell>
          <cell r="D1871" t="str">
            <v>19,62</v>
          </cell>
        </row>
        <row r="1872">
          <cell r="A1872">
            <v>95603</v>
          </cell>
          <cell r="B1872" t="str">
            <v>ARRASAMENTO MECANICO DE ESTACA DE CONCRETO ARMADO, DIAMETROS DE 61 CM A 80 CM. AF_11/2016</v>
          </cell>
          <cell r="C1872" t="str">
            <v>UN</v>
          </cell>
          <cell r="D1872" t="str">
            <v>25,77</v>
          </cell>
        </row>
        <row r="1873">
          <cell r="A1873">
            <v>95604</v>
          </cell>
          <cell r="B1873" t="str">
            <v>ARRASAMENTO MECANICO DE ESTACA DE CONCRETO ARMADO, DIAMETROS DE 81 CM A 100 CM. AF_11/2016</v>
          </cell>
          <cell r="C1873" t="str">
            <v>UN</v>
          </cell>
          <cell r="D1873" t="str">
            <v>33,91</v>
          </cell>
        </row>
        <row r="1874">
          <cell r="A1874">
            <v>95605</v>
          </cell>
          <cell r="B1874" t="str">
            <v>ARRASAMENTO MECANICO DE ESTACA DE CONCRETO ARMADO, DIAMETROS DE 101 CM A 150 CM. AF_11/2016</v>
          </cell>
          <cell r="C1874" t="str">
            <v>UN</v>
          </cell>
          <cell r="D1874" t="str">
            <v>53,18</v>
          </cell>
        </row>
        <row r="1875">
          <cell r="A1875">
            <v>95607</v>
          </cell>
          <cell r="B1875" t="str">
            <v>ARRASAMENTO DE ESTACA METÁLICA, PERFIL LAMINADO TIPO I FAMÍLIA 250. AF_11/2016</v>
          </cell>
          <cell r="C1875" t="str">
            <v>UN</v>
          </cell>
          <cell r="D1875" t="str">
            <v>4,92</v>
          </cell>
        </row>
        <row r="1876">
          <cell r="A1876">
            <v>95608</v>
          </cell>
          <cell r="B1876" t="str">
            <v>ARRASAMENTO DE ESTACA METÁLICA, PERFIL LAMINADO TIPO H FAMÍLIA 250. AF_11/2016</v>
          </cell>
          <cell r="C1876" t="str">
            <v>UN</v>
          </cell>
          <cell r="D1876" t="str">
            <v>5,69</v>
          </cell>
        </row>
        <row r="1877">
          <cell r="A1877">
            <v>95609</v>
          </cell>
          <cell r="B1877" t="str">
            <v>ARRASAMENTO DE ESTACA METÁLICA, PERFIL LAMINADO TIPO H FAMÍLIA 310. AF_11/2016</v>
          </cell>
          <cell r="C1877" t="str">
            <v>UN</v>
          </cell>
          <cell r="D1877" t="str">
            <v>6,33</v>
          </cell>
        </row>
        <row r="1878">
          <cell r="A1878">
            <v>100651</v>
          </cell>
          <cell r="B1878" t="str">
            <v>ESTACA HÉLICE CONTÍNUA, DIÂMETRO DE 30 CM, INCLUSO CONCRETO FCK=20MPA E ARMADURA MÍNIMA (EXCLUSIVE MOBILIZAÇÃO E DESMOBILIZAÇÃO). AF_12/2019</v>
          </cell>
          <cell r="C1878" t="str">
            <v>M</v>
          </cell>
          <cell r="D1878" t="str">
            <v>94,07</v>
          </cell>
        </row>
        <row r="1879">
          <cell r="A1879">
            <v>100652</v>
          </cell>
          <cell r="B1879" t="str">
            <v>ESTACA HÉLICE CONTÍNUA , DIÂMETRO DE 50 CM, INCLUSO CONCRETO FCK=20MPA E ARMADURA MÍNIMA (EXCLUSIVE MOBILIZAÇÃO E DESMOBILIZAÇÃO). AF_12/2019</v>
          </cell>
          <cell r="C1879" t="str">
            <v>M</v>
          </cell>
          <cell r="D1879" t="str">
            <v>185,08</v>
          </cell>
        </row>
        <row r="1880">
          <cell r="A1880">
            <v>100653</v>
          </cell>
          <cell r="B1880" t="str">
            <v>ESTACA HÉLICE CONTÍNUA, DIÂMETRO DE 70 CM, INCLUSO CONCRETO FCK=20MPA E ARMADURA MÍNIMA (EXCLUSIVE MOBILIZAÇÃO E DESMOBILIZAÇÃO). AF_12/2019</v>
          </cell>
          <cell r="C1880" t="str">
            <v>M</v>
          </cell>
          <cell r="D1880" t="str">
            <v>312,70</v>
          </cell>
        </row>
        <row r="1881">
          <cell r="A1881">
            <v>100654</v>
          </cell>
          <cell r="B1881" t="str">
            <v>ESTACA HÉLICE CONTÍNUA, DIÂMETRO DE 80 CM, INCLUSO CONCRETO FCK=20MPA E ARMADURA MÍNIMA (EXCLUSIVE MOBILIZAÇÃO E DESMOBILIZAÇÃO). AF_12/2019.</v>
          </cell>
          <cell r="C1881" t="str">
            <v>M</v>
          </cell>
          <cell r="D1881" t="str">
            <v>420,12</v>
          </cell>
        </row>
        <row r="1882">
          <cell r="A1882">
            <v>100655</v>
          </cell>
          <cell r="B1882" t="str">
            <v>ESTACA HÉLICE CONTÍNUA, DIÂMETRO DE 90 CM, INCLUSO CONCRETO FCK=20MPA E ARMADURA MÍNIMA (EXCLUSIVE MOBILIZAÇÃO E DESMOBILIZAÇÃO). AF_12/2019.</v>
          </cell>
          <cell r="C1882" t="str">
            <v>M</v>
          </cell>
          <cell r="D1882" t="str">
            <v>488,69</v>
          </cell>
        </row>
        <row r="1883">
          <cell r="A1883">
            <v>100656</v>
          </cell>
          <cell r="B1883" t="str">
            <v>ESTACA PRÉ-MOLDADA DE CONCRETO, SEÇÃO QUADRADA, CAPACIDADE DE 25 TONELADAS, INCLUSO EMENDA (EXCLUSIVE MOBILIZAÇÃO E DESMOBILIZAÇÃO). AF_12/2019</v>
          </cell>
          <cell r="C1883" t="str">
            <v>M</v>
          </cell>
          <cell r="D1883" t="str">
            <v>67,31</v>
          </cell>
        </row>
        <row r="1884">
          <cell r="A1884">
            <v>100657</v>
          </cell>
          <cell r="B1884" t="str">
            <v>ESTACA PRÉ-MOLDADA DE CONCRETO SEÇÃO QUADRADA, CAPACIDADE DE 50 TONELADAS, INCLUSO EMENDA (EXCLUSIVE MOBILIZAÇÃO E DESMOBILIZAÇÃO). AF_12/2019</v>
          </cell>
          <cell r="C1884" t="str">
            <v>M</v>
          </cell>
          <cell r="D1884" t="str">
            <v>86,74</v>
          </cell>
        </row>
        <row r="1885">
          <cell r="A1885">
            <v>100658</v>
          </cell>
          <cell r="B1885" t="str">
            <v>ESTACA PRÉ-MOLDADA DE CONCRETO CENTRIFUGADO, SEÇÃO CIRCULAR, CAPACIDADE DE 100 TONELADAS, INCLUSO EMENDA (EXCLUSIVE MOBILIZAÇÃO E DESMOBILIZAÇÃO). AF_12/2019</v>
          </cell>
          <cell r="C1885" t="str">
            <v>M</v>
          </cell>
          <cell r="D1885" t="str">
            <v>199,76</v>
          </cell>
        </row>
        <row r="1886">
          <cell r="A1886">
            <v>100889</v>
          </cell>
          <cell r="B1886" t="str">
            <v>ESTACA METÁLICA PARA FUNDAÇÃO, UTILIZANDO PERFIL LAMINADO HP250X62 (EXCLUSIVE MOBILIZAÇÃO E DESMOBILIZAÇÃO). AF_01/2020</v>
          </cell>
          <cell r="C1886" t="str">
            <v>KG</v>
          </cell>
          <cell r="D1886" t="str">
            <v>8,20</v>
          </cell>
        </row>
        <row r="1887">
          <cell r="A1887">
            <v>100890</v>
          </cell>
          <cell r="B1887" t="str">
            <v>ESTACA METÁLICA PARA FUNDAÇÃO, UTILIZANDO PERFIL LAMINADO HP310X79 (EXCLUSIVE MOBILIZAÇÃO E DESMOBILIZAÇÃO). AF_01/2020</v>
          </cell>
          <cell r="C1887" t="str">
            <v>KG</v>
          </cell>
          <cell r="D1887" t="str">
            <v>8,09</v>
          </cell>
        </row>
        <row r="1888">
          <cell r="A1888">
            <v>100892</v>
          </cell>
          <cell r="B1888" t="str">
            <v>ESTACA METÁLICA PARA CONTENÇÃO, UTILIZANDO PERFIL LAMINADO W250X32,7 (EXCLUSIVE MOBILIZAÇÃO E DESMOBILIZAÇÃO). AF_01/2020</v>
          </cell>
          <cell r="C1888" t="str">
            <v>KG</v>
          </cell>
          <cell r="D1888" t="str">
            <v>7,84</v>
          </cell>
        </row>
        <row r="1889">
          <cell r="A1889">
            <v>100893</v>
          </cell>
          <cell r="B1889" t="str">
            <v>ESTACA METÁLICA PARA CONTENÇÃO, UTILIZANDO PERFIL LAMINADO W250X38,5 (EXCLUSIVE MOBILIZAÇÃO E DESMOBILIZAÇÃO). AF_01/2020</v>
          </cell>
          <cell r="C1889" t="str">
            <v>KG</v>
          </cell>
          <cell r="D1889" t="str">
            <v>7,74</v>
          </cell>
        </row>
        <row r="1890">
          <cell r="A1890">
            <v>100894</v>
          </cell>
          <cell r="B1890" t="str">
            <v>ESTACA METÁLICA PARA CONTENÇÃO, UTILIZANDO PERFIL LAMINADO W250X44,8 (EXCLUSIVE MOBILIZAÇÃO E DESMOBILIZAÇÃO). AF_01/2020</v>
          </cell>
          <cell r="C1890" t="str">
            <v>KG</v>
          </cell>
          <cell r="D1890" t="str">
            <v>7,66</v>
          </cell>
        </row>
        <row r="1891">
          <cell r="A1891">
            <v>100896</v>
          </cell>
          <cell r="B1891" t="str">
            <v>ESTACA ESCAVADA MECANICAMENTE, SEM FLUIDO ESTABILIZANTE, COM 25CM DE DIÂMETRO, CONCRETO LANÇADO POR CAMINHÃO BETONEIRA (EXCLUSIVE MOBILIZAÇÃO E DESMOBILIZAÇÃO). AF_01/2020</v>
          </cell>
          <cell r="C1891" t="str">
            <v>M</v>
          </cell>
          <cell r="D1891" t="str">
            <v>42,94</v>
          </cell>
        </row>
        <row r="1892">
          <cell r="A1892">
            <v>100897</v>
          </cell>
          <cell r="B1892" t="str">
            <v>ESTACA ESCAVADA MECANICAMENTE, SEM FLUIDO ESTABILIZANTE, COM 40CM DE DIÂMETRO, CONCRETO LANÇADO POR CAMINHÃO BETONEIRA (EXCLUSIVE MOBILIZAÇÃO E DESMOBILIZAÇÃO). AF_01/2020</v>
          </cell>
          <cell r="C1892" t="str">
            <v>M</v>
          </cell>
          <cell r="D1892" t="str">
            <v>85,98</v>
          </cell>
        </row>
        <row r="1893">
          <cell r="A1893">
            <v>100898</v>
          </cell>
          <cell r="B1893" t="str">
            <v>ESTACA ESCAVADA MECANICAMENTE, SEM FLUIDO ESTABILIZANTE, COM 60CM DE DIÂMETRO, CONCRETO LANÇADO POR CAMINHÃO BETONEIRA (EXCLUSIVE MOBILIZAÇÃO E DESMOBILIZAÇÃO). AF_01/2020</v>
          </cell>
          <cell r="C1893" t="str">
            <v>M</v>
          </cell>
          <cell r="D1893" t="str">
            <v>169,07</v>
          </cell>
        </row>
        <row r="1894">
          <cell r="A1894">
            <v>100899</v>
          </cell>
          <cell r="B1894" t="str">
            <v>ESTACA ESCAVADA MECANICAMENTE, SEM FLUIDO ESTABILIZANTE, COM 25CM DE DIÂMETRO, CONCRETO LANÇADO MANUALMENTE (EXCLUSIVE MOBILIZAÇÃO E DESMOBILIZAÇÃO). AF_01/2020</v>
          </cell>
          <cell r="C1894" t="str">
            <v>M</v>
          </cell>
          <cell r="D1894" t="str">
            <v>59,29</v>
          </cell>
        </row>
        <row r="1895">
          <cell r="A1895">
            <v>100900</v>
          </cell>
          <cell r="B1895" t="str">
            <v>ESTACA ESCAVADA MECANICAMENTE, SEM FLUIDO ESTABILIZANTE, COM 60CM DE DIÂMETRO, CONCRETO LANÇADO POR BOMBA LANÇA (EXCLUSIVE MOBILIZAÇÃO E DESMOBILIZAÇÃO). AF_01/2020</v>
          </cell>
          <cell r="C1895" t="str">
            <v>M</v>
          </cell>
          <cell r="D1895" t="str">
            <v>195,00</v>
          </cell>
        </row>
        <row r="1896">
          <cell r="A1896">
            <v>100929</v>
          </cell>
          <cell r="B1896" t="str">
            <v>ESTACA RAÍZ, DIÂMETRO DE 20CM, SEM PRESENÇA DE ROCHA (EXCLUSIVE MOBILIZAÇÃO E DESMOBILIZAÇÃO). AF_03/2020</v>
          </cell>
          <cell r="C1896" t="str">
            <v>M</v>
          </cell>
          <cell r="D1896" t="str">
            <v>184,67</v>
          </cell>
        </row>
        <row r="1897">
          <cell r="A1897">
            <v>100930</v>
          </cell>
          <cell r="B1897" t="str">
            <v>ESTACA RAÍZ, DIÂMETRO DE 31CM, SEM PRESENÇA DE ROCHA (EXCLUSIVE MOBILIZAÇÃO E DESMOBILIZAÇÃO). AF_03/2020</v>
          </cell>
          <cell r="C1897" t="str">
            <v>M</v>
          </cell>
          <cell r="D1897" t="str">
            <v>285,50</v>
          </cell>
        </row>
        <row r="1898">
          <cell r="A1898">
            <v>100931</v>
          </cell>
          <cell r="B1898" t="str">
            <v>ESTACA RAÍZ, DIÂMETRO DE 40CM, SEM PRESENÇA DE ROCHA (EXCLUSIVE MOBILIZAÇÃO E DESMOBILIZAÇÃO). AF_03/2020</v>
          </cell>
          <cell r="C1898" t="str">
            <v>M</v>
          </cell>
          <cell r="D1898" t="str">
            <v>376,63</v>
          </cell>
        </row>
        <row r="1899">
          <cell r="A1899">
            <v>100932</v>
          </cell>
          <cell r="B1899" t="str">
            <v>ESTACA RAÍZ, DIÂMETRO DE 45CM, SEM PRESENÇA DE ROCHA (EXCLUSIVE MOBILIZAÇÃO E DESMOBILIZAÇÃO). AF_03/2020</v>
          </cell>
          <cell r="C1899" t="str">
            <v>M</v>
          </cell>
          <cell r="D1899" t="str">
            <v>501,47</v>
          </cell>
        </row>
        <row r="1900">
          <cell r="A1900">
            <v>100933</v>
          </cell>
          <cell r="B1900" t="str">
            <v>ESTACA RAÍZ, DIÂMETRO DE 20CM, PERFURADA EM ROCHA (EXCLUSIVE MOBILIZAÇÃO E DESMOBILIZAÇÃO). AF_03/2020</v>
          </cell>
          <cell r="C1900" t="str">
            <v>M</v>
          </cell>
          <cell r="D1900" t="str">
            <v>231,27</v>
          </cell>
        </row>
        <row r="1901">
          <cell r="A1901">
            <v>100934</v>
          </cell>
          <cell r="B1901" t="str">
            <v>ESTACA RAÍZ, DIÂMETRO DE 31CM, PERFURADA EM ROCHA (EXCLUSIVE MOBILIZAÇÃO E DESMOBILIZAÇÃO). AF_03/2020</v>
          </cell>
          <cell r="C1901" t="str">
            <v>M</v>
          </cell>
          <cell r="D1901" t="str">
            <v>343,76</v>
          </cell>
        </row>
        <row r="1902">
          <cell r="A1902">
            <v>100935</v>
          </cell>
          <cell r="B1902" t="str">
            <v>ESTACA RAÍZ, DIÂMETRO DE 40CM, PERFURADA EM ROCHA (EXCLUSIVE MOBILIZAÇÃO E DESMOBILIZAÇÃO). AF_03/2020</v>
          </cell>
          <cell r="C1902" t="str">
            <v>M</v>
          </cell>
          <cell r="D1902" t="str">
            <v>449,90</v>
          </cell>
        </row>
        <row r="1903">
          <cell r="A1903">
            <v>100936</v>
          </cell>
          <cell r="B1903" t="str">
            <v>ESTACA RAÍZ, DIÂMETRO DE 45CM, PERFURADA EM ROCHA (EXCLUSIVE MOBILIZAÇÃO E DESMOBILIZAÇÃO). AF_03/2020</v>
          </cell>
          <cell r="C1903" t="str">
            <v>M</v>
          </cell>
          <cell r="D1903" t="str">
            <v>586,93</v>
          </cell>
        </row>
        <row r="1904">
          <cell r="A1904">
            <v>101173</v>
          </cell>
          <cell r="B1904" t="str">
            <v>ESTACA BROCA DE CONCRETO, DIÂMETRO DE 20CM, ESCAVAÇÃO MANUAL COM TRADO CONCHA, COM ARMADURA DE ARRANQUE. AF_05/2020</v>
          </cell>
          <cell r="C1904" t="str">
            <v>M</v>
          </cell>
          <cell r="D1904" t="str">
            <v>45,21</v>
          </cell>
        </row>
        <row r="1905">
          <cell r="A1905">
            <v>101174</v>
          </cell>
          <cell r="B1905" t="str">
            <v>ESTACA BROCA DE CONCRETO, DIÂMETRO DE 25CM, ESCAVAÇÃO MANUAL COM TRADO CONCHA, COM ARMADURA DE ARRANQUE. AF_05/2020</v>
          </cell>
          <cell r="C1905" t="str">
            <v>M</v>
          </cell>
          <cell r="D1905" t="str">
            <v>63,53</v>
          </cell>
        </row>
        <row r="1906">
          <cell r="A1906">
            <v>101175</v>
          </cell>
          <cell r="B1906" t="str">
            <v>ESTACA BROCA DE CONCRETO, DIÂMETRO DE 30CM, ESCAVAÇÃO MANUAL COM TRADO CONCHA, COM ARMADURA DE ARRANQUE. AF_05/2020</v>
          </cell>
          <cell r="C1906" t="str">
            <v>M</v>
          </cell>
          <cell r="D1906" t="str">
            <v>86,83</v>
          </cell>
        </row>
        <row r="1907">
          <cell r="A1907">
            <v>101176</v>
          </cell>
          <cell r="B1907" t="str">
            <v>ESTACA BROCA DE CONCRETO, DIÂMETRO DE 30CM, ESCAVAÇÃO MANUAL COM TRADO CONCHA, INTEIRAMENTE ARMADA. AF_05/2020</v>
          </cell>
          <cell r="C1907" t="str">
            <v>M</v>
          </cell>
          <cell r="D1907" t="str">
            <v>109,24</v>
          </cell>
        </row>
        <row r="1908">
          <cell r="A1908">
            <v>95240</v>
          </cell>
          <cell r="B1908" t="str">
            <v>LASTRO DE CONCRETO MAGRO, APLICADO EM PISOS OU RADIERS, ESPESSURA DE 3 CM. AF_07/2016</v>
          </cell>
          <cell r="C1908" t="str">
            <v>M2</v>
          </cell>
          <cell r="D1908" t="str">
            <v>14,46</v>
          </cell>
        </row>
        <row r="1909">
          <cell r="A1909">
            <v>95241</v>
          </cell>
          <cell r="B1909" t="str">
            <v>LASTRO DE CONCRETO MAGRO, APLICADO EM PISOS OU RADIERS, ESPESSURA DE 5 CM. AF_07/2016</v>
          </cell>
          <cell r="C1909" t="str">
            <v>M2</v>
          </cell>
          <cell r="D1909" t="str">
            <v>24,13</v>
          </cell>
        </row>
        <row r="1910">
          <cell r="A1910">
            <v>96616</v>
          </cell>
          <cell r="B1910" t="str">
            <v>LASTRO DE CONCRETO MAGRO, APLICADO EM BLOCOS DE COROAMENTO OU SAPATAS. AF_08/2017</v>
          </cell>
          <cell r="C1910" t="str">
            <v>M3</v>
          </cell>
          <cell r="D1910" t="str">
            <v>500,29</v>
          </cell>
        </row>
        <row r="1911">
          <cell r="A1911">
            <v>96617</v>
          </cell>
          <cell r="B1911" t="str">
            <v>LASTRO DE CONCRETO MAGRO, APLICADO EM BLOCOS DE COROAMENTO OU SAPATAS, ESPESSURA DE 3 CM. AF_08/2017</v>
          </cell>
          <cell r="C1911" t="str">
            <v>M2</v>
          </cell>
          <cell r="D1911" t="str">
            <v>14,99</v>
          </cell>
        </row>
        <row r="1912">
          <cell r="A1912">
            <v>96619</v>
          </cell>
          <cell r="B1912" t="str">
            <v>LASTRO DE CONCRETO MAGRO, APLICADO EM BLOCOS DE COROAMENTO OU SAPATAS, ESPESSURA DE 5 CM. AF_08/2017</v>
          </cell>
          <cell r="C1912" t="str">
            <v>M2</v>
          </cell>
          <cell r="D1912" t="str">
            <v>25,00</v>
          </cell>
        </row>
        <row r="1913">
          <cell r="A1913">
            <v>96620</v>
          </cell>
          <cell r="B1913" t="str">
            <v>LASTRO DE CONCRETO MAGRO, APLICADO EM PISOS OU RADIERS. AF_08/2017</v>
          </cell>
          <cell r="C1913" t="str">
            <v>M3</v>
          </cell>
          <cell r="D1913" t="str">
            <v>482,96</v>
          </cell>
        </row>
        <row r="1914">
          <cell r="A1914">
            <v>96621</v>
          </cell>
          <cell r="B1914" t="str">
            <v>LASTRO COM MATERIAL GRANULAR, APLICAÇÃO EM BLOCOS DE COROAMENTO, ESPESSURA DE *5 CM*. AF_08/2017</v>
          </cell>
          <cell r="C1914" t="str">
            <v>M3</v>
          </cell>
          <cell r="D1914" t="str">
            <v>158,48</v>
          </cell>
        </row>
        <row r="1915">
          <cell r="A1915">
            <v>96622</v>
          </cell>
          <cell r="B1915" t="str">
            <v>LASTRO COM MATERIAL GRANULAR, APLICAÇÃO EM PISOS OU RADIERS, ESPESSURA DE *5 CM*. AF_08/2017</v>
          </cell>
          <cell r="C1915" t="str">
            <v>M3</v>
          </cell>
          <cell r="D1915" t="str">
            <v>107,47</v>
          </cell>
        </row>
        <row r="1916">
          <cell r="A1916">
            <v>96623</v>
          </cell>
          <cell r="B1916" t="str">
            <v>LASTRO COM MATERIAL GRANULAR, APLICADO EM BLOCOS DE COROAMENTO, ESPESSURA DE *10 CM*. AF_08/2017</v>
          </cell>
          <cell r="C1916" t="str">
            <v>M3</v>
          </cell>
          <cell r="D1916" t="str">
            <v>146,61</v>
          </cell>
        </row>
        <row r="1917">
          <cell r="A1917">
            <v>96624</v>
          </cell>
          <cell r="B1917" t="str">
            <v>LASTRO COM MATERIAL GRANULAR (PEDRA BRITADA N.2), APLICADO EM PISOS OU RADIERS, ESPESSURA DE *10 CM*. AF_08/2017</v>
          </cell>
          <cell r="C1917" t="str">
            <v>M3</v>
          </cell>
          <cell r="D1917" t="str">
            <v>103,28</v>
          </cell>
        </row>
        <row r="1918">
          <cell r="A1918">
            <v>97082</v>
          </cell>
          <cell r="B1918" t="str">
            <v>ESCAVAÇÃO MANUAL DE VIGA DE BORDA PARA RADIER. AF_09/2017</v>
          </cell>
          <cell r="C1918" t="str">
            <v>M3</v>
          </cell>
          <cell r="D1918" t="str">
            <v>42,45</v>
          </cell>
        </row>
        <row r="1919">
          <cell r="A1919">
            <v>97083</v>
          </cell>
          <cell r="B1919" t="str">
            <v>COMPACTAÇÃO MECÂNICA DE SOLO PARA EXECUÇÃO DE RADIER, COM COMPACTADOR DE SOLOS A PERCUSSÃO. AF_09/2017</v>
          </cell>
          <cell r="C1919" t="str">
            <v>M2</v>
          </cell>
          <cell r="D1919" t="str">
            <v>2,26</v>
          </cell>
        </row>
        <row r="1920">
          <cell r="A1920">
            <v>97084</v>
          </cell>
          <cell r="B1920" t="str">
            <v>COMPACTAÇÃO MECÂNICA DE SOLO PARA EXECUÇÃO DE RADIER, COM COMPACTADOR DE SOLOS TIPO PLACA VIBRATÓRIA. AF_09/2017</v>
          </cell>
          <cell r="C1920" t="str">
            <v>M2</v>
          </cell>
          <cell r="D1920" t="str">
            <v>0,46</v>
          </cell>
        </row>
        <row r="1921">
          <cell r="A1921">
            <v>97086</v>
          </cell>
          <cell r="B1921" t="str">
            <v>FABRICAÇÃO, MONTAGEM E DESMONTAGEM DE FORMA PARA RADIER, EM MADEIRA SERRADA, 4 UTILIZAÇÕES. AF_09/2017</v>
          </cell>
          <cell r="C1921" t="str">
            <v>M2</v>
          </cell>
          <cell r="D1921" t="str">
            <v>81,51</v>
          </cell>
        </row>
        <row r="1922">
          <cell r="A1922">
            <v>97094</v>
          </cell>
          <cell r="B1922" t="str">
            <v>CONCRETAGEM DE RADIER, PISO OU LAJE SOBRE SOLO, FCK 30 MPA, PARA ESPESSURA DE 10 CM - LANÇAMENTO, ADENSAMENTO E ACABAMENTO. AF_09/2017</v>
          </cell>
          <cell r="C1922" t="str">
            <v>M3</v>
          </cell>
          <cell r="D1922" t="str">
            <v>517,66</v>
          </cell>
        </row>
        <row r="1923">
          <cell r="A1923">
            <v>97095</v>
          </cell>
          <cell r="B1923" t="str">
            <v>CONCRETAGEM DE RADIER, PISO OU LAJE SOBRE SOLO, FCK 30 MPA, PARA ESPESSURA DE 15 CM - LANÇAMENTO, ADENSAMENTO E ACABAMENTO. AF_09/2017</v>
          </cell>
          <cell r="C1923" t="str">
            <v>M3</v>
          </cell>
          <cell r="D1923" t="str">
            <v>486,31</v>
          </cell>
        </row>
        <row r="1924">
          <cell r="A1924">
            <v>97096</v>
          </cell>
          <cell r="B1924" t="str">
            <v>CONCRETAGEM DE RADIER, PISO OU LAJE SOBRE SOLO, FCK 30 MPA, PARA ESPESSURA DE 20 CM - LANÇAMENTO, ADENSAMENTO E ACABAMENTO. AF_09/2017</v>
          </cell>
          <cell r="C1924" t="str">
            <v>M3</v>
          </cell>
          <cell r="D1924" t="str">
            <v>470,20</v>
          </cell>
        </row>
        <row r="1925">
          <cell r="A1925">
            <v>97097</v>
          </cell>
          <cell r="B1925" t="str">
            <v>ACABAMENTO POLIDO PARA PISO DE CONCRETO ARMADO DE ALTA RESISTÊNCIA. AF_09/2017</v>
          </cell>
          <cell r="C1925" t="str">
            <v>M2</v>
          </cell>
          <cell r="D1925" t="str">
            <v>35,61</v>
          </cell>
        </row>
        <row r="1926">
          <cell r="A1926">
            <v>100322</v>
          </cell>
          <cell r="B1926" t="str">
            <v>LASTRO COM MATERIAL GRANULAR (PEDRA BRITADA N.3), APLICADO EM PISOS OU RADIERS, ESPESSURA DE *10 CM*. AF_07/2019</v>
          </cell>
          <cell r="C1926" t="str">
            <v>M3</v>
          </cell>
          <cell r="D1926" t="str">
            <v>103,28</v>
          </cell>
        </row>
        <row r="1927">
          <cell r="A1927">
            <v>100323</v>
          </cell>
          <cell r="B1927" t="str">
            <v>LASTRO COM MATERIAL GRANULAR (AREIA MÉDIA), APLICADO EM PISOS OU RADIERS, ESPESSURA DE *10 CM*. AF_07/2019</v>
          </cell>
          <cell r="C1927" t="str">
            <v>M3</v>
          </cell>
          <cell r="D1927" t="str">
            <v>86,33</v>
          </cell>
        </row>
        <row r="1928">
          <cell r="A1928">
            <v>100324</v>
          </cell>
          <cell r="B1928" t="str">
            <v>LASTRO COM MATERIAL GRANULAR (PEDRA BRITADA N.1 E PEDRA BRITADA N.2), APLICADO EM PISOS OU RADIERS, ESPESSURA DE *10 CM*. AF_07/2019</v>
          </cell>
          <cell r="C1928" t="str">
            <v>M3</v>
          </cell>
          <cell r="D1928" t="str">
            <v>103,28</v>
          </cell>
        </row>
        <row r="1929">
          <cell r="A1929">
            <v>90996</v>
          </cell>
          <cell r="B1929" t="str">
            <v>FORMAS MANUSEÁVEIS PARA PAREDES DE CONCRETO MOLDADAS IN LOCO, DE EDIFICAÇÕES DE MULTIPLOS PAVIMENTO, EM PLATIBANDA. AF_06/2015</v>
          </cell>
          <cell r="C1929" t="str">
            <v>M2</v>
          </cell>
          <cell r="D1929" t="str">
            <v>11,55</v>
          </cell>
        </row>
        <row r="1930">
          <cell r="A1930">
            <v>90997</v>
          </cell>
          <cell r="B1930" t="str">
            <v>FORMAS MANUSEÁVEIS PARA PAREDES DE CONCRETO MOLDADAS IN LOCO, DE EDIFICAÇÕES DE MULTIPLOS PAVIMENTOS, EM FACES INTERNAS DE PAREDES. AF_06/2015</v>
          </cell>
          <cell r="C1930" t="str">
            <v>M2</v>
          </cell>
          <cell r="D1930" t="str">
            <v>15,63</v>
          </cell>
        </row>
        <row r="1931">
          <cell r="A1931">
            <v>90998</v>
          </cell>
          <cell r="B1931" t="str">
            <v>FORMAS MANUSEÁVEIS PARA PAREDES DE CONCRETO MOLDADAS IN LOCO, DE EDIFICAÇÕES DE MULTIPLOS PAVIMENTOS, EM LAJES. AF_06/2015</v>
          </cell>
          <cell r="C1931" t="str">
            <v>M2</v>
          </cell>
          <cell r="D1931" t="str">
            <v>18,83</v>
          </cell>
        </row>
        <row r="1932">
          <cell r="A1932">
            <v>91000</v>
          </cell>
          <cell r="B1932" t="str">
            <v>FORMAS MANUSEÁVEIS PARA PAREDES DE CONCRETO MOLDADAS IN LOCO, DE EDIFICAÇÕES DE MULTIPLOS PAVIMENTOS, EM PANOS DE FACHADA COM VÃOS. AF_06/2015</v>
          </cell>
          <cell r="C1932" t="str">
            <v>M2</v>
          </cell>
          <cell r="D1932" t="str">
            <v>14,42</v>
          </cell>
        </row>
        <row r="1933">
          <cell r="A1933">
            <v>91002</v>
          </cell>
          <cell r="B1933" t="str">
            <v>FORMAS MANUSEÁVEIS PARA PAREDES DE CONCRETO MOLDADAS IN LOCO, DE EDIFICAÇÕES DE MULTIPLOS PAVIMENTOS, EM PANOS DE FACHADA SEM VÃOS. AF_06/2015</v>
          </cell>
          <cell r="C1933" t="str">
            <v>M2</v>
          </cell>
          <cell r="D1933" t="str">
            <v>13,27</v>
          </cell>
        </row>
        <row r="1934">
          <cell r="A1934">
            <v>91003</v>
          </cell>
          <cell r="B1934" t="str">
            <v>FORMAS MANUSEÁVEIS PARA PAREDES DE CONCRETO MOLDADAS IN LOCO, DE EDIFICAÇÕES DE MULTIPLOS PAVIMENTOS, EM PANOS DE FACHADA COM VARANDAS. AF_06/2015</v>
          </cell>
          <cell r="C1934" t="str">
            <v>M2</v>
          </cell>
          <cell r="D1934" t="str">
            <v>15,33</v>
          </cell>
        </row>
        <row r="1935">
          <cell r="A1935">
            <v>91004</v>
          </cell>
          <cell r="B1935" t="str">
            <v>FORMAS MANUSEÁVEIS PARA PAREDES DE CONCRETO MOLDADAS IN LOCO, DE EDIFICAÇÕES DE PAVIMENTO ÚNICO, EM FACES INTERNAS DE PAREDES. AF_06/2015</v>
          </cell>
          <cell r="C1935" t="str">
            <v>M2</v>
          </cell>
          <cell r="D1935" t="str">
            <v>12,17</v>
          </cell>
        </row>
        <row r="1936">
          <cell r="A1936">
            <v>91005</v>
          </cell>
          <cell r="B1936" t="str">
            <v>FORMAS MANUSEÁVEIS PARA PAREDES DE CONCRETO MOLDADAS IN LOCO, DE EDIFICAÇÕES DE PAVIMENTO ÚNICO, EM LAJES. AF_06/2015</v>
          </cell>
          <cell r="C1936" t="str">
            <v>M2</v>
          </cell>
          <cell r="D1936" t="str">
            <v>14,57</v>
          </cell>
        </row>
        <row r="1937">
          <cell r="A1937">
            <v>91006</v>
          </cell>
          <cell r="B1937" t="str">
            <v>FORMAS MANUSEÁVEIS PARA PAREDES DE CONCRETO MOLDADAS IN LOCO, DE EDIFICAÇÕES DE PAVIMENTO ÚNICO, EM PANOS DE FACHADA COM VÃOS. AF_06/2015</v>
          </cell>
          <cell r="C1937" t="str">
            <v>M2</v>
          </cell>
          <cell r="D1937" t="str">
            <v>11,27</v>
          </cell>
        </row>
        <row r="1938">
          <cell r="A1938">
            <v>91007</v>
          </cell>
          <cell r="B1938" t="str">
            <v>FORMAS MANUSEÁVEIS PARA PAREDES DE CONCRETO MOLDADAS IN LOCO, DE EDIFICAÇÕES DE PAVIMENTO ÚNICO, EM PANOS DE FACHADA SEM VÃOS. AF_06/2015</v>
          </cell>
          <cell r="C1938" t="str">
            <v>M2</v>
          </cell>
          <cell r="D1938" t="str">
            <v>10,13</v>
          </cell>
        </row>
        <row r="1939">
          <cell r="A1939">
            <v>91008</v>
          </cell>
          <cell r="B1939" t="str">
            <v>FORMAS MANUSEÁVEIS PARA PAREDES DE CONCRETO MOLDADAS IN LOCO, DE EDIFICAÇÕES DE PAVIMENTO ÚNICO, EM PANOS DE FACHADA COM VARANDA. AF_06/2015</v>
          </cell>
          <cell r="C1939" t="str">
            <v>M2</v>
          </cell>
          <cell r="D1939" t="str">
            <v>12,19</v>
          </cell>
        </row>
        <row r="1940">
          <cell r="A1940">
            <v>92263</v>
          </cell>
          <cell r="B1940" t="str">
            <v>FABRICAÇÃO DE FÔRMA PARA PILARES E ESTRUTURAS SIMILARES, EM CHAPA DE MADEIRA COMPENSADA RESINADA, E = 17 MM. AF_09/2020</v>
          </cell>
          <cell r="C1940" t="str">
            <v>M2</v>
          </cell>
          <cell r="D1940" t="str">
            <v>104,05</v>
          </cell>
        </row>
        <row r="1941">
          <cell r="A1941">
            <v>92264</v>
          </cell>
          <cell r="B1941" t="str">
            <v>FABRICAÇÃO DE FÔRMA PARA PILARES E ESTRUTURAS SIMILARES, EM CHAPA DE MADEIRA COMPENSADA PLASTIFICADA, E = 18 MM. AF_09/2020</v>
          </cell>
          <cell r="C1941" t="str">
            <v>M2</v>
          </cell>
          <cell r="D1941" t="str">
            <v>127,97</v>
          </cell>
        </row>
        <row r="1942">
          <cell r="A1942">
            <v>92265</v>
          </cell>
          <cell r="B1942" t="str">
            <v>FABRICAÇÃO DE FÔRMA PARA VIGAS, EM CHAPA DE MADEIRA COMPENSADA RESINADA, E = 17 MM. AF_09/2020</v>
          </cell>
          <cell r="C1942" t="str">
            <v>M2</v>
          </cell>
          <cell r="D1942" t="str">
            <v>76,12</v>
          </cell>
        </row>
        <row r="1943">
          <cell r="A1943">
            <v>92266</v>
          </cell>
          <cell r="B1943" t="str">
            <v>FABRICAÇÃO DE FÔRMA PARA VIGAS, EM CHAPA DE MADEIRA COMPENSADA PLASTIFICADA, E = 18 MM. AF_09/2020</v>
          </cell>
          <cell r="C1943" t="str">
            <v>M2</v>
          </cell>
          <cell r="D1943" t="str">
            <v>96,63</v>
          </cell>
        </row>
        <row r="1944">
          <cell r="A1944">
            <v>92267</v>
          </cell>
          <cell r="B1944" t="str">
            <v>FABRICAÇÃO DE FÔRMA PARA LAJES, EM CHAPA DE MADEIRA COMPENSADA RESINADA, E = 17 MM. AF_09/2020</v>
          </cell>
          <cell r="C1944" t="str">
            <v>M2</v>
          </cell>
          <cell r="D1944" t="str">
            <v>32,75</v>
          </cell>
        </row>
        <row r="1945">
          <cell r="A1945">
            <v>92268</v>
          </cell>
          <cell r="B1945" t="str">
            <v>FABRICAÇÃO DE FÔRMA PARA LAJES, EM CHAPA DE MADEIRA COMPENSADA PLASTIFICADA, E = 18 MM. AF_09/2020</v>
          </cell>
          <cell r="C1945" t="str">
            <v>M2</v>
          </cell>
          <cell r="D1945" t="str">
            <v>51,55</v>
          </cell>
        </row>
        <row r="1946">
          <cell r="A1946">
            <v>92269</v>
          </cell>
          <cell r="B1946" t="str">
            <v>FABRICAÇÃO DE FÔRMA PARA PILARES E ESTRUTURAS SIMILARES, EM MADEIRA SERRADA, E=25 MM. AF_09/2020</v>
          </cell>
          <cell r="C1946" t="str">
            <v>M2</v>
          </cell>
          <cell r="D1946" t="str">
            <v>116,69</v>
          </cell>
        </row>
        <row r="1947">
          <cell r="A1947">
            <v>92270</v>
          </cell>
          <cell r="B1947" t="str">
            <v>FABRICAÇÃO DE FÔRMA PARA VIGAS, COM MADEIRA SERRADA, E = 25 MM. AF_09/2020</v>
          </cell>
          <cell r="C1947" t="str">
            <v>M2</v>
          </cell>
          <cell r="D1947" t="str">
            <v>92,71</v>
          </cell>
        </row>
        <row r="1948">
          <cell r="A1948">
            <v>92271</v>
          </cell>
          <cell r="B1948" t="str">
            <v>FABRICAÇÃO DE FÔRMA PARA LAJES, EM MADEIRA SERRADA, E=25 MM. AF_09/2020</v>
          </cell>
          <cell r="C1948" t="str">
            <v>M2</v>
          </cell>
          <cell r="D1948" t="str">
            <v>53,10</v>
          </cell>
        </row>
        <row r="1949">
          <cell r="A1949">
            <v>92272</v>
          </cell>
          <cell r="B1949" t="str">
            <v>FABRICAÇÃO DE ESCORAS DE VIGA DO TIPO GARFO, EM MADEIRA. AF_09/2020</v>
          </cell>
          <cell r="C1949" t="str">
            <v>M</v>
          </cell>
          <cell r="D1949" t="str">
            <v>23,16</v>
          </cell>
        </row>
        <row r="1950">
          <cell r="A1950">
            <v>92273</v>
          </cell>
          <cell r="B1950" t="str">
            <v>FABRICAÇÃO DE ESCORAS DO TIPO PONTALETE, EM MADEIRA, PARA PÉ-DIREITO SIMPLES. AF_09/2020</v>
          </cell>
          <cell r="C1950" t="str">
            <v>M</v>
          </cell>
          <cell r="D1950" t="str">
            <v>9,79</v>
          </cell>
        </row>
        <row r="1951">
          <cell r="A1951">
            <v>92409</v>
          </cell>
          <cell r="B1951" t="str">
            <v>MONTAGEM E DESMONTAGEM DE FÔRMA DE PILARES RETANGULARES E ESTRUTURAS SIMILARES, PÉ-DIREITO SIMPLES, EM MADEIRA SERRADA, 1 UTILIZAÇÃO. AF_09/2020</v>
          </cell>
          <cell r="C1951" t="str">
            <v>M2</v>
          </cell>
          <cell r="D1951" t="str">
            <v>183,20</v>
          </cell>
        </row>
        <row r="1952">
          <cell r="A1952">
            <v>92411</v>
          </cell>
          <cell r="B1952" t="str">
            <v>MONTAGEM E DESMONTAGEM DE FÔRMA DE PILARES RETANGULARES E ESTRUTURAS SIMILARES, PÉ-DIREITO SIMPLES, EM MADEIRA SERRADA, 2 UTILIZAÇÕES. AF_09/2020</v>
          </cell>
          <cell r="C1952" t="str">
            <v>M2</v>
          </cell>
          <cell r="D1952" t="str">
            <v>118,54</v>
          </cell>
        </row>
        <row r="1953">
          <cell r="A1953">
            <v>92413</v>
          </cell>
          <cell r="B1953" t="str">
            <v>MONTAGEM E DESMONTAGEM DE FÔRMA DE PILARES RETANGULARES E ESTRUTURAS SIMILARES, PÉ-DIREITO SIMPLES, EM MADEIRA SERRADA, 4 UTILIZAÇÕES. AF_09/2020</v>
          </cell>
          <cell r="C1953" t="str">
            <v>M2</v>
          </cell>
          <cell r="D1953" t="str">
            <v>75,78</v>
          </cell>
        </row>
        <row r="1954">
          <cell r="A1954">
            <v>92415</v>
          </cell>
          <cell r="B1954" t="str">
            <v>MONTAGEM E DESMONTAGEM DE FÔRMA DE PILARES RETANGULARES E ESTRUTURAS SIMILARES, PÉ-DIREITO SIMPLES, EM CHAPA DE MADEIRA COMPENSADA RESINADA, 2 UTILIZAÇÕES. AF_09/2020</v>
          </cell>
          <cell r="C1954" t="str">
            <v>M2</v>
          </cell>
          <cell r="D1954" t="str">
            <v>86,50</v>
          </cell>
        </row>
        <row r="1955">
          <cell r="A1955">
            <v>92417</v>
          </cell>
          <cell r="B1955" t="str">
            <v>MONTAGEM E DESMONTAGEM DE FÔRMA DE PILARES RETANGULARES E ESTRUTURAS SIMILARES, PÉ-DIREITO DUPLO, EM CHAPA DE MADEIRA COMPENSADA RESINADA, 2 UTILIZAÇÕES. AF_09/2020</v>
          </cell>
          <cell r="C1955" t="str">
            <v>M2</v>
          </cell>
          <cell r="D1955" t="str">
            <v>101,83</v>
          </cell>
        </row>
        <row r="1956">
          <cell r="A1956">
            <v>92419</v>
          </cell>
          <cell r="B1956" t="str">
            <v>MONTAGEM E DESMONTAGEM DE FÔRMA DE PILARES RETANGULARES E ESTRUTURAS SIMILARES, PÉ-DIREITO SIMPLES, EM CHAPA DE MADEIRA COMPENSADA RESINADA, 4 UTILIZAÇÕES. AF_09/2020</v>
          </cell>
          <cell r="C1956" t="str">
            <v>M2</v>
          </cell>
          <cell r="D1956" t="str">
            <v>53,78</v>
          </cell>
        </row>
        <row r="1957">
          <cell r="A1957">
            <v>92421</v>
          </cell>
          <cell r="B1957" t="str">
            <v>MONTAGEM E DESMONTAGEM DE FÔRMA DE PILARES RETANGULARES E ESTRUTURAS SIMILARES, PÉ-DIREITO DUPLO, EM CHAPA DE MADEIRA COMPENSADA RESINADA, 4 UTILIZAÇÕES. AF_09/2020</v>
          </cell>
          <cell r="C1957" t="str">
            <v>M2</v>
          </cell>
          <cell r="D1957" t="str">
            <v>65,54</v>
          </cell>
        </row>
        <row r="1958">
          <cell r="A1958">
            <v>92423</v>
          </cell>
          <cell r="B1958" t="str">
            <v>MONTAGEM E DESMONTAGEM DE FÔRMA DE PILARES RETANGULARES E ESTRUTURAS SIMILARES, PÉ-DIREITO SIMPLES, EM CHAPA DE MADEIRA COMPENSADA RESINADA, 6 UTILIZAÇÕES. AF_09/2020</v>
          </cell>
          <cell r="C1958" t="str">
            <v>M2</v>
          </cell>
          <cell r="D1958" t="str">
            <v>43,58</v>
          </cell>
        </row>
        <row r="1959">
          <cell r="A1959">
            <v>92425</v>
          </cell>
          <cell r="B1959" t="str">
            <v>MONTAGEM E DESMONTAGEM DE FÔRMA DE PILARES RETANGULARES E ESTRUTURAS SIMILARES, PÉ-DIREITO DUPLO, EM CHAPA DE MADEIRA COMPENSADA RESINADA, 6 UTILIZAÇÕES. AF_09/2020</v>
          </cell>
          <cell r="C1959" t="str">
            <v>M2</v>
          </cell>
          <cell r="D1959" t="str">
            <v>53,80</v>
          </cell>
        </row>
        <row r="1960">
          <cell r="A1960">
            <v>92427</v>
          </cell>
          <cell r="B1960" t="str">
            <v>MONTAGEM E DESMONTAGEM DE FÔRMA DE PILARES RETANGULARES E ESTRUTURAS SIMILARES, PÉ-DIREITO SIMPLES, EM CHAPA DE MADEIRA COMPENSADA RESINADA, 8 UTILIZAÇÕES. AF_09/2020</v>
          </cell>
          <cell r="C1960" t="str">
            <v>M2</v>
          </cell>
          <cell r="D1960" t="str">
            <v>38,41</v>
          </cell>
        </row>
        <row r="1961">
          <cell r="A1961">
            <v>92429</v>
          </cell>
          <cell r="B1961" t="str">
            <v>MONTAGEM E DESMONTAGEM DE FÔRMA DE PILARES RETANGULARES E ESTRUTURAS SIMILARES, PÉ-DIREITO DUPLO, EM CHAPA DE MADEIRA COMPENSADA RESINADA, 8 UTILIZAÇÕES. AF_09/2020</v>
          </cell>
          <cell r="C1961" t="str">
            <v>M2</v>
          </cell>
          <cell r="D1961" t="str">
            <v>47,88</v>
          </cell>
        </row>
        <row r="1962">
          <cell r="A1962">
            <v>92431</v>
          </cell>
          <cell r="B1962" t="str">
            <v>MONTAGEM E DESMONTAGEM DE FÔRMA DE PILARES RETANGULARES E ESTRUTURAS SIMILARES, PÉ-DIREITO SIMPLES, EM CHAPA DE MADEIRA COMPENSADA PLASTIFICADA, 10 UTILIZAÇÕES. AF_09/2020</v>
          </cell>
          <cell r="C1962" t="str">
            <v>M2</v>
          </cell>
          <cell r="D1962" t="str">
            <v>35,47</v>
          </cell>
        </row>
        <row r="1963">
          <cell r="A1963">
            <v>92433</v>
          </cell>
          <cell r="B1963" t="str">
            <v>MONTAGEM E DESMONTAGEM DE FÔRMA DE PILARES RETANGULARES E ESTRUTURAS SIMILARES, PÉ-DIREITO DUPLO, EM CHAPA DE MADEIRA COMPENSADA PLASTIFICADA, 10 UTILIZAÇÕES. AF_09/2020</v>
          </cell>
          <cell r="C1963" t="str">
            <v>M2</v>
          </cell>
          <cell r="D1963" t="str">
            <v>44,48</v>
          </cell>
        </row>
        <row r="1964">
          <cell r="A1964">
            <v>92435</v>
          </cell>
          <cell r="B1964" t="str">
            <v>MONTAGEM E DESMONTAGEM DE FÔRMA DE PILARES RETANGULARES E ESTRUTURAS SIMILARES, PÉ-DIREITO SIMPLES, EM CHAPA DE MADEIRA COMPENSADA PLASTIFICADA, 12 UTILIZAÇÕES. AF_09/2020</v>
          </cell>
          <cell r="C1964" t="str">
            <v>M2</v>
          </cell>
          <cell r="D1964" t="str">
            <v>33,58</v>
          </cell>
        </row>
        <row r="1965">
          <cell r="A1965">
            <v>92437</v>
          </cell>
          <cell r="B1965" t="str">
            <v>MONTAGEM E DESMONTAGEM DE FÔRMA DE PILARES RETANGULARES E ESTRUTURAS SIMILARES, PÉ-DIREITO DUPLO, EM CHAPA DE MADEIRA COMPENSADA PLASTIFICADA, 12 UTILIZAÇÕES. AF_09/2020</v>
          </cell>
          <cell r="C1965" t="str">
            <v>M2</v>
          </cell>
          <cell r="D1965" t="str">
            <v>42,28</v>
          </cell>
        </row>
        <row r="1966">
          <cell r="A1966">
            <v>92439</v>
          </cell>
          <cell r="B1966" t="str">
            <v>MONTAGEM E DESMONTAGEM DE FÔRMA DE PILARES RETANGULARES E ESTRUTURAS SIMILARES, PÉ-DIREITO SIMPLES, EM CHAPA DE MADEIRA COMPENSADA PLASTIFICADA, 14 UTILIZAÇÕES. AF_09/2020</v>
          </cell>
          <cell r="C1966" t="str">
            <v>M2</v>
          </cell>
          <cell r="D1966" t="str">
            <v>32,23</v>
          </cell>
        </row>
        <row r="1967">
          <cell r="A1967">
            <v>92441</v>
          </cell>
          <cell r="B1967" t="str">
            <v>MONTAGEM E DESMONTAGEM DE FÔRMA DE PILARES RETANGULARES E ESTRUTURAS SIMILARES, PÉ-DIREITO DUPLO, EM CHAPA DE MADEIRA COMPENSADA PLASTIFICADA, 14 UTILIZAÇÕES. AF_09/2020</v>
          </cell>
          <cell r="C1967" t="str">
            <v>M2</v>
          </cell>
          <cell r="D1967" t="str">
            <v>40,71</v>
          </cell>
        </row>
        <row r="1968">
          <cell r="A1968">
            <v>92443</v>
          </cell>
          <cell r="B1968" t="str">
            <v>MONTAGEM E DESMONTAGEM DE FÔRMA DE PILARES RETANGULARES E ESTRUTURAS SIMILARES, PÉ-DIREITO SIMPLES, EM CHAPA DE MADEIRA COMPENSADA PLASTIFICADA, 18 UTILIZAÇÕES. AF_09/2020</v>
          </cell>
          <cell r="C1968" t="str">
            <v>M2</v>
          </cell>
          <cell r="D1968" t="str">
            <v>29,33</v>
          </cell>
        </row>
        <row r="1969">
          <cell r="A1969">
            <v>92445</v>
          </cell>
          <cell r="B1969" t="str">
            <v>MONTAGEM E DESMONTAGEM DE FÔRMA DE PILARES RETANGULARES E ESTRUTURAS SIMILARES, PÉ-DIREITO DUPLO, EM CHAPA DE MADEIRA COMPENSADA PLASTIFICADA, 18 UTILIZAÇÕES. AF_09/2020</v>
          </cell>
          <cell r="C1969" t="str">
            <v>M2</v>
          </cell>
          <cell r="D1969" t="str">
            <v>37,52</v>
          </cell>
        </row>
        <row r="1970">
          <cell r="A1970">
            <v>92446</v>
          </cell>
          <cell r="B1970" t="str">
            <v>MONTAGEM E DESMONTAGEM DE FÔRMA DE VIGA, ESCORAMENTO COM PONTALETE DE MADEIRA, PÉ-DIREITO SIMPLES, EM MADEIRA SERRADA, 1 UTILIZAÇÃO. AF_09/2020</v>
          </cell>
          <cell r="C1970" t="str">
            <v>M2</v>
          </cell>
          <cell r="D1970" t="str">
            <v>172,81</v>
          </cell>
        </row>
        <row r="1971">
          <cell r="A1971">
            <v>92447</v>
          </cell>
          <cell r="B1971" t="str">
            <v>MONTAGEM E DESMONTAGEM DE FÔRMA DE VIGA, ESCORAMENTO COM PONTALETE DE MADEIRA, PÉ-DIREITO SIMPLES, EM MADEIRA SERRADA, 2 UTILIZAÇÕES. AF_09/2020</v>
          </cell>
          <cell r="C1971" t="str">
            <v>M2</v>
          </cell>
          <cell r="D1971" t="str">
            <v>122,04</v>
          </cell>
        </row>
        <row r="1972">
          <cell r="A1972">
            <v>92448</v>
          </cell>
          <cell r="B1972" t="str">
            <v>MONTAGEM E DESMONTAGEM DE FÔRMA DE VIGA, ESCORAMENTO COM PONTALETE DE MADEIRA, PÉ-DIREITO SIMPLES, EM MADEIRA SERRADA, 4 UTILIZAÇÕES. AF_09/2020</v>
          </cell>
          <cell r="C1972" t="str">
            <v>M2</v>
          </cell>
          <cell r="D1972" t="str">
            <v>96,78</v>
          </cell>
        </row>
        <row r="1973">
          <cell r="A1973">
            <v>92449</v>
          </cell>
          <cell r="B1973" t="str">
            <v>MONTAGEM E DESMONTAGEM DE FÔRMA DE VIGA, ESCORAMENTO COM GARFO DE MADEIRA, PÉ-DIREITO DUPLO, EM CHAPA DE MADEIRA RESINADA, 2 UTILIZAÇÕES. AF_09/2020</v>
          </cell>
          <cell r="C1973" t="str">
            <v>M2</v>
          </cell>
          <cell r="D1973" t="str">
            <v>173,51</v>
          </cell>
        </row>
        <row r="1974">
          <cell r="A1974">
            <v>92450</v>
          </cell>
          <cell r="B1974" t="str">
            <v>MONTAGEM E DESMONTAGEM DE FÔRMA DE VIGA, ESCORAMENTO METÁLICO, PÉ-DIREITO DUPLO, EM CHAPA DE MADEIRA RESINADA, 2 UTILIZAÇÕES. AF_09/2020</v>
          </cell>
          <cell r="C1974" t="str">
            <v>M2</v>
          </cell>
          <cell r="D1974" t="str">
            <v>193,83</v>
          </cell>
        </row>
        <row r="1975">
          <cell r="A1975">
            <v>92451</v>
          </cell>
          <cell r="B1975" t="str">
            <v>MONTAGEM E DESMONTAGEM DE FÔRMA DE VIGA, ESCORAMENTO COM GARFO DE MADEIRA, PÉ-DIREITO SIMPLES, EM CHAPA DE MADEIRA RESINADA, 2 UTILIZAÇÕES. AF_09/2020</v>
          </cell>
          <cell r="C1975" t="str">
            <v>M2</v>
          </cell>
          <cell r="D1975" t="str">
            <v>118,03</v>
          </cell>
        </row>
        <row r="1976">
          <cell r="A1976">
            <v>92452</v>
          </cell>
          <cell r="B1976" t="str">
            <v>MONTAGEM E DESMONTAGEM DE FÔRMA DE VIGA, ESCORAMENTO METÁLICO, PÉ-DIREITO SIMPLES, EM CHAPA DE MADEIRA RESINADA, 2 UTILIZAÇÕES. AF_09/2020</v>
          </cell>
          <cell r="C1976" t="str">
            <v>M2</v>
          </cell>
          <cell r="D1976" t="str">
            <v>103,32</v>
          </cell>
        </row>
        <row r="1977">
          <cell r="A1977">
            <v>92453</v>
          </cell>
          <cell r="B1977" t="str">
            <v>MONTAGEM E DESMONTAGEM DE FÔRMA DE VIGA, ESCORAMENTO COM GARFO DE MADEIRA, PÉ-DIREITO DUPLO, EM CHAPA DE MADEIRA RESINADA, 4 UTILIZAÇÕES. AF_09/2020</v>
          </cell>
          <cell r="C1977" t="str">
            <v>M2</v>
          </cell>
          <cell r="D1977" t="str">
            <v>149,07</v>
          </cell>
        </row>
        <row r="1978">
          <cell r="A1978">
            <v>92454</v>
          </cell>
          <cell r="B1978" t="str">
            <v>MONTAGEM E DESMONTAGEM DE FÔRMA DE VIGA, ESCORAMENTO METÁLICO, PÉ-DIREITO DUPLO, EM CHAPA DE MADEIRA RESINADA, 4 UTILIZAÇÕES. AF_09/2020</v>
          </cell>
          <cell r="C1978" t="str">
            <v>M2</v>
          </cell>
          <cell r="D1978" t="str">
            <v>174,32</v>
          </cell>
        </row>
        <row r="1979">
          <cell r="A1979">
            <v>92455</v>
          </cell>
          <cell r="B1979" t="str">
            <v>MONTAGEM E DESMONTAGEM DE FÔRMA DE VIGA, ESCORAMENTO COM GARFO DE MADEIRA, PÉ-DIREITO SIMPLES, EM CHAPA DE MADEIRA RESINADA, 4 UTILIZAÇÕES. AF_09/2020</v>
          </cell>
          <cell r="C1979" t="str">
            <v>M2</v>
          </cell>
          <cell r="D1979" t="str">
            <v>97,11</v>
          </cell>
        </row>
        <row r="1980">
          <cell r="A1980">
            <v>92456</v>
          </cell>
          <cell r="B1980" t="str">
            <v>MONTAGEM E DESMONTAGEM DE FÔRMA DE VIGA, ESCORAMENTO METÁLICO, PÉ-DIREITO SIMPLES, EM CHAPA DE MADEIRA RESINADA, 4 UTILIZAÇÕES. AF_09/2020</v>
          </cell>
          <cell r="C1980" t="str">
            <v>M2</v>
          </cell>
          <cell r="D1980" t="str">
            <v>83,64</v>
          </cell>
        </row>
        <row r="1981">
          <cell r="A1981">
            <v>92457</v>
          </cell>
          <cell r="B1981" t="str">
            <v>MONTAGEM E DESMONTAGEM DE FÔRMA DE VIGA, ESCORAMENTO COM GARFO DE MADEIRA, PÉ-DIREITO DUPLO, EM CHAPA DE MADEIRA RESINADA, 6 UTILIZAÇÕES. AF_09/2020</v>
          </cell>
          <cell r="C1981" t="str">
            <v>M2</v>
          </cell>
          <cell r="D1981" t="str">
            <v>129,46</v>
          </cell>
        </row>
        <row r="1982">
          <cell r="A1982">
            <v>92458</v>
          </cell>
          <cell r="B1982" t="str">
            <v>MONTAGEM E DESMONTAGEM DE FÔRMA DE VIGA, ESCORAMENTO METÁLICO, PÉ-DIREITO DUPLO, EM CHAPA DE MADEIRA RESINADA, 6 UTILIZAÇÕES. AF_12/2015</v>
          </cell>
          <cell r="C1982" t="str">
            <v>M2</v>
          </cell>
          <cell r="D1982" t="str">
            <v>161,92</v>
          </cell>
        </row>
        <row r="1983">
          <cell r="A1983">
            <v>92459</v>
          </cell>
          <cell r="B1983" t="str">
            <v>MONTAGEM E DESMONTAGEM DE FÔRMA DE VIGA, ESCORAMENTO COM GARFO DE MADEIRA, PÉ-DIREITO SIMPLES, EM CHAPA DE MADEIRA RESINADA, 6 UTILIZAÇÕES. AF_09/2020</v>
          </cell>
          <cell r="C1983" t="str">
            <v>M2</v>
          </cell>
          <cell r="D1983" t="str">
            <v>82,43</v>
          </cell>
        </row>
        <row r="1984">
          <cell r="A1984">
            <v>92460</v>
          </cell>
          <cell r="B1984" t="str">
            <v>MONTAGEM E DESMONTAGEM DE FÔRMA DE VIGA, ESCORAMENTO METÁLICO, PÉ-DIREITO SIMPLES, EM CHAPA DE MADEIRA RESINADA, 6 UTILIZAÇÕES. AF_09/2020</v>
          </cell>
          <cell r="C1984" t="str">
            <v>M2</v>
          </cell>
          <cell r="D1984" t="str">
            <v>68,41</v>
          </cell>
        </row>
        <row r="1985">
          <cell r="A1985">
            <v>92461</v>
          </cell>
          <cell r="B1985" t="str">
            <v>MONTAGEM E DESMONTAGEM DE FÔRMA DE VIGA, ESCORAMENTO COM GARFO DE MADEIRA, PÉ-DIREITO DUPLO, EM CHAPA DE MADEIRA RESINADA, 8 UTILIZAÇÕES. AF_09/2020</v>
          </cell>
          <cell r="C1985" t="str">
            <v>M2</v>
          </cell>
          <cell r="D1985" t="str">
            <v>119,38</v>
          </cell>
        </row>
        <row r="1986">
          <cell r="A1986">
            <v>92462</v>
          </cell>
          <cell r="B1986" t="str">
            <v>MONTAGEM E DESMONTAGEM DE FÔRMA DE VIGA, ESCORAMENTO METÁLICO, PÉ-DIREITO DUPLO, EM CHAPA DE MADEIRA RESINADA, 8 UTILIZAÇÕES. AF_09/2020</v>
          </cell>
          <cell r="C1986" t="str">
            <v>M2</v>
          </cell>
          <cell r="D1986" t="str">
            <v>154,06</v>
          </cell>
        </row>
        <row r="1987">
          <cell r="A1987">
            <v>92463</v>
          </cell>
          <cell r="B1987" t="str">
            <v>MONTAGEM E DESMONTAGEM DE FÔRMA DE VIGA, ESCORAMENTO COM GARFO DE MADEIRA, PÉ-DIREITO SIMPLES, EM CHAPA DE MADEIRA RESINADA, 8 UTILIZAÇÕES. AF_09/2020</v>
          </cell>
          <cell r="C1987" t="str">
            <v>M2</v>
          </cell>
          <cell r="D1987" t="str">
            <v>74,66</v>
          </cell>
        </row>
        <row r="1988">
          <cell r="A1988">
            <v>92464</v>
          </cell>
          <cell r="B1988" t="str">
            <v>MONTAGEM E DESMONTAGEM DE FÔRMA DE VIGA, ESCORAMENTO METÁLICO, PÉ-DIREITO SIMPLES, EM CHAPA DE MADEIRA RESINADA, 8 UTILIZAÇÕES. AF_09/2020</v>
          </cell>
          <cell r="C1988" t="str">
            <v>M2</v>
          </cell>
          <cell r="D1988" t="str">
            <v>63,88</v>
          </cell>
        </row>
        <row r="1989">
          <cell r="A1989">
            <v>92465</v>
          </cell>
          <cell r="B1989" t="str">
            <v>MONTAGEM E DESMONTAGEM DE FÔRMA DE VIGA, ESCORAMENTO COM GARFO DE MADEIRA, PÉ-DIREITO DUPLO, EM CHAPA DE MADEIRA PLASTIFICADA, 10 UTILIZAÇÕES. AF_09/2020</v>
          </cell>
          <cell r="C1989" t="str">
            <v>M2</v>
          </cell>
          <cell r="D1989" t="str">
            <v>94,64</v>
          </cell>
        </row>
        <row r="1990">
          <cell r="A1990">
            <v>92466</v>
          </cell>
          <cell r="B1990" t="str">
            <v>MONTAGEM E DESMONTAGEM DE FÔRMA DE VIGA, ESCORAMENTO METÁLICO, PÉ-DIREITO DUPLO, EM CHAPA DE MADEIRA PLASTIFICADA, 10 UTILIZAÇÕES. AF_09/2020</v>
          </cell>
          <cell r="C1990" t="str">
            <v>M2</v>
          </cell>
          <cell r="D1990" t="str">
            <v>149,03</v>
          </cell>
        </row>
        <row r="1991">
          <cell r="A1991">
            <v>92467</v>
          </cell>
          <cell r="B1991" t="str">
            <v>MONTAGEM E DESMONTAGEM DE FÔRMA DE VIGA, ESCORAMENTO COM GARFO DE MADEIRA, PÉ-DIREITO SIMPLES, EM CHAPA DE MADEIRA PLASTIFICADA, 10 UTILIZAÇÕES. AF_09/2020</v>
          </cell>
          <cell r="C1991" t="str">
            <v>M2</v>
          </cell>
          <cell r="D1991" t="str">
            <v>60,90</v>
          </cell>
        </row>
        <row r="1992">
          <cell r="A1992">
            <v>92468</v>
          </cell>
          <cell r="B1992" t="str">
            <v>MONTAGEM E DESMONTAGEM DE FÔRMA DE VIGA, ESCORAMENTO METÁLICO, PÉ-DIREITO SIMPLES, EM CHAPA DE MADEIRA PLASTIFICADA, 10 UTILIZAÇÕES. AF_09/2020</v>
          </cell>
          <cell r="C1992" t="str">
            <v>M2</v>
          </cell>
          <cell r="D1992" t="str">
            <v>59,13</v>
          </cell>
        </row>
        <row r="1993">
          <cell r="A1993">
            <v>92469</v>
          </cell>
          <cell r="B1993" t="str">
            <v>MONTAGEM E DESMONTAGEM DE FÔRMA DE VIGA, ESCORAMENTO COM GARFO DE MADEIRA, PÉ-DIREITO DUPLO, EM CHAPA DE MADEIRA PLASTIFICADA, 12 UTILIZAÇÕES. AF_09/2020</v>
          </cell>
          <cell r="C1993" t="str">
            <v>M2</v>
          </cell>
          <cell r="D1993" t="str">
            <v>86,11</v>
          </cell>
        </row>
        <row r="1994">
          <cell r="A1994">
            <v>92470</v>
          </cell>
          <cell r="B1994" t="str">
            <v>MONTAGEM E DESMONTAGEM DE FÔRMA DE VIGA, ESCORAMENTO METÁLICO, PÉ-DIREITO DUPLO, EM CHAPA DE MADEIRA PLASTIFICADA, 12 UTILIZAÇÕES. AF_09/2020</v>
          </cell>
          <cell r="C1994" t="str">
            <v>M2</v>
          </cell>
          <cell r="D1994" t="str">
            <v>144,65</v>
          </cell>
        </row>
        <row r="1995">
          <cell r="A1995">
            <v>92471</v>
          </cell>
          <cell r="B1995" t="str">
            <v>MONTAGEM E DESMONTAGEM DE FÔRMA DE VIGA, ESCORAMENTO COM GARFO DE MADEIRA, PÉ-DIREITO SIMPLES, EM CHAPA DE MADEIRA PLASTIFICADA, 12 UTILIZAÇÕES. AF_09/2020</v>
          </cell>
          <cell r="C1995" t="str">
            <v>M2</v>
          </cell>
          <cell r="D1995" t="str">
            <v>55,48</v>
          </cell>
        </row>
        <row r="1996">
          <cell r="A1996">
            <v>92472</v>
          </cell>
          <cell r="B1996" t="str">
            <v>MONTAGEM E DESMONTAGEM DE FÔRMA DE VIGA, ESCORAMENTO METÁLICO, PÉ-DIREITO SIMPLES, EM CHAPA DE MADEIRA PLASTIFICADA, 12 UTILIZAÇÕES. AF_09/2020</v>
          </cell>
          <cell r="C1996" t="str">
            <v>M2</v>
          </cell>
          <cell r="D1996" t="str">
            <v>55,31</v>
          </cell>
        </row>
        <row r="1997">
          <cell r="A1997">
            <v>92473</v>
          </cell>
          <cell r="B1997" t="str">
            <v>MONTAGEM E DESMONTAGEM DE FÔRMA DE VIGA, ESCORAMENTO COM GARFO DE MADEIRA, PÉ-DIREITO DUPLO, EM CHAPA DE MADEIRA PLASTIFICADA, 14 UTILIZAÇÕES. AF_09/2020</v>
          </cell>
          <cell r="C1997" t="str">
            <v>M2</v>
          </cell>
          <cell r="D1997" t="str">
            <v>79,18</v>
          </cell>
        </row>
        <row r="1998">
          <cell r="A1998">
            <v>92474</v>
          </cell>
          <cell r="B1998" t="str">
            <v>MONTAGEM E DESMONTAGEM DE FÔRMA DE VIGA, ESCORAMENTO METÁLICO, PÉ-DIREITO DUPLO, EM CHAPA DE MADEIRA PLASTIFICADA, 14 UTILIZAÇÕES. AF_09/2020</v>
          </cell>
          <cell r="C1998" t="str">
            <v>M2</v>
          </cell>
          <cell r="D1998" t="str">
            <v>140,86</v>
          </cell>
        </row>
        <row r="1999">
          <cell r="A1999">
            <v>92475</v>
          </cell>
          <cell r="B1999" t="str">
            <v>MONTAGEM E DESMONTAGEM DE FÔRMA DE VIGA, ESCORAMENTO COM GARFO DE MADEIRA, PÉ-DIREITO SIMPLES, EM CHAPA DE MADEIRA PLASTIFICADA, 14 UTILIZAÇÕES. AF_09/2020</v>
          </cell>
          <cell r="C1999" t="str">
            <v>M2</v>
          </cell>
          <cell r="D1999" t="str">
            <v>51,06</v>
          </cell>
        </row>
        <row r="2000">
          <cell r="A2000">
            <v>92476</v>
          </cell>
          <cell r="B2000" t="str">
            <v>MONTAGEM E DESMONTAGEM DE FÔRMA DE VIGA, ESCORAMENTO METÁLICO, PÉ-DIREITO SIMPLES, EM CHAPA DE MADEIRA PLASTIFICADA, 14 UTILIZAÇÕES. AF_09/2020</v>
          </cell>
          <cell r="C2000" t="str">
            <v>M2</v>
          </cell>
          <cell r="D2000" t="str">
            <v>52,05</v>
          </cell>
        </row>
        <row r="2001">
          <cell r="A2001">
            <v>92477</v>
          </cell>
          <cell r="B2001" t="str">
            <v>MONTAGEM E DESMONTAGEM DE FÔRMA DE VIGA, ESCORAMENTO COM GARFO DE MADEIRA, PÉ-DIREITO DUPLO, EM CHAPA DE MADEIRA PLASTIFICADA, 18 UTILIZAÇÕES. AF_09/2020</v>
          </cell>
          <cell r="C2001" t="str">
            <v>M2</v>
          </cell>
          <cell r="D2001" t="str">
            <v>64,42</v>
          </cell>
        </row>
        <row r="2002">
          <cell r="A2002">
            <v>92478</v>
          </cell>
          <cell r="B2002" t="str">
            <v>MONTAGEM E DESMONTAGEM DE FÔRMA DE VIGA, ESCORAMENTO METÁLICO, PÉ-DIREITO DUPLO, EM CHAPA DE MADEIRA PLASTIFICADA, 18 UTILIZAÇÕES. AF_09/2020</v>
          </cell>
          <cell r="C2002" t="str">
            <v>M2</v>
          </cell>
          <cell r="D2002" t="str">
            <v>133,42</v>
          </cell>
        </row>
        <row r="2003">
          <cell r="A2003">
            <v>92479</v>
          </cell>
          <cell r="B2003" t="str">
            <v>MONTAGEM E DESMONTAGEM DE FÔRMA DE VIGA, ESCORAMENTO COM GARFO DE MADEIRA, PÉ-DIREITO SIMPLES, EM CHAPA DE MADEIRA PLASTIFICADA, 18 UTILIZAÇÕES. AF_09/2020</v>
          </cell>
          <cell r="C2003" t="str">
            <v>M2</v>
          </cell>
          <cell r="D2003" t="str">
            <v>41,66</v>
          </cell>
        </row>
        <row r="2004">
          <cell r="A2004">
            <v>92480</v>
          </cell>
          <cell r="B2004" t="str">
            <v>MONTAGEM E DESMONTAGEM DE FÔRMA DE VIGA, ESCORAMENTO METÁLICO, PÉ-DIREITO SIMPLES, EM CHAPA DE MADEIRA PLASTIFICADA, 18 UTILIZAÇÕES. AF_09/2020</v>
          </cell>
          <cell r="C2004" t="str">
            <v>M2</v>
          </cell>
          <cell r="D2004" t="str">
            <v>45,57</v>
          </cell>
        </row>
        <row r="2005">
          <cell r="A2005">
            <v>92482</v>
          </cell>
          <cell r="B2005" t="str">
            <v>MONTAGEM E DESMONTAGEM DE FÔRMA DE LAJE MACIÇA, PÉ-DIREITO SIMPLES, EM MADEIRA SERRADA, 1 UTILIZAÇÃO. AF_09/2020</v>
          </cell>
          <cell r="C2005" t="str">
            <v>M2</v>
          </cell>
          <cell r="D2005" t="str">
            <v>188,20</v>
          </cell>
        </row>
        <row r="2006">
          <cell r="A2006">
            <v>92484</v>
          </cell>
          <cell r="B2006" t="str">
            <v>MONTAGEM E DESMONTAGEM DE FÔRMA DE LAJE MACIÇA, PÉ-DIREITO SIMPLES, EM MADEIRA SERRADA, 2 UTILIZAÇÕES. AF_09/2020</v>
          </cell>
          <cell r="C2006" t="str">
            <v>M2</v>
          </cell>
          <cell r="D2006" t="str">
            <v>138,61</v>
          </cell>
        </row>
        <row r="2007">
          <cell r="A2007">
            <v>92486</v>
          </cell>
          <cell r="B2007" t="str">
            <v>MONTAGEM E DESMONTAGEM DE FÔRMA DE LAJE MACIÇA, PÉ-DIREITO SIMPLES, EM MADEIRA SERRADA, 4 UTILIZAÇÕES. AF_09/2020</v>
          </cell>
          <cell r="C2007" t="str">
            <v>M2</v>
          </cell>
          <cell r="D2007" t="str">
            <v>98,01</v>
          </cell>
        </row>
        <row r="2008">
          <cell r="A2008">
            <v>92488</v>
          </cell>
          <cell r="B2008" t="str">
            <v>MONTAGEM E DESMONTAGEM DE FÔRMA DE LAJE NERVURADA COM CUBETA E ASSOALHO, PÉ-DIREITO DUPLO, EM CHAPA DE MADEIRA COMPENSADA RESINADA, 8 UTILIZAÇÕES. AF_09/2020</v>
          </cell>
          <cell r="C2008" t="str">
            <v>M2</v>
          </cell>
          <cell r="D2008" t="str">
            <v>60,05</v>
          </cell>
        </row>
        <row r="2009">
          <cell r="A2009">
            <v>92490</v>
          </cell>
          <cell r="B2009" t="str">
            <v>MONTAGEM E DESMONTAGEM DE FÔRMA DE LAJE NERVURADA COM CUBETA E ASSOALHO, PÉ-DIREITO SIMPLES, EM CHAPA DE MADEIRA COMPENSADA RESINADA, 8 UTILIZAÇÕES. AF_09/2020</v>
          </cell>
          <cell r="C2009" t="str">
            <v>M2</v>
          </cell>
          <cell r="D2009" t="str">
            <v>35,61</v>
          </cell>
        </row>
        <row r="2010">
          <cell r="A2010">
            <v>92492</v>
          </cell>
          <cell r="B2010" t="str">
            <v>MONTAGEM E DESMONTAGEM DE FÔRMA DE LAJE NERVURADA COM CUBETA E ASSOALHO, PÉ-DIREITO DUPLO, EM CHAPA DE MADEIRA COMPENSADA RESINADA, 10 UTILIZAÇÕES. AF_09/2020</v>
          </cell>
          <cell r="C2010" t="str">
            <v>M2</v>
          </cell>
          <cell r="D2010" t="str">
            <v>57,62</v>
          </cell>
        </row>
        <row r="2011">
          <cell r="A2011">
            <v>92494</v>
          </cell>
          <cell r="B2011" t="str">
            <v>MONTAGEM E DESMONTAGEM DE FÔRMA DE LAJE NERVURADA COM CUBETA E ASSOALHO, PÉ-DIREITO SIMPLES, EM CHAPA DE MADEIRA COMPENSADA RESINADA, 10 UTILIZAÇÕES. AF_09/2020</v>
          </cell>
          <cell r="C2011" t="str">
            <v>M2</v>
          </cell>
          <cell r="D2011" t="str">
            <v>33,52</v>
          </cell>
        </row>
        <row r="2012">
          <cell r="A2012">
            <v>92496</v>
          </cell>
          <cell r="B2012" t="str">
            <v>MONTAGEM E DESMONTAGEM DE FÔRMA DE LAJE NERVURADA COM CUBETA E ASSOALHO, PÉ-DIREITO DUPLO, EM CHAPA DE MADEIRA COMPENSADA RESINADA, 12 UTILIZAÇÕES. AF_09/2020</v>
          </cell>
          <cell r="C2012" t="str">
            <v>M2</v>
          </cell>
          <cell r="D2012" t="str">
            <v>55,98</v>
          </cell>
        </row>
        <row r="2013">
          <cell r="A2013">
            <v>92498</v>
          </cell>
          <cell r="B2013" t="str">
            <v>MONTAGEM E DESMONTAGEM DE FÔRMA DE LAJE NERVURADA COM CUBETA E ASSOALHO, PÉ-DIREITO SIMPLES, EM CHAPA DE MADEIRA COMPENSADA RESINADA, 12 UTILIZAÇÕES. AF_09/2020</v>
          </cell>
          <cell r="C2013" t="str">
            <v>M2</v>
          </cell>
          <cell r="D2013" t="str">
            <v>32,11</v>
          </cell>
        </row>
        <row r="2014">
          <cell r="A2014">
            <v>92500</v>
          </cell>
          <cell r="B2014" t="str">
            <v>MONTAGEM E DESMONTAGEM DE FÔRMA DE LAJE NERVURADA COM CUBETA E ASSOALHO, PÉ-DIREITO DUPLO, EM CHAPA DE MADEIRA COMPENSADA RESINADA, 14 UTILIZAÇÕES. AF_09/2020</v>
          </cell>
          <cell r="C2014" t="str">
            <v>M2</v>
          </cell>
          <cell r="D2014" t="str">
            <v>55,03</v>
          </cell>
        </row>
        <row r="2015">
          <cell r="A2015">
            <v>92502</v>
          </cell>
          <cell r="B2015" t="str">
            <v>MONTAGEM E DESMONTAGEM DE FÔRMA DE LAJE NERVURADA COM CUBETA E ASSOALHO, PÉ-DIREITO SIMPLES, EM CHAPA DE MADEIRA COMPENSADA RESINADA, 14 UTILIZAÇÕES. AF_09/2020</v>
          </cell>
          <cell r="C2015" t="str">
            <v>M2</v>
          </cell>
          <cell r="D2015" t="str">
            <v>31,33</v>
          </cell>
        </row>
        <row r="2016">
          <cell r="A2016">
            <v>92504</v>
          </cell>
          <cell r="B2016" t="str">
            <v>MONTAGEM E DESMONTAGEM DE FÔRMA DE LAJE NERVURADA COM CUBETA E ASSOALHO, PÉ-DIREITO DUPLO, EM CHAPA DE MADEIRA COMPENSADA RESINADA, 18 UTILIZAÇÕES. AF_09/2020</v>
          </cell>
          <cell r="C2016" t="str">
            <v>M2</v>
          </cell>
          <cell r="D2016" t="str">
            <v>36,16</v>
          </cell>
        </row>
        <row r="2017">
          <cell r="A2017">
            <v>92506</v>
          </cell>
          <cell r="B2017" t="str">
            <v>MONTAGEM E DESMONTAGEM DE FÔRMA DE LAJE NERVURADA COM CUBETA E ASSOALHO, PÉ-DIREITO SIMPLES, EM CHAPA DE MADEIRA COMPENSADA RESINADA, 18 UTILIZAÇÕES. AF_09/2020</v>
          </cell>
          <cell r="C2017" t="str">
            <v>M2</v>
          </cell>
          <cell r="D2017" t="str">
            <v>29,96</v>
          </cell>
        </row>
        <row r="2018">
          <cell r="A2018">
            <v>92508</v>
          </cell>
          <cell r="B2018" t="str">
            <v>MONTAGEM E DESMONTAGEM DE FÔRMA DE LAJE MACIÇA, PÉ-DIREITO DUPLO, EM CHAPA DE MADEIRA COMPENSADA RESINADA, 2 UTILIZAÇÕES. AF_09/2020</v>
          </cell>
          <cell r="C2018" t="str">
            <v>M2</v>
          </cell>
          <cell r="D2018" t="str">
            <v>65,13</v>
          </cell>
        </row>
        <row r="2019">
          <cell r="A2019">
            <v>92510</v>
          </cell>
          <cell r="B2019" t="str">
            <v>MONTAGEM E DESMONTAGEM DE FÔRMA DE LAJE MACIÇA, PÉ-DIREITO SIMPLES, EM CHAPA DE MADEIRA COMPENSADA RESINADA, 2 UTILIZAÇÕES. AF_09/2020</v>
          </cell>
          <cell r="C2019" t="str">
            <v>M2</v>
          </cell>
          <cell r="D2019" t="str">
            <v>37,38</v>
          </cell>
        </row>
        <row r="2020">
          <cell r="A2020">
            <v>92512</v>
          </cell>
          <cell r="B2020" t="str">
            <v>MONTAGEM E DESMONTAGEM DE FÔRMA DE LAJE MACIÇA, PÉ-DIREITO DUPLO, EM CHAPA DE MADEIRA COMPENSADA RESINADA, 4 UTILIZAÇÕES. AF_09/2020</v>
          </cell>
          <cell r="C2020" t="str">
            <v>M2</v>
          </cell>
          <cell r="D2020" t="str">
            <v>51,62</v>
          </cell>
        </row>
        <row r="2021">
          <cell r="A2021">
            <v>92514</v>
          </cell>
          <cell r="B2021" t="str">
            <v>MONTAGEM E DESMONTAGEM DE FÔRMA DE LAJE MACIÇA, PÉ-DIREITO SIMPLES, EM CHAPA DE MADEIRA COMPENSADA RESINADA, 4 UTILIZAÇÕES. AF_09/2020</v>
          </cell>
          <cell r="C2021" t="str">
            <v>M2</v>
          </cell>
          <cell r="D2021" t="str">
            <v>26,30</v>
          </cell>
        </row>
        <row r="2022">
          <cell r="A2022">
            <v>92515</v>
          </cell>
          <cell r="B2022" t="str">
            <v>MONTAGEM E DESMONTAGEM DE FÔRMA DE LAJE MACIÇA, PÉ-DIREITO DUPLO, EM CHAPA DE MADEIRA COMPENSADA RESINADA, 6 UTILIZAÇÕES. AF_09/2020</v>
          </cell>
          <cell r="C2022" t="str">
            <v>M2</v>
          </cell>
          <cell r="D2022" t="str">
            <v>45,95</v>
          </cell>
        </row>
        <row r="2023">
          <cell r="A2023">
            <v>92518</v>
          </cell>
          <cell r="B2023" t="str">
            <v>MONTAGEM E DESMONTAGEM DE FÔRMA DE LAJE MACIÇA, PÉ-DIREITO SIMPLES, EM CHAPA DE MADEIRA COMPENSADA RESINADA, 6 UTILIZAÇÕES. AF_09/2020</v>
          </cell>
          <cell r="C2023" t="str">
            <v>M2</v>
          </cell>
          <cell r="D2023" t="str">
            <v>21,70</v>
          </cell>
        </row>
        <row r="2024">
          <cell r="A2024">
            <v>92520</v>
          </cell>
          <cell r="B2024" t="str">
            <v>MONTAGEM E DESMONTAGEM DE FÔRMA DE LAJE MACIÇA, PÉ-DIREITO DUPLO, EM CHAPA DE MADEIRA COMPENSADA RESINADA, 8 UTILIZAÇÕES. AF_09/2020</v>
          </cell>
          <cell r="C2024" t="str">
            <v>M2</v>
          </cell>
          <cell r="D2024" t="str">
            <v>43,05</v>
          </cell>
        </row>
        <row r="2025">
          <cell r="A2025">
            <v>92522</v>
          </cell>
          <cell r="B2025" t="str">
            <v>MONTAGEM E DESMONTAGEM DE FÔRMA DE LAJE MACIÇA, PÉ-DIREITO SIMPLES, EM CHAPA DE MADEIRA COMPENSADA RESINADA, 8 UTILIZAÇÕES. AF_09/2020</v>
          </cell>
          <cell r="C2025" t="str">
            <v>M2</v>
          </cell>
          <cell r="D2025" t="str">
            <v>19,33</v>
          </cell>
        </row>
        <row r="2026">
          <cell r="A2026">
            <v>92524</v>
          </cell>
          <cell r="B2026" t="str">
            <v>MONTAGEM E DESMONTAGEM DE FÔRMA DE LAJE MACIÇA, PÉ-DIREITO DUPLO, EM CHAPA DE MADEIRA COMPENSADA PLASTIFICADA, 10 UTILIZAÇÕES. AF-09/2020</v>
          </cell>
          <cell r="C2026" t="str">
            <v>M2</v>
          </cell>
          <cell r="D2026" t="str">
            <v>42,87</v>
          </cell>
        </row>
        <row r="2027">
          <cell r="A2027">
            <v>92526</v>
          </cell>
          <cell r="B2027" t="str">
            <v>MONTAGEM E DESMONTAGEM DE FÔRMA DE LAJE MACIÇA, PÉ-DIREITO SIMPLES, EM CHAPA DE MADEIRA COMPENSADA PLASTIFICADA, 10 UTILIZAÇÕES. AF_09/2020</v>
          </cell>
          <cell r="C2027" t="str">
            <v>M2</v>
          </cell>
          <cell r="D2027" t="str">
            <v>19,47</v>
          </cell>
        </row>
        <row r="2028">
          <cell r="A2028">
            <v>92528</v>
          </cell>
          <cell r="B2028" t="str">
            <v>MONTAGEM E DESMONTAGEM DE FÔRMA DE LAJE MACIÇA, PÉ-DIREITO DUPLO, EM CHAPA DE MADEIRA COMPENSADA PLASTIFICADA, 12 UTILIZAÇÕES. AF_09/2020</v>
          </cell>
          <cell r="C2028" t="str">
            <v>M2</v>
          </cell>
          <cell r="D2028" t="str">
            <v>41,64</v>
          </cell>
        </row>
        <row r="2029">
          <cell r="A2029">
            <v>92530</v>
          </cell>
          <cell r="B2029" t="str">
            <v>MONTAGEM E DESMONTAGEM DE FÔRMA DE LAJE MACIÇA, PÉ-DIREITO SIMPLES, EM CHAPA DE MADEIRA COMPENSADA PLASTIFICADA, 12 UTILIZAÇÕES. AF_09/2020</v>
          </cell>
          <cell r="C2029" t="str">
            <v>M2</v>
          </cell>
          <cell r="D2029" t="str">
            <v>18,44</v>
          </cell>
        </row>
        <row r="2030">
          <cell r="A2030">
            <v>92532</v>
          </cell>
          <cell r="B2030" t="str">
            <v>MONTAGEM E DESMONTAGEM DE FÔRMA DE LAJE MACIÇA, PÉ-DIREITO DUPLO, EM CHAPA DE MADEIRA COMPENSADA PLASTIFICADA, 14 UTILIZAÇÕES. AF_09/2020</v>
          </cell>
          <cell r="C2030" t="str">
            <v>M2</v>
          </cell>
          <cell r="D2030" t="str">
            <v>40,71</v>
          </cell>
        </row>
        <row r="2031">
          <cell r="A2031">
            <v>92534</v>
          </cell>
          <cell r="B2031" t="str">
            <v>MONTAGEM E DESMONTAGEM DE FÔRMA DE LAJE MACIÇA, PÉ-DIREITO SIMPLES, EM CHAPA DE MADEIRA COMPENSADA PLASTIFICADA, 14 UTILIZAÇÕES. AF_09/2020</v>
          </cell>
          <cell r="C2031" t="str">
            <v>M2</v>
          </cell>
          <cell r="D2031" t="str">
            <v>17,70</v>
          </cell>
        </row>
        <row r="2032">
          <cell r="A2032">
            <v>92536</v>
          </cell>
          <cell r="B2032" t="str">
            <v>MONTAGEM E DESMONTAGEM DE FÔRMA DE LAJE MACIÇA, PÉ-DIREITO DUPLO, EM CHAPA DE MADEIRA COMPENSADA PLASTIFICADA, 18 UTILIZAÇÕES. AF_09/2020</v>
          </cell>
          <cell r="C2032" t="str">
            <v>M2</v>
          </cell>
          <cell r="D2032" t="str">
            <v>38,99</v>
          </cell>
        </row>
        <row r="2033">
          <cell r="A2033">
            <v>92538</v>
          </cell>
          <cell r="B2033" t="str">
            <v>MONTAGEM E DESMONTAGEM DE FÔRMA DE LAJE MACIÇA, PÉ-DIREITO SIMPLES, EM CHAPA DE MADEIRA COMPENSADA PLASTIFICADA, 18 UTILIZAÇÕES. AF_09/2020</v>
          </cell>
          <cell r="C2033" t="str">
            <v>M2</v>
          </cell>
          <cell r="D2033" t="str">
            <v>16,16</v>
          </cell>
        </row>
        <row r="2034">
          <cell r="A2034">
            <v>95934</v>
          </cell>
          <cell r="B2034" t="str">
            <v>FABRICAÇÃO DE FÔRMA PARA ESCADAS, COM 2 LANCES, EM CHAPA DE MADEIRA COMPENSADA PLASTIFICADA, E=18 MM. AF_01/2017</v>
          </cell>
          <cell r="C2034" t="str">
            <v>M2</v>
          </cell>
          <cell r="D2034" t="str">
            <v>127,69</v>
          </cell>
        </row>
        <row r="2035">
          <cell r="A2035">
            <v>95935</v>
          </cell>
          <cell r="B2035" t="str">
            <v>FABRICAÇÃO DE FÔRMA PARA ESCADAS, COM 2 LANCES, EM CHAPA DE MADEIRA COMPENSADA RESINADA, E= 17 MM. AF_01/2017</v>
          </cell>
          <cell r="C2035" t="str">
            <v>M2</v>
          </cell>
          <cell r="D2035" t="str">
            <v>103,62</v>
          </cell>
        </row>
        <row r="2036">
          <cell r="A2036">
            <v>95936</v>
          </cell>
          <cell r="B2036" t="str">
            <v>FABRICAÇÃO DE FÔRMA PARA ESCADAS, COM 2 LANCES, EM MADEIRA SERRADA, E=25 MM. AF_01/2017</v>
          </cell>
          <cell r="C2036" t="str">
            <v>M2</v>
          </cell>
          <cell r="D2036" t="str">
            <v>117,79</v>
          </cell>
        </row>
        <row r="2037">
          <cell r="A2037">
            <v>95937</v>
          </cell>
          <cell r="B2037" t="str">
            <v>MONTAGEM E DESMONTAGEM DE FÔRMA PARA ESCADAS, COM 2 LANCES, EM MADEIRA SERRADA, 1 UTILIZAÇÃO. AF_01/2017</v>
          </cell>
          <cell r="C2037" t="str">
            <v>M2</v>
          </cell>
          <cell r="D2037" t="str">
            <v>267,22</v>
          </cell>
        </row>
        <row r="2038">
          <cell r="A2038">
            <v>95938</v>
          </cell>
          <cell r="B2038" t="str">
            <v>MONTAGEM E DESMONTAGEM DE FÔRMA PARA ESCADAS, COM 2 LANCES, EM MADEIRA SERRADA, 2 UTILIZAÇÕES. AF_01/2017</v>
          </cell>
          <cell r="C2038" t="str">
            <v>M2</v>
          </cell>
          <cell r="D2038" t="str">
            <v>225,19</v>
          </cell>
        </row>
        <row r="2039">
          <cell r="A2039">
            <v>95939</v>
          </cell>
          <cell r="B2039" t="str">
            <v>MONTAGEM E DESMONTAGEM DE FÔRMA PARA ESCADAS, COM 2 LANCES, EM CHAPA DE MADEIRA COMPENSADA RESINADA, 4 UTILIZAÇÕES. AF_01/2017</v>
          </cell>
          <cell r="C2039" t="str">
            <v>M2</v>
          </cell>
          <cell r="D2039" t="str">
            <v>153,78</v>
          </cell>
        </row>
        <row r="2040">
          <cell r="A2040">
            <v>95940</v>
          </cell>
          <cell r="B2040" t="str">
            <v>MONTAGEM E DESMONTAGEM DE FÔRMA PARA ESCADAS, COM 2 LANCES, EM CHAPA DE MADEIRA COMPENSADA PLASTIFICADA, 6 UTILIZAÇÕES. AF_01/2017</v>
          </cell>
          <cell r="C2040" t="str">
            <v>M2</v>
          </cell>
          <cell r="D2040" t="str">
            <v>126,40</v>
          </cell>
        </row>
        <row r="2041">
          <cell r="A2041">
            <v>95941</v>
          </cell>
          <cell r="B2041" t="str">
            <v>MONTAGEM E DESMONTAGEM DE FÔRMA PARA ESCADAS, COM 2 LANCES, EM CHAPA DE MADEIRA COMPENSADA PLASTIFICADA, 8 UTILIZAÇÕES. AF_01/2017</v>
          </cell>
          <cell r="C2041" t="str">
            <v>M2</v>
          </cell>
          <cell r="D2041" t="str">
            <v>110,41</v>
          </cell>
        </row>
        <row r="2042">
          <cell r="A2042">
            <v>95942</v>
          </cell>
          <cell r="B2042" t="str">
            <v>MONTAGEM E DESMONTAGEM DE FÔRMA PARA ESCADAS, COM 2 LANCES, EM CHAPA DE MADEIRA COMPENSADA PLASTIFICADA, 10 UTILIZAÇÕES. AF_01/2017</v>
          </cell>
          <cell r="C2042" t="str">
            <v>M2</v>
          </cell>
          <cell r="D2042" t="str">
            <v>100,39</v>
          </cell>
        </row>
        <row r="2043">
          <cell r="A2043">
            <v>96252</v>
          </cell>
          <cell r="B2043" t="str">
            <v>FABRICAÇÃO DE FÔRMA PARA PILARES CIRCULARES, EM CHAPA DE MADEIRA COMPENSADA RESINADA. AF_06/2017</v>
          </cell>
          <cell r="C2043" t="str">
            <v>M2</v>
          </cell>
          <cell r="D2043" t="str">
            <v>165,70</v>
          </cell>
        </row>
        <row r="2044">
          <cell r="A2044">
            <v>96257</v>
          </cell>
          <cell r="B2044" t="str">
            <v>MONTAGEM E DESMONTAGEM DE FÔRMA DE PILARES CIRCULARES, COM ÁREA MÉDIA DAS SEÇÕES MENOR OU IGUAL A 0,28 M², PÉ-DIREITO SIMPLES, EM MADEIRA, 2 UTILIZAÇÕES. AF_06/2017</v>
          </cell>
          <cell r="C2044" t="str">
            <v>M2</v>
          </cell>
          <cell r="D2044" t="str">
            <v>134,79</v>
          </cell>
        </row>
        <row r="2045">
          <cell r="A2045">
            <v>96258</v>
          </cell>
          <cell r="B2045" t="str">
            <v>MONTAGEM E DESMONTAGEM DE FÔRMA DE PILARES CIRCULARES, COM ÁREA MÉDIA DAS SEÇÕES MAIOR QUE 0,28 M², PÉ-DIREITO SIMPLES, EM MADEIRA, 2 UTILIZAÇÕES. AF_06/2017</v>
          </cell>
          <cell r="C2045" t="str">
            <v>M2</v>
          </cell>
          <cell r="D2045" t="str">
            <v>126,81</v>
          </cell>
        </row>
        <row r="2046">
          <cell r="A2046">
            <v>96259</v>
          </cell>
          <cell r="B2046" t="str">
            <v>MONTAGEM E DESMONTAGEM DE FÔRMA DE PILARES CIRCULARES, COM ÁREA MÉDIA DAS SEÇÕES MENOR OU IGUAL A 0,28 M², PÉ-DIREITO DUPLO, EM MADEIRA, 2 UTILIZAÇÕES. AF_06/2017</v>
          </cell>
          <cell r="C2046" t="str">
            <v>M2</v>
          </cell>
          <cell r="D2046" t="str">
            <v>151,36</v>
          </cell>
        </row>
        <row r="2047">
          <cell r="A2047">
            <v>96529</v>
          </cell>
          <cell r="B2047" t="str">
            <v>FABRICAÇÃO, MONTAGEM E DESMONTAGEM DE FÔRMA PARA SAPATA, EM MADEIRA SERRADA, E=25 MM, 1 UTILIZAÇÃO. AF_06/2017</v>
          </cell>
          <cell r="C2047" t="str">
            <v>M2</v>
          </cell>
          <cell r="D2047" t="str">
            <v>210,56</v>
          </cell>
        </row>
        <row r="2048">
          <cell r="A2048">
            <v>96530</v>
          </cell>
          <cell r="B2048" t="str">
            <v>FABRICAÇÃO, MONTAGEM E DESMONTAGEM DE FÔRMA PARA VIGA BALDRAME, EM MADEIRA SERRADA, E=25 MM, 1 UTILIZAÇÃO. AF_06/2017</v>
          </cell>
          <cell r="C2048" t="str">
            <v>M2</v>
          </cell>
          <cell r="D2048" t="str">
            <v>108,00</v>
          </cell>
        </row>
        <row r="2049">
          <cell r="A2049">
            <v>96531</v>
          </cell>
          <cell r="B2049" t="str">
            <v>FABRICAÇÃO, MONTAGEM E DESMONTAGEM DE FÔRMA PARA BLOCO DE COROAMENTO, EM MADEIRA SERRADA, E=25 MM, 2 UTILIZAÇÕES. AF_06/2017</v>
          </cell>
          <cell r="C2049" t="str">
            <v>M2</v>
          </cell>
          <cell r="D2049" t="str">
            <v>77,94</v>
          </cell>
        </row>
        <row r="2050">
          <cell r="A2050">
            <v>96532</v>
          </cell>
          <cell r="B2050" t="str">
            <v>FABRICAÇÃO, MONTAGEM E DESMONTAGEM DE FÔRMA PARA SAPATA, EM MADEIRA SERRADA, E=25 MM, 2 UTILIZAÇÕES. AF_06/2017</v>
          </cell>
          <cell r="C2050" t="str">
            <v>M2</v>
          </cell>
          <cell r="D2050" t="str">
            <v>135,78</v>
          </cell>
        </row>
        <row r="2051">
          <cell r="A2051">
            <v>96533</v>
          </cell>
          <cell r="B2051" t="str">
            <v>FABRICAÇÃO, MONTAGEM E DESMONTAGEM DE FÔRMA PARA VIGA BALDRAME, EM MADEIRA SERRADA, E=25 MM, 2 UTILIZAÇÕES. AF_06/2017</v>
          </cell>
          <cell r="C2051" t="str">
            <v>M2</v>
          </cell>
          <cell r="D2051" t="str">
            <v>68,29</v>
          </cell>
        </row>
        <row r="2052">
          <cell r="A2052">
            <v>96534</v>
          </cell>
          <cell r="B2052" t="str">
            <v>FABRICAÇÃO, MONTAGEM E DESMONTAGEM DE FÔRMA PARA BLOCO DE COROAMENTO, EM MADEIRA SERRADA, E=25 MM, 4 UTILIZAÇÕES. AF_06/2017</v>
          </cell>
          <cell r="C2052" t="str">
            <v>M2</v>
          </cell>
          <cell r="D2052" t="str">
            <v>55,84</v>
          </cell>
        </row>
        <row r="2053">
          <cell r="A2053">
            <v>96535</v>
          </cell>
          <cell r="B2053" t="str">
            <v>FABRICAÇÃO, MONTAGEM E DESMONTAGEM DE FÔRMA PARA SAPATA, EM MADEIRA SERRADA, E=25 MM, 4 UTILIZAÇÕES. AF_06/2017</v>
          </cell>
          <cell r="C2053" t="str">
            <v>M2</v>
          </cell>
          <cell r="D2053" t="str">
            <v>96,86</v>
          </cell>
        </row>
        <row r="2054">
          <cell r="A2054">
            <v>96536</v>
          </cell>
          <cell r="B2054" t="str">
            <v>FABRICAÇÃO, MONTAGEM E DESMONTAGEM DE FÔRMA PARA VIGA BALDRAME, EM MADEIRA SERRADA, E=25 MM, 4 UTILIZAÇÕES. AF_06/2017</v>
          </cell>
          <cell r="C2054" t="str">
            <v>M2</v>
          </cell>
          <cell r="D2054" t="str">
            <v>47,63</v>
          </cell>
        </row>
        <row r="2055">
          <cell r="A2055">
            <v>96537</v>
          </cell>
          <cell r="B2055" t="str">
            <v>FABRICAÇÃO, MONTAGEM E DESMONTAGEM DE FÔRMA PARA BLOCO DE COROAMENTO, EM CHAPA DE MADEIRA COMPENSADA RESINADA, E=17 MM, 2 UTILIZAÇÕES. AF_06/2017</v>
          </cell>
          <cell r="C2055" t="str">
            <v>M2</v>
          </cell>
          <cell r="D2055" t="str">
            <v>122,34</v>
          </cell>
        </row>
        <row r="2056">
          <cell r="A2056">
            <v>96538</v>
          </cell>
          <cell r="B2056" t="str">
            <v>FABRICAÇÃO, MONTAGEM E DESMONTAGEM DE FÔRMA PARA SAPATA, EM CHAPA DE MADEIRA COMPENSADA RESINADA, E=17 MM, 2 UTILIZAÇÕES. AF_06/2017</v>
          </cell>
          <cell r="C2056" t="str">
            <v>M2</v>
          </cell>
          <cell r="D2056" t="str">
            <v>181,81</v>
          </cell>
        </row>
        <row r="2057">
          <cell r="A2057">
            <v>96539</v>
          </cell>
          <cell r="B2057" t="str">
            <v>FABRICAÇÃO, MONTAGEM E DESMONTAGEM DE FÔRMA PARA VIGA BALDRAME, EM CHAPA DE MADEIRA COMPENSADA RESINADA, E=17 MM, 2 UTILIZAÇÕES. AF_06/2017</v>
          </cell>
          <cell r="C2057" t="str">
            <v>M2</v>
          </cell>
          <cell r="D2057" t="str">
            <v>82,15</v>
          </cell>
        </row>
        <row r="2058">
          <cell r="A2058">
            <v>96540</v>
          </cell>
          <cell r="B2058" t="str">
            <v>FABRICAÇÃO, MONTAGEM E DESMONTAGEM DE FÔRMA PARA BLOCO DE COROAMENTO, EM CHAPA DE MADEIRA COMPENSADA RESINADA, E=17 MM, 4 UTILIZAÇÕES. AF_06/2017</v>
          </cell>
          <cell r="C2058" t="str">
            <v>M2</v>
          </cell>
          <cell r="D2058" t="str">
            <v>86,26</v>
          </cell>
        </row>
        <row r="2059">
          <cell r="A2059">
            <v>96541</v>
          </cell>
          <cell r="B2059" t="str">
            <v>FABRICAÇÃO, MONTAGEM E DESMONTAGEM DE FÔRMA PARA SAPATA, EM CHAPA DE MADEIRA COMPENSADA RESINADA, E=17 MM, 4 UTILIZAÇÕES. AF_06/2017</v>
          </cell>
          <cell r="C2059" t="str">
            <v>M2</v>
          </cell>
          <cell r="D2059" t="str">
            <v>128,80</v>
          </cell>
        </row>
        <row r="2060">
          <cell r="A2060">
            <v>96542</v>
          </cell>
          <cell r="B2060" t="str">
            <v>FABRICAÇÃO, MONTAGEM E DESMONTAGEM DE FÔRMA PARA VIGA BALDRAME, EM CHAPA DE MADEIRA COMPENSADA RESINADA, E=17 MM, 4 UTILIZAÇÕES. AF_06/2017</v>
          </cell>
          <cell r="C2060" t="str">
            <v>M2</v>
          </cell>
          <cell r="D2060" t="str">
            <v>61,77</v>
          </cell>
        </row>
        <row r="2061">
          <cell r="A2061">
            <v>96543</v>
          </cell>
          <cell r="B2061" t="str">
            <v>ARMAÇÃO DE BLOCO, VIGA BALDRAME E SAPATA UTILIZANDO AÇO CA-60 DE 5 MM - MONTAGEM. AF_06/2017</v>
          </cell>
          <cell r="C2061" t="str">
            <v>KG</v>
          </cell>
          <cell r="D2061" t="str">
            <v>12,37</v>
          </cell>
        </row>
        <row r="2062">
          <cell r="A2062">
            <v>97747</v>
          </cell>
          <cell r="B2062" t="str">
            <v>MONTAGEM E DESMONTAGEM DE FÔRMA DE PILARES CIRCULARES, COM ÁREA MÉDIA DAS SEÇÕES MAIOR QUE 0,28 M², PÉ-DIREITO DUPLO, EM MADEIRA, 2 UTILIZAÇÕES.  AF_06/2017</v>
          </cell>
          <cell r="C2062" t="str">
            <v>M2</v>
          </cell>
          <cell r="D2062" t="str">
            <v>140,97</v>
          </cell>
        </row>
        <row r="2063">
          <cell r="A2063">
            <v>101791</v>
          </cell>
          <cell r="B2063" t="str">
            <v>FABRICAÇÃO DE ESCORAS DO TIPO PONTALETE, EM MADEIRA, PARA PÉ-DIREITO DUPLO. AF_09/2020</v>
          </cell>
          <cell r="C2063" t="str">
            <v>M</v>
          </cell>
          <cell r="D2063" t="str">
            <v>33,49</v>
          </cell>
        </row>
        <row r="2064">
          <cell r="A2064">
            <v>101792</v>
          </cell>
          <cell r="B2064" t="str">
            <v>ESCORAMENTO DE FÔRMAS DE LAJE EM MADEIRA NÃO APARELHADA, PÉ-DIREITO SIMPLES, INCLUSO TRAVAMENTO, 4 UTILIZAÇÕES. AF_09/2020</v>
          </cell>
          <cell r="C2064" t="str">
            <v>M3</v>
          </cell>
          <cell r="D2064" t="str">
            <v>10,48</v>
          </cell>
        </row>
        <row r="2065">
          <cell r="A2065">
            <v>101793</v>
          </cell>
          <cell r="B2065" t="str">
            <v>ESCORAMENTO DE FÔRMAS DE LAJE EM MADEIRA NÃO APARELHADA, PÉ-DIREITO DUPLO, INCLUSO TRAVAMENTO, 4 UTILIZAÇÕES. AF_09/2020</v>
          </cell>
          <cell r="C2065" t="str">
            <v>M3</v>
          </cell>
          <cell r="D2065" t="str">
            <v>25,55</v>
          </cell>
        </row>
        <row r="2066">
          <cell r="A2066">
            <v>89996</v>
          </cell>
          <cell r="B2066" t="str">
            <v>ARMAÇÃO VERTICAL DE ALVENARIA ESTRUTURAL; DIÂMETRO DE 10,0 MM. AF_01/2015</v>
          </cell>
          <cell r="C2066" t="str">
            <v>KG</v>
          </cell>
          <cell r="D2066" t="str">
            <v>7,55</v>
          </cell>
        </row>
        <row r="2067">
          <cell r="A2067">
            <v>89997</v>
          </cell>
          <cell r="B2067" t="str">
            <v>ARMAÇÃO VERTICAL DE ALVENARIA ESTRUTURAL; DIÂMETRO DE 12,5 MM. AF_01/2015</v>
          </cell>
          <cell r="C2067" t="str">
            <v>KG</v>
          </cell>
          <cell r="D2067" t="str">
            <v>6,14</v>
          </cell>
        </row>
        <row r="2068">
          <cell r="A2068">
            <v>89998</v>
          </cell>
          <cell r="B2068" t="str">
            <v>ARMAÇÃO DE CINTA DE ALVENARIA ESTRUTURAL; DIÂMETRO DE 10,0 MM. AF_01/2015</v>
          </cell>
          <cell r="C2068" t="str">
            <v>KG</v>
          </cell>
          <cell r="D2068" t="str">
            <v>7,16</v>
          </cell>
        </row>
        <row r="2069">
          <cell r="A2069">
            <v>89999</v>
          </cell>
          <cell r="B2069" t="str">
            <v>ARMAÇÃO DE VERGA E CONTRAVERGA DE ALVENARIA ESTRUTURAL; DIÂMETRO DE 8,0 MM. AF_01/2015</v>
          </cell>
          <cell r="C2069" t="str">
            <v>KG</v>
          </cell>
          <cell r="D2069" t="str">
            <v>10,45</v>
          </cell>
        </row>
        <row r="2070">
          <cell r="A2070">
            <v>90000</v>
          </cell>
          <cell r="B2070" t="str">
            <v>ARMAÇÃO DE VERGA E CONTRAVERGA DE ALVENARIA ESTRUTURAL; DIÂMETRO DE 10,0 MM. AF_01/2015</v>
          </cell>
          <cell r="C2070" t="str">
            <v>KG</v>
          </cell>
          <cell r="D2070" t="str">
            <v>8,54</v>
          </cell>
        </row>
        <row r="2071">
          <cell r="A2071">
            <v>91593</v>
          </cell>
          <cell r="B2071" t="str">
            <v>ARMAÇÃO DO SISTEMA DE PAREDES DE CONCRETO, EXECUTADA EM PAREDES DE EDIFICAÇÕES DE MÚLTIPLOS PAVIMENTOS, TELA Q-138. AF_06/2019</v>
          </cell>
          <cell r="C2071" t="str">
            <v>KG</v>
          </cell>
          <cell r="D2071" t="str">
            <v>6,88</v>
          </cell>
        </row>
        <row r="2072">
          <cell r="A2072">
            <v>91594</v>
          </cell>
          <cell r="B2072" t="str">
            <v>ARMAÇÃO DO SISTEMA DE PAREDES DE CONCRETO, EXECUTADA EM PAREDES DE EDIFICAÇÕES TÉRREAS OU DE MÚLTIPLOS PAVIMENTOS, TELA Q-92. AF_06/2019</v>
          </cell>
          <cell r="C2072" t="str">
            <v>KG</v>
          </cell>
          <cell r="D2072" t="str">
            <v>7,16</v>
          </cell>
        </row>
        <row r="2073">
          <cell r="A2073">
            <v>91595</v>
          </cell>
          <cell r="B2073" t="str">
            <v>ARMAÇÃO DO SISTEMA DE PAREDES DE CONCRETO, EXECUTADA EM PAREDES DE EDIFICAÇÕES TÉRREAS, TELA Q-61. AF_06/2019</v>
          </cell>
          <cell r="C2073" t="str">
            <v>KG</v>
          </cell>
          <cell r="D2073" t="str">
            <v>7,65</v>
          </cell>
        </row>
        <row r="2074">
          <cell r="A2074">
            <v>91596</v>
          </cell>
          <cell r="B2074" t="str">
            <v>ARMAÇÃO DO SISTEMA DE PAREDES DE CONCRETO, EXECUTADA COMO ARMADURA POSITIVA DE LAJES, TELA Q-138. AF_06/2019</v>
          </cell>
          <cell r="C2074" t="str">
            <v>KG</v>
          </cell>
          <cell r="D2074" t="str">
            <v>7,09</v>
          </cell>
        </row>
        <row r="2075">
          <cell r="A2075">
            <v>91597</v>
          </cell>
          <cell r="B2075" t="str">
            <v>ARMAÇÃO DO SISTEMA DE PAREDES DE CONCRETO, EXECUTADA COMO ARMADURA NEGATIVA DE LAJES, TELA T-196. AF_06/2019</v>
          </cell>
          <cell r="C2075" t="str">
            <v>KG</v>
          </cell>
          <cell r="D2075" t="str">
            <v>5,07</v>
          </cell>
        </row>
        <row r="2076">
          <cell r="A2076">
            <v>91598</v>
          </cell>
          <cell r="B2076" t="str">
            <v>ARMAÇÃO DO SISTEMA DE PAREDES DE CONCRETO, EXECUTADA COMO ARMADURA POSITIVA DE LAJES, TELA Q-113. AF_06/2019</v>
          </cell>
          <cell r="C2076" t="str">
            <v>KG</v>
          </cell>
          <cell r="D2076" t="str">
            <v>6,98</v>
          </cell>
        </row>
        <row r="2077">
          <cell r="A2077">
            <v>91599</v>
          </cell>
          <cell r="B2077" t="str">
            <v>ARMAÇÃO DO SISTEMA DE PAREDES DE CONCRETO, EXECUTADA COMO ARMADURA NEGATIVA DE LAJES, TELA L-159. AF_06/2019</v>
          </cell>
          <cell r="C2077" t="str">
            <v>KG</v>
          </cell>
          <cell r="D2077" t="str">
            <v>5,32</v>
          </cell>
        </row>
        <row r="2078">
          <cell r="A2078">
            <v>91600</v>
          </cell>
          <cell r="B2078" t="str">
            <v>ARMAÇÃO DO SISTEMA DE PAREDES DE CONCRETO, EXECUTADA EM PLATIBANDAS, TELA Q-92. AF_06/2019</v>
          </cell>
          <cell r="C2078" t="str">
            <v>KG</v>
          </cell>
          <cell r="D2078" t="str">
            <v>8,84</v>
          </cell>
        </row>
        <row r="2079">
          <cell r="A2079">
            <v>91601</v>
          </cell>
          <cell r="B2079" t="str">
            <v>ARMAÇÃO DO SISTEMA DE PAREDES DE CONCRETO, EXECUTADA COMO REFORÇO, VERGALHÃO DE 6,3 MM DE DIÂMETRO. AF_06/2019</v>
          </cell>
          <cell r="C2079" t="str">
            <v>KG</v>
          </cell>
          <cell r="D2079" t="str">
            <v>8,62</v>
          </cell>
        </row>
        <row r="2080">
          <cell r="A2080">
            <v>91602</v>
          </cell>
          <cell r="B2080" t="str">
            <v>ARMAÇÃO DO SISTEMA DE PAREDES DE CONCRETO, EXECUTADA COMO REFORÇO, VERGALHÃO DE 8,0 MM DE DIÂMETRO. AF_06/2019</v>
          </cell>
          <cell r="C2080" t="str">
            <v>KG</v>
          </cell>
          <cell r="D2080" t="str">
            <v>7,97</v>
          </cell>
        </row>
        <row r="2081">
          <cell r="A2081">
            <v>91603</v>
          </cell>
          <cell r="B2081" t="str">
            <v>ARMAÇÃO DO SISTEMA DE PAREDES DE CONCRETO, EXECUTADA COMO REFORÇO, VERGALHÃO DE 10,0 MM DE DIÂMETRO. AF_06/2019</v>
          </cell>
          <cell r="C2081" t="str">
            <v>KG</v>
          </cell>
          <cell r="D2081" t="str">
            <v>7,52</v>
          </cell>
        </row>
        <row r="2082">
          <cell r="A2082">
            <v>92759</v>
          </cell>
          <cell r="B2082" t="str">
            <v>ARMAÇÃO DE PILAR OU VIGA DE UMA ESTRUTURA CONVENCIONAL DE CONCRETO ARMADO EM UM EDIFÍCIO DE MÚLTIPLOS PAVIMENTOS UTILIZANDO AÇO CA-60 DE 5,0 MM - MONTAGEM. AF_12/2015</v>
          </cell>
          <cell r="C2082" t="str">
            <v>KG</v>
          </cell>
          <cell r="D2082" t="str">
            <v>10,37</v>
          </cell>
        </row>
        <row r="2083">
          <cell r="A2083">
            <v>92760</v>
          </cell>
          <cell r="B2083" t="str">
            <v>ARMAÇÃO DE PILAR OU VIGA DE UMA ESTRUTURA CONVENCIONAL DE CONCRETO ARMADO EM UM EDIFÍCIO DE MÚLTIPLOS PAVIMENTOS UTILIZANDO AÇO CA-50 DE 6,3 MM - MONTAGEM. AF_12/2015</v>
          </cell>
          <cell r="C2083" t="str">
            <v>KG</v>
          </cell>
          <cell r="D2083" t="str">
            <v>9,69</v>
          </cell>
        </row>
        <row r="2084">
          <cell r="A2084">
            <v>92761</v>
          </cell>
          <cell r="B2084" t="str">
            <v>ARMAÇÃO DE PILAR OU VIGA DE UMA ESTRUTURA CONVENCIONAL DE CONCRETO ARMADO EM UM EDIFÍCIO DE MÚLTIPLOS PAVIMENTOS UTILIZANDO AÇO CA-50 DE 8,0 MM - MONTAGEM. AF_12/2015</v>
          </cell>
          <cell r="C2084" t="str">
            <v>KG</v>
          </cell>
          <cell r="D2084" t="str">
            <v>9,05</v>
          </cell>
        </row>
        <row r="2085">
          <cell r="A2085">
            <v>92762</v>
          </cell>
          <cell r="B2085" t="str">
            <v>ARMAÇÃO DE PILAR OU VIGA DE UMA ESTRUTURA CONVENCIONAL DE CONCRETO ARMADO EM UM EDIFÍCIO DE MÚLTIPLOS PAVIMENTOS UTILIZANDO AÇO CA-50 DE 10,0 MM - MONTAGEM. AF_12/2015</v>
          </cell>
          <cell r="C2085" t="str">
            <v>KG</v>
          </cell>
          <cell r="D2085" t="str">
            <v>8,07</v>
          </cell>
        </row>
        <row r="2086">
          <cell r="A2086">
            <v>92763</v>
          </cell>
          <cell r="B2086" t="str">
            <v>ARMAÇÃO DE PILAR OU VIGA DE UMA ESTRUTURA CONVENCIONAL DE CONCRETO ARMADO EM UM EDIFÍCIO DE MÚLTIPLOS PAVIMENTOS UTILIZANDO AÇO CA-50 DE 12,5 MM - MONTAGEM. AF_12/2015</v>
          </cell>
          <cell r="C2086" t="str">
            <v>KG</v>
          </cell>
          <cell r="D2086" t="str">
            <v>6,77</v>
          </cell>
        </row>
        <row r="2087">
          <cell r="A2087">
            <v>92764</v>
          </cell>
          <cell r="B2087" t="str">
            <v>ARMAÇÃO DE PILAR OU VIGA DE UMA ESTRUTURA CONVENCIONAL DE CONCRETO ARMADO EM UM EDIFÍCIO DE MÚLTIPLOS PAVIMENTOS UTILIZANDO AÇO CA-50 DE 16,0 MM - MONTAGEM. AF_12/2015</v>
          </cell>
          <cell r="C2087" t="str">
            <v>KG</v>
          </cell>
          <cell r="D2087" t="str">
            <v>6,43</v>
          </cell>
        </row>
        <row r="2088">
          <cell r="A2088">
            <v>92765</v>
          </cell>
          <cell r="B2088" t="str">
            <v>ARMAÇÃO DE PILAR OU VIGA DE UMA ESTRUTURA CONVENCIONAL DE CONCRETO ARMADO EM UM EDIFÍCIO DE MÚLTIPLOS PAVIMENTOS UTILIZANDO AÇO CA-50 DE 20,0 MM - MONTAGEM. AF_12/2015</v>
          </cell>
          <cell r="C2088" t="str">
            <v>KG</v>
          </cell>
          <cell r="D2088" t="str">
            <v>7,22</v>
          </cell>
        </row>
        <row r="2089">
          <cell r="A2089">
            <v>92766</v>
          </cell>
          <cell r="B2089" t="str">
            <v>ARMAÇÃO DE PILAR OU VIGA DE UMA ESTRUTURA CONVENCIONAL DE CONCRETO ARMADO EM UM EDIFÍCIO DE MÚLTIPLOS PAVIMENTOS UTILIZANDO AÇO CA-50 DE 25,0 MM - MONTAGEM. AF_12/2015</v>
          </cell>
          <cell r="C2089" t="str">
            <v>KG</v>
          </cell>
          <cell r="D2089" t="str">
            <v>7,06</v>
          </cell>
        </row>
        <row r="2090">
          <cell r="A2090">
            <v>92767</v>
          </cell>
          <cell r="B2090" t="str">
            <v>ARMAÇÃO DE LAJE DE UMA ESTRUTURA CONVENCIONAL DE CONCRETO ARMADO EM UM EDIFÍCIO DE MÚLTIPLOS PAVIMENTOS UTILIZANDO AÇO CA-60 DE 4,2 MM - MONTAGEM. AF_12/2015</v>
          </cell>
          <cell r="C2090" t="str">
            <v>KG</v>
          </cell>
          <cell r="D2090" t="str">
            <v>10,51</v>
          </cell>
        </row>
        <row r="2091">
          <cell r="A2091">
            <v>92768</v>
          </cell>
          <cell r="B2091" t="str">
            <v>ARMAÇÃO DE LAJE DE UMA ESTRUTURA CONVENCIONAL DE CONCRETO ARMADO EM UM EDIFÍCIO DE MÚLTIPLOS PAVIMENTOS UTILIZANDO AÇO CA-60 DE 5,0 MM - MONTAGEM. AF_12/2015</v>
          </cell>
          <cell r="C2091" t="str">
            <v>KG</v>
          </cell>
          <cell r="D2091" t="str">
            <v>9,31</v>
          </cell>
        </row>
        <row r="2092">
          <cell r="A2092">
            <v>92769</v>
          </cell>
          <cell r="B2092" t="str">
            <v>ARMAÇÃO DE LAJE DE UMA ESTRUTURA CONVENCIONAL DE CONCRETO ARMADO EM UM EDIFÍCIO DE MÚLTIPLOS PAVIMENTOS UTILIZANDO AÇO CA-50 DE 6,3 MM - MONTAGEM. AF_12/2015</v>
          </cell>
          <cell r="C2092" t="str">
            <v>KG</v>
          </cell>
          <cell r="D2092" t="str">
            <v>8,89</v>
          </cell>
        </row>
        <row r="2093">
          <cell r="A2093">
            <v>92770</v>
          </cell>
          <cell r="B2093" t="str">
            <v>ARMAÇÃO DE LAJE DE UMA ESTRUTURA CONVENCIONAL DE CONCRETO ARMADO EM UM EDIFÍCIO DE MÚLTIPLOS PAVIMENTOS UTILIZANDO AÇO CA-50 DE 8,0 MM - MONTAGEM. AF_12/2015</v>
          </cell>
          <cell r="C2093" t="str">
            <v>KG</v>
          </cell>
          <cell r="D2093" t="str">
            <v>8,45</v>
          </cell>
        </row>
        <row r="2094">
          <cell r="A2094">
            <v>92771</v>
          </cell>
          <cell r="B2094" t="str">
            <v>ARMAÇÃO DE LAJE DE UMA ESTRUTURA CONVENCIONAL DE CONCRETO ARMADO EM UM EDIFÍCIO DE MÚLTIPLOS PAVIMENTOS UTILIZANDO AÇO CA-50 DE 10,0 MM - MONTAGEM. AF_12/2015</v>
          </cell>
          <cell r="C2094" t="str">
            <v>KG</v>
          </cell>
          <cell r="D2094" t="str">
            <v>7,60</v>
          </cell>
        </row>
        <row r="2095">
          <cell r="A2095">
            <v>92772</v>
          </cell>
          <cell r="B2095" t="str">
            <v>ARMAÇÃO DE LAJE DE UMA ESTRUTURA CONVENCIONAL DE CONCRETO ARMADO EM UM EDIFÍCIO DE MÚLTIPLOS PAVIMENTOS UTILIZANDO AÇO CA-50 DE 12,5 MM - MONTAGEM. AF_12/2015</v>
          </cell>
          <cell r="C2095" t="str">
            <v>KG</v>
          </cell>
          <cell r="D2095" t="str">
            <v>6,41</v>
          </cell>
        </row>
        <row r="2096">
          <cell r="A2096">
            <v>92773</v>
          </cell>
          <cell r="B2096" t="str">
            <v>ARMAÇÃO DE LAJE DE UMA ESTRUTURA CONVENCIONAL DE CONCRETO ARMADO EM UM EDIFÍCIO DE MÚLTIPLOS PAVIMENTOS UTILIZANDO AÇO CA-50 DE 16,0 MM - MONTAGEM. AF_12/2015</v>
          </cell>
          <cell r="C2096" t="str">
            <v>KG</v>
          </cell>
          <cell r="D2096" t="str">
            <v>6,17</v>
          </cell>
        </row>
        <row r="2097">
          <cell r="A2097">
            <v>92774</v>
          </cell>
          <cell r="B2097" t="str">
            <v>ARMAÇÃO DE LAJE DE UMA ESTRUTURA CONVENCIONAL DE CONCRETO ARMADO EM UM EDIFÍCIO DE MÚLTIPLOS PAVIMENTOS UTILIZANDO AÇO CA-50 DE 20,0 MM - MONTAGEM. AF_12/2015</v>
          </cell>
          <cell r="C2097" t="str">
            <v>KG</v>
          </cell>
          <cell r="D2097" t="str">
            <v>7,05</v>
          </cell>
        </row>
        <row r="2098">
          <cell r="A2098">
            <v>92775</v>
          </cell>
          <cell r="B2098" t="str">
            <v>ARMAÇÃO DE PILAR OU VIGA DE UMA ESTRUTURA CONVENCIONAL DE CONCRETO ARMADO EM UMA EDIFICAÇÃO TÉRREA OU SOBRADO UTILIZANDO AÇO CA-60 DE 5,0 MM - MONTAGEM. AF_12/2015</v>
          </cell>
          <cell r="C2098" t="str">
            <v>KG</v>
          </cell>
          <cell r="D2098" t="str">
            <v>12,44</v>
          </cell>
        </row>
        <row r="2099">
          <cell r="A2099">
            <v>92776</v>
          </cell>
          <cell r="B2099" t="str">
            <v>ARMAÇÃO DE PILAR OU VIGA DE UMA ESTRUTURA CONVENCIONAL DE CONCRETO ARMADO EM UMA EDIFICAÇÃO TÉRREA OU SOBRADO UTILIZANDO AÇO CA-50 DE 6,3 MM - MONTAGEM. AF_12/2015</v>
          </cell>
          <cell r="C2099" t="str">
            <v>KG</v>
          </cell>
          <cell r="D2099" t="str">
            <v>11,26</v>
          </cell>
        </row>
        <row r="2100">
          <cell r="A2100">
            <v>92777</v>
          </cell>
          <cell r="B2100" t="str">
            <v>ARMAÇÃO DE PILAR OU VIGA DE UMA ESTRUTURA CONVENCIONAL DE CONCRETO ARMADO EM UMA EDIFICAÇÃO TÉRREA OU SOBRADO UTILIZANDO AÇO CA-50 DE 8,0 MM - MONTAGEM. AF_12/2015</v>
          </cell>
          <cell r="C2100" t="str">
            <v>KG</v>
          </cell>
          <cell r="D2100" t="str">
            <v>10,22</v>
          </cell>
        </row>
        <row r="2101">
          <cell r="A2101">
            <v>92778</v>
          </cell>
          <cell r="B2101" t="str">
            <v>ARMAÇÃO DE PILAR OU VIGA DE UMA ESTRUTURA CONVENCIONAL DE CONCRETO ARMADO EM UMA EDIFICAÇÃO TÉRREA OU SOBRADO UTILIZANDO AÇO CA-50 DE 10,0 MM - MONTAGEM. AF_12/2015</v>
          </cell>
          <cell r="C2101" t="str">
            <v>KG</v>
          </cell>
          <cell r="D2101" t="str">
            <v>8,95</v>
          </cell>
        </row>
        <row r="2102">
          <cell r="A2102">
            <v>92779</v>
          </cell>
          <cell r="B2102" t="str">
            <v>ARMAÇÃO DE PILAR OU VIGA DE UMA ESTRUTURA CONVENCIONAL DE CONCRETO ARMADO EM UMA EDIFICAÇÃO TÉRREA OU SOBRADO UTILIZANDO AÇO CA-50 DE 12,5 MM - MONTAGEM. AF_12/2015</v>
          </cell>
          <cell r="C2102" t="str">
            <v>KG</v>
          </cell>
          <cell r="D2102" t="str">
            <v>7,42</v>
          </cell>
        </row>
        <row r="2103">
          <cell r="A2103">
            <v>92780</v>
          </cell>
          <cell r="B2103" t="str">
            <v>ARMAÇÃO DE PILAR OU VIGA DE UMA ESTRUTURA CONVENCIONAL DE CONCRETO ARMADO EM UMA EDIFICAÇÃO TÉRREA OU SOBRADO UTILIZANDO AÇO CA-50 DE 16,0 MM - MONTAGEM. AF_12/2015</v>
          </cell>
          <cell r="C2103" t="str">
            <v>KG</v>
          </cell>
          <cell r="D2103" t="str">
            <v>6,86</v>
          </cell>
        </row>
        <row r="2104">
          <cell r="A2104">
            <v>92781</v>
          </cell>
          <cell r="B2104" t="str">
            <v>ARMAÇÃO DE PILAR OU VIGA DE UMA ESTRUTURA CONVENCIONAL DE CONCRETO ARMADO EM UMA EDIFICAÇÃO TÉRREA OU SOBRADO UTILIZANDO AÇO CA-50 DE 20,0 MM - MONTAGEM. AF_12/2015</v>
          </cell>
          <cell r="C2104" t="str">
            <v>KG</v>
          </cell>
          <cell r="D2104" t="str">
            <v>7,52</v>
          </cell>
        </row>
        <row r="2105">
          <cell r="A2105">
            <v>92782</v>
          </cell>
          <cell r="B2105" t="str">
            <v>ARMAÇÃO DE PILAR OU VIGA DE UMA ESTRUTURA CONVENCIONAL DE CONCRETO ARMADO EM UMA EDIFICAÇÃO TÉRREA OU SOBRADO UTILIZANDO AÇO CA-50 DE 25,0 MM - MONTAGEM. AF_12/2015</v>
          </cell>
          <cell r="C2105" t="str">
            <v>KG</v>
          </cell>
          <cell r="D2105" t="str">
            <v>7,23</v>
          </cell>
        </row>
        <row r="2106">
          <cell r="A2106">
            <v>92783</v>
          </cell>
          <cell r="B2106" t="str">
            <v>ARMAÇÃO DE LAJE DE UMA ESTRUTURA CONVENCIONAL DE CONCRETO ARMADO EM UMA EDIFICAÇÃO TÉRREA OU SOBRADO UTILIZANDO AÇO CA-60 DE 4,2 MM - MONTAGEM. AF_12/2015</v>
          </cell>
          <cell r="C2106" t="str">
            <v>KG</v>
          </cell>
          <cell r="D2106" t="str">
            <v>12,26</v>
          </cell>
        </row>
        <row r="2107">
          <cell r="A2107">
            <v>92784</v>
          </cell>
          <cell r="B2107" t="str">
            <v>ARMAÇÃO DE LAJE DE UMA ESTRUTURA CONVENCIONAL DE CONCRETO ARMADO EM UMA EDIFICAÇÃO TÉRREA OU SOBRADO UTILIZANDO AÇO CA-60 DE 5,0 MM - MONTAGEM. AF_12/2015</v>
          </cell>
          <cell r="C2107" t="str">
            <v>KG</v>
          </cell>
          <cell r="D2107" t="str">
            <v>10,75</v>
          </cell>
        </row>
        <row r="2108">
          <cell r="A2108">
            <v>92785</v>
          </cell>
          <cell r="B2108" t="str">
            <v>ARMAÇÃO DE LAJE DE UMA ESTRUTURA CONVENCIONAL DE CONCRETO ARMADO EM UMA EDIFICAÇÃO TÉRREA OU SOBRADO UTILIZANDO AÇO CA-50 DE 6,3 MM - MONTAGEM. AF_12/2015</v>
          </cell>
          <cell r="C2108" t="str">
            <v>KG</v>
          </cell>
          <cell r="D2108" t="str">
            <v>9,97</v>
          </cell>
        </row>
        <row r="2109">
          <cell r="A2109">
            <v>92786</v>
          </cell>
          <cell r="B2109" t="str">
            <v>ARMAÇÃO DE LAJE DE UMA ESTRUTURA CONVENCIONAL DE CONCRETO ARMADO EM UMA EDIFICAÇÃO TÉRREA OU SOBRADO UTILIZANDO AÇO CA-50 DE 8,0 MM - MONTAGEM. AF_12/2015</v>
          </cell>
          <cell r="C2109" t="str">
            <v>KG</v>
          </cell>
          <cell r="D2109" t="str">
            <v>9,24</v>
          </cell>
        </row>
        <row r="2110">
          <cell r="A2110">
            <v>92787</v>
          </cell>
          <cell r="B2110" t="str">
            <v>ARMAÇÃO DE LAJE DE UMA ESTRUTURA CONVENCIONAL DE CONCRETO ARMADO EM UMA EDIFICAÇÃO TÉRREA OU SOBRADO UTILIZANDO AÇO CA-50 DE 10,0 MM - MONTAGEM. AF_12/2015</v>
          </cell>
          <cell r="C2110" t="str">
            <v>KG</v>
          </cell>
          <cell r="D2110" t="str">
            <v>8,18</v>
          </cell>
        </row>
        <row r="2111">
          <cell r="A2111">
            <v>92788</v>
          </cell>
          <cell r="B2111" t="str">
            <v>ARMAÇÃO DE LAJE DE UMA ESTRUTURA CONVENCIONAL DE CONCRETO ARMADO EM UMA EDIFICAÇÃO TÉRREA OU SOBRADO UTILIZANDO AÇO CA-50 DE 12,5 MM - MONTAGEM. AF_12/2015</v>
          </cell>
          <cell r="C2111" t="str">
            <v>KG</v>
          </cell>
          <cell r="D2111" t="str">
            <v>6,82</v>
          </cell>
        </row>
        <row r="2112">
          <cell r="A2112">
            <v>92789</v>
          </cell>
          <cell r="B2112" t="str">
            <v>ARMAÇÃO DE LAJE DE UMA ESTRUTURA CONVENCIONAL DE CONCRETO ARMADO EM UMA EDIFICAÇÃO TÉRREA OU SOBRADO UTILIZANDO AÇO CA-50 DE 16,0 MM - MONTAGEM. AF_12/2015</v>
          </cell>
          <cell r="C2112" t="str">
            <v>KG</v>
          </cell>
          <cell r="D2112" t="str">
            <v>6,44</v>
          </cell>
        </row>
        <row r="2113">
          <cell r="A2113">
            <v>92790</v>
          </cell>
          <cell r="B2113" t="str">
            <v>ARMAÇÃO DE LAJE DE UMA ESTRUTURA CONVENCIONAL DE CONCRETO ARMADO EM UMA EDIFICAÇÃO TÉRREA OU SOBRADO UTILIZANDO AÇO CA-50 DE 20,0 MM - MONTAGEM. AF_12/2015</v>
          </cell>
          <cell r="C2113" t="str">
            <v>KG</v>
          </cell>
          <cell r="D2113" t="str">
            <v>7,20</v>
          </cell>
        </row>
        <row r="2114">
          <cell r="A2114">
            <v>92791</v>
          </cell>
          <cell r="B2114" t="str">
            <v>CORTE E DOBRA DE AÇO CA-60, DIÂMETRO DE 5,0 MM, UTILIZADO EM ESTRUTURAS DIVERSAS, EXCETO LAJES. AF_12/2015</v>
          </cell>
          <cell r="C2114" t="str">
            <v>KG</v>
          </cell>
          <cell r="D2114" t="str">
            <v>7,38</v>
          </cell>
        </row>
        <row r="2115">
          <cell r="A2115">
            <v>92792</v>
          </cell>
          <cell r="B2115" t="str">
            <v>CORTE E DOBRA DE AÇO CA-50, DIÂMETRO DE 6,3 MM, UTILIZADO EM ESTRUTURAS DIVERSAS, EXCETO LAJES. AF_12/2015</v>
          </cell>
          <cell r="C2115" t="str">
            <v>KG</v>
          </cell>
          <cell r="D2115" t="str">
            <v>7,33</v>
          </cell>
        </row>
        <row r="2116">
          <cell r="A2116">
            <v>92793</v>
          </cell>
          <cell r="B2116" t="str">
            <v>CORTE E DOBRA DE AÇO CA-50, DIÂMETRO DE 8,0 MM, UTILIZADO EM ESTRUTURAS DIVERSAS, EXCETO LAJES. AF_12/2015</v>
          </cell>
          <cell r="C2116" t="str">
            <v>KG</v>
          </cell>
          <cell r="D2116" t="str">
            <v>7,22</v>
          </cell>
        </row>
        <row r="2117">
          <cell r="A2117">
            <v>92794</v>
          </cell>
          <cell r="B2117" t="str">
            <v>CORTE E DOBRA DE AÇO CA-50, DIÂMETRO DE 10,0 MM, UTILIZADO EM ESTRUTURAS DIVERSAS, EXCETO LAJES. AF_12/2015</v>
          </cell>
          <cell r="C2117" t="str">
            <v>KG</v>
          </cell>
          <cell r="D2117" t="str">
            <v>6,63</v>
          </cell>
        </row>
        <row r="2118">
          <cell r="A2118">
            <v>92795</v>
          </cell>
          <cell r="B2118" t="str">
            <v>CORTE E DOBRA DE AÇO CA-50, DIÂMETRO DE 12,5 MM, UTILIZADO EM ESTRUTURAS DIVERSAS, EXCETO LAJES. AF_12/2015</v>
          </cell>
          <cell r="C2118" t="str">
            <v>KG</v>
          </cell>
          <cell r="D2118" t="str">
            <v>5,66</v>
          </cell>
        </row>
        <row r="2119">
          <cell r="A2119">
            <v>92796</v>
          </cell>
          <cell r="B2119" t="str">
            <v>CORTE E DOBRA DE AÇO CA-50, DIÂMETRO DE 16,0 MM, UTILIZADO EM ESTRUTURAS DIVERSAS, EXCETO LAJES. AF_12/2015</v>
          </cell>
          <cell r="C2119" t="str">
            <v>KG</v>
          </cell>
          <cell r="D2119" t="str">
            <v>5,59</v>
          </cell>
        </row>
        <row r="2120">
          <cell r="A2120">
            <v>92797</v>
          </cell>
          <cell r="B2120" t="str">
            <v>CORTE E DOBRA DE AÇO CA-50, DIÂMETRO DE 20,0 MM, UTILIZADO EM ESTRUTURAS DIVERSAS, EXCETO LAJES. AF_12/2015</v>
          </cell>
          <cell r="C2120" t="str">
            <v>KG</v>
          </cell>
          <cell r="D2120" t="str">
            <v>6,58</v>
          </cell>
        </row>
        <row r="2121">
          <cell r="A2121">
            <v>92798</v>
          </cell>
          <cell r="B2121" t="str">
            <v>CORTE E DOBRA DE AÇO CA-50, DIÂMETRO DE 25,0 MM, UTILIZADO EM ESTRUTURAS DIVERSAS, EXCETO LAJES. AF_12/2015</v>
          </cell>
          <cell r="C2121" t="str">
            <v>KG</v>
          </cell>
          <cell r="D2121" t="str">
            <v>6,57</v>
          </cell>
        </row>
        <row r="2122">
          <cell r="A2122">
            <v>92799</v>
          </cell>
          <cell r="B2122" t="str">
            <v>CORTE E DOBRA DE AÇO CA-60, DIÂMETRO DE 4,2 MM, UTILIZADO EM LAJE. AF_12/2015</v>
          </cell>
          <cell r="C2122" t="str">
            <v>KG</v>
          </cell>
          <cell r="D2122" t="str">
            <v>7,71</v>
          </cell>
        </row>
        <row r="2123">
          <cell r="A2123">
            <v>92800</v>
          </cell>
          <cell r="B2123" t="str">
            <v>CORTE E DOBRA DE AÇO CA-60, DIÂMETRO DE 5,0 MM, UTILIZADO EM LAJE. AF_12/2015</v>
          </cell>
          <cell r="C2123" t="str">
            <v>KG</v>
          </cell>
          <cell r="D2123" t="str">
            <v>7,00</v>
          </cell>
        </row>
        <row r="2124">
          <cell r="A2124">
            <v>92801</v>
          </cell>
          <cell r="B2124" t="str">
            <v>CORTE E DOBRA DE AÇO CA-50, DIÂMETRO DE 6,3 MM, UTILIZADO EM LAJE. AF_12/2015</v>
          </cell>
          <cell r="C2124" t="str">
            <v>KG</v>
          </cell>
          <cell r="D2124" t="str">
            <v>7,11</v>
          </cell>
        </row>
        <row r="2125">
          <cell r="A2125">
            <v>92802</v>
          </cell>
          <cell r="B2125" t="str">
            <v>CORTE E DOBRA DE AÇO CA-50, DIÂMETRO DE 8,0 MM, UTILIZADO EM LAJE. AF_12/2015</v>
          </cell>
          <cell r="C2125" t="str">
            <v>KG</v>
          </cell>
          <cell r="D2125" t="str">
            <v>7,10</v>
          </cell>
        </row>
        <row r="2126">
          <cell r="A2126">
            <v>92803</v>
          </cell>
          <cell r="B2126" t="str">
            <v>CORTE E DOBRA DE AÇO CA-50, DIÂMETRO DE 10,0 MM, UTILIZADO EM LAJE. AF_12/2015</v>
          </cell>
          <cell r="C2126" t="str">
            <v>KG</v>
          </cell>
          <cell r="D2126" t="str">
            <v>6,56</v>
          </cell>
        </row>
        <row r="2127">
          <cell r="A2127">
            <v>92804</v>
          </cell>
          <cell r="B2127" t="str">
            <v>CORTE E DOBRA DE AÇO CA-50, DIÂMETRO DE 12,5 MM, UTILIZADO EM LAJE. AF_12/2015</v>
          </cell>
          <cell r="C2127" t="str">
            <v>KG</v>
          </cell>
          <cell r="D2127" t="str">
            <v>5,61</v>
          </cell>
        </row>
        <row r="2128">
          <cell r="A2128">
            <v>92805</v>
          </cell>
          <cell r="B2128" t="str">
            <v>CORTE E DOBRA DE AÇO CA-50, DIÂMETRO DE 16,0 MM, UTILIZADO EM LAJE. AF_12/2015</v>
          </cell>
          <cell r="C2128" t="str">
            <v>KG</v>
          </cell>
          <cell r="D2128" t="str">
            <v>5,57</v>
          </cell>
        </row>
        <row r="2129">
          <cell r="A2129">
            <v>92806</v>
          </cell>
          <cell r="B2129" t="str">
            <v>CORTE E DOBRA DE AÇO CA-50, DIÂMETRO DE 20,0 MM, UTILIZADO EM LAJE. AF_12/2015</v>
          </cell>
          <cell r="C2129" t="str">
            <v>KG</v>
          </cell>
          <cell r="D2129" t="str">
            <v>6,57</v>
          </cell>
        </row>
        <row r="2130">
          <cell r="A2130">
            <v>92875</v>
          </cell>
          <cell r="B2130" t="str">
            <v>CORTE E DOBRA DE AÇO CA-25, DIÂMETRO DE 6,3 MM. AF_12/2015</v>
          </cell>
          <cell r="C2130" t="str">
            <v>KG</v>
          </cell>
          <cell r="D2130" t="str">
            <v>6,75</v>
          </cell>
        </row>
        <row r="2131">
          <cell r="A2131">
            <v>92876</v>
          </cell>
          <cell r="B2131" t="str">
            <v>CORTE E DOBRA DE AÇO CA-25, DIÂMETRO DE 8,0 MM. AF_12/2015</v>
          </cell>
          <cell r="C2131" t="str">
            <v>KG</v>
          </cell>
          <cell r="D2131" t="str">
            <v>6,57</v>
          </cell>
        </row>
        <row r="2132">
          <cell r="A2132">
            <v>92877</v>
          </cell>
          <cell r="B2132" t="str">
            <v>CORTE E DOBRA DE AÇO CA-25, DIÂMETRO DE 10,0 MM. AF_12/2015</v>
          </cell>
          <cell r="C2132" t="str">
            <v>KG</v>
          </cell>
          <cell r="D2132" t="str">
            <v>7,11</v>
          </cell>
        </row>
        <row r="2133">
          <cell r="A2133">
            <v>92878</v>
          </cell>
          <cell r="B2133" t="str">
            <v>CORTE E DOBRA DE AÇO CA-25, DIÂMETRO DE 12,5 MM. AF_12/2015</v>
          </cell>
          <cell r="C2133" t="str">
            <v>KG</v>
          </cell>
          <cell r="D2133" t="str">
            <v>7,00</v>
          </cell>
        </row>
        <row r="2134">
          <cell r="A2134">
            <v>92879</v>
          </cell>
          <cell r="B2134" t="str">
            <v>CORTE E DOBRA DE AÇO CA-25, DIÂMETRO DE 16,0 MM. AF_12/2015</v>
          </cell>
          <cell r="C2134" t="str">
            <v>KG</v>
          </cell>
          <cell r="D2134" t="str">
            <v>6,93</v>
          </cell>
        </row>
        <row r="2135">
          <cell r="A2135">
            <v>92880</v>
          </cell>
          <cell r="B2135" t="str">
            <v>CORTE E DOBRA DE AÇO CA-25, DIÂMETRO DE 20,0 MM. AF_12/2015</v>
          </cell>
          <cell r="C2135" t="str">
            <v>KG</v>
          </cell>
          <cell r="D2135" t="str">
            <v>7,08</v>
          </cell>
        </row>
        <row r="2136">
          <cell r="A2136">
            <v>92881</v>
          </cell>
          <cell r="B2136" t="str">
            <v>CORTE E DOBRA DE AÇO CA-25, DIÂMETRO DE 25,0 MM. AF_12/2015</v>
          </cell>
          <cell r="C2136" t="str">
            <v>KG</v>
          </cell>
          <cell r="D2136" t="str">
            <v>7,07</v>
          </cell>
        </row>
        <row r="2137">
          <cell r="A2137">
            <v>92882</v>
          </cell>
          <cell r="B2137" t="str">
            <v>ARMAÇÃO UTILIZANDO AÇO CA-25 DE 6,3 MM - MONTAGEM. AF_12/2015</v>
          </cell>
          <cell r="C2137" t="str">
            <v>KG</v>
          </cell>
          <cell r="D2137" t="str">
            <v>9,11</v>
          </cell>
        </row>
        <row r="2138">
          <cell r="A2138">
            <v>92883</v>
          </cell>
          <cell r="B2138" t="str">
            <v>ARMAÇÃO UTILIZANDO AÇO CA-25 DE 8,0 MM - MONTAGEM. AF_12/2015</v>
          </cell>
          <cell r="C2138" t="str">
            <v>KG</v>
          </cell>
          <cell r="D2138" t="str">
            <v>8,40</v>
          </cell>
        </row>
        <row r="2139">
          <cell r="A2139">
            <v>92884</v>
          </cell>
          <cell r="B2139" t="str">
            <v>ARMAÇÃO UTILIZANDO AÇO CA-25 DE 10,0 MM - MONTAGEM. AF_12/2015</v>
          </cell>
          <cell r="C2139" t="str">
            <v>KG</v>
          </cell>
          <cell r="D2139" t="str">
            <v>8,55</v>
          </cell>
        </row>
        <row r="2140">
          <cell r="A2140">
            <v>92885</v>
          </cell>
          <cell r="B2140" t="str">
            <v>ARMAÇÃO UTILIZANDO AÇO CA-25 DE 12,5 MM - MONTAGEM. AF_12/2015</v>
          </cell>
          <cell r="C2140" t="str">
            <v>KG</v>
          </cell>
          <cell r="D2140" t="str">
            <v>8,11</v>
          </cell>
        </row>
        <row r="2141">
          <cell r="A2141">
            <v>92886</v>
          </cell>
          <cell r="B2141" t="str">
            <v>ARMAÇÃO UTILIZANDO AÇO CA-25 DE 16,0 MM - MONTAGEM. AF_12/2015</v>
          </cell>
          <cell r="C2141" t="str">
            <v>KG</v>
          </cell>
          <cell r="D2141" t="str">
            <v>7,77</v>
          </cell>
        </row>
        <row r="2142">
          <cell r="A2142">
            <v>92887</v>
          </cell>
          <cell r="B2142" t="str">
            <v>ARMAÇÃO UTILIZANDO AÇO CA-25 DE 20,0 MM - MONTAGEM. AF_12/2015</v>
          </cell>
          <cell r="C2142" t="str">
            <v>KG</v>
          </cell>
          <cell r="D2142" t="str">
            <v>7,72</v>
          </cell>
        </row>
        <row r="2143">
          <cell r="A2143">
            <v>92888</v>
          </cell>
          <cell r="B2143" t="str">
            <v>ARMAÇÃO UTILIZANDO AÇO CA-25 DE 25,0 MM - MONTAGEM. AF_12/2015</v>
          </cell>
          <cell r="C2143" t="str">
            <v>KG</v>
          </cell>
          <cell r="D2143" t="str">
            <v>7,56</v>
          </cell>
        </row>
        <row r="2144">
          <cell r="A2144">
            <v>92915</v>
          </cell>
          <cell r="B2144" t="str">
            <v>ARMAÇÃO DE ESTRUTURAS DE CONCRETO ARMADO, EXCETO VIGAS, PILARES, LAJES E FUNDAÇÕES, UTILIZANDO AÇO CA-60 DE 5,0 MM - MONTAGEM. AF_12/2015</v>
          </cell>
          <cell r="C2144" t="str">
            <v>KG</v>
          </cell>
          <cell r="D2144" t="str">
            <v>11,40</v>
          </cell>
        </row>
        <row r="2145">
          <cell r="A2145">
            <v>92916</v>
          </cell>
          <cell r="B2145" t="str">
            <v>ARMAÇÃO DE ESTRUTURAS DE CONCRETO ARMADO, EXCETO VIGAS, PILARES, LAJES E FUNDAÇÕES, UTILIZANDO AÇO CA-50 DE 6,3 MM - MONTAGEM. AF_12/2015</v>
          </cell>
          <cell r="C2145" t="str">
            <v>KG</v>
          </cell>
          <cell r="D2145" t="str">
            <v>10,48</v>
          </cell>
        </row>
        <row r="2146">
          <cell r="A2146">
            <v>92917</v>
          </cell>
          <cell r="B2146" t="str">
            <v>ARMAÇÃO DE ESTRUTURAS DE CONCRETO ARMADO, EXCETO VIGAS, PILARES, LAJES E FUNDAÇÕES, UTILIZANDO AÇO CA-50 DE 8,0 MM - MONTAGEM. AF_12/2015</v>
          </cell>
          <cell r="C2146" t="str">
            <v>KG</v>
          </cell>
          <cell r="D2146" t="str">
            <v>9,64</v>
          </cell>
        </row>
        <row r="2147">
          <cell r="A2147">
            <v>92919</v>
          </cell>
          <cell r="B2147" t="str">
            <v>ARMAÇÃO DE ESTRUTURAS DE CONCRETO ARMADO, EXCETO VIGAS, PILARES, LAJES E FUNDAÇÕES, UTILIZANDO AÇO CA-50 DE 10,0 MM - MONTAGEM. AF_12/2015</v>
          </cell>
          <cell r="C2147" t="str">
            <v>KG</v>
          </cell>
          <cell r="D2147" t="str">
            <v>8,51</v>
          </cell>
        </row>
        <row r="2148">
          <cell r="A2148">
            <v>92921</v>
          </cell>
          <cell r="B2148" t="str">
            <v>ARMAÇÃO DE ESTRUTURAS DE CONCRETO ARMADO, EXCETO VIGAS, PILARES, LAJES E FUNDAÇÕES, UTILIZANDO AÇO CA-50 DE 12,5 MM - MONTAGEM. AF_12/2015</v>
          </cell>
          <cell r="C2148" t="str">
            <v>KG</v>
          </cell>
          <cell r="D2148" t="str">
            <v>7,10</v>
          </cell>
        </row>
        <row r="2149">
          <cell r="A2149">
            <v>92922</v>
          </cell>
          <cell r="B2149" t="str">
            <v>ARMAÇÃO DE ESTRUTURAS DE CONCRETO ARMADO, EXCETO VIGAS, PILARES, LAJES E FUNDAÇÕES, UTILIZANDO AÇO CA-50 DE 16,0 MM - MONTAGEM. AF_12/2015</v>
          </cell>
          <cell r="C2149" t="str">
            <v>KG</v>
          </cell>
          <cell r="D2149" t="str">
            <v>6,65</v>
          </cell>
        </row>
        <row r="2150">
          <cell r="A2150">
            <v>92923</v>
          </cell>
          <cell r="B2150" t="str">
            <v>ARMAÇÃO DE ESTRUTURAS DE CONCRETO ARMADO, EXCETO VIGAS, PILARES, LAJES E FUNDAÇÕES, UTILIZANDO AÇO CA-50 DE 20,0 MM - MONTAGEM. AF_12/2015</v>
          </cell>
          <cell r="C2150" t="str">
            <v>KG</v>
          </cell>
          <cell r="D2150" t="str">
            <v>7,37</v>
          </cell>
        </row>
        <row r="2151">
          <cell r="A2151">
            <v>92924</v>
          </cell>
          <cell r="B2151" t="str">
            <v>ARMAÇÃO DE ESTRUTURAS DE CONCRETO ARMADO, EXCETO VIGAS, PILARES, LAJES E FUNDAÇÕES, UTILIZANDO AÇO CA-50 DE 25,0 MM - MONTAGEM. AF_12/2015</v>
          </cell>
          <cell r="C2151" t="str">
            <v>KG</v>
          </cell>
          <cell r="D2151" t="str">
            <v>7,14</v>
          </cell>
        </row>
        <row r="2152">
          <cell r="A2152">
            <v>95445</v>
          </cell>
          <cell r="B2152" t="str">
            <v>CORTE E DOBRA DE AÇO CA-60, DIÂMETRO DE 5,0 MM, UTILIZADO EM ESTRIBO CONTÍNUO HELICOIDAL. AF_10/2016</v>
          </cell>
          <cell r="C2152" t="str">
            <v>KG</v>
          </cell>
          <cell r="D2152" t="str">
            <v>5,96</v>
          </cell>
        </row>
        <row r="2153">
          <cell r="A2153">
            <v>95446</v>
          </cell>
          <cell r="B2153" t="str">
            <v>CORTE E DOBRA DE AÇO CA-50, DIÂMETRO DE 6,3 MM, UTILIZADO EM ESTRIBO CONTÍNUO HELICOIDAL. AF_10/2016</v>
          </cell>
          <cell r="C2153" t="str">
            <v>KG</v>
          </cell>
          <cell r="D2153" t="str">
            <v>6,44</v>
          </cell>
        </row>
        <row r="2154">
          <cell r="A2154">
            <v>95448</v>
          </cell>
          <cell r="B2154" t="str">
            <v>CORTE E DOBRA DE AÇO CA-50, DIÂMERO DE 32 MM, UTILIZADO EM ESTRUTURAS DIVERSAS, EXCETO LAJE. AF_10/2016</v>
          </cell>
          <cell r="C2154" t="str">
            <v>KG</v>
          </cell>
          <cell r="D2154" t="str">
            <v>7,22</v>
          </cell>
        </row>
        <row r="2155">
          <cell r="A2155">
            <v>95576</v>
          </cell>
          <cell r="B2155" t="str">
            <v>MONTAGEM DE ARMADURA LONGITUDINAL/TRANSVERSAL DE ESTACAS DE SEÇÃO CIRCULAR, DIÂMETRO = 8,0 MM. AF_11/2016</v>
          </cell>
          <cell r="C2155" t="str">
            <v>KG</v>
          </cell>
          <cell r="D2155" t="str">
            <v>9,18</v>
          </cell>
        </row>
        <row r="2156">
          <cell r="A2156">
            <v>95577</v>
          </cell>
          <cell r="B2156" t="str">
            <v>MONTAGEM DE ARMADURA LONGITUDINAL DE ESTACAS DE SEÇÃO CIRCULAR, DIÂMETRO = 10,0 MM. AF_11/2016</v>
          </cell>
          <cell r="C2156" t="str">
            <v>KG</v>
          </cell>
          <cell r="D2156" t="str">
            <v>8,25</v>
          </cell>
        </row>
        <row r="2157">
          <cell r="A2157">
            <v>95578</v>
          </cell>
          <cell r="B2157" t="str">
            <v>MONTAGEM DE ARMADURA LONGITUDINAL/TRANSVERSAL DE ESTACAS DE SEÇÃO CIRCULAR, DIÂMETRO = 12,5 MM. AF_11/2016</v>
          </cell>
          <cell r="C2157" t="str">
            <v>KG</v>
          </cell>
          <cell r="D2157" t="str">
            <v>7,01</v>
          </cell>
        </row>
        <row r="2158">
          <cell r="A2158">
            <v>95579</v>
          </cell>
          <cell r="B2158" t="str">
            <v>MONTAGEM DE ARMADURA LONGITUDINAL DE ESTACAS DE SEÇÃO CIRCULAR, DIÂMETRO = 16,0 MM. AF_11/2016</v>
          </cell>
          <cell r="C2158" t="str">
            <v>KG</v>
          </cell>
          <cell r="D2158" t="str">
            <v>6,69</v>
          </cell>
        </row>
        <row r="2159">
          <cell r="A2159">
            <v>95580</v>
          </cell>
          <cell r="B2159" t="str">
            <v>MONTAGEM DE ARMADURA LONGITUDINAL DE ESTACAS DE SEÇÃO CIRCULAR, DIÂMETRO = 20,0 MM. AF_11/2016</v>
          </cell>
          <cell r="C2159" t="str">
            <v>KG</v>
          </cell>
          <cell r="D2159" t="str">
            <v>7,51</v>
          </cell>
        </row>
        <row r="2160">
          <cell r="A2160">
            <v>95581</v>
          </cell>
          <cell r="B2160" t="str">
            <v>MONTAGEM DE ARMADURA LONGITUDINAL DE ESTACAS DE SEÇÃO CIRCULAR, DIÂMETRO = 25,0 MM. AF_11/2016</v>
          </cell>
          <cell r="C2160" t="str">
            <v>KG</v>
          </cell>
          <cell r="D2160" t="str">
            <v>7,37</v>
          </cell>
        </row>
        <row r="2161">
          <cell r="A2161">
            <v>95582</v>
          </cell>
          <cell r="B2161" t="str">
            <v>MONTAGEM DE ARMADURA LONGITUDINAL DE ESTACAS DE SEÇÃO CIRCULAR, DIÂMETRO = 32,0 MM. AF_11/2016</v>
          </cell>
          <cell r="C2161" t="str">
            <v>KG</v>
          </cell>
          <cell r="D2161" t="str">
            <v>7,91</v>
          </cell>
        </row>
        <row r="2162">
          <cell r="A2162">
            <v>95583</v>
          </cell>
          <cell r="B2162" t="str">
            <v>MONTAGEM DE ARMADURA TRANSVERSAL DE ESTACAS DE SEÇÃO CIRCULAR, DIÂMETRO = 5,0 MM. AF_11/2016</v>
          </cell>
          <cell r="C2162" t="str">
            <v>KG</v>
          </cell>
          <cell r="D2162" t="str">
            <v>11,73</v>
          </cell>
        </row>
        <row r="2163">
          <cell r="A2163">
            <v>95584</v>
          </cell>
          <cell r="B2163" t="str">
            <v>MONTAGEM DE ARMADURA TRANSVERSAL DE ESTACAS DE SEÇÃO CIRCULAR, DIÂMETRO = 6,3 MM. AF_11/2016</v>
          </cell>
          <cell r="C2163" t="str">
            <v>KG</v>
          </cell>
          <cell r="D2163" t="str">
            <v>10,12</v>
          </cell>
        </row>
        <row r="2164">
          <cell r="A2164">
            <v>95585</v>
          </cell>
          <cell r="B2164" t="str">
            <v>MONTAGEM DE ARMADURA LONGITUDINAL/TRANSVERSAL DE ESTACAS DE SEÇÃO RETANGULAR (BARRETE), DIÂMETRO = 8,0 MM. AF_11/2016</v>
          </cell>
          <cell r="C2164" t="str">
            <v>KG</v>
          </cell>
          <cell r="D2164" t="str">
            <v>9,54</v>
          </cell>
        </row>
        <row r="2165">
          <cell r="A2165">
            <v>95586</v>
          </cell>
          <cell r="B2165" t="str">
            <v>MONTAGEM DE ARMADURA LONGITUDINAL DE ESTACAS DE SEÇÃO RETANGULAR (BARRETE), DIÂMETRO = 10,0 MM. AF_11/2016</v>
          </cell>
          <cell r="C2165" t="str">
            <v>KG</v>
          </cell>
          <cell r="D2165" t="str">
            <v>8,51</v>
          </cell>
        </row>
        <row r="2166">
          <cell r="A2166">
            <v>95587</v>
          </cell>
          <cell r="B2166" t="str">
            <v>MONTAGEM DE ARMADURA LONGITUDINAL/TRANSVERSAL DE ESTACAS DE SEÇÃO RETANGULAR (BARRETE), DIÂMETRO = 12,5 MM. AF_11/2016</v>
          </cell>
          <cell r="C2166" t="str">
            <v>KG</v>
          </cell>
          <cell r="D2166" t="str">
            <v>7,24</v>
          </cell>
        </row>
        <row r="2167">
          <cell r="A2167">
            <v>95588</v>
          </cell>
          <cell r="B2167" t="str">
            <v>MONTAGEM DE ARMADURA LONGITUDINAL DE ESTACAS DE SEÇÃO RETANGULAR (BARRETE), DIÂMETRO = 16,0 MM. AF_11/2016</v>
          </cell>
          <cell r="C2167" t="str">
            <v>KG</v>
          </cell>
          <cell r="D2167" t="str">
            <v>6,86</v>
          </cell>
        </row>
        <row r="2168">
          <cell r="A2168">
            <v>95589</v>
          </cell>
          <cell r="B2168" t="str">
            <v>MONTAGEM DE ARMADURA LONGITUDINAL DE ESTACAS DE SEÇÃO RETANGULAR (BARRETE), DIÂMETRO = 20,0 MM. AF_11/2016</v>
          </cell>
          <cell r="C2168" t="str">
            <v>KG</v>
          </cell>
          <cell r="D2168" t="str">
            <v>7,66</v>
          </cell>
        </row>
        <row r="2169">
          <cell r="A2169">
            <v>95590</v>
          </cell>
          <cell r="B2169" t="str">
            <v>MONTAGEM DE ARMADURA LONGITUDINAL DE ESTACAS DE SEÇÃO RETANGULAR (BARRETE), DIÂMETRO = 25,0 MM. AF_11/2016</v>
          </cell>
          <cell r="C2169" t="str">
            <v>KG</v>
          </cell>
          <cell r="D2169" t="str">
            <v>7,49</v>
          </cell>
        </row>
        <row r="2170">
          <cell r="A2170">
            <v>95591</v>
          </cell>
          <cell r="B2170" t="str">
            <v>MONTAGEM DE ARMADURA LONGITUDINAL DE ESTACAS DE SEÇÃO RETANGULAR (BARRETE), DIÂMETRO = 32,0 MM. AF_11/2016</v>
          </cell>
          <cell r="C2170" t="str">
            <v>KG</v>
          </cell>
          <cell r="D2170" t="str">
            <v>7,98</v>
          </cell>
        </row>
        <row r="2171">
          <cell r="A2171">
            <v>95592</v>
          </cell>
          <cell r="B2171" t="str">
            <v>MONTAGEM DE ARMADURA TRANSVERSAL DE ESTACAS DE SEÇÃO RETANGULAR (BARRETE), DIÂMETRO = 5,0 MM. AF_11/2016</v>
          </cell>
          <cell r="C2171" t="str">
            <v>KG</v>
          </cell>
          <cell r="D2171" t="str">
            <v>14,26</v>
          </cell>
        </row>
        <row r="2172">
          <cell r="A2172">
            <v>95593</v>
          </cell>
          <cell r="B2172" t="str">
            <v>MONTAGEM DE ARMADURA TRANSVERSAL DE ESTACAS DE SEÇÃO RETANGULAR (BARRETE), DIÂMETRO = 6,3 MM. AF_11/2016</v>
          </cell>
          <cell r="C2172" t="str">
            <v>KG</v>
          </cell>
          <cell r="D2172" t="str">
            <v>11,68</v>
          </cell>
        </row>
        <row r="2173">
          <cell r="A2173">
            <v>95943</v>
          </cell>
          <cell r="B2173" t="str">
            <v>ARMAÇÃO DE ESCADA, COM 2 LANCES, DE UMA ESTRUTURA CONVENCIONAL DE CONCRETO ARMADO UTILIZANDO AÇO CA-60 DE 5,0 MM - MONTAGEM. AF_01/2017</v>
          </cell>
          <cell r="C2173" t="str">
            <v>KG</v>
          </cell>
          <cell r="D2173" t="str">
            <v>14,93</v>
          </cell>
        </row>
        <row r="2174">
          <cell r="A2174">
            <v>95944</v>
          </cell>
          <cell r="B2174" t="str">
            <v>ARMAÇÃO DE ESCADA, COM 2 LANCES, DE UMA ESTRUTURA CONVENCIONAL DE CONCRETO ARMADO UTILIZANDO AÇO CA-50 DE 6,3 MM - MONTAGEM. AF_01/2017</v>
          </cell>
          <cell r="C2174" t="str">
            <v>KG</v>
          </cell>
          <cell r="D2174" t="str">
            <v>13,60</v>
          </cell>
        </row>
        <row r="2175">
          <cell r="A2175">
            <v>95945</v>
          </cell>
          <cell r="B2175" t="str">
            <v>ARMAÇÃO DE ESCADA, COM 2 LANCES, DE UMA ESTRUTURA CONVENCIONAL DE CONCRETO ARMADO UTILIZANDO AÇO CA-50 DE 8,0 MM - MONTAGEM. AF_01/2017</v>
          </cell>
          <cell r="C2175" t="str">
            <v>KG</v>
          </cell>
          <cell r="D2175" t="str">
            <v>11,05</v>
          </cell>
        </row>
        <row r="2176">
          <cell r="A2176">
            <v>95946</v>
          </cell>
          <cell r="B2176" t="str">
            <v>ARMAÇÃO DE ESCADA, COM 2 LANCES, DE UMA ESTRUTURA CONVENCIONAL DE CONCRETO ARMADO UTILIZANDO AÇO CA-50 DE 10,0 MM - MONTAGEM. AF_01/2017</v>
          </cell>
          <cell r="C2176" t="str">
            <v>KG</v>
          </cell>
          <cell r="D2176" t="str">
            <v>8,83</v>
          </cell>
        </row>
        <row r="2177">
          <cell r="A2177">
            <v>95947</v>
          </cell>
          <cell r="B2177" t="str">
            <v>ARMAÇÃO DE ESCADA, COM 2 LANCES, DE UMA ESTRUTURA CONVENCIONAL DE CONCRETO ARMADO UTILIZANDO AÇO CA-50 DE 12,5 MM - MONTAGEM. AF_01/2017</v>
          </cell>
          <cell r="C2177" t="str">
            <v>KG</v>
          </cell>
          <cell r="D2177" t="str">
            <v>6,78</v>
          </cell>
        </row>
        <row r="2178">
          <cell r="A2178">
            <v>95948</v>
          </cell>
          <cell r="B2178" t="str">
            <v>ARMAÇÃO DE ESCADA, COM 2 LANCES, DE UMA ESTRUTURA CONVENCIONAL DE CONCRETO ARMADO UTILIZANDO AÇO CA-50 DE 16,0 MM - MONTAGEM. AF_01/2017</v>
          </cell>
          <cell r="C2178" t="str">
            <v>KG</v>
          </cell>
          <cell r="D2178" t="str">
            <v>6,00</v>
          </cell>
        </row>
        <row r="2179">
          <cell r="A2179">
            <v>96544</v>
          </cell>
          <cell r="B2179" t="str">
            <v>ARMAÇÃO DE BLOCO, VIGA BALDRAME OU SAPATA UTILIZANDO AÇO CA-50 DE 6,3 MM - MONTAGEM. AF_06/2017</v>
          </cell>
          <cell r="C2179" t="str">
            <v>KG</v>
          </cell>
          <cell r="D2179" t="str">
            <v>11,22</v>
          </cell>
        </row>
        <row r="2180">
          <cell r="A2180">
            <v>96545</v>
          </cell>
          <cell r="B2180" t="str">
            <v>ARMAÇÃO DE BLOCO, VIGA BALDRAME OU SAPATA UTILIZANDO AÇO CA-50 DE 8 MM - MONTAGEM. AF_06/2017</v>
          </cell>
          <cell r="C2180" t="str">
            <v>KG</v>
          </cell>
          <cell r="D2180" t="str">
            <v>10,24</v>
          </cell>
        </row>
        <row r="2181">
          <cell r="A2181">
            <v>96546</v>
          </cell>
          <cell r="B2181" t="str">
            <v>ARMAÇÃO DE BLOCO, VIGA BALDRAME OU SAPATA UTILIZANDO AÇO CA-50 DE 10 MM - MONTAGEM. AF_06/2017</v>
          </cell>
          <cell r="C2181" t="str">
            <v>KG</v>
          </cell>
          <cell r="D2181" t="str">
            <v>9,01</v>
          </cell>
        </row>
        <row r="2182">
          <cell r="A2182">
            <v>96547</v>
          </cell>
          <cell r="B2182" t="str">
            <v>ARMAÇÃO DE BLOCO, VIGA BALDRAME OU SAPATA UTILIZANDO AÇO CA-50 DE 12,5 MM - MONTAGEM. AF_06/2017</v>
          </cell>
          <cell r="C2182" t="str">
            <v>KG</v>
          </cell>
          <cell r="D2182" t="str">
            <v>7,53</v>
          </cell>
        </row>
        <row r="2183">
          <cell r="A2183">
            <v>96548</v>
          </cell>
          <cell r="B2183" t="str">
            <v>ARMAÇÃO DE BLOCO, VIGA BALDRAME OU SAPATA UTILIZANDO AÇO CA-50 DE 16 MM - MONTAGEM. AF_06/2017</v>
          </cell>
          <cell r="C2183" t="str">
            <v>KG</v>
          </cell>
          <cell r="D2183" t="str">
            <v>7,02</v>
          </cell>
        </row>
        <row r="2184">
          <cell r="A2184">
            <v>96549</v>
          </cell>
          <cell r="B2184" t="str">
            <v>ARMAÇÃO DE BLOCO, VIGA BALDRAME OU SAPATA UTILIZANDO AÇO CA-50 DE 20 MM - MONTAGEM. AF_06/2017</v>
          </cell>
          <cell r="C2184" t="str">
            <v>KG</v>
          </cell>
          <cell r="D2184" t="str">
            <v>7,71</v>
          </cell>
        </row>
        <row r="2185">
          <cell r="A2185">
            <v>96550</v>
          </cell>
          <cell r="B2185" t="str">
            <v>ARMAÇÃO DE BLOCO, VIGA BALDRAME OU SAPATA UTILIZANDO AÇO CA-50 DE 25 MM - MONTAGEM. AF_06/2017</v>
          </cell>
          <cell r="C2185" t="str">
            <v>KG</v>
          </cell>
          <cell r="D2185" t="str">
            <v>7,46</v>
          </cell>
        </row>
        <row r="2186">
          <cell r="A2186">
            <v>100066</v>
          </cell>
          <cell r="B2186" t="str">
            <v>ARMAÇÃO DO SISTEMA DE PAREDES DE CONCRETO, EXECUTADA COMO ARMADURA POSITIVA DE LAJES, TELA Q-196. AF_06/2019</v>
          </cell>
          <cell r="C2186" t="str">
            <v>KG</v>
          </cell>
          <cell r="D2186" t="str">
            <v>7,00</v>
          </cell>
        </row>
        <row r="2187">
          <cell r="A2187">
            <v>100067</v>
          </cell>
          <cell r="B2187" t="str">
            <v>ARMAÇÃO DO SISTEMA DE PAREDES DE CONCRETO, EXECUTADA COMO REFORÇO, VERGALHÃO DE 5,0 MM DE DIÂMETRO. AF_06/2019</v>
          </cell>
          <cell r="C2187" t="str">
            <v>KG</v>
          </cell>
          <cell r="D2187" t="str">
            <v>8,38</v>
          </cell>
        </row>
        <row r="2188">
          <cell r="A2188">
            <v>100068</v>
          </cell>
          <cell r="B2188" t="str">
            <v>ARMAÇÃO DO SISTEMA DE PAREDES DE CONCRETO, EXECUTADA COMO REFORÇO, VERGALHÃO DE 12,5 MM DE DIÂMETRO. AF_06/2019</v>
          </cell>
          <cell r="C2188" t="str">
            <v>KG</v>
          </cell>
          <cell r="D2188" t="str">
            <v>6,43</v>
          </cell>
        </row>
        <row r="2189">
          <cell r="A2189">
            <v>89993</v>
          </cell>
          <cell r="B2189" t="str">
            <v>GRAUTEAMENTO VERTICAL EM ALVENARIA ESTRUTURAL. AF_01/2015</v>
          </cell>
          <cell r="C2189" t="str">
            <v>M3</v>
          </cell>
          <cell r="D2189" t="str">
            <v>750,83</v>
          </cell>
        </row>
        <row r="2190">
          <cell r="A2190">
            <v>89994</v>
          </cell>
          <cell r="B2190" t="str">
            <v>GRAUTEAMENTO DE CINTA INTERMEDIÁRIA OU DE CONTRAVERGA EM ALVENARIA ESTRUTURAL. AF_01/2015</v>
          </cell>
          <cell r="C2190" t="str">
            <v>M3</v>
          </cell>
          <cell r="D2190" t="str">
            <v>654,05</v>
          </cell>
        </row>
        <row r="2191">
          <cell r="A2191">
            <v>89995</v>
          </cell>
          <cell r="B2191" t="str">
            <v>GRAUTEAMENTO DE CINTA SUPERIOR OU DE VERGA EM ALVENARIA ESTRUTURAL. AF_01/2015</v>
          </cell>
          <cell r="C2191" t="str">
            <v>M3</v>
          </cell>
          <cell r="D2191" t="str">
            <v>726,08</v>
          </cell>
        </row>
        <row r="2192">
          <cell r="A2192">
            <v>90278</v>
          </cell>
          <cell r="B2192" t="str">
            <v>GRAUTE FGK=15 MPA; TRAÇO 1:0,04:2,0:2,4 (CIMENTO/ CAL/ AREIA GROSSA/ BRITA 0) - PREPARO MECÂNICO COM BETONEIRA 400 L. AF_02/2015</v>
          </cell>
          <cell r="C2192" t="str">
            <v>M3</v>
          </cell>
          <cell r="D2192" t="str">
            <v>392,37</v>
          </cell>
        </row>
        <row r="2193">
          <cell r="A2193">
            <v>90279</v>
          </cell>
          <cell r="B2193" t="str">
            <v>GRAUTE FGK=20 MPA; TRAÇO 1:0,04:1,6:1,9 (CIMENTO/ CAL/ AREIA GROSSA/ BRITA 0) - PREPARO MECÂNICO COM BETONEIRA 400 L. AF_02/2015</v>
          </cell>
          <cell r="C2193" t="str">
            <v>M3</v>
          </cell>
          <cell r="D2193" t="str">
            <v>430,69</v>
          </cell>
        </row>
        <row r="2194">
          <cell r="A2194">
            <v>90280</v>
          </cell>
          <cell r="B2194" t="str">
            <v>GRAUTE FGK=25 MPA; TRAÇO 1:0,02:1,2:1,5 (CIMENTO/ CAL/ AREIA GROSSA/ BRITA 0) - PREPARO MECÂNICO COM BETONEIRA 400 L. AF_02/2015</v>
          </cell>
          <cell r="C2194" t="str">
            <v>M3</v>
          </cell>
          <cell r="D2194" t="str">
            <v>491,30</v>
          </cell>
        </row>
        <row r="2195">
          <cell r="A2195">
            <v>90281</v>
          </cell>
          <cell r="B2195" t="str">
            <v>GRAUTE FGK=30 MPA; TRAÇO 1:0,02:0,8:1,1 (CIMENTO/ CAL/ AREIA GROSSA/ BRITA 0) - PREPARO MECÂNICO COM BETONEIRA 400 L. AF_02/2015</v>
          </cell>
          <cell r="C2195" t="str">
            <v>M3</v>
          </cell>
          <cell r="D2195" t="str">
            <v>582,77</v>
          </cell>
        </row>
        <row r="2196">
          <cell r="A2196">
            <v>90282</v>
          </cell>
          <cell r="B2196" t="str">
            <v>GRAUTE FGK=15 MPA; TRAÇO 1:2,0:2,4 (CIMENTO/ AREIA GROSSA/ BRITA 0/ ADITIVO) - PREPARO MECÂNICO COM BETONEIRA 400 L. AF_02/2015</v>
          </cell>
          <cell r="C2196" t="str">
            <v>M3</v>
          </cell>
          <cell r="D2196" t="str">
            <v>394,06</v>
          </cell>
        </row>
        <row r="2197">
          <cell r="A2197">
            <v>90283</v>
          </cell>
          <cell r="B2197" t="str">
            <v>GRAUTE FGK=20 MPA; TRAÇO 1:1,6:1,9 (CIMENTO/ AREIA GROSSA/ BRITA 0/ ADITIVO) - PREPARO MECÂNICO COM BETONEIRA 400 L. AF_02/2015</v>
          </cell>
          <cell r="C2197" t="str">
            <v>M3</v>
          </cell>
          <cell r="D2197" t="str">
            <v>433,16</v>
          </cell>
        </row>
        <row r="2198">
          <cell r="A2198">
            <v>90284</v>
          </cell>
          <cell r="B2198" t="str">
            <v>GRAUTE FGK=25 MPA; TRAÇO 1:1,2:1,5 (CIMENTO/ AREIA GROSSA/ BRITA 0/ ADITIVO) - PREPARO MECÂNICO COM BETONEIRA 400 L. AF_02/2015</v>
          </cell>
          <cell r="C2198" t="str">
            <v>M3</v>
          </cell>
          <cell r="D2198" t="str">
            <v>496,56</v>
          </cell>
        </row>
        <row r="2199">
          <cell r="A2199">
            <v>90285</v>
          </cell>
          <cell r="B2199" t="str">
            <v>GRAUTE FGK=30 MPA; TRAÇO 1:0,8:1,1 (CIMENTO/ AREIA GROSSA/ BRITA 0/ ADITIVO) - PREPARO MECÂNICO COM BETONEIRA 400 L. AF_02/2015</v>
          </cell>
          <cell r="C2199" t="str">
            <v>M3</v>
          </cell>
          <cell r="D2199" t="str">
            <v>590,64</v>
          </cell>
        </row>
        <row r="2200">
          <cell r="A2200">
            <v>90853</v>
          </cell>
          <cell r="B2200" t="str">
            <v>CONCRETAGEM DE LAJES EM EDIFICAÇÕES UNIFAMILIARES FEITAS COM SISTEMA DE FÔRMAS MANUSEÁVEIS, COM CONCRETO USINADO BOMBEÁVEL FCK 20 MPA - LANÇAMENTO, ADENSAMENTO E ACABAMENTO. AF_06/2015</v>
          </cell>
          <cell r="C2200" t="str">
            <v>M3</v>
          </cell>
          <cell r="D2200" t="str">
            <v>519,66</v>
          </cell>
        </row>
        <row r="2201">
          <cell r="A2201">
            <v>90854</v>
          </cell>
          <cell r="B2201" t="str">
            <v>CONCRETAGEM DE PAREDES EM EDIFICAÇÕES UNIFAMILIARES FEITAS COM SISTEMA DE FÔRMAS MANUSEÁVEIS, COM CONCRETO USINADO BOMBEÁVEL FCK 20 MPA - LANÇAMENTO, ADENSAMENTO E ACABAMENTO. AF_06/2015</v>
          </cell>
          <cell r="C2201" t="str">
            <v>M3</v>
          </cell>
          <cell r="D2201" t="str">
            <v>504,20</v>
          </cell>
        </row>
        <row r="2202">
          <cell r="A2202">
            <v>90855</v>
          </cell>
          <cell r="B2202" t="str">
            <v>CONCRETAGEM DE PLATIBANDA EM EDIFICAÇÕES UNIFAMILIARES FEITAS COM SISTEMA DE FÔRMAS MANUSEÁVEIS, COM CONCRETO USINADO BOMBEÁVEL FCK 20 MPA - LANÇAMENTO, ADENSAMENTO E ACABAMENTO. AF_06/2015</v>
          </cell>
          <cell r="C2202" t="str">
            <v>M3</v>
          </cell>
          <cell r="D2202" t="str">
            <v>548,35</v>
          </cell>
        </row>
        <row r="2203">
          <cell r="A2203">
            <v>90856</v>
          </cell>
          <cell r="B2203" t="str">
            <v>CONCRETAGEM DE LAJES EM EDIFICAÇÕES MULTIFAMILIARES FEITAS COM SISTEMA DE FÔRMAS MANUSEÁVEIS, COM CONCRETO USINADO BOMBEÁVEL FCK 20 MPA - LANÇAMENTO, ADENSAMENTO E ACABAMENTO. AF_06/2015</v>
          </cell>
          <cell r="C2203" t="str">
            <v>M3</v>
          </cell>
          <cell r="D2203" t="str">
            <v>522,98</v>
          </cell>
        </row>
        <row r="2204">
          <cell r="A2204">
            <v>90857</v>
          </cell>
          <cell r="B2204" t="str">
            <v>CONCRETAGEM DE PAREDES EM EDIFICAÇÕES MULTIFAMILIARES FEITAS COM SISTEMA DE FÔRMAS MANUSEÁVEIS, COM CONCRETO USINADO BOMBEÁVEL FCK 20 MPA - LANÇAMENTO, ADENSAMENTO E ACABAMENTO. AF_06/2015</v>
          </cell>
          <cell r="C2204" t="str">
            <v>M3</v>
          </cell>
          <cell r="D2204" t="str">
            <v>506,40</v>
          </cell>
        </row>
        <row r="2205">
          <cell r="A2205">
            <v>90858</v>
          </cell>
          <cell r="B2205" t="str">
            <v>CONCRETAGEM DE PLATIBANDA EM EDIFICAÇÕES MULTIFAMILIARES FEITAS COM SISTEMA DE FÔRMAS MANUSEÁVEIS, COM CONCRETO USINADO BOMBEÁVEL FCK 20 MPA - LANÇAMENTO, ADENSAMENTO E ACABAMENTO. AF_06/2015</v>
          </cell>
          <cell r="C2205" t="str">
            <v>M3</v>
          </cell>
          <cell r="D2205" t="str">
            <v>563,57</v>
          </cell>
        </row>
        <row r="2206">
          <cell r="A2206">
            <v>90859</v>
          </cell>
          <cell r="B2206" t="str">
            <v>CONCRETAGEM DE PLATIBANDA EM EDIFICAÇÕES UNIFAMILIARES FEITAS COM SISTEMA DE FÔRMAS MANUSEÁVEIS, COM CONCRETO USINADO AUTOADENSÁVEL FCK 20 MPA - LANÇAMENTO E ACABAMENTO. AF_06/2015</v>
          </cell>
          <cell r="C2206" t="str">
            <v>M3</v>
          </cell>
          <cell r="D2206" t="str">
            <v>523,42</v>
          </cell>
        </row>
        <row r="2207">
          <cell r="A2207">
            <v>90860</v>
          </cell>
          <cell r="B2207" t="str">
            <v>CONCRETAGEM DE PLATIBANDA EM EDIFICAÇÕES MULTIFAMILIARES FEITAS COM SISTEMA DE FÔRMAS MANUSEÁVEIS, COM CONCRETO USINADO AUTOADENSÁVEL FCK 20 MPA - LANÇAMENTO E ACABAMENTO. AF_06/2015</v>
          </cell>
          <cell r="C2207" t="str">
            <v>M3</v>
          </cell>
          <cell r="D2207" t="str">
            <v>528,02</v>
          </cell>
        </row>
        <row r="2208">
          <cell r="A2208">
            <v>90861</v>
          </cell>
          <cell r="B2208" t="str">
            <v>CONCRETAGEM DE EDIFICAÇÕES (PAREDES E LAJES) FEITAS COM SISTEMA DE FÔRMAS MANUSEÁVEIS, COM CONCRETO USINADO BOMBEÁVEL FCK 20 MPA - LANÇAMENTO, ADENSAMENTO E ACABAMENTO. AF_06/2015</v>
          </cell>
          <cell r="C2208" t="str">
            <v>M3</v>
          </cell>
          <cell r="D2208" t="str">
            <v>511,20</v>
          </cell>
        </row>
        <row r="2209">
          <cell r="A2209">
            <v>90862</v>
          </cell>
          <cell r="B2209" t="str">
            <v>CONCRETAGEM DE EDIFICAÇÕES (PAREDES E LAJES) FEITAS COM SISTEMA DE FÔRMAS MANUSEÁVEIS, COM CONCRETO USINADO AUTOADENSÁVEL FCK 20 MPA - LANÇAMENTO E ACABAMENTO. AF_06/2015</v>
          </cell>
          <cell r="C2209" t="str">
            <v>M3</v>
          </cell>
          <cell r="D2209" t="str">
            <v>492,99</v>
          </cell>
        </row>
        <row r="2210">
          <cell r="A2210">
            <v>92718</v>
          </cell>
          <cell r="B2210" t="str">
            <v>CONCRETAGEM DE PILARES, FCK = 25 MPA,  COM USO DE BALDES EM EDIFICAÇÃO COM SEÇÃO MÉDIA DE PILARES MENOR OU IGUAL A 0,25 M² - LANÇAMENTO, ADENSAMENTO E ACABAMENTO. AF_12/2015</v>
          </cell>
          <cell r="C2210" t="str">
            <v>M3</v>
          </cell>
          <cell r="D2210" t="str">
            <v>575,62</v>
          </cell>
        </row>
        <row r="2211">
          <cell r="A2211">
            <v>92719</v>
          </cell>
          <cell r="B2211" t="str">
            <v>CONCRETAGEM DE PILARES, FCK = 25 MPA, COM USO DE GRUA EM EDIFICAÇÃO COM SEÇÃO MÉDIA DE PILARES MENOR OU IGUAL A 0,25 M² - LANÇAMENTO, ADENSAMENTO E ACABAMENTO. AF_12/2015</v>
          </cell>
          <cell r="C2211" t="str">
            <v>M3</v>
          </cell>
          <cell r="D2211" t="str">
            <v>454,16</v>
          </cell>
        </row>
        <row r="2212">
          <cell r="A2212">
            <v>92720</v>
          </cell>
          <cell r="B2212" t="str">
            <v>CONCRETAGEM DE PILARES, FCK = 25 MPA, COM USO DE BOMBA EM EDIFICAÇÃO COM SEÇÃO MÉDIA DE PILARES MENOR OU IGUAL A 0,25 M² - LANÇAMENTO, ADENSAMENTO E ACABAMENTO. AF_12/2015</v>
          </cell>
          <cell r="C2212" t="str">
            <v>M3</v>
          </cell>
          <cell r="D2212" t="str">
            <v>485,74</v>
          </cell>
        </row>
        <row r="2213">
          <cell r="A2213">
            <v>92721</v>
          </cell>
          <cell r="B2213" t="str">
            <v>CONCRETAGEM DE PILARES, FCK = 25 MPA, COM USO DE GRUA EM EDIFICAÇÃO COM SEÇÃO MÉDIA DE PILARES MAIOR QUE 0,25 M² - LANÇAMENTO, ADENSAMENTO E ACABAMENTO. AF_12/2015</v>
          </cell>
          <cell r="C2213" t="str">
            <v>M3</v>
          </cell>
          <cell r="D2213" t="str">
            <v>446,71</v>
          </cell>
        </row>
        <row r="2214">
          <cell r="A2214">
            <v>92722</v>
          </cell>
          <cell r="B2214" t="str">
            <v>CONCRETAGEM DE PILARES, FCK = 25 MPA, COM USO DE BOMBA EM EDIFICAÇÃO COM SEÇÃO MÉDIA DE PILARES MAIOR QUE 0,25 M² - LANÇAMENTO, ADENSAMENTO E ACABAMENTO. AF_12/2015</v>
          </cell>
          <cell r="C2214" t="str">
            <v>M3</v>
          </cell>
          <cell r="D2214" t="str">
            <v>482,65</v>
          </cell>
        </row>
        <row r="2215">
          <cell r="A2215">
            <v>92723</v>
          </cell>
          <cell r="B2215" t="str">
            <v>CONCRETAGEM DE VIGAS E LAJES, FCK=20 MPA, PARA LAJES PREMOLDADAS COM USO DE BOMBA EM EDIFICAÇÃO COM ÁREA MÉDIA DE LAJES MENOR OU IGUAL A 20 M² - LANÇAMENTO, ADENSAMENTO E ACABAMENTO. AF_12/2015</v>
          </cell>
          <cell r="C2215" t="str">
            <v>M3</v>
          </cell>
          <cell r="D2215" t="str">
            <v>472,12</v>
          </cell>
        </row>
        <row r="2216">
          <cell r="A2216">
            <v>92724</v>
          </cell>
          <cell r="B2216" t="str">
            <v>CONCRETAGEM DE VIGAS E LAJES, FCK=20 MPA, PARA LAJES PREMOLDADAS COM USO DE BOMBA EM EDIFICAÇÃO COM ÁREA MÉDIA DE LAJES MAIOR QUE 20 M² - LANÇAMENTO, ADENSAMENTO E ACABAMENTO. AF_12/2015</v>
          </cell>
          <cell r="C2216" t="str">
            <v>M3</v>
          </cell>
          <cell r="D2216" t="str">
            <v>469,41</v>
          </cell>
        </row>
        <row r="2217">
          <cell r="A2217">
            <v>92725</v>
          </cell>
          <cell r="B2217" t="str">
            <v>CONCRETAGEM DE VIGAS E LAJES, FCK=20 MPA, PARA LAJES MACIÇAS OU NERVURADAS COM USO DE BOMBA EM EDIFICAÇÃO COM ÁREA MÉDIA DE LAJES MENOR OU IGUAL A 20 M² - LANÇAMENTO, ADENSAMENTO E ACABAMENTO. AF_12/2015</v>
          </cell>
          <cell r="C2217" t="str">
            <v>M3</v>
          </cell>
          <cell r="D2217" t="str">
            <v>468,27</v>
          </cell>
        </row>
        <row r="2218">
          <cell r="A2218">
            <v>92726</v>
          </cell>
          <cell r="B2218" t="str">
            <v>CONCRETAGEM DE VIGAS E LAJES, FCK=20 MPA, PARA LAJES MACIÇAS OU NERVURADAS COM USO DE BOMBA EM EDIFICAÇÃO COM ÁREA MÉDIA DE LAJES MAIOR QUE 20 M² - LANÇAMENTO, ADENSAMENTO E ACABAMENTO. AF_12/2015</v>
          </cell>
          <cell r="C2218" t="str">
            <v>M3</v>
          </cell>
          <cell r="D2218" t="str">
            <v>466,34</v>
          </cell>
        </row>
        <row r="2219">
          <cell r="A2219">
            <v>92727</v>
          </cell>
          <cell r="B2219" t="str">
            <v>CONCRETAGEM DE VIGAS E LAJES, FCK=20 MPA, PARA LAJES PREMOLDADAS COM JERICAS EM ELEVADOR DE CABO EM EDIFICAÇÃO DE MULTIPAVIMENTOS ATÉ 16 ANDARES, COM ÁREA MÉDIA DE LAJES MENOR OU IGUAL A 20 M² - LANÇAMENTO, ADENSAMENTO E ACABAMENTO. AF_12/2015</v>
          </cell>
          <cell r="C2219" t="str">
            <v>M3</v>
          </cell>
          <cell r="D2219" t="str">
            <v>519,20</v>
          </cell>
        </row>
        <row r="2220">
          <cell r="A2220">
            <v>92728</v>
          </cell>
          <cell r="B2220" t="str">
            <v>CONCRETAGEM DE VIGAS E LAJES, FCK=20 MPA, PARA LAJES PREMOLDADAS COM JERICAS EM ELEVADOR DE CABO EM EDIFICAÇÃO DE MULTIPAVIMENTOS ATÉ 16 ANDARES, COM ÁREA MÉDIA DE LAJES MAIOR QUE 20 M² - LANÇAMENTO, ADENSAMENTO E ACABAMENTO. AF_12/2015</v>
          </cell>
          <cell r="C2220" t="str">
            <v>M3</v>
          </cell>
          <cell r="D2220" t="str">
            <v>499,82</v>
          </cell>
        </row>
        <row r="2221">
          <cell r="A2221">
            <v>92729</v>
          </cell>
          <cell r="B2221" t="str">
            <v>CONCRETAGEM DE VIGAS E LAJES, FCK=20 MPA, PARA LAJES MACIÇAS OU NERVURADAS COM JERICAS EM ELEVADOR DE CABO EM EDIFICAÇÃO DE ATÉ 16 ANDARES, COM ÁREA MÉDIA DE LAJES MENOR OU IGUAL A 20 M² - LANÇAMENTO, ADENSAMENTO E ACABAMENTO. AF_12/2015</v>
          </cell>
          <cell r="C2221" t="str">
            <v>M3</v>
          </cell>
          <cell r="D2221" t="str">
            <v>491,64</v>
          </cell>
        </row>
        <row r="2222">
          <cell r="A2222">
            <v>92730</v>
          </cell>
          <cell r="B2222" t="str">
            <v>CONCRETAGEM DE VIGAS E LAJES, FCK=20 MPA, PARA LAJES MACIÇAS OU NERVURADAS COM JERICAS EM ELEVADOR DE CABO EM EDIFICAÇÃO DE MULTIPAVIMENTOS ATÉ 16 ANDARES, COM ÁREA MÉDIA DE LAJES MAIOR QUE 20 M² - LANÇAMENTO, ADENSAMENTO E ACABAMENTO. AF_12/2015</v>
          </cell>
          <cell r="C2222" t="str">
            <v>M3</v>
          </cell>
          <cell r="D2222" t="str">
            <v>477,96</v>
          </cell>
        </row>
        <row r="2223">
          <cell r="A2223">
            <v>92731</v>
          </cell>
          <cell r="B2223" t="str">
            <v>CONCRETAGEM DE VIGAS E LAJES, FCK=20 MPA, PARA LAJES PREMOLDADAS COM JERICAS EM CREMALHEIRA EM EDIFICAÇÃO DE MULTIPAVIMENTOS ATÉ 16 ANDARES, COM ÁREA MÉDIA DE LAJES MENOR OU IGUAL A 20 M² - LANÇAMENTO, ADENSAMENTO E ACABAMENTO. AF_12/2015</v>
          </cell>
          <cell r="C2223" t="str">
            <v>M3</v>
          </cell>
          <cell r="D2223" t="str">
            <v>493,80</v>
          </cell>
        </row>
        <row r="2224">
          <cell r="A2224">
            <v>92732</v>
          </cell>
          <cell r="B2224" t="str">
            <v>CONCRETAGEM DE VIGAS E LAJES, FCK=20 MPA, PARA LAJES PREMOLDADAS COM JERICAS EM CREMALHEIRA EM EDIFICAÇÃO DE MULTIPAVIMENTOS ATÉ 16 ANDARES, COM ÁREA MÉDIA DE LAJES MAIOR QUE 20 M² - LANÇAMENTO, ADENSAMENTO E ACABAMENTO. AF_12/2015</v>
          </cell>
          <cell r="C2224" t="str">
            <v>M3</v>
          </cell>
          <cell r="D2224" t="str">
            <v>480,51</v>
          </cell>
        </row>
        <row r="2225">
          <cell r="A2225">
            <v>92733</v>
          </cell>
          <cell r="B2225" t="str">
            <v>CONCRETAGEM DE VIGAS E LAJES, FCK=20 MPA, PARA LAJES MACIÇAS OU NERVURADAS COM JERICAS EM CREMALHEIRA EM EDIFICAÇÃO DE MULTIPAVIMENTOS ATÉ 16 ANDARES, COM ÁREA MÉDIA DE LAJES MENOR OU IGUAL A 20 M² - LANÇAMENTO, ADENSAMENTO E ACABAMENTO. AF_12/2015</v>
          </cell>
          <cell r="C2225" t="str">
            <v>M3</v>
          </cell>
          <cell r="D2225" t="str">
            <v>474,87</v>
          </cell>
        </row>
        <row r="2226">
          <cell r="A2226">
            <v>92734</v>
          </cell>
          <cell r="B2226" t="str">
            <v>CONCRETAGEM DE VIGAS E LAJES, FCK=20 MPA, PARA LAJES MACIÇAS OU NERVURADAS COM JERICAS EM CREMALHEIRA EM EDIFICAÇÃO DE MULTIPAVIMENTOS ATÉ 16 ANDARES, COM ÁREA MÉDIA DE LAJES MAIOR QUE 20 M² - LANÇAMENTO, ADENSAMENTO E ACABAMENTO. AF_12/2015</v>
          </cell>
          <cell r="C2226" t="str">
            <v>M3</v>
          </cell>
          <cell r="D2226" t="str">
            <v>465,51</v>
          </cell>
        </row>
        <row r="2227">
          <cell r="A2227">
            <v>92735</v>
          </cell>
          <cell r="B2227" t="str">
            <v>CONCRETAGEM DE VIGAS E LAJES, FCK=20 MPA, PARA LAJES PREMOLDADAS COM GRUA DE CAÇAMBA DE 350 L EM EDIFICAÇÃO DE MULTIPAVIMENTOS ATÉ 16 ANDARES, COM ÁREA MÉDIA DE LAJES MENOR OU IGUAL A 20 M² - LANÇAMENTO, ADENSAMENTO E ACABAMENTO. AF_12/2015</v>
          </cell>
          <cell r="C2227" t="str">
            <v>M3</v>
          </cell>
          <cell r="D2227" t="str">
            <v>470,90</v>
          </cell>
        </row>
        <row r="2228">
          <cell r="A2228">
            <v>92736</v>
          </cell>
          <cell r="B2228" t="str">
            <v>CONCRETAGEM DE VIGAS E LAJES, FCK=20 MPA, PARA LAJES PREMOLDADAS COM GRUA DE CAÇAMBA DE 350 L EM EDIFICAÇÃO DE MULTIPAVIMENTOS ATÉ 16 ANDARES, COM ÁREA MÉDIA DE LAJES MAIOR QUE 20 M² - LANÇAMENTO, ADENSAMENTO E ACABAMENTO. AF_12/2015</v>
          </cell>
          <cell r="C2228" t="str">
            <v>M3</v>
          </cell>
          <cell r="D2228" t="str">
            <v>460,79</v>
          </cell>
        </row>
        <row r="2229">
          <cell r="A2229">
            <v>92739</v>
          </cell>
          <cell r="B2229" t="str">
            <v>CONCRETAGEM DE VIGAS E LAJES, FCK=20 MPA, PARA LAJES MACIÇAS OU NERVURADAS COM GRUA DE CAÇAMBA DE 500 L EM EDIFICAÇÃO DE MULTIPAVIMENTOS ATÉ 16 ANDARES, COM ÁREA MÉDIA DE LAJES MENOR OU IGUAL A 20 M² - LANÇAMENTO, ADENSAMENTO E ACABAMENTO. AF_12/2015</v>
          </cell>
          <cell r="C2229" t="str">
            <v>M3</v>
          </cell>
          <cell r="D2229" t="str">
            <v>446,11</v>
          </cell>
        </row>
        <row r="2230">
          <cell r="A2230">
            <v>92740</v>
          </cell>
          <cell r="B2230" t="str">
            <v>CONCRETAGEM DE VIGAS E LAJES, FCK=20 MPA, PARA LAJES MACIÇAS OU NERVURADAS COM GRUA DE CAÇAMBA DE 500 L EM EDIFICAÇÃO DE MULTIPAVIMENTOS ATÉ 16 ANDARES, COM ÁREA MÉDIA DE LAJES MAIOR QUE 20 M² - LANÇAMENTO, ADENSAMENTO E ACABAMENTO. AF_12/2015</v>
          </cell>
          <cell r="C2230" t="str">
            <v>M3</v>
          </cell>
          <cell r="D2230" t="str">
            <v>441,09</v>
          </cell>
        </row>
        <row r="2231">
          <cell r="A2231">
            <v>92741</v>
          </cell>
          <cell r="B2231" t="str">
            <v>CONCRETAGEM DE VIGAS E LAJES, FCK=20 MPA, PARA QUALQUER TIPO DE LAJE COM BALDES EM EDIFICAÇÃO TÉRREA, COM ÁREA MÉDIA DE LAJES MENOR OU IGUAL A 20 M² - LANÇAMENTO, ADENSAMENTO E ACABAMENTO. AF_12/2015</v>
          </cell>
          <cell r="C2231" t="str">
            <v>M3</v>
          </cell>
          <cell r="D2231" t="str">
            <v>625,35</v>
          </cell>
        </row>
        <row r="2232">
          <cell r="A2232">
            <v>92742</v>
          </cell>
          <cell r="B2232" t="str">
            <v>CONCRETAGEM DE VIGAS E LAJES, FCK=20 MPA, PARA QUALQUER TIPO DE LAJE COM BALDES EM EDIFICAÇÃO DE MULTIPAVIMENTOS ATÉ 04 ANDARES, COM ÁREA MÉDIA DE LAJES MENOR OU IGUAL A 20 M² - LANÇAMENTO, ADENSAMENTO E ACABAMENTO. AF_12/2015</v>
          </cell>
          <cell r="C2232" t="str">
            <v>M3</v>
          </cell>
          <cell r="D2232" t="str">
            <v>819,09</v>
          </cell>
        </row>
        <row r="2233">
          <cell r="A2233">
            <v>92873</v>
          </cell>
          <cell r="B2233" t="str">
            <v>LANÇAMENTO COM USO DE BALDES, ADENSAMENTO E ACABAMENTO DE CONCRETO EM ESTRUTURAS. AF_12/2015</v>
          </cell>
          <cell r="C2233" t="str">
            <v>M3</v>
          </cell>
          <cell r="D2233" t="str">
            <v>150,19</v>
          </cell>
        </row>
        <row r="2234">
          <cell r="A2234">
            <v>92874</v>
          </cell>
          <cell r="B2234" t="str">
            <v>LANÇAMENTO COM USO DE BOMBA, ADENSAMENTO E ACABAMENTO DE CONCRETO EM ESTRUTURAS. AF_12/2015</v>
          </cell>
          <cell r="C2234" t="str">
            <v>M3</v>
          </cell>
          <cell r="D2234" t="str">
            <v>24,86</v>
          </cell>
        </row>
        <row r="2235">
          <cell r="A2235">
            <v>94962</v>
          </cell>
          <cell r="B2235" t="str">
            <v>CONCRETO MAGRO PARA LASTRO, TRAÇO 1:4,5:4,5 (CIMENTO/ AREIA MÉDIA/ BRITA 1)  - PREPARO MECÂNICO COM BETONEIRA 400 L. AF_07/2016</v>
          </cell>
          <cell r="C2235" t="str">
            <v>M3</v>
          </cell>
          <cell r="D2235" t="str">
            <v>321,40</v>
          </cell>
        </row>
        <row r="2236">
          <cell r="A2236">
            <v>94963</v>
          </cell>
          <cell r="B2236" t="str">
            <v>CONCRETO FCK = 15MPA, TRAÇO 1:3,4:3,5 (CIMENTO/ AREIA MÉDIA/ BRITA 1)  - PREPARO MECÂNICO COM BETONEIRA 400 L. AF_07/2016</v>
          </cell>
          <cell r="C2236" t="str">
            <v>M3</v>
          </cell>
          <cell r="D2236" t="str">
            <v>371,24</v>
          </cell>
        </row>
        <row r="2237">
          <cell r="A2237">
            <v>94964</v>
          </cell>
          <cell r="B2237" t="str">
            <v>CONCRETO FCK = 20MPA, TRAÇO 1:2,7:3 (CIMENTO/ AREIA MÉDIA/ BRITA 1)  - PREPARO MECÂNICO COM BETONEIRA 400 L. AF_07/2016</v>
          </cell>
          <cell r="C2237" t="str">
            <v>M3</v>
          </cell>
          <cell r="D2237" t="str">
            <v>415,98</v>
          </cell>
        </row>
        <row r="2238">
          <cell r="A2238">
            <v>94965</v>
          </cell>
          <cell r="B2238" t="str">
            <v>CONCRETO FCK = 25MPA, TRAÇO 1:2,3:2,7 (CIMENTO/ AREIA MÉDIA/ BRITA 1)  - PREPARO MECÂNICO COM BETONEIRA 400 L. AF_07/2016</v>
          </cell>
          <cell r="C2238" t="str">
            <v>M3</v>
          </cell>
          <cell r="D2238" t="str">
            <v>442,52</v>
          </cell>
        </row>
        <row r="2239">
          <cell r="A2239">
            <v>94966</v>
          </cell>
          <cell r="B2239" t="str">
            <v>CONCRETO FCK = 30MPA, TRAÇO 1:2,1:2,5 (CIMENTO/ AREIA MÉDIA/ BRITA 1)  - PREPARO MECÂNICO COM BETONEIRA 400 L. AF_07/2016</v>
          </cell>
          <cell r="C2239" t="str">
            <v>M3</v>
          </cell>
          <cell r="D2239" t="str">
            <v>463,14</v>
          </cell>
        </row>
        <row r="2240">
          <cell r="A2240">
            <v>94967</v>
          </cell>
          <cell r="B2240" t="str">
            <v>CONCRETO FCK = 40MPA, TRAÇO 1:1,6:1,9 (CIMENTO/ AREIA MÉDIA/ BRITA 1)  - PREPARO MECÂNICO COM BETONEIRA 400 L. AF_07/2016</v>
          </cell>
          <cell r="C2240" t="str">
            <v>M3</v>
          </cell>
          <cell r="D2240" t="str">
            <v>545,11</v>
          </cell>
        </row>
        <row r="2241">
          <cell r="A2241">
            <v>94968</v>
          </cell>
          <cell r="B2241" t="str">
            <v>CONCRETO MAGRO PARA LASTRO, TRAÇO 1:4,5:4,5 (CIMENTO/ AREIA MÉDIA/ BRITA 1)  - PREPARO MECÂNICO COM BETONEIRA 600 L. AF_07/2016</v>
          </cell>
          <cell r="C2241" t="str">
            <v>M3</v>
          </cell>
          <cell r="D2241" t="str">
            <v>319,74</v>
          </cell>
        </row>
        <row r="2242">
          <cell r="A2242">
            <v>94969</v>
          </cell>
          <cell r="B2242" t="str">
            <v>CONCRETO FCK = 15MPA, TRAÇO 1:3,4:3,5 (CIMENTO/ AREIA MÉDIA/ BRITA 1)  - PREPARO MECÂNICO COM BETONEIRA 600 L. AF_07/2016</v>
          </cell>
          <cell r="C2242" t="str">
            <v>M3</v>
          </cell>
          <cell r="D2242" t="str">
            <v>367,21</v>
          </cell>
        </row>
        <row r="2243">
          <cell r="A2243">
            <v>94970</v>
          </cell>
          <cell r="B2243" t="str">
            <v>CONCRETO FCK = 20MPA, TRAÇO 1:2,7:3 (CIMENTO/ AREIA MÉDIA/ BRITA 1)  - PREPARO MECÂNICO COM BETONEIRA 600 L. AF_07/2016</v>
          </cell>
          <cell r="C2243" t="str">
            <v>M3</v>
          </cell>
          <cell r="D2243" t="str">
            <v>408,24</v>
          </cell>
        </row>
        <row r="2244">
          <cell r="A2244">
            <v>94971</v>
          </cell>
          <cell r="B2244" t="str">
            <v>CONCRETO FCK = 25MPA, TRAÇO 1:2,3:2,7 (CIMENTO/ AREIA MÉDIA/ BRITA 1)  - PREPARO MECÂNICO COM BETONEIRA 600 L. AF_07/2016</v>
          </cell>
          <cell r="C2244" t="str">
            <v>M3</v>
          </cell>
          <cell r="D2244" t="str">
            <v>438,93</v>
          </cell>
        </row>
        <row r="2245">
          <cell r="A2245">
            <v>94972</v>
          </cell>
          <cell r="B2245" t="str">
            <v>CONCRETO FCK = 30MPA, TRAÇO 1:2,1:2,5 (CIMENTO/ AREIA MÉDIA/ BRITA 1)  - PREPARO MECÂNICO COM BETONEIRA 600 L. AF_07/2016</v>
          </cell>
          <cell r="C2245" t="str">
            <v>M3</v>
          </cell>
          <cell r="D2245" t="str">
            <v>459,40</v>
          </cell>
        </row>
        <row r="2246">
          <cell r="A2246">
            <v>94973</v>
          </cell>
          <cell r="B2246" t="str">
            <v>CONCRETO FCK = 40MPA, TRAÇO 1:1,6:1,9 (CIMENTO/ AREIA MÉDIA/ BRITA 1)  - PREPARO MECÂNICO COM BETONEIRA 600 L. AF_07/2016</v>
          </cell>
          <cell r="C2246" t="str">
            <v>M3</v>
          </cell>
          <cell r="D2246" t="str">
            <v>540,73</v>
          </cell>
        </row>
        <row r="2247">
          <cell r="A2247">
            <v>94974</v>
          </cell>
          <cell r="B2247" t="str">
            <v>CONCRETO MAGRO PARA LASTRO, TRAÇO 1:4,5:4,5 (CIMENTO/ AREIA MÉDIA/ BRITA 1)  - PREPARO MANUAL. AF_07/2016</v>
          </cell>
          <cell r="C2247" t="str">
            <v>M3</v>
          </cell>
          <cell r="D2247" t="str">
            <v>418,49</v>
          </cell>
        </row>
        <row r="2248">
          <cell r="A2248">
            <v>94975</v>
          </cell>
          <cell r="B2248" t="str">
            <v>CONCRETO FCK = 15MPA, TRAÇO 1:3,4:3,5 (CIMENTO/ AREIA MÉDIA/ BRITA 1)  - PREPARO MANUAL. AF_07/2016</v>
          </cell>
          <cell r="C2248" t="str">
            <v>M3</v>
          </cell>
          <cell r="D2248" t="str">
            <v>465,99</v>
          </cell>
        </row>
        <row r="2249">
          <cell r="A2249">
            <v>96555</v>
          </cell>
          <cell r="B2249" t="str">
            <v>CONCRETAGEM DE BLOCOS DE COROAMENTO E VIGAS BALDRAME, FCK 30 MPA, COM USO DE JERICA  LANÇAMENTO, ADENSAMENTO E ACABAMENTO. AF_06/2017</v>
          </cell>
          <cell r="C2249" t="str">
            <v>M3</v>
          </cell>
          <cell r="D2249" t="str">
            <v>608,85</v>
          </cell>
        </row>
        <row r="2250">
          <cell r="A2250">
            <v>96556</v>
          </cell>
          <cell r="B2250" t="str">
            <v>CONCRETAGEM DE SAPATAS, FCK 30 MPA, COM USO DE JERICA  LANÇAMENTO, ADENSAMENTO E ACABAMENTO. AF_06/2017</v>
          </cell>
          <cell r="C2250" t="str">
            <v>M3</v>
          </cell>
          <cell r="D2250" t="str">
            <v>667,88</v>
          </cell>
        </row>
        <row r="2251">
          <cell r="A2251">
            <v>96557</v>
          </cell>
          <cell r="B2251" t="str">
            <v>CONCRETAGEM DE BLOCOS DE COROAMENTO E VIGAS BALDRAMES, FCK 30 MPA, COM USO DE BOMBA  LANÇAMENTO, ADENSAMENTO E ACABAMENTO. AF_06/2017</v>
          </cell>
          <cell r="C2251" t="str">
            <v>M3</v>
          </cell>
          <cell r="D2251" t="str">
            <v>510,11</v>
          </cell>
        </row>
        <row r="2252">
          <cell r="A2252">
            <v>96558</v>
          </cell>
          <cell r="B2252" t="str">
            <v>CONCRETAGEM DE SAPATAS, FCK 30 MPA, COM USO DE BOMBA  LANÇAMENTO, ADENSAMENTO E ACABAMENTO. AF_11/2016</v>
          </cell>
          <cell r="C2252" t="str">
            <v>M3</v>
          </cell>
          <cell r="D2252" t="str">
            <v>515,43</v>
          </cell>
        </row>
        <row r="2253">
          <cell r="A2253">
            <v>99235</v>
          </cell>
          <cell r="B2253" t="str">
            <v>CONCRETAGEM DE EDIFICAÇÕES (PAREDES E LAJES) FEITAS COM SISTEMA DE FÔRMAS MANUSEÁVEIS, COM CONCRETO USINADO AUTOADENSÁVEL FCK 25 MPA - LANÇAMENTO E ACABAMENTO. AF_06/2015</v>
          </cell>
          <cell r="C2253" t="str">
            <v>M3</v>
          </cell>
          <cell r="D2253" t="str">
            <v>498,37</v>
          </cell>
        </row>
        <row r="2254">
          <cell r="A2254">
            <v>99431</v>
          </cell>
          <cell r="B2254" t="str">
            <v>CONCRETAGEM DE LAJES EM EDIFICAÇÕES UNIFAMILIARES FEITAS COM SISTEMA DE FÔRMAS MANUSEÁVEIS, COM CONCRETO USINADO BOMBEÁVEL FCK 25 MPA - LANÇAMENTO, ADENSAMENTO E ACABAMENTO (EXCLUSIVE BOMBA LANÇA). AF_06/2015</v>
          </cell>
          <cell r="C2254" t="str">
            <v>M3</v>
          </cell>
          <cell r="D2254" t="str">
            <v>517,52</v>
          </cell>
        </row>
        <row r="2255">
          <cell r="A2255">
            <v>99432</v>
          </cell>
          <cell r="B2255" t="str">
            <v>CONCRETAGEM DE PAREDES EM EDIFICAÇÕES UNIFAMILIARES FEITAS COM SISTEMA DE FÔRMAS MANUSEÁVEIS, COM CONCRETO USINADO BOMBEÁVEL FCK 25 MPA - LANÇAMENTO, ADENSAMENTO E ACABAMENTO (EXCLUSIVE BOMBA LANÇA). AF_06/2015</v>
          </cell>
          <cell r="C2255" t="str">
            <v>M3</v>
          </cell>
          <cell r="D2255" t="str">
            <v>492,44</v>
          </cell>
        </row>
        <row r="2256">
          <cell r="A2256">
            <v>99433</v>
          </cell>
          <cell r="B2256" t="str">
            <v>CONCRETAGEM DE PLATIBANDA EM EDIFICAÇÕES UNIFAMILIARES FEITAS COM SISTEMA DE FÔRMAS MANUSEÁVEIS, COM CONCRETO USINADO BOMBEÁVEL FCK 25 MPA, - LANÇAMENTO, ADENSAMENTO E ACABAMENTO (EXCLUSIVE BOMBA LANÇA). AF_06/2015</v>
          </cell>
          <cell r="C2256" t="str">
            <v>M3</v>
          </cell>
          <cell r="D2256" t="str">
            <v>546,13</v>
          </cell>
        </row>
        <row r="2257">
          <cell r="A2257">
            <v>99434</v>
          </cell>
          <cell r="B2257" t="str">
            <v>CONCRETAGEM DE LAJES EM EDIFICAÇÕES MULTIFAMILIARES FEITAS COM SISTEMA DE FÔRMAS MANUSEÁVEIS, COM CONCRETO USINADO BOMBEÁVEL FCK 25 MPA - LANÇAMENTO, ADENSAMENTO E ACABAMENTO (EXCLUSIVE BOMBA LANÇA). AF_06/2015</v>
          </cell>
          <cell r="C2257" t="str">
            <v>M3</v>
          </cell>
          <cell r="D2257" t="str">
            <v>520,84</v>
          </cell>
        </row>
        <row r="2258">
          <cell r="A2258">
            <v>99435</v>
          </cell>
          <cell r="B2258" t="str">
            <v>CONCRETAGEM DE PAREDES EM EDIFICAÇÕES MULTIFAMILIARES FEITAS COM SISTEMA DE FÔRMAS MANUSEÁVEIS, COM CONCRETO USINADO BOMBEÁVEL FCK 25 MPA - LANÇAMENTO, ADENSAMENTO E ACABAMENTO (EXCLUSIVE BOMBA LANÇA). AF_06/2015</v>
          </cell>
          <cell r="C2258" t="str">
            <v>M3</v>
          </cell>
          <cell r="D2258" t="str">
            <v>504,31</v>
          </cell>
        </row>
        <row r="2259">
          <cell r="A2259">
            <v>99436</v>
          </cell>
          <cell r="B2259" t="str">
            <v>CONCRETAGEM DE PLATIBANDA EM EDIFICAÇÕES MULTIFAMILIARES FEITAS COM SISTEMA DE FÔRMAS MANUSEÁVEIS, COM CONCRETO USINADO BOMBEÁVEL FCK 25 MPA - LANÇAMENTO, ADENSAMENTO E ACABAMENTO (EXCLUSIVE BOMBA LANÇA). AF_06/2015</v>
          </cell>
          <cell r="C2259" t="str">
            <v>M3</v>
          </cell>
          <cell r="D2259" t="str">
            <v>561,35</v>
          </cell>
        </row>
        <row r="2260">
          <cell r="A2260">
            <v>99437</v>
          </cell>
          <cell r="B2260" t="str">
            <v>CONCRETAGEM DE PLATIBANDA EM EDIFICAÇÕES UNIFAMILIARES FEITAS COM SISTEMA DE FÔRMAS MANUSEÁVEIS, COM CONCRETO USINADO AUTOADENSÁVEL FCK 25 MPA - LANÇAMENTO E ACABAMENTO. AF_06/2015</v>
          </cell>
          <cell r="C2260" t="str">
            <v>M3</v>
          </cell>
          <cell r="D2260" t="str">
            <v>529,09</v>
          </cell>
        </row>
        <row r="2261">
          <cell r="A2261">
            <v>99438</v>
          </cell>
          <cell r="B2261" t="str">
            <v>CONCRETAGEM DE PLATIBANDA EM EDIFICAÇÕES MULTIFAMILIARES FEITAS COM SISTEMA DE FÔRMAS MANUSEÁVEIS, COM CONCRETO USINADO AUTOADENSÁVEL FCK 25 MPA - LANÇAMENTO E ACABAMENTO. AF_06/2015</v>
          </cell>
          <cell r="C2261" t="str">
            <v>M3</v>
          </cell>
          <cell r="D2261" t="str">
            <v>533,69</v>
          </cell>
        </row>
        <row r="2262">
          <cell r="A2262">
            <v>99439</v>
          </cell>
          <cell r="B2262" t="str">
            <v>CONCRETAGEM DE EDIFICAÇÕES (PAREDES E LAJES) FEITAS COM SISTEMA DE FÔRMAS MANUSEÁVEIS, COM CONCRETO USINADO BOMBEÁVEL FCK 25 MPA - LANÇAMENTO, ADENSAMENTO E ACABAMENTO (EXCLUSIVE BOMBA LANÇA). AF_06/2015</v>
          </cell>
          <cell r="C2262" t="str">
            <v>M3</v>
          </cell>
          <cell r="D2262" t="str">
            <v>509,10</v>
          </cell>
        </row>
        <row r="2263">
          <cell r="A2263" t="str">
            <v>74141/1</v>
          </cell>
          <cell r="B2263" t="str">
            <v>LAJE PRE-MOLD BETA 11 P/1KN/M2 VAOS 4,40M/INCL VIGOTAS TIJOLOS ARMADURA NEGATIVA CAPEAMENTO 3CM CONCRETO 20MPA ESCORAMENTO MATERIAL E MAO  DE OBRA.</v>
          </cell>
          <cell r="C2263" t="str">
            <v>M2</v>
          </cell>
          <cell r="D2263" t="str">
            <v>80,03</v>
          </cell>
        </row>
        <row r="2264">
          <cell r="A2264" t="str">
            <v>74141/2</v>
          </cell>
          <cell r="B2264" t="str">
            <v>LAJE PRE-MOLD BETA 12 P/3,5KN/M2 VAO 4,1M INCL VIGOTAS TIJOLOS ARMADU-RA NEGATIVA CAPEAMENTO 3CM CONCRETO 15MPA ESCORAMENTO MATERIAIS E MAO DE OBRA.</v>
          </cell>
          <cell r="C2264" t="str">
            <v>M2</v>
          </cell>
          <cell r="D2264" t="str">
            <v>88,05</v>
          </cell>
        </row>
        <row r="2265">
          <cell r="A2265" t="str">
            <v>74141/3</v>
          </cell>
          <cell r="B2265" t="str">
            <v>LAJE PRE-MOLD BETA 16 P/3,5KN/M2 VAO 5,2M INCL VIGOTAS TIJOLOS ARMADU-RA NEGATIVA CAPEAMENTO 3CM CONCRETO 15MPA ESCORAMENTO MATERIAL E MAO  DE OBRA.</v>
          </cell>
          <cell r="C2265" t="str">
            <v>M2</v>
          </cell>
          <cell r="D2265" t="str">
            <v>105,03</v>
          </cell>
        </row>
        <row r="2266">
          <cell r="A2266" t="str">
            <v>74141/4</v>
          </cell>
          <cell r="B2266" t="str">
            <v>LAJE PRE-MOLD BETA 20 P/3,5KN/M2 VAO 6,2M INCL VIGOTAS TIJOLOS ARMADU-RA NEGATIVA CAPEAMENTO 3CM CONCRETO 15MPA ESCORAMENTO MATERIAL E MAO  DE OBRA.</v>
          </cell>
          <cell r="C2266" t="str">
            <v>M2</v>
          </cell>
          <cell r="D2266" t="str">
            <v>120,86</v>
          </cell>
        </row>
        <row r="2267">
          <cell r="A2267" t="str">
            <v>74202/1</v>
          </cell>
          <cell r="B2267" t="str">
            <v>LAJE PRE-MOLDADA P/FORRO, SOBRECARGA 100KG/M2, VAOS ATE 3,50M/E=8CM, C/LAJOTAS E CAP.C/CONC FCK=20MPA, 3CM, INTER-EIXO 38CM, C/ESCORAMENTO (REAPR.3X) E FERRAGEM NEGATIVA</v>
          </cell>
          <cell r="C2267" t="str">
            <v>M2</v>
          </cell>
          <cell r="D2267" t="str">
            <v>71,32</v>
          </cell>
        </row>
        <row r="2268">
          <cell r="A2268" t="str">
            <v>74202/2</v>
          </cell>
          <cell r="B2268" t="str">
            <v>LAJE PRE-MOLDADA P/PISO, SOBRECARGA 200KG/M2, VAOS ATE 3,50M/E=8CM, C/LAJOTAS E CAP.C/CONC FCK=20MPA, 4CM, INTER-EIXO 38CM, C/ESCORAMENTO (REAPR.3X) E FERRAGEM NEGATIVA</v>
          </cell>
          <cell r="C2268" t="str">
            <v>M2</v>
          </cell>
          <cell r="D2268" t="str">
            <v>79,01</v>
          </cell>
        </row>
        <row r="2269">
          <cell r="A2269">
            <v>101165</v>
          </cell>
          <cell r="B2269" t="str">
            <v>ALVENARIA DE EMBASAMENTO COM BLOCO ESTRUTURAL DE CONCRETO, DE 14X19X29CM E ARGAMASSA DE ASSENTAMENTO COM PREPARO EM BETONEIRA. AF_05/2020</v>
          </cell>
          <cell r="C2269" t="str">
            <v>M3</v>
          </cell>
          <cell r="D2269" t="str">
            <v>652,30</v>
          </cell>
        </row>
        <row r="2270">
          <cell r="A2270">
            <v>101166</v>
          </cell>
          <cell r="B2270" t="str">
            <v>ALVENARIA DE EMBASAMENTO COM BLOCO ESTRUTURAL DE CERÂMICA, DE 14X19X29CM E ARGAMASSA DE ASSENTAMENTO COM PREPARO EM BETONEIRA. AF_05/2020</v>
          </cell>
          <cell r="C2270" t="str">
            <v>M3</v>
          </cell>
          <cell r="D2270" t="str">
            <v>458,70</v>
          </cell>
        </row>
        <row r="2271">
          <cell r="A2271">
            <v>98576</v>
          </cell>
          <cell r="B2271" t="str">
            <v>TRATAMENTO DE JUNTA DE DILATAÇÃO COM MANTA ASFÁLTICA ADERIDA COM MAÇARICO. AF_06/2018</v>
          </cell>
          <cell r="C2271" t="str">
            <v>M</v>
          </cell>
          <cell r="D2271" t="str">
            <v>18,82</v>
          </cell>
        </row>
        <row r="2272">
          <cell r="A2272">
            <v>93182</v>
          </cell>
          <cell r="B2272" t="str">
            <v>VERGA PRÉ-MOLDADA PARA JANELAS COM ATÉ 1,5 M DE VÃO. AF_03/2016</v>
          </cell>
          <cell r="C2272" t="str">
            <v>M</v>
          </cell>
          <cell r="D2272" t="str">
            <v>31,43</v>
          </cell>
        </row>
        <row r="2273">
          <cell r="A2273">
            <v>93183</v>
          </cell>
          <cell r="B2273" t="str">
            <v>VERGA PRÉ-MOLDADA PARA JANELAS COM MAIS DE 1,5 M DE VÃO. AF_03/2016</v>
          </cell>
          <cell r="C2273" t="str">
            <v>M</v>
          </cell>
          <cell r="D2273" t="str">
            <v>39,94</v>
          </cell>
        </row>
        <row r="2274">
          <cell r="A2274">
            <v>93184</v>
          </cell>
          <cell r="B2274" t="str">
            <v>VERGA PRÉ-MOLDADA PARA PORTAS COM ATÉ 1,5 M DE VÃO. AF_03/2016</v>
          </cell>
          <cell r="C2274" t="str">
            <v>M</v>
          </cell>
          <cell r="D2274" t="str">
            <v>23,46</v>
          </cell>
        </row>
        <row r="2275">
          <cell r="A2275">
            <v>93185</v>
          </cell>
          <cell r="B2275" t="str">
            <v>VERGA PRÉ-MOLDADA PARA PORTAS COM MAIS DE 1,5 M DE VÃO. AF_03/2016</v>
          </cell>
          <cell r="C2275" t="str">
            <v>M</v>
          </cell>
          <cell r="D2275" t="str">
            <v>39,35</v>
          </cell>
        </row>
        <row r="2276">
          <cell r="A2276">
            <v>93186</v>
          </cell>
          <cell r="B2276" t="str">
            <v>VERGA MOLDADA IN LOCO EM CONCRETO PARA JANELAS COM ATÉ 1,5 M DE VÃO. AF_03/2016</v>
          </cell>
          <cell r="C2276" t="str">
            <v>M</v>
          </cell>
          <cell r="D2276" t="str">
            <v>55,69</v>
          </cell>
        </row>
        <row r="2277">
          <cell r="A2277">
            <v>93187</v>
          </cell>
          <cell r="B2277" t="str">
            <v>VERGA MOLDADA IN LOCO EM CONCRETO PARA JANELAS COM MAIS DE 1,5 M DE VÃO. AF_03/2016</v>
          </cell>
          <cell r="C2277" t="str">
            <v>M</v>
          </cell>
          <cell r="D2277" t="str">
            <v>63,80</v>
          </cell>
        </row>
        <row r="2278">
          <cell r="A2278">
            <v>93188</v>
          </cell>
          <cell r="B2278" t="str">
            <v>VERGA MOLDADA IN LOCO EM CONCRETO PARA PORTAS COM ATÉ 1,5 M DE VÃO. AF_03/2016</v>
          </cell>
          <cell r="C2278" t="str">
            <v>M</v>
          </cell>
          <cell r="D2278" t="str">
            <v>52,15</v>
          </cell>
        </row>
        <row r="2279">
          <cell r="A2279">
            <v>93189</v>
          </cell>
          <cell r="B2279" t="str">
            <v>VERGA MOLDADA IN LOCO EM CONCRETO PARA PORTAS COM MAIS DE 1,5 M DE VÃO. AF_03/2016</v>
          </cell>
          <cell r="C2279" t="str">
            <v>M</v>
          </cell>
          <cell r="D2279" t="str">
            <v>64,37</v>
          </cell>
        </row>
        <row r="2280">
          <cell r="A2280">
            <v>93190</v>
          </cell>
          <cell r="B2280" t="str">
            <v>VERGA MOLDADA IN LOCO COM UTILIZAÇÃO DE BLOCOS CANALETA PARA JANELAS COM ATÉ 1,5 M DE VÃO. AF_03/2016</v>
          </cell>
          <cell r="C2280" t="str">
            <v>M</v>
          </cell>
          <cell r="D2280" t="str">
            <v>32,43</v>
          </cell>
        </row>
        <row r="2281">
          <cell r="A2281">
            <v>93191</v>
          </cell>
          <cell r="B2281" t="str">
            <v>VERGA MOLDADA IN LOCO COM UTILIZAÇÃO DE BLOCOS CANALETA PARA JANELAS COM MAIS DE 1,5 M DE VÃO. AF_03/2016</v>
          </cell>
          <cell r="C2281" t="str">
            <v>M</v>
          </cell>
          <cell r="D2281" t="str">
            <v>33,51</v>
          </cell>
        </row>
        <row r="2282">
          <cell r="A2282">
            <v>93192</v>
          </cell>
          <cell r="B2282" t="str">
            <v>VERGA MOLDADA IN LOCO COM UTILIZAÇÃO DE BLOCOS CANALETA PARA PORTAS COM ATÉ 1,5 M DE VÃO. AF_03/2016</v>
          </cell>
          <cell r="C2282" t="str">
            <v>M</v>
          </cell>
          <cell r="D2282" t="str">
            <v>35,94</v>
          </cell>
        </row>
        <row r="2283">
          <cell r="A2283">
            <v>93193</v>
          </cell>
          <cell r="B2283" t="str">
            <v>VERGA MOLDADA IN LOCO COM UTILIZAÇÃO DE BLOCOS CANALETA PARA PORTAS COM MAIS DE 1,5 M DE VÃO. AF_03/2016</v>
          </cell>
          <cell r="C2283" t="str">
            <v>M</v>
          </cell>
          <cell r="D2283" t="str">
            <v>34,14</v>
          </cell>
        </row>
        <row r="2284">
          <cell r="A2284">
            <v>93194</v>
          </cell>
          <cell r="B2284" t="str">
            <v>CONTRAVERGA PRÉ-MOLDADA PARA VÃOS DE ATÉ 1,5 M DE COMPRIMENTO. AF_03/2016</v>
          </cell>
          <cell r="C2284" t="str">
            <v>M</v>
          </cell>
          <cell r="D2284" t="str">
            <v>30,87</v>
          </cell>
        </row>
        <row r="2285">
          <cell r="A2285">
            <v>93195</v>
          </cell>
          <cell r="B2285" t="str">
            <v>CONTRAVERGA PRÉ-MOLDADA PARA VÃOS DE MAIS DE 1,5 M DE COMPRIMENTO. AF_03/2016</v>
          </cell>
          <cell r="C2285" t="str">
            <v>M</v>
          </cell>
          <cell r="D2285" t="str">
            <v>37,46</v>
          </cell>
        </row>
        <row r="2286">
          <cell r="A2286">
            <v>93196</v>
          </cell>
          <cell r="B2286" t="str">
            <v>CONTRAVERGA MOLDADA IN LOCO EM CONCRETO PARA VÃOS DE ATÉ 1,5 M DE COMPRIMENTO. AF_03/2016</v>
          </cell>
          <cell r="C2286" t="str">
            <v>M</v>
          </cell>
          <cell r="D2286" t="str">
            <v>53,83</v>
          </cell>
        </row>
        <row r="2287">
          <cell r="A2287">
            <v>93197</v>
          </cell>
          <cell r="B2287" t="str">
            <v>CONTRAVERGA MOLDADA IN LOCO EM CONCRETO PARA VÃOS DE MAIS DE 1,5 M DE COMPRIMENTO. AF_03/2016</v>
          </cell>
          <cell r="C2287" t="str">
            <v>M</v>
          </cell>
          <cell r="D2287" t="str">
            <v>60,53</v>
          </cell>
        </row>
        <row r="2288">
          <cell r="A2288">
            <v>93198</v>
          </cell>
          <cell r="B2288" t="str">
            <v>CONTRAVERGA MOLDADA IN LOCO COM UTILIZAÇÃO DE BLOCOS CANALETA PARA VÃOS DE ATÉ 1,5 M DE COMPRIMENTO. AF_03/2016</v>
          </cell>
          <cell r="C2288" t="str">
            <v>M</v>
          </cell>
          <cell r="D2288" t="str">
            <v>28,93</v>
          </cell>
        </row>
        <row r="2289">
          <cell r="A2289">
            <v>93199</v>
          </cell>
          <cell r="B2289" t="str">
            <v>CONTRAVERGA MOLDADA IN LOCO COM UTILIZAÇÃO DE BLOCOS CANALETA PARA VÃOS DE MAIS DE 1,5 M DE COMPRIMENTO. AF_03/2016</v>
          </cell>
          <cell r="C2289" t="str">
            <v>M</v>
          </cell>
          <cell r="D2289" t="str">
            <v>28,53</v>
          </cell>
        </row>
        <row r="2290">
          <cell r="A2290">
            <v>93200</v>
          </cell>
          <cell r="B2290" t="str">
            <v>FIXAÇÃO (ENCUNHAMENTO) DE ALVENARIA DE VEDAÇÃO COM ARGAMASSA APLICADA COM BISNAGA. AF_03/2016</v>
          </cell>
          <cell r="C2290" t="str">
            <v>M</v>
          </cell>
          <cell r="D2290" t="str">
            <v>2,57</v>
          </cell>
        </row>
        <row r="2291">
          <cell r="A2291">
            <v>93201</v>
          </cell>
          <cell r="B2291" t="str">
            <v>FIXAÇÃO (ENCUNHAMENTO) DE ALVENARIA DE VEDAÇÃO COM ARGAMASSA APLICADA COM COLHER. AF_03/2016</v>
          </cell>
          <cell r="C2291" t="str">
            <v>M</v>
          </cell>
          <cell r="D2291" t="str">
            <v>4,83</v>
          </cell>
        </row>
        <row r="2292">
          <cell r="A2292">
            <v>93202</v>
          </cell>
          <cell r="B2292" t="str">
            <v>FIXAÇÃO (ENCUNHAMENTO) DE ALVENARIA DE VEDAÇÃO COM TIJOLO MACIÇO. AF_03/2016</v>
          </cell>
          <cell r="C2292" t="str">
            <v>M</v>
          </cell>
          <cell r="D2292" t="str">
            <v>18,76</v>
          </cell>
        </row>
        <row r="2293">
          <cell r="A2293">
            <v>93203</v>
          </cell>
          <cell r="B2293" t="str">
            <v>FIXAÇÃO (ENCUNHAMENTO) DE ALVENARIA DE VEDAÇÃO COM ESPUMA DE POLIURETANO EXPANSIVA. AF_03/2016</v>
          </cell>
          <cell r="C2293" t="str">
            <v>M</v>
          </cell>
          <cell r="D2293" t="str">
            <v>11,91</v>
          </cell>
        </row>
        <row r="2294">
          <cell r="A2294">
            <v>93204</v>
          </cell>
          <cell r="B2294" t="str">
            <v>CINTA DE AMARRAÇÃO DE ALVENARIA MOLDADA IN LOCO EM CONCRETO. AF_03/2016</v>
          </cell>
          <cell r="C2294" t="str">
            <v>M</v>
          </cell>
          <cell r="D2294" t="str">
            <v>40,57</v>
          </cell>
        </row>
        <row r="2295">
          <cell r="A2295">
            <v>93205</v>
          </cell>
          <cell r="B2295" t="str">
            <v>CINTA DE AMARRAÇÃO DE ALVENARIA MOLDADA IN LOCO COM UTILIZAÇÃO DE BLOCOS CANALETA. AF_03/2016</v>
          </cell>
          <cell r="C2295" t="str">
            <v>M</v>
          </cell>
          <cell r="D2295" t="str">
            <v>27,36</v>
          </cell>
        </row>
        <row r="2296">
          <cell r="A2296">
            <v>85233</v>
          </cell>
          <cell r="B2296" t="str">
            <v>ESCADA EM CONCRETO ARMADO, FCK = 15 MPA, MOLDADA IN LOCO</v>
          </cell>
          <cell r="C2296" t="str">
            <v>M3</v>
          </cell>
          <cell r="D2296" t="str">
            <v>2.613,47</v>
          </cell>
        </row>
        <row r="2297">
          <cell r="A2297">
            <v>95952</v>
          </cell>
          <cell r="B2297" t="str">
            <v>(COMPOSIÇÃO REPRESENTATIVA) EXECUÇÃO DE ESTRUTURAS DE CONCRETO ARMADO CONVENCIONAL, PARA EDIFICAÇÃO HABITACIONAL MULTIFAMILIAR (PRÉDIO), FCK = 25 MPA. AF_01/2017</v>
          </cell>
          <cell r="C2297" t="str">
            <v>M3</v>
          </cell>
          <cell r="D2297" t="str">
            <v>0,00</v>
          </cell>
        </row>
        <row r="2298">
          <cell r="A2298">
            <v>95953</v>
          </cell>
          <cell r="B2298" t="str">
            <v>(COMPOSIÇÃO REPRESENTATIVA) EXECUÇÃO DE ESTRUTURAS DE CONCRETO ARMADO, PARA EDIFICAÇÃO HABITACIONAL UNIFAMILIAR COM DOIS PAVIMENTOS (CASA ISOLADA), FCK = 25 MPA. AF_01/2017</v>
          </cell>
          <cell r="C2298" t="str">
            <v>M3</v>
          </cell>
          <cell r="D2298" t="str">
            <v>0,00</v>
          </cell>
        </row>
        <row r="2299">
          <cell r="A2299">
            <v>95954</v>
          </cell>
          <cell r="B2299" t="str">
            <v>(COMPOSIÇÃO REPRESENTATIVA) EXECUÇÃO DE ESTRUTURAS DE CONCRETO ARMADO, PARA EDIFICAÇÃO HABITACIONAL UNIFAMILIAR COM DOIS PAVIMENTOS (CASA EM EMPREENDIMENTOS), FCK = 25 MPA. AF_01/2017</v>
          </cell>
          <cell r="C2299" t="str">
            <v>M3</v>
          </cell>
          <cell r="D2299" t="str">
            <v>0,00</v>
          </cell>
        </row>
        <row r="2300">
          <cell r="A2300">
            <v>95955</v>
          </cell>
          <cell r="B2300" t="str">
            <v>(COMPOSIÇÃO REPRESENTATIVA) EXECUÇÃO DE ESTRUTURAS DE CONCRETO ARMADO, PARA EDIFICAÇÃO HABITACIONAL UNIFAMILIAR TÉRREA (CASA ISOLADA), FCK = 25 MPA. AF_01/2017</v>
          </cell>
          <cell r="C2300" t="str">
            <v>M3</v>
          </cell>
          <cell r="D2300" t="str">
            <v>0,00</v>
          </cell>
        </row>
        <row r="2301">
          <cell r="A2301">
            <v>95956</v>
          </cell>
          <cell r="B2301" t="str">
            <v>(COMPOSIÇÃO REPRESENTATIVA) EXECUÇÃO DE ESTRUTURAS DE CONCRETO ARMADO, PARA EDIFICAÇÃO HABITACIONAL UNIFAMILIAR TÉRREA (CASA EM EMPREENDIMENTOS), FCK = 25 MPA. AF_01/2017</v>
          </cell>
          <cell r="C2301" t="str">
            <v>M3</v>
          </cell>
          <cell r="D2301" t="str">
            <v>0,00</v>
          </cell>
        </row>
        <row r="2302">
          <cell r="A2302">
            <v>95957</v>
          </cell>
          <cell r="B2302" t="str">
            <v>(COMPOSIÇÃO REPRESENTATIVA) EXECUÇÃO DE ESTRUTURAS DE CONCRETO ARMADO, PARA EDIFICAÇÃO INSTITUCIONAL TÉRREA, FCK = 25 MPA. AF_01/2017</v>
          </cell>
          <cell r="C2302" t="str">
            <v>M3</v>
          </cell>
          <cell r="D2302" t="str">
            <v>0,00</v>
          </cell>
        </row>
        <row r="2303">
          <cell r="A2303">
            <v>95969</v>
          </cell>
          <cell r="B2303" t="str">
            <v>(COMPOSIÇÃO REPRESENTATIVA) EXECUÇÃO DE ESCADA EM CONCRETO ARMADO, MOLDADA IN LOCO, FCK = 25 MPA. AF_02/2017</v>
          </cell>
          <cell r="C2303" t="str">
            <v>M3</v>
          </cell>
          <cell r="D2303" t="str">
            <v>2.117,20</v>
          </cell>
        </row>
        <row r="2304">
          <cell r="A2304">
            <v>97733</v>
          </cell>
          <cell r="B2304" t="str">
            <v>PEÇA RETANGULAR PRÉ-MOLDADA, VOLUME DE CONCRETO DE ATÉ 10 LITROS, TAXA DE AÇO APROXIMADA DE 30KG/M³. AF_01/2018</v>
          </cell>
          <cell r="C2304" t="str">
            <v>M3</v>
          </cell>
          <cell r="D2304" t="str">
            <v>2.458,64</v>
          </cell>
        </row>
        <row r="2305">
          <cell r="A2305">
            <v>97734</v>
          </cell>
          <cell r="B2305" t="str">
            <v>PEÇA RETANGULAR PRÉ-MOLDADA, VOLUME DE CONCRETO DE 10 A 30 LITROS, TAXA DE AÇO APROXIMADA DE 30KG/M³. AF_01/2018</v>
          </cell>
          <cell r="C2305" t="str">
            <v>M3</v>
          </cell>
          <cell r="D2305" t="str">
            <v>2.154,20</v>
          </cell>
        </row>
        <row r="2306">
          <cell r="A2306">
            <v>97735</v>
          </cell>
          <cell r="B2306" t="str">
            <v>PEÇA RETANGULAR PRÉ-MOLDADA, VOLUME DE CONCRETO DE 30 A 100 LITROS, TAXA DE AÇO APROXIMADA DE 30KG/M³. AF_01/2018</v>
          </cell>
          <cell r="C2306" t="str">
            <v>M3</v>
          </cell>
          <cell r="D2306" t="str">
            <v>1.819,38</v>
          </cell>
        </row>
        <row r="2307">
          <cell r="A2307">
            <v>97736</v>
          </cell>
          <cell r="B2307" t="str">
            <v>PEÇA RETANGULAR PRÉ-MOLDADA, VOLUME DE CONCRETO ACIMA DE 100 LITROS, TAXA DE AÇO APROXIMADA DE 30KG/M³. AF_01/2018</v>
          </cell>
          <cell r="C2307" t="str">
            <v>M3</v>
          </cell>
          <cell r="D2307" t="str">
            <v>1.181,09</v>
          </cell>
        </row>
        <row r="2308">
          <cell r="A2308">
            <v>97737</v>
          </cell>
          <cell r="B2308" t="str">
            <v>PEÇA RETANGULAR PRÉ-MOLDADA, VOLUME DE CONCRETO DE 30 A 70 LITROS , TAXA DE AÇO APROXIMADA DE 70KG/M³. AF_01/2018</v>
          </cell>
          <cell r="C2308" t="str">
            <v>M3</v>
          </cell>
          <cell r="D2308" t="str">
            <v>2.457,49</v>
          </cell>
        </row>
        <row r="2309">
          <cell r="A2309">
            <v>97738</v>
          </cell>
          <cell r="B2309" t="str">
            <v>PEÇA CIRCULAR PRÉ-MOLDADA, VOLUME DE CONCRETO DE 10 A 30 LITROS, TAXA DE FIBRA DE POLIPROPILENO APROXIMADA DE 6 KG/M³. AF_01/2018_P</v>
          </cell>
          <cell r="C2309" t="str">
            <v>M3</v>
          </cell>
          <cell r="D2309" t="str">
            <v>3.374,30</v>
          </cell>
        </row>
        <row r="2310">
          <cell r="A2310">
            <v>97739</v>
          </cell>
          <cell r="B2310" t="str">
            <v>PEÇA CIRCULAR PRÉ-MOLDADA, VOLUME DE CONCRETO DE 30 A 100 LITROS, TAXA DE AÇO APROXIMADA DE 30KG/M³. AF_01/2018</v>
          </cell>
          <cell r="C2310" t="str">
            <v>M3</v>
          </cell>
          <cell r="D2310" t="str">
            <v>2.083,96</v>
          </cell>
        </row>
        <row r="2311">
          <cell r="A2311">
            <v>97740</v>
          </cell>
          <cell r="B2311" t="str">
            <v>PEÇA CIRCULAR PRÉ-MOLDADA, VOLUME DE CONCRETO ACIMA DE 100 LITROS, TAXA DE AÇO APROXIMADA DE 30KG/M³. AF_01/2018</v>
          </cell>
          <cell r="C2311" t="str">
            <v>M3</v>
          </cell>
          <cell r="D2311" t="str">
            <v>1.541,52</v>
          </cell>
        </row>
        <row r="2312">
          <cell r="A2312">
            <v>98615</v>
          </cell>
          <cell r="B2312" t="str">
            <v>CONTENÇÃO EM CORTINA COM ESTACAS ESPAÇADAS COM 30 CM DE DIÂMETRO E PROFUNDIDADE MENOR OU IGUAL A 10 M. AF_06/2018</v>
          </cell>
          <cell r="C2312" t="str">
            <v>M2</v>
          </cell>
          <cell r="D2312" t="str">
            <v>100,09</v>
          </cell>
        </row>
        <row r="2313">
          <cell r="A2313">
            <v>98616</v>
          </cell>
          <cell r="B2313" t="str">
            <v>CONTENÇÃO EM CORTINA COM ESTACAS ESPAÇADAS COM 30 CM DE DIÂMETRO E PROFUNDIDADE MAIOR QUE 10 M E MENOR OU IGUAL A 15 M. AF_06/2018</v>
          </cell>
          <cell r="C2313" t="str">
            <v>M2</v>
          </cell>
          <cell r="D2313" t="str">
            <v>81,17</v>
          </cell>
        </row>
        <row r="2314">
          <cell r="A2314">
            <v>98617</v>
          </cell>
          <cell r="B2314" t="str">
            <v>CONTENÇÃO EM CORTINA COM ESTACAS ESPAÇADAS COM 30 CM DE DIÂMETRO E PROFUNDIDADE MAIOR QUE 15 M. AF_06/2018</v>
          </cell>
          <cell r="C2314" t="str">
            <v>M2</v>
          </cell>
          <cell r="D2314" t="str">
            <v>75,96</v>
          </cell>
        </row>
        <row r="2315">
          <cell r="A2315">
            <v>98618</v>
          </cell>
          <cell r="B2315" t="str">
            <v>CONTENÇÃO EM CORTINA COM ESTACAS ESPAÇADAS COM 40 CM DE DIÂMETRO E PROFUNDIDADE MENOR OU IGUAL A 10 M. AF_06/2018</v>
          </cell>
          <cell r="C2315" t="str">
            <v>M2</v>
          </cell>
          <cell r="D2315" t="str">
            <v>103,80</v>
          </cell>
        </row>
        <row r="2316">
          <cell r="A2316">
            <v>98619</v>
          </cell>
          <cell r="B2316" t="str">
            <v>CONTENÇÃO EM CORTINA COM ESTACAS ESPAÇADAS COM 40 CM DE DIÂMETRO E PROFUNDIDADE MAIOR QUE 10 M E MENOR OU IGUAL A 15 M. AF_06/2018</v>
          </cell>
          <cell r="C2316" t="str">
            <v>M2</v>
          </cell>
          <cell r="D2316" t="str">
            <v>95,87</v>
          </cell>
        </row>
        <row r="2317">
          <cell r="A2317">
            <v>98620</v>
          </cell>
          <cell r="B2317" t="str">
            <v>CONTENÇÃO EM CORTINA COM ESTACAS ESPAÇADAS COM 40 CM DE DIÂMETRO E PROFUNDIDADE MAIOR QUE 15 M. AF_06/2018</v>
          </cell>
          <cell r="C2317" t="str">
            <v>M2</v>
          </cell>
          <cell r="D2317" t="str">
            <v>91,87</v>
          </cell>
        </row>
        <row r="2318">
          <cell r="A2318">
            <v>98621</v>
          </cell>
          <cell r="B2318" t="str">
            <v>CONTENÇÃO EM CORTINA COM ESTACAS ESPAÇADAS COM 50 CM DE DIÂMETRO E PROFUNDIDADE MENOR OU IGUAL A 10 M. AF_06/2018</v>
          </cell>
          <cell r="C2318" t="str">
            <v>M2</v>
          </cell>
          <cell r="D2318" t="str">
            <v>119,50</v>
          </cell>
        </row>
        <row r="2319">
          <cell r="A2319">
            <v>98622</v>
          </cell>
          <cell r="B2319" t="str">
            <v>CONTENÇÃO EM CORTINA COM ESTACAS ESPAÇADAS COM 50 CM DE DIÂMETRO E PROFUNDIDADE MAIOR QUE 10 M E MENOR OU IGUAL A 15 M. AF_06/2018</v>
          </cell>
          <cell r="C2319" t="str">
            <v>M2</v>
          </cell>
          <cell r="D2319" t="str">
            <v>113,11</v>
          </cell>
        </row>
        <row r="2320">
          <cell r="A2320">
            <v>98623</v>
          </cell>
          <cell r="B2320" t="str">
            <v>CONTENÇÃO EM CORTINA COM ESTACAS ESPAÇADAS COM 50 CM DE DIÂMETRO E PROFUNDIDADE MAIOR QUE 15 M. AF_06/2018</v>
          </cell>
          <cell r="C2320" t="str">
            <v>M2</v>
          </cell>
          <cell r="D2320" t="str">
            <v>109,85</v>
          </cell>
        </row>
        <row r="2321">
          <cell r="A2321">
            <v>98624</v>
          </cell>
          <cell r="B2321" t="str">
            <v>CONTENÇÃO EM CORTINA COM ESTACAS ESPAÇADAS COM 60 CM DE DIÂMETRO E PROFUNDIDADE MENOR OU IGUAL A 10 M. AF_06/2018</v>
          </cell>
          <cell r="C2321" t="str">
            <v>M2</v>
          </cell>
          <cell r="D2321" t="str">
            <v>136,23</v>
          </cell>
        </row>
        <row r="2322">
          <cell r="A2322">
            <v>98625</v>
          </cell>
          <cell r="B2322" t="str">
            <v>CONTENÇÃO EM CORTINA COM ESTACAS ESPAÇADAS COM 60 CM DE DIÂMETRO E PROFUNDIDADE MAIOR QUE 10 M E MENOR OU IGUAL A 15 M. AF_06/2018</v>
          </cell>
          <cell r="C2322" t="str">
            <v>M2</v>
          </cell>
          <cell r="D2322" t="str">
            <v>130,81</v>
          </cell>
        </row>
        <row r="2323">
          <cell r="A2323">
            <v>98626</v>
          </cell>
          <cell r="B2323" t="str">
            <v>CONTENÇÃO EM CORTINA COM ESTACAS ESPAÇADAS COM 60 CM DE DIÂMETRO E PROFUNDIDADE MAIOR QUE 15 M. AF_06/2018</v>
          </cell>
          <cell r="C2323" t="str">
            <v>M2</v>
          </cell>
          <cell r="D2323" t="str">
            <v>128,01</v>
          </cell>
        </row>
        <row r="2324">
          <cell r="A2324">
            <v>98655</v>
          </cell>
          <cell r="B2324" t="str">
            <v>EXECUÇÃO DE MURETA GUIA PARA CONTENÇÃO/ FUNDAÇÃO COM 30 CM DE ESPESSURA. AF_06/2018</v>
          </cell>
          <cell r="C2324" t="str">
            <v>M</v>
          </cell>
          <cell r="D2324" t="str">
            <v>462,67</v>
          </cell>
        </row>
        <row r="2325">
          <cell r="A2325">
            <v>98656</v>
          </cell>
          <cell r="B2325" t="str">
            <v>EXECUÇÃO DE MURETA GUIA PARA CONTENÇÃO/ FUNDAÇÃO COM 40 CM DE ESPESSURA. AF_06/2018</v>
          </cell>
          <cell r="C2325" t="str">
            <v>M</v>
          </cell>
          <cell r="D2325" t="str">
            <v>468,82</v>
          </cell>
        </row>
        <row r="2326">
          <cell r="A2326">
            <v>98657</v>
          </cell>
          <cell r="B2326" t="str">
            <v>EXECUÇÃO DE MURETA GUIA PARA CONTENÇÃO/ FUNDAÇÃO COM 50 CM DE ESPESSURA. AF_06/2018</v>
          </cell>
          <cell r="C2326" t="str">
            <v>M</v>
          </cell>
          <cell r="D2326" t="str">
            <v>474,96</v>
          </cell>
        </row>
        <row r="2327">
          <cell r="A2327">
            <v>98658</v>
          </cell>
          <cell r="B2327" t="str">
            <v>EXECUÇÃO DE MURETA GUIA PARA CONTENÇÃO/ FUNDAÇÃO COM 60 CM DE ESPESSURA. AF_06/2018</v>
          </cell>
          <cell r="C2327" t="str">
            <v>M</v>
          </cell>
          <cell r="D2327" t="str">
            <v>481,12</v>
          </cell>
        </row>
        <row r="2328">
          <cell r="A2328">
            <v>98659</v>
          </cell>
          <cell r="B2328" t="str">
            <v>EXECUÇÃO DE MURETA GUIA PARA CONTENÇÃO/ FUNDAÇÃO COM 80 CM DE ESPESSURA. AF_06/2018</v>
          </cell>
          <cell r="C2328" t="str">
            <v>M</v>
          </cell>
          <cell r="D2328" t="str">
            <v>493,41</v>
          </cell>
        </row>
        <row r="2329">
          <cell r="A2329">
            <v>98746</v>
          </cell>
          <cell r="B2329" t="str">
            <v>SOLDA DE TOPO EM CHAPA/PERFIL/TUBO DE AÇO CHANFRADO, ESPESSURA=1/4''. AF_06/2018</v>
          </cell>
          <cell r="C2329" t="str">
            <v>M</v>
          </cell>
          <cell r="D2329" t="str">
            <v>43,30</v>
          </cell>
        </row>
        <row r="2330">
          <cell r="A2330">
            <v>98749</v>
          </cell>
          <cell r="B2330" t="str">
            <v>SOLDA DE TOPO EM CHAPA/PERFIL/TUBO DE AÇO CHANFRADO, ESPESSURA=5/16''. AF_06/2018</v>
          </cell>
          <cell r="C2330" t="str">
            <v>M</v>
          </cell>
          <cell r="D2330" t="str">
            <v>51,36</v>
          </cell>
        </row>
        <row r="2331">
          <cell r="A2331">
            <v>98750</v>
          </cell>
          <cell r="B2331" t="str">
            <v>SOLDA DE TOPO EM CHAPA/PERFIL/TUBO DE AÇO CHANFRADO, ESPESSURA=3/8''. AF_06/2018</v>
          </cell>
          <cell r="C2331" t="str">
            <v>M</v>
          </cell>
          <cell r="D2331" t="str">
            <v>61,07</v>
          </cell>
        </row>
        <row r="2332">
          <cell r="A2332">
            <v>98751</v>
          </cell>
          <cell r="B2332" t="str">
            <v>SOLDA DE TOPO EM CHAPA/PERFIL/TUBO DE AÇO CHANFRADO, ESPESSURA=1/2''. AF_06/2018</v>
          </cell>
          <cell r="C2332" t="str">
            <v>M</v>
          </cell>
          <cell r="D2332" t="str">
            <v>86,42</v>
          </cell>
        </row>
        <row r="2333">
          <cell r="A2333">
            <v>98752</v>
          </cell>
          <cell r="B2333" t="str">
            <v>SOLDA DE TOPO EM CHAPA/PERFIL/TUBO DE AÇO CHANFRADO, ESPESSURA=5/8''. AF_06/2018</v>
          </cell>
          <cell r="C2333" t="str">
            <v>M</v>
          </cell>
          <cell r="D2333" t="str">
            <v>116,88</v>
          </cell>
        </row>
        <row r="2334">
          <cell r="A2334">
            <v>98753</v>
          </cell>
          <cell r="B2334" t="str">
            <v>SOLDA DE TOPO EM CHAPA/PERFIL/TUBO DE AÇO CHANFRADO, ESPESSURA=3/4''. AF_06/2018</v>
          </cell>
          <cell r="C2334" t="str">
            <v>M</v>
          </cell>
          <cell r="D2334" t="str">
            <v>154,72</v>
          </cell>
        </row>
        <row r="2335">
          <cell r="A2335">
            <v>100763</v>
          </cell>
          <cell r="B2335" t="str">
            <v>VIGA METÁLICA EM PERFIL LAMINADO OU SOLDADO EM AÇO ESTRUTURAL, COM CONEXÕES PARAFUSADAS, INCLUSOS MÃO DE OBRA, TRANSPORTE E IÇAMENTO UTILIZANDO GUINDASTE - FORNECIMENTO E INSTALAÇÃO. AF_01/2020_P</v>
          </cell>
          <cell r="C2335" t="str">
            <v>KG</v>
          </cell>
          <cell r="D2335" t="str">
            <v>10,01</v>
          </cell>
        </row>
        <row r="2336">
          <cell r="A2336">
            <v>100764</v>
          </cell>
          <cell r="B2336" t="str">
            <v>VIGA METÁLICA EM PERFIL LAMINADO OU SOLDADO EM AÇO ESTRUTURAL, COM CONEXÕES SOLDADAS, INCLUSOS MÃO DE OBRA, TRANSPORTE E IÇAMENTO UTILIZANDO GUINDASTE - FORNECIMENTO E INSTALAÇÃO. AF_01/2020_P</v>
          </cell>
          <cell r="C2336" t="str">
            <v>KG</v>
          </cell>
          <cell r="D2336" t="str">
            <v>9,94</v>
          </cell>
        </row>
        <row r="2337">
          <cell r="A2337">
            <v>100765</v>
          </cell>
          <cell r="B2337" t="str">
            <v>PILAR METÁLICO PERFIL LAMINADO/SOLDADO EM AÇO ESTRUTURAL, COM CONEXÕES PARAFUSADAS, INCLUSOS MÃO DE OBRA, TRANSPORTE E IÇAMENTO UTILIZANDO GUINDASTE - FORNECIMENTO E INSTALAÇÃO. AF_01/2020_P</v>
          </cell>
          <cell r="C2337" t="str">
            <v>KG</v>
          </cell>
          <cell r="D2337" t="str">
            <v>8,96</v>
          </cell>
        </row>
        <row r="2338">
          <cell r="A2338">
            <v>100766</v>
          </cell>
          <cell r="B2338" t="str">
            <v>PILAR METÁLICO PERFIL LAMINADO OU SOLDADO EM AÇO ESTRUTURAL, COM CONEXÕES SOLDADAS, INCLUSOS MÃO DE OBRA, TRANSPORTE E IÇAMENTO UTILIZANDO GUINDASTE - FORNECIMENTO E INSTALAÇÃO. AF_01/2020</v>
          </cell>
          <cell r="C2338" t="str">
            <v>KG</v>
          </cell>
          <cell r="D2338" t="str">
            <v>9,16</v>
          </cell>
        </row>
        <row r="2339">
          <cell r="A2339">
            <v>100767</v>
          </cell>
          <cell r="B2339" t="str">
            <v>CONTRAVENTAMENTO COM CANTONEIRAS DE AÇO, ABAS IGUAIS, COM CONEXÕES PARAFUSADAS, INCLUSOS MÃO DE OBRA, TRANSPORTE E IÇAMENTO UTILIZANDO TALHA MANUAL, PARA EDIFÍCIOS DE ATÉ 2 PAVIMENTOS - FORNECIMENTO E INSTALAÇÃO. AF_01/2020_P</v>
          </cell>
          <cell r="C2339" t="str">
            <v>KG</v>
          </cell>
          <cell r="D2339" t="str">
            <v>9,51</v>
          </cell>
        </row>
        <row r="2340">
          <cell r="A2340">
            <v>100768</v>
          </cell>
          <cell r="B2340" t="str">
            <v>CONTRAVENTAMENTO COM CANTONEIRAS DE AÇO, ABAS IGUAIS, COM CONEXÕES SOLDADAS, INCLUSOS MÃO DE OBRA, TRANSPORTE E IÇAMENTO UTILIZANDO TALHA MANUAL, PARA EDIFÍCIOS DE ATÉ 2 PAVIMENTOS - FORNECIMENTO E INSTALAÇÃO. AF_01/2020</v>
          </cell>
          <cell r="C2340" t="str">
            <v>KG</v>
          </cell>
          <cell r="D2340" t="str">
            <v>13,81</v>
          </cell>
        </row>
        <row r="2341">
          <cell r="A2341">
            <v>100769</v>
          </cell>
          <cell r="B2341" t="str">
            <v>CONTRAVENTAMENTO COM CANTONEIRAS DE AÇO, ABAS IGUAIS, COM CONEXÕES PARAFUSADAS, INCLUSOS MÃO DE OBRA, TRANSPORTE E IÇAMENTO UTILIZANDO GUINDASTE, PARA EDIFÍCIOS DE 3 A 5 PAVIMENTOS - FORNECIMENTO E INSTALAÇÃO. AF_01/2020_P</v>
          </cell>
          <cell r="C2341" t="str">
            <v>KG</v>
          </cell>
          <cell r="D2341" t="str">
            <v>15,04</v>
          </cell>
        </row>
        <row r="2342">
          <cell r="A2342">
            <v>100770</v>
          </cell>
          <cell r="B2342" t="str">
            <v>CONTRAVENTAMENTO COM CANTONEIRAS DE AÇO, ABAS IGUAIS, COM CONEXÕES SOLDADAS, INCLUSOS MÃO DE OBRA, TRANSPORTE E IÇAMENTO UTILIZANDO GUINDASTE, PARA EDIFÍCIOS DE 3 A 5 PAVIMENTOS - FORNECIMENTO E INSTALAÇÃO. AF_01/2020</v>
          </cell>
          <cell r="C2342" t="str">
            <v>KG</v>
          </cell>
          <cell r="D2342" t="str">
            <v>14,64</v>
          </cell>
        </row>
        <row r="2343">
          <cell r="A2343">
            <v>100771</v>
          </cell>
          <cell r="B2343" t="str">
            <v>CONTRAVENTAMENTO COM CANTONEIRAS DE AÇO, ABAS IGUAIS, COM CONEXÕES PARAFUSADAS, INCLUSOS MÃO DE OBRA, TRANSPORTE E IÇAMENTO UTILIZANDO GRUA, PARA EDIFÍCIOS DE 6 A 10 PAVIMENTOS - FORNECIMENTO E INSTALAÇÃO. AF_01/2020_P</v>
          </cell>
          <cell r="C2343" t="str">
            <v>KG</v>
          </cell>
          <cell r="D2343" t="str">
            <v>16,63</v>
          </cell>
        </row>
        <row r="2344">
          <cell r="A2344">
            <v>100772</v>
          </cell>
          <cell r="B2344" t="str">
            <v>CONTRAVENTAMENTO COM CANTONEIRAS DE AÇO, ABAS IGUAIS, COM CONEXÕES SOLDADAS, INCLUSOS MÃO DE OBRA, TRANSPORTE E IÇAMENTO UTILIZANDO GRUA, PARA EDIFÍCIOS DE 6 A 10 PAVIMENTOS - FORNECIMENTO E INSTALAÇÃO. AF_01/2020</v>
          </cell>
          <cell r="C2344" t="str">
            <v>KG</v>
          </cell>
          <cell r="D2344" t="str">
            <v>9,51</v>
          </cell>
        </row>
        <row r="2345">
          <cell r="A2345">
            <v>100773</v>
          </cell>
          <cell r="B2345" t="str">
            <v>ESTRUTURA TRELIÇADA DE COBERTURA, TIPO ARCO, COM LIGAÇÕES SOLDADAS, INCLUSOS PERFIS METÁLICOS, CHAPAS METÁLICAS, MÃO DE OBRA E TRANSPORTE COM GUINDASTE - FORNECIMENTO E INSTALAÇÃO. AF_01/2020_P</v>
          </cell>
          <cell r="C2345" t="str">
            <v>KG</v>
          </cell>
          <cell r="D2345" t="str">
            <v>12,79</v>
          </cell>
        </row>
        <row r="2346">
          <cell r="A2346">
            <v>100774</v>
          </cell>
          <cell r="B2346" t="str">
            <v>ESTRUTURA TRELIÇADA DE COBERTURA, TIPO SHED, COM LIGAÇÕES SOLDADAS, INCLUSOS PERFIS METÁLICOS, CHAPAS METÁLICAS, MÃO DE OBRA E TRANSPORTE COM GUINDASTE - FORNECIMENTO E INSTALAÇÃO. AF_01/2020_P</v>
          </cell>
          <cell r="C2346" t="str">
            <v>KG</v>
          </cell>
          <cell r="D2346" t="str">
            <v>6,99</v>
          </cell>
        </row>
        <row r="2347">
          <cell r="A2347">
            <v>100775</v>
          </cell>
          <cell r="B2347" t="str">
            <v>ESTRUTURA TRELIÇADA DE COBERTURA, TIPO FINK, COM LIGAÇÕES SOLDADAS, INCLUSOS PERFIS METÁLICOS, CHAPAS METÁLICAS, MÃO DE OBRA E TRANSPORTE COM GUINDASTE - FORNECIMENTO E INSTALAÇÃO. AF_01/2020_P</v>
          </cell>
          <cell r="C2347" t="str">
            <v>KG</v>
          </cell>
          <cell r="D2347" t="str">
            <v>8,44</v>
          </cell>
        </row>
        <row r="2348">
          <cell r="A2348">
            <v>100776</v>
          </cell>
          <cell r="B2348" t="str">
            <v>ESTRUTURA TRELIÇADA DE COBERTURA, TIPO ARCO, COM LIGAÇÕES PARAFUSADAS, INCLUSOS PERFIS METÁLICOS, CHAPAS METÁLICAS, MÃO DE OBRA E TRANSPORTE COM GUINDASTE - FORNECIMENTO E INSTALAÇÃO. AF_01/2020_P</v>
          </cell>
          <cell r="C2348" t="str">
            <v>KG</v>
          </cell>
          <cell r="D2348" t="str">
            <v>12,85</v>
          </cell>
        </row>
        <row r="2349">
          <cell r="A2349">
            <v>100777</v>
          </cell>
          <cell r="B2349" t="str">
            <v>ESTRUTURA TRELIÇADA DE COBERTURA, TIPO SHED, COM LIGAÇÕES PARAFUSADAS, INCLUSOS PERFIS METÁLICOS, CHAPAS METÁLICAS, MÃO DE OBRA E TRANSPORTE COM GUINDASTE - FORNECIMENTO E INSTALAÇÃO. AF_01/2020_P</v>
          </cell>
          <cell r="C2349" t="str">
            <v>KG</v>
          </cell>
          <cell r="D2349" t="str">
            <v>9,34</v>
          </cell>
        </row>
        <row r="2350">
          <cell r="A2350">
            <v>100778</v>
          </cell>
          <cell r="B2350" t="str">
            <v>ESTRUTURA TRELIÇADA DE COBERTURA, TIPO FINK, COM LIGAÇÕES PARAFUSADAS, INCLUSOS PERFIS METÁLICOS, CHAPAS METÁLICAS, MÃO DE OBRA E TRANSPORTE COM GUINDASTE - FORNECIMENTO E INSTALAÇÃO. AF_01/2020_P</v>
          </cell>
          <cell r="C2350" t="str">
            <v>KG</v>
          </cell>
          <cell r="D2350" t="str">
            <v>5,84</v>
          </cell>
        </row>
        <row r="2351">
          <cell r="A2351">
            <v>98560</v>
          </cell>
          <cell r="B2351" t="str">
            <v>IMPERMEABILIZAÇÃO DE PISO COM ARGAMASSA DE CIMENTO E AREIA, COM ADITIVO IMPERMEABILIZANTE, E = 2CM. AF_06/2018</v>
          </cell>
          <cell r="C2351" t="str">
            <v>M2</v>
          </cell>
          <cell r="D2351" t="str">
            <v>38,21</v>
          </cell>
        </row>
        <row r="2352">
          <cell r="A2352">
            <v>98561</v>
          </cell>
          <cell r="B2352" t="str">
            <v>IMPERMEABILIZAÇÃO DE PAREDES COM ARGAMASSA DE CIMENTO E AREIA, COM ADITIVO IMPERMEABILIZANTE, E = 2CM. AF_06/2018</v>
          </cell>
          <cell r="C2352" t="str">
            <v>M2</v>
          </cell>
          <cell r="D2352" t="str">
            <v>33,81</v>
          </cell>
        </row>
        <row r="2353">
          <cell r="A2353">
            <v>98562</v>
          </cell>
          <cell r="B2353" t="str">
            <v>IMPERMEABILIZAÇÃO DE FLOREIRA OU VIGA BALDRAME COM ARGAMASSA DE CIMENTO E AREIA, COM ADITIVO IMPERMEABILIZANTE, E = 2 CM. AF_06/2018</v>
          </cell>
          <cell r="C2353" t="str">
            <v>M2</v>
          </cell>
          <cell r="D2353" t="str">
            <v>34,90</v>
          </cell>
        </row>
        <row r="2354">
          <cell r="A2354">
            <v>98555</v>
          </cell>
          <cell r="B2354" t="str">
            <v>IMPERMEABILIZAÇÃO DE SUPERFÍCIE COM ARGAMASSA POLIMÉRICA / MEMBRANA ACRÍLICA, 3 DEMÃOS. AF_06/2018</v>
          </cell>
          <cell r="C2354" t="str">
            <v>M2</v>
          </cell>
          <cell r="D2354" t="str">
            <v>21,77</v>
          </cell>
        </row>
        <row r="2355">
          <cell r="A2355">
            <v>98556</v>
          </cell>
          <cell r="B2355" t="str">
            <v>IMPERMEABILIZAÇÃO DE SUPERFÍCIE COM ARGAMASSA POLIMÉRICA / MEMBRANA ACRÍLICA, 4 DEMÃOS, REFORÇADA COM VÉU DE POLIÉSTER (MAV). AF_06/2018</v>
          </cell>
          <cell r="C2355" t="str">
            <v>M2</v>
          </cell>
          <cell r="D2355" t="str">
            <v>40,83</v>
          </cell>
        </row>
        <row r="2356">
          <cell r="A2356">
            <v>98558</v>
          </cell>
          <cell r="B2356" t="str">
            <v>TRATAMENTO DE RALO OU PONTO EMERGENTE COM ARGAMASSA POLIMÉRICA / MEMBRANA ACRÍLICA REFORÇADO COM VÉU DE POLIÉSTER (MAV). AF_06/2018</v>
          </cell>
          <cell r="C2356" t="str">
            <v>UN</v>
          </cell>
          <cell r="D2356" t="str">
            <v>6,34</v>
          </cell>
        </row>
        <row r="2357">
          <cell r="A2357">
            <v>98559</v>
          </cell>
          <cell r="B2357" t="str">
            <v>TRATAMENTO DE RODAPÉ COM VÉU DE POLIÉSTER. AF_06/2018</v>
          </cell>
          <cell r="C2357" t="str">
            <v>M</v>
          </cell>
          <cell r="D2357" t="str">
            <v>3,71</v>
          </cell>
        </row>
        <row r="2358">
          <cell r="A2358">
            <v>98546</v>
          </cell>
          <cell r="B2358" t="str">
            <v>IMPERMEABILIZAÇÃO DE SUPERFÍCIE COM MANTA ASFÁLTICA, UMA CAMADA, INCLUSIVE APLICAÇÃO DE PRIMER ASFÁLTICO, E=3MM. AF_06/2018</v>
          </cell>
          <cell r="C2358" t="str">
            <v>M2</v>
          </cell>
          <cell r="D2358" t="str">
            <v>84,73</v>
          </cell>
        </row>
        <row r="2359">
          <cell r="A2359">
            <v>98547</v>
          </cell>
          <cell r="B2359" t="str">
            <v>IMPERMEABILIZAÇÃO DE SUPERFÍCIE COM MANTA ASFÁLTICA, DUAS CAMADAS, INCLUSIVE APLICAÇÃO DE PRIMER ASFÁLTICO, E=3MM E E=4MM. AF_06/2018</v>
          </cell>
          <cell r="C2359" t="str">
            <v>M2</v>
          </cell>
          <cell r="D2359" t="str">
            <v>160,21</v>
          </cell>
        </row>
        <row r="2360">
          <cell r="A2360">
            <v>98553</v>
          </cell>
          <cell r="B2360" t="str">
            <v>IMPERMEABILIZAÇÃO DE SUPERFÍCIE COM MEMBRANA À BASE DE POLIURETANO, 2 DEMÃOS. AF_06/2018</v>
          </cell>
          <cell r="C2360" t="str">
            <v>M2</v>
          </cell>
          <cell r="D2360" t="str">
            <v>125,20</v>
          </cell>
        </row>
        <row r="2361">
          <cell r="A2361">
            <v>98554</v>
          </cell>
          <cell r="B2361" t="str">
            <v>IMPERMEABILIZAÇÃO DE SUPERFÍCIE COM MEMBRANA À BASE DE RESINA ACRÍLICA, 3 DEMÃOS. AF_06/2018</v>
          </cell>
          <cell r="C2361" t="str">
            <v>M2</v>
          </cell>
          <cell r="D2361" t="str">
            <v>39,32</v>
          </cell>
        </row>
        <row r="2362">
          <cell r="A2362">
            <v>98557</v>
          </cell>
          <cell r="B2362" t="str">
            <v>IMPERMEABILIZAÇÃO DE SUPERFÍCIE COM EMULSÃO ASFÁLTICA, 2 DEMÃOS AF_06/2018</v>
          </cell>
          <cell r="C2362" t="str">
            <v>M2</v>
          </cell>
          <cell r="D2362" t="str">
            <v>29,92</v>
          </cell>
        </row>
        <row r="2363">
          <cell r="A2363">
            <v>98563</v>
          </cell>
          <cell r="B2363" t="str">
            <v>PROTEÇÃO MECÂNICA DE SUPERFÍCIE HORIZONTAL COM ARGAMASSA DE CIMENTO E AREIA, TRAÇO 1:3, E=2CM. AF_06/2018</v>
          </cell>
          <cell r="C2363" t="str">
            <v>M2</v>
          </cell>
          <cell r="D2363" t="str">
            <v>28,63</v>
          </cell>
        </row>
        <row r="2364">
          <cell r="A2364">
            <v>98564</v>
          </cell>
          <cell r="B2364" t="str">
            <v>PROTEÇÃO MECÂNICA DE SUPERFÍCIE VERTICAL COM ARGAMASSA DE CIMENTO E AREIA, TRAÇO 1:3, E=2CM. AF_06/2018</v>
          </cell>
          <cell r="C2364" t="str">
            <v>M2</v>
          </cell>
          <cell r="D2364" t="str">
            <v>36,41</v>
          </cell>
        </row>
        <row r="2365">
          <cell r="A2365">
            <v>98565</v>
          </cell>
          <cell r="B2365" t="str">
            <v>PROTEÇÃO MECÂNICA DE SUPERFICIE HORIZONTAL COM ARGAMASSA DE CIMENTO E AREIA, TRAÇO 1:3, E=3CM. AF_06/2018</v>
          </cell>
          <cell r="C2365" t="str">
            <v>M2</v>
          </cell>
          <cell r="D2365" t="str">
            <v>40,86</v>
          </cell>
        </row>
        <row r="2366">
          <cell r="A2366">
            <v>98566</v>
          </cell>
          <cell r="B2366" t="str">
            <v>PROTEÇÃO MECÂNICA DE SUPERFÍCIE VERTICAL COM ARGAMASSA DE CIMENTO E AREIA, TRAÇO 1:3, E=3CM. AF_06/2018</v>
          </cell>
          <cell r="C2366" t="str">
            <v>M2</v>
          </cell>
          <cell r="D2366" t="str">
            <v>48,65</v>
          </cell>
        </row>
        <row r="2367">
          <cell r="A2367">
            <v>98567</v>
          </cell>
          <cell r="B2367" t="str">
            <v>PROTEÇÃO MECÂNICA DE SUPERFICIE HORIZONTAL COM ARGAMASSA DE CIMENTO E AREIA, TRAÇO 1:3, E=4CM. AF_06/2018</v>
          </cell>
          <cell r="C2367" t="str">
            <v>M2</v>
          </cell>
          <cell r="D2367" t="str">
            <v>52,41</v>
          </cell>
        </row>
        <row r="2368">
          <cell r="A2368">
            <v>98568</v>
          </cell>
          <cell r="B2368" t="str">
            <v>PROTEÇÃO MECÂNICA DE SUPERFÍCIE VERTICAL COM ARGAMASSA DE CIMENTO E AREIA, TRAÇO 1:3, E=4CM. AF_06/2018</v>
          </cell>
          <cell r="C2368" t="str">
            <v>M2</v>
          </cell>
          <cell r="D2368" t="str">
            <v>60,17</v>
          </cell>
        </row>
        <row r="2369">
          <cell r="A2369">
            <v>98569</v>
          </cell>
          <cell r="B2369" t="str">
            <v>PROTEÇÃO MECÂNICA DE SUPERFICIE HORIZONTAL COM ARGAMASSA DE CIMENTO E AREIA, TRAÇO 1:3, E=5CM. AF_06/2018</v>
          </cell>
          <cell r="C2369" t="str">
            <v>M2</v>
          </cell>
          <cell r="D2369" t="str">
            <v>64,63</v>
          </cell>
        </row>
        <row r="2370">
          <cell r="A2370">
            <v>98570</v>
          </cell>
          <cell r="B2370" t="str">
            <v>PROTEÇÃO MECÂNICA DE SUPERFÍCIE VERTICAL COM ARGAMASSA DE CIMENTO E AREIA, TRAÇO 1:3, E=5CM. AF_06/2018</v>
          </cell>
          <cell r="C2370" t="str">
            <v>M2</v>
          </cell>
          <cell r="D2370" t="str">
            <v>72,43</v>
          </cell>
        </row>
        <row r="2371">
          <cell r="A2371">
            <v>98571</v>
          </cell>
          <cell r="B2371" t="str">
            <v>PROTEÇÃO MECÂNICA DE SUPERFICIE HORIZONTAL COM CONCRETO 15 MPA, E=4CM. AF_06/2018</v>
          </cell>
          <cell r="C2371" t="str">
            <v>M2</v>
          </cell>
          <cell r="D2371" t="str">
            <v>31,31</v>
          </cell>
        </row>
        <row r="2372">
          <cell r="A2372">
            <v>98572</v>
          </cell>
          <cell r="B2372" t="str">
            <v>PROTEÇÃO MECÂNICA DE SUPERFICIE HORIZONTAL COM CONCRETO 15 MPA, E=5CM. AF_06/2018</v>
          </cell>
          <cell r="C2372" t="str">
            <v>M2</v>
          </cell>
          <cell r="D2372" t="str">
            <v>38,50</v>
          </cell>
        </row>
        <row r="2373">
          <cell r="A2373">
            <v>98573</v>
          </cell>
          <cell r="B2373" t="str">
            <v>PROTEÇÃO MECÂNICA DE SUPERFÍCIE VERTICAL COM CONCRETO 15 MPA, E=5CM. AF_06/2018</v>
          </cell>
          <cell r="C2373" t="str">
            <v>M2</v>
          </cell>
          <cell r="D2373" t="str">
            <v>45,99</v>
          </cell>
        </row>
        <row r="2374">
          <cell r="A2374">
            <v>91831</v>
          </cell>
          <cell r="B2374" t="str">
            <v>ELETRODUTO FLEXÍVEL CORRUGADO, PVC, DN 20 MM (1/2"), PARA CIRCUITOS TERMINAIS, INSTALADO EM FORRO - FORNECIMENTO E INSTALAÇÃO. AF_12/2015</v>
          </cell>
          <cell r="C2374" t="str">
            <v>M</v>
          </cell>
          <cell r="D2374" t="str">
            <v>5,04</v>
          </cell>
        </row>
        <row r="2375">
          <cell r="A2375">
            <v>91833</v>
          </cell>
          <cell r="B2375" t="str">
            <v>ELETRODUTO FLEXÍVEL CORRUGADO REFORÇADO, PVC, DN 20 MM (1/2"), PARA CIRCUITOS TERMINAIS, INSTALADO EM FORRO - FORNECIMENTO E INSTALAÇÃO. AF_12/2015</v>
          </cell>
          <cell r="C2375" t="str">
            <v>M</v>
          </cell>
          <cell r="D2375" t="str">
            <v>5,32</v>
          </cell>
        </row>
        <row r="2376">
          <cell r="A2376">
            <v>91834</v>
          </cell>
          <cell r="B2376" t="str">
            <v>ELETRODUTO FLEXÍVEL CORRUGADO, PVC, DN 25 MM (3/4"), PARA CIRCUITOS TERMINAIS, INSTALADO EM FORRO - FORNECIMENTO E INSTALAÇÃO. AF_12/2015</v>
          </cell>
          <cell r="C2376" t="str">
            <v>M</v>
          </cell>
          <cell r="D2376" t="str">
            <v>5,63</v>
          </cell>
        </row>
        <row r="2377">
          <cell r="A2377">
            <v>91835</v>
          </cell>
          <cell r="B2377" t="str">
            <v>ELETRODUTO FLEXÍVEL CORRUGADO REFORÇADO, PVC, DN 25 MM (3/4"), PARA CIRCUITOS TERMINAIS, INSTALADO EM FORRO - FORNECIMENTO E INSTALAÇÃO. AF_12/2015</v>
          </cell>
          <cell r="C2377" t="str">
            <v>M</v>
          </cell>
          <cell r="D2377" t="str">
            <v>6,36</v>
          </cell>
        </row>
        <row r="2378">
          <cell r="A2378">
            <v>91836</v>
          </cell>
          <cell r="B2378" t="str">
            <v>ELETRODUTO FLEXÍVEL CORRUGADO, PVC, DN 32 MM (1"), PARA CIRCUITOS TERMINAIS, INSTALADO EM FORRO - FORNECIMENTO E INSTALAÇÃO. AF_12/2015</v>
          </cell>
          <cell r="C2378" t="str">
            <v>M</v>
          </cell>
          <cell r="D2378" t="str">
            <v>7,28</v>
          </cell>
        </row>
        <row r="2379">
          <cell r="A2379">
            <v>91837</v>
          </cell>
          <cell r="B2379" t="str">
            <v>ELETRODUTO FLEXÍVEL CORRUGADO REFORÇADO, PVC, DN 32 MM (1"), PARA CIRCUITOS TERMINAIS, INSTALADO EM FORRO - FORNECIMENTO E INSTALAÇÃO. AF_12/2015</v>
          </cell>
          <cell r="C2379" t="str">
            <v>M</v>
          </cell>
          <cell r="D2379" t="str">
            <v>8,96</v>
          </cell>
        </row>
        <row r="2380">
          <cell r="A2380">
            <v>91839</v>
          </cell>
          <cell r="B2380" t="str">
            <v>ELETRODUTO FLEXÍVEL LISO, PEAD, DN 32 MM (1"), PARA CIRCUITOS TERMINAIS, INSTALADO EM FORRO - FORNECIMENTO E INSTALAÇÃO. AF_12/2015</v>
          </cell>
          <cell r="C2380" t="str">
            <v>M</v>
          </cell>
          <cell r="D2380" t="str">
            <v>7,21</v>
          </cell>
        </row>
        <row r="2381">
          <cell r="A2381">
            <v>91840</v>
          </cell>
          <cell r="B2381" t="str">
            <v>ELETRODUTO FLEXÍVEL CORRUGADO, PEAD, DN 40 MM (1 1/4"), PARA CIRCUITOS TERMINAIS, INSTALADO EM FORRO - FORNECIMENTO E INSTALAÇÃO. AF_12/2015</v>
          </cell>
          <cell r="C2381" t="str">
            <v>M</v>
          </cell>
          <cell r="D2381" t="str">
            <v>9,17</v>
          </cell>
        </row>
        <row r="2382">
          <cell r="A2382">
            <v>91841</v>
          </cell>
          <cell r="B2382" t="str">
            <v>ELETRODUTO FLEXÍVEL LISO, PEAD, DN 40 MM (1 1/4"), PARA CIRCUITOS TERMINAIS, INSTALADO EM FORRO - FORNECIMENTO E INSTALAÇÃO. AF_12/2015</v>
          </cell>
          <cell r="C2382" t="str">
            <v>M</v>
          </cell>
          <cell r="D2382" t="str">
            <v>8,64</v>
          </cell>
        </row>
        <row r="2383">
          <cell r="A2383">
            <v>91842</v>
          </cell>
          <cell r="B2383" t="str">
            <v>ELETRODUTO FLEXÍVEL CORRUGADO, PVC, DN 20 MM (1/2"), PARA CIRCUITOS TERMINAIS, INSTALADO EM LAJE - FORNECIMENTO E INSTALAÇÃO. AF_12/2015</v>
          </cell>
          <cell r="C2383" t="str">
            <v>M</v>
          </cell>
          <cell r="D2383" t="str">
            <v>3,65</v>
          </cell>
        </row>
        <row r="2384">
          <cell r="A2384">
            <v>91843</v>
          </cell>
          <cell r="B2384" t="str">
            <v>ELETRODUTO FLEXÍVEL CORRUGADO REFORÇADO, PVC, DN 20 MM (1/2"), PARA CIRCUITOS TERMINAIS, INSTALADO EM LAJE - FORNECIMENTO E INSTALAÇÃO. AF_12/2015</v>
          </cell>
          <cell r="C2384" t="str">
            <v>M</v>
          </cell>
          <cell r="D2384" t="str">
            <v>3,93</v>
          </cell>
        </row>
        <row r="2385">
          <cell r="A2385">
            <v>91844</v>
          </cell>
          <cell r="B2385" t="str">
            <v>ELETRODUTO FLEXÍVEL CORRUGADO, PVC, DN 25 MM (3/4"), PARA CIRCUITOS TERMINAIS, INSTALADO EM LAJE - FORNECIMENTO E INSTALAÇÃO. AF_12/2015</v>
          </cell>
          <cell r="C2385" t="str">
            <v>M</v>
          </cell>
          <cell r="D2385" t="str">
            <v>4,26</v>
          </cell>
        </row>
        <row r="2386">
          <cell r="A2386">
            <v>91845</v>
          </cell>
          <cell r="B2386" t="str">
            <v>ELETRODUTO FLEXÍVEL CORRUGADO REFORÇADO, PVC, DN 25 MM (3/4"), PARA CIRCUITOS TERMINAIS, INSTALADO EM LAJE - FORNECIMENTO E INSTALAÇÃO. AF_12/2015</v>
          </cell>
          <cell r="C2386" t="str">
            <v>M</v>
          </cell>
          <cell r="D2386" t="str">
            <v>4,99</v>
          </cell>
        </row>
        <row r="2387">
          <cell r="A2387">
            <v>91846</v>
          </cell>
          <cell r="B2387" t="str">
            <v>ELETRODUTO FLEXÍVEL CORRUGADO, PVC, DN 32 MM (1"), PARA CIRCUITOS TERMINAIS, INSTALADO EM LAJE - FORNECIMENTO E INSTALAÇÃO. AF_12/2015</v>
          </cell>
          <cell r="C2387" t="str">
            <v>M</v>
          </cell>
          <cell r="D2387" t="str">
            <v>5,91</v>
          </cell>
        </row>
        <row r="2388">
          <cell r="A2388">
            <v>91847</v>
          </cell>
          <cell r="B2388" t="str">
            <v>ELETRODUTO FLEXÍVEL CORRUGADO REFORÇADO, PVC, DN 32 MM (1"), PARA CIRCUITOS TERMINAIS, INSTALADO EM LAJE - FORNECIMENTO E INSTALAÇÃO. AF_12/2015</v>
          </cell>
          <cell r="C2388" t="str">
            <v>M</v>
          </cell>
          <cell r="D2388" t="str">
            <v>7,59</v>
          </cell>
        </row>
        <row r="2389">
          <cell r="A2389">
            <v>91849</v>
          </cell>
          <cell r="B2389" t="str">
            <v>ELETRODUTO FLEXÍVEL LISO, PEAD, DN 32 MM (1"), PARA CIRCUITOS TERMINAIS, INSTALADO EM LAJE - FORNECIMENTO E INSTALAÇÃO. AF_12/2015</v>
          </cell>
          <cell r="C2389" t="str">
            <v>M</v>
          </cell>
          <cell r="D2389" t="str">
            <v>5,84</v>
          </cell>
        </row>
        <row r="2390">
          <cell r="A2390">
            <v>91850</v>
          </cell>
          <cell r="B2390" t="str">
            <v>ELETRODUTO FLEXÍVEL CORRUGADO, PEAD, DN 40 MM (1 1/4"), PARA CIRCUITOS TERMINAIS, INSTALADO EM LAJE - FORNECIMENTO E INSTALAÇÃO. AF_12/2015</v>
          </cell>
          <cell r="C2390" t="str">
            <v>M</v>
          </cell>
          <cell r="D2390" t="str">
            <v>7,83</v>
          </cell>
        </row>
        <row r="2391">
          <cell r="A2391">
            <v>91851</v>
          </cell>
          <cell r="B2391" t="str">
            <v>ELETRODUTO FLEXÍVEL LISO, PEAD, DN 40 MM (1 1/4"), PARA CIRCUITOS TERMINAIS, INSTALADO EM LAJE - FORNECIMENTO E INSTALAÇÃO. AF_12/2015</v>
          </cell>
          <cell r="C2391" t="str">
            <v>M</v>
          </cell>
          <cell r="D2391" t="str">
            <v>7,30</v>
          </cell>
        </row>
        <row r="2392">
          <cell r="A2392">
            <v>91852</v>
          </cell>
          <cell r="B2392" t="str">
            <v>ELETRODUTO FLEXÍVEL CORRUGADO, PVC, DN 20 MM (1/2"), PARA CIRCUITOS TERMINAIS, INSTALADO EM PAREDE - FORNECIMENTO E INSTALAÇÃO. AF_12/2015</v>
          </cell>
          <cell r="C2392" t="str">
            <v>M</v>
          </cell>
          <cell r="D2392" t="str">
            <v>5,43</v>
          </cell>
        </row>
        <row r="2393">
          <cell r="A2393">
            <v>91853</v>
          </cell>
          <cell r="B2393" t="str">
            <v>ELETRODUTO FLEXÍVEL CORRUGADO REFORÇADO, PVC, DN 20 MM (1/2"), PARA CIRCUITOS TERMINAIS, INSTALADO EM PAREDE - FORNECIMENTO E INSTALAÇÃO. AF_12/2015</v>
          </cell>
          <cell r="C2393" t="str">
            <v>M</v>
          </cell>
          <cell r="D2393" t="str">
            <v>5,69</v>
          </cell>
        </row>
        <row r="2394">
          <cell r="A2394">
            <v>91854</v>
          </cell>
          <cell r="B2394" t="str">
            <v>ELETRODUTO FLEXÍVEL CORRUGADO, PVC, DN 25 MM (3/4"), PARA CIRCUITOS TERMINAIS, INSTALADO EM PAREDE - FORNECIMENTO E INSTALAÇÃO. AF_12/2015</v>
          </cell>
          <cell r="C2394" t="str">
            <v>M</v>
          </cell>
          <cell r="D2394" t="str">
            <v>6,03</v>
          </cell>
        </row>
        <row r="2395">
          <cell r="A2395">
            <v>91855</v>
          </cell>
          <cell r="B2395" t="str">
            <v>ELETRODUTO FLEXÍVEL CORRUGADO REFORÇADO, PVC, DN 25 MM (3/4"), PARA CIRCUITOS TERMINAIS, INSTALADO EM PAREDE - FORNECIMENTO E INSTALAÇÃO. AF_12/2015</v>
          </cell>
          <cell r="C2395" t="str">
            <v>M</v>
          </cell>
          <cell r="D2395" t="str">
            <v>6,70</v>
          </cell>
        </row>
        <row r="2396">
          <cell r="A2396">
            <v>91856</v>
          </cell>
          <cell r="B2396" t="str">
            <v>ELETRODUTO FLEXÍVEL CORRUGADO, PVC, DN 32 MM (1"), PARA CIRCUITOS TERMINAIS, INSTALADO EM PAREDE - FORNECIMENTO E INSTALAÇÃO. AF_12/2015</v>
          </cell>
          <cell r="C2396" t="str">
            <v>M</v>
          </cell>
          <cell r="D2396" t="str">
            <v>7,60</v>
          </cell>
        </row>
        <row r="2397">
          <cell r="A2397">
            <v>91857</v>
          </cell>
          <cell r="B2397" t="str">
            <v>ELETRODUTO FLEXÍVEL CORRUGADO REFORÇADO, PVC, DN 32 MM (1"), PARA CIRCUITOS TERMINAIS, INSTALADO EM PAREDE - FORNECIMENTO E INSTALAÇÃO. AF_12/2015</v>
          </cell>
          <cell r="C2397" t="str">
            <v>M</v>
          </cell>
          <cell r="D2397" t="str">
            <v>9,16</v>
          </cell>
        </row>
        <row r="2398">
          <cell r="A2398">
            <v>91859</v>
          </cell>
          <cell r="B2398" t="str">
            <v>ELETRODUTO FLEXÍVEL LISO, PEAD, DN 32 MM (1"), PARA CIRCUITOS TERMINAIS, INSTALADO EM PAREDE - FORNECIMENTO E INSTALAÇÃO. AF_12/2015</v>
          </cell>
          <cell r="C2398" t="str">
            <v>M</v>
          </cell>
          <cell r="D2398" t="str">
            <v>7,54</v>
          </cell>
        </row>
        <row r="2399">
          <cell r="A2399">
            <v>91860</v>
          </cell>
          <cell r="B2399" t="str">
            <v>ELETRODUTO FLEXÍVEL CORRUGADO, PEAD, DN 40 MM (1 1/4"), PARA CIRCUITOS TERMINAIS, INSTALADO EM PAREDE - FORNECIMENTO E INSTALAÇÃO. AF_12/2015</v>
          </cell>
          <cell r="C2399" t="str">
            <v>M</v>
          </cell>
          <cell r="D2399" t="str">
            <v>9,42</v>
          </cell>
        </row>
        <row r="2400">
          <cell r="A2400">
            <v>91861</v>
          </cell>
          <cell r="B2400" t="str">
            <v>ELETRODUTO FLEXÍVEL LISO, PEAD, DN 40 MM (1 1/4"), PARA CIRCUITOS TERMINAIS, INSTALADO EM PAREDE - FORNECIMENTO E INSTALAÇÃO. AF_12/2015</v>
          </cell>
          <cell r="C2400" t="str">
            <v>M</v>
          </cell>
          <cell r="D2400" t="str">
            <v>8,93</v>
          </cell>
        </row>
        <row r="2401">
          <cell r="A2401">
            <v>91862</v>
          </cell>
          <cell r="B2401" t="str">
            <v>ELETRODUTO RÍGIDO ROSCÁVEL, PVC, DN 20 MM (1/2"), PARA CIRCUITOS TERMINAIS, INSTALADO EM FORRO - FORNECIMENTO E INSTALAÇÃO. AF_12/2015</v>
          </cell>
          <cell r="C2401" t="str">
            <v>M</v>
          </cell>
          <cell r="D2401" t="str">
            <v>6,05</v>
          </cell>
        </row>
        <row r="2402">
          <cell r="A2402">
            <v>91863</v>
          </cell>
          <cell r="B2402" t="str">
            <v>ELETRODUTO RÍGIDO ROSCÁVEL, PVC, DN 25 MM (3/4"), PARA CIRCUITOS TERMINAIS, INSTALADO EM FORRO - FORNECIMENTO E INSTALAÇÃO. AF_12/2015</v>
          </cell>
          <cell r="C2402" t="str">
            <v>M</v>
          </cell>
          <cell r="D2402" t="str">
            <v>7,10</v>
          </cell>
        </row>
        <row r="2403">
          <cell r="A2403">
            <v>91864</v>
          </cell>
          <cell r="B2403" t="str">
            <v>ELETRODUTO RÍGIDO ROSCÁVEL, PVC, DN 32 MM (1"), PARA CIRCUITOS TERMINAIS, INSTALADO EM FORRO - FORNECIMENTO E INSTALAÇÃO. AF_12/2015</v>
          </cell>
          <cell r="C2403" t="str">
            <v>M</v>
          </cell>
          <cell r="D2403" t="str">
            <v>9,24</v>
          </cell>
        </row>
        <row r="2404">
          <cell r="A2404">
            <v>91865</v>
          </cell>
          <cell r="B2404" t="str">
            <v>ELETRODUTO RÍGIDO ROSCÁVEL, PVC, DN 40 MM (1 1/4"), PARA CIRCUITOS TERMINAIS, INSTALADO EM FORRO - FORNECIMENTO E INSTALAÇÃO. AF_12/2015</v>
          </cell>
          <cell r="C2404" t="str">
            <v>M</v>
          </cell>
          <cell r="D2404" t="str">
            <v>11,43</v>
          </cell>
        </row>
        <row r="2405">
          <cell r="A2405">
            <v>91866</v>
          </cell>
          <cell r="B2405" t="str">
            <v>ELETRODUTO RÍGIDO ROSCÁVEL, PVC, DN 20 MM (1/2"), PARA CIRCUITOS TERMINAIS, INSTALADO EM LAJE - FORNECIMENTO E INSTALAÇÃO. AF_12/2015</v>
          </cell>
          <cell r="C2405" t="str">
            <v>M</v>
          </cell>
          <cell r="D2405" t="str">
            <v>4,76</v>
          </cell>
        </row>
        <row r="2406">
          <cell r="A2406">
            <v>91867</v>
          </cell>
          <cell r="B2406" t="str">
            <v>ELETRODUTO RÍGIDO ROSCÁVEL, PVC, DN 25 MM (3/4"), PARA CIRCUITOS TERMINAIS, INSTALADO EM LAJE - FORNECIMENTO E INSTALAÇÃO. AF_12/2015</v>
          </cell>
          <cell r="C2406" t="str">
            <v>M</v>
          </cell>
          <cell r="D2406" t="str">
            <v>5,82</v>
          </cell>
        </row>
        <row r="2407">
          <cell r="A2407">
            <v>91868</v>
          </cell>
          <cell r="B2407" t="str">
            <v>ELETRODUTO RÍGIDO ROSCÁVEL, PVC, DN 32 MM (1"), PARA CIRCUITOS TERMINAIS, INSTALADO EM LAJE - FORNECIMENTO E INSTALAÇÃO. AF_12/2015</v>
          </cell>
          <cell r="C2407" t="str">
            <v>M</v>
          </cell>
          <cell r="D2407" t="str">
            <v>7,96</v>
          </cell>
        </row>
        <row r="2408">
          <cell r="A2408">
            <v>91869</v>
          </cell>
          <cell r="B2408" t="str">
            <v>ELETRODUTO RÍGIDO ROSCÁVEL, PVC, DN 40 MM (1 1/4"), PARA CIRCUITOS TERMINAIS, INSTALADO EM LAJE - FORNECIMENTO E INSTALAÇÃO. AF_12/2015</v>
          </cell>
          <cell r="C2408" t="str">
            <v>M</v>
          </cell>
          <cell r="D2408" t="str">
            <v>10,15</v>
          </cell>
        </row>
        <row r="2409">
          <cell r="A2409">
            <v>91870</v>
          </cell>
          <cell r="B2409" t="str">
            <v>ELETRODUTO RÍGIDO ROSCÁVEL, PVC, DN 20 MM (1/2"), PARA CIRCUITOS TERMINAIS, INSTALADO EM PAREDE - FORNECIMENTO E INSTALAÇÃO. AF_12/2015</v>
          </cell>
          <cell r="C2409" t="str">
            <v>M</v>
          </cell>
          <cell r="D2409" t="str">
            <v>6,96</v>
          </cell>
        </row>
        <row r="2410">
          <cell r="A2410">
            <v>91871</v>
          </cell>
          <cell r="B2410" t="str">
            <v>ELETRODUTO RÍGIDO ROSCÁVEL, PVC, DN 25 MM (3/4"), PARA CIRCUITOS TERMINAIS, INSTALADO EM PAREDE - FORNECIMENTO E INSTALAÇÃO. AF_12/2015</v>
          </cell>
          <cell r="C2410" t="str">
            <v>M</v>
          </cell>
          <cell r="D2410" t="str">
            <v>8,04</v>
          </cell>
        </row>
        <row r="2411">
          <cell r="A2411">
            <v>91872</v>
          </cell>
          <cell r="B2411" t="str">
            <v>ELETRODUTO RÍGIDO ROSCÁVEL, PVC, DN 32 MM (1"), PARA CIRCUITOS TERMINAIS, INSTALADO EM PAREDE - FORNECIMENTO E INSTALAÇÃO. AF_12/2015</v>
          </cell>
          <cell r="C2411" t="str">
            <v>M</v>
          </cell>
          <cell r="D2411" t="str">
            <v>10,19</v>
          </cell>
        </row>
        <row r="2412">
          <cell r="A2412">
            <v>91873</v>
          </cell>
          <cell r="B2412" t="str">
            <v>ELETRODUTO RÍGIDO ROSCÁVEL, PVC, DN 40 MM (1 1/4"), PARA CIRCUITOS TERMINAIS, INSTALADO EM PAREDE - FORNECIMENTO E INSTALAÇÃO. AF_12/2015</v>
          </cell>
          <cell r="C2412" t="str">
            <v>M</v>
          </cell>
          <cell r="D2412" t="str">
            <v>12,34</v>
          </cell>
        </row>
        <row r="2413">
          <cell r="A2413">
            <v>93008</v>
          </cell>
          <cell r="B2413" t="str">
            <v>ELETRODUTO RÍGIDO ROSCÁVEL, PVC, DN 50 MM (1 1/2") - FORNECIMENTO E INSTALAÇÃO. AF_12/2015</v>
          </cell>
          <cell r="C2413" t="str">
            <v>M</v>
          </cell>
          <cell r="D2413" t="str">
            <v>9,69</v>
          </cell>
        </row>
        <row r="2414">
          <cell r="A2414">
            <v>93009</v>
          </cell>
          <cell r="B2414" t="str">
            <v>ELETRODUTO RÍGIDO ROSCÁVEL, PVC, DN 60 MM (2") - FORNECIMENTO E INSTALAÇÃO. AF_12/2015</v>
          </cell>
          <cell r="C2414" t="str">
            <v>M</v>
          </cell>
          <cell r="D2414" t="str">
            <v>14,08</v>
          </cell>
        </row>
        <row r="2415">
          <cell r="A2415">
            <v>93010</v>
          </cell>
          <cell r="B2415" t="str">
            <v>ELETRODUTO RÍGIDO ROSCÁVEL, PVC, DN 75 MM (2 1/2") - FORNECIMENTO E INSTALAÇÃO. AF_12/2015</v>
          </cell>
          <cell r="C2415" t="str">
            <v>M</v>
          </cell>
          <cell r="D2415" t="str">
            <v>19,41</v>
          </cell>
        </row>
        <row r="2416">
          <cell r="A2416">
            <v>93011</v>
          </cell>
          <cell r="B2416" t="str">
            <v>ELETRODUTO RÍGIDO ROSCÁVEL, PVC, DN 85 MM (3") - FORNECIMENTO E INSTALAÇÃO. AF_12/2015</v>
          </cell>
          <cell r="C2416" t="str">
            <v>M</v>
          </cell>
          <cell r="D2416" t="str">
            <v>23,62</v>
          </cell>
        </row>
        <row r="2417">
          <cell r="A2417">
            <v>93012</v>
          </cell>
          <cell r="B2417" t="str">
            <v>ELETRODUTO RÍGIDO ROSCÁVEL, PVC, DN 110 MM (4") - FORNECIMENTO E INSTALAÇÃO. AF_12/2015</v>
          </cell>
          <cell r="C2417" t="str">
            <v>M</v>
          </cell>
          <cell r="D2417" t="str">
            <v>35,36</v>
          </cell>
        </row>
        <row r="2418">
          <cell r="A2418">
            <v>95726</v>
          </cell>
          <cell r="B2418" t="str">
            <v>ELETRODUTO RÍGIDO SOLDÁVEL, PVC, DN 20 MM (½), APARENTE, INSTALADO EM TETO - FORNECIMENTO E INSTALAÇÃO. AF_11/2016_P</v>
          </cell>
          <cell r="C2418" t="str">
            <v>M</v>
          </cell>
          <cell r="D2418" t="str">
            <v>4,13</v>
          </cell>
        </row>
        <row r="2419">
          <cell r="A2419">
            <v>95727</v>
          </cell>
          <cell r="B2419" t="str">
            <v>ELETRODUTO RÍGIDO SOLDÁVEL, PVC, DN 25 MM (3/4), APARENTE, INSTALADO EM TETO - FORNECIMENTO E INSTALAÇÃO. AF_11/2016_P</v>
          </cell>
          <cell r="C2419" t="str">
            <v>M</v>
          </cell>
          <cell r="D2419" t="str">
            <v>4,69</v>
          </cell>
        </row>
        <row r="2420">
          <cell r="A2420">
            <v>95728</v>
          </cell>
          <cell r="B2420" t="str">
            <v>ELETRODUTO RÍGIDO SOLDÁVEL, PVC, DN 32 MM (1), APARENTE, INSTALADO EM TETO - FORNECIMENTO E INSTALAÇÃO. AF_11/2016_P</v>
          </cell>
          <cell r="C2420" t="str">
            <v>M</v>
          </cell>
          <cell r="D2420" t="str">
            <v>5,87</v>
          </cell>
        </row>
        <row r="2421">
          <cell r="A2421">
            <v>95729</v>
          </cell>
          <cell r="B2421" t="str">
            <v>ELETRODUTO RÍGIDO SOLDÁVEL, PVC, DN 20 MM (½), APARENTE, INSTALADO EM PAREDE - FORNECIMENTO E INSTALAÇÃO. AF_11/2016_P</v>
          </cell>
          <cell r="C2421" t="str">
            <v>M</v>
          </cell>
          <cell r="D2421" t="str">
            <v>5,54</v>
          </cell>
        </row>
        <row r="2422">
          <cell r="A2422">
            <v>95730</v>
          </cell>
          <cell r="B2422" t="str">
            <v>ELETRODUTO RÍGIDO SOLDÁVEL, PVC, DN 25 MM (3/4), APARENTE, INSTALADO EM PAREDE - FORNECIMENTO E INSTALAÇÃO. AF_11/2016_P</v>
          </cell>
          <cell r="C2422" t="str">
            <v>M</v>
          </cell>
          <cell r="D2422" t="str">
            <v>6,10</v>
          </cell>
        </row>
        <row r="2423">
          <cell r="A2423">
            <v>95731</v>
          </cell>
          <cell r="B2423" t="str">
            <v>ELETRODUTO RÍGIDO SOLDÁVEL, PVC, DN 32 MM (1), APARENTE, INSTALADO EM PAREDE - FORNECIMENTO E INSTALAÇÃO. AF_11/2016_P</v>
          </cell>
          <cell r="C2423" t="str">
            <v>M</v>
          </cell>
          <cell r="D2423" t="str">
            <v>7,28</v>
          </cell>
        </row>
        <row r="2424">
          <cell r="A2424">
            <v>95732</v>
          </cell>
          <cell r="B2424" t="str">
            <v>LUVA PARA ELETRODUTO, PVC, SOLDÁVEL, DN 20 MM (1/2), APARENTE, INSTALADA EM TETO - FORNECIMENTO E INSTALAÇÃO. AF_11/2016_P</v>
          </cell>
          <cell r="C2424" t="str">
            <v>UN</v>
          </cell>
          <cell r="D2424" t="str">
            <v>2,96</v>
          </cell>
        </row>
        <row r="2425">
          <cell r="A2425">
            <v>95745</v>
          </cell>
          <cell r="B2425" t="str">
            <v>ELETRODUTO DE AÇO GALVANIZADO, CLASSE LEVE, DN 20 MM (3/4), APARENTE, INSTALADO EM TETO - FORNECIMENTO E INSTALAÇÃO. AF_11/2016_P</v>
          </cell>
          <cell r="C2425" t="str">
            <v>M</v>
          </cell>
          <cell r="D2425" t="str">
            <v>14,82</v>
          </cell>
        </row>
        <row r="2426">
          <cell r="A2426">
            <v>95746</v>
          </cell>
          <cell r="B2426" t="str">
            <v>ELETRODUTO DE AÇO GALVANIZADO, CLASSE LEVE, DN 25 MM (1), APARENTE, INSTALADO EM TETO - FORNECIMENTO E INSTALAÇÃO. AF_11/2016_P</v>
          </cell>
          <cell r="C2426" t="str">
            <v>M</v>
          </cell>
          <cell r="D2426" t="str">
            <v>18,45</v>
          </cell>
        </row>
        <row r="2427">
          <cell r="A2427">
            <v>95747</v>
          </cell>
          <cell r="B2427" t="str">
            <v>ELETRODUTO DE AÇO GALVANIZADO, CLASSE SEMI PESADO, DN 32 MM (1 1/4), APARENTE, INSTALADO EM TETO - FORNECIMENTO E INSTALAÇÃO. AF_11/2016_P</v>
          </cell>
          <cell r="C2427" t="str">
            <v>M</v>
          </cell>
          <cell r="D2427" t="str">
            <v>30,53</v>
          </cell>
        </row>
        <row r="2428">
          <cell r="A2428">
            <v>95748</v>
          </cell>
          <cell r="B2428" t="str">
            <v>ELETRODUTO DE AÇO GALVANIZADO, CLASSE SEMI PESADO, DN 40 MM (1 1/2 ), APARENTE, INSTALADO EM TETO - FORNECIMENTO E INSTALAÇÃO. AF_11/2016_P</v>
          </cell>
          <cell r="C2428" t="str">
            <v>M</v>
          </cell>
          <cell r="D2428" t="str">
            <v>32,99</v>
          </cell>
        </row>
        <row r="2429">
          <cell r="A2429">
            <v>95749</v>
          </cell>
          <cell r="B2429" t="str">
            <v>ELETRODUTO DE AÇO GALVANIZADO, CLASSE LEVE, DN 20 MM (3/4), APARENTE, INSTALADO EM PAREDE - FORNECIMENTO E INSTALAÇÃO. AF_11/2016_P</v>
          </cell>
          <cell r="C2429" t="str">
            <v>M</v>
          </cell>
          <cell r="D2429" t="str">
            <v>19,40</v>
          </cell>
        </row>
        <row r="2430">
          <cell r="A2430">
            <v>95750</v>
          </cell>
          <cell r="B2430" t="str">
            <v>ELETRODUTO DE AÇO GALVANIZADO, CLASSE LEVE, DN 25 MM (1), APARENTE, INSTALADO EM PAREDE - FORNECIMENTO E INSTALAÇÃO. AF_11/2016_P</v>
          </cell>
          <cell r="C2430" t="str">
            <v>M</v>
          </cell>
          <cell r="D2430" t="str">
            <v>22,93</v>
          </cell>
        </row>
        <row r="2431">
          <cell r="A2431">
            <v>95751</v>
          </cell>
          <cell r="B2431" t="str">
            <v>ELETRODUTO DE AÇO GALVANIZADO, CLASSE SEMI PESADO, DN 32 MM (1 1/4), APARENTE, INSTALADO EM PAREDE - FORNECIMENTO E INSTALAÇÃO. AF_11/2016_P</v>
          </cell>
          <cell r="C2431" t="str">
            <v>M</v>
          </cell>
          <cell r="D2431" t="str">
            <v>34,85</v>
          </cell>
        </row>
        <row r="2432">
          <cell r="A2432">
            <v>95752</v>
          </cell>
          <cell r="B2432" t="str">
            <v>ELETRODUTO DE AÇO GALVANIZADO, CLASSE SEMI PESADO, DN 40 MM (1 1/2  ), APARENTE, INSTALADO EM PAREDE - FORNECIMENTO E INSTALAÇÃO. AF_11/2016_P</v>
          </cell>
          <cell r="C2432" t="str">
            <v>M</v>
          </cell>
          <cell r="D2432" t="str">
            <v>37,16</v>
          </cell>
        </row>
        <row r="2433">
          <cell r="A2433">
            <v>97667</v>
          </cell>
          <cell r="B2433" t="str">
            <v>ELETRODUTO FLEXÍVEL CORRUGADO, PEAD, DN 50 (1 ½)  - FORNECIMENTO E INSTALAÇÃO. AF_04/2016</v>
          </cell>
          <cell r="C2433" t="str">
            <v>M</v>
          </cell>
          <cell r="D2433" t="str">
            <v>6,05</v>
          </cell>
        </row>
        <row r="2434">
          <cell r="A2434">
            <v>97668</v>
          </cell>
          <cell r="B2434" t="str">
            <v>ELETRODUTO FLEXÍVEL CORRUGADO, PEAD, DN 63 (2")  - FORNECIMENTO E INSTALAÇÃO. AF_04/2016</v>
          </cell>
          <cell r="C2434" t="str">
            <v>M</v>
          </cell>
          <cell r="D2434" t="str">
            <v>9,21</v>
          </cell>
        </row>
        <row r="2435">
          <cell r="A2435">
            <v>97669</v>
          </cell>
          <cell r="B2435" t="str">
            <v>ELETRODUTO FLEXÍVEL CORRUGADO, PEAD, DN 90 (3) - FORNECIMENTO E INSTALAÇÃO. AF_04/2016</v>
          </cell>
          <cell r="C2435" t="str">
            <v>M</v>
          </cell>
          <cell r="D2435" t="str">
            <v>14,52</v>
          </cell>
        </row>
        <row r="2436">
          <cell r="A2436">
            <v>97670</v>
          </cell>
          <cell r="B2436" t="str">
            <v>ELETRODUTO FLEXÍVEL CORRUGADO, PEAD, DN 100 (4) - FORNECIMENTO E INSTALAÇÃO. AF_04/2016</v>
          </cell>
          <cell r="C2436" t="str">
            <v>M</v>
          </cell>
          <cell r="D2436" t="str">
            <v>18,82</v>
          </cell>
        </row>
        <row r="2437">
          <cell r="A2437">
            <v>91874</v>
          </cell>
          <cell r="B2437" t="str">
            <v>LUVA PARA ELETRODUTO, PVC, ROSCÁVEL, DN 20 MM (1/2"), PARA CIRCUITOS TERMINAIS, INSTALADA EM FORRO - FORNECIMENTO E INSTALAÇÃO. AF_12/2015</v>
          </cell>
          <cell r="C2437" t="str">
            <v>UN</v>
          </cell>
          <cell r="D2437" t="str">
            <v>3,22</v>
          </cell>
        </row>
        <row r="2438">
          <cell r="A2438">
            <v>91875</v>
          </cell>
          <cell r="B2438" t="str">
            <v>LUVA PARA ELETRODUTO, PVC, ROSCÁVEL, DN 25 MM (3/4"), PARA CIRCUITOS TERMINAIS, INSTALADA EM FORRO - FORNECIMENTO E INSTALAÇÃO. AF_12/2015</v>
          </cell>
          <cell r="C2438" t="str">
            <v>UN</v>
          </cell>
          <cell r="D2438" t="str">
            <v>4,26</v>
          </cell>
        </row>
        <row r="2439">
          <cell r="A2439">
            <v>91876</v>
          </cell>
          <cell r="B2439" t="str">
            <v>LUVA PARA ELETRODUTO, PVC, ROSCÁVEL, DN 32 MM (1"), PARA CIRCUITOS TERMINAIS, INSTALADA EM FORRO - FORNECIMENTO E INSTALAÇÃO. AF_12/2015</v>
          </cell>
          <cell r="C2439" t="str">
            <v>UN</v>
          </cell>
          <cell r="D2439" t="str">
            <v>5,60</v>
          </cell>
        </row>
        <row r="2440">
          <cell r="A2440">
            <v>91877</v>
          </cell>
          <cell r="B2440" t="str">
            <v>LUVA PARA ELETRODUTO, PVC, ROSCÁVEL, DN 40 MM (1 1/4"), PARA CIRCUITOS TERMINAIS, INSTALADA EM FORRO - FORNECIMENTO E INSTALAÇÃO. AF_12/2015</v>
          </cell>
          <cell r="C2440" t="str">
            <v>UN</v>
          </cell>
          <cell r="D2440" t="str">
            <v>7,39</v>
          </cell>
        </row>
        <row r="2441">
          <cell r="A2441">
            <v>91878</v>
          </cell>
          <cell r="B2441" t="str">
            <v>LUVA PARA ELETRODUTO, PVC, ROSCÁVEL, DN 20 MM (1/2"), PARA CIRCUITOS TERMINAIS, INSTALADA EM LAJE - FORNECIMENTO E INSTALAÇÃO. AF_12/2015</v>
          </cell>
          <cell r="C2441" t="str">
            <v>UN</v>
          </cell>
          <cell r="D2441" t="str">
            <v>4,18</v>
          </cell>
        </row>
        <row r="2442">
          <cell r="A2442">
            <v>91879</v>
          </cell>
          <cell r="B2442" t="str">
            <v>LUVA PARA ELETRODUTO, PVC, ROSCÁVEL, DN 25 MM (3/4"), PARA CIRCUITOS TERMINAIS, INSTALADA EM LAJE - FORNECIMENTO E INSTALAÇÃO. AF_12/2015</v>
          </cell>
          <cell r="C2442" t="str">
            <v>UN</v>
          </cell>
          <cell r="D2442" t="str">
            <v>5,19</v>
          </cell>
        </row>
        <row r="2443">
          <cell r="A2443">
            <v>91880</v>
          </cell>
          <cell r="B2443" t="str">
            <v>LUVA PARA ELETRODUTO, PVC, ROSCÁVEL, DN 32 MM (1"), PARA CIRCUITOS TERMINAIS, INSTALADA EM LAJE - FORNECIMENTO E INSTALAÇÃO. AF_12/2015</v>
          </cell>
          <cell r="C2443" t="str">
            <v>UN</v>
          </cell>
          <cell r="D2443" t="str">
            <v>6,56</v>
          </cell>
        </row>
        <row r="2444">
          <cell r="A2444">
            <v>91881</v>
          </cell>
          <cell r="B2444" t="str">
            <v>LUVA PARA ELETRODUTO, PVC, ROSCÁVEL, DN 40 MM (1 1/4"), PARA CIRCUITOS TERMINAIS, INSTALADA EM LAJE - FORNECIMENTO E INSTALAÇÃO. AF_12/2015</v>
          </cell>
          <cell r="C2444" t="str">
            <v>UN</v>
          </cell>
          <cell r="D2444" t="str">
            <v>8,35</v>
          </cell>
        </row>
        <row r="2445">
          <cell r="A2445">
            <v>91882</v>
          </cell>
          <cell r="B2445" t="str">
            <v>LUVA PARA ELETRODUTO, PVC, ROSCÁVEL, DN 20 MM (1/2"), PARA CIRCUITOS TERMINAIS, INSTALADA EM PAREDE - FORNECIMENTO E INSTALAÇÃO. AF_12/2015</v>
          </cell>
          <cell r="C2445" t="str">
            <v>UN</v>
          </cell>
          <cell r="D2445" t="str">
            <v>5,21</v>
          </cell>
        </row>
        <row r="2446">
          <cell r="A2446">
            <v>91884</v>
          </cell>
          <cell r="B2446" t="str">
            <v>LUVA PARA ELETRODUTO, PVC, ROSCÁVEL, DN 25 MM (3/4"), PARA CIRCUITOS TERMINAIS, INSTALADA EM PAREDE - FORNECIMENTO E INSTALAÇÃO. AF_12/2015</v>
          </cell>
          <cell r="C2446" t="str">
            <v>UN</v>
          </cell>
          <cell r="D2446" t="str">
            <v>5,97</v>
          </cell>
        </row>
        <row r="2447">
          <cell r="A2447">
            <v>91885</v>
          </cell>
          <cell r="B2447" t="str">
            <v>LUVA PARA ELETRODUTO, PVC, ROSCÁVEL, DN 32 MM (1"), PARA CIRCUITOS TERMINAIS, INSTALADA EM PAREDE - FORNECIMENTO E INSTALAÇÃO. AF_12/2015</v>
          </cell>
          <cell r="C2447" t="str">
            <v>UN</v>
          </cell>
          <cell r="D2447" t="str">
            <v>7,03</v>
          </cell>
        </row>
        <row r="2448">
          <cell r="A2448">
            <v>91886</v>
          </cell>
          <cell r="B2448" t="str">
            <v>LUVA PARA ELETRODUTO, PVC, ROSCÁVEL, DN 40 MM (1 1/4"), PARA CIRCUITOS TERMINAIS, INSTALADA EM PAREDE - FORNECIMENTO E INSTALAÇÃO. AF_12/2015</v>
          </cell>
          <cell r="C2448" t="str">
            <v>UN</v>
          </cell>
          <cell r="D2448" t="str">
            <v>8,45</v>
          </cell>
        </row>
        <row r="2449">
          <cell r="A2449">
            <v>91887</v>
          </cell>
          <cell r="B2449" t="str">
            <v>CURVA 90 GRAUS PARA ELETRODUTO, PVC, ROSCÁVEL, DN 20 MM (1/2"), PARA CIRCUITOS TERMINAIS, INSTALADA EM FORRO - FORNECIMENTO E INSTALAÇÃO. AF_12/2015</v>
          </cell>
          <cell r="C2449" t="str">
            <v>UN</v>
          </cell>
          <cell r="D2449" t="str">
            <v>5,78</v>
          </cell>
        </row>
        <row r="2450">
          <cell r="A2450">
            <v>91889</v>
          </cell>
          <cell r="B2450" t="str">
            <v>CURVA 180 GRAUS PARA ELETRODUTO, PVC, ROSCÁVEL, DN 20 MM (1/2"), PARA CIRCUITOS TERMINAIS, INSTALADA EM FORRO - FORNECIMENTO E INSTALAÇÃO. AF_12/2015</v>
          </cell>
          <cell r="C2450" t="str">
            <v>UN</v>
          </cell>
          <cell r="D2450" t="str">
            <v>5,60</v>
          </cell>
        </row>
        <row r="2451">
          <cell r="A2451">
            <v>91890</v>
          </cell>
          <cell r="B2451" t="str">
            <v>CURVA 90 GRAUS PARA ELETRODUTO, PVC, ROSCÁVEL, DN 25 MM (3/4"), PARA CIRCUITOS TERMINAIS, INSTALADA EM FORRO - FORNECIMENTO E INSTALAÇÃO. AF_12/2015</v>
          </cell>
          <cell r="C2451" t="str">
            <v>UN</v>
          </cell>
          <cell r="D2451" t="str">
            <v>6,96</v>
          </cell>
        </row>
        <row r="2452">
          <cell r="A2452">
            <v>91892</v>
          </cell>
          <cell r="B2452" t="str">
            <v>CURVA 180 GRAUS PARA ELETRODUTO, PVC, ROSCÁVEL, DN 25 MM (3/4"), PARA CIRCUITOS TERMINAIS, INSTALADA EM FORRO - FORNECIMENTO E INSTALAÇÃO. AF_12/2015</v>
          </cell>
          <cell r="C2452" t="str">
            <v>UN</v>
          </cell>
          <cell r="D2452" t="str">
            <v>8,16</v>
          </cell>
        </row>
        <row r="2453">
          <cell r="A2453">
            <v>91893</v>
          </cell>
          <cell r="B2453" t="str">
            <v>CURVA 90 GRAUS PARA ELETRODUTO, PVC, ROSCÁVEL, DN 32 MM (1"), PARA CIRCUITOS TERMINAIS, INSTALADA EM FORRO - FORNECIMENTO E INSTALAÇÃO. AF_12/2015</v>
          </cell>
          <cell r="C2453" t="str">
            <v>UN</v>
          </cell>
          <cell r="D2453" t="str">
            <v>9,45</v>
          </cell>
        </row>
        <row r="2454">
          <cell r="A2454">
            <v>91895</v>
          </cell>
          <cell r="B2454" t="str">
            <v>CURVA 180 GRAUS PARA ELETRODUTO, PVC, ROSCÁVEL, DN 32 MM (1"), PARA CIRCUITOS TERMINAIS, INSTALADA EM FORRO - FORNECIMENTO E INSTALAÇÃO. AF_12/2015</v>
          </cell>
          <cell r="C2454" t="str">
            <v>UN</v>
          </cell>
          <cell r="D2454" t="str">
            <v>10,67</v>
          </cell>
        </row>
        <row r="2455">
          <cell r="A2455">
            <v>91896</v>
          </cell>
          <cell r="B2455" t="str">
            <v>CURVA 90 GRAUS PARA ELETRODUTO, PVC, ROSCÁVEL, DN 40 MM (1 1/4"), PARA CIRCUITOS TERMINAIS, INSTALADA EM FORRO - FORNECIMENTO E INSTALAÇÃO. AF_12/2015</v>
          </cell>
          <cell r="C2455" t="str">
            <v>UN</v>
          </cell>
          <cell r="D2455" t="str">
            <v>11,59</v>
          </cell>
        </row>
        <row r="2456">
          <cell r="A2456">
            <v>91898</v>
          </cell>
          <cell r="B2456" t="str">
            <v>CURVA 180 GRAUS PARA ELETRODUTO, PVC, ROSCÁVEL, DN 40 MM (1 1/4"), PARA CIRCUITOS TERMINAIS, INSTALADA EM FORRO - FORNECIMENTO E INSTALAÇÃO. AF_12/2015</v>
          </cell>
          <cell r="C2456" t="str">
            <v>UN</v>
          </cell>
          <cell r="D2456" t="str">
            <v>12,90</v>
          </cell>
        </row>
        <row r="2457">
          <cell r="A2457">
            <v>91899</v>
          </cell>
          <cell r="B2457" t="str">
            <v>CURVA 90 GRAUS PARA ELETRODUTO, PVC, ROSCÁVEL, DN 20 MM (1/2"), PARA CIRCUITOS TERMINAIS, INSTALADA EM LAJE - FORNECIMENTO E INSTALAÇÃO. AF_12/2015</v>
          </cell>
          <cell r="C2457" t="str">
            <v>UN</v>
          </cell>
          <cell r="D2457" t="str">
            <v>7,17</v>
          </cell>
        </row>
        <row r="2458">
          <cell r="A2458">
            <v>91901</v>
          </cell>
          <cell r="B2458" t="str">
            <v>CURVA 180 GRAUS PARA ELETRODUTO, PVC, ROSCÁVEL, DN 20 MM (1/2"), PARA CIRCUITOS TERMINAIS, INSTALADA EM LAJE - FORNECIMENTO E INSTALAÇÃO. AF_12/2015</v>
          </cell>
          <cell r="C2458" t="str">
            <v>UN</v>
          </cell>
          <cell r="D2458" t="str">
            <v>6,99</v>
          </cell>
        </row>
        <row r="2459">
          <cell r="A2459">
            <v>91902</v>
          </cell>
          <cell r="B2459" t="str">
            <v>CURVA 90 GRAUS PARA ELETRODUTO, PVC, ROSCÁVEL, DN 25 MM (3/4"), PARA CIRCUITOS TERMINAIS, INSTALADA EM LAJE - FORNECIMENTO E INSTALAÇÃO. AF_12/2015</v>
          </cell>
          <cell r="C2459" t="str">
            <v>UN</v>
          </cell>
          <cell r="D2459" t="str">
            <v>8,35</v>
          </cell>
        </row>
        <row r="2460">
          <cell r="A2460">
            <v>91904</v>
          </cell>
          <cell r="B2460" t="str">
            <v>CURVA 180 GRAUS PARA ELETRODUTO, PVC, ROSCÁVEL, DN 25 MM (3/4"), PARA CIRCUITOS TERMINAIS, INSTALADA EM LAJE - FORNECIMENTO E INSTALAÇÃO. AF_12/2015</v>
          </cell>
          <cell r="C2460" t="str">
            <v>UN</v>
          </cell>
          <cell r="D2460" t="str">
            <v>9,55</v>
          </cell>
        </row>
        <row r="2461">
          <cell r="A2461">
            <v>91905</v>
          </cell>
          <cell r="B2461" t="str">
            <v>CURVA 90 GRAUS PARA ELETRODUTO, PVC, ROSCÁVEL, DN 32 MM (1"), PARA CIRCUITOS TERMINAIS, INSTALADA EM LAJE - FORNECIMENTO E INSTALAÇÃO. AF_12/2015</v>
          </cell>
          <cell r="C2461" t="str">
            <v>UN</v>
          </cell>
          <cell r="D2461" t="str">
            <v>10,84</v>
          </cell>
        </row>
        <row r="2462">
          <cell r="A2462">
            <v>91907</v>
          </cell>
          <cell r="B2462" t="str">
            <v>CURVA 180 GRAUS PARA ELETRODUTO, PVC, ROSCÁVEL, DN 32 MM (1), PARA CIRCUITOS TERMINAIS, INSTALADA EM LAJE - FORNECIMENTO E INSTALAÇÃO. AF_12/2015</v>
          </cell>
          <cell r="C2462" t="str">
            <v>UN</v>
          </cell>
          <cell r="D2462" t="str">
            <v>12,06</v>
          </cell>
        </row>
        <row r="2463">
          <cell r="A2463">
            <v>91908</v>
          </cell>
          <cell r="B2463" t="str">
            <v>CURVA 90 GRAUS PARA ELETRODUTO, PVC, ROSCÁVEL, DN 40 MM (1 1/4"), PARA CIRCUITOS TERMINAIS, INSTALADA EM LAJE - FORNECIMENTO E INSTALAÇÃO. AF_12/2015</v>
          </cell>
          <cell r="C2463" t="str">
            <v>UN</v>
          </cell>
          <cell r="D2463" t="str">
            <v>13,01</v>
          </cell>
        </row>
        <row r="2464">
          <cell r="A2464">
            <v>91910</v>
          </cell>
          <cell r="B2464" t="str">
            <v>CURVA 180 GRAUS PARA ELETRODUTO, PVC, ROSCÁVEL, DN 40 MM (1 1/4"), PARA CIRCUITOS TERMINAIS, INSTALADA EM LAJE - FORNECIMENTO E INSTALAÇÃO. AF_12/2015</v>
          </cell>
          <cell r="C2464" t="str">
            <v>UN</v>
          </cell>
          <cell r="D2464" t="str">
            <v>14,32</v>
          </cell>
        </row>
        <row r="2465">
          <cell r="A2465">
            <v>91911</v>
          </cell>
          <cell r="B2465" t="str">
            <v>CURVA 90 GRAUS PARA ELETRODUTO, PVC, ROSCÁVEL, DN 20 MM (1/2"), PARA CIRCUITOS TERMINAIS, INSTALADA EM PAREDE - FORNECIMENTO E INSTALAÇÃO. AF_12/2015</v>
          </cell>
          <cell r="C2465" t="str">
            <v>UN</v>
          </cell>
          <cell r="D2465" t="str">
            <v>8,76</v>
          </cell>
        </row>
        <row r="2466">
          <cell r="A2466">
            <v>91913</v>
          </cell>
          <cell r="B2466" t="str">
            <v>CURVA 180 GRAUS PARA ELETRODUTO, PVC, ROSCÁVEL, DN 20 MM (1/2"), PARA CIRCUITOS TERMINAIS, INSTALADA EM PAREDE - FORNECIMENTO E INSTALAÇÃO. AF_12/2015</v>
          </cell>
          <cell r="C2466" t="str">
            <v>UN</v>
          </cell>
          <cell r="D2466" t="str">
            <v>8,58</v>
          </cell>
        </row>
        <row r="2467">
          <cell r="A2467">
            <v>91914</v>
          </cell>
          <cell r="B2467" t="str">
            <v>CURVA 90 GRAUS PARA ELETRODUTO, PVC, ROSCÁVEL, DN 25 MM (3/4"), PARA CIRCUITOS TERMINAIS, INSTALADA EM PAREDE - FORNECIMENTO E INSTALAÇÃO. AF_12/2015</v>
          </cell>
          <cell r="C2467" t="str">
            <v>UN</v>
          </cell>
          <cell r="D2467" t="str">
            <v>9,58</v>
          </cell>
        </row>
        <row r="2468">
          <cell r="A2468">
            <v>91916</v>
          </cell>
          <cell r="B2468" t="str">
            <v>CURVA 180 GRAUS PARA ELETRODUTO, PVC, ROSCÁVEL, DN 25 MM (3/4"), PARA CIRCUITOS TERMINAIS, INSTALADA EM PAREDE - FORNECIMENTO E INSTALAÇÃO. AF_12/2015</v>
          </cell>
          <cell r="C2468" t="str">
            <v>UN</v>
          </cell>
          <cell r="D2468" t="str">
            <v>10,78</v>
          </cell>
        </row>
        <row r="2469">
          <cell r="A2469">
            <v>91917</v>
          </cell>
          <cell r="B2469" t="str">
            <v>CURVA 90 GRAUS PARA ELETRODUTO, PVC, ROSCÁVEL, DN 32 MM (1"), PARA CIRCUITOS TERMINAIS, INSTALADA EM PAREDE - FORNECIMENTO E INSTALAÇÃO. AF_12/2015</v>
          </cell>
          <cell r="C2469" t="str">
            <v>UN</v>
          </cell>
          <cell r="D2469" t="str">
            <v>11,57</v>
          </cell>
        </row>
        <row r="2470">
          <cell r="A2470">
            <v>91919</v>
          </cell>
          <cell r="B2470" t="str">
            <v>CURVA 180 GRAUS PARA ELETRODUTO, PVC, ROSCÁVEL, DN 32 MM (1), PARA CIRCUITOS TERMINAIS, INSTALADA EM PAREDE - FORNECIMENTO E INSTALAÇÃO. AF_12/2015</v>
          </cell>
          <cell r="C2470" t="str">
            <v>UN</v>
          </cell>
          <cell r="D2470" t="str">
            <v>12,79</v>
          </cell>
        </row>
        <row r="2471">
          <cell r="A2471">
            <v>91920</v>
          </cell>
          <cell r="B2471" t="str">
            <v>CURVA 90 GRAUS PARA ELETRODUTO, PVC, ROSCÁVEL, DN 40 MM (1 1/4"), PARA CIRCUITOS TERMINAIS, INSTALADA EM PAREDE - FORNECIMENTO E INSTALAÇÃO. AF_12/2015</v>
          </cell>
          <cell r="C2471" t="str">
            <v>UN</v>
          </cell>
          <cell r="D2471" t="str">
            <v>13,18</v>
          </cell>
        </row>
        <row r="2472">
          <cell r="A2472">
            <v>91922</v>
          </cell>
          <cell r="B2472" t="str">
            <v>CURVA 180 GRAUS PARA ELETRODUTO, PVC, ROSCÁVEL, DN 40 MM (1 1/4"), PARA CIRCUITOS TERMINAIS, INSTALADA EM PAREDE - FORNECIMENTO E INSTALAÇÃO. AF_12/2015</v>
          </cell>
          <cell r="C2472" t="str">
            <v>UN</v>
          </cell>
          <cell r="D2472" t="str">
            <v>14,49</v>
          </cell>
        </row>
        <row r="2473">
          <cell r="A2473">
            <v>93013</v>
          </cell>
          <cell r="B2473" t="str">
            <v>LUVA PARA ELETRODUTO, PVC, ROSCÁVEL, DN 50 MM (1 1/2") - FORNECIMENTO E INSTALAÇÃO. AF_12/2015</v>
          </cell>
          <cell r="C2473" t="str">
            <v>UN</v>
          </cell>
          <cell r="D2473" t="str">
            <v>9,57</v>
          </cell>
        </row>
        <row r="2474">
          <cell r="A2474">
            <v>93014</v>
          </cell>
          <cell r="B2474" t="str">
            <v>LUVA PARA ELETRODUTO, PVC, ROSCÁVEL, DN 60 MM (2") - FORNECIMENTO E INSTALAÇÃO. AF_12/2015</v>
          </cell>
          <cell r="C2474" t="str">
            <v>UN</v>
          </cell>
          <cell r="D2474" t="str">
            <v>11,66</v>
          </cell>
        </row>
        <row r="2475">
          <cell r="A2475">
            <v>93015</v>
          </cell>
          <cell r="B2475" t="str">
            <v>LUVA PARA ELETRODUTO, PVC, ROSCÁVEL, DN 75 MM (2 1/2") - FORNECIMENTO E INSTALAÇÃO. AF_12/2015</v>
          </cell>
          <cell r="C2475" t="str">
            <v>UN</v>
          </cell>
          <cell r="D2475" t="str">
            <v>17,17</v>
          </cell>
        </row>
        <row r="2476">
          <cell r="A2476">
            <v>93016</v>
          </cell>
          <cell r="B2476" t="str">
            <v>LUVA PARA ELETRODUTO, PVC, ROSCÁVEL, DN 85 MM (3") - FORNECIMENTO E INSTALAÇÃO. AF_12/2015</v>
          </cell>
          <cell r="C2476" t="str">
            <v>UN</v>
          </cell>
          <cell r="D2476" t="str">
            <v>20,69</v>
          </cell>
        </row>
        <row r="2477">
          <cell r="A2477">
            <v>93017</v>
          </cell>
          <cell r="B2477" t="str">
            <v>LUVA PARA ELETRODUTO, PVC, ROSCÁVEL, DN 110 MM (4") - FORNECIMENTO E INSTALAÇÃO. AF_12/2015</v>
          </cell>
          <cell r="C2477" t="str">
            <v>UN</v>
          </cell>
          <cell r="D2477" t="str">
            <v>30,58</v>
          </cell>
        </row>
        <row r="2478">
          <cell r="A2478">
            <v>93018</v>
          </cell>
          <cell r="B2478" t="str">
            <v>CURVA 90 GRAUS PARA ELETRODUTO, PVC, ROSCÁVEL, DN 50 MM (1 1/2") - FORNECIMENTO E INSTALAÇÃO. AF_12/2015</v>
          </cell>
          <cell r="C2478" t="str">
            <v>UN</v>
          </cell>
          <cell r="D2478" t="str">
            <v>14,58</v>
          </cell>
        </row>
        <row r="2479">
          <cell r="A2479">
            <v>93020</v>
          </cell>
          <cell r="B2479" t="str">
            <v>CURVA 90 GRAUS PARA ELETRODUTO, PVC, ROSCÁVEL, DN 60 MM (2") - FORNECIMENTO E INSTALAÇÃO. AF_12/2015</v>
          </cell>
          <cell r="C2479" t="str">
            <v>UN</v>
          </cell>
          <cell r="D2479" t="str">
            <v>18,43</v>
          </cell>
        </row>
        <row r="2480">
          <cell r="A2480">
            <v>93022</v>
          </cell>
          <cell r="B2480" t="str">
            <v>CURVA 90 GRAUS PARA ELETRODUTO, PVC, ROSCÁVEL, DN 75 MM (2 1/2") - FORNECIMENTO E INSTALAÇÃO. AF_12/2015</v>
          </cell>
          <cell r="C2480" t="str">
            <v>UN</v>
          </cell>
          <cell r="D2480" t="str">
            <v>29,73</v>
          </cell>
        </row>
        <row r="2481">
          <cell r="A2481">
            <v>93024</v>
          </cell>
          <cell r="B2481" t="str">
            <v>CURVA 90 GRAUS PARA ELETRODUTO, PVC, ROSCÁVEL, DN 85 MM (3") - FORNECIMENTO E INSTALAÇÃO. AF_12/2015</v>
          </cell>
          <cell r="C2481" t="str">
            <v>UN</v>
          </cell>
          <cell r="D2481" t="str">
            <v>31,40</v>
          </cell>
        </row>
        <row r="2482">
          <cell r="A2482">
            <v>93026</v>
          </cell>
          <cell r="B2482" t="str">
            <v>CURVA 90 GRAUS PARA ELETRODUTO, PVC, ROSCÁVEL, DN 110 MM (4") - FORNECIMENTO E INSTALAÇÃO. AF_12/2015</v>
          </cell>
          <cell r="C2482" t="str">
            <v>UN</v>
          </cell>
          <cell r="D2482" t="str">
            <v>50,15</v>
          </cell>
        </row>
        <row r="2483">
          <cell r="A2483">
            <v>95733</v>
          </cell>
          <cell r="B2483" t="str">
            <v>LUVA PARA ELETRODUTO, PVC, SOLDÁVEL, DN 25 MM (3/4), APARENTE, INSTALADA EM TETO - FORNECIMENTO E INSTALAÇÃO. AF_11/2016_P</v>
          </cell>
          <cell r="C2483" t="str">
            <v>UN</v>
          </cell>
          <cell r="D2483" t="str">
            <v>3,87</v>
          </cell>
        </row>
        <row r="2484">
          <cell r="A2484">
            <v>95734</v>
          </cell>
          <cell r="B2484" t="str">
            <v>LUVA PARA ELETRODUTO, PVC, SOLDÁVEL, DN 32 MM (1), APARENTE, INSTALADA EM TETO - FORNECIMENTO E INSTALAÇÃO. AF_11/2016_P</v>
          </cell>
          <cell r="C2484" t="str">
            <v>UN</v>
          </cell>
          <cell r="D2484" t="str">
            <v>5,12</v>
          </cell>
        </row>
        <row r="2485">
          <cell r="A2485">
            <v>95735</v>
          </cell>
          <cell r="B2485" t="str">
            <v>LUVA PARA ELETRODUTO, PVC, SOLDÁVEL, DN 20 MM (1/2), APARENTE, INSTALADA EM PAREDE - FORNECIMENTO E INSTALAÇÃO. AF_11/2016_P</v>
          </cell>
          <cell r="C2485" t="str">
            <v>UN</v>
          </cell>
          <cell r="D2485" t="str">
            <v>4,42</v>
          </cell>
        </row>
        <row r="2486">
          <cell r="A2486">
            <v>95736</v>
          </cell>
          <cell r="B2486" t="str">
            <v>LUVA PARA ELETRODUTO, PVC, SOLDÁVEL, DN 25 MM (3/4), APARENTE, INSTALADA EM PAREDE - FORNECIMENTO E INSTALAÇÃO. AF_11/2016_P</v>
          </cell>
          <cell r="C2486" t="str">
            <v>UN</v>
          </cell>
          <cell r="D2486" t="str">
            <v>5,16</v>
          </cell>
        </row>
        <row r="2487">
          <cell r="A2487">
            <v>95738</v>
          </cell>
          <cell r="B2487" t="str">
            <v>LUVA PARA ELETRODUTO, PVC, SOLDÁVEL, DN 32 MM (1), APARENTE, INSTALADA EM PAREDE - FORNECIMENTO E INSTALAÇÃO. AF_11/2016_P</v>
          </cell>
          <cell r="C2487" t="str">
            <v>UN</v>
          </cell>
          <cell r="D2487" t="str">
            <v>6,17</v>
          </cell>
        </row>
        <row r="2488">
          <cell r="A2488">
            <v>95753</v>
          </cell>
          <cell r="B2488" t="str">
            <v>LUVA DE EMENDA PARA ELETRODUTO, AÇO GALVANIZADO, DN 20 MM (3/4  ), APARENTE, INSTALADA EM TETO - FORNECIMENTO E INSTALAÇÃO. AF_11/2016_P</v>
          </cell>
          <cell r="C2488" t="str">
            <v>UN</v>
          </cell>
          <cell r="D2488" t="str">
            <v>4,98</v>
          </cell>
        </row>
        <row r="2489">
          <cell r="A2489">
            <v>95754</v>
          </cell>
          <cell r="B2489" t="str">
            <v>LUVA DE EMENDA PARA ELETRODUTO, AÇO GALVANIZADO, DN 25 MM (1''), APARENTE, INSTALADA EM TETO - FORNECIMENTO E INSTALAÇÃO. AF_11/2016_P</v>
          </cell>
          <cell r="C2489" t="str">
            <v>UN</v>
          </cell>
          <cell r="D2489" t="str">
            <v>6,20</v>
          </cell>
        </row>
        <row r="2490">
          <cell r="A2490">
            <v>95755</v>
          </cell>
          <cell r="B2490" t="str">
            <v>LUVA DE EMENDA PARA ELETRODUTO, AÇO GALVANIZADO, DN 32 MM (1 1/4''), APARENTE, INSTALADA EM TETO - FORNECIMENTO E INSTALAÇÃO. AF_11/2016_P</v>
          </cell>
          <cell r="C2490" t="str">
            <v>UN</v>
          </cell>
          <cell r="D2490" t="str">
            <v>8,92</v>
          </cell>
        </row>
        <row r="2491">
          <cell r="A2491">
            <v>95756</v>
          </cell>
          <cell r="B2491" t="str">
            <v>LUVA DE EMENDA PARA ELETRODUTO, AÇO GALVANIZADO, DN 40 MM (1 1/2''), APARENTE, INSTALADA EM TETO - FORNECIMENTO E INSTALAÇÃO. AF_11/2016_P</v>
          </cell>
          <cell r="C2491" t="str">
            <v>UN</v>
          </cell>
          <cell r="D2491" t="str">
            <v>11,87</v>
          </cell>
        </row>
        <row r="2492">
          <cell r="A2492">
            <v>95757</v>
          </cell>
          <cell r="B2492" t="str">
            <v>LUVA DE EMENDA PARA ELETRODUTO, AÇO GALVANIZADO, DN 20 MM (3/4''), APARENTE, INSTALADA EM PAREDE - FORNECIMENTO E INSTALAÇÃO. AF_11/2016_P</v>
          </cell>
          <cell r="C2492" t="str">
            <v>UN</v>
          </cell>
          <cell r="D2492" t="str">
            <v>7,52</v>
          </cell>
        </row>
        <row r="2493">
          <cell r="A2493">
            <v>95758</v>
          </cell>
          <cell r="B2493" t="str">
            <v>LUVA DE EMENDA PARA ELETRODUTO, AÇO GALVANIZADO, DN 25 MM (1''), APARENTE, INSTALADA EM PAREDE - FORNECIMENTO E INSTALAÇÃO. AF_11/2016_P</v>
          </cell>
          <cell r="C2493" t="str">
            <v>UN</v>
          </cell>
          <cell r="D2493" t="str">
            <v>8,45</v>
          </cell>
        </row>
        <row r="2494">
          <cell r="A2494">
            <v>95759</v>
          </cell>
          <cell r="B2494" t="str">
            <v>LUVA DE EMENDA PARA ELETRODUTO, AÇO GALVANIZADO, DN 32 MM (1 1/4''), APARENTE, INSTALADA EM PAREDE - FORNECIMENTO E INSTALAÇÃO. AF_11/2016_P</v>
          </cell>
          <cell r="C2494" t="str">
            <v>UN</v>
          </cell>
          <cell r="D2494" t="str">
            <v>10,74</v>
          </cell>
        </row>
        <row r="2495">
          <cell r="A2495">
            <v>95760</v>
          </cell>
          <cell r="B2495" t="str">
            <v>LUVA DE EMENDA PARA ELETRODUTO, AÇO GALVANIZADO, DN 40 MM (1 1/2''), APARENTE, INSTALADA EM PAREDE - FORNECIMENTO E INSTALAÇÃO. AF_11/2016_P</v>
          </cell>
          <cell r="C2495" t="str">
            <v>UN</v>
          </cell>
          <cell r="D2495" t="str">
            <v>13,20</v>
          </cell>
        </row>
        <row r="2496">
          <cell r="A2496">
            <v>97559</v>
          </cell>
          <cell r="B2496" t="str">
            <v>CURVA 135 GRAUS PARA ELETRODUTO, PVC, ROSCÁVEL, DN 25 MM (3/4), PARA CIRCUITOS TERMINAIS, INSTALADA EM FORRO - FORNECIMENTO E INSTALAÇÃO. AF_12/2015</v>
          </cell>
          <cell r="C2496" t="str">
            <v>UN</v>
          </cell>
          <cell r="D2496" t="str">
            <v>6,82</v>
          </cell>
        </row>
        <row r="2497">
          <cell r="A2497">
            <v>97562</v>
          </cell>
          <cell r="B2497" t="str">
            <v>CURVA 135 GRAUS PARA ELETRODUTO, PVC, ROSCÁVEL, DN 25 MM (3/4), PARA CIRCUITOS TERMINAIS, INSTALADA EM LAJE - FORNECIMENTO E INSTALAÇÃO. AF_12/2015</v>
          </cell>
          <cell r="C2497" t="str">
            <v>UN</v>
          </cell>
          <cell r="D2497" t="str">
            <v>8,21</v>
          </cell>
        </row>
        <row r="2498">
          <cell r="A2498">
            <v>97564</v>
          </cell>
          <cell r="B2498" t="str">
            <v>CURVA 135 GRAUS PARA ELETRODUTO, PVC, ROSCÁVEL, DN 25 MM (3/4), PARA CIRCUITOS TERMINAIS, INSTALADA EM PAREDE - FORNECIMENTO E INSTALAÇÃO. AF_12/2015</v>
          </cell>
          <cell r="C2498" t="str">
            <v>UN</v>
          </cell>
          <cell r="D2498" t="str">
            <v>9,44</v>
          </cell>
        </row>
        <row r="2499">
          <cell r="A2499">
            <v>91924</v>
          </cell>
          <cell r="B2499" t="str">
            <v>CABO DE COBRE FLEXÍVEL ISOLADO, 1,5 MM², ANTI-CHAMA 450/750 V, PARA CIRCUITOS TERMINAIS - FORNECIMENTO E INSTALAÇÃO. AF_12/2015</v>
          </cell>
          <cell r="C2499" t="str">
            <v>M</v>
          </cell>
          <cell r="D2499" t="str">
            <v>1,76</v>
          </cell>
        </row>
        <row r="2500">
          <cell r="A2500">
            <v>91925</v>
          </cell>
          <cell r="B2500" t="str">
            <v>CABO DE COBRE FLEXÍVEL ISOLADO, 1,5 MM², ANTI-CHAMA 0,6/1,0 KV, PARA CIRCUITOS TERMINAIS - FORNECIMENTO E INSTALAÇÃO. AF_12/2015</v>
          </cell>
          <cell r="C2500" t="str">
            <v>M</v>
          </cell>
          <cell r="D2500" t="str">
            <v>2,44</v>
          </cell>
        </row>
        <row r="2501">
          <cell r="A2501">
            <v>91926</v>
          </cell>
          <cell r="B2501" t="str">
            <v>CABO DE COBRE FLEXÍVEL ISOLADO, 2,5 MM², ANTI-CHAMA 450/750 V, PARA CIRCUITOS TERMINAIS - FORNECIMENTO E INSTALAÇÃO. AF_12/2015</v>
          </cell>
          <cell r="C2501" t="str">
            <v>M</v>
          </cell>
          <cell r="D2501" t="str">
            <v>2,53</v>
          </cell>
        </row>
        <row r="2502">
          <cell r="A2502">
            <v>91927</v>
          </cell>
          <cell r="B2502" t="str">
            <v>CABO DE COBRE FLEXÍVEL ISOLADO, 2,5 MM², ANTI-CHAMA 0,6/1,0 KV, PARA CIRCUITOS TERMINAIS - FORNECIMENTO E INSTALAÇÃO. AF_12/2015</v>
          </cell>
          <cell r="C2502" t="str">
            <v>M</v>
          </cell>
          <cell r="D2502" t="str">
            <v>3,27</v>
          </cell>
        </row>
        <row r="2503">
          <cell r="A2503">
            <v>91928</v>
          </cell>
          <cell r="B2503" t="str">
            <v>CABO DE COBRE FLEXÍVEL ISOLADO, 4 MM², ANTI-CHAMA 450/750 V, PARA CIRCUITOS TERMINAIS - FORNECIMENTO E INSTALAÇÃO. AF_12/2015</v>
          </cell>
          <cell r="C2503" t="str">
            <v>M</v>
          </cell>
          <cell r="D2503" t="str">
            <v>4,07</v>
          </cell>
        </row>
        <row r="2504">
          <cell r="A2504">
            <v>91929</v>
          </cell>
          <cell r="B2504" t="str">
            <v>CABO DE COBRE FLEXÍVEL ISOLADO, 4 MM², ANTI-CHAMA 0,6/1,0 KV, PARA CIRCUITOS TERMINAIS - FORNECIMENTO E INSTALAÇÃO. AF_12/2015</v>
          </cell>
          <cell r="C2504" t="str">
            <v>M</v>
          </cell>
          <cell r="D2504" t="str">
            <v>4,60</v>
          </cell>
        </row>
        <row r="2505">
          <cell r="A2505">
            <v>91930</v>
          </cell>
          <cell r="B2505" t="str">
            <v>CABO DE COBRE FLEXÍVEL ISOLADO, 6 MM², ANTI-CHAMA 450/750 V, PARA CIRCUITOS TERMINAIS - FORNECIMENTO E INSTALAÇÃO. AF_12/2015</v>
          </cell>
          <cell r="C2505" t="str">
            <v>M</v>
          </cell>
          <cell r="D2505" t="str">
            <v>5,56</v>
          </cell>
        </row>
        <row r="2506">
          <cell r="A2506">
            <v>91931</v>
          </cell>
          <cell r="B2506" t="str">
            <v>CABO DE COBRE FLEXÍVEL ISOLADO, 6 MM², ANTI-CHAMA 0,6/1,0 KV, PARA CIRCUITOS TERMINAIS - FORNECIMENTO E INSTALAÇÃO. AF_12/2015</v>
          </cell>
          <cell r="C2506" t="str">
            <v>M</v>
          </cell>
          <cell r="D2506" t="str">
            <v>6,19</v>
          </cell>
        </row>
        <row r="2507">
          <cell r="A2507">
            <v>91932</v>
          </cell>
          <cell r="B2507" t="str">
            <v>CABO DE COBRE FLEXÍVEL ISOLADO, 10 MM², ANTI-CHAMA 450/750 V, PARA CIRCUITOS TERMINAIS - FORNECIMENTO E INSTALAÇÃO. AF_12/2015</v>
          </cell>
          <cell r="C2507" t="str">
            <v>M</v>
          </cell>
          <cell r="D2507" t="str">
            <v>9,10</v>
          </cell>
        </row>
        <row r="2508">
          <cell r="A2508">
            <v>91933</v>
          </cell>
          <cell r="B2508" t="str">
            <v>CABO DE COBRE FLEXÍVEL ISOLADO, 10 MM², ANTI-CHAMA 0,6/1,0 KV, PARA CIRCUITOS TERMINAIS - FORNECIMENTO E INSTALAÇÃO. AF_12/2015</v>
          </cell>
          <cell r="C2508" t="str">
            <v>M</v>
          </cell>
          <cell r="D2508" t="str">
            <v>9,70</v>
          </cell>
        </row>
        <row r="2509">
          <cell r="A2509">
            <v>91934</v>
          </cell>
          <cell r="B2509" t="str">
            <v>CABO DE COBRE FLEXÍVEL ISOLADO, 16 MM², ANTI-CHAMA 450/750 V, PARA CIRCUITOS TERMINAIS - FORNECIMENTO E INSTALAÇÃO. AF_12/2015</v>
          </cell>
          <cell r="C2509" t="str">
            <v>M</v>
          </cell>
          <cell r="D2509" t="str">
            <v>13,92</v>
          </cell>
        </row>
        <row r="2510">
          <cell r="A2510">
            <v>91935</v>
          </cell>
          <cell r="B2510" t="str">
            <v>CABO DE COBRE FLEXÍVEL ISOLADO, 16 MM², ANTI-CHAMA 0,6/1,0 KV, PARA CIRCUITOS TERMINAIS - FORNECIMENTO E INSTALAÇÃO. AF_12/2015</v>
          </cell>
          <cell r="C2510" t="str">
            <v>M</v>
          </cell>
          <cell r="D2510" t="str">
            <v>14,78</v>
          </cell>
        </row>
        <row r="2511">
          <cell r="A2511">
            <v>92979</v>
          </cell>
          <cell r="B2511" t="str">
            <v>CABO DE COBRE FLEXÍVEL ISOLADO, 10 MM², ANTI-CHAMA 450/750 V, PARA DISTRIBUIÇÃO - FORNECIMENTO E INSTALAÇÃO. AF_12/2015</v>
          </cell>
          <cell r="C2511" t="str">
            <v>M</v>
          </cell>
          <cell r="D2511" t="str">
            <v>5,97</v>
          </cell>
        </row>
        <row r="2512">
          <cell r="A2512">
            <v>92980</v>
          </cell>
          <cell r="B2512" t="str">
            <v>CABO DE COBRE FLEXÍVEL ISOLADO, 10 MM², ANTI-CHAMA 0,6/1,0 KV, PARA DISTRIBUIÇÃO - FORNECIMENTO E INSTALAÇÃO. AF_12/2015</v>
          </cell>
          <cell r="C2512" t="str">
            <v>M</v>
          </cell>
          <cell r="D2512" t="str">
            <v>6,49</v>
          </cell>
        </row>
        <row r="2513">
          <cell r="A2513">
            <v>92981</v>
          </cell>
          <cell r="B2513" t="str">
            <v>CABO DE COBRE FLEXÍVEL ISOLADO, 16 MM², ANTI-CHAMA 450/750 V, PARA DISTRIBUIÇÃO - FORNECIMENTO E INSTALAÇÃO. AF_12/2015</v>
          </cell>
          <cell r="C2513" t="str">
            <v>M</v>
          </cell>
          <cell r="D2513" t="str">
            <v>9,17</v>
          </cell>
        </row>
        <row r="2514">
          <cell r="A2514">
            <v>92982</v>
          </cell>
          <cell r="B2514" t="str">
            <v>CABO DE COBRE FLEXÍVEL ISOLADO, 16 MM², ANTI-CHAMA 0,6/1,0 KV, PARA DISTRIBUIÇÃO - FORNECIMENTO E INSTALAÇÃO. AF_12/2015</v>
          </cell>
          <cell r="C2514" t="str">
            <v>M</v>
          </cell>
          <cell r="D2514" t="str">
            <v>9,91</v>
          </cell>
        </row>
        <row r="2515">
          <cell r="A2515">
            <v>92983</v>
          </cell>
          <cell r="B2515" t="str">
            <v>CABO DE COBRE FLEXÍVEL ISOLADO, 25 MM², ANTI-CHAMA 450/750 V, PARA DISTRIBUIÇÃO - FORNECIMENTO E INSTALAÇÃO. AF_12/2015</v>
          </cell>
          <cell r="C2515" t="str">
            <v>M</v>
          </cell>
          <cell r="D2515" t="str">
            <v>15,95</v>
          </cell>
        </row>
        <row r="2516">
          <cell r="A2516">
            <v>92984</v>
          </cell>
          <cell r="B2516" t="str">
            <v>CABO DE COBRE FLEXÍVEL ISOLADO, 25 MM², ANTI-CHAMA 0,6/1,0 KV, PARA DISTRIBUIÇÃO - FORNECIMENTO E INSTALAÇÃO. AF_12/2015</v>
          </cell>
          <cell r="C2516" t="str">
            <v>M</v>
          </cell>
          <cell r="D2516" t="str">
            <v>16,37</v>
          </cell>
        </row>
        <row r="2517">
          <cell r="A2517">
            <v>92985</v>
          </cell>
          <cell r="B2517" t="str">
            <v>CABO DE COBRE FLEXÍVEL ISOLADO, 35 MM², ANTI-CHAMA 450/750 V, PARA DISTRIBUIÇÃO - FORNECIMENTO E INSTALAÇÃO. AF_12/2015</v>
          </cell>
          <cell r="C2517" t="str">
            <v>M</v>
          </cell>
          <cell r="D2517" t="str">
            <v>21,45</v>
          </cell>
        </row>
        <row r="2518">
          <cell r="A2518">
            <v>92986</v>
          </cell>
          <cell r="B2518" t="str">
            <v>CABO DE COBRE FLEXÍVEL ISOLADO, 35 MM², ANTI-CHAMA 0,6/1,0 KV, PARA DISTRIBUIÇÃO - FORNECIMENTO E INSTALAÇÃO. AF_12/2015</v>
          </cell>
          <cell r="C2518" t="str">
            <v>M</v>
          </cell>
          <cell r="D2518" t="str">
            <v>22,06</v>
          </cell>
        </row>
        <row r="2519">
          <cell r="A2519">
            <v>92987</v>
          </cell>
          <cell r="B2519" t="str">
            <v>CABO DE COBRE FLEXÍVEL ISOLADO, 50 MM², ANTI-CHAMA 450/750 V, PARA DISTRIBUIÇÃO - FORNECIMENTO E INSTALAÇÃO. AF_12/2015</v>
          </cell>
          <cell r="C2519" t="str">
            <v>M</v>
          </cell>
          <cell r="D2519" t="str">
            <v>30,81</v>
          </cell>
        </row>
        <row r="2520">
          <cell r="A2520">
            <v>92988</v>
          </cell>
          <cell r="B2520" t="str">
            <v>CABO DE COBRE FLEXÍVEL ISOLADO, 50 MM², ANTI-CHAMA 0,6/1,0 KV, PARA DISTRIBUIÇÃO - FORNECIMENTO E INSTALAÇÃO. AF_12/2015</v>
          </cell>
          <cell r="C2520" t="str">
            <v>M</v>
          </cell>
          <cell r="D2520" t="str">
            <v>30,89</v>
          </cell>
        </row>
        <row r="2521">
          <cell r="A2521">
            <v>92989</v>
          </cell>
          <cell r="B2521" t="str">
            <v>CABO DE COBRE FLEXÍVEL ISOLADO, 70 MM², ANTI-CHAMA 450/750 V, PARA DISTRIBUIÇÃO - FORNECIMENTO E INSTALAÇÃO. AF_12/2015</v>
          </cell>
          <cell r="C2521" t="str">
            <v>M</v>
          </cell>
          <cell r="D2521" t="str">
            <v>42,76</v>
          </cell>
        </row>
        <row r="2522">
          <cell r="A2522">
            <v>92990</v>
          </cell>
          <cell r="B2522" t="str">
            <v>CABO DE COBRE FLEXÍVEL ISOLADO, 70 MM², ANTI-CHAMA 0,6/1,0 KV, PARA DISTRIBUIÇÃO - FORNECIMENTO E INSTALAÇÃO. AF_12/2015</v>
          </cell>
          <cell r="C2522" t="str">
            <v>M</v>
          </cell>
          <cell r="D2522" t="str">
            <v>42,27</v>
          </cell>
        </row>
        <row r="2523">
          <cell r="A2523">
            <v>92991</v>
          </cell>
          <cell r="B2523" t="str">
            <v>CABO DE COBRE FLEXÍVEL ISOLADO, 95 MM², ANTI-CHAMA 450/750 V, PARA DISTRIBUIÇÃO - FORNECIMENTO E INSTALAÇÃO. AF_12/2015</v>
          </cell>
          <cell r="C2523" t="str">
            <v>M</v>
          </cell>
          <cell r="D2523" t="str">
            <v>55,73</v>
          </cell>
        </row>
        <row r="2524">
          <cell r="A2524">
            <v>92992</v>
          </cell>
          <cell r="B2524" t="str">
            <v>CABO DE COBRE FLEXÍVEL ISOLADO, 95 MM², ANTI-CHAMA 0,6/1,0 KV, PARA DISTRIBUIÇÃO - FORNECIMENTO E INSTALAÇÃO. AF_12/2015</v>
          </cell>
          <cell r="C2524" t="str">
            <v>M</v>
          </cell>
          <cell r="D2524" t="str">
            <v>55,77</v>
          </cell>
        </row>
        <row r="2525">
          <cell r="A2525">
            <v>92993</v>
          </cell>
          <cell r="B2525" t="str">
            <v>CABO DE COBRE FLEXÍVEL ISOLADO, 120 MM², ANTI-CHAMA 450/750 V, PARA DISTRIBUIÇÃO - FORNECIMENTO E INSTALAÇÃO. AF_12/2015</v>
          </cell>
          <cell r="C2525" t="str">
            <v>M</v>
          </cell>
          <cell r="D2525" t="str">
            <v>71,40</v>
          </cell>
        </row>
        <row r="2526">
          <cell r="A2526">
            <v>92994</v>
          </cell>
          <cell r="B2526" t="str">
            <v>CABO DE COBRE FLEXÍVEL ISOLADO, 120 MM², ANTI-CHAMA 0,6/1,0 KV, PARA DISTRIBUIÇÃO - FORNECIMENTO E INSTALAÇÃO. AF_12/2015</v>
          </cell>
          <cell r="C2526" t="str">
            <v>M</v>
          </cell>
          <cell r="D2526" t="str">
            <v>72,10</v>
          </cell>
        </row>
        <row r="2527">
          <cell r="A2527">
            <v>92995</v>
          </cell>
          <cell r="B2527" t="str">
            <v>CABO DE COBRE FLEXÍVEL ISOLADO, 150 MM², ANTI-CHAMA 450/750 V, PARA DISTRIBUIÇÃO - FORNECIMENTO E INSTALAÇÃO. AF_12/2015</v>
          </cell>
          <cell r="C2527" t="str">
            <v>M</v>
          </cell>
          <cell r="D2527" t="str">
            <v>88,79</v>
          </cell>
        </row>
        <row r="2528">
          <cell r="A2528">
            <v>92996</v>
          </cell>
          <cell r="B2528" t="str">
            <v>CABO DE COBRE FLEXÍVEL ISOLADO, 150 MM², ANTI-CHAMA 0,6/1,0 KV, PARA DISTRIBUIÇÃO - FORNECIMENTO E INSTALAÇÃO. AF_12/2015</v>
          </cell>
          <cell r="C2528" t="str">
            <v>M</v>
          </cell>
          <cell r="D2528" t="str">
            <v>89,03</v>
          </cell>
        </row>
        <row r="2529">
          <cell r="A2529">
            <v>92997</v>
          </cell>
          <cell r="B2529" t="str">
            <v>CABO DE COBRE FLEXÍVEL ISOLADO, 185 MM², ANTI-CHAMA 450/750 V, PARA DISTRIBUIÇÃO - FORNECIMENTO E INSTALAÇÃO. AF_12/2015</v>
          </cell>
          <cell r="C2529" t="str">
            <v>M</v>
          </cell>
          <cell r="D2529" t="str">
            <v>107,87</v>
          </cell>
        </row>
        <row r="2530">
          <cell r="A2530">
            <v>92998</v>
          </cell>
          <cell r="B2530" t="str">
            <v>CABO DE COBRE FLEXÍVEL ISOLADO, 185 MM², ANTI-CHAMA 0,6/1,0 KV, PARA DISTRIBUIÇÃO - FORNECIMENTO E INSTALAÇÃO. AF_12/2015</v>
          </cell>
          <cell r="C2530" t="str">
            <v>M</v>
          </cell>
          <cell r="D2530" t="str">
            <v>108,89</v>
          </cell>
        </row>
        <row r="2531">
          <cell r="A2531">
            <v>92999</v>
          </cell>
          <cell r="B2531" t="str">
            <v>CABO DE COBRE FLEXÍVEL ISOLADO, 240 MM², ANTI-CHAMA 450/750 V, PARA DISTRIBUIÇÃO - FORNECIMENTO E INSTALAÇÃO. AF_12/2015</v>
          </cell>
          <cell r="C2531" t="str">
            <v>M</v>
          </cell>
          <cell r="D2531" t="str">
            <v>141,98</v>
          </cell>
        </row>
        <row r="2532">
          <cell r="A2532">
            <v>93000</v>
          </cell>
          <cell r="B2532" t="str">
            <v>CABO DE COBRE FLEXÍVEL ISOLADO, 240 MM², ANTI-CHAMA 0,6/1,0 KV, PARA DISTRIBUIÇÃO - FORNECIMENTO E INSTALAÇÃO. AF_12/2015</v>
          </cell>
          <cell r="C2532" t="str">
            <v>M</v>
          </cell>
          <cell r="D2532" t="str">
            <v>142,85</v>
          </cell>
        </row>
        <row r="2533">
          <cell r="A2533">
            <v>93001</v>
          </cell>
          <cell r="B2533" t="str">
            <v>CABO DE COBRE RÍGIDO ISOLADO, 300 MM², ANTI-CHAMA 450/750 V, PARA DISTRIBUIÇÃO - FORNECIMENTO E INSTALAÇÃO. AF_12/2015</v>
          </cell>
          <cell r="C2533" t="str">
            <v>M</v>
          </cell>
          <cell r="D2533" t="str">
            <v>173,39</v>
          </cell>
        </row>
        <row r="2534">
          <cell r="A2534">
            <v>93002</v>
          </cell>
          <cell r="B2534" t="str">
            <v>CABO DE COBRE FLEXÍVEL ISOLADO, 300 MM², ANTI-CHAMA 0,6/1,0 KV, PARA DISTRIBUIÇÃO - FORNECIMENTO E INSTALAÇÃO. AF_12/2015</v>
          </cell>
          <cell r="C2534" t="str">
            <v>M</v>
          </cell>
          <cell r="D2534" t="str">
            <v>178,18</v>
          </cell>
        </row>
        <row r="2535">
          <cell r="A2535">
            <v>83446</v>
          </cell>
          <cell r="B2535" t="str">
            <v>CAIXA DE PASSAGEM 30X30X40 COM TAMPA E DRENO BRITA</v>
          </cell>
          <cell r="C2535" t="str">
            <v>UN</v>
          </cell>
          <cell r="D2535" t="str">
            <v>162,77</v>
          </cell>
        </row>
        <row r="2536">
          <cell r="A2536">
            <v>91936</v>
          </cell>
          <cell r="B2536" t="str">
            <v>CAIXA OCTOGONAL 4" X 4", PVC, INSTALADA EM LAJE - FORNECIMENTO E INSTALAÇÃO. AF_12/2015</v>
          </cell>
          <cell r="C2536" t="str">
            <v>UN</v>
          </cell>
          <cell r="D2536" t="str">
            <v>8,47</v>
          </cell>
        </row>
        <row r="2537">
          <cell r="A2537">
            <v>91937</v>
          </cell>
          <cell r="B2537" t="str">
            <v>CAIXA OCTOGONAL 3" X 3", PVC, INSTALADA EM LAJE - FORNECIMENTO E INSTALAÇÃO. AF_12/2015</v>
          </cell>
          <cell r="C2537" t="str">
            <v>UN</v>
          </cell>
          <cell r="D2537" t="str">
            <v>7,31</v>
          </cell>
        </row>
        <row r="2538">
          <cell r="A2538">
            <v>91939</v>
          </cell>
          <cell r="B2538" t="str">
            <v>CAIXA RETANGULAR 4" X 2" ALTA (2,00 M DO PISO), PVC, INSTALADA EM PAREDE - FORNECIMENTO E INSTALAÇÃO. AF_12/2015</v>
          </cell>
          <cell r="C2538" t="str">
            <v>UN</v>
          </cell>
          <cell r="D2538" t="str">
            <v>19,13</v>
          </cell>
        </row>
        <row r="2539">
          <cell r="A2539">
            <v>91940</v>
          </cell>
          <cell r="B2539" t="str">
            <v>CAIXA RETANGULAR 4" X 2" MÉDIA (1,30 M DO PISO), PVC, INSTALADA EM PAREDE - FORNECIMENTO E INSTALAÇÃO. AF_12/2015</v>
          </cell>
          <cell r="C2539" t="str">
            <v>UN</v>
          </cell>
          <cell r="D2539" t="str">
            <v>10,14</v>
          </cell>
        </row>
        <row r="2540">
          <cell r="A2540">
            <v>91941</v>
          </cell>
          <cell r="B2540" t="str">
            <v>CAIXA RETANGULAR 4" X 2" BAIXA (0,30 M DO PISO), PVC, INSTALADA EM PAREDE - FORNECIMENTO E INSTALAÇÃO. AF_12/2015</v>
          </cell>
          <cell r="C2540" t="str">
            <v>UN</v>
          </cell>
          <cell r="D2540" t="str">
            <v>6,76</v>
          </cell>
        </row>
        <row r="2541">
          <cell r="A2541">
            <v>91942</v>
          </cell>
          <cell r="B2541" t="str">
            <v>CAIXA RETANGULAR 4" X 4" ALTA (2,00 M DO PISO), PVC, INSTALADA EM PAREDE - FORNECIMENTO E INSTALAÇÃO. AF_12/2015</v>
          </cell>
          <cell r="C2541" t="str">
            <v>UN</v>
          </cell>
          <cell r="D2541" t="str">
            <v>23,28</v>
          </cell>
        </row>
        <row r="2542">
          <cell r="A2542">
            <v>91943</v>
          </cell>
          <cell r="B2542" t="str">
            <v>CAIXA RETANGULAR 4" X 4" MÉDIA (1,30 M DO PISO), PVC, INSTALADA EM PAREDE - FORNECIMENTO E INSTALAÇÃO. AF_12/2015</v>
          </cell>
          <cell r="C2542" t="str">
            <v>UN</v>
          </cell>
          <cell r="D2542" t="str">
            <v>12,92</v>
          </cell>
        </row>
        <row r="2543">
          <cell r="A2543">
            <v>91944</v>
          </cell>
          <cell r="B2543" t="str">
            <v>CAIXA RETANGULAR 4" X 4" BAIXA (0,30 M DO PISO), PVC, INSTALADA EM PAREDE - FORNECIMENTO E INSTALAÇÃO. AF_12/2015</v>
          </cell>
          <cell r="C2543" t="str">
            <v>UN</v>
          </cell>
          <cell r="D2543" t="str">
            <v>9,06</v>
          </cell>
        </row>
        <row r="2544">
          <cell r="A2544">
            <v>92865</v>
          </cell>
          <cell r="B2544" t="str">
            <v>CAIXA OCTOGONAL 4" X 4", METÁLICA, INSTALADA EM LAJE - FORNECIMENTO E INSTALAÇÃO. AF_12/2015</v>
          </cell>
          <cell r="C2544" t="str">
            <v>UN</v>
          </cell>
          <cell r="D2544" t="str">
            <v>6,65</v>
          </cell>
        </row>
        <row r="2545">
          <cell r="A2545">
            <v>92866</v>
          </cell>
          <cell r="B2545" t="str">
            <v>CAIXA SEXTAVADA 3" X 3", METÁLICA, INSTALADA EM LAJE - FORNECIMENTO E INSTALAÇÃO. AF_12/2015</v>
          </cell>
          <cell r="C2545" t="str">
            <v>UN</v>
          </cell>
          <cell r="D2545" t="str">
            <v>5,60</v>
          </cell>
        </row>
        <row r="2546">
          <cell r="A2546">
            <v>92867</v>
          </cell>
          <cell r="B2546" t="str">
            <v>CAIXA RETANGULAR 4" X 2" ALTA (2,00 M DO PISO), METÁLICA, INSTALADA EM PAREDE - FORNECIMENTO E INSTALAÇÃO. AF_12/2015</v>
          </cell>
          <cell r="C2546" t="str">
            <v>UN</v>
          </cell>
          <cell r="D2546" t="str">
            <v>18,59</v>
          </cell>
        </row>
        <row r="2547">
          <cell r="A2547">
            <v>92868</v>
          </cell>
          <cell r="B2547" t="str">
            <v>CAIXA RETANGULAR 4" X 2" MÉDIA (1,30 M DO PISO), METÁLICA, INSTALADA EM PAREDE - FORNECIMENTO E INSTALAÇÃO. AF_12/2015</v>
          </cell>
          <cell r="C2547" t="str">
            <v>UN</v>
          </cell>
          <cell r="D2547" t="str">
            <v>9,60</v>
          </cell>
        </row>
        <row r="2548">
          <cell r="A2548">
            <v>92869</v>
          </cell>
          <cell r="B2548" t="str">
            <v>CAIXA RETANGULAR 4" X 2" BAIXA (0,30 M DO PISO), METÁLICA, INSTALADA EM PAREDE - FORNECIMENTO E INSTALAÇÃO. AF_12/2015</v>
          </cell>
          <cell r="C2548" t="str">
            <v>UN</v>
          </cell>
          <cell r="D2548" t="str">
            <v>6,22</v>
          </cell>
        </row>
        <row r="2549">
          <cell r="A2549">
            <v>92870</v>
          </cell>
          <cell r="B2549" t="str">
            <v>CAIXA RETANGULAR 4" X 4" ALTA (2,00 M DO PISO), METÁLICA, INSTALADA EM PAREDE - FORNECIMENTO E INSTALAÇÃO. AF_12/2015</v>
          </cell>
          <cell r="C2549" t="str">
            <v>UN</v>
          </cell>
          <cell r="D2549" t="str">
            <v>22,33</v>
          </cell>
        </row>
        <row r="2550">
          <cell r="A2550">
            <v>92871</v>
          </cell>
          <cell r="B2550" t="str">
            <v>CAIXA RETANGULAR 4" X 4" MÉDIA (1,30 M DO PISO), METÁLICA, INSTALADA EM PAREDE - FORNECIMENTO E INSTALAÇÃO. AF_12/2015</v>
          </cell>
          <cell r="C2550" t="str">
            <v>UN</v>
          </cell>
          <cell r="D2550" t="str">
            <v>11,97</v>
          </cell>
        </row>
        <row r="2551">
          <cell r="A2551">
            <v>92872</v>
          </cell>
          <cell r="B2551" t="str">
            <v>CAIXA RETANGULAR 4" X 4" BAIXA (0,30 M DO PISO), METÁLICA, INSTALADA EM PAREDE - FORNECIMENTO E INSTALAÇÃO. AF_12/2015</v>
          </cell>
          <cell r="C2551" t="str">
            <v>UN</v>
          </cell>
          <cell r="D2551" t="str">
            <v>8,11</v>
          </cell>
        </row>
        <row r="2552">
          <cell r="A2552">
            <v>95777</v>
          </cell>
          <cell r="B2552" t="str">
            <v>CONDULETE DE ALUMÍNIO, TIPO B, PARA ELETRODUTO DE AÇO GALVANIZADO DN 20 MM (3/4''), APARENTE - FORNECIMENTO E INSTALAÇÃO. AF_11/2016_P</v>
          </cell>
          <cell r="C2552" t="str">
            <v>UN</v>
          </cell>
          <cell r="D2552" t="str">
            <v>21,03</v>
          </cell>
        </row>
        <row r="2553">
          <cell r="A2553">
            <v>95778</v>
          </cell>
          <cell r="B2553" t="str">
            <v>CONDULETE DE ALUMÍNIO, TIPO C, PARA ELETRODUTO DE AÇO GALVANIZADO DN 20 MM (3/4''), APARENTE - FORNECIMENTO E INSTALAÇÃO. AF_11/2016_P</v>
          </cell>
          <cell r="C2553" t="str">
            <v>UN</v>
          </cell>
          <cell r="D2553" t="str">
            <v>21,58</v>
          </cell>
        </row>
        <row r="2554">
          <cell r="A2554">
            <v>95779</v>
          </cell>
          <cell r="B2554" t="str">
            <v>CONDULETE DE ALUMÍNIO, TIPO E, PARA ELETRODUTO DE AÇO GALVANIZADO DN 20 MM (3/4''), APARENTE - FORNECIMENTO E INSTALAÇÃO. AF_11/2016_P</v>
          </cell>
          <cell r="C2554" t="str">
            <v>UN</v>
          </cell>
          <cell r="D2554" t="str">
            <v>19,73</v>
          </cell>
        </row>
        <row r="2555">
          <cell r="A2555">
            <v>95780</v>
          </cell>
          <cell r="B2555" t="str">
            <v>CONDULETE DE ALUMÍNIO, TIPO B, PARA ELETRODUTO DE AÇO GALVANIZADO DN 25 MM (1''), APARENTE - FORNECIMENTO E INSTALAÇÃO. AF_11/2016_P</v>
          </cell>
          <cell r="C2555" t="str">
            <v>UN</v>
          </cell>
          <cell r="D2555" t="str">
            <v>24,06</v>
          </cell>
        </row>
        <row r="2556">
          <cell r="A2556">
            <v>95781</v>
          </cell>
          <cell r="B2556" t="str">
            <v>CONDULETE DE ALUMÍNIO, TIPO C, PARA ELETRODUTO DE AÇO GALVANIZADO DN 25 MM (1''), APARENTE - FORNECIMENTO E INSTALAÇÃO. AF_11/2016_P</v>
          </cell>
          <cell r="C2556" t="str">
            <v>UN</v>
          </cell>
          <cell r="D2556" t="str">
            <v>24,47</v>
          </cell>
        </row>
        <row r="2557">
          <cell r="A2557">
            <v>95782</v>
          </cell>
          <cell r="B2557" t="str">
            <v>CONDULETE DE ALUMÍNIO, TIPO E, ELETRODUTO DE AÇO GALVANIZADO DN 25 MM (1''), APARENTE - FORNECIMENTO E INSTALAÇÃO. AF_11/2016_P</v>
          </cell>
          <cell r="C2557" t="str">
            <v>UN</v>
          </cell>
          <cell r="D2557" t="str">
            <v>25,54</v>
          </cell>
        </row>
        <row r="2558">
          <cell r="A2558">
            <v>95785</v>
          </cell>
          <cell r="B2558" t="str">
            <v>CONDULETE DE ALUMÍNIO, TIPO E, PARA ELETRODUTO DE AÇO GALVANIZADO DN 32 MM (1 1/4''), APARENTE - FORNECIMENTO E INSTALAÇÃO. AF_11/2016_P</v>
          </cell>
          <cell r="C2558" t="str">
            <v>UN</v>
          </cell>
          <cell r="D2558" t="str">
            <v>29,17</v>
          </cell>
        </row>
        <row r="2559">
          <cell r="A2559">
            <v>95787</v>
          </cell>
          <cell r="B2559" t="str">
            <v>CONDULETE DE ALUMÍNIO, TIPO LR, PARA ELETRODUTO DE AÇO GALVANIZADO DN 20 MM (3/4''), APARENTE - FORNECIMENTO E INSTALAÇÃO. AF_11/2016_P</v>
          </cell>
          <cell r="C2559" t="str">
            <v>UN</v>
          </cell>
          <cell r="D2559" t="str">
            <v>21,10</v>
          </cell>
        </row>
        <row r="2560">
          <cell r="A2560">
            <v>95789</v>
          </cell>
          <cell r="B2560" t="str">
            <v>CONDULETE DE ALUMÍNIO, TIPO LR, PARA ELETRODUTO DE AÇO GALVANIZADO DN 25 MM (1''), APARENTE - FORNECIMENTO E INSTALAÇÃO. AF_11/2016_P</v>
          </cell>
          <cell r="C2560" t="str">
            <v>UN</v>
          </cell>
          <cell r="D2560" t="str">
            <v>26,45</v>
          </cell>
        </row>
        <row r="2561">
          <cell r="A2561">
            <v>95791</v>
          </cell>
          <cell r="B2561" t="str">
            <v>CONDULETE DE ALUMÍNIO, TIPO LR, PARA ELETRODUTO DE AÇO GALVANIZADO DN 32 MM (1 1/4''), APARENTE - FORNECIMENTO E INSTALAÇÃO. AF_11/2016_P</v>
          </cell>
          <cell r="C2561" t="str">
            <v>UN</v>
          </cell>
          <cell r="D2561" t="str">
            <v>34,46</v>
          </cell>
        </row>
        <row r="2562">
          <cell r="A2562">
            <v>95795</v>
          </cell>
          <cell r="B2562" t="str">
            <v>CONDULETE DE ALUMÍNIO, TIPO T, PARA ELETRODUTO DE AÇO GALVANIZADO DN 20 MM (3/4''), APARENTE - FORNECIMENTO E INSTALAÇÃO. AF_11/2016_P</v>
          </cell>
          <cell r="C2562" t="str">
            <v>UN</v>
          </cell>
          <cell r="D2562" t="str">
            <v>24,33</v>
          </cell>
        </row>
        <row r="2563">
          <cell r="A2563">
            <v>95796</v>
          </cell>
          <cell r="B2563" t="str">
            <v>CONDULETE DE ALUMÍNIO, TIPO T, PARA ELETRODUTO DE AÇO GALVANIZADO DN 25 MM (1''), APARENTE - FORNECIMENTO E INSTALAÇÃO. AF_11/2016_P</v>
          </cell>
          <cell r="C2563" t="str">
            <v>UN</v>
          </cell>
          <cell r="D2563" t="str">
            <v>31,10</v>
          </cell>
        </row>
        <row r="2564">
          <cell r="A2564">
            <v>95797</v>
          </cell>
          <cell r="B2564" t="str">
            <v>CONDULETE DE ALUMÍNIO, TIPO T, PARA ELETRODUTO DE AÇO GALVANIZADO DN 32 MM (1 1/4''), APARENTE - FORNECIMENTO E INSTALAÇÃO. AF_11/2016_P</v>
          </cell>
          <cell r="C2564" t="str">
            <v>UN</v>
          </cell>
          <cell r="D2564" t="str">
            <v>39,91</v>
          </cell>
        </row>
        <row r="2565">
          <cell r="A2565">
            <v>95801</v>
          </cell>
          <cell r="B2565" t="str">
            <v>CONDULETE DE ALUMÍNIO, TIPO X, PARA ELETRODUTO DE AÇO GALVANIZADO DN 20 MM (3/4''), APARENTE - FORNECIMENTO E INSTALAÇÃO. AF_11/2016_P</v>
          </cell>
          <cell r="C2565" t="str">
            <v>UN</v>
          </cell>
          <cell r="D2565" t="str">
            <v>29,32</v>
          </cell>
        </row>
        <row r="2566">
          <cell r="A2566">
            <v>95802</v>
          </cell>
          <cell r="B2566" t="str">
            <v>CONDULETE DE ALUMÍNIO, TIPO X, PARA ELETRODUTO DE AÇO GALVANIZADO DN 25 MM (1''), APARENTE - FORNECIMENTO E INSTALAÇÃO. AF_11/2016_P</v>
          </cell>
          <cell r="C2566" t="str">
            <v>UN</v>
          </cell>
          <cell r="D2566" t="str">
            <v>32,77</v>
          </cell>
        </row>
        <row r="2567">
          <cell r="A2567">
            <v>95803</v>
          </cell>
          <cell r="B2567" t="str">
            <v>CONDULETE DE ALUMÍNIO, TIPO X, PARA ELETRODUTO DE AÇO GALVANIZADO DN 32 MM (1 1/4''), APARENTE - FORNECIMENTO E INSTALAÇÃO. AF_11/2016_P</v>
          </cell>
          <cell r="C2567" t="str">
            <v>UN</v>
          </cell>
          <cell r="D2567" t="str">
            <v>44,02</v>
          </cell>
        </row>
        <row r="2568">
          <cell r="A2568">
            <v>95804</v>
          </cell>
          <cell r="B2568" t="str">
            <v>CONDULETE DE PVC, TIPO B, PARA ELETRODUTO DE PVC SOLDÁVEL DN 20 MM (1/2''), APARENTE - FORNECIMENTO E INSTALAÇÃO. AF_11/2016</v>
          </cell>
          <cell r="C2568" t="str">
            <v>UN</v>
          </cell>
          <cell r="D2568" t="str">
            <v>15,97</v>
          </cell>
        </row>
        <row r="2569">
          <cell r="A2569">
            <v>95805</v>
          </cell>
          <cell r="B2569" t="str">
            <v>CONDULETE DE PVC, TIPO B, PARA ELETRODUTO DE PVC SOLDÁVEL DN 25 MM (3/4''), APARENTE - FORNECIMENTO E INSTALAÇÃO. AF_11/2016</v>
          </cell>
          <cell r="C2569" t="str">
            <v>UN</v>
          </cell>
          <cell r="D2569" t="str">
            <v>16,12</v>
          </cell>
        </row>
        <row r="2570">
          <cell r="A2570">
            <v>95806</v>
          </cell>
          <cell r="B2570" t="str">
            <v>CONDULETE DE PVC, TIPO B, PARA ELETRODUTO DE PVC SOLDÁVEL DN 32 MM (1''), APARENTE - FORNECIMENTO E INSTALAÇÃO. AF_11/2016</v>
          </cell>
          <cell r="C2570" t="str">
            <v>UN</v>
          </cell>
          <cell r="D2570" t="str">
            <v>16,63</v>
          </cell>
        </row>
        <row r="2571">
          <cell r="A2571">
            <v>95807</v>
          </cell>
          <cell r="B2571" t="str">
            <v>CONDULETE DE PVC, TIPO LL, PARA ELETRODUTO DE PVC SOLDÁVEL DN 20 MM (1/2''), APARENTE - FORNECIMENTO E INSTALAÇÃO. AF_11/2016</v>
          </cell>
          <cell r="C2571" t="str">
            <v>UN</v>
          </cell>
          <cell r="D2571" t="str">
            <v>18,38</v>
          </cell>
        </row>
        <row r="2572">
          <cell r="A2572">
            <v>95808</v>
          </cell>
          <cell r="B2572" t="str">
            <v>CONDULETE DE PVC, TIPO LL, PARA ELETRODUTO DE PVC SOLDÁVEL DN 25 MM (3/4''), APARENTE - FORNECIMENTO E INSTALAÇÃO. AF_11/2016</v>
          </cell>
          <cell r="C2572" t="str">
            <v>UN</v>
          </cell>
          <cell r="D2572" t="str">
            <v>18,84</v>
          </cell>
        </row>
        <row r="2573">
          <cell r="A2573">
            <v>95809</v>
          </cell>
          <cell r="B2573" t="str">
            <v>CONDULETE DE PVC, TIPO LL, PARA ELETRODUTO DE PVC SOLDÁVEL DN 32 MM (1''), APARENTE - FORNECIMENTO E INSTALAÇÃO. AF_11/2016</v>
          </cell>
          <cell r="C2573" t="str">
            <v>UN</v>
          </cell>
          <cell r="D2573" t="str">
            <v>20,60</v>
          </cell>
        </row>
        <row r="2574">
          <cell r="A2574">
            <v>95810</v>
          </cell>
          <cell r="B2574" t="str">
            <v>CONDULETE DE PVC, TIPO LB, PARA ELETRODUTO DE PVC SOLDÁVEL DN 20 MM (1/2''), APARENTE - FORNECIMENTO E INSTALAÇÃO. AF_11/2016</v>
          </cell>
          <cell r="C2574" t="str">
            <v>UN</v>
          </cell>
          <cell r="D2574" t="str">
            <v>9,39</v>
          </cell>
        </row>
        <row r="2575">
          <cell r="A2575">
            <v>95811</v>
          </cell>
          <cell r="B2575" t="str">
            <v>CONDULETE DE PVC, TIPO LB, PARA ELETRODUTO DE PVC SOLDÁVEL DN 25 MM (3/4''), APARENTE - FORNECIMENTO E INSTALAÇÃO. AF_11/2016</v>
          </cell>
          <cell r="C2575" t="str">
            <v>UN</v>
          </cell>
          <cell r="D2575" t="str">
            <v>9,86</v>
          </cell>
        </row>
        <row r="2576">
          <cell r="A2576">
            <v>95812</v>
          </cell>
          <cell r="B2576" t="str">
            <v>CONDULETE DE PVC, TIPO LB, PARA ELETRODUTO DE PVC SOLDÁVEL DN 32 MM (1''), APARENTE - FORNECIMENTO E INSTALAÇÃO. AF_11/2016</v>
          </cell>
          <cell r="C2576" t="str">
            <v>UN</v>
          </cell>
          <cell r="D2576" t="str">
            <v>11,61</v>
          </cell>
        </row>
        <row r="2577">
          <cell r="A2577">
            <v>95813</v>
          </cell>
          <cell r="B2577" t="str">
            <v>CONDULETE DE PVC, TIPO TB, PARA ELETRODUTO DE PVC SOLDÁVEL DN 20 MM (1/2''), APARENTE - FORNECIMENTO E INSTALAÇÃO. AF_11/2016</v>
          </cell>
          <cell r="C2577" t="str">
            <v>UN</v>
          </cell>
          <cell r="D2577" t="str">
            <v>11,42</v>
          </cell>
        </row>
        <row r="2578">
          <cell r="A2578">
            <v>95814</v>
          </cell>
          <cell r="B2578" t="str">
            <v>CONDULETE DE PVC, TIPO TB, PARA ELETRODUTO DE PVC SOLDÁVEL DN 25 MM (3/4''), APARENTE - FORNECIMENTO E INSTALAÇÃO. AF_11/2016</v>
          </cell>
          <cell r="C2578" t="str">
            <v>UN</v>
          </cell>
          <cell r="D2578" t="str">
            <v>12,12</v>
          </cell>
        </row>
        <row r="2579">
          <cell r="A2579">
            <v>95815</v>
          </cell>
          <cell r="B2579" t="str">
            <v>CONDULETE DE PVC, TIPO TB, PARA ELETRODUTO DE PVC SOLDÁVEL DN 32 MM (1''), APARENTE - FORNECIMENTO E INSTALAÇÃO. AF_11/2016</v>
          </cell>
          <cell r="C2579" t="str">
            <v>UN</v>
          </cell>
          <cell r="D2579" t="str">
            <v>15,46</v>
          </cell>
        </row>
        <row r="2580">
          <cell r="A2580">
            <v>95816</v>
          </cell>
          <cell r="B2580" t="str">
            <v>CONDULETE DE PVC, TIPO X, PARA ELETRODUTO DE PVC SOLDÁVEL DN 20 MM (1/2''), APARENTE - FORNECIMENTO E INSTALAÇÃO. AF_11/2016</v>
          </cell>
          <cell r="C2580" t="str">
            <v>UN</v>
          </cell>
          <cell r="D2580" t="str">
            <v>22,58</v>
          </cell>
        </row>
        <row r="2581">
          <cell r="A2581">
            <v>95817</v>
          </cell>
          <cell r="B2581" t="str">
            <v>CONDULETE DE PVC, TIPO X, PARA ELETRODUTO DE PVC SOLDÁVEL DN 25 MM (3/4''), APARENTE - FORNECIMENTO E INSTALAÇÃO. AF_11/2016</v>
          </cell>
          <cell r="C2581" t="str">
            <v>UN</v>
          </cell>
          <cell r="D2581" t="str">
            <v>23,25</v>
          </cell>
        </row>
        <row r="2582">
          <cell r="A2582">
            <v>95818</v>
          </cell>
          <cell r="B2582" t="str">
            <v>CONDULETE DE PVC, TIPO X, PARA ELETRODUTO DE PVC SOLDÁVEL DN 32 MM (1''), APARENTE - FORNECIMENTO E INSTALAÇÃO. AF_11/2016</v>
          </cell>
          <cell r="C2582" t="str">
            <v>UN</v>
          </cell>
          <cell r="D2582" t="str">
            <v>27,75</v>
          </cell>
        </row>
        <row r="2583">
          <cell r="A2583">
            <v>97886</v>
          </cell>
          <cell r="B2583" t="str">
            <v>CAIXA ENTERRADA ELÉTRICA RETANGULAR, EM ALVENARIA COM TIJOLOS CERÂMICOS MACIÇOS, FUNDO COM BRITA, DIMENSÕES INTERNAS: 0,3X0,3X0,3 M. AF_05/2018</v>
          </cell>
          <cell r="C2583" t="str">
            <v>UN</v>
          </cell>
          <cell r="D2583" t="str">
            <v>132,12</v>
          </cell>
        </row>
        <row r="2584">
          <cell r="A2584">
            <v>97887</v>
          </cell>
          <cell r="B2584" t="str">
            <v>CAIXA ENTERRADA ELÉTRICA RETANGULAR, EM ALVENARIA COM TIJOLOS CERÂMICOS MACIÇOS, FUNDO COM BRITA, DIMENSÕES INTERNAS: 0,4X0,4X0,4 M. AF_05/2018</v>
          </cell>
          <cell r="C2584" t="str">
            <v>UN</v>
          </cell>
          <cell r="D2584" t="str">
            <v>208,97</v>
          </cell>
        </row>
        <row r="2585">
          <cell r="A2585">
            <v>97888</v>
          </cell>
          <cell r="B2585" t="str">
            <v>CAIXA ENTERRADA ELÉTRICA RETANGULAR, EM ALVENARIA COM TIJOLOS CERÂMICOS MACIÇOS, FUNDO COM BRITA, DIMENSÕES INTERNAS: 0,6X0,6X0,6 M. AF_05/2018</v>
          </cell>
          <cell r="C2585" t="str">
            <v>UN</v>
          </cell>
          <cell r="D2585" t="str">
            <v>406,07</v>
          </cell>
        </row>
        <row r="2586">
          <cell r="A2586">
            <v>97889</v>
          </cell>
          <cell r="B2586" t="str">
            <v>CAIXA ENTERRADA ELÉTRICA RETANGULAR, EM ALVENARIA COM TIJOLOS CERÂMICOS MACIÇOS, FUNDO COM BRITA, DIMENSÕES INTERNAS: 0,8X0,8X0,6 M. AF_05/2018</v>
          </cell>
          <cell r="C2586" t="str">
            <v>UN</v>
          </cell>
          <cell r="D2586" t="str">
            <v>544,34</v>
          </cell>
        </row>
        <row r="2587">
          <cell r="A2587">
            <v>97890</v>
          </cell>
          <cell r="B2587" t="str">
            <v>CAIXA ENTERRADA ELÉTRICA RETANGULAR, EM ALVENARIA COM TIJOLOS CERÂMICOS MACIÇOS, FUNDO COM BRITA, DIMENSÕES INTERNAS: 1X1X0,6 M. AF_05/2018</v>
          </cell>
          <cell r="C2587" t="str">
            <v>UN</v>
          </cell>
          <cell r="D2587" t="str">
            <v>630,66</v>
          </cell>
        </row>
        <row r="2588">
          <cell r="A2588">
            <v>97891</v>
          </cell>
          <cell r="B2588" t="str">
            <v>CAIXA ENTERRADA ELÉTRICA RETANGULAR, EM ALVENARIA COM BLOCOS DE CONCRETO, FUNDO COM BRITA, DIMENSÕES INTERNAS: 0,4X0,4X0,4 M. AF_05/2018</v>
          </cell>
          <cell r="C2588" t="str">
            <v>UN</v>
          </cell>
          <cell r="D2588" t="str">
            <v>153,47</v>
          </cell>
        </row>
        <row r="2589">
          <cell r="A2589">
            <v>97892</v>
          </cell>
          <cell r="B2589" t="str">
            <v>CAIXA ENTERRADA ELÉTRICA RETANGULAR, EM ALVENARIA COM BLOCOS DE CONCRETO, FUNDO COM BRITA, DIMENSÕES INTERNAS: 0,6X0,6X0,6 M. AF_05/2018</v>
          </cell>
          <cell r="C2589" t="str">
            <v>UN</v>
          </cell>
          <cell r="D2589" t="str">
            <v>288,74</v>
          </cell>
        </row>
        <row r="2590">
          <cell r="A2590">
            <v>97893</v>
          </cell>
          <cell r="B2590" t="str">
            <v>CAIXA ENTERRADA ELÉTRICA RETANGULAR, EM ALVENARIA COM BLOCOS DE CONCRETO, FUNDO COM BRITA, DIMENSÕES INTERNAS: 0,8X0,8X0,6 M. AF_05/2018</v>
          </cell>
          <cell r="C2590" t="str">
            <v>UN</v>
          </cell>
          <cell r="D2590" t="str">
            <v>394,71</v>
          </cell>
        </row>
        <row r="2591">
          <cell r="A2591">
            <v>97894</v>
          </cell>
          <cell r="B2591" t="str">
            <v>CAIXA ENTERRADA ELÉTRICA RETANGULAR, EM ALVENARIA COM BLOCOS DE CONCRETO, FUNDO COM BRITA, DIMENSÕES INTERNAS: 1X1X0,6 M. AF_05/2018</v>
          </cell>
          <cell r="C2591" t="str">
            <v>UN</v>
          </cell>
          <cell r="D2591" t="str">
            <v>449,35</v>
          </cell>
        </row>
        <row r="2592">
          <cell r="A2592">
            <v>68066</v>
          </cell>
          <cell r="B2592" t="str">
            <v>CAIXA DE PROTECAO PARA MEDIDOR MONOFASICO, FORNECIMENTO E INSTALACAO</v>
          </cell>
          <cell r="C2592" t="str">
            <v>UN</v>
          </cell>
          <cell r="D2592" t="str">
            <v>103,41</v>
          </cell>
        </row>
        <row r="2593">
          <cell r="A2593">
            <v>72319</v>
          </cell>
          <cell r="B2593" t="str">
            <v>DISJUNTOR BAIXA TENSAO TRIPOLAR A SECO  800A/600V, INCLUSIVE ELETROTÉCNICO</v>
          </cell>
          <cell r="C2593" t="str">
            <v>UN</v>
          </cell>
          <cell r="D2593" t="str">
            <v>3.634,49</v>
          </cell>
        </row>
        <row r="2594">
          <cell r="A2594">
            <v>72341</v>
          </cell>
          <cell r="B2594" t="str">
            <v>CONTATOR TRIPOLAR I NOMINAL 12A - FORNECIMENTO E INSTALACAO INCLUSIVE ELETROTÉCNICO</v>
          </cell>
          <cell r="C2594" t="str">
            <v>UN</v>
          </cell>
          <cell r="D2594" t="str">
            <v>213,96</v>
          </cell>
        </row>
        <row r="2595">
          <cell r="A2595">
            <v>72343</v>
          </cell>
          <cell r="B2595" t="str">
            <v>CONTATOR TRIPOLAR I NOMINAL 22A - FORNECIMENTO E INSTALACAO INCLUSIVE ELETROTÉCNICO</v>
          </cell>
          <cell r="C2595" t="str">
            <v>UN</v>
          </cell>
          <cell r="D2595" t="str">
            <v>254,12</v>
          </cell>
        </row>
        <row r="2596">
          <cell r="A2596">
            <v>72344</v>
          </cell>
          <cell r="B2596" t="str">
            <v>CONTATOR TRIPOLAR I NOMINAL 36A - FORNECIMENTO E INSTALACAO INCLUSIVE ELETROTÉCNICO</v>
          </cell>
          <cell r="C2596" t="str">
            <v>UN</v>
          </cell>
          <cell r="D2596" t="str">
            <v>405,79</v>
          </cell>
        </row>
        <row r="2597">
          <cell r="A2597">
            <v>72345</v>
          </cell>
          <cell r="B2597" t="str">
            <v>CONTATOR TRIPOLAR I NOMIMAL 94A - FORNECIMENTO E INSTALACAO INCLUSIVE ELETROTÉCNICO</v>
          </cell>
          <cell r="C2597" t="str">
            <v>UN</v>
          </cell>
          <cell r="D2597" t="str">
            <v>1.185,60</v>
          </cell>
        </row>
        <row r="2598">
          <cell r="A2598" t="str">
            <v>74130/1</v>
          </cell>
          <cell r="B2598" t="str">
            <v>DISJUNTOR TERMOMAGNETICO MONOPOLAR PADRAO NEMA (AMERICANO) 10 A 30A 240V, FORNECIMENTO E INSTALACAO</v>
          </cell>
          <cell r="C2598" t="str">
            <v>UN</v>
          </cell>
          <cell r="D2598" t="str">
            <v>10,93</v>
          </cell>
        </row>
        <row r="2599">
          <cell r="A2599" t="str">
            <v>74130/2</v>
          </cell>
          <cell r="B2599" t="str">
            <v>DISJUNTOR TERMOMAGNETICO MONOPOLAR PADRAO NEMA (AMERICANO) 35 A 50A 240V, FORNECIMENTO E INSTALACAO</v>
          </cell>
          <cell r="C2599" t="str">
            <v>UN</v>
          </cell>
          <cell r="D2599" t="str">
            <v>16,77</v>
          </cell>
        </row>
        <row r="2600">
          <cell r="A2600" t="str">
            <v>74130/3</v>
          </cell>
          <cell r="B2600" t="str">
            <v>DISJUNTOR TERMOMAGNETICO BIPOLAR PADRAO NEMA (AMERICANO) 10 A 50A 240V, FORNECIMENTO E INSTALACAO</v>
          </cell>
          <cell r="C2600" t="str">
            <v>UN</v>
          </cell>
          <cell r="D2600" t="str">
            <v>49,17</v>
          </cell>
        </row>
        <row r="2601">
          <cell r="A2601" t="str">
            <v>74130/4</v>
          </cell>
          <cell r="B2601" t="str">
            <v>DISJUNTOR TERMOMAGNETICO TRIPOLAR PADRAO NEMA (AMERICANO) 10 A 50A 240V, FORNECIMENTO E INSTALACAO</v>
          </cell>
          <cell r="C2601" t="str">
            <v>UN</v>
          </cell>
          <cell r="D2601" t="str">
            <v>71,08</v>
          </cell>
        </row>
        <row r="2602">
          <cell r="A2602" t="str">
            <v>74130/5</v>
          </cell>
          <cell r="B2602" t="str">
            <v>DISJUNTOR TERMOMAGNETICO TRIPOLAR PADRAO NEMA (AMERICANO) 60 A 100A 240V, FORNECIMENTO E INSTALACAO</v>
          </cell>
          <cell r="C2602" t="str">
            <v>UN</v>
          </cell>
          <cell r="D2602" t="str">
            <v>94,74</v>
          </cell>
        </row>
        <row r="2603">
          <cell r="A2603" t="str">
            <v>74130/6</v>
          </cell>
          <cell r="B2603" t="str">
            <v>DISJUNTOR TERMOMAGNETICO TRIPOLAR PADRAO NEMA (AMERICANO) 125 A 150A 240V, FORNECIMENTO E INSTALACAO</v>
          </cell>
          <cell r="C2603" t="str">
            <v>UN</v>
          </cell>
          <cell r="D2603" t="str">
            <v>268,18</v>
          </cell>
        </row>
        <row r="2604">
          <cell r="A2604" t="str">
            <v>74130/7</v>
          </cell>
          <cell r="B2604" t="str">
            <v>DISJUNTOR TERMOMAGNETICO TRIPOLAR EM CAIXA MOLDADA 250A 600V, FORNECIMENTO E INSTALACAO</v>
          </cell>
          <cell r="C2604" t="str">
            <v>UN</v>
          </cell>
          <cell r="D2604" t="str">
            <v>692,99</v>
          </cell>
        </row>
        <row r="2605">
          <cell r="A2605" t="str">
            <v>74130/8</v>
          </cell>
          <cell r="B2605" t="str">
            <v>DISJUNTOR TERMOMAGNETICO TRIPOLAR EM CAIXA MOLDADA 300 A 400A 600V, FORNECIMENTO E INSTALACAO</v>
          </cell>
          <cell r="C2605" t="str">
            <v>UN</v>
          </cell>
          <cell r="D2605" t="str">
            <v>946,98</v>
          </cell>
        </row>
        <row r="2606">
          <cell r="A2606" t="str">
            <v>74130/9</v>
          </cell>
          <cell r="B2606" t="str">
            <v>DISJUNTOR TERMOMAGNETICO TRIPOLAR EM CAIXA MOLDADA 500 A 600A 600V, FORNECIMENTO E INSTALACAO</v>
          </cell>
          <cell r="C2606" t="str">
            <v>UN</v>
          </cell>
          <cell r="D2606" t="str">
            <v>1.551,11</v>
          </cell>
        </row>
        <row r="2607">
          <cell r="A2607" t="str">
            <v>74130/10</v>
          </cell>
          <cell r="B2607" t="str">
            <v>DISJUNTOR TERMOMAGNETICO TRIPOLAR EM CAIXA MOLDADA 175 A 225A 240V, FORNECIMENTO E INSTALACAO</v>
          </cell>
          <cell r="C2607" t="str">
            <v>UN</v>
          </cell>
          <cell r="D2607" t="str">
            <v>419,14</v>
          </cell>
        </row>
        <row r="2608">
          <cell r="A2608" t="str">
            <v>74131/1</v>
          </cell>
          <cell r="B2608" t="str">
            <v>QUADRO DE DISTRIBUICAO DE ENERGIA DE EMBUTIR, EM PVC, PARA 3 DISJUNTORES TERMOMAGNETICOS MONOPOLARES SEM BARRAMENTO FORNECIMENTO E INSTALACAO</v>
          </cell>
          <cell r="C2608" t="str">
            <v>UN</v>
          </cell>
          <cell r="D2608" t="str">
            <v>58,75</v>
          </cell>
        </row>
        <row r="2609">
          <cell r="A2609" t="str">
            <v>74131/4</v>
          </cell>
          <cell r="B2609" t="str">
            <v>QUADRO DE DISTRIBUICAO DE ENERGIA DE EMBUTIR, EM CHAPA METALICA, PARA 18 DISJUNTORES TERMOMAGNETICOS MONOPOLARES, COM BARRAMENTO TRIFASICO E NEUTRO, FORNECIMENTO E INSTALACAO</v>
          </cell>
          <cell r="C2609" t="str">
            <v>UN</v>
          </cell>
          <cell r="D2609" t="str">
            <v>351,34</v>
          </cell>
        </row>
        <row r="2610">
          <cell r="A2610" t="str">
            <v>74131/5</v>
          </cell>
          <cell r="B2610" t="str">
            <v>QUADRO DE DISTRIBUICAO DE ENERGIA DE EMBUTIR, EM CHAPA METALICA, PARA 24 DISJUNTORES TERMOMAGNETICOS MONOPOLARES, COM BARRAMENTO TRIFASICO E NEUTRO, FORNECIMENTO E INSTALACAO</v>
          </cell>
          <cell r="C2610" t="str">
            <v>UN</v>
          </cell>
          <cell r="D2610" t="str">
            <v>404,27</v>
          </cell>
        </row>
        <row r="2611">
          <cell r="A2611" t="str">
            <v>74131/6</v>
          </cell>
          <cell r="B2611" t="str">
            <v>QUADRO DE DISTRIBUICAO DE ENERGIA DE EMBUTIR, EM CHAPA METALICA, PARA 32 DISJUNTORES TERMOMAGNETICOS MONOPOLARES, COM BARRAMENTO TRIFASICO E NEUTRO, FORNECIMENTO E INSTALACAO</v>
          </cell>
          <cell r="C2611" t="str">
            <v>UN</v>
          </cell>
          <cell r="D2611" t="str">
            <v>465,59</v>
          </cell>
        </row>
        <row r="2612">
          <cell r="A2612" t="str">
            <v>74131/7</v>
          </cell>
          <cell r="B2612" t="str">
            <v>QUADRO DE DISTRIBUICAO DE ENERGIA DE EMBUTIR, EM CHAPA METALICA, PARA 40 DISJUNTORES TERMOMAGNETICOS MONOPOLARES, COM BARRAMENTO TRIFASICO E NEUTRO, FORNECIMENTO E INSTALACAO</v>
          </cell>
          <cell r="C2612" t="str">
            <v>UN</v>
          </cell>
          <cell r="D2612" t="str">
            <v>645,63</v>
          </cell>
        </row>
        <row r="2613">
          <cell r="A2613" t="str">
            <v>74131/8</v>
          </cell>
          <cell r="B2613" t="str">
            <v>QUADRO DE DISTRIBUICAO DE ENERGIA DE EMBUTIR, EM CHAPA METALICA, PARA 50 DISJUNTORES TERMOMAGNETICOS MONOPOLARES, COM BARRAMENTO TRIFASICO E NEUTRO, FORNECIMENTO E INSTALACAO</v>
          </cell>
          <cell r="C2613" t="str">
            <v>UN</v>
          </cell>
          <cell r="D2613" t="str">
            <v>937,07</v>
          </cell>
        </row>
        <row r="2614">
          <cell r="A2614">
            <v>83463</v>
          </cell>
          <cell r="B2614" t="str">
            <v>QUADRO DE DISTRIBUICAO DE ENERGIA EM CHAPA DE ACO GALVANIZADO, PARA 12 DISJUNTORES TERMOMAGNETICOS MONOPOLARES, COM BARRAMENTO TRIFASICO E NEUTRO - FORNECIMENTO E INSTALACAO</v>
          </cell>
          <cell r="C2614" t="str">
            <v>UN</v>
          </cell>
          <cell r="D2614" t="str">
            <v>273,28</v>
          </cell>
        </row>
        <row r="2615">
          <cell r="A2615">
            <v>84402</v>
          </cell>
          <cell r="B2615" t="str">
            <v>QUADRO DE DISTRIBUICAO DE ENERGIA P/ 6 DISJUNTORES TERMOMAGNETICOS MONOPOLARES SEM BARRAMENTO, DE EMBUTIR, EM PVC - FORNECIMENTO E INSTALACAO</v>
          </cell>
          <cell r="C2615" t="str">
            <v>UN</v>
          </cell>
          <cell r="D2615" t="str">
            <v>73,65</v>
          </cell>
        </row>
        <row r="2616">
          <cell r="A2616">
            <v>93653</v>
          </cell>
          <cell r="B2616" t="str">
            <v>DISJUNTOR MONOPOLAR TIPO DIN, CORRENTE NOMINAL DE 10A - FORNECIMENTO E INSTALAÇÃO. AF_04/2016</v>
          </cell>
          <cell r="C2616" t="str">
            <v>UN</v>
          </cell>
          <cell r="D2616" t="str">
            <v>8,49</v>
          </cell>
        </row>
        <row r="2617">
          <cell r="A2617">
            <v>93654</v>
          </cell>
          <cell r="B2617" t="str">
            <v>DISJUNTOR MONOPOLAR TIPO DIN, CORRENTE NOMINAL DE 16A - FORNECIMENTO E INSTALAÇÃO. AF_04/2016</v>
          </cell>
          <cell r="C2617" t="str">
            <v>UN</v>
          </cell>
          <cell r="D2617" t="str">
            <v>8,93</v>
          </cell>
        </row>
        <row r="2618">
          <cell r="A2618">
            <v>93655</v>
          </cell>
          <cell r="B2618" t="str">
            <v>DISJUNTOR MONOPOLAR TIPO DIN, CORRENTE NOMINAL DE 20A - FORNECIMENTO E INSTALAÇÃO. AF_04/2016</v>
          </cell>
          <cell r="C2618" t="str">
            <v>UN</v>
          </cell>
          <cell r="D2618" t="str">
            <v>9,74</v>
          </cell>
        </row>
        <row r="2619">
          <cell r="A2619">
            <v>93656</v>
          </cell>
          <cell r="B2619" t="str">
            <v>DISJUNTOR MONOPOLAR TIPO DIN, CORRENTE NOMINAL DE 25A - FORNECIMENTO E INSTALAÇÃO. AF_04/2016</v>
          </cell>
          <cell r="C2619" t="str">
            <v>UN</v>
          </cell>
          <cell r="D2619" t="str">
            <v>9,74</v>
          </cell>
        </row>
        <row r="2620">
          <cell r="A2620">
            <v>93657</v>
          </cell>
          <cell r="B2620" t="str">
            <v>DISJUNTOR MONOPOLAR TIPO DIN, CORRENTE NOMINAL DE 32A - FORNECIMENTO E INSTALAÇÃO. AF_04/2016</v>
          </cell>
          <cell r="C2620" t="str">
            <v>UN</v>
          </cell>
          <cell r="D2620" t="str">
            <v>10,75</v>
          </cell>
        </row>
        <row r="2621">
          <cell r="A2621">
            <v>93658</v>
          </cell>
          <cell r="B2621" t="str">
            <v>DISJUNTOR MONOPOLAR TIPO DIN, CORRENTE NOMINAL DE 40A - FORNECIMENTO E INSTALAÇÃO. AF_04/2016</v>
          </cell>
          <cell r="C2621" t="str">
            <v>UN</v>
          </cell>
          <cell r="D2621" t="str">
            <v>15,51</v>
          </cell>
        </row>
        <row r="2622">
          <cell r="A2622">
            <v>93659</v>
          </cell>
          <cell r="B2622" t="str">
            <v>DISJUNTOR MONOPOLAR TIPO DIN, CORRENTE NOMINAL DE 50A - FORNECIMENTO E INSTALAÇÃO. AF_04/2016</v>
          </cell>
          <cell r="C2622" t="str">
            <v>UN</v>
          </cell>
          <cell r="D2622" t="str">
            <v>17,52</v>
          </cell>
        </row>
        <row r="2623">
          <cell r="A2623">
            <v>93660</v>
          </cell>
          <cell r="B2623" t="str">
            <v>DISJUNTOR BIPOLAR TIPO DIN, CORRENTE NOMINAL DE 10A - FORNECIMENTO E INSTALAÇÃO. AF_04/2016</v>
          </cell>
          <cell r="C2623" t="str">
            <v>UN</v>
          </cell>
          <cell r="D2623" t="str">
            <v>41,85</v>
          </cell>
        </row>
        <row r="2624">
          <cell r="A2624">
            <v>93661</v>
          </cell>
          <cell r="B2624" t="str">
            <v>DISJUNTOR BIPOLAR TIPO DIN, CORRENTE NOMINAL DE 16A - FORNECIMENTO E INSTALAÇÃO. AF_04/2016</v>
          </cell>
          <cell r="C2624" t="str">
            <v>UN</v>
          </cell>
          <cell r="D2624" t="str">
            <v>42,68</v>
          </cell>
        </row>
        <row r="2625">
          <cell r="A2625">
            <v>93662</v>
          </cell>
          <cell r="B2625" t="str">
            <v>DISJUNTOR BIPOLAR TIPO DIN, CORRENTE NOMINAL DE 20A - FORNECIMENTO E INSTALAÇÃO. AF_04/2016</v>
          </cell>
          <cell r="C2625" t="str">
            <v>UN</v>
          </cell>
          <cell r="D2625" t="str">
            <v>44,38</v>
          </cell>
        </row>
        <row r="2626">
          <cell r="A2626">
            <v>93663</v>
          </cell>
          <cell r="B2626" t="str">
            <v>DISJUNTOR BIPOLAR TIPO DIN, CORRENTE NOMINAL DE 25A - FORNECIMENTO E INSTALAÇÃO. AF_04/2016</v>
          </cell>
          <cell r="C2626" t="str">
            <v>UN</v>
          </cell>
          <cell r="D2626" t="str">
            <v>44,38</v>
          </cell>
        </row>
        <row r="2627">
          <cell r="A2627">
            <v>93664</v>
          </cell>
          <cell r="B2627" t="str">
            <v>DISJUNTOR BIPOLAR TIPO DIN, CORRENTE NOMINAL DE 32A - FORNECIMENTO E INSTALAÇÃO. AF_04/2016</v>
          </cell>
          <cell r="C2627" t="str">
            <v>UN</v>
          </cell>
          <cell r="D2627" t="str">
            <v>46,36</v>
          </cell>
        </row>
        <row r="2628">
          <cell r="A2628">
            <v>93665</v>
          </cell>
          <cell r="B2628" t="str">
            <v>DISJUNTOR BIPOLAR TIPO DIN, CORRENTE NOMINAL DE 40A - FORNECIMENTO E INSTALAÇÃO. AF_04/2016</v>
          </cell>
          <cell r="C2628" t="str">
            <v>UN</v>
          </cell>
          <cell r="D2628" t="str">
            <v>48,84</v>
          </cell>
        </row>
        <row r="2629">
          <cell r="A2629">
            <v>93666</v>
          </cell>
          <cell r="B2629" t="str">
            <v>DISJUNTOR BIPOLAR TIPO DIN, CORRENTE NOMINAL DE 50A - FORNECIMENTO E INSTALAÇÃO. AF_04/2016</v>
          </cell>
          <cell r="C2629" t="str">
            <v>UN</v>
          </cell>
          <cell r="D2629" t="str">
            <v>52,87</v>
          </cell>
        </row>
        <row r="2630">
          <cell r="A2630">
            <v>93667</v>
          </cell>
          <cell r="B2630" t="str">
            <v>DISJUNTOR TRIPOLAR TIPO DIN, CORRENTE NOMINAL DE 10A - FORNECIMENTO E INSTALAÇÃO. AF_04/2016</v>
          </cell>
          <cell r="C2630" t="str">
            <v>UN</v>
          </cell>
          <cell r="D2630" t="str">
            <v>52,30</v>
          </cell>
        </row>
        <row r="2631">
          <cell r="A2631">
            <v>93668</v>
          </cell>
          <cell r="B2631" t="str">
            <v>DISJUNTOR TRIPOLAR TIPO DIN, CORRENTE NOMINAL DE 16A - FORNECIMENTO E INSTALAÇÃO. AF_04/2016</v>
          </cell>
          <cell r="C2631" t="str">
            <v>UN</v>
          </cell>
          <cell r="D2631" t="str">
            <v>53,56</v>
          </cell>
        </row>
        <row r="2632">
          <cell r="A2632">
            <v>93669</v>
          </cell>
          <cell r="B2632" t="str">
            <v>DISJUNTOR TRIPOLAR TIPO DIN, CORRENTE NOMINAL DE 20A - FORNECIMENTO E INSTALAÇÃO. AF_04/2016</v>
          </cell>
          <cell r="C2632" t="str">
            <v>UN</v>
          </cell>
          <cell r="D2632" t="str">
            <v>56,07</v>
          </cell>
        </row>
        <row r="2633">
          <cell r="A2633">
            <v>93670</v>
          </cell>
          <cell r="B2633" t="str">
            <v>DISJUNTOR TRIPOLAR TIPO DIN, CORRENTE NOMINAL DE 25A - FORNECIMENTO E INSTALAÇÃO. AF_04/2016</v>
          </cell>
          <cell r="C2633" t="str">
            <v>UN</v>
          </cell>
          <cell r="D2633" t="str">
            <v>56,07</v>
          </cell>
        </row>
        <row r="2634">
          <cell r="A2634">
            <v>93671</v>
          </cell>
          <cell r="B2634" t="str">
            <v>DISJUNTOR TRIPOLAR TIPO DIN, CORRENTE NOMINAL DE 32A - FORNECIMENTO E INSTALAÇÃO. AF_04/2016</v>
          </cell>
          <cell r="C2634" t="str">
            <v>UN</v>
          </cell>
          <cell r="D2634" t="str">
            <v>59,06</v>
          </cell>
        </row>
        <row r="2635">
          <cell r="A2635">
            <v>93672</v>
          </cell>
          <cell r="B2635" t="str">
            <v>DISJUNTOR TRIPOLAR TIPO DIN, CORRENTE NOMINAL DE 40A - FORNECIMENTO E INSTALAÇÃO. AF_04/2016</v>
          </cell>
          <cell r="C2635" t="str">
            <v>UN</v>
          </cell>
          <cell r="D2635" t="str">
            <v>63,70</v>
          </cell>
        </row>
        <row r="2636">
          <cell r="A2636">
            <v>93673</v>
          </cell>
          <cell r="B2636" t="str">
            <v>DISJUNTOR TRIPOLAR TIPO DIN, CORRENTE NOMINAL DE 50A - FORNECIMENTO E INSTALAÇÃO. AF_04/2016</v>
          </cell>
          <cell r="C2636" t="str">
            <v>UN</v>
          </cell>
          <cell r="D2636" t="str">
            <v>69,74</v>
          </cell>
        </row>
        <row r="2637">
          <cell r="A2637">
            <v>97359</v>
          </cell>
          <cell r="B2637" t="str">
            <v>QUADRO DE MEDIÇÃO GERAL DE ENERGIA COM 8 MEDIDORES - FORNECIMENTO E INSTALAÇÃO. AF_04/2016</v>
          </cell>
          <cell r="C2637" t="str">
            <v>UN</v>
          </cell>
          <cell r="D2637" t="str">
            <v>2.363,83</v>
          </cell>
        </row>
        <row r="2638">
          <cell r="A2638">
            <v>97360</v>
          </cell>
          <cell r="B2638" t="str">
            <v>QUADRO DE MEDIÇÃO GERAL DE ENERGIA COM 12 MEDIDORES - FORNECIMENTO E INSTALAÇÃO. AF_04/2016</v>
          </cell>
          <cell r="C2638" t="str">
            <v>UN</v>
          </cell>
          <cell r="D2638" t="str">
            <v>4.555,01</v>
          </cell>
        </row>
        <row r="2639">
          <cell r="A2639">
            <v>97361</v>
          </cell>
          <cell r="B2639" t="str">
            <v>QUADRO DE MEDIÇÃO GERAL DE ENERGIA COM 16 MEDIDORES - FORNECIMENTO E INSTALAÇÃO. AF_04/2016</v>
          </cell>
          <cell r="C2639" t="str">
            <v>UN</v>
          </cell>
          <cell r="D2639" t="str">
            <v>6.073,36</v>
          </cell>
        </row>
        <row r="2640">
          <cell r="A2640">
            <v>91945</v>
          </cell>
          <cell r="B2640" t="str">
            <v>SUPORTE PARAFUSADO COM PLACA DE ENCAIXE 4" X 2" ALTO (2,00 M DO PISO) PARA PONTO ELÉTRICO - FORNECIMENTO E INSTALAÇÃO. AF_12/2015</v>
          </cell>
          <cell r="C2640" t="str">
            <v>UN</v>
          </cell>
          <cell r="D2640" t="str">
            <v>6,74</v>
          </cell>
        </row>
        <row r="2641">
          <cell r="A2641">
            <v>91946</v>
          </cell>
          <cell r="B2641" t="str">
            <v>SUPORTE PARAFUSADO COM PLACA DE ENCAIXE 4" X 2" MÉDIO (1,30 M DO PISO) PARA PONTO ELÉTRICO - FORNECIMENTO E INSTALAÇÃO. AF_12/2015</v>
          </cell>
          <cell r="C2641" t="str">
            <v>UN</v>
          </cell>
          <cell r="D2641" t="str">
            <v>5,67</v>
          </cell>
        </row>
        <row r="2642">
          <cell r="A2642">
            <v>91947</v>
          </cell>
          <cell r="B2642" t="str">
            <v>SUPORTE PARAFUSADO COM PLACA DE ENCAIXE 4" X 2" BAIXO (0,30 M DO PISO) PARA PONTO ELÉTRICO - FORNECIMENTO E INSTALAÇÃO. AF_12/2015</v>
          </cell>
          <cell r="C2642" t="str">
            <v>UN</v>
          </cell>
          <cell r="D2642" t="str">
            <v>5,00</v>
          </cell>
        </row>
        <row r="2643">
          <cell r="A2643">
            <v>91949</v>
          </cell>
          <cell r="B2643" t="str">
            <v>SUPORTE PARAFUSADO COM PLACA DE ENCAIXE 4" X 4" ALTO (2,00 M DO PISO) PARA PONTO ELÉTRICO - FORNECIMENTO E INSTALAÇÃO. AF_12/2015</v>
          </cell>
          <cell r="C2643" t="str">
            <v>UN</v>
          </cell>
          <cell r="D2643" t="str">
            <v>10,38</v>
          </cell>
        </row>
        <row r="2644">
          <cell r="A2644">
            <v>91950</v>
          </cell>
          <cell r="B2644" t="str">
            <v>SUPORTE PARAFUSADO COM PLACA DE ENCAIXE 4" X 4" MÉDIO (1,30 M DO PISO) PARA PONTO ELÉTRICO - FORNECIMENTO E INSTALAÇÃO. AF_12/2015</v>
          </cell>
          <cell r="C2644" t="str">
            <v>UN</v>
          </cell>
          <cell r="D2644" t="str">
            <v>9,08</v>
          </cell>
        </row>
        <row r="2645">
          <cell r="A2645">
            <v>91951</v>
          </cell>
          <cell r="B2645" t="str">
            <v>SUPORTE PARAFUSADO COM PLACA DE ENCAIXE 4" X 4" BAIXO (0,30 M DO PISO) PARA PONTO ELÉTRICO - FORNECIMENTO E INSTALAÇÃO. AF_12/2015</v>
          </cell>
          <cell r="C2645" t="str">
            <v>UN</v>
          </cell>
          <cell r="D2645" t="str">
            <v>8,30</v>
          </cell>
        </row>
        <row r="2646">
          <cell r="A2646">
            <v>91952</v>
          </cell>
          <cell r="B2646" t="str">
            <v>INTERRUPTOR SIMPLES (1 MÓDULO), 10A/250V, SEM SUPORTE E SEM PLACA - FORNECIMENTO E INSTALAÇÃO. AF_12/2015</v>
          </cell>
          <cell r="C2646" t="str">
            <v>UN</v>
          </cell>
          <cell r="D2646" t="str">
            <v>12,66</v>
          </cell>
        </row>
        <row r="2647">
          <cell r="A2647">
            <v>91953</v>
          </cell>
          <cell r="B2647" t="str">
            <v>INTERRUPTOR SIMPLES (1 MÓDULO), 10A/250V, INCLUINDO SUPORTE E PLACA - FORNECIMENTO E INSTALAÇÃO. AF_12/2015</v>
          </cell>
          <cell r="C2647" t="str">
            <v>UN</v>
          </cell>
          <cell r="D2647" t="str">
            <v>18,33</v>
          </cell>
        </row>
        <row r="2648">
          <cell r="A2648">
            <v>91954</v>
          </cell>
          <cell r="B2648" t="str">
            <v>INTERRUPTOR PARALELO (1 MÓDULO), 10A/250V, SEM SUPORTE E SEM PLACA - FORNECIMENTO E INSTALAÇÃO. AF_12/2015</v>
          </cell>
          <cell r="C2648" t="str">
            <v>UN</v>
          </cell>
          <cell r="D2648" t="str">
            <v>17,00</v>
          </cell>
        </row>
        <row r="2649">
          <cell r="A2649">
            <v>91955</v>
          </cell>
          <cell r="B2649" t="str">
            <v>INTERRUPTOR PARALELO (1 MÓDULO), 10A/250V, INCLUINDO SUPORTE E PLACA - FORNECIMENTO E INSTALAÇÃO. AF_12/2015</v>
          </cell>
          <cell r="C2649" t="str">
            <v>UN</v>
          </cell>
          <cell r="D2649" t="str">
            <v>22,67</v>
          </cell>
        </row>
        <row r="2650">
          <cell r="A2650">
            <v>91956</v>
          </cell>
          <cell r="B2650" t="str">
            <v>INTERRUPTOR SIMPLES (1 MÓDULO) COM INTERRUPTOR PARALELO (1 MÓDULO), 10A/250V, SEM SUPORTE E SEM PLACA - FORNECIMENTO E INSTALAÇÃO. AF_12/2015</v>
          </cell>
          <cell r="C2650" t="str">
            <v>UN</v>
          </cell>
          <cell r="D2650" t="str">
            <v>27,65</v>
          </cell>
        </row>
        <row r="2651">
          <cell r="A2651">
            <v>91957</v>
          </cell>
          <cell r="B2651" t="str">
            <v>INTERRUPTOR SIMPLES (1 MÓDULO) COM INTERRUPTOR PARALELO (1 MÓDULO), 10A/250V, INCLUINDO SUPORTE E PLACA - FORNECIMENTO E INSTALAÇÃO. AF_12/2015</v>
          </cell>
          <cell r="C2651" t="str">
            <v>UN</v>
          </cell>
          <cell r="D2651" t="str">
            <v>33,32</v>
          </cell>
        </row>
        <row r="2652">
          <cell r="A2652">
            <v>91958</v>
          </cell>
          <cell r="B2652" t="str">
            <v>INTERRUPTOR SIMPLES (2 MÓDULOS), 10A/250V, SEM SUPORTE E SEM PLACA - FORNECIMENTO E INSTALAÇÃO. AF_12/2015</v>
          </cell>
          <cell r="C2652" t="str">
            <v>UN</v>
          </cell>
          <cell r="D2652" t="str">
            <v>23,35</v>
          </cell>
        </row>
        <row r="2653">
          <cell r="A2653">
            <v>91959</v>
          </cell>
          <cell r="B2653" t="str">
            <v>INTERRUPTOR SIMPLES (2 MÓDULOS), 10A/250V, INCLUINDO SUPORTE E PLACA - FORNECIMENTO E INSTALAÇÃO. AF_12/2015</v>
          </cell>
          <cell r="C2653" t="str">
            <v>UN</v>
          </cell>
          <cell r="D2653" t="str">
            <v>29,02</v>
          </cell>
        </row>
        <row r="2654">
          <cell r="A2654">
            <v>91960</v>
          </cell>
          <cell r="B2654" t="str">
            <v>INTERRUPTOR PARALELO (2 MÓDULOS), 10A/250V, SEM SUPORTE E SEM PLACA - FORNECIMENTO E INSTALAÇÃO. AF_12/2015</v>
          </cell>
          <cell r="C2654" t="str">
            <v>UN</v>
          </cell>
          <cell r="D2654" t="str">
            <v>31,98</v>
          </cell>
        </row>
        <row r="2655">
          <cell r="A2655">
            <v>91961</v>
          </cell>
          <cell r="B2655" t="str">
            <v>INTERRUPTOR PARALELO (2 MÓDULOS), 10A/250V, INCLUINDO SUPORTE E PLACA - FORNECIMENTO E INSTALAÇÃO. AF_12/2015</v>
          </cell>
          <cell r="C2655" t="str">
            <v>UN</v>
          </cell>
          <cell r="D2655" t="str">
            <v>37,65</v>
          </cell>
        </row>
        <row r="2656">
          <cell r="A2656">
            <v>91962</v>
          </cell>
          <cell r="B2656" t="str">
            <v>INTERRUPTOR SIMPLES (1 MÓDULO) COM INTERRUPTOR PARALELO (2 MÓDULOS), 10A/250V, SEM SUPORTE E SEM PLACA - FORNECIMENTO E INSTALAÇÃO. AF_12/2015</v>
          </cell>
          <cell r="C2656" t="str">
            <v>UN</v>
          </cell>
          <cell r="D2656" t="str">
            <v>42,67</v>
          </cell>
        </row>
        <row r="2657">
          <cell r="A2657">
            <v>91963</v>
          </cell>
          <cell r="B2657" t="str">
            <v>INTERRUPTOR SIMPLES (1 MÓDULO) COM INTERRUPTOR PARALELO (2 MÓDULOS), 10A/250V, INCLUINDO SUPORTE E PLACA - FORNECIMENTO E INSTALAÇÃO. AF_12/2015</v>
          </cell>
          <cell r="C2657" t="str">
            <v>UN</v>
          </cell>
          <cell r="D2657" t="str">
            <v>48,34</v>
          </cell>
        </row>
        <row r="2658">
          <cell r="A2658">
            <v>91964</v>
          </cell>
          <cell r="B2658" t="str">
            <v>INTERRUPTOR SIMPLES (2 MÓDULOS) COM INTERRUPTOR PARALELO (1 MÓDULO), 10A/250V, SEM SUPORTE E SEM PLACA - FORNECIMENTO E INSTALAÇÃO. AF_12/2015</v>
          </cell>
          <cell r="C2658" t="str">
            <v>UN</v>
          </cell>
          <cell r="D2658" t="str">
            <v>38,33</v>
          </cell>
        </row>
        <row r="2659">
          <cell r="A2659">
            <v>91965</v>
          </cell>
          <cell r="B2659" t="str">
            <v>INTERRUPTOR SIMPLES (2 MÓDULOS) COM INTERRUPTOR PARALELO (1 MÓDULO), 10A/250V, INCLUINDO SUPORTE E PLACA - FORNECIMENTO E INSTALAÇÃO. AF_12/2015</v>
          </cell>
          <cell r="C2659" t="str">
            <v>UN</v>
          </cell>
          <cell r="D2659" t="str">
            <v>44,00</v>
          </cell>
        </row>
        <row r="2660">
          <cell r="A2660">
            <v>91966</v>
          </cell>
          <cell r="B2660" t="str">
            <v>INTERRUPTOR SIMPLES (3 MÓDULOS), 10A/250V, SEM SUPORTE E SEM PLACA - FORNECIMENTO E INSTALAÇÃO. AF_12/2015</v>
          </cell>
          <cell r="C2660" t="str">
            <v>UN</v>
          </cell>
          <cell r="D2660" t="str">
            <v>34,03</v>
          </cell>
        </row>
        <row r="2661">
          <cell r="A2661">
            <v>91967</v>
          </cell>
          <cell r="B2661" t="str">
            <v>INTERRUPTOR SIMPLES (3 MÓDULOS), 10A/250V, INCLUINDO SUPORTE E PLACA - FORNECIMENTO E INSTALAÇÃO. AF_12/2015</v>
          </cell>
          <cell r="C2661" t="str">
            <v>UN</v>
          </cell>
          <cell r="D2661" t="str">
            <v>39,70</v>
          </cell>
        </row>
        <row r="2662">
          <cell r="A2662">
            <v>91968</v>
          </cell>
          <cell r="B2662" t="str">
            <v>INTERRUPTOR PARALELO (3 MÓDULOS), 10A/250V, SEM SUPORTE E SEM PLACA - FORNECIMENTO E INSTALAÇÃO. AF_12/2015</v>
          </cell>
          <cell r="C2662" t="str">
            <v>UN</v>
          </cell>
          <cell r="D2662" t="str">
            <v>46,97</v>
          </cell>
        </row>
        <row r="2663">
          <cell r="A2663">
            <v>91969</v>
          </cell>
          <cell r="B2663" t="str">
            <v>INTERRUPTOR PARALELO (3 MÓDULOS), 10A/250V, INCLUINDO SUPORTE E PLACA - FORNECIMENTO E INSTALAÇÃO. AF_12/2015</v>
          </cell>
          <cell r="C2663" t="str">
            <v>UN</v>
          </cell>
          <cell r="D2663" t="str">
            <v>52,64</v>
          </cell>
        </row>
        <row r="2664">
          <cell r="A2664">
            <v>91970</v>
          </cell>
          <cell r="B2664" t="str">
            <v>INTERRUPTOR SIMPLES (3 MÓDULOS) COM INTERRUPTOR PARALELO (1 MÓDULO), 10A/250V, SEM SUPORTE E SEM PLACA - FORNECIMENTO E INSTALAÇÃO. AF_12/2015</v>
          </cell>
          <cell r="C2664" t="str">
            <v>UN</v>
          </cell>
          <cell r="D2664" t="str">
            <v>49,25</v>
          </cell>
        </row>
        <row r="2665">
          <cell r="A2665">
            <v>91971</v>
          </cell>
          <cell r="B2665" t="str">
            <v>INTERRUPTOR SIMPLES (3 MÓDULOS) COM INTERRUPTOR PARALELO (1 MÓDULO), 10A/250V, INCLUINDO SUPORTE E PLACA - FORNECIMENTO E INSTALAÇÃO. AF_12/2015</v>
          </cell>
          <cell r="C2665" t="str">
            <v>UN</v>
          </cell>
          <cell r="D2665" t="str">
            <v>58,33</v>
          </cell>
        </row>
        <row r="2666">
          <cell r="A2666">
            <v>91972</v>
          </cell>
          <cell r="B2666" t="str">
            <v>INTERRUPTOR SIMPLES (2 MÓDULOS) COM INTERRUPTOR PARALELO (2 MÓDULOS), 10A/250V, SEM SUPORTE E SEM PLACA - FORNECIMENTO E INSTALAÇÃO. AF_12/2015</v>
          </cell>
          <cell r="C2666" t="str">
            <v>UN</v>
          </cell>
          <cell r="D2666" t="str">
            <v>53,59</v>
          </cell>
        </row>
        <row r="2667">
          <cell r="A2667">
            <v>91973</v>
          </cell>
          <cell r="B2667" t="str">
            <v>INTERRUPTOR SIMPLES (2 MÓDULOS) COM INTERRUPTOR PARALELO (2 MÓDULOS), 10A/250V, INCLUINDO SUPORTE E PLACA - FORNECIMENTO E INSTALAÇÃO. AF_12/2015</v>
          </cell>
          <cell r="C2667" t="str">
            <v>UN</v>
          </cell>
          <cell r="D2667" t="str">
            <v>62,67</v>
          </cell>
        </row>
        <row r="2668">
          <cell r="A2668">
            <v>91974</v>
          </cell>
          <cell r="B2668" t="str">
            <v>INTERRUPTOR SIMPLES (4 MÓDULOS), 10A/250V, SEM SUPORTE E SEM PLACA - FORNECIMENTO E INSTALAÇÃO. AF_12/2015</v>
          </cell>
          <cell r="C2668" t="str">
            <v>UN</v>
          </cell>
          <cell r="D2668" t="str">
            <v>44,92</v>
          </cell>
        </row>
        <row r="2669">
          <cell r="A2669">
            <v>91975</v>
          </cell>
          <cell r="B2669" t="str">
            <v>INTERRUPTOR SIMPLES (4 MÓDULOS), 10A/250V, INCLUINDO SUPORTE E PLACA - FORNECIMENTO E INSTALAÇÃO. AF_12/2015</v>
          </cell>
          <cell r="C2669" t="str">
            <v>UN</v>
          </cell>
          <cell r="D2669" t="str">
            <v>54,00</v>
          </cell>
        </row>
        <row r="2670">
          <cell r="A2670">
            <v>91976</v>
          </cell>
          <cell r="B2670" t="str">
            <v>INTERRUPTOR SIMPLES (6 MÓDULOS), 10A/250V, SEM SUPORTE E SEM PLACA - FORNECIMENTO E INSTALAÇÃO. AF_12/2015</v>
          </cell>
          <cell r="C2670" t="str">
            <v>UN</v>
          </cell>
          <cell r="D2670" t="str">
            <v>66,36</v>
          </cell>
        </row>
        <row r="2671">
          <cell r="A2671">
            <v>91977</v>
          </cell>
          <cell r="B2671" t="str">
            <v>INTERRUPTOR SIMPLES (6 MÓDULOS), 10A/250V, INCLUINDO SUPORTE E PLACA - FORNECIMENTO E INSTALAÇÃO. AF_12/2015</v>
          </cell>
          <cell r="C2671" t="str">
            <v>UN</v>
          </cell>
          <cell r="D2671" t="str">
            <v>75,44</v>
          </cell>
        </row>
        <row r="2672">
          <cell r="A2672">
            <v>91978</v>
          </cell>
          <cell r="B2672" t="str">
            <v>INTERRUPTOR INTERMEDIÁRIO (1 MÓDULO), 10A/250V, SEM SUPORTE E SEM PLACA - FORNECIMENTO E INSTALAÇÃO. AF_09/2017</v>
          </cell>
          <cell r="C2672" t="str">
            <v>UN</v>
          </cell>
          <cell r="D2672" t="str">
            <v>27,37</v>
          </cell>
        </row>
        <row r="2673">
          <cell r="A2673">
            <v>91979</v>
          </cell>
          <cell r="B2673" t="str">
            <v>INTERRUPTOR INTERMEDIÁRIO (1 MÓDULO), 10A/250V, INCLUINDO SUPORTE E PLACA - FORNECIMENTO E INSTALAÇÃO. AF_09/2017</v>
          </cell>
          <cell r="C2673" t="str">
            <v>UN</v>
          </cell>
          <cell r="D2673" t="str">
            <v>33,04</v>
          </cell>
        </row>
        <row r="2674">
          <cell r="A2674">
            <v>91980</v>
          </cell>
          <cell r="B2674" t="str">
            <v>INTERRUPTOR BIPOLAR (1 MÓDULO), 10A/250V, SEM SUPORTE E SEM PLACA - FORNECIMENTO E INSTALAÇÃO. AF_09/2017</v>
          </cell>
          <cell r="C2674" t="str">
            <v>UN</v>
          </cell>
          <cell r="D2674" t="str">
            <v>26,45</v>
          </cell>
        </row>
        <row r="2675">
          <cell r="A2675">
            <v>91981</v>
          </cell>
          <cell r="B2675" t="str">
            <v>INTERRUPTOR BIPOLAR (1 MÓDULO), 10A/250V, INCLUINDO SUPORTE E PLACA - FORNECIMENTO E INSTALAÇÃO. AF_09/2017</v>
          </cell>
          <cell r="C2675" t="str">
            <v>UN</v>
          </cell>
          <cell r="D2675" t="str">
            <v>32,12</v>
          </cell>
        </row>
        <row r="2676">
          <cell r="A2676">
            <v>91982</v>
          </cell>
          <cell r="B2676" t="str">
            <v>DIMMER ROTATIVO (1 MÓDULO), 220V/600W, SEM SUPORTE E SEM PLACA - FORNECIMENTO E INSTALAÇÃO. AF_09/2017</v>
          </cell>
          <cell r="C2676" t="str">
            <v>UN</v>
          </cell>
          <cell r="D2676" t="str">
            <v>65,69</v>
          </cell>
        </row>
        <row r="2677">
          <cell r="A2677">
            <v>91983</v>
          </cell>
          <cell r="B2677" t="str">
            <v>DIMMER ROTATIVO (1 MÓDULO), 220V/600W, INCLUINDO SUPORTE E PLACA - FORNECIMENTO E INSTALAÇÃO. AF_09/2017</v>
          </cell>
          <cell r="C2677" t="str">
            <v>UN</v>
          </cell>
          <cell r="D2677" t="str">
            <v>71,36</v>
          </cell>
        </row>
        <row r="2678">
          <cell r="A2678">
            <v>91984</v>
          </cell>
          <cell r="B2678" t="str">
            <v>INTERRUPTOR PULSADOR CAMPAINHA (1 MÓDULO), 10A/250V, SEM SUPORTE E SEM PLACA - FORNECIMENTO E INSTALAÇÃO. AF_09/2017</v>
          </cell>
          <cell r="C2678" t="str">
            <v>UN</v>
          </cell>
          <cell r="D2678" t="str">
            <v>11,81</v>
          </cell>
        </row>
        <row r="2679">
          <cell r="A2679">
            <v>91985</v>
          </cell>
          <cell r="B2679" t="str">
            <v>INTERRUPTOR PULSADOR CAMPAINHA (1 MÓDULO), 10A/250V, INCLUINDO SUPORTE E PLACA - FORNECIMENTO E INSTALAÇÃO. AF_09/2017</v>
          </cell>
          <cell r="C2679" t="str">
            <v>UN</v>
          </cell>
          <cell r="D2679" t="str">
            <v>17,48</v>
          </cell>
        </row>
        <row r="2680">
          <cell r="A2680">
            <v>91986</v>
          </cell>
          <cell r="B2680" t="str">
            <v>CAMPAINHA CIGARRA (1 MÓDULO), 10A/250V, SEM SUPORTE E SEM PLACA - FORNECIMENTO E INSTALAÇÃO. AF_09/2017</v>
          </cell>
          <cell r="C2680" t="str">
            <v>UN</v>
          </cell>
          <cell r="D2680" t="str">
            <v>25,62</v>
          </cell>
        </row>
        <row r="2681">
          <cell r="A2681">
            <v>91987</v>
          </cell>
          <cell r="B2681" t="str">
            <v>CAMPAINHA CIGARRA (1 MÓDULO), 10A/250V, INCLUINDO SUPORTE E PLACA - FORNECIMENTO E INSTALAÇÃO. AF_09/2017</v>
          </cell>
          <cell r="C2681" t="str">
            <v>UN</v>
          </cell>
          <cell r="D2681" t="str">
            <v>31,29</v>
          </cell>
        </row>
        <row r="2682">
          <cell r="A2682">
            <v>91988</v>
          </cell>
          <cell r="B2682" t="str">
            <v>INTERRUPTOR PULSADOR MINUTERIA (1 MÓDULO), 10A/250V, SEM SUPORTE E SEM PLACA - FORNECIMENTO E INSTALAÇÃO. AF_09/2017</v>
          </cell>
          <cell r="C2682" t="str">
            <v>UN</v>
          </cell>
          <cell r="D2682" t="str">
            <v>14,90</v>
          </cell>
        </row>
        <row r="2683">
          <cell r="A2683">
            <v>91989</v>
          </cell>
          <cell r="B2683" t="str">
            <v>INTERRUPTOR PULSADOR MINUTERIA (1 MÓDULO), 10A/250V, INCLUINDO SUPORTE E PLACA - FORNECIMENTO E INSTALAÇÃO. AF_09/2017</v>
          </cell>
          <cell r="C2683" t="str">
            <v>UN</v>
          </cell>
          <cell r="D2683" t="str">
            <v>20,57</v>
          </cell>
        </row>
        <row r="2684">
          <cell r="A2684">
            <v>91990</v>
          </cell>
          <cell r="B2684" t="str">
            <v>TOMADA ALTA DE EMBUTIR (1 MÓDULO), 2P+T 10 A, SEM SUPORTE E SEM PLACA - FORNECIMENTO E INSTALAÇÃO. AF_12/2015</v>
          </cell>
          <cell r="C2684" t="str">
            <v>UN</v>
          </cell>
          <cell r="D2684" t="str">
            <v>22,35</v>
          </cell>
        </row>
        <row r="2685">
          <cell r="A2685">
            <v>91991</v>
          </cell>
          <cell r="B2685" t="str">
            <v>TOMADA ALTA DE EMBUTIR (1 MÓDULO), 2P+T 20 A, SEM SUPORTE E SEM PLACA - FORNECIMENTO E INSTALAÇÃO. AF_12/2015</v>
          </cell>
          <cell r="C2685" t="str">
            <v>UN</v>
          </cell>
          <cell r="D2685" t="str">
            <v>24,02</v>
          </cell>
        </row>
        <row r="2686">
          <cell r="A2686">
            <v>91992</v>
          </cell>
          <cell r="B2686" t="str">
            <v>TOMADA ALTA DE EMBUTIR (1 MÓDULO), 2P+T 10 A, INCLUINDO SUPORTE E PLACA - FORNECIMENTO E INSTALAÇÃO. AF_12/2015</v>
          </cell>
          <cell r="C2686" t="str">
            <v>UN</v>
          </cell>
          <cell r="D2686" t="str">
            <v>28,02</v>
          </cell>
        </row>
        <row r="2687">
          <cell r="A2687">
            <v>91993</v>
          </cell>
          <cell r="B2687" t="str">
            <v>TOMADA ALTA DE EMBUTIR (1 MÓDULO), 2P+T 20 A, INCLUINDO SUPORTE E PLACA - FORNECIMENTO E INSTALAÇÃO. AF_12/2015</v>
          </cell>
          <cell r="C2687" t="str">
            <v>UN</v>
          </cell>
          <cell r="D2687" t="str">
            <v>29,69</v>
          </cell>
        </row>
        <row r="2688">
          <cell r="A2688">
            <v>91994</v>
          </cell>
          <cell r="B2688" t="str">
            <v>TOMADA MÉDIA DE EMBUTIR (1 MÓDULO), 2P+T 10 A, SEM SUPORTE E SEM PLACA - FORNECIMENTO E INSTALAÇÃO. AF_12/2015</v>
          </cell>
          <cell r="C2688" t="str">
            <v>UN</v>
          </cell>
          <cell r="D2688" t="str">
            <v>16,13</v>
          </cell>
        </row>
        <row r="2689">
          <cell r="A2689">
            <v>91995</v>
          </cell>
          <cell r="B2689" t="str">
            <v>TOMADA MÉDIA DE EMBUTIR (1 MÓDULO), 2P+T 20 A, SEM SUPORTE E SEM PLACA - FORNECIMENTO E INSTALAÇÃO. AF_12/2015</v>
          </cell>
          <cell r="C2689" t="str">
            <v>UN</v>
          </cell>
          <cell r="D2689" t="str">
            <v>17,80</v>
          </cell>
        </row>
        <row r="2690">
          <cell r="A2690">
            <v>91996</v>
          </cell>
          <cell r="B2690" t="str">
            <v>TOMADA MÉDIA DE EMBUTIR (1 MÓDULO), 2P+T 10 A, INCLUINDO SUPORTE E PLACA - FORNECIMENTO E INSTALAÇÃO. AF_12/2015</v>
          </cell>
          <cell r="C2690" t="str">
            <v>UN</v>
          </cell>
          <cell r="D2690" t="str">
            <v>21,80</v>
          </cell>
        </row>
        <row r="2691">
          <cell r="A2691">
            <v>91997</v>
          </cell>
          <cell r="B2691" t="str">
            <v>TOMADA MÉDIA DE EMBUTIR (1 MÓDULO), 2P+T 20 A, INCLUINDO SUPORTE E PLACA - FORNECIMENTO E INSTALAÇÃO. AF_12/2015</v>
          </cell>
          <cell r="C2691" t="str">
            <v>UN</v>
          </cell>
          <cell r="D2691" t="str">
            <v>23,47</v>
          </cell>
        </row>
        <row r="2692">
          <cell r="A2692">
            <v>91998</v>
          </cell>
          <cell r="B2692" t="str">
            <v>TOMADA BAIXA DE EMBUTIR (1 MÓDULO), 2P+T 10 A, SEM SUPORTE E SEM PLACA - FORNECIMENTO E INSTALAÇÃO. AF_12/2015</v>
          </cell>
          <cell r="C2692" t="str">
            <v>UN</v>
          </cell>
          <cell r="D2692" t="str">
            <v>13,71</v>
          </cell>
        </row>
        <row r="2693">
          <cell r="A2693">
            <v>91999</v>
          </cell>
          <cell r="B2693" t="str">
            <v>TOMADA BAIXA DE EMBUTIR (1 MÓDULO), 2P+T 20 A, SEM SUPORTE E SEM PLACA - FORNECIMENTO E INSTALAÇÃO. AF_12/2015</v>
          </cell>
          <cell r="C2693" t="str">
            <v>UN</v>
          </cell>
          <cell r="D2693" t="str">
            <v>15,38</v>
          </cell>
        </row>
        <row r="2694">
          <cell r="A2694">
            <v>92000</v>
          </cell>
          <cell r="B2694" t="str">
            <v>TOMADA BAIXA DE EMBUTIR (1 MÓDULO), 2P+T 10 A, INCLUINDO SUPORTE E PLACA - FORNECIMENTO E INSTALAÇÃO. AF_12/2015</v>
          </cell>
          <cell r="C2694" t="str">
            <v>UN</v>
          </cell>
          <cell r="D2694" t="str">
            <v>19,38</v>
          </cell>
        </row>
        <row r="2695">
          <cell r="A2695">
            <v>92001</v>
          </cell>
          <cell r="B2695" t="str">
            <v>TOMADA BAIXA DE EMBUTIR (1 MÓDULO), 2P+T 20 A, INCLUINDO SUPORTE E PLACA - FORNECIMENTO E INSTALAÇÃO. AF_12/2015</v>
          </cell>
          <cell r="C2695" t="str">
            <v>UN</v>
          </cell>
          <cell r="D2695" t="str">
            <v>21,05</v>
          </cell>
        </row>
        <row r="2696">
          <cell r="A2696">
            <v>92002</v>
          </cell>
          <cell r="B2696" t="str">
            <v>TOMADA MÉDIA DE EMBUTIR (2 MÓDULOS), 2P+T 10 A, SEM SUPORTE E SEM PLACA - FORNECIMENTO E INSTALAÇÃO. AF_12/2015</v>
          </cell>
          <cell r="C2696" t="str">
            <v>UN</v>
          </cell>
          <cell r="D2696" t="str">
            <v>30,24</v>
          </cell>
        </row>
        <row r="2697">
          <cell r="A2697">
            <v>92003</v>
          </cell>
          <cell r="B2697" t="str">
            <v>TOMADA MÉDIA DE EMBUTIR (2 MÓDULOS), 2P+T 20 A, SEM SUPORTE E SEM PLACA - FORNECIMENTO E INSTALAÇÃO. AF_12/2015</v>
          </cell>
          <cell r="C2697" t="str">
            <v>UN</v>
          </cell>
          <cell r="D2697" t="str">
            <v>33,58</v>
          </cell>
        </row>
        <row r="2698">
          <cell r="A2698">
            <v>92004</v>
          </cell>
          <cell r="B2698" t="str">
            <v>TOMADA MÉDIA DE EMBUTIR (2 MÓDULOS), 2P+T 10 A, INCLUINDO SUPORTE E PLACA - FORNECIMENTO E INSTALAÇÃO. AF_12/2015</v>
          </cell>
          <cell r="C2698" t="str">
            <v>UN</v>
          </cell>
          <cell r="D2698" t="str">
            <v>35,91</v>
          </cell>
        </row>
        <row r="2699">
          <cell r="A2699">
            <v>92005</v>
          </cell>
          <cell r="B2699" t="str">
            <v>TOMADA MÉDIA DE EMBUTIR (2 MÓDULOS), 2P+T 20 A, INCLUINDO SUPORTE E PLACA - FORNECIMENTO E INSTALAÇÃO. AF_12/2015</v>
          </cell>
          <cell r="C2699" t="str">
            <v>UN</v>
          </cell>
          <cell r="D2699" t="str">
            <v>39,25</v>
          </cell>
        </row>
        <row r="2700">
          <cell r="A2700">
            <v>92006</v>
          </cell>
          <cell r="B2700" t="str">
            <v>TOMADA BAIXA DE EMBUTIR (2 MÓDULOS), 2P+T 10 A, SEM SUPORTE E SEM PLACA - FORNECIMENTO E INSTALAÇÃO. AF_12/2015</v>
          </cell>
          <cell r="C2700" t="str">
            <v>UN</v>
          </cell>
          <cell r="D2700" t="str">
            <v>25,41</v>
          </cell>
        </row>
        <row r="2701">
          <cell r="A2701">
            <v>92007</v>
          </cell>
          <cell r="B2701" t="str">
            <v>TOMADA BAIXA DE EMBUTIR (2 MÓDULOS), 2P+T 20 A, SEM SUPORTE E SEM PLACA - FORNECIMENTO E INSTALAÇÃO. AF_12/2015</v>
          </cell>
          <cell r="C2701" t="str">
            <v>UN</v>
          </cell>
          <cell r="D2701" t="str">
            <v>28,75</v>
          </cell>
        </row>
        <row r="2702">
          <cell r="A2702">
            <v>92008</v>
          </cell>
          <cell r="B2702" t="str">
            <v>TOMADA BAIXA DE EMBUTIR (2 MÓDULOS), 2P+T 10 A, INCLUINDO SUPORTE E PLACA - FORNECIMENTO E INSTALAÇÃO. AF_12/2015</v>
          </cell>
          <cell r="C2702" t="str">
            <v>UN</v>
          </cell>
          <cell r="D2702" t="str">
            <v>31,08</v>
          </cell>
        </row>
        <row r="2703">
          <cell r="A2703">
            <v>92009</v>
          </cell>
          <cell r="B2703" t="str">
            <v>TOMADA BAIXA DE EMBUTIR (2 MÓDULOS), 2P+T 20 A, INCLUINDO SUPORTE E PLACA - FORNECIMENTO E INSTALAÇÃO. AF_12/2015</v>
          </cell>
          <cell r="C2703" t="str">
            <v>UN</v>
          </cell>
          <cell r="D2703" t="str">
            <v>34,42</v>
          </cell>
        </row>
        <row r="2704">
          <cell r="A2704">
            <v>92010</v>
          </cell>
          <cell r="B2704" t="str">
            <v>TOMADA MÉDIA DE EMBUTIR (3 MÓDULOS), 2P+T 10 A, SEM SUPORTE E SEM PLACA - FORNECIMENTO E INSTALAÇÃO. AF_12/2015</v>
          </cell>
          <cell r="C2704" t="str">
            <v>UN</v>
          </cell>
          <cell r="D2704" t="str">
            <v>44,36</v>
          </cell>
        </row>
        <row r="2705">
          <cell r="A2705">
            <v>92011</v>
          </cell>
          <cell r="B2705" t="str">
            <v>TOMADA MÉDIA DE EMBUTIR (3 MÓDULOS), 2P+T 20 A, SEM SUPORTE E SEM PLACA - FORNECIMENTO E INSTALAÇÃO. AF_12/2015</v>
          </cell>
          <cell r="C2705" t="str">
            <v>UN</v>
          </cell>
          <cell r="D2705" t="str">
            <v>49,37</v>
          </cell>
        </row>
        <row r="2706">
          <cell r="A2706">
            <v>92012</v>
          </cell>
          <cell r="B2706" t="str">
            <v>TOMADA MÉDIA DE EMBUTIR (3 MÓDULOS), 2P+T 10 A, INCLUINDO SUPORTE E PLACA - FORNECIMENTO E INSTALAÇÃO. AF_12/2015</v>
          </cell>
          <cell r="C2706" t="str">
            <v>UN</v>
          </cell>
          <cell r="D2706" t="str">
            <v>50,03</v>
          </cell>
        </row>
        <row r="2707">
          <cell r="A2707">
            <v>92013</v>
          </cell>
          <cell r="B2707" t="str">
            <v>TOMADA MÉDIA DE EMBUTIR (3 MÓDULOS), 2P+T 20 A, INCLUINDO SUPORTE E PLACA - FORNECIMENTO E INSTALAÇÃO. AF_12/2015</v>
          </cell>
          <cell r="C2707" t="str">
            <v>UN</v>
          </cell>
          <cell r="D2707" t="str">
            <v>55,04</v>
          </cell>
        </row>
        <row r="2708">
          <cell r="A2708">
            <v>92014</v>
          </cell>
          <cell r="B2708" t="str">
            <v>TOMADA BAIXA DE EMBUTIR (3 MÓDULOS), 2P+T 10 A, SEM SUPORTE E SEM PLACA - FORNECIMENTO E INSTALAÇÃO. AF_12/2015</v>
          </cell>
          <cell r="C2708" t="str">
            <v>UN</v>
          </cell>
          <cell r="D2708" t="str">
            <v>37,12</v>
          </cell>
        </row>
        <row r="2709">
          <cell r="A2709">
            <v>92015</v>
          </cell>
          <cell r="B2709" t="str">
            <v>TOMADA BAIXA DE EMBUTIR (3 MÓDULOS), 2P+T 20 A, SEM SUPORTE E SEM PLACA - FORNECIMENTO E INSTALAÇÃO. AF_12/2015</v>
          </cell>
          <cell r="C2709" t="str">
            <v>UN</v>
          </cell>
          <cell r="D2709" t="str">
            <v>42,13</v>
          </cell>
        </row>
        <row r="2710">
          <cell r="A2710">
            <v>92016</v>
          </cell>
          <cell r="B2710" t="str">
            <v>TOMADA BAIXA DE EMBUTIR (3 MÓDULOS), 2P+T 10 A, INCLUINDO SUPORTE E PLACA - FORNECIMENTO E INSTALAÇÃO. AF_12/2015</v>
          </cell>
          <cell r="C2710" t="str">
            <v>UN</v>
          </cell>
          <cell r="D2710" t="str">
            <v>42,79</v>
          </cell>
        </row>
        <row r="2711">
          <cell r="A2711">
            <v>92017</v>
          </cell>
          <cell r="B2711" t="str">
            <v>TOMADA BAIXA DE EMBUTIR (3 MÓDULOS), 2P+T 20 A, INCLUINDO SUPORTE E PLACA - FORNECIMENTO E INSTALAÇÃO. AF_12/2015</v>
          </cell>
          <cell r="C2711" t="str">
            <v>UN</v>
          </cell>
          <cell r="D2711" t="str">
            <v>47,80</v>
          </cell>
        </row>
        <row r="2712">
          <cell r="A2712">
            <v>92018</v>
          </cell>
          <cell r="B2712" t="str">
            <v>TOMADA BAIXA DE EMBUTIR (4 MÓDULOS), 2P+T 10 A, SEM SUPORTE E SEM PLACA - FORNECIMENTO E INSTALAÇÃO. AF_12/2015</v>
          </cell>
          <cell r="C2712" t="str">
            <v>UN</v>
          </cell>
          <cell r="D2712" t="str">
            <v>49,15</v>
          </cell>
        </row>
        <row r="2713">
          <cell r="A2713">
            <v>92019</v>
          </cell>
          <cell r="B2713" t="str">
            <v>TOMADA BAIXA DE EMBUTIR (4 MÓDULOS), 2P+T 10 A, INCLUINDO SUPORTE E PLACA - FORNECIMENTO E INSTALAÇÃO. AF_12/2015</v>
          </cell>
          <cell r="C2713" t="str">
            <v>UN</v>
          </cell>
          <cell r="D2713" t="str">
            <v>58,23</v>
          </cell>
        </row>
        <row r="2714">
          <cell r="A2714">
            <v>92020</v>
          </cell>
          <cell r="B2714" t="str">
            <v>TOMADA BAIXA DE EMBUTIR (6 MÓDULOS), 2P+T 10 A, SEM SUPORTE E SEM PLACA - FORNECIMENTO E INSTALAÇÃO. AF_12/2015</v>
          </cell>
          <cell r="C2714" t="str">
            <v>UN</v>
          </cell>
          <cell r="D2714" t="str">
            <v>72,73</v>
          </cell>
        </row>
        <row r="2715">
          <cell r="A2715">
            <v>92021</v>
          </cell>
          <cell r="B2715" t="str">
            <v>TOMADA BAIXA DE EMBUTIR (6 MÓDULOS), 2P+T 10 A, INCLUINDO SUPORTE E PLACA - FORNECIMENTO E INSTALAÇÃO. AF_12/2015</v>
          </cell>
          <cell r="C2715" t="str">
            <v>UN</v>
          </cell>
          <cell r="D2715" t="str">
            <v>81,81</v>
          </cell>
        </row>
        <row r="2716">
          <cell r="A2716">
            <v>92022</v>
          </cell>
          <cell r="B2716" t="str">
            <v>INTERRUPTOR SIMPLES (1 MÓDULO) COM 1 TOMADA DE EMBUTIR 2P+T 10 A,  SEM SUPORTE E SEM PLACA - FORNECIMENTO E INSTALAÇÃO. AF_12/2015</v>
          </cell>
          <cell r="C2716" t="str">
            <v>UN</v>
          </cell>
          <cell r="D2716" t="str">
            <v>26,78</v>
          </cell>
        </row>
        <row r="2717">
          <cell r="A2717">
            <v>92023</v>
          </cell>
          <cell r="B2717" t="str">
            <v>INTERRUPTOR SIMPLES (1 MÓDULO) COM 1 TOMADA DE EMBUTIR 2P+T 10 A,  INCLUINDO SUPORTE E PLACA - FORNECIMENTO E INSTALAÇÃO. AF_12/2015</v>
          </cell>
          <cell r="C2717" t="str">
            <v>UN</v>
          </cell>
          <cell r="D2717" t="str">
            <v>32,45</v>
          </cell>
        </row>
        <row r="2718">
          <cell r="A2718">
            <v>92024</v>
          </cell>
          <cell r="B2718" t="str">
            <v>INTERRUPTOR SIMPLES (1 MÓDULO) COM 2 TOMADAS DE EMBUTIR 2P+T 10 A,  SEM SUPORTE E SEM PLACA - FORNECIMENTO E INSTALAÇÃO. AF_12/2015</v>
          </cell>
          <cell r="C2718" t="str">
            <v>UN</v>
          </cell>
          <cell r="D2718" t="str">
            <v>40,93</v>
          </cell>
        </row>
        <row r="2719">
          <cell r="A2719">
            <v>92025</v>
          </cell>
          <cell r="B2719" t="str">
            <v>INTERRUPTOR SIMPLES (1 MÓDULO) COM 2 TOMADAS DE EMBUTIR 2P+T 10 A,  INCLUINDO SUPORTE E PLACA - FORNECIMENTO E INSTALAÇÃO. AF_12/2015</v>
          </cell>
          <cell r="C2719" t="str">
            <v>UN</v>
          </cell>
          <cell r="D2719" t="str">
            <v>46,60</v>
          </cell>
        </row>
        <row r="2720">
          <cell r="A2720">
            <v>92026</v>
          </cell>
          <cell r="B2720" t="str">
            <v>INTERRUPTOR SIMPLES (2 MÓDULOS) COM 1 TOMADA DE EMBUTIR 2P+T 10 A,  SEM SUPORTE E SEM PLACA - FORNECIMENTO E INSTALAÇÃO. AF_12/2015</v>
          </cell>
          <cell r="C2720" t="str">
            <v>UN</v>
          </cell>
          <cell r="D2720" t="str">
            <v>37,46</v>
          </cell>
        </row>
        <row r="2721">
          <cell r="A2721">
            <v>92027</v>
          </cell>
          <cell r="B2721" t="str">
            <v>INTERRUPTOR SIMPLES (2 MÓDULOS) COM 1 TOMADA DE EMBUTIR 2P+T 10 A,  INCLUINDO SUPORTE E PLACA - FORNECIMENTO E INSTALAÇÃO. AF_12/2015</v>
          </cell>
          <cell r="C2721" t="str">
            <v>UN</v>
          </cell>
          <cell r="D2721" t="str">
            <v>43,13</v>
          </cell>
        </row>
        <row r="2722">
          <cell r="A2722">
            <v>92028</v>
          </cell>
          <cell r="B2722" t="str">
            <v>INTERRUPTOR PARALELO (1 MÓDULO) COM 1 TOMADA DE EMBUTIR 2P+T 10 A,  SEM SUPORTE E SEM PLACA - FORNECIMENTO E INSTALAÇÃO. AF_12/2015</v>
          </cell>
          <cell r="C2722" t="str">
            <v>UN</v>
          </cell>
          <cell r="D2722" t="str">
            <v>31,11</v>
          </cell>
        </row>
        <row r="2723">
          <cell r="A2723">
            <v>92029</v>
          </cell>
          <cell r="B2723" t="str">
            <v>INTERRUPTOR PARALELO (1 MÓDULO) COM 1 TOMADA DE EMBUTIR 2P+T 10 A,  INCLUINDO SUPORTE E PLACA - FORNECIMENTO E INSTALAÇÃO. AF_12/2015</v>
          </cell>
          <cell r="C2723" t="str">
            <v>UN</v>
          </cell>
          <cell r="D2723" t="str">
            <v>36,78</v>
          </cell>
        </row>
        <row r="2724">
          <cell r="A2724">
            <v>92030</v>
          </cell>
          <cell r="B2724" t="str">
            <v>INTERRUPTOR PARALELO (1 MÓDULO) COM 2 TOMADAS DE EMBUTIR 2P+T 10 A,  SEM SUPORTE E SEM PLACA - FORNECIMENTO E INSTALAÇÃO. AF_12/2015</v>
          </cell>
          <cell r="C2724" t="str">
            <v>UN</v>
          </cell>
          <cell r="D2724" t="str">
            <v>45,23</v>
          </cell>
        </row>
        <row r="2725">
          <cell r="A2725">
            <v>92031</v>
          </cell>
          <cell r="B2725" t="str">
            <v>INTERRUPTOR PARALELO (1 MÓDULO) COM 2 TOMADAS DE EMBUTIR 2P+T 10 A,  INCLUINDO SUPORTE E PLACA - FORNECIMENTO E INSTALAÇÃO. AF_12/2015</v>
          </cell>
          <cell r="C2725" t="str">
            <v>UN</v>
          </cell>
          <cell r="D2725" t="str">
            <v>50,90</v>
          </cell>
        </row>
        <row r="2726">
          <cell r="A2726">
            <v>92032</v>
          </cell>
          <cell r="B2726" t="str">
            <v>INTERRUPTOR PARALELO (2 MÓDULOS) COM 1 TOMADA DE EMBUTIR 2P+T 10 A,  SEM SUPORTE E SEM PLACA - FORNECIMENTO E INSTALAÇÃO. AF_12/2015</v>
          </cell>
          <cell r="C2726" t="str">
            <v>UN</v>
          </cell>
          <cell r="D2726" t="str">
            <v>46,10</v>
          </cell>
        </row>
        <row r="2727">
          <cell r="A2727">
            <v>92033</v>
          </cell>
          <cell r="B2727" t="str">
            <v>INTERRUPTOR PARALELO (2 MÓDULOS) COM 1 TOMADA DE EMBUTIR 2P+T 10 A,  INCLUINDO SUPORTE E PLACA - FORNECIMENTO E INSTALAÇÃO. AF_12/2015</v>
          </cell>
          <cell r="C2727" t="str">
            <v>UN</v>
          </cell>
          <cell r="D2727" t="str">
            <v>51,77</v>
          </cell>
        </row>
        <row r="2728">
          <cell r="A2728">
            <v>92034</v>
          </cell>
          <cell r="B2728" t="str">
            <v>INTERRUPTOR SIMPLES (1 MÓDULO), INTERRUPTOR PARALELO (1 MÓDULO) E 1 TOMADA DE EMBUTIR 2P+T 10 A,  SEM SUPORTE E SEM PLACA - FORNECIMENTO E INSTALAÇÃO. AF_12/2015</v>
          </cell>
          <cell r="C2728" t="str">
            <v>UN</v>
          </cell>
          <cell r="D2728" t="str">
            <v>41,80</v>
          </cell>
        </row>
        <row r="2729">
          <cell r="A2729">
            <v>92035</v>
          </cell>
          <cell r="B2729" t="str">
            <v>INTERRUPTOR SIMPLES (1 MÓDULO), INTERRUPTOR PARALELO (1 MÓDULO) E 1 TOMADA DE EMBUTIR 2P+T 10 A,  INCLUINDO SUPORTE E PLACA - FORNECIMENTO E INSTALAÇÃO. AF_12/2015</v>
          </cell>
          <cell r="C2729" t="str">
            <v>UN</v>
          </cell>
          <cell r="D2729" t="str">
            <v>47,47</v>
          </cell>
        </row>
        <row r="2730">
          <cell r="A2730">
            <v>97583</v>
          </cell>
          <cell r="B2730" t="str">
            <v>LUMINÁRIA TIPO CALHA, DE SOBREPOR, COM 1 LÂMPADA TUBULAR FLUORESCENTE DE 18 W, COM REATOR DE PARTIDA RÁPIDA - FORNECIMENTO E INSTALAÇÃO. AF_02/2020</v>
          </cell>
          <cell r="C2730" t="str">
            <v>UN</v>
          </cell>
          <cell r="D2730" t="str">
            <v>48,89</v>
          </cell>
        </row>
        <row r="2731">
          <cell r="A2731">
            <v>97584</v>
          </cell>
          <cell r="B2731" t="str">
            <v>LUMINÁRIA TIPO CALHA, DE SOBREPOR, COM 1 LÂMPADA TUBULAR FLUORESCENTE DE 36 W, COM REATOR DE PARTIDA RÁPIDA - FORNECIMENTO E INSTALAÇÃO. AF_02/2020</v>
          </cell>
          <cell r="C2731" t="str">
            <v>UN</v>
          </cell>
          <cell r="D2731" t="str">
            <v>67,88</v>
          </cell>
        </row>
        <row r="2732">
          <cell r="A2732">
            <v>97585</v>
          </cell>
          <cell r="B2732" t="str">
            <v>LUMINÁRIA TIPO CALHA, DE SOBREPOR, COM 2 LÂMPADAS TUBULARES FLUORESCENTES DE 18 W, COM REATOR DE PARTIDA RÁPIDA - FORNECIMENTO E INSTALAÇÃO. AF_02/2020</v>
          </cell>
          <cell r="C2732" t="str">
            <v>UN</v>
          </cell>
          <cell r="D2732" t="str">
            <v>65,52</v>
          </cell>
        </row>
        <row r="2733">
          <cell r="A2733">
            <v>97586</v>
          </cell>
          <cell r="B2733" t="str">
            <v>LUMINÁRIA TIPO CALHA, DE SOBREPOR, COM 2 LÂMPADAS TUBULARES FLUORESCENTES DE 36 W, COM REATOR DE PARTIDA RÁPIDA - FORNECIMENTO E INSTALAÇÃO. AF_02/2020</v>
          </cell>
          <cell r="C2733" t="str">
            <v>UN</v>
          </cell>
          <cell r="D2733" t="str">
            <v>88,45</v>
          </cell>
        </row>
        <row r="2734">
          <cell r="A2734">
            <v>97587</v>
          </cell>
          <cell r="B2734" t="str">
            <v>LUMINÁRIA TIPO CALHA, DE EMBUTIR, COM 2 LÂMPADAS FLUORESCENTES DE 14 W, COM REATOR DE PARTIDA RÁPIDA - FORNECIMENTO E INSTALAÇÃO. AF_02/2020</v>
          </cell>
          <cell r="C2734" t="str">
            <v>UN</v>
          </cell>
          <cell r="D2734" t="str">
            <v>159,97</v>
          </cell>
        </row>
        <row r="2735">
          <cell r="A2735">
            <v>97589</v>
          </cell>
          <cell r="B2735" t="str">
            <v>LUMINÁRIA TIPO PLAFON EM PLÁSTICO, DE SOBREPOR, COM 1 LÂMPADA FLUORESCENTE DE 15 W, SEM REATOR - FORNECIMENTO E INSTALAÇÃO. AF_02/2020</v>
          </cell>
          <cell r="C2735" t="str">
            <v>UN</v>
          </cell>
          <cell r="D2735" t="str">
            <v>27,61</v>
          </cell>
        </row>
        <row r="2736">
          <cell r="A2736">
            <v>97590</v>
          </cell>
          <cell r="B2736" t="str">
            <v>LUMINÁRIA TIPO PLAFON REDONDO COM VIDRO FOSCO, DE SOBREPOR, COM 1 LÂMPADA FLUORESCENTE DE 15 W, SEM REATOR - FORNECIMENTO E INSTALAÇÃO. AF_02/2020</v>
          </cell>
          <cell r="C2736" t="str">
            <v>UN</v>
          </cell>
          <cell r="D2736" t="str">
            <v>59,29</v>
          </cell>
        </row>
        <row r="2737">
          <cell r="A2737">
            <v>97591</v>
          </cell>
          <cell r="B2737" t="str">
            <v>LUMINÁRIA TIPO PLAFON REDONDO COM VIDRO FOSCO, DE SOBREPOR, COM 2 LÂMPADAS FLUORESCENTES DE 15 W, SEM REATOR - FORNECIMENTO E INSTALAÇÃO. AF_02/2020</v>
          </cell>
          <cell r="C2737" t="str">
            <v>UN</v>
          </cell>
          <cell r="D2737" t="str">
            <v>79,44</v>
          </cell>
        </row>
        <row r="2738">
          <cell r="A2738">
            <v>97592</v>
          </cell>
          <cell r="B2738" t="str">
            <v>LUMINÁRIA TIPO PLAFON, DE SOBREPOR, COM 1 LÂMPADA LED DE 12/13 W, SEM REATOR - FORNECIMENTO E INSTALAÇÃO. AF_02/2020</v>
          </cell>
          <cell r="C2738" t="str">
            <v>UN</v>
          </cell>
          <cell r="D2738" t="str">
            <v>33,72</v>
          </cell>
        </row>
        <row r="2739">
          <cell r="A2739">
            <v>97593</v>
          </cell>
          <cell r="B2739" t="str">
            <v>LUMINÁRIA TIPO SPOT, DE SOBREPOR, COM 1 LÂMPADA FLUORESCENTE DE 15 W, SEM REATOR - FORNECIMENTO E INSTALAÇÃO. AF_02/2020</v>
          </cell>
          <cell r="C2739" t="str">
            <v>UN</v>
          </cell>
          <cell r="D2739" t="str">
            <v>83,28</v>
          </cell>
        </row>
        <row r="2740">
          <cell r="A2740">
            <v>97594</v>
          </cell>
          <cell r="B2740" t="str">
            <v>LUMINÁRIA TIPO SPOT, DE SOBREPOR, COM 2 LÂMPADAS FLUORESCENTES DE 15 W, SEM REATOR - FORNECIMENTO E INSTALAÇÃO. AF_02/2020</v>
          </cell>
          <cell r="C2740" t="str">
            <v>UN</v>
          </cell>
          <cell r="D2740" t="str">
            <v>79,38</v>
          </cell>
        </row>
        <row r="2741">
          <cell r="A2741">
            <v>97595</v>
          </cell>
          <cell r="B2741" t="str">
            <v>SENSOR DE PRESENÇA COM FOTOCÉLULA, FIXAÇÃO EM PAREDE - FORNECIMENTO E INSTALAÇÃO. AF_02/2020</v>
          </cell>
          <cell r="C2741" t="str">
            <v>UN</v>
          </cell>
          <cell r="D2741" t="str">
            <v>58,72</v>
          </cell>
        </row>
        <row r="2742">
          <cell r="A2742">
            <v>97596</v>
          </cell>
          <cell r="B2742" t="str">
            <v>SENSOR DE PRESENÇA SEM FOTOCÉLULA, FIXAÇÃO EM PAREDE - FORNECIMENTO E INSTALAÇÃO. AF_02/2020</v>
          </cell>
          <cell r="C2742" t="str">
            <v>UN</v>
          </cell>
          <cell r="D2742" t="str">
            <v>41,61</v>
          </cell>
        </row>
        <row r="2743">
          <cell r="A2743">
            <v>97597</v>
          </cell>
          <cell r="B2743" t="str">
            <v>SENSOR DE PRESENÇA COM FOTOCÉLULA, FIXAÇÃO EM TETO - FORNECIMENTO E INSTALAÇÃO. AF_02/2020</v>
          </cell>
          <cell r="C2743" t="str">
            <v>UN</v>
          </cell>
          <cell r="D2743" t="str">
            <v>40,46</v>
          </cell>
        </row>
        <row r="2744">
          <cell r="A2744">
            <v>97598</v>
          </cell>
          <cell r="B2744" t="str">
            <v>SENSOR DE PRESENÇA SEM FOTOCÉLULA, FIXAÇÃO EM TETO - FORNECIMENTO E INSTALAÇÃO. AF_02/2020</v>
          </cell>
          <cell r="C2744" t="str">
            <v>UN</v>
          </cell>
          <cell r="D2744" t="str">
            <v>38,27</v>
          </cell>
        </row>
        <row r="2745">
          <cell r="A2745">
            <v>97599</v>
          </cell>
          <cell r="B2745" t="str">
            <v>LUMINÁRIA DE EMERGÊNCIA, COM 30 LÂMPADAS LED DE 2 W, SEM REATOR - FORNECIMENTO E INSTALAÇÃO. AF_02/2020</v>
          </cell>
          <cell r="C2745" t="str">
            <v>UN</v>
          </cell>
          <cell r="D2745" t="str">
            <v>26,88</v>
          </cell>
        </row>
        <row r="2746">
          <cell r="A2746">
            <v>97609</v>
          </cell>
          <cell r="B2746" t="str">
            <v>LÂMPADA COMPACTA DE LED 6 W, BASE E27 - FORNECIMENTO E INSTALAÇÃO. AF_02/2020</v>
          </cell>
          <cell r="C2746" t="str">
            <v>UN</v>
          </cell>
          <cell r="D2746" t="str">
            <v>14,15</v>
          </cell>
        </row>
        <row r="2747">
          <cell r="A2747">
            <v>97610</v>
          </cell>
          <cell r="B2747" t="str">
            <v>LÂMPADA COMPACTA DE LED 10 W, BASE E27 - FORNECIMENTO E INSTALAÇÃO. AF_02/2020</v>
          </cell>
          <cell r="C2747" t="str">
            <v>UN</v>
          </cell>
          <cell r="D2747" t="str">
            <v>15,32</v>
          </cell>
        </row>
        <row r="2748">
          <cell r="A2748">
            <v>97611</v>
          </cell>
          <cell r="B2748" t="str">
            <v>LÂMPADA COMPACTA FLUORESCENTE DE 15 W, BASE E27 - FORNECIMENTO E INSTALAÇÃO. AF_02/2020</v>
          </cell>
          <cell r="C2748" t="str">
            <v>UN</v>
          </cell>
          <cell r="D2748" t="str">
            <v>17,07</v>
          </cell>
        </row>
        <row r="2749">
          <cell r="A2749">
            <v>97612</v>
          </cell>
          <cell r="B2749" t="str">
            <v>LÂMPADA COMPACTA FLUORESCENTE DE 20 W, BASE E27 - FORNECIMENTO E INSTALAÇÃO. AF_02/2020</v>
          </cell>
          <cell r="C2749" t="str">
            <v>UN</v>
          </cell>
          <cell r="D2749" t="str">
            <v>18,58</v>
          </cell>
        </row>
        <row r="2750">
          <cell r="A2750">
            <v>97613</v>
          </cell>
          <cell r="B2750" t="str">
            <v>LÂMPADA COMPACTA DE VAPOR MERCURIO 125 W, BASE E27 - FORNECIMENTO E INSTALAÇÃO. AF_02/2020</v>
          </cell>
          <cell r="C2750" t="str">
            <v>UN</v>
          </cell>
          <cell r="D2750" t="str">
            <v>23,59</v>
          </cell>
        </row>
        <row r="2751">
          <cell r="A2751">
            <v>97614</v>
          </cell>
          <cell r="B2751" t="str">
            <v>LÂMPADA COMPACTA DE VAPOR METÁLICO OVOIDE 150 W, BASE E27 - FORNECIMENTO E INSTALAÇÃO. AF_02/2020</v>
          </cell>
          <cell r="C2751" t="str">
            <v>UN</v>
          </cell>
          <cell r="D2751" t="str">
            <v>41,69</v>
          </cell>
        </row>
        <row r="2752">
          <cell r="A2752">
            <v>97615</v>
          </cell>
          <cell r="B2752" t="str">
            <v>LÂMPADA TUBULAR FLUORESCENTE T8 DE 16/18 W, BASE G13 - FORNECIMENTO E INSTALAÇÃO. AF_02/2020_P</v>
          </cell>
          <cell r="C2752" t="str">
            <v>UN</v>
          </cell>
          <cell r="D2752" t="str">
            <v>33,49</v>
          </cell>
        </row>
        <row r="2753">
          <cell r="A2753">
            <v>97616</v>
          </cell>
          <cell r="B2753" t="str">
            <v>LÂMPADA TUBULAR FLUORESCENTE T8 DE 32/36 W, BASE G13 - FORNECIMENTO E INSTALAÇÃO. AF_02/2020_P</v>
          </cell>
          <cell r="C2753" t="str">
            <v>UN</v>
          </cell>
          <cell r="D2753" t="str">
            <v>37,96</v>
          </cell>
        </row>
        <row r="2754">
          <cell r="A2754">
            <v>97617</v>
          </cell>
          <cell r="B2754" t="str">
            <v>LÂMPADA TUBULAR FLUORESCENTE T10 DE 20/40 W, BASE G13 - FORNECIMENTO E INSTALAÇÃO. AF_02/2020_P</v>
          </cell>
          <cell r="C2754" t="str">
            <v>UN</v>
          </cell>
          <cell r="D2754" t="str">
            <v>37,73</v>
          </cell>
        </row>
        <row r="2755">
          <cell r="A2755">
            <v>97618</v>
          </cell>
          <cell r="B2755" t="str">
            <v>LÂMPADA TUBULAR FLUORESCENTE T5 DE 14 W, BASE G13 - FORNECIMENTO E INSTALAÇÃO. AF_02/2020_P</v>
          </cell>
          <cell r="C2755" t="str">
            <v>UN</v>
          </cell>
          <cell r="D2755" t="str">
            <v>35,61</v>
          </cell>
        </row>
        <row r="2756">
          <cell r="A2756">
            <v>100902</v>
          </cell>
          <cell r="B2756" t="str">
            <v>LÂMPADA TUBULAR LED DE 9/10 W, BASE G13 - FORNECIMENTO E INSTALAÇÃO. AF_02/2020_P</v>
          </cell>
          <cell r="C2756" t="str">
            <v>UN</v>
          </cell>
          <cell r="D2756" t="str">
            <v>22,64</v>
          </cell>
        </row>
        <row r="2757">
          <cell r="A2757">
            <v>100903</v>
          </cell>
          <cell r="B2757" t="str">
            <v>LÂMPADA TUBULAR LED DE 18/20 W, BASE G13 - FORNECIMENTO E INSTALAÇÃO. AF_02/2020_P</v>
          </cell>
          <cell r="C2757" t="str">
            <v>UN</v>
          </cell>
          <cell r="D2757" t="str">
            <v>27,84</v>
          </cell>
        </row>
        <row r="2758">
          <cell r="A2758">
            <v>100904</v>
          </cell>
          <cell r="B2758" t="str">
            <v>LUMINÁRIA TIPO CALHA, DE SOBREPOR, COM 1 LÂMPADA TUBULAR FLUORESCENTE DE 20 W, COM REATOR DE PARTIDA CONVENCIONAL - FORNECIMENTO E INSTALAÇÃO. AF_02/2020</v>
          </cell>
          <cell r="C2758" t="str">
            <v>UN</v>
          </cell>
          <cell r="D2758" t="str">
            <v>48,89</v>
          </cell>
        </row>
        <row r="2759">
          <cell r="A2759">
            <v>100905</v>
          </cell>
          <cell r="B2759" t="str">
            <v>LUMINÁRIA DUPLA TIPO CALHA, DE SOBREPOR, COM 4 LÂMPADAS TUBULARES FLUORESCENTES DE 18 W,COM REATORES DE PARTIDA RÁPIDA - FORNECIMENTO E INSTALAÇÃO. AF_02/2020</v>
          </cell>
          <cell r="C2759" t="str">
            <v>UN</v>
          </cell>
          <cell r="D2759" t="str">
            <v>131,06</v>
          </cell>
        </row>
        <row r="2760">
          <cell r="A2760">
            <v>100906</v>
          </cell>
          <cell r="B2760" t="str">
            <v>LUMINÁRIA DUPLA TIPO CALHA, DE SOBREPOR, COM 4 LÂMPADAS TUBULARES FLUORESCENTES DE 36 W, COM REATORES DE PARTIDA RÁPIDA -FORNECIMENTO E INSTALAÇÃO. AF_02/2020</v>
          </cell>
          <cell r="C2760" t="str">
            <v>UN</v>
          </cell>
          <cell r="D2760" t="str">
            <v>176,92</v>
          </cell>
        </row>
        <row r="2761">
          <cell r="A2761">
            <v>100919</v>
          </cell>
          <cell r="B2761" t="str">
            <v>LÂMPADA FLUORESCENTE ESPIRAL BRANCA 45 W, BASE E27 - FORNECIMENTO E INSTALAÇÃO. AF_02/2020</v>
          </cell>
          <cell r="C2761" t="str">
            <v>UN</v>
          </cell>
          <cell r="D2761" t="str">
            <v>47,60</v>
          </cell>
        </row>
        <row r="2762">
          <cell r="A2762">
            <v>100920</v>
          </cell>
          <cell r="B2762" t="str">
            <v>LÂMPADA FLUORESCENTE ESPIRAL BRANCA 65 W, BASE E27 - FORNECIMENTO E INSTALAÇÃO. AF_02/2020</v>
          </cell>
          <cell r="C2762" t="str">
            <v>UN</v>
          </cell>
          <cell r="D2762" t="str">
            <v>80,97</v>
          </cell>
        </row>
        <row r="2763">
          <cell r="A2763">
            <v>100921</v>
          </cell>
          <cell r="B2763" t="str">
            <v>REATOR DE PARTIDA RÁPIDA PARA LÂMPADA FLUORESCENTE 2X40W - FORNECIMENTO E INSTALAÇÃO. AF_02/2020</v>
          </cell>
          <cell r="C2763" t="str">
            <v>UN</v>
          </cell>
          <cell r="D2763" t="str">
            <v>39,23</v>
          </cell>
        </row>
        <row r="2764">
          <cell r="A2764">
            <v>100922</v>
          </cell>
          <cell r="B2764" t="str">
            <v>REATOR DE PARTIDA RÁPIDA PARA LÂMPADA FLUORESCENTE 1X20W - FORNECIMENTO E INSTALAÇÃO. AF_02/2020</v>
          </cell>
          <cell r="C2764" t="str">
            <v>UN</v>
          </cell>
          <cell r="D2764" t="str">
            <v>28,10</v>
          </cell>
        </row>
        <row r="2765">
          <cell r="A2765">
            <v>100923</v>
          </cell>
          <cell r="B2765" t="str">
            <v>REATOR DE PARTIDA RÁPIDA PARA LÂMPADA FLUORESCENTE 1X40W - FORNECIMENTO E INSTALAÇÃO. AF_02/2020</v>
          </cell>
          <cell r="C2765" t="str">
            <v>UN</v>
          </cell>
          <cell r="D2765" t="str">
            <v>32,19</v>
          </cell>
        </row>
        <row r="2766">
          <cell r="A2766">
            <v>73624</v>
          </cell>
          <cell r="B2766" t="str">
            <v>SUPORTE PARA TRANSFORMADOR EM POSTE DE CONCRETO CIRCULAR</v>
          </cell>
          <cell r="C2766" t="str">
            <v>UN</v>
          </cell>
          <cell r="D2766" t="str">
            <v>74,77</v>
          </cell>
        </row>
        <row r="2767">
          <cell r="A2767">
            <v>101489</v>
          </cell>
          <cell r="B2767" t="str">
            <v>ENTRADA DE ENERGIA ELÉTRICA, AÉREA, MONOFÁSICA, COM CAIXA DE SOBREPOR, CABO DE 10 MM2 E DISJUNTOR DIN 50A (NÃO INCLUSO O POSTE DE CONCRETO). AF_07/2020_P</v>
          </cell>
          <cell r="C2767" t="str">
            <v>UN</v>
          </cell>
          <cell r="D2767" t="str">
            <v>840,69</v>
          </cell>
        </row>
        <row r="2768">
          <cell r="A2768">
            <v>101490</v>
          </cell>
          <cell r="B2768" t="str">
            <v>ENTRADA DE ENERGIA ELÉTRICA, AÉREA, MONOFÁSICA, COM CAIXA DE SOBREPOR, CABO DE 16 MM2 E DISJUNTOR DIN 50A (NÃO INCLUSO O POSTE DE CONCRETO). AF_07/2020_P</v>
          </cell>
          <cell r="C2768" t="str">
            <v>UN</v>
          </cell>
          <cell r="D2768" t="str">
            <v>896,57</v>
          </cell>
        </row>
        <row r="2769">
          <cell r="A2769">
            <v>101491</v>
          </cell>
          <cell r="B2769" t="str">
            <v>ENTRADA DE ENERGIA ELÉTRICA, AÉREA, MONOFÁSICA, COM CAIXA DE SOBREPOR, CABO DE 25 MM2 E DISJUNTOR DIN 50A (NÃO INCLUSO O POSTE DE CONCRETO). AF_07/2020_P</v>
          </cell>
          <cell r="C2769" t="str">
            <v>UN</v>
          </cell>
          <cell r="D2769" t="str">
            <v>914,06</v>
          </cell>
        </row>
        <row r="2770">
          <cell r="A2770">
            <v>101492</v>
          </cell>
          <cell r="B2770" t="str">
            <v>ENTRADA DE ENERGIA ELÉTRICA, AÉREA, MONOFÁSICA, COM CAIXA DE SOBREPOR, CABO DE 35 MM2 E DISJUNTOR DIN 50A (NÃO INCLUSO O POSTE DE CONCRETO). AF_07/2020_P</v>
          </cell>
          <cell r="C2770" t="str">
            <v>UN</v>
          </cell>
          <cell r="D2770" t="str">
            <v>994,39</v>
          </cell>
        </row>
        <row r="2771">
          <cell r="A2771">
            <v>101493</v>
          </cell>
          <cell r="B2771" t="str">
            <v>ENTRADA DE ENERGIA ELÉTRICA, AÉREA, MONOFÁSICA, COM CAIXA DE EMBUTIR, CABO DE 10 MM2 E DISJUNTOR DIN 50A (NÃO INCLUSO O POSTE DE CONCRETO). AF_07/2020_P</v>
          </cell>
          <cell r="C2771" t="str">
            <v>UN</v>
          </cell>
          <cell r="D2771" t="str">
            <v>831,10</v>
          </cell>
        </row>
        <row r="2772">
          <cell r="A2772">
            <v>101494</v>
          </cell>
          <cell r="B2772" t="str">
            <v>ENTRADA DE ENERGIA ELÉTRICA, AÉREA, MONOFÁSICA, COM CAIXA DE EMBUTIR, CABO DE 16 MM2 E DISJUNTOR DIN 50A (NÃO INCLUSO O POSTE DE CONCRETO). AF_07/2020_P</v>
          </cell>
          <cell r="C2772" t="str">
            <v>UN</v>
          </cell>
          <cell r="D2772" t="str">
            <v>886,98</v>
          </cell>
        </row>
        <row r="2773">
          <cell r="A2773">
            <v>101495</v>
          </cell>
          <cell r="B2773" t="str">
            <v>ENTRADA DE ENERGIA ELÉTRICA, AÉREA, MONOFÁSICA, COM CAIXA DE EMBUTIR, CABO DE 25 MM2 E DISJUNTOR DIN 50A (NÃO INCLUSO O POSTE DE CONCRETO). AF_07/2020_P</v>
          </cell>
          <cell r="C2773" t="str">
            <v>UN</v>
          </cell>
          <cell r="D2773" t="str">
            <v>904,47</v>
          </cell>
        </row>
        <row r="2774">
          <cell r="A2774">
            <v>101496</v>
          </cell>
          <cell r="B2774" t="str">
            <v>ENTRADA DE ENERGIA ELÉTRICA, AÉREA, MONOFÁSICA, COM CAIXA DE EMBUTIR, CABO DE 35 MM2 E DISJUNTOR DIN 50A (NÃO INCLUSO O POSTE DE CONCRETO). AF_07/2020_P</v>
          </cell>
          <cell r="C2774" t="str">
            <v>UN</v>
          </cell>
          <cell r="D2774" t="str">
            <v>984,80</v>
          </cell>
        </row>
        <row r="2775">
          <cell r="A2775">
            <v>101497</v>
          </cell>
          <cell r="B2775" t="str">
            <v>ENTRADA DE ENERGIA ELÉTRICA, AÉREA, BIFÁSICA, COM CAIXA DE SOBREPOR, CABO DE 10 MM2 E DISJUNTOR DIN 50A (NÃO INCLUSO O POSTE DE CONCRETO). AF_07/2020_P</v>
          </cell>
          <cell r="C2775" t="str">
            <v>UN</v>
          </cell>
          <cell r="D2775" t="str">
            <v>1.005,84</v>
          </cell>
        </row>
        <row r="2776">
          <cell r="A2776">
            <v>101498</v>
          </cell>
          <cell r="B2776" t="str">
            <v>ENTRADA DE ENERGIA ELÉTRICA, AÉREA, BIFÁSICA, COM CAIXA DE SOBREPOR, CABO DE 16 MM2 E DISJUNTOR DIN 50A (NÃO INCLUSO O POSTE DE CONCRETO). AF_07/2020_P</v>
          </cell>
          <cell r="C2776" t="str">
            <v>UN</v>
          </cell>
          <cell r="D2776" t="str">
            <v>1.090,42</v>
          </cell>
        </row>
        <row r="2777">
          <cell r="A2777">
            <v>101499</v>
          </cell>
          <cell r="B2777" t="str">
            <v>ENTRADA DE ENERGIA ELÉTRICA, AÉREA, BIFÁSICA, COM CAIXA DE SOBREPOR, CABO DE 25 MM2 E DISJUNTOR DIN 50A (NÃO INCLUSO O POSTE DE CONCRETO). AF_07/2020_P</v>
          </cell>
          <cell r="C2777" t="str">
            <v>UN</v>
          </cell>
          <cell r="D2777" t="str">
            <v>1.116,90</v>
          </cell>
        </row>
        <row r="2778">
          <cell r="A2778">
            <v>101500</v>
          </cell>
          <cell r="B2778" t="str">
            <v>ENTRADA DE ENERGIA ELÉTRICA, AÉREA, BIFÁSICA, COM CAIXA DE SOBREPOR, CABO DE 35 MM2 E DISJUNTOR DIN 50A (NÃO INCLUSO O POSTE DE CONCRETO). AF_07/2020_P</v>
          </cell>
          <cell r="C2778" t="str">
            <v>UN</v>
          </cell>
          <cell r="D2778" t="str">
            <v>1.229,37</v>
          </cell>
        </row>
        <row r="2779">
          <cell r="A2779">
            <v>101501</v>
          </cell>
          <cell r="B2779" t="str">
            <v>ENTRADA DE ENERGIA ELÉTRICA, AÉREA, BIFÁSICA, COM CAIXA DE EMBUTIR, CABO DE 10 MM2 E DISJUNTOR DIN 50A (NÃO INCLUSO O POSTE DE CONCRETO). AF_07/2020_P</v>
          </cell>
          <cell r="C2779" t="str">
            <v>UN</v>
          </cell>
          <cell r="D2779" t="str">
            <v>1.002,59</v>
          </cell>
        </row>
        <row r="2780">
          <cell r="A2780">
            <v>101502</v>
          </cell>
          <cell r="B2780" t="str">
            <v>ENTRADA DE ENERGIA ELÉTRICA, AÉREA, BIFÁSICA, COM CAIXA DE EMBUTIR, CABO DE 16 MM2 E DISJUNTOR DIN 50A (NÃO INCLUSO O POSTE DE CONCRETO). AF_07/2020_P</v>
          </cell>
          <cell r="C2780" t="str">
            <v>UN</v>
          </cell>
          <cell r="D2780" t="str">
            <v>1.087,17</v>
          </cell>
        </row>
        <row r="2781">
          <cell r="A2781">
            <v>101503</v>
          </cell>
          <cell r="B2781" t="str">
            <v>ENTRADA DE ENERGIA ELÉTRICA, AÉREA, BIFÁSICA, COM CAIXA DE EMBUTIR, CABO DE 25 MM2 E DISJUNTOR DIN 50A (NÃO INCLUSO O POSTE DE CONCRETO). AF_07/2020_P</v>
          </cell>
          <cell r="C2781" t="str">
            <v>UN</v>
          </cell>
          <cell r="D2781" t="str">
            <v>1.113,65</v>
          </cell>
        </row>
        <row r="2782">
          <cell r="A2782">
            <v>101504</v>
          </cell>
          <cell r="B2782" t="str">
            <v>ENTRADA DE ENERGIA ELÉTRICA, AÉREA, BIFÁSICA, COM CAIXA DE EMBUTIR, CABO DE 35 MM2 E DISJUNTOR DIN 50A (NÃO INCLUSO O POSTE DE CONCRETO). AF_07/2020_P</v>
          </cell>
          <cell r="C2782" t="str">
            <v>UN</v>
          </cell>
          <cell r="D2782" t="str">
            <v>1.226,12</v>
          </cell>
        </row>
        <row r="2783">
          <cell r="A2783">
            <v>101505</v>
          </cell>
          <cell r="B2783" t="str">
            <v>ENTRADA DE ENERGIA ELÉTRICA, AÉREA, TRIFÁSICA, COM CAIXA DE SOBREPOR, CABO DE 10 MM2 E DISJUNTOR DIN 50A (NÃO INCLUSO O POSTE DE CONCRETO). AF_07/2020_P</v>
          </cell>
          <cell r="C2783" t="str">
            <v>UN</v>
          </cell>
          <cell r="D2783" t="str">
            <v>1.076,55</v>
          </cell>
        </row>
        <row r="2784">
          <cell r="A2784">
            <v>101506</v>
          </cell>
          <cell r="B2784" t="str">
            <v>ENTRADA DE ENERGIA ELÉTRICA, AÉREA, TRIFÁSICA, COM CAIXA DE SOBREPOR, CABO DE 16 MM2 E DISJUNTOR DIN 50A (NÃO INCLUSO O POSTE DE CONCRETO). AF_07/2020_P</v>
          </cell>
          <cell r="C2784" t="str">
            <v>UN</v>
          </cell>
          <cell r="D2784" t="str">
            <v>1.189,32</v>
          </cell>
        </row>
        <row r="2785">
          <cell r="A2785">
            <v>101507</v>
          </cell>
          <cell r="B2785" t="str">
            <v>ENTRADA DE ENERGIA ELÉTRICA, AÉREA, TRIFÁSICA, COM CAIXA DE SOBREPOR, CABO DE 25 MM2 E DISJUNTOR DIN 50A (NÃO INCLUSO O POSTE DE CONCRETO). AF_07/2020_P</v>
          </cell>
          <cell r="C2785" t="str">
            <v>UN</v>
          </cell>
          <cell r="D2785" t="str">
            <v>1.224,62</v>
          </cell>
        </row>
        <row r="2786">
          <cell r="A2786">
            <v>101508</v>
          </cell>
          <cell r="B2786" t="str">
            <v>ENTRADA DE ENERGIA ELÉTRICA, AÉREA, TRIFÁSICA, COM CAIXA DE SOBREPOR, CABO DE 35 MM2 E DISJUNTOR DIN 50A (NÃO INCLUSO O POSTE DE CONCRETO). AF_07/2020_P</v>
          </cell>
          <cell r="C2786" t="str">
            <v>UN</v>
          </cell>
          <cell r="D2786" t="str">
            <v>1.368,68</v>
          </cell>
        </row>
        <row r="2787">
          <cell r="A2787">
            <v>101509</v>
          </cell>
          <cell r="B2787" t="str">
            <v>ENTRADA DE ENERGIA ELÉTRICA, AÉREA, TRIFÁSICA, COM CAIXA DE EMBUTIR, CABO DE 10 MM2 E DISJUNTOR DIN 50A (NÃO INCLUSO O POSTE DE CONCRETO). AF_07/2020</v>
          </cell>
          <cell r="C2787" t="str">
            <v>UN</v>
          </cell>
          <cell r="D2787" t="str">
            <v>1.100,29</v>
          </cell>
        </row>
        <row r="2788">
          <cell r="A2788">
            <v>101510</v>
          </cell>
          <cell r="B2788" t="str">
            <v>ENTRADA DE ENERGIA ELÉTRICA, AÉREA, TRIFÁSICA, COM CAIXA DE EMBUTIR, CABO DE 16 MM2 E DISJUNTOR DIN 50A (NÃO INCLUSO O POSTE DE CONCRETO). AF_07/2020</v>
          </cell>
          <cell r="C2788" t="str">
            <v>UN</v>
          </cell>
          <cell r="D2788" t="str">
            <v>1.213,06</v>
          </cell>
        </row>
        <row r="2789">
          <cell r="A2789">
            <v>101511</v>
          </cell>
          <cell r="B2789" t="str">
            <v>ENTRADA DE ENERGIA ELÉTRICA, AÉREA, TRIFÁSICA, COM CAIXA DE EMBUTIR, CABO DE 25 MM2 E DISJUNTOR DIN 50A (NÃO INCLUSO O POSTE DE CONCRETO). AF_07/2020</v>
          </cell>
          <cell r="C2789" t="str">
            <v>UN</v>
          </cell>
          <cell r="D2789" t="str">
            <v>1.248,36</v>
          </cell>
        </row>
        <row r="2790">
          <cell r="A2790">
            <v>101512</v>
          </cell>
          <cell r="B2790" t="str">
            <v>ENTRADA DE ENERGIA ELÉTRICA, AÉREA, TRIFÁSICA, COM CAIXA DE EMBUTIR, CABO DE 35 MM2 E DISJUNTOR DIN 50A (NÃO INCLUSO O POSTE DE CONCRETO). AF_07/2020</v>
          </cell>
          <cell r="C2790" t="str">
            <v>UN</v>
          </cell>
          <cell r="D2790" t="str">
            <v>1.392,42</v>
          </cell>
        </row>
        <row r="2791">
          <cell r="A2791">
            <v>101513</v>
          </cell>
          <cell r="B2791" t="str">
            <v>ENTRADA DE ENERGIA ELÉTRICA, SUBTERRÂNEA, MONOFÁSICA, COM CAIXA DE SOBREPOR, CABO DE 10 MM2 E DISJUNTOR DIN 50A (NÃO INCLUSA MURETA DE ALVENARIA). AF_07/2020_P</v>
          </cell>
          <cell r="C2791" t="str">
            <v>UN</v>
          </cell>
          <cell r="D2791" t="str">
            <v>490,52</v>
          </cell>
        </row>
        <row r="2792">
          <cell r="A2792">
            <v>101514</v>
          </cell>
          <cell r="B2792" t="str">
            <v>ENTRADA DE ENERGIA ELÉTRICA, SUBTERRÂNEA, MONOFÁSICA, COM CAIXA DE SOBREPOR, CABO DE 16 MM2 E DISJUNTOR DIN 50A (NÃO INCLUSA MURETA DE ALVENARIA). AF_07/2020_P</v>
          </cell>
          <cell r="C2792" t="str">
            <v>UN</v>
          </cell>
          <cell r="D2792" t="str">
            <v>557,57</v>
          </cell>
        </row>
        <row r="2793">
          <cell r="A2793">
            <v>101515</v>
          </cell>
          <cell r="B2793" t="str">
            <v>ENTRADA DE ENERGIA ELÉTRICA, SUBTERRÂNEA, MONOFÁSICA, COM CAIXA DE SOBREPOR, CABO DE 25 MM2 E DISJUNTOR DIN 50A (NÃO INCLUSA MURETA DE ALVENARIA). AF_07/2020_P</v>
          </cell>
          <cell r="C2793" t="str">
            <v>UN</v>
          </cell>
          <cell r="D2793" t="str">
            <v>578,56</v>
          </cell>
        </row>
        <row r="2794">
          <cell r="A2794">
            <v>101516</v>
          </cell>
          <cell r="B2794" t="str">
            <v>ENTRADA DE ENERGIA ELÉTRICA, SUBTERRÂNEA, MONOFÁSICA, COM CAIXA DE SOBREPOR, CABO DE 35 MM2 E DISJUNTOR DIN 50A (NÃO INCLUSA MURETA DE ALVENARIA). AF_07/2020_P</v>
          </cell>
          <cell r="C2794" t="str">
            <v>UN</v>
          </cell>
          <cell r="D2794" t="str">
            <v>653,67</v>
          </cell>
        </row>
        <row r="2795">
          <cell r="A2795">
            <v>101517</v>
          </cell>
          <cell r="B2795" t="str">
            <v>ENTRADA DE ENERGIA ELÉTRICA, SUBTERRÂNEA, MONOFÁSICA, COM CAIXA DE EMBUTIR, CABO DE 10 MM2 E DISJUNTOR DIN 50A (NÃO INCLUSA MURETA DE ALVENARIA). AF_07/2020_P</v>
          </cell>
          <cell r="C2795" t="str">
            <v>UN</v>
          </cell>
          <cell r="D2795" t="str">
            <v>480,92</v>
          </cell>
        </row>
        <row r="2796">
          <cell r="A2796">
            <v>101518</v>
          </cell>
          <cell r="B2796" t="str">
            <v>ENTRADA DE ENERGIA ELÉTRICA, SUBTERRÂNEA, MONOFÁSICA, COM CAIXA DE EMBUTIR, CABO DE 16 MM2 E DISJUNTOR DIN 50A (NÃO INCLUSA MURETA DE ALVENARIA). AF_07/2020_P</v>
          </cell>
          <cell r="C2796" t="str">
            <v>UN</v>
          </cell>
          <cell r="D2796" t="str">
            <v>547,97</v>
          </cell>
        </row>
        <row r="2797">
          <cell r="A2797">
            <v>101519</v>
          </cell>
          <cell r="B2797" t="str">
            <v>ENTRADA DE ENERGIA ELÉTRICA, SUBTERRÂNEA, MONOFÁSICA, COM CAIXA DE EMBUTIR, CABO DE 25 MM2 E DISJUNTOR DIN 50A (NÃO INCLUSA MURETA DE ALVENARIA). AF_07/2020_P</v>
          </cell>
          <cell r="C2797" t="str">
            <v>UN</v>
          </cell>
          <cell r="D2797" t="str">
            <v>568,96</v>
          </cell>
        </row>
        <row r="2798">
          <cell r="A2798">
            <v>101520</v>
          </cell>
          <cell r="B2798" t="str">
            <v>ENTRADA DE ENERGIA ELÉTRICA, SUBTERRÂNEA, MONOFÁSICA, COM CAIXA DE EMBUTIR, CABO DE 35 MM2 E DISJUNTOR DIN 50A (NÃO INCLUSA MURETA DE ALVENARIA). AF_07/2020_P</v>
          </cell>
          <cell r="C2798" t="str">
            <v>UN</v>
          </cell>
          <cell r="D2798" t="str">
            <v>644,07</v>
          </cell>
        </row>
        <row r="2799">
          <cell r="A2799">
            <v>101521</v>
          </cell>
          <cell r="B2799" t="str">
            <v>ENTRADA DE ENERGIA ELÉTRICA, SUBTERRÂNEA, BIFÁSICA, COM CAIXA DE SOBREPOR, CABO DE 10 MM2 E DISJUNTOR DIN 50A (NÃO INCLUSA MURETA DE ALVENARIA). AF_07/2020_P</v>
          </cell>
          <cell r="C2799" t="str">
            <v>UN</v>
          </cell>
          <cell r="D2799" t="str">
            <v>664,89</v>
          </cell>
        </row>
        <row r="2800">
          <cell r="A2800">
            <v>101522</v>
          </cell>
          <cell r="B2800" t="str">
            <v>ENTRADA DE ENERGIA ELÉTRICA, SUBTERRÂNEA, BIFÁSICA, COM CAIXA DE SOBREPOR, CABO DE 16 MM2 E DISJUNTOR DIN 50A (NÃO INCLUSA MURETA DE ALVENARIA). AF_07/2020_P</v>
          </cell>
          <cell r="C2800" t="str">
            <v>UN</v>
          </cell>
          <cell r="D2800" t="str">
            <v>765,47</v>
          </cell>
        </row>
        <row r="2801">
          <cell r="A2801">
            <v>101523</v>
          </cell>
          <cell r="B2801" t="str">
            <v>ENTRADA DE ENERGIA ELÉTRICA, SUBTERRÂNEA, BIFÁSICA, COM CAIXA DE SOBREPOR, CABO DE 25 MM2 E DISJUNTOR DIN 50A (NÃO INCLUSA MURETA DE ALVENARIA). AF_07/2020_P</v>
          </cell>
          <cell r="C2801" t="str">
            <v>UN</v>
          </cell>
          <cell r="D2801" t="str">
            <v>796,95</v>
          </cell>
        </row>
        <row r="2802">
          <cell r="A2802">
            <v>101524</v>
          </cell>
          <cell r="B2802" t="str">
            <v>ENTRADA DE ENERGIA ELÉTRICA, SUBTERRÂNEA, BIFÁSICA, COM CAIXA DE SOBREPOR, CABO DE 35 MM2 E DISJUNTOR DIN 50A (NÃO INCLUSA MURETA DE ALVENARIA). AF_07/2020_P</v>
          </cell>
          <cell r="C2802" t="str">
            <v>UN</v>
          </cell>
          <cell r="D2802" t="str">
            <v>909,61</v>
          </cell>
        </row>
        <row r="2803">
          <cell r="A2803">
            <v>101525</v>
          </cell>
          <cell r="B2803" t="str">
            <v>ENTRADA DE ENERGIA ELÉTRICA, SUBTERRÂNEA, BIFÁSICA, COM CAIXA DE EMBUTIR, CABO DE 10 MM2 E DISJUNTOR DIN 50A (NÃO INCLUSA MURETA DE ALVENARIA). AF_07/2020_P</v>
          </cell>
          <cell r="C2803" t="str">
            <v>UN</v>
          </cell>
          <cell r="D2803" t="str">
            <v>661,62</v>
          </cell>
        </row>
        <row r="2804">
          <cell r="A2804">
            <v>101526</v>
          </cell>
          <cell r="B2804" t="str">
            <v>ENTRADA DE ENERGIA ELÉTRICA, SUBTERRÂNEA, BIFÁSICA, COM CAIXA DE EMBUTIR, CABO DE 16 MM2 E DISJUNTOR DIN 50A (NÃO INCLUSA MURETA DE ALVENARIA). AF_07/2020_P</v>
          </cell>
          <cell r="C2804" t="str">
            <v>UN</v>
          </cell>
          <cell r="D2804" t="str">
            <v>762,20</v>
          </cell>
        </row>
        <row r="2805">
          <cell r="A2805">
            <v>101527</v>
          </cell>
          <cell r="B2805" t="str">
            <v>ENTRADA DE ENERGIA ELÉTRICA, SUBTERRÂNEA, BIFÁSICA, COM CAIXA DE EMBUTIR, CABO DE 25 MM2 E DISJUNTOR DIN 50A (NÃO INCLUSA MURETA DE ALVENARIA). AF_07/2020_P</v>
          </cell>
          <cell r="C2805" t="str">
            <v>UN</v>
          </cell>
          <cell r="D2805" t="str">
            <v>793,68</v>
          </cell>
        </row>
        <row r="2806">
          <cell r="A2806">
            <v>101528</v>
          </cell>
          <cell r="B2806" t="str">
            <v>ENTRADA DE ENERGIA ELÉTRICA, SUBTERRÂNEA, BIFÁSICA, COM CAIXA DE EMBUTIR, CABO DE 35 MM2 E DISJUNTOR DIN 50A (NÃO INCLUSA MURETA DE ALVENARIA). AF_07/2020_P</v>
          </cell>
          <cell r="C2806" t="str">
            <v>UN</v>
          </cell>
          <cell r="D2806" t="str">
            <v>906,34</v>
          </cell>
        </row>
        <row r="2807">
          <cell r="A2807">
            <v>101529</v>
          </cell>
          <cell r="B2807" t="str">
            <v>ENTRADA DE ENERGIA ELÉTRICA, SUBTERRÂNEA, TRIFÁSICA, COM CAIXA DE SOBREPOR, CABO DE 10 MM2 E DISJUNTOR DIN 50A (NÃO INCLUSA MURETA DE ALVENARIA). AF_07/2020_P</v>
          </cell>
          <cell r="C2807" t="str">
            <v>UN</v>
          </cell>
          <cell r="D2807" t="str">
            <v>745,78</v>
          </cell>
        </row>
        <row r="2808">
          <cell r="A2808">
            <v>101530</v>
          </cell>
          <cell r="B2808" t="str">
            <v>ENTRADA DE ENERGIA ELÉTRICA, SUBTERRÂNEA, TRIFÁSICA, COM CAIXA DE SOBREPOR, CABO DE 16 MM2 E DISJUNTOR DIN 50A (NÃO INCLUSA MURETA DE ALVENARIA). AF_07/2020_P</v>
          </cell>
          <cell r="C2808" t="str">
            <v>UN</v>
          </cell>
          <cell r="D2808" t="str">
            <v>879,89</v>
          </cell>
        </row>
        <row r="2809">
          <cell r="A2809">
            <v>101531</v>
          </cell>
          <cell r="B2809" t="str">
            <v>ENTRADA DE ENERGIA ELÉTRICA, SUBTERRÂNEA, TRIFÁSICA, COM CAIXA DE SOBREPOR, CABO DE 25 MM2 E DISJUNTOR DIN 50A (NÃO INCLUSA MURETA DE ALVENARIA). AF_07/2020_P</v>
          </cell>
          <cell r="C2809" t="str">
            <v>UN</v>
          </cell>
          <cell r="D2809" t="str">
            <v>921,86</v>
          </cell>
        </row>
        <row r="2810">
          <cell r="A2810">
            <v>101532</v>
          </cell>
          <cell r="B2810" t="str">
            <v>ENTRADA DE ENERGIA ELÉTRICA, SUBTERRÂNEA, TRIFÁSICA, COM CAIXA DE SOBREPOR, CABO DE 35 MM2 E DISJUNTOR DIN 50A (NÃO INCLUSA MURETA DE ALVENARIA). AF_07/2020_P</v>
          </cell>
          <cell r="C2810" t="str">
            <v>UN</v>
          </cell>
          <cell r="D2810" t="str">
            <v>1.072,08</v>
          </cell>
        </row>
        <row r="2811">
          <cell r="A2811">
            <v>101533</v>
          </cell>
          <cell r="B2811" t="str">
            <v>ENTRADA DE ENERGIA ELÉTRICA, SUBTERRÂNEA, TRIFÁSICA, COM CAIXA DE EMBUTIR, CABO DE 10 MM2 E DISJUNTOR DIN 50A (NÃO INCLUSA MURETA DE ALVENARIA). AF_07/2020</v>
          </cell>
          <cell r="C2811" t="str">
            <v>UN</v>
          </cell>
          <cell r="D2811" t="str">
            <v>769,50</v>
          </cell>
        </row>
        <row r="2812">
          <cell r="A2812">
            <v>101534</v>
          </cell>
          <cell r="B2812" t="str">
            <v>ENTRADA DE ENERGIA ELÉTRICA, SUBTERRÂNEA, TRIFÁSICA, COM CAIXA DE EMBUTIR, CABO DE 16 MM2 E DISJUNTOR DIN 50A (NÃO INCLUSA MURETA DE ALVENARIA). AF_07/2020</v>
          </cell>
          <cell r="C2812" t="str">
            <v>UN</v>
          </cell>
          <cell r="D2812" t="str">
            <v>903,61</v>
          </cell>
        </row>
        <row r="2813">
          <cell r="A2813">
            <v>101535</v>
          </cell>
          <cell r="B2813" t="str">
            <v>ENTRADA DE ENERGIA ELÉTRICA, SUBTERRÂNEA, TRIFÁSICA, COM CAIXA DE EMBUTIR, CABO DE 25 MM2 E DISJUNTOR DIN 50A (NÃO INCLUSA MURETA DE ALVENARIA). AF_07/2020</v>
          </cell>
          <cell r="C2813" t="str">
            <v>UN</v>
          </cell>
          <cell r="D2813" t="str">
            <v>945,58</v>
          </cell>
        </row>
        <row r="2814">
          <cell r="A2814">
            <v>101536</v>
          </cell>
          <cell r="B2814" t="str">
            <v>ENTRADA DE ENERGIA ELÉTRICA, SUBTERRÂNEA, TRIFÁSICA, COM CAIXA DE EMBUTIR, CABO DE 35 MM2 E DISJUNTOR DIN 50A (NÃO INCLUSA MURETA DE ALVENARIA). AF_07/2020</v>
          </cell>
          <cell r="C2814" t="str">
            <v>UN</v>
          </cell>
          <cell r="D2814" t="str">
            <v>1.095,80</v>
          </cell>
        </row>
        <row r="2815">
          <cell r="A2815">
            <v>101537</v>
          </cell>
          <cell r="B2815" t="str">
            <v>APARELHO SINALIZADOR DE SAÍDA DE GARAGEM, COM CÉLULA FOTOELÉTRICA - FORNECIMENTO E INSTALAÇÃO. AF_07/2020</v>
          </cell>
          <cell r="C2815" t="str">
            <v>UN</v>
          </cell>
          <cell r="D2815" t="str">
            <v>125,79</v>
          </cell>
        </row>
        <row r="2816">
          <cell r="A2816">
            <v>101538</v>
          </cell>
          <cell r="B2816" t="str">
            <v>ARMAÇÃO SECUNDÁRIA, COM 1 ESTRIBO E 1 ISOLADOR - FORNECIMENTO E INSTALAÇÃO. AF_07/2020</v>
          </cell>
          <cell r="C2816" t="str">
            <v>UN</v>
          </cell>
          <cell r="D2816" t="str">
            <v>29,78</v>
          </cell>
        </row>
        <row r="2817">
          <cell r="A2817">
            <v>101539</v>
          </cell>
          <cell r="B2817" t="str">
            <v>ARMAÇÃO SECUNDÁRIA, COM 2 ESTRIBOS E 2 ISOLADORES - FORNECIMENTO E INSTALAÇÃO. AF_07/2020</v>
          </cell>
          <cell r="C2817" t="str">
            <v>UN</v>
          </cell>
          <cell r="D2817" t="str">
            <v>49,18</v>
          </cell>
        </row>
        <row r="2818">
          <cell r="A2818">
            <v>101540</v>
          </cell>
          <cell r="B2818" t="str">
            <v>ARMAÇÃO SECUNDÁRIA, COM 3 ESTRIBOS E 3 ISOLADORES - FORNECIMENTO E INSTALAÇÃO. AF_07/2020</v>
          </cell>
          <cell r="C2818" t="str">
            <v>UN</v>
          </cell>
          <cell r="D2818" t="str">
            <v>83,01</v>
          </cell>
        </row>
        <row r="2819">
          <cell r="A2819">
            <v>101541</v>
          </cell>
          <cell r="B2819" t="str">
            <v>ARMAÇÃO SECUNDÁRIA, COM 4 ESTRIBOS E 4 ISOLADORES - FORNECIMENTO E INSTALAÇÃO. AF_07/2020</v>
          </cell>
          <cell r="C2819" t="str">
            <v>UN</v>
          </cell>
          <cell r="D2819" t="str">
            <v>108,26</v>
          </cell>
        </row>
        <row r="2820">
          <cell r="A2820">
            <v>101542</v>
          </cell>
          <cell r="B2820" t="str">
            <v>ARMAÇÃO SECUNDÁRIA, COM 1 ESTRIBO, SEM ISOLADOR - FORNECIMENTO E INSTALAÇÃO. AF_07/2020</v>
          </cell>
          <cell r="C2820" t="str">
            <v>UN</v>
          </cell>
          <cell r="D2820" t="str">
            <v>22,45</v>
          </cell>
        </row>
        <row r="2821">
          <cell r="A2821">
            <v>101543</v>
          </cell>
          <cell r="B2821" t="str">
            <v>ARMAÇÃO SECUNDÁRIA, COM 2 ESTRIBOS, SEM ISOLADOR - FORNECIMENTO E INSTALAÇÃO. AF_07/2020</v>
          </cell>
          <cell r="C2821" t="str">
            <v>UN</v>
          </cell>
          <cell r="D2821" t="str">
            <v>39,87</v>
          </cell>
        </row>
        <row r="2822">
          <cell r="A2822">
            <v>101544</v>
          </cell>
          <cell r="B2822" t="str">
            <v>ARMAÇÃO SECUNDÁRIA, COM 3 ESTRIBOS, SEM ISOLADOR - FORNECIMENTO E INSTALAÇÃO. AF_07/2020</v>
          </cell>
          <cell r="C2822" t="str">
            <v>UN</v>
          </cell>
          <cell r="D2822" t="str">
            <v>63,82</v>
          </cell>
        </row>
        <row r="2823">
          <cell r="A2823">
            <v>101545</v>
          </cell>
          <cell r="B2823" t="str">
            <v>ARMAÇÃO SECUNDÁRIA, COM 4 ESTRIBOS, SEM ISOLADOR - FORNECIMENTO E INSTALAÇÃO. AF_07/2020</v>
          </cell>
          <cell r="C2823" t="str">
            <v>UN</v>
          </cell>
          <cell r="D2823" t="str">
            <v>92,68</v>
          </cell>
        </row>
        <row r="2824">
          <cell r="A2824">
            <v>101546</v>
          </cell>
          <cell r="B2824" t="str">
            <v>ISOLADOR, TIPO PINO, PARA TENSÃO 15 KV - FORNECIMENTO E INSTALAÇÃO. AF_07/2020</v>
          </cell>
          <cell r="C2824" t="str">
            <v>UN</v>
          </cell>
          <cell r="D2824" t="str">
            <v>21,41</v>
          </cell>
        </row>
        <row r="2825">
          <cell r="A2825">
            <v>101547</v>
          </cell>
          <cell r="B2825" t="str">
            <v>ISOLADOR, TIPO DISCO, PARA TENSÃO 15 KV - FORNECIMENTO E INSTALAÇÃO. AF_07/2020</v>
          </cell>
          <cell r="C2825" t="str">
            <v>UN</v>
          </cell>
          <cell r="D2825" t="str">
            <v>67,15</v>
          </cell>
        </row>
        <row r="2826">
          <cell r="A2826">
            <v>101548</v>
          </cell>
          <cell r="B2826" t="str">
            <v>ISOLADOR, TIPO ROLDANA, PARA BAIXA TENSÃO - FORNECIMENTO E INSTALAÇÃO. AF_07/2020</v>
          </cell>
          <cell r="C2826" t="str">
            <v>UN</v>
          </cell>
          <cell r="D2826" t="str">
            <v>5,27</v>
          </cell>
        </row>
        <row r="2827">
          <cell r="A2827">
            <v>101549</v>
          </cell>
          <cell r="B2827" t="str">
            <v>GRAMPO PARALELO METÁLICO, PARA REDES AÉREAS DE DISTRIBUIÇÃO DE ENERGIA ELÉTRICA DE BAIXA TENSÃO - FORNECIMENTO E INSTALAÇÃO. AF_07/2020</v>
          </cell>
          <cell r="C2827" t="str">
            <v>UN</v>
          </cell>
          <cell r="D2827" t="str">
            <v>13,60</v>
          </cell>
        </row>
        <row r="2828">
          <cell r="A2828">
            <v>101553</v>
          </cell>
          <cell r="B2828" t="str">
            <v>ALÇA PREFORMADA DE DISTRIBUIÇÃO, EM  AÇO GALVANIZADO, AWG 1 - FORNECIMENTO E INSTALAÇÃO. AF_07/2020</v>
          </cell>
          <cell r="C2828" t="str">
            <v>UN</v>
          </cell>
          <cell r="D2828" t="str">
            <v>10,60</v>
          </cell>
        </row>
        <row r="2829">
          <cell r="A2829">
            <v>101554</v>
          </cell>
          <cell r="B2829" t="str">
            <v>ALÇA PREFORMADA DE DISTRIBUIÇÃO, EM  AÇO GALVANIZADO, AWG 2 - FORNECIMENTO E INSTALAÇÃO. AF_07/2020</v>
          </cell>
          <cell r="C2829" t="str">
            <v>UN</v>
          </cell>
          <cell r="D2829" t="str">
            <v>7,65</v>
          </cell>
        </row>
        <row r="2830">
          <cell r="A2830">
            <v>101555</v>
          </cell>
          <cell r="B2830" t="str">
            <v>ALÇA PREFORMADA DE DISTRIBUIÇÃO, EM  AÇO GALVANIZADO, AWG 4 - FORNECIMENTO E INSTALAÇÃO. AF_07/2020</v>
          </cell>
          <cell r="C2830" t="str">
            <v>UN</v>
          </cell>
          <cell r="D2830" t="str">
            <v>4,96</v>
          </cell>
        </row>
        <row r="2831">
          <cell r="A2831">
            <v>101556</v>
          </cell>
          <cell r="B2831" t="str">
            <v>ALÇA PREFORMADA DE DISTRIBUIÇÃO, EM  AÇO GALVANIZADO, AWG 6 - FORNECIMENTO E INSTALAÇÃO. AF_07/2020</v>
          </cell>
          <cell r="C2831" t="str">
            <v>UN</v>
          </cell>
          <cell r="D2831" t="str">
            <v>4,53</v>
          </cell>
        </row>
        <row r="2832">
          <cell r="A2832">
            <v>101560</v>
          </cell>
          <cell r="B2832" t="str">
            <v>CABO DE COBRE FLEXÍVEL ISOLADO, 10 MM², 0,6/1,0 KV, PARA REDE AÉREA DE DISTRIBUIÇÃO DE ENERGIA ELÉTRICA DE BAIXA TENSÃO - FORNECIMENTO E INSTALAÇÃO. AF_07/2020</v>
          </cell>
          <cell r="C2832" t="str">
            <v>M</v>
          </cell>
          <cell r="D2832" t="str">
            <v>6,30</v>
          </cell>
        </row>
        <row r="2833">
          <cell r="A2833">
            <v>101561</v>
          </cell>
          <cell r="B2833" t="str">
            <v>CABO DE COBRE FLEXÍVEL ISOLADO, 16 MM², 0,6/1,0 KV, PARA REDE AÉREA DE DISTRIBUIÇÃO DE ENERGIA ELÉTRICA DE BAIXA TENSÃO - FORNECIMENTO E INSTALAÇÃO. AF_07/2020</v>
          </cell>
          <cell r="C2833" t="str">
            <v>M</v>
          </cell>
          <cell r="D2833" t="str">
            <v>9,63</v>
          </cell>
        </row>
        <row r="2834">
          <cell r="A2834">
            <v>101562</v>
          </cell>
          <cell r="B2834" t="str">
            <v>CABO DE COBRE FLEXÍVEL ISOLADO, 25 MM², 0,6/1,0 KV, PARA REDE AÉREA DE DISTRIBUIÇÃO DE ENERGIA ELÉTRICA DE BAIXA TENSÃO - FORNECIMENTO E INSTALAÇÃO. AF_07/2020</v>
          </cell>
          <cell r="C2834" t="str">
            <v>M</v>
          </cell>
          <cell r="D2834" t="str">
            <v>14,65</v>
          </cell>
        </row>
        <row r="2835">
          <cell r="A2835">
            <v>101563</v>
          </cell>
          <cell r="B2835" t="str">
            <v>CABO DE COBRE FLEXÍVEL ISOLADO, 35 MM², 0,6/1,0 KV, PARA REDE AÉREA DE DISTRIBUIÇÃO DE ENERGIA ELÉTRICA DE BAIXA TENSÃO - FORNECIMENTO E INSTALAÇÃO. AF_07/2020</v>
          </cell>
          <cell r="C2835" t="str">
            <v>M</v>
          </cell>
          <cell r="D2835" t="str">
            <v>20,17</v>
          </cell>
        </row>
        <row r="2836">
          <cell r="A2836">
            <v>101564</v>
          </cell>
          <cell r="B2836" t="str">
            <v>CABO DE COBRE FLEXÍVEL ISOLADO, 50 MM², 0,6/1,0 KV, PARA REDE AÉREA DE DISTRIBUIÇÃO DE ENERGIA ELÉTRICA DE BAIXA TENSÃO - FORNECIMENTO E INSTALAÇÃO. AF_07/2020</v>
          </cell>
          <cell r="C2836" t="str">
            <v>M</v>
          </cell>
          <cell r="D2836" t="str">
            <v>28,74</v>
          </cell>
        </row>
        <row r="2837">
          <cell r="A2837">
            <v>101565</v>
          </cell>
          <cell r="B2837" t="str">
            <v>CABO DE COBRE FLEXÍVEL ISOLADO, 70 MM², 0,6/1,0 KV, PARA REDE AÉREA DE DISTRIBUIÇÃO DE ENERGIA ELÉTRICA DE BAIXA TENSÃO - FORNECIMENTO E INSTALAÇÃO. AF_07/2020</v>
          </cell>
          <cell r="C2837" t="str">
            <v>M</v>
          </cell>
          <cell r="D2837" t="str">
            <v>39,80</v>
          </cell>
        </row>
        <row r="2838">
          <cell r="A2838">
            <v>101567</v>
          </cell>
          <cell r="B2838" t="str">
            <v>CABO DE COBRE FLEXÍVEL ISOLADO, 95 MM², 0,6/1,0 KV, PARA REDE AÉREA DE DISTRIBUIÇÃO DE ENERGIA ELÉTRICA DE BAIXA TENSÃO - FORNECIMENTO E INSTALAÇÃO. AF_07/2020</v>
          </cell>
          <cell r="C2838" t="str">
            <v>M</v>
          </cell>
          <cell r="D2838" t="str">
            <v>52,85</v>
          </cell>
        </row>
        <row r="2839">
          <cell r="A2839">
            <v>101568</v>
          </cell>
          <cell r="B2839" t="str">
            <v>CABO DE COBRE FLEXÍVEL ISOLADO, 120 MM², 0,6/1,0 KV, PARA REDE AÉREA DE DISTRIBUIÇÃO DE ENERGIA ELÉTRICA DE BAIXA TENSÃO - FORNECIMENTO E INSTALAÇÃO. AF_07/2020</v>
          </cell>
          <cell r="C2839" t="str">
            <v>M</v>
          </cell>
          <cell r="D2839" t="str">
            <v>68,78</v>
          </cell>
        </row>
        <row r="2840">
          <cell r="A2840">
            <v>101626</v>
          </cell>
          <cell r="B2840" t="str">
            <v>REATOR PARA LÂMPADA VAPOR DE MERCÚRIO 400 W, USO EXTERNO - FORNECIMENTO E INSTALAÇÃO. AF_08/2020</v>
          </cell>
          <cell r="C2840" t="str">
            <v>UN</v>
          </cell>
          <cell r="D2840" t="str">
            <v>94,76</v>
          </cell>
        </row>
        <row r="2841">
          <cell r="A2841">
            <v>101627</v>
          </cell>
          <cell r="B2841" t="str">
            <v>REATOR PARA LÂMPADA VAPOR DE SÓDIO 250 W, USO EXTERNO - FORNECIMENTO E INSTALAÇÃO. AF_08/2020</v>
          </cell>
          <cell r="C2841" t="str">
            <v>UN</v>
          </cell>
          <cell r="D2841" t="str">
            <v>146,68</v>
          </cell>
        </row>
        <row r="2842">
          <cell r="A2842">
            <v>101628</v>
          </cell>
          <cell r="B2842" t="str">
            <v>REATOR PARA LÂMPADA VAPOR DE MERCÚRIO 125 W, USO EXTERNO - FORNECIMENTO E INSTALAÇÃO. AF_08/2020</v>
          </cell>
          <cell r="C2842" t="str">
            <v>UN</v>
          </cell>
          <cell r="D2842" t="str">
            <v>70,75</v>
          </cell>
        </row>
        <row r="2843">
          <cell r="A2843">
            <v>101629</v>
          </cell>
          <cell r="B2843" t="str">
            <v>REATOR PARA LÂMPADA VAPOR DE MERCÚRIO 250 W, USO EXTERNO - FORNECIMENTO E INSTALAÇÃO. AF_08/2020</v>
          </cell>
          <cell r="C2843" t="str">
            <v>UN</v>
          </cell>
          <cell r="D2843" t="str">
            <v>83,12</v>
          </cell>
        </row>
        <row r="2844">
          <cell r="A2844">
            <v>101630</v>
          </cell>
          <cell r="B2844" t="str">
            <v>SUBSTITUIÇÃO DE REATOR PARA ILUMINAÇÃO PÚBLICA (NÃO INCLUI FORNECIMENTO). AF_08/2020</v>
          </cell>
          <cell r="C2844" t="str">
            <v>UN</v>
          </cell>
          <cell r="D2844" t="str">
            <v>45,22</v>
          </cell>
        </row>
        <row r="2845">
          <cell r="A2845">
            <v>101631</v>
          </cell>
          <cell r="B2845" t="str">
            <v>IGNITOR PARA PARTIDA LÂMPADA VAPOR SÓDIO / VAPOR METÁLICO ATÉ 400 W - FORNECIMENTO E INSTALAÇÃO. AF_08/2020</v>
          </cell>
          <cell r="C2845" t="str">
            <v>UN</v>
          </cell>
          <cell r="D2845" t="str">
            <v>24,48</v>
          </cell>
        </row>
        <row r="2846">
          <cell r="A2846">
            <v>101632</v>
          </cell>
          <cell r="B2846" t="str">
            <v>RELÉ FOTOELÉTRICO PARA COMANDO DE ILUMINAÇÃO EXTERNA 1000 W - FORNECIMENTO E INSTALAÇÃO. AF_08/2020</v>
          </cell>
          <cell r="C2846" t="str">
            <v>UN</v>
          </cell>
          <cell r="D2846" t="str">
            <v>20,91</v>
          </cell>
        </row>
        <row r="2847">
          <cell r="A2847">
            <v>101633</v>
          </cell>
          <cell r="B2847" t="str">
            <v>SUBSTITUIÇÃO DE RELÉ FOTOELÉTRICO PARA COMANDO DE ILUMINAÇÃO EXTERNA 1000 W - FORNECIMENTO E INSTALAÇÃO. AF_08/2020</v>
          </cell>
          <cell r="C2847" t="str">
            <v>UN</v>
          </cell>
          <cell r="D2847" t="str">
            <v>57,51</v>
          </cell>
        </row>
        <row r="2848">
          <cell r="A2848">
            <v>101636</v>
          </cell>
          <cell r="B2848" t="str">
            <v>BRAÇO PARA ILUMINAÇÃO PÚBLICA, EM TUBO DE AÇO GALVANIZADO, COMPRIMENTO DE 1,50 M, PARA FIXAÇÃO EM POSTE DE CONCRETO - FORNECIMENTO E INSTALAÇÃO. AF_08/2020</v>
          </cell>
          <cell r="C2848" t="str">
            <v>UN</v>
          </cell>
          <cell r="D2848" t="str">
            <v>90,18</v>
          </cell>
        </row>
        <row r="2849">
          <cell r="A2849">
            <v>101637</v>
          </cell>
          <cell r="B2849" t="str">
            <v>BRAÇO PARA ILUMINAÇÃO PÚBLICA, EM TUBO DE AÇO GALVANIZADO, COMPRIMENTO DE 1,50 M, PARA FIXAÇÃO EM POSTE METÁLICO - FORNECIMENTO E INSTALAÇÃO. AF_08/2020</v>
          </cell>
          <cell r="C2849" t="str">
            <v>UN</v>
          </cell>
          <cell r="D2849" t="str">
            <v>86,36</v>
          </cell>
        </row>
        <row r="2850">
          <cell r="A2850">
            <v>101640</v>
          </cell>
          <cell r="B2850" t="str">
            <v>LÂMPADA VAPOR METÁLICO 400 W - FORNECIMENTO E INSTALAÇÃO. AF_08/2020</v>
          </cell>
          <cell r="C2850" t="str">
            <v>UN</v>
          </cell>
          <cell r="D2850" t="str">
            <v>70,00</v>
          </cell>
        </row>
        <row r="2851">
          <cell r="A2851">
            <v>101641</v>
          </cell>
          <cell r="B2851" t="str">
            <v>LÂMPADA VAPOR METÁLICO 150 W - FORNECIMENTO E INSTALAÇÃO. AF_08/2020</v>
          </cell>
          <cell r="C2851" t="str">
            <v>UN</v>
          </cell>
          <cell r="D2851" t="str">
            <v>36,21</v>
          </cell>
        </row>
        <row r="2852">
          <cell r="A2852">
            <v>101642</v>
          </cell>
          <cell r="B2852" t="str">
            <v>LÂMPADA VAPOR DE MERCÚRIO 125 W - FORNECIMENTO E INSTALAÇÃO. AF_08/2020</v>
          </cell>
          <cell r="C2852" t="str">
            <v>UN</v>
          </cell>
          <cell r="D2852" t="str">
            <v>18,11</v>
          </cell>
        </row>
        <row r="2853">
          <cell r="A2853">
            <v>101643</v>
          </cell>
          <cell r="B2853" t="str">
            <v>LÂMPADA VAPOR DE MERCÚRIO 250 W - FORNECIMENTO E INSTALAÇÃO. AF_08/2020</v>
          </cell>
          <cell r="C2853" t="str">
            <v>UN</v>
          </cell>
          <cell r="D2853" t="str">
            <v>31,59</v>
          </cell>
        </row>
        <row r="2854">
          <cell r="A2854">
            <v>101644</v>
          </cell>
          <cell r="B2854" t="str">
            <v>LÂMPADA VAPOR DE MERCÚRIO 400 W - FORNECIMENTO E INSTALAÇÃO. AF_08/2020</v>
          </cell>
          <cell r="C2854" t="str">
            <v>UN</v>
          </cell>
          <cell r="D2854" t="str">
            <v>42,78</v>
          </cell>
        </row>
        <row r="2855">
          <cell r="A2855">
            <v>101645</v>
          </cell>
          <cell r="B2855" t="str">
            <v>LÂMPADA MISTA 160 W - FORNECIMENTO E INSTALAÇÃO. AF_08/2020</v>
          </cell>
          <cell r="C2855" t="str">
            <v>UN</v>
          </cell>
          <cell r="D2855" t="str">
            <v>20,20</v>
          </cell>
        </row>
        <row r="2856">
          <cell r="A2856">
            <v>101646</v>
          </cell>
          <cell r="B2856" t="str">
            <v>LÂMPADA MISTA 250 W - FORNECIMENTO E INSTALAÇÃO. AF_08/2020</v>
          </cell>
          <cell r="C2856" t="str">
            <v>UN</v>
          </cell>
          <cell r="D2856" t="str">
            <v>26,86</v>
          </cell>
        </row>
        <row r="2857">
          <cell r="A2857">
            <v>101647</v>
          </cell>
          <cell r="B2857" t="str">
            <v>LÂMPADA MISTA 500 W - FORNECIMENTO E INSTALAÇÃO. AF_08/2020</v>
          </cell>
          <cell r="C2857" t="str">
            <v>UN</v>
          </cell>
          <cell r="D2857" t="str">
            <v>49,42</v>
          </cell>
        </row>
        <row r="2858">
          <cell r="A2858">
            <v>101648</v>
          </cell>
          <cell r="B2858" t="str">
            <v>LÂMPADA VAPOR DE SÓDIO 150 W - FORNECIMENTO E INSTALAÇÃO. AF_08/2020</v>
          </cell>
          <cell r="C2858" t="str">
            <v>UN</v>
          </cell>
          <cell r="D2858" t="str">
            <v>38,20</v>
          </cell>
        </row>
        <row r="2859">
          <cell r="A2859">
            <v>101649</v>
          </cell>
          <cell r="B2859" t="str">
            <v>LÂMPADA VAPOR DE SÓDIO 250 W - FORNECIMENTO E INSTALAÇÃO. AF_08/2020</v>
          </cell>
          <cell r="C2859" t="str">
            <v>UN</v>
          </cell>
          <cell r="D2859" t="str">
            <v>44,03</v>
          </cell>
        </row>
        <row r="2860">
          <cell r="A2860">
            <v>101650</v>
          </cell>
          <cell r="B2860" t="str">
            <v>LÂMPADA VAPOR DE SÓDIO 400 W - FORNECIMENTO E INSTALAÇÃO. AF_08/2020</v>
          </cell>
          <cell r="C2860" t="str">
            <v>UN</v>
          </cell>
          <cell r="D2860" t="str">
            <v>51,19</v>
          </cell>
        </row>
        <row r="2861">
          <cell r="A2861">
            <v>101651</v>
          </cell>
          <cell r="B2861" t="str">
            <v>SUBSTITUIÇÃO DE LÂMPADA PARA ILUMINAÇÃO PÚBLICA (NÃO INCLUI FORNECIMENTO). AF_08/2020</v>
          </cell>
          <cell r="C2861" t="str">
            <v>UN</v>
          </cell>
          <cell r="D2861" t="str">
            <v>37,97</v>
          </cell>
        </row>
        <row r="2862">
          <cell r="A2862">
            <v>101652</v>
          </cell>
          <cell r="B2862" t="str">
            <v>LUMINÁRIA FECHADA, PARA ILUMINAÇÃO PÚBLICA, PARA LÂMPADA DE VAPOR - FORNECIMENTO E INSTALAÇÃO (EXCLUSIVE LÂMPADA E REATOR). AF_08/2020</v>
          </cell>
          <cell r="C2862" t="str">
            <v>UN</v>
          </cell>
          <cell r="D2862" t="str">
            <v>286,19</v>
          </cell>
        </row>
        <row r="2863">
          <cell r="A2863">
            <v>101653</v>
          </cell>
          <cell r="B2863" t="str">
            <v>LUMINÁRIA ABERTA PARA ILUMINAÇÃO PÚBLICA, PARA LÂMPADA VAPOR DE MERCÚRIO ATÉ 400 W E MISTA ATÉ 500 W, COM BRAÇO EM TUBO DE AÇO GALV 1", COMPRIMENTO DE 1,50 M, PARA POSTE DE CONCRETO - FORNECIMENTO E INSTALAÇÃO (EXCLUSIVE LÂMPADA E REATOR). AF_08/2020</v>
          </cell>
          <cell r="C2863" t="str">
            <v>UN</v>
          </cell>
          <cell r="D2863" t="str">
            <v>164,88</v>
          </cell>
        </row>
        <row r="2864">
          <cell r="A2864">
            <v>101654</v>
          </cell>
          <cell r="B2864" t="str">
            <v>LUMINÁRIA DE LED PARA ILUMINAÇÃO PÚBLICA, DE 33 W ATÉ 50 W - FORNECIMENTO E INSTALAÇÃO. AF_08/2020</v>
          </cell>
          <cell r="C2864" t="str">
            <v>UN</v>
          </cell>
          <cell r="D2864" t="str">
            <v>274,59</v>
          </cell>
        </row>
        <row r="2865">
          <cell r="A2865">
            <v>101655</v>
          </cell>
          <cell r="B2865" t="str">
            <v>LUMINÁRIA DE LED PARA ILUMINAÇÃO PÚBLICA, DE 51 W ATÉ 67 W - FORNECIMENTO E INSTALAÇÃO. AF_08/2020</v>
          </cell>
          <cell r="C2865" t="str">
            <v>UN</v>
          </cell>
          <cell r="D2865" t="str">
            <v>469,54</v>
          </cell>
        </row>
        <row r="2866">
          <cell r="A2866">
            <v>101656</v>
          </cell>
          <cell r="B2866" t="str">
            <v>LUMINÁRIA DE LED PARA ILUMINAÇÃO PÚBLICA, DE 68 W ATÉ 97 W - FORNECIMENTO E INSTALAÇÃO. AF_08/2020</v>
          </cell>
          <cell r="C2866" t="str">
            <v>UN</v>
          </cell>
          <cell r="D2866" t="str">
            <v>515,06</v>
          </cell>
        </row>
        <row r="2867">
          <cell r="A2867">
            <v>101657</v>
          </cell>
          <cell r="B2867" t="str">
            <v>LUMINÁRIA DE LED PARA ILUMINAÇÃO PÚBLICA, DE 98 W ATÉ 137 W - FORNECIMENTO E INSTALAÇÃO. AF_08/2020</v>
          </cell>
          <cell r="C2867" t="str">
            <v>UN</v>
          </cell>
          <cell r="D2867" t="str">
            <v>612,02</v>
          </cell>
        </row>
        <row r="2868">
          <cell r="A2868">
            <v>101658</v>
          </cell>
          <cell r="B2868" t="str">
            <v>LUMINÁRIA DE LED PARA ILUMINAÇÃO PÚBLICA, DE 138 W ATÉ 180 W - FORNECIMENTO E INSTALAÇÃO. AF_08/2020</v>
          </cell>
          <cell r="C2868" t="str">
            <v>UN</v>
          </cell>
          <cell r="D2868" t="str">
            <v>811,40</v>
          </cell>
        </row>
        <row r="2869">
          <cell r="A2869">
            <v>101659</v>
          </cell>
          <cell r="B2869" t="str">
            <v>LUMINÁRIA DE LED PARA ILUMINAÇÃO PÚBLICA, DE 181 W ATÉ 239 W - FORNECIMENTO E INSTALAÇÃO. AF_08/2020</v>
          </cell>
          <cell r="C2869" t="str">
            <v>UN</v>
          </cell>
          <cell r="D2869" t="str">
            <v>935,40</v>
          </cell>
        </row>
        <row r="2870">
          <cell r="A2870">
            <v>101660</v>
          </cell>
          <cell r="B2870" t="str">
            <v>LUMINÁRIA DE LED PARA ILUMINAÇÃO PÚBLICA, DE 240 W ATÉ 350 W - FORNECIMENTO E INSTALAÇÃO. AF_08/2020</v>
          </cell>
          <cell r="C2870" t="str">
            <v>UN</v>
          </cell>
          <cell r="D2870" t="str">
            <v>1.520,77</v>
          </cell>
        </row>
        <row r="2871">
          <cell r="A2871">
            <v>101661</v>
          </cell>
          <cell r="B2871" t="str">
            <v>SUBSTITUIÇÃO DE LUMINÁRIA DE VAPOR DE MERCÚRIO/VAPOR DE SÓDIO POR LUMINÁRIA DE LED PARA ILUMINAÇÃO PÚBLICA (NÃO INCLUI FORNECIMENTO). AF_08/2020</v>
          </cell>
          <cell r="C2871" t="str">
            <v>UN</v>
          </cell>
          <cell r="D2871" t="str">
            <v>70,72</v>
          </cell>
        </row>
        <row r="2872">
          <cell r="A2872">
            <v>101662</v>
          </cell>
          <cell r="B2872" t="str">
            <v>LUMINÁRIA FECHADA PARA ILUMINAÇÃO PÚBLICA, COM REATOR DE PARTIDA RÁPIDA, COM LÂMPADA VAPOR DE MERCÚRIO 250 W - FORNECIMENTO E INSTALAÇÃO. AF_08/2020</v>
          </cell>
          <cell r="C2872" t="str">
            <v>UN</v>
          </cell>
          <cell r="D2872" t="str">
            <v>400,94</v>
          </cell>
        </row>
        <row r="2873">
          <cell r="A2873">
            <v>101663</v>
          </cell>
          <cell r="B2873" t="str">
            <v>ABRAÇADEIRA DE FIXAÇÃO DE BRAÇOS DE LUMINÁRIAS DE 2" - FORNECIMENTO E INSTALAÇÃO. AF_08/2020</v>
          </cell>
          <cell r="C2873" t="str">
            <v>UN</v>
          </cell>
          <cell r="D2873" t="str">
            <v>17,69</v>
          </cell>
        </row>
        <row r="2874">
          <cell r="A2874">
            <v>101664</v>
          </cell>
          <cell r="B2874" t="str">
            <v>ABRAÇADEIRA DE FIXAÇÃO DE BRAÇOS DE LUMINÁRIAS DE 3" - FORNECIMENTO E INSTALAÇÃO. AF_08/2020</v>
          </cell>
          <cell r="C2874" t="str">
            <v>UN</v>
          </cell>
          <cell r="D2874" t="str">
            <v>18,50</v>
          </cell>
        </row>
        <row r="2875">
          <cell r="A2875">
            <v>101665</v>
          </cell>
          <cell r="B2875" t="str">
            <v>ABRAÇADEIRA DE FIXAÇÃO DE BRAÇOS DE LUMINÁRIAS DE 4" - FORNECIMENTO E INSTALAÇÃO. AF_08/2020</v>
          </cell>
          <cell r="C2875" t="str">
            <v>UN</v>
          </cell>
          <cell r="D2875" t="str">
            <v>21,97</v>
          </cell>
        </row>
        <row r="2876">
          <cell r="A2876">
            <v>101666</v>
          </cell>
          <cell r="B2876" t="str">
            <v>REFLETOR RETANGULAR FECHADO, COM LÂMPADA VAPOR METÁLICO 400 W - FORNECIMENTO E INSTALAÇÃO. AF_08/2020</v>
          </cell>
          <cell r="C2876" t="str">
            <v>UN</v>
          </cell>
          <cell r="D2876" t="str">
            <v>238,79</v>
          </cell>
        </row>
        <row r="2877">
          <cell r="A2877">
            <v>100578</v>
          </cell>
          <cell r="B2877" t="str">
            <v>ASSENTAMENTO DE POSTE DE CONCRETO COM COMPRIMENTO NOMINAL DE 9 M, CARGA NOMINAL MENOR OU IGUAL A 1000 DAN, ENGASTAMENTO SIMPLES COM 1,5 M DE SOLO (NÃO INCLUI FORNECIMENTO). AF_11/2019</v>
          </cell>
          <cell r="C2877" t="str">
            <v>UN</v>
          </cell>
          <cell r="D2877" t="str">
            <v>273,24</v>
          </cell>
        </row>
        <row r="2878">
          <cell r="A2878">
            <v>100579</v>
          </cell>
          <cell r="B2878" t="str">
            <v>ASSENTAMENTO DE POSTE DE CONCRETO COM COMPRIMENTO NOMINAL DE 10 M, CARGA NOMINAL MENOR OU IGUAL A 1000 DAN, ENGASTAMENTO SIMPLES COM 1,6 M DE SOLO (NÃO INCLUI FORNECIMENTO). AF_11/2019</v>
          </cell>
          <cell r="C2878" t="str">
            <v>UN</v>
          </cell>
          <cell r="D2878" t="str">
            <v>299,21</v>
          </cell>
        </row>
        <row r="2879">
          <cell r="A2879">
            <v>100580</v>
          </cell>
          <cell r="B2879" t="str">
            <v>ASSENTAMENTO DE POSTE DE CONCRETO COM COMPRIMENTO NOMINAL DE 10 M, CARGA NOMINAL MAIOR QUE 1000 DAN, ENGASTAMENTO SIMPLES COM 1,6 M DE SOLO (NÃO INCLUI FORNECIMENTO). AF_11/2019</v>
          </cell>
          <cell r="C2879" t="str">
            <v>UN</v>
          </cell>
          <cell r="D2879" t="str">
            <v>331,09</v>
          </cell>
        </row>
        <row r="2880">
          <cell r="A2880">
            <v>100581</v>
          </cell>
          <cell r="B2880" t="str">
            <v>ASSENTAMENTO DE POSTE DE CONCRETO COM COMPRIMENTO NOMINAL DE 10,5 M, CARGA NOMINAL MENOR OU IGUAL A 1000 DAN, ENGASTAMENTO SIMPLES COM 1,65 M DE SOLO (NÃO INCLUI FORNECIMENTO). AF_11/2019</v>
          </cell>
          <cell r="C2880" t="str">
            <v>UN</v>
          </cell>
          <cell r="D2880" t="str">
            <v>312,08</v>
          </cell>
        </row>
        <row r="2881">
          <cell r="A2881">
            <v>100582</v>
          </cell>
          <cell r="B2881" t="str">
            <v>ASSENTAMENTO DE POSTE DE CONCRETO COM COMPRIMENTO NOMINAL DE 10,5 M, CARGA NOMINAL MAIOR QUE 1000 DAN, ENGASTAMENTO SIMPLES COM 1,65 M DE SOLO (NÃO INCLUI FORNECIMENTO). AF_11/2019</v>
          </cell>
          <cell r="C2881" t="str">
            <v>UN</v>
          </cell>
          <cell r="D2881" t="str">
            <v>369,56</v>
          </cell>
        </row>
        <row r="2882">
          <cell r="A2882">
            <v>100583</v>
          </cell>
          <cell r="B2882" t="str">
            <v>ASSENTAMENTO DE POSTE DE CONCRETO COM COMPRIMENTO NOMINAL DE 11 M, CARGA NOMINAL MENOR OU IGUAL A 1000 DAN, ENGASTAMENTO SIMPLES COM 1,7 M DE SOLO (NÃO INCLUI FORNECIMENTO). AF_11/2019</v>
          </cell>
          <cell r="C2882" t="str">
            <v>UN</v>
          </cell>
          <cell r="D2882" t="str">
            <v>325,96</v>
          </cell>
        </row>
        <row r="2883">
          <cell r="A2883">
            <v>100584</v>
          </cell>
          <cell r="B2883" t="str">
            <v>ASSENTAMENTO DE POSTE DE CONCRETO COM COMPRIMENTO NOMINAL DE 11 M, CARGA NOMINAL MAIOR QUE 1000 DAN, ENGASTAMENTO SIMPLES COM 1,7 M DE SOLO (NÃO INCLUI FORNECIMENTO). AF_11/2019</v>
          </cell>
          <cell r="C2883" t="str">
            <v>UN</v>
          </cell>
          <cell r="D2883" t="str">
            <v>360,51</v>
          </cell>
        </row>
        <row r="2884">
          <cell r="A2884">
            <v>100585</v>
          </cell>
          <cell r="B2884" t="str">
            <v>ASSENTAMENTO DE POSTE DE CONCRETO COM COMPRIMENTO NOMINAL DE 12 M, CARGA NOMINAL MENOR OU IGUAL A 1000 DAN, ENGASTAMENTO SIMPLES COM 1,8 M DE SOLO (NÃO INCLUI FORNECIMENTO). AF_11/2019</v>
          </cell>
          <cell r="C2884" t="str">
            <v>UN</v>
          </cell>
          <cell r="D2884" t="str">
            <v>352,87</v>
          </cell>
        </row>
        <row r="2885">
          <cell r="A2885">
            <v>100586</v>
          </cell>
          <cell r="B2885" t="str">
            <v>ASSENTAMENTO DE POSTE DE CONCRETO COM COMPRIMENTO NOMINAL DE 12 M, CARGA NOMINAL MAIOR QUE 1000 DAN, ENGASTAMENTO SIMPLES COM 1,8 M DE SOLO (NÃO INCLUI FORNECIMENTO). AF_11/2019</v>
          </cell>
          <cell r="C2885" t="str">
            <v>UN</v>
          </cell>
          <cell r="D2885" t="str">
            <v>407,90</v>
          </cell>
        </row>
        <row r="2886">
          <cell r="A2886">
            <v>100587</v>
          </cell>
          <cell r="B2886" t="str">
            <v>ASSENTAMENTO DE POSTE DE CONCRETO COM COMPRIMENTO NOMINAL DE 13 M, CARGA NOMINAL MENOR OU IGUAL A 1000 DAN, ENGASTAMENTO SIMPLES COM 1,9 M DE SOLO (NÃO INCLUI FORNECIMENTO). AF_11/2019</v>
          </cell>
          <cell r="C2886" t="str">
            <v>UN</v>
          </cell>
          <cell r="D2886" t="str">
            <v>380,87</v>
          </cell>
        </row>
        <row r="2887">
          <cell r="A2887">
            <v>100588</v>
          </cell>
          <cell r="B2887" t="str">
            <v>ASSENTAMENTO DE POSTE DE CONCRETO COM COMPRIMENTO NOMINAL DE 13 M, CARGA NOMINAL MAIOR QUE 1000 DAN, ENGASTAMENTO SIMPLES COM 1,9 M DE SOLO (NÃO INCLUI FORNECIMENTO). AF_11/2019</v>
          </cell>
          <cell r="C2887" t="str">
            <v>UN</v>
          </cell>
          <cell r="D2887" t="str">
            <v>423,64</v>
          </cell>
        </row>
        <row r="2888">
          <cell r="A2888">
            <v>100589</v>
          </cell>
          <cell r="B2888" t="str">
            <v>ASSENTAMENTO DE POSTE DE CONCRETO COM COMPRIMENTO NOMINAL DE 13,5 M, CARGA NOMINAL MENOR OU IGUAL A 1000 DAN, ENGASTAMENTO SIMPLES COM 1,95 M DE SOLO (NÃO INCLUI FORNECIMENTO). AF_11/2019</v>
          </cell>
          <cell r="C2888" t="str">
            <v>UN</v>
          </cell>
          <cell r="D2888" t="str">
            <v>424,61</v>
          </cell>
        </row>
        <row r="2889">
          <cell r="A2889">
            <v>100590</v>
          </cell>
          <cell r="B2889" t="str">
            <v>ASSENTAMENTO DE POSTE DE CONCRETO COM COMPRIMENTO NOMINAL DE 13,5 M, CARGA NOMINAL MAIOR QUE 1000 DAN, ENGASTAMENTO SIMPLES COM 1,95 M DE SOLO (NÃO INCLUI FORNECIMENTO). AF_11/2019</v>
          </cell>
          <cell r="C2889" t="str">
            <v>UN</v>
          </cell>
          <cell r="D2889" t="str">
            <v>466,92</v>
          </cell>
        </row>
        <row r="2890">
          <cell r="A2890">
            <v>100591</v>
          </cell>
          <cell r="B2890" t="str">
            <v>ASSENTAMENTO DE POSTE DE CONCRETO COM COMPRIMENTO NOMINAL DE 14 M, CARGA NOMINAL MENOR OU IGUAL A 1000 DAN, ENGASTAMENTO SIMPLES COM 2 M DE SOLO (NÃO INCLUI FORNECIMENTO). AF_11/2019</v>
          </cell>
          <cell r="C2890" t="str">
            <v>UN</v>
          </cell>
          <cell r="D2890" t="str">
            <v>420,07</v>
          </cell>
        </row>
        <row r="2891">
          <cell r="A2891">
            <v>100592</v>
          </cell>
          <cell r="B2891" t="str">
            <v>ASSENTAMENTO DE POSTE DE CONCRETO COM COMPRIMENTO NOMINAL DE 14 M, CARGA NOMINAL MAIOR QUE 1000 DAN, ENGASTAMENTO SIMPLES COM 2 M DE SOLO (NÃO INCLUI FORNECIMENTO). AF_11/2019</v>
          </cell>
          <cell r="C2891" t="str">
            <v>UN</v>
          </cell>
          <cell r="D2891" t="str">
            <v>455,12</v>
          </cell>
        </row>
        <row r="2892">
          <cell r="A2892">
            <v>100593</v>
          </cell>
          <cell r="B2892" t="str">
            <v>ASSENTAMENTO DE POSTE DE CONCRETO COM COMPRIMENTO NOMINAL DE 15 M, CARGA NOMINAL MENOR OU IGUAL A 1000 DAN, ENGASTAMENTO SIMPLES COM 2,1 M DE SOLO (NÃO INCLUI FORNECIMENTO). AF_11/2019</v>
          </cell>
          <cell r="C2892" t="str">
            <v>UN</v>
          </cell>
          <cell r="D2892" t="str">
            <v>449,98</v>
          </cell>
        </row>
        <row r="2893">
          <cell r="A2893">
            <v>100594</v>
          </cell>
          <cell r="B2893" t="str">
            <v>ASSENTAMENTO DE POSTE DE CONCRETO COM COMPRIMENTO NOMINAL DE 15 M, CARGA NOMINAL MAIOR QUE 1000 DAN, ENGASTAMENTO SIMPLES COM 2,1 M DE SOLO (NÃO INCLUI FORNECIMENTO). AF_11/2019</v>
          </cell>
          <cell r="C2893" t="str">
            <v>UN</v>
          </cell>
          <cell r="D2893" t="str">
            <v>509,37</v>
          </cell>
        </row>
        <row r="2894">
          <cell r="A2894">
            <v>100595</v>
          </cell>
          <cell r="B2894" t="str">
            <v>ASSENTAMENTO DE POSTE DE CONCRETO COM COMPRIMENTO NOMINAL DE 18 M, CARGA NOMINAL MENOR OU IGUAL A 1000 DAN, ENGASTAMENTO SIMPLES COM 2,4 M DE SOLO (NÃO INCLUI FORNECIMENTO). AF_11/2019</v>
          </cell>
          <cell r="C2894" t="str">
            <v>UN</v>
          </cell>
          <cell r="D2894" t="str">
            <v>539,75</v>
          </cell>
        </row>
        <row r="2895">
          <cell r="A2895">
            <v>100596</v>
          </cell>
          <cell r="B2895" t="str">
            <v>ASSENTAMENTO DE POSTE DE CONCRETO COM COMPRIMENTO NOMINAL DE 18 M, CARGA NOMINAL MAIOR QUE 1000 DAN, ENGASTAMENTO SIMPLES COM 2,4 M DE SOLO (NÃO INCLUI FORNECIMENTO). AF_11/2019</v>
          </cell>
          <cell r="C2895" t="str">
            <v>UN</v>
          </cell>
          <cell r="D2895" t="str">
            <v>619,85</v>
          </cell>
        </row>
        <row r="2896">
          <cell r="A2896">
            <v>100597</v>
          </cell>
          <cell r="B2896" t="str">
            <v>ASSENTAMENTO DE POSTE DE CONCRETO COM COMPRIMENTO NOMINAL DE 20 M, CARGA NOMINAL MENOR OU IGUAL A 1000 DAN, ENGASTAMENTO SIMPLES COM 2,6 M DE SOLO (NÃO INCLUI FORNECIMENTO). AF_11/2019</v>
          </cell>
          <cell r="C2896" t="str">
            <v>UN</v>
          </cell>
          <cell r="D2896" t="str">
            <v>626,85</v>
          </cell>
        </row>
        <row r="2897">
          <cell r="A2897">
            <v>100598</v>
          </cell>
          <cell r="B2897" t="str">
            <v>ASSENTAMENTO DE POSTE DE CONCRETO COM COMPRIMENTO NOMINAL DE 20 M, CARGA NOMINAL MAIOR QUE 1000, ENGASTAMENTO SIMPLES COM 2,6 M DE SOLO (NÃO INCLUI FORNECIMENTO). AF_11/2019</v>
          </cell>
          <cell r="C2897" t="str">
            <v>UN</v>
          </cell>
          <cell r="D2897" t="str">
            <v>692,87</v>
          </cell>
        </row>
        <row r="2898">
          <cell r="A2898">
            <v>100599</v>
          </cell>
          <cell r="B2898" t="str">
            <v>ASSENTAMENTO DE POSTE DE CONCRETO COM COMPRIMENTO NOMINAL DE 9 M, CARGA NOMINAL DE 150 DAN, ENGASTAMENTO BASE CONCRETADA COM 1 M DE CONCRETO E 0,5 M DE SOLO (NÃO INCLUI FORNECIMENTO). AF_11/2019</v>
          </cell>
          <cell r="C2898" t="str">
            <v>UN</v>
          </cell>
          <cell r="D2898" t="str">
            <v>296,43</v>
          </cell>
        </row>
        <row r="2899">
          <cell r="A2899">
            <v>100600</v>
          </cell>
          <cell r="B2899" t="str">
            <v>ASSENTAMENTO DE POSTE DE CONCRETO COM COMPRIMENTO NOMINAL DE 9 M, CARGA NOMINAL DE 300 DAN, ENGASTAMENTO BASE CONCRETADA COM 1 M DE CONCRETO E 0,5 M DE SOLO (NÃO INCLUI FORNECIMENTO). AF_11/2019</v>
          </cell>
          <cell r="C2899" t="str">
            <v>UN</v>
          </cell>
          <cell r="D2899" t="str">
            <v>366,21</v>
          </cell>
        </row>
        <row r="2900">
          <cell r="A2900">
            <v>100601</v>
          </cell>
          <cell r="B2900" t="str">
            <v>ASSENTAMENTO DE POSTE DE CONCRETO COM COMPRIMENTO NOMINAL DE 9 M, CARGA NOMINAL DE 400 DAN, ENGASTAMENTO BASE CONCRETADA COM 1 M DE CONCRETO E 0,5 M DE SOLO (NÃO INCLUI FORNECIMENTO). AF_11/2019</v>
          </cell>
          <cell r="C2900" t="str">
            <v>UN</v>
          </cell>
          <cell r="D2900" t="str">
            <v>487,84</v>
          </cell>
        </row>
        <row r="2901">
          <cell r="A2901">
            <v>100602</v>
          </cell>
          <cell r="B2901" t="str">
            <v>ASSENTAMENTO DE POSTE DE CONCRETO COM COMPRIMENTO NOMINAL DE 9 M, CARGA NOMINAL DE 600 DAN, ENGASTAMENTO BASE CONCRETADA COM 1 M DE CONCRETO E 0,5 M DE SOLO (NÃO INCLUI FORNECIMENTO). AF_11/2019</v>
          </cell>
          <cell r="C2901" t="str">
            <v>UN</v>
          </cell>
          <cell r="D2901" t="str">
            <v>639,53</v>
          </cell>
        </row>
        <row r="2902">
          <cell r="A2902">
            <v>100603</v>
          </cell>
          <cell r="B2902" t="str">
            <v>ASSENTAMENTO DE POSTE DE CONCRETO COM COMPRIMENTO NOMINAL DE 9 M, CARGA NOMINAL DE 1000 DAN, ENGASTAMENTO BASE CONCRETADA COM 1 M DE CONCRETO E 0,5 M DE SOLO (NÃO INCLUI FORNECIMENTO). AF_11/2019</v>
          </cell>
          <cell r="C2902" t="str">
            <v>UN</v>
          </cell>
          <cell r="D2902" t="str">
            <v>1.028,31</v>
          </cell>
        </row>
        <row r="2903">
          <cell r="A2903">
            <v>100604</v>
          </cell>
          <cell r="B2903" t="str">
            <v>ASSENTAMENTO DE POSTE DE CONCRETO COM COMPRIMENTO NOMINAL DE 10 M, CARGA NOMINAL DE 300 DAN, ENGASTAMENTO BASE CONCRETADA COM 1 M DE CONCRETO E 0,6 M DE SOLO (NÃO INCLUI FORNECIMENTO). AF_11/2019</v>
          </cell>
          <cell r="C2903" t="str">
            <v>UN</v>
          </cell>
          <cell r="D2903" t="str">
            <v>384,86</v>
          </cell>
        </row>
        <row r="2904">
          <cell r="A2904">
            <v>100605</v>
          </cell>
          <cell r="B2904" t="str">
            <v>ASSENTAMENTO DE POSTE DE CONCRETO COM COMPRIMENTO NOMINAL DE 10 M, CARGA NOMINAL DE 600 DAN, ENGASTAMENTO BASE CONCRETADA COM 1 M DE CONCRETO E 0,6 M DE SOLO (NÃO INCLUI FORNECIMENTO). AF_11/2019</v>
          </cell>
          <cell r="C2904" t="str">
            <v>UN</v>
          </cell>
          <cell r="D2904" t="str">
            <v>663,91</v>
          </cell>
        </row>
        <row r="2905">
          <cell r="A2905">
            <v>100606</v>
          </cell>
          <cell r="B2905" t="str">
            <v>ASSENTAMENTO DE POSTE DE CONCRETO COM COMPRIMENTO NOMINAL DE 10 M, CARGA NOMINAL DE 1000 DAN, ENGASTAMENTO BASE CONCRETADA COM 1 M DE CONCRETO E 0,6 M DE SOLO (NÃO INCLUI FORNECIMENTO). AF_11/2019</v>
          </cell>
          <cell r="C2905" t="str">
            <v>UN</v>
          </cell>
          <cell r="D2905" t="str">
            <v>1.060,10</v>
          </cell>
        </row>
        <row r="2906">
          <cell r="A2906">
            <v>100607</v>
          </cell>
          <cell r="B2906" t="str">
            <v>ASSENTAMENTO DE POSTE DE CONCRETO COM COMPRIMENTO NOMINAL DE 10,5 M, CARGA NOMINAL DE 300 DAN, ENGASTAMENTO BASE CONCRETADA COM 1 M DE CONCRETO E 0,65 M DE SOLO (NÃO INCLUI FORNECIMENTO). AF_11/2019</v>
          </cell>
          <cell r="C2906" t="str">
            <v>UN</v>
          </cell>
          <cell r="D2906" t="str">
            <v>393,52</v>
          </cell>
        </row>
        <row r="2907">
          <cell r="A2907">
            <v>100608</v>
          </cell>
          <cell r="B2907" t="str">
            <v>ASSENTAMENTO DE POSTE DE CONCRETO COM COMPRIMENTO NOMINAL DE 10,5 M, CARGA NOMINAL DE 600 DAN, ENGASTAMENTO BASE CONCRETADA COM 1 M DE CONCRETO E 0,65 M DE SOLO (NÃO INCLUI FORNECIMENTO). AF_11/2019</v>
          </cell>
          <cell r="C2907" t="str">
            <v>UN</v>
          </cell>
          <cell r="D2907" t="str">
            <v>675,93</v>
          </cell>
        </row>
        <row r="2908">
          <cell r="A2908">
            <v>100609</v>
          </cell>
          <cell r="B2908" t="str">
            <v>ASSENTAMENTO DE POSTE DE CONCRETO COM COMPRIMENTO NOMINAL DE 10,5 M, CARGA NOMINAL DE 1000 DAN, ENGASTAMENTO BASE CONCRETADA COM 1 M DE CONCRETO E 0,65 M DE SOLO (NÃO INCLUI FORNECIMENTO). AF_11/2019</v>
          </cell>
          <cell r="C2908" t="str">
            <v>UN</v>
          </cell>
          <cell r="D2908" t="str">
            <v>1.077,27</v>
          </cell>
        </row>
        <row r="2909">
          <cell r="A2909">
            <v>100610</v>
          </cell>
          <cell r="B2909" t="str">
            <v>ASSENTAMENTO DE POSTE DE CONCRETO COM COMPRIMENTO NOMINAL DE 11 M, CARGA NOMINAL DE 300 DAN, ENGASTAMENTO BASE CONCRETADA COM 1 M DE CONCRETO E 0,7 M DE SOLO (NÃO INCLUI FORNECIMENTO). AF_11/2019</v>
          </cell>
          <cell r="C2909" t="str">
            <v>UN</v>
          </cell>
          <cell r="D2909" t="str">
            <v>402,10</v>
          </cell>
        </row>
        <row r="2910">
          <cell r="A2910">
            <v>100611</v>
          </cell>
          <cell r="B2910" t="str">
            <v>ASSENTAMENTO DE POSTE DE CONCRETO COM COMPRIMENTO NOMINAL DE 11 M, CARGA NOMINAL DE 400 DAN, ENGASTAMENTO BASE CONCRETADA COM 1 M DE CONCRETO E 0,7 M DE SOLO (NÃO INCLUI FORNECIMENTO). AF_11/2019</v>
          </cell>
          <cell r="C2910" t="str">
            <v>UN</v>
          </cell>
          <cell r="D2910" t="str">
            <v>528,80</v>
          </cell>
        </row>
        <row r="2911">
          <cell r="A2911">
            <v>100612</v>
          </cell>
          <cell r="B2911" t="str">
            <v>ASSENTAMENTO DE POSTE DE CONCRETO COM COMPRIMENTO NOMINAL DE 11 M, CARGA NOMINAL DE 600 DAN, ENGASTAMENTO BASE CONCRETADA COM 1 M DE CONCRETO E 0,7 M DE SOLO (NÃO INCLUI FORNECIMENTO). AF_11/2019</v>
          </cell>
          <cell r="C2911" t="str">
            <v>UN</v>
          </cell>
          <cell r="D2911" t="str">
            <v>687,58</v>
          </cell>
        </row>
        <row r="2912">
          <cell r="A2912">
            <v>100613</v>
          </cell>
          <cell r="B2912" t="str">
            <v>ASSENTAMENTO DE POSTE DE CONCRETO COM COMPRIMENTO NOMINAL DE 11 M, CARGA NOMINAL DE 1000 DAN, ENGASTAMENTO BASE CONCRETADA COM 1 M DE CONCRETO E 0,7 M DE SOLO (NÃO INCLUI FORNECIMENTO). AF_11/2019</v>
          </cell>
          <cell r="C2912" t="str">
            <v>UN</v>
          </cell>
          <cell r="D2912" t="str">
            <v>1.093,89</v>
          </cell>
        </row>
        <row r="2913">
          <cell r="A2913">
            <v>100614</v>
          </cell>
          <cell r="B2913" t="str">
            <v>ASSENTAMENTO DE POSTE DE CONCRETO COM COMPRIMENTO NOMINAL DE 12 M, CARGA NOMINAL DE 400 DAN, ENGASTAMENTO BASE CONCRETADA COM 1 M DE CONCRETO E 0,8 M DE SOLO (NÃO INCLUI FORNECIMENTO). AF_11/2019</v>
          </cell>
          <cell r="C2913" t="str">
            <v>UN</v>
          </cell>
          <cell r="D2913" t="str">
            <v>548,73</v>
          </cell>
        </row>
        <row r="2914">
          <cell r="A2914">
            <v>100615</v>
          </cell>
          <cell r="B2914" t="str">
            <v>ASSENTAMENTO DE POSTE DE CONCRETO COM COMPRIMENTO NOMINAL DE 12 M, CARGA NOMINAL DE 600 DAN, ENGASTAMENTO BASE CONCRETADA COM 1 M DE CONCRETO E 0,8 M DE SOLO (NÃO INCLUI FORNECIMENTO). AF_11/2019</v>
          </cell>
          <cell r="C2914" t="str">
            <v>UN</v>
          </cell>
          <cell r="D2914" t="str">
            <v>710,57</v>
          </cell>
        </row>
        <row r="2915">
          <cell r="A2915">
            <v>100616</v>
          </cell>
          <cell r="B2915" t="str">
            <v>ASSENTAMENTO DE POSTE DE CONCRETO COM COMPRIMENTO NOMINAL DE 12 M, CARGA NOMINAL DE 1000 DAN, ENGASTAMENTO BASE CONCRETADA COM 1 M DE CONCRETO E 0,8 M DE SOLO (NÃO INCLUI FORNECIMENTO). AF_11/2019</v>
          </cell>
          <cell r="C2915" t="str">
            <v>UN</v>
          </cell>
          <cell r="D2915" t="str">
            <v>1.128,96</v>
          </cell>
        </row>
        <row r="2916">
          <cell r="A2916">
            <v>100617</v>
          </cell>
          <cell r="B2916" t="str">
            <v>ASSENTAMENTO DE POSTE DE CONCRETO COM COMPRIMENTO NOMINAL DE 13 M, CARGA NOMINAL DE 600 DAN, ENGASTAMENTO BASE CONCRETADA COM 1 M DE CONCRETO E 0,9 M DE SOLO (NÃO INCLUI FORNECIMENTO). AF_11/2019</v>
          </cell>
          <cell r="C2916" t="str">
            <v>UN</v>
          </cell>
          <cell r="D2916" t="str">
            <v>733,37</v>
          </cell>
        </row>
        <row r="2917">
          <cell r="A2917">
            <v>100618</v>
          </cell>
          <cell r="B2917" t="str">
            <v>ASSENTAMENTO DE POSTE DE CONCRETO COM COMPRIMENTO NOMINAL DE 13 M, CARGA NOMINAL DE 1000 DAN, ENGASTAMENTO BASE CONCRETADA COM 1 M DE CONCRETO E 0,9 M DE SOLO - SOMENTE INSTALAÇÃO, SEM FORNECIMENTO. AF_11/2019</v>
          </cell>
          <cell r="C2917" t="str">
            <v>UN</v>
          </cell>
          <cell r="D2917" t="str">
            <v>1.169,80</v>
          </cell>
        </row>
        <row r="2918">
          <cell r="A2918">
            <v>100619</v>
          </cell>
          <cell r="B2918" t="str">
            <v>POSTE DECORATIVO PARA JARDIM EM AÇO TUBULAR, H = *2,5* M, SEM LUMINÁRIA - FORNECIMENTO E INSTALAÇÃO. AF_11/2019</v>
          </cell>
          <cell r="C2918" t="str">
            <v>UN</v>
          </cell>
          <cell r="D2918" t="str">
            <v>325,10</v>
          </cell>
        </row>
        <row r="2919">
          <cell r="A2919">
            <v>100620</v>
          </cell>
          <cell r="B2919" t="str">
            <v>POSTE DE AÇO CONICO CONTÍNUO CURVO SIMPLES, FLANGEADO, H=9M, INCLUSIVE LUMINÁRIA, SEM LÂMPADA - FORNECIMENTO E INSTALACAO. AF_11/2019</v>
          </cell>
          <cell r="C2919" t="str">
            <v>UN</v>
          </cell>
          <cell r="D2919" t="str">
            <v>1.966,35</v>
          </cell>
        </row>
        <row r="2920">
          <cell r="A2920">
            <v>100621</v>
          </cell>
          <cell r="B2920" t="str">
            <v>POSTE DE AÇO CONICO CONTÍNUO CURVO DUPLO, FLANGEADO, H=9M, INCLUSIVE LUMINÁRIAS, SEM LÂMPADAS - FORNECIMENTO E INSTALACAO. AF_11/2019</v>
          </cell>
          <cell r="C2920" t="str">
            <v>UN</v>
          </cell>
          <cell r="D2920" t="str">
            <v>2.200,02</v>
          </cell>
        </row>
        <row r="2921">
          <cell r="A2921">
            <v>100622</v>
          </cell>
          <cell r="B2921" t="str">
            <v>POSTE DE AÇO CONICO CONTÍNUO CURVO SIMPLES, ENGASTADO, H=9M, INCLUSIVE LUMINÁRIA, SEM LÂMPADA - FORNECIMENTO E INSTALACAO. AF_11/2019</v>
          </cell>
          <cell r="C2921" t="str">
            <v>UN</v>
          </cell>
          <cell r="D2921" t="str">
            <v>1.244,16</v>
          </cell>
        </row>
        <row r="2922">
          <cell r="A2922">
            <v>100623</v>
          </cell>
          <cell r="B2922" t="str">
            <v>POSTE DE AÇO CONICO CONTÍNUO CURVO DUPLO, ENGASTADO, H=9M, INCLUSIVE LUMINÁRIAS, SEM LÂMPADAS - FORNECIMENTO E INSTALACAO. AF_11/2019</v>
          </cell>
          <cell r="C2922" t="str">
            <v>UN</v>
          </cell>
          <cell r="D2922" t="str">
            <v>1.345,61</v>
          </cell>
        </row>
        <row r="2923">
          <cell r="A2923">
            <v>83479</v>
          </cell>
          <cell r="B2923" t="str">
            <v>LUMINÁRIA ESTANQUE COM PROTECAO CONTRA ÁGUA, POEIRA OU IMPACTOS - FORNECIMENTO E INSTALAÇÃO. AF_08/2020</v>
          </cell>
          <cell r="C2923" t="str">
            <v>UN</v>
          </cell>
          <cell r="D2923" t="str">
            <v>113,05</v>
          </cell>
        </row>
        <row r="2924">
          <cell r="A2924">
            <v>97600</v>
          </cell>
          <cell r="B2924" t="str">
            <v>REFLETOR EM ALUMÍNIO, DE SUPORTE E ALÇA, COM 1 LÂMPADA VAPOR DE MERCÚRIO DE 125 W, COM REATOR ALTO FATOR DE POTÊNCIA - FORNECIMENTO E INSTALAÇÃO. AF_02/2020</v>
          </cell>
          <cell r="C2924" t="str">
            <v>UN</v>
          </cell>
          <cell r="D2924" t="str">
            <v>214,57</v>
          </cell>
        </row>
        <row r="2925">
          <cell r="A2925">
            <v>97601</v>
          </cell>
          <cell r="B2925" t="str">
            <v>REFLETOR EM ALUMÍNIO, DE SUPORTE E ALÇA, COM LÂMPADA VAPOR DE MERCÚRIO DE 250 W, COM REATOR ALTO FATOR DE POTÊNCIA - FORNECIMENTO E INSTALAÇÃO. AF_02/2020</v>
          </cell>
          <cell r="C2925" t="str">
            <v>UN</v>
          </cell>
          <cell r="D2925" t="str">
            <v>228,05</v>
          </cell>
        </row>
        <row r="2926">
          <cell r="A2926">
            <v>97605</v>
          </cell>
          <cell r="B2926" t="str">
            <v>LUMINÁRIA ARANDELA TIPO MEIA LUA, DE SOBREPOR, COM 1 LÂMPADA LED DE 6 W, SEM REATOR - FORNECIMENTO E INSTALAÇÃO. AF_02/2020</v>
          </cell>
          <cell r="C2926" t="str">
            <v>UN</v>
          </cell>
          <cell r="D2926" t="str">
            <v>56,78</v>
          </cell>
        </row>
        <row r="2927">
          <cell r="A2927">
            <v>97606</v>
          </cell>
          <cell r="B2927" t="str">
            <v>LUMINÁRIA ARANDELA TIPO MEIA LUA, DE SOBREPOR, COM 1 LÂMPADA FLUORESCENTE DE 15 W, SEM REATOR - FORNECIMENTO E INSTALAÇÃO. AF_02/2020</v>
          </cell>
          <cell r="C2927" t="str">
            <v>UN</v>
          </cell>
          <cell r="D2927" t="str">
            <v>59,70</v>
          </cell>
        </row>
        <row r="2928">
          <cell r="A2928">
            <v>97607</v>
          </cell>
          <cell r="B2928" t="str">
            <v>LUMINÁRIA ARANDELA TIPO TARTARUGA, DE SOBREPOR, COM 1 LÂMPADA LED DE 6 W, SEM REATOR - FORNECIMENTO E INSTALAÇÃO. AF_02/2020</v>
          </cell>
          <cell r="C2928" t="str">
            <v>UN</v>
          </cell>
          <cell r="D2928" t="str">
            <v>67,60</v>
          </cell>
        </row>
        <row r="2929">
          <cell r="A2929">
            <v>97608</v>
          </cell>
          <cell r="B2929" t="str">
            <v>LUMINÁRIA ARANDELA TIPO TARTARUGA, COM GRADE, DE SOBREPOR, COM 1 LÂMPADA FLUORESCENTE DE 15 W, SEM REATOR - FORNECIMENTO E INSTALAÇÃO. AF_02/2020</v>
          </cell>
          <cell r="C2929" t="str">
            <v>UN</v>
          </cell>
          <cell r="D2929" t="str">
            <v>70,52</v>
          </cell>
        </row>
        <row r="2930">
          <cell r="A2930" t="str">
            <v>73857/1</v>
          </cell>
          <cell r="B2930" t="str">
            <v>TRANSFORMADOR DISTRIBUICAO  75KVA TRIFASICO 60HZ CLASSE 15KV IMERSO EM ÓLEO MINERAL FORNECIMENTO E INSTALACAO</v>
          </cell>
          <cell r="C2930" t="str">
            <v>UN</v>
          </cell>
          <cell r="D2930" t="str">
            <v>7.066,94</v>
          </cell>
        </row>
        <row r="2931">
          <cell r="A2931" t="str">
            <v>73857/2</v>
          </cell>
          <cell r="B2931" t="str">
            <v>TRANSFORMADOR DISTRIBUICAO  112,5KVA TRIFASICO 60HZ CLASSE 15KV IMERSO EM ÓLEO MINERAL FORNECIMENTO E INSTALACAO</v>
          </cell>
          <cell r="C2931" t="str">
            <v>UN</v>
          </cell>
          <cell r="D2931" t="str">
            <v>8.733,05</v>
          </cell>
        </row>
        <row r="2932">
          <cell r="A2932" t="str">
            <v>73857/3</v>
          </cell>
          <cell r="B2932" t="str">
            <v>TRANSFORMADOR DISTRIBUICAO  150KVA TRIFASICO 60HZ CLASSE 15KV IMERSO EM ÓLEO MINERAL FORNECIMENTO E INSTALACAO</v>
          </cell>
          <cell r="C2932" t="str">
            <v>UN</v>
          </cell>
          <cell r="D2932" t="str">
            <v>11.009,39</v>
          </cell>
        </row>
        <row r="2933">
          <cell r="A2933" t="str">
            <v>73857/4</v>
          </cell>
          <cell r="B2933" t="str">
            <v>TRANSFORMADOR DISTRIBUICAO  225KVA TRIFASICO 60HZ CLASSE 15KV IMERSO EM ÓLEO MINERAL FORNECIMENTO E INSTALACAO</v>
          </cell>
          <cell r="C2933" t="str">
            <v>UN</v>
          </cell>
          <cell r="D2933" t="str">
            <v>15.421,04</v>
          </cell>
        </row>
        <row r="2934">
          <cell r="A2934" t="str">
            <v>73857/5</v>
          </cell>
          <cell r="B2934" t="str">
            <v>TRANSFORMADOR DISTRIBUICAO  300KVA TRIFASICO 60HZ CLASSE 15KV IMERSO EM ÓLEO MINERAL FORNECIMENTO E INSTALACAO</v>
          </cell>
          <cell r="C2934" t="str">
            <v>UN</v>
          </cell>
          <cell r="D2934" t="str">
            <v>17.988,46</v>
          </cell>
        </row>
        <row r="2935">
          <cell r="A2935" t="str">
            <v>73857/6</v>
          </cell>
          <cell r="B2935" t="str">
            <v>TRANSFORMADOR DISTRIBUICAO  500KVA TRIFASICO 60HZ CLASSE 15KV IMERSO EM ÓLEO MINERAL FORNECIMENTO E INSTALACAO</v>
          </cell>
          <cell r="C2935" t="str">
            <v>UN</v>
          </cell>
          <cell r="D2935" t="str">
            <v>29.287,06</v>
          </cell>
        </row>
        <row r="2936">
          <cell r="A2936" t="str">
            <v>73857/7</v>
          </cell>
          <cell r="B2936" t="str">
            <v>TRANSFORMADOR DISTRIBUICAO  30KVA TRIFASICO 60HZ CLASSE 15KV IMERSO EM ÓLEO MINERAL FORNECIMENTO E INSTALACAO</v>
          </cell>
          <cell r="C2936" t="str">
            <v>UN</v>
          </cell>
          <cell r="D2936" t="str">
            <v>4.879,73</v>
          </cell>
        </row>
        <row r="2937">
          <cell r="A2937" t="str">
            <v>73857/8</v>
          </cell>
          <cell r="B2937" t="str">
            <v>TRANSFORMADOR DISTRIBUICAO  45KVA TRIFASICO 60HZ CLASSE 15KV IMERSO EM ÓLEO MINERAL FORNECIMENTO E INSTALACAO</v>
          </cell>
          <cell r="C2937" t="str">
            <v>UN</v>
          </cell>
          <cell r="D2937" t="str">
            <v>5.463,16</v>
          </cell>
        </row>
        <row r="2938">
          <cell r="A2938" t="str">
            <v>73857/9</v>
          </cell>
          <cell r="B2938" t="str">
            <v>TRANSFORMADOR DISTRIBUICAO  750KVA TRIFASICO 60HZ CLASSE 15KV IMERSO EM ÓLEO MINERAL FORNECIMENTO E INSTALACAO</v>
          </cell>
          <cell r="C2938" t="str">
            <v>UN</v>
          </cell>
          <cell r="D2938" t="str">
            <v>40.133,32</v>
          </cell>
        </row>
        <row r="2939">
          <cell r="A2939" t="str">
            <v>73857/10</v>
          </cell>
          <cell r="B2939" t="str">
            <v>TRANSFORMADOR DISTRIBUICAO  1000KVA TRIFASICO 60HZ CLASSE 15KV IMERSO EM ÓLEO MINERAL FORNECIMENTO E INSTALACAO</v>
          </cell>
          <cell r="C2939" t="str">
            <v>UN</v>
          </cell>
          <cell r="D2939" t="str">
            <v>56.141,88</v>
          </cell>
        </row>
        <row r="2940">
          <cell r="A2940">
            <v>93128</v>
          </cell>
          <cell r="B2940" t="str">
            <v>PONTO DE ILUMINAÇÃO RESIDENCIAL INCLUINDO INTERRUPTOR SIMPLES, CAIXA ELÉTRICA, ELETRODUTO, CABO, RASGO, QUEBRA E CHUMBAMENTO (EXCLUINDO LUMINÁRIA E LÂMPADA). AF_01/2016</v>
          </cell>
          <cell r="C2940" t="str">
            <v>UN</v>
          </cell>
          <cell r="D2940" t="str">
            <v>99,01</v>
          </cell>
        </row>
        <row r="2941">
          <cell r="A2941">
            <v>93137</v>
          </cell>
          <cell r="B2941" t="str">
            <v>PONTO DE ILUMINAÇÃO RESIDENCIAL INCLUINDO INTERRUPTOR SIMPLES (2 MÓDULOS), CAIXA ELÉTRICA, ELETRODUTO, CABO, RASGO, QUEBRA E CHUMBAMENTO (EXCLUINDO LUMINÁRIA E LÂMPADA). AF_01/2016</v>
          </cell>
          <cell r="C2941" t="str">
            <v>UN</v>
          </cell>
          <cell r="D2941" t="str">
            <v>117,09</v>
          </cell>
        </row>
        <row r="2942">
          <cell r="A2942">
            <v>93138</v>
          </cell>
          <cell r="B2942" t="str">
            <v>PONTO DE ILUMINAÇÃO RESIDENCIAL INCLUINDO INTERRUPTOR PARALELO, CAIXA ELÉTRICA, ELETRODUTO, CABO, RASGO, QUEBRA E CHUMBAMENTO (EXCLUINDO LUMINÁRIA E LÂMPADA). AF_01/2016</v>
          </cell>
          <cell r="C2942" t="str">
            <v>UN</v>
          </cell>
          <cell r="D2942" t="str">
            <v>110,74</v>
          </cell>
        </row>
        <row r="2943">
          <cell r="A2943">
            <v>93139</v>
          </cell>
          <cell r="B2943" t="str">
            <v>PONTO DE ILUMINAÇÃO RESIDENCIAL INCLUINDO INTERRUPTOR PARALELO (2 MÓDULOS), CAIXA ELÉTRICA, ELETRODUTO, CABO, RASGO, QUEBRA E CHUMBAMENTO (EXCLUINDO LUMINÁRIA E LÂMPADA). AF_01/2016</v>
          </cell>
          <cell r="C2943" t="str">
            <v>UN</v>
          </cell>
          <cell r="D2943" t="str">
            <v>140,51</v>
          </cell>
        </row>
        <row r="2944">
          <cell r="A2944">
            <v>93140</v>
          </cell>
          <cell r="B2944" t="str">
            <v>PONTO DE ILUMINAÇÃO RESIDENCIAL INCLUINDO INTERRUPTOR SIMPLES CONJUGADO COM PARALELO, CAIXA ELÉTRICA, ELETRODUTO, CABO, RASGO, QUEBRA E CHUMBAMENTO (EXCLUINDO LUMINÁRIA E LÂMPADA). AF_01/2016</v>
          </cell>
          <cell r="C2944" t="str">
            <v>UN</v>
          </cell>
          <cell r="D2944" t="str">
            <v>132,48</v>
          </cell>
        </row>
        <row r="2945">
          <cell r="A2945">
            <v>93141</v>
          </cell>
          <cell r="B2945" t="str">
            <v>PONTO DE TOMADA RESIDENCIAL INCLUINDO TOMADA 10A/250V, CAIXA ELÉTRICA, ELETRODUTO, CABO, RASGO, QUEBRA E CHUMBAMENTO. AF_01/2016</v>
          </cell>
          <cell r="C2945" t="str">
            <v>UN</v>
          </cell>
          <cell r="D2945" t="str">
            <v>119,57</v>
          </cell>
        </row>
        <row r="2946">
          <cell r="A2946">
            <v>93142</v>
          </cell>
          <cell r="B2946" t="str">
            <v>PONTO DE TOMADA RESIDENCIAL INCLUINDO TOMADA (2 MÓDULOS) 10A/250V, CAIXA ELÉTRICA, ELETRODUTO, CABO, RASGO, QUEBRA E CHUMBAMENTO. AF_01/2016</v>
          </cell>
          <cell r="C2946" t="str">
            <v>UN</v>
          </cell>
          <cell r="D2946" t="str">
            <v>133,68</v>
          </cell>
        </row>
        <row r="2947">
          <cell r="A2947">
            <v>93143</v>
          </cell>
          <cell r="B2947" t="str">
            <v>PONTO DE TOMADA RESIDENCIAL INCLUINDO TOMADA 20A/250V, CAIXA ELÉTRICA, ELETRODUTO, CABO, RASGO, QUEBRA E CHUMBAMENTO. AF_01/2016</v>
          </cell>
          <cell r="C2947" t="str">
            <v>UN</v>
          </cell>
          <cell r="D2947" t="str">
            <v>121,24</v>
          </cell>
        </row>
        <row r="2948">
          <cell r="A2948">
            <v>93144</v>
          </cell>
          <cell r="B2948" t="str">
            <v>PONTO DE UTILIZAÇÃO DE EQUIPAMENTOS ELÉTRICOS, RESIDENCIAL, INCLUINDO SUPORTE E PLACA, CAIXA ELÉTRICA, ELETRODUTO, CABO, RASGO, QUEBRA E CHUMBAMENTO. AF_01/2016</v>
          </cell>
          <cell r="C2948" t="str">
            <v>UN</v>
          </cell>
          <cell r="D2948" t="str">
            <v>153,20</v>
          </cell>
        </row>
        <row r="2949">
          <cell r="A2949">
            <v>93145</v>
          </cell>
          <cell r="B2949" t="str">
            <v>PONTO DE ILUMINAÇÃO E TOMADA, RESIDENCIAL, INCLUINDO INTERRUPTOR SIMPLES E TOMADA 10A/250V, CAIXA ELÉTRICA, ELETRODUTO, CABO, RASGO, QUEBRA E CHUMBAMENTO (EXCLUINDO LUMINÁRIA E LÂMPADA). AF_01/2016</v>
          </cell>
          <cell r="C2949" t="str">
            <v>UN</v>
          </cell>
          <cell r="D2949" t="str">
            <v>145,00</v>
          </cell>
        </row>
        <row r="2950">
          <cell r="A2950">
            <v>93146</v>
          </cell>
          <cell r="B2950" t="str">
            <v>PONTO DE ILUMINAÇÃO E TOMADA, RESIDENCIAL, INCLUINDO INTERRUPTOR PARALELO E TOMADA 10A/250V, CAIXA ELÉTRICA, ELETRODUTO, CABO, RASGO, QUEBRA E CHUMBAMENTO (EXCLUINDO LUMINÁRIA E LÂMPADA). AF_01/2016</v>
          </cell>
          <cell r="C2950" t="str">
            <v>UN</v>
          </cell>
          <cell r="D2950" t="str">
            <v>156,72</v>
          </cell>
        </row>
        <row r="2951">
          <cell r="A2951">
            <v>93147</v>
          </cell>
          <cell r="B2951" t="str">
            <v>PONTO DE ILUMINAÇÃO E TOMADA, RESIDENCIAL, INCLUINDO INTERRUPTOR SIMPLES, INTERRUPTOR PARALELO E TOMADA 10A/250V, CAIXA ELÉTRICA, ELETRODUTO, CABO, RASGO, QUEBRA E CHUMBAMENTO (EXCLUINDO LUMINÁRIA E LÂMPADA). AF_01/2016</v>
          </cell>
          <cell r="C2951" t="str">
            <v>UN</v>
          </cell>
          <cell r="D2951" t="str">
            <v>178,50</v>
          </cell>
        </row>
        <row r="2952">
          <cell r="A2952">
            <v>96971</v>
          </cell>
          <cell r="B2952" t="str">
            <v>CORDOALHA DE COBRE NU 16 MM², NÃO ENTERRADA, COM ISOLADOR - FORNECIMENTO E INSTALAÇÃO. AF_12/2017</v>
          </cell>
          <cell r="C2952" t="str">
            <v>M</v>
          </cell>
          <cell r="D2952" t="str">
            <v>22,35</v>
          </cell>
        </row>
        <row r="2953">
          <cell r="A2953">
            <v>96972</v>
          </cell>
          <cell r="B2953" t="str">
            <v>CORDOALHA DE COBRE NU 25 MM², NÃO ENTERRADA, COM ISOLADOR - FORNECIMENTO E INSTALAÇÃO. AF_12/2017</v>
          </cell>
          <cell r="C2953" t="str">
            <v>M</v>
          </cell>
          <cell r="D2953" t="str">
            <v>30,37</v>
          </cell>
        </row>
        <row r="2954">
          <cell r="A2954">
            <v>96973</v>
          </cell>
          <cell r="B2954" t="str">
            <v>CORDOALHA DE COBRE NU 35 MM², NÃO ENTERRADA, COM ISOLADOR - FORNECIMENTO E INSTALAÇÃO. AF_12/2017</v>
          </cell>
          <cell r="C2954" t="str">
            <v>M</v>
          </cell>
          <cell r="D2954" t="str">
            <v>38,06</v>
          </cell>
        </row>
        <row r="2955">
          <cell r="A2955">
            <v>96974</v>
          </cell>
          <cell r="B2955" t="str">
            <v>CORDOALHA DE COBRE NU 50 MM², NÃO ENTERRADA, COM ISOLADOR - FORNECIMENTO E INSTALAÇÃO. AF_12/2017</v>
          </cell>
          <cell r="C2955" t="str">
            <v>M</v>
          </cell>
          <cell r="D2955" t="str">
            <v>48,21</v>
          </cell>
        </row>
        <row r="2956">
          <cell r="A2956">
            <v>96975</v>
          </cell>
          <cell r="B2956" t="str">
            <v>CORDOALHA DE COBRE NU 70 MM², NÃO ENTERRADA, COM ISOLADOR - FORNECIMENTO E INSTALAÇÃO. AF_12/2017</v>
          </cell>
          <cell r="C2956" t="str">
            <v>M</v>
          </cell>
          <cell r="D2956" t="str">
            <v>61,68</v>
          </cell>
        </row>
        <row r="2957">
          <cell r="A2957">
            <v>96976</v>
          </cell>
          <cell r="B2957" t="str">
            <v>CORDOALHA DE COBRE NU 95 MM², NÃO ENTERRADA, COM ISOLADOR - FORNECIMENTO E INSTALAÇÃO. AF_12/2017</v>
          </cell>
          <cell r="C2957" t="str">
            <v>M</v>
          </cell>
          <cell r="D2957" t="str">
            <v>79,56</v>
          </cell>
        </row>
        <row r="2958">
          <cell r="A2958">
            <v>96977</v>
          </cell>
          <cell r="B2958" t="str">
            <v>CORDOALHA DE COBRE NU 50 MM², ENTERRADA, SEM ISOLADOR - FORNECIMENTO E INSTALAÇÃO. AF_12/2017</v>
          </cell>
          <cell r="C2958" t="str">
            <v>M</v>
          </cell>
          <cell r="D2958" t="str">
            <v>29,93</v>
          </cell>
        </row>
        <row r="2959">
          <cell r="A2959">
            <v>96978</v>
          </cell>
          <cell r="B2959" t="str">
            <v>CORDOALHA DE COBRE NU 70 MM², ENTERRADA, SEM ISOLADOR - FORNECIMENTO E INSTALAÇÃO. AF_12/2017</v>
          </cell>
          <cell r="C2959" t="str">
            <v>M</v>
          </cell>
          <cell r="D2959" t="str">
            <v>41,95</v>
          </cell>
        </row>
        <row r="2960">
          <cell r="A2960">
            <v>96979</v>
          </cell>
          <cell r="B2960" t="str">
            <v>CORDOALHA DE COBRE NU 95 MM², ENTERRADA, SEM ISOLADOR - FORNECIMENTO E INSTALAÇÃO. AF_12/2017</v>
          </cell>
          <cell r="C2960" t="str">
            <v>M</v>
          </cell>
          <cell r="D2960" t="str">
            <v>58,76</v>
          </cell>
        </row>
        <row r="2961">
          <cell r="A2961">
            <v>96984</v>
          </cell>
          <cell r="B2961" t="str">
            <v>ELETRODUTO PVC 40MM (1 ¼ ) PARA SPDA - FORNECIMENTO E INSTALAÇÃO. AF_12/2017</v>
          </cell>
          <cell r="C2961" t="str">
            <v>UN</v>
          </cell>
          <cell r="D2961" t="str">
            <v>37,20</v>
          </cell>
        </row>
        <row r="2962">
          <cell r="A2962">
            <v>96985</v>
          </cell>
          <cell r="B2962" t="str">
            <v>HASTE DE ATERRAMENTO 5/8  PARA SPDA - FORNECIMENTO E INSTALAÇÃO. AF_12/2017</v>
          </cell>
          <cell r="C2962" t="str">
            <v>UN</v>
          </cell>
          <cell r="D2962" t="str">
            <v>57,53</v>
          </cell>
        </row>
        <row r="2963">
          <cell r="A2963">
            <v>96986</v>
          </cell>
          <cell r="B2963" t="str">
            <v>HASTE DE ATERRAMENTO 3/4  PARA SPDA - FORNECIMENTO E INSTALAÇÃO. AF_12/2017</v>
          </cell>
          <cell r="C2963" t="str">
            <v>UN</v>
          </cell>
          <cell r="D2963" t="str">
            <v>85,82</v>
          </cell>
        </row>
        <row r="2964">
          <cell r="A2964">
            <v>96987</v>
          </cell>
          <cell r="B2964" t="str">
            <v>BASE METÁLICA PARA MASTRO 1 ½  PARA SPDA - FORNECIMENTO E INSTALAÇÃO. AF_12/2017</v>
          </cell>
          <cell r="C2964" t="str">
            <v>UN</v>
          </cell>
          <cell r="D2964" t="str">
            <v>107,71</v>
          </cell>
        </row>
        <row r="2965">
          <cell r="A2965">
            <v>96988</v>
          </cell>
          <cell r="B2965" t="str">
            <v>MASTRO 1 ½  PARA SPDA - FORNECIMENTO E INSTALAÇÃO. AF_12/2017</v>
          </cell>
          <cell r="C2965" t="str">
            <v>UN</v>
          </cell>
          <cell r="D2965" t="str">
            <v>166,25</v>
          </cell>
        </row>
        <row r="2966">
          <cell r="A2966">
            <v>96989</v>
          </cell>
          <cell r="B2966" t="str">
            <v>CAPTOR TIPO FRANKLIN PARA SPDA - FORNECIMENTO E INSTALAÇÃO. AF_12/2017</v>
          </cell>
          <cell r="C2966" t="str">
            <v>UN</v>
          </cell>
          <cell r="D2966" t="str">
            <v>109,28</v>
          </cell>
        </row>
        <row r="2967">
          <cell r="A2967">
            <v>98463</v>
          </cell>
          <cell r="B2967" t="str">
            <v>SUPORTE ISOLADOR PARA CORDOALHA DE COBRE - FORNECIMENTO E INSTALAÇÃO. AF_12/2017</v>
          </cell>
          <cell r="C2967" t="str">
            <v>UN</v>
          </cell>
          <cell r="D2967" t="str">
            <v>19,89</v>
          </cell>
        </row>
        <row r="2968">
          <cell r="A2968">
            <v>88547</v>
          </cell>
          <cell r="B2968" t="str">
            <v>CHAVE DE BOIA AUTOMÁTICA SUPERIOR 10A/250V - FORNECIMENTO E INSTALACAO</v>
          </cell>
          <cell r="C2968" t="str">
            <v>UN</v>
          </cell>
          <cell r="D2968" t="str">
            <v>73,75</v>
          </cell>
        </row>
        <row r="2969">
          <cell r="A2969">
            <v>72283</v>
          </cell>
          <cell r="B2969" t="str">
            <v>ABRIGO PARA HIDRANTE, 75X45X17CM, COM REGISTRO GLOBO ANGULAR 45º 2.1/2", ADAPTADOR STORZ 2.1/2", MANGUEIRA DE INCÊNDIO 15M, REDUÇÃO 2.1/2X1.1/2" E ESGUICHO EM LATÃO 1.1/2" - FORNECIMENTO E INSTALAÇÃO</v>
          </cell>
          <cell r="C2969" t="str">
            <v>UN</v>
          </cell>
          <cell r="D2969" t="str">
            <v>866,87</v>
          </cell>
        </row>
        <row r="2970">
          <cell r="A2970">
            <v>72287</v>
          </cell>
          <cell r="B2970" t="str">
            <v>CAIXA DE INCÊNDIO 45X75X17CM - FORNECIMENTO E INSTALAÇÃO</v>
          </cell>
          <cell r="C2970" t="str">
            <v>UN</v>
          </cell>
          <cell r="D2970" t="str">
            <v>222,50</v>
          </cell>
        </row>
        <row r="2971">
          <cell r="A2971">
            <v>72288</v>
          </cell>
          <cell r="B2971" t="str">
            <v>CAIXA DE INCÊNDIO 60X90X17CM - FORNECIMENTO E INSTALAÇÃO</v>
          </cell>
          <cell r="C2971" t="str">
            <v>UN</v>
          </cell>
          <cell r="D2971" t="str">
            <v>276,87</v>
          </cell>
        </row>
        <row r="2972">
          <cell r="A2972">
            <v>72553</v>
          </cell>
          <cell r="B2972" t="str">
            <v>EXTINTOR DE PQS 4KG - FORNECIMENTO E INSTALACAO</v>
          </cell>
          <cell r="C2972" t="str">
            <v>UN</v>
          </cell>
          <cell r="D2972" t="str">
            <v>156,18</v>
          </cell>
        </row>
        <row r="2973">
          <cell r="A2973">
            <v>72554</v>
          </cell>
          <cell r="B2973" t="str">
            <v>EXTINTOR DE CO2 6KG - FORNECIMENTO E INSTALACAO</v>
          </cell>
          <cell r="C2973" t="str">
            <v>UN</v>
          </cell>
          <cell r="D2973" t="str">
            <v>527,72</v>
          </cell>
        </row>
        <row r="2974">
          <cell r="A2974" t="str">
            <v>73775/1</v>
          </cell>
          <cell r="B2974" t="str">
            <v>EXTINTOR INCENDIO TP PO QUIMICO 4KG FORNECIMENTO E COLOCACAO</v>
          </cell>
          <cell r="C2974" t="str">
            <v>UN</v>
          </cell>
          <cell r="D2974" t="str">
            <v>162,46</v>
          </cell>
        </row>
        <row r="2975">
          <cell r="A2975" t="str">
            <v>73775/2</v>
          </cell>
          <cell r="B2975" t="str">
            <v>EXTINTOR INCENDIO AGUA-PRESSURIZADA 10L INCL SUPORTE PAREDE CARGA     COMPLETA FORNECIMENTO E COLOCACAO</v>
          </cell>
          <cell r="C2975" t="str">
            <v>UN</v>
          </cell>
          <cell r="D2975" t="str">
            <v>167,43</v>
          </cell>
        </row>
        <row r="2976">
          <cell r="A2976">
            <v>83633</v>
          </cell>
          <cell r="B2976" t="str">
            <v>HIDRANTE SUBTERRANEO FERRO FUNDIDO C/ CURVA LONGA E CAIXA DN=75MM</v>
          </cell>
          <cell r="C2976" t="str">
            <v>UN</v>
          </cell>
          <cell r="D2976" t="str">
            <v>1.901,43</v>
          </cell>
        </row>
        <row r="2977">
          <cell r="A2977">
            <v>83634</v>
          </cell>
          <cell r="B2977" t="str">
            <v>EXTINTOR INCENDIO TP GAS CARBONICO 4KG COMPLETO - FORNECIMENTO E INSTALACAO</v>
          </cell>
          <cell r="C2977" t="str">
            <v>UN</v>
          </cell>
          <cell r="D2977" t="str">
            <v>494,19</v>
          </cell>
        </row>
        <row r="2978">
          <cell r="A2978">
            <v>83635</v>
          </cell>
          <cell r="B2978" t="str">
            <v>EXTINTOR INCENDIO TP PO QUIMICO 6KG - FORNECIMENTO E INSTALACAO</v>
          </cell>
          <cell r="C2978" t="str">
            <v>UN</v>
          </cell>
          <cell r="D2978" t="str">
            <v>189,00</v>
          </cell>
        </row>
        <row r="2979">
          <cell r="A2979">
            <v>96765</v>
          </cell>
          <cell r="B2979" t="str">
            <v>ABRIGO PARA HIDRANTE, 90X60X17CM, COM REGISTRO GLOBO ANGULAR 45 GRAUS 2 1/2", ADAPTADOR STORZ 2 1/2", MANGUEIRA DE INCÊNDIO 20M, REDUÇÃO 2 1/2 X 1 1/2" E ESGUICHO EM LATÃO 1 1/2" - FORNECIMENTO E INSTALAÇÃO. AF_08/2017</v>
          </cell>
          <cell r="C2979" t="str">
            <v>UN</v>
          </cell>
          <cell r="D2979" t="str">
            <v>1.019,65</v>
          </cell>
        </row>
        <row r="2980">
          <cell r="A2980" t="str">
            <v>73749/1</v>
          </cell>
          <cell r="B2980" t="str">
            <v>CAIXA ENTERRADA PARA INSTALACOES TELEFONICAS TIPO R1 0,60X0,35X0,50M EM BLOCOS DE CONCRETO ESTRUTURAL</v>
          </cell>
          <cell r="C2980" t="str">
            <v>UN</v>
          </cell>
          <cell r="D2980" t="str">
            <v>0,00</v>
          </cell>
        </row>
        <row r="2981">
          <cell r="A2981" t="str">
            <v>73749/2</v>
          </cell>
          <cell r="B2981" t="str">
            <v>CAIXA ENTERRADA PARA INSTALACOES TELEFONICAS TIPO R2 1,07X0,52X0,50M EM BLOCOS DE CONCRETO ESTRUTURAL</v>
          </cell>
          <cell r="C2981" t="str">
            <v>UN</v>
          </cell>
          <cell r="D2981" t="str">
            <v>365,50</v>
          </cell>
        </row>
        <row r="2982">
          <cell r="A2982" t="str">
            <v>73749/3</v>
          </cell>
          <cell r="B2982" t="str">
            <v>CAIXA ENTERRADA PARA INSTALACOES TELEFONICAS TIPO R3 1,30X1,20X1,20M EM BLOCOS DE CONCRETO ESTRUTURAL</v>
          </cell>
          <cell r="C2982" t="str">
            <v>UN</v>
          </cell>
          <cell r="D2982" t="str">
            <v>1.170,41</v>
          </cell>
        </row>
        <row r="2983">
          <cell r="A2983">
            <v>84796</v>
          </cell>
          <cell r="B2983" t="str">
            <v>TAMPAO FOFO P/ CAIXA R2 PADRAO TELEBRAS COMPLETO - FORNECIMENTO E INSTALACAO</v>
          </cell>
          <cell r="C2983" t="str">
            <v>UN</v>
          </cell>
          <cell r="D2983" t="str">
            <v>589,37</v>
          </cell>
        </row>
        <row r="2984">
          <cell r="A2984">
            <v>84798</v>
          </cell>
          <cell r="B2984" t="str">
            <v>TAMPAO FOFO P/ CAIXA R1 PADRAO TELEBRAS COMPLETO - FORNECIMENTO E INSTALACAO</v>
          </cell>
          <cell r="C2984" t="str">
            <v>UN</v>
          </cell>
          <cell r="D2984" t="str">
            <v>260,38</v>
          </cell>
        </row>
        <row r="2985">
          <cell r="A2985">
            <v>98261</v>
          </cell>
          <cell r="B2985" t="str">
            <v>CABO TELEFÔNICO CCI-50 1 PAR, INSTALADO EM ENTRADA DE EDIFICAÇÃO - FORNECIMENTO E INSTALAÇÃO. AF_11/2019</v>
          </cell>
          <cell r="C2985" t="str">
            <v>M</v>
          </cell>
          <cell r="D2985" t="str">
            <v>2,51</v>
          </cell>
        </row>
        <row r="2986">
          <cell r="A2986">
            <v>98262</v>
          </cell>
          <cell r="B2986" t="str">
            <v>CABO TELEFÔNICO CCI-50 2 PARES, SEM BLINDAGEM, INSTALADO EM ENTRADA DE EDIFICAÇÃO - FORNECIMENTO E INSTALAÇÃO. AF_11/2019</v>
          </cell>
          <cell r="C2986" t="str">
            <v>M</v>
          </cell>
          <cell r="D2986" t="str">
            <v>2,97</v>
          </cell>
        </row>
        <row r="2987">
          <cell r="A2987">
            <v>98263</v>
          </cell>
          <cell r="B2987" t="str">
            <v>CABO TELEFÔNICO CCI-50 3 PARES, SEM BLINDAGEM, INSTALADO EM ENTRADA DE EDIFICAÇÃO - FORNECIMENTO E INSTALAÇÃO. AF_11/2019</v>
          </cell>
          <cell r="C2987" t="str">
            <v>M</v>
          </cell>
          <cell r="D2987" t="str">
            <v>3,51</v>
          </cell>
        </row>
        <row r="2988">
          <cell r="A2988">
            <v>98264</v>
          </cell>
          <cell r="B2988" t="str">
            <v>CABO TELEFÔNICO CCI-50 4 PARES, SEM BLINDAGEM, INSTALADO EM ENTRADA DE EDIFICAÇÃO - FORNECIMENTO E INSTALAÇÃO. AF_11/2019</v>
          </cell>
          <cell r="C2988" t="str">
            <v>M</v>
          </cell>
          <cell r="D2988" t="str">
            <v>3,95</v>
          </cell>
        </row>
        <row r="2989">
          <cell r="A2989">
            <v>98265</v>
          </cell>
          <cell r="B2989" t="str">
            <v>CABO TELEFÔNICO CCI-50 5 PARES, SEM BLINDAGEM, INSTALADO EM ENTRADA DE EDIFICAÇÃO - FORNECIMENTO E INSTALAÇÃO. AF_11/2019</v>
          </cell>
          <cell r="C2989" t="str">
            <v>M</v>
          </cell>
          <cell r="D2989" t="str">
            <v>4,58</v>
          </cell>
        </row>
        <row r="2990">
          <cell r="A2990">
            <v>98266</v>
          </cell>
          <cell r="B2990" t="str">
            <v>CABO TELEFÔNICO CCI-50 6 PARES, SEM BLINDAGEM, INSTALADO EM ENTRADA DE EDIFICAÇÃO - FORNECIMENTO E INSTALAÇÃO. AF_11/2019</v>
          </cell>
          <cell r="C2990" t="str">
            <v>M</v>
          </cell>
          <cell r="D2990" t="str">
            <v>4,95</v>
          </cell>
        </row>
        <row r="2991">
          <cell r="A2991">
            <v>98267</v>
          </cell>
          <cell r="B2991" t="str">
            <v>CABO TELEFÔNICO CI-50 10 PARES INSTALADO EM ENTRADA DE EDIFICAÇÃO - FORNECIMENTO E INSTALAÇÃO. AF_11/2019</v>
          </cell>
          <cell r="C2991" t="str">
            <v>M</v>
          </cell>
          <cell r="D2991" t="str">
            <v>8,16</v>
          </cell>
        </row>
        <row r="2992">
          <cell r="A2992">
            <v>98268</v>
          </cell>
          <cell r="B2992" t="str">
            <v>CABO TELEFÔNICO CI-50 20 PARES INSTALADO EM ENTRADA DE EDIFICAÇÃO - FORNECIMENTO E INSTALAÇÃO. AF_11/2019</v>
          </cell>
          <cell r="C2992" t="str">
            <v>M</v>
          </cell>
          <cell r="D2992" t="str">
            <v>13,39</v>
          </cell>
        </row>
        <row r="2993">
          <cell r="A2993">
            <v>98269</v>
          </cell>
          <cell r="B2993" t="str">
            <v>CABO TELEFÔNICO CI-50 30 PARES INSTALADO EM ENTRADA DE EDIFICAÇÃO - FORNECIMENTO E INSTALAÇÃO. AF_11/2019</v>
          </cell>
          <cell r="C2993" t="str">
            <v>M</v>
          </cell>
          <cell r="D2993" t="str">
            <v>17,32</v>
          </cell>
        </row>
        <row r="2994">
          <cell r="A2994">
            <v>98270</v>
          </cell>
          <cell r="B2994" t="str">
            <v>CABO TELEFÔNICO CI-50 50 PARES INSTALADO EM ENTRADA DE EDIFICAÇÃO - FORNECIMENTO E INSTALAÇÃO. AF_11/2019</v>
          </cell>
          <cell r="C2994" t="str">
            <v>M</v>
          </cell>
          <cell r="D2994" t="str">
            <v>28,23</v>
          </cell>
        </row>
        <row r="2995">
          <cell r="A2995">
            <v>98271</v>
          </cell>
          <cell r="B2995" t="str">
            <v>CABO TELEFÔNICO CI-50 75 PARES INSTALADO EM ENTRADA DE EDIFICAÇÃO - FORNECIMENTO E INSTALAÇÃO. AF_11/2019</v>
          </cell>
          <cell r="C2995" t="str">
            <v>M</v>
          </cell>
          <cell r="D2995" t="str">
            <v>43,89</v>
          </cell>
        </row>
        <row r="2996">
          <cell r="A2996">
            <v>98272</v>
          </cell>
          <cell r="B2996" t="str">
            <v>CABO TELEFÔNICO CI-50 200 PARES INSTALADO EM ENTRADA DE EDIFICAÇÃO - FORNECIMENTO E INSTALAÇÃO. AF_11/2019</v>
          </cell>
          <cell r="C2996" t="str">
            <v>M</v>
          </cell>
          <cell r="D2996" t="str">
            <v>103,11</v>
          </cell>
        </row>
        <row r="2997">
          <cell r="A2997">
            <v>98273</v>
          </cell>
          <cell r="B2997" t="str">
            <v>CABO TELEFÔNICO CCI-50 4 PARES, SEM BLINDAGEM, INSTALADO EM PRUMADA - FORNECIMENTO E INSTALAÇÃO. AF_11/2019</v>
          </cell>
          <cell r="C2997" t="str">
            <v>M</v>
          </cell>
          <cell r="D2997" t="str">
            <v>1,96</v>
          </cell>
        </row>
        <row r="2998">
          <cell r="A2998">
            <v>98274</v>
          </cell>
          <cell r="B2998" t="str">
            <v>CABO TELEFÔNICO CCI-50 5 PARES, SEM BLINDAGEM, INSTALADO EM PRUMADA - FORNECIMENTO E INSTALAÇÃO. AF_11/2019</v>
          </cell>
          <cell r="C2998" t="str">
            <v>M</v>
          </cell>
          <cell r="D2998" t="str">
            <v>2,58</v>
          </cell>
        </row>
        <row r="2999">
          <cell r="A2999">
            <v>98275</v>
          </cell>
          <cell r="B2999" t="str">
            <v>CABO TELEFÔNICO CCI-50 6 PARES, SEM BLINDAGEM, INSTALADO EM PRUMADA - FORNECIMENTO E INSTALAÇÃO. AF_11/2019</v>
          </cell>
          <cell r="C2999" t="str">
            <v>M</v>
          </cell>
          <cell r="D2999" t="str">
            <v>2,96</v>
          </cell>
        </row>
        <row r="3000">
          <cell r="A3000">
            <v>98276</v>
          </cell>
          <cell r="B3000" t="str">
            <v>CABO TELEFÔNICO CI-50 10 PARES INSTALADO EM PRUMADA - FORNECIMENTO E INSTALAÇÃO. AF_11/2019</v>
          </cell>
          <cell r="C3000" t="str">
            <v>M</v>
          </cell>
          <cell r="D3000" t="str">
            <v>6,16</v>
          </cell>
        </row>
        <row r="3001">
          <cell r="A3001">
            <v>98277</v>
          </cell>
          <cell r="B3001" t="str">
            <v>CABO TELEFÔNICO CI-50 20 PARES INSTALADO EM PRUMADA - FORNECIMENTO E INSTALAÇÃO. AF_11/2019</v>
          </cell>
          <cell r="C3001" t="str">
            <v>M</v>
          </cell>
          <cell r="D3001" t="str">
            <v>11,39</v>
          </cell>
        </row>
        <row r="3002">
          <cell r="A3002">
            <v>98278</v>
          </cell>
          <cell r="B3002" t="str">
            <v>CABO TELEFÔNICO CI-50 30 PARES INSTALADO EM PRUMADA - FORNECIMENTO E INSTALAÇÃO. AF_11/2019</v>
          </cell>
          <cell r="C3002" t="str">
            <v>M</v>
          </cell>
          <cell r="D3002" t="str">
            <v>15,33</v>
          </cell>
        </row>
        <row r="3003">
          <cell r="A3003">
            <v>98279</v>
          </cell>
          <cell r="B3003" t="str">
            <v>CABO TELEFÔNICO CI-50 50 PARES INSTALADO EM PRUMADA - FORNECIMENTO E INSTALAÇÃO. AF_11/2019</v>
          </cell>
          <cell r="C3003" t="str">
            <v>M</v>
          </cell>
          <cell r="D3003" t="str">
            <v>26,24</v>
          </cell>
        </row>
        <row r="3004">
          <cell r="A3004">
            <v>98280</v>
          </cell>
          <cell r="B3004" t="str">
            <v>CABO TELEFÔNICO CCI-50 1 PAR, SEM BLINDAGEM, INSTALADO EM DISTRIBUIÇÃO DE EDIFICAÇÃO RESIDENCIAL - FORNECIMENTO E INSTALAÇÃO. AF_11/2019</v>
          </cell>
          <cell r="C3004" t="str">
            <v>M</v>
          </cell>
          <cell r="D3004" t="str">
            <v>5,07</v>
          </cell>
        </row>
        <row r="3005">
          <cell r="A3005">
            <v>98281</v>
          </cell>
          <cell r="B3005" t="str">
            <v>CABO TELEFÔNICO CCI-50 2 PARES, SEM BLINDAGEM, INSTALADO EM DISTRIBUIÇÃO DE EDIFICAÇÃO RESIDENCIAL - FORNECIMENTO E INSTALAÇÃO. AF_11/2019</v>
          </cell>
          <cell r="C3005" t="str">
            <v>M</v>
          </cell>
          <cell r="D3005" t="str">
            <v>5,53</v>
          </cell>
        </row>
        <row r="3006">
          <cell r="A3006">
            <v>98282</v>
          </cell>
          <cell r="B3006" t="str">
            <v>CABO TELEFÔNICO CCI-50 3 PARES, SEM BLINDAGEM, INSTALADO EM DISTRIBUIÇÃO DE EDIFICAÇÃO RESIDENCIAL - FORNECIMENTO E INSTALAÇÃO. AF_11/2019</v>
          </cell>
          <cell r="C3006" t="str">
            <v>M</v>
          </cell>
          <cell r="D3006" t="str">
            <v>6,08</v>
          </cell>
        </row>
        <row r="3007">
          <cell r="A3007">
            <v>98283</v>
          </cell>
          <cell r="B3007" t="str">
            <v>CABO TELEFÔNICO CCI-50 4 PARES, SEM BLINDAGEM, INSTALADO EM DISTRIBUIÇÃO DE EDIFICAÇÃO RESIDENCIAL - FORNECIMENTO E INSTALAÇÃO. AF_11/2019</v>
          </cell>
          <cell r="C3007" t="str">
            <v>M</v>
          </cell>
          <cell r="D3007" t="str">
            <v>6,52</v>
          </cell>
        </row>
        <row r="3008">
          <cell r="A3008">
            <v>98284</v>
          </cell>
          <cell r="B3008" t="str">
            <v>CABO TELEFÔNICO CCI-50 5 PARES, SEM BLINDAGEM, INSTALADO EM DISTRIBUIÇÃO DE EDIFICAÇÃO RESIDENCIAL - FORNECIMENTO E INSTALAÇÃO. AF_11/2019</v>
          </cell>
          <cell r="C3008" t="str">
            <v>M</v>
          </cell>
          <cell r="D3008" t="str">
            <v>7,13</v>
          </cell>
        </row>
        <row r="3009">
          <cell r="A3009">
            <v>98285</v>
          </cell>
          <cell r="B3009" t="str">
            <v>CABO TELEFÔNICO CCI-50 6 PARES, SEM BLINDAGEM, INSTALADO EM DISTRIBUIÇÃO DE EDIFICAÇÃO RESIDENCIAL - FORNECIMENTO E INSTALAÇÃO. AF_11/2019</v>
          </cell>
          <cell r="C3009" t="str">
            <v>M</v>
          </cell>
          <cell r="D3009" t="str">
            <v>7,51</v>
          </cell>
        </row>
        <row r="3010">
          <cell r="A3010">
            <v>98286</v>
          </cell>
          <cell r="B3010" t="str">
            <v>CABO TELEFÔNICO CI-50 10 PARES INSTALADO EM DISTRIBUIÇÃO DE EDIFICAÇÃO RESIDENCIAL - FORNECIMENTO E INSTALAÇÃO. AF_11/2019</v>
          </cell>
          <cell r="C3010" t="str">
            <v>M</v>
          </cell>
          <cell r="D3010" t="str">
            <v>10,72</v>
          </cell>
        </row>
        <row r="3011">
          <cell r="A3011">
            <v>98287</v>
          </cell>
          <cell r="B3011" t="str">
            <v>CABO TELEFÔNICO CCI-50 1 PAR, SEM BLINDAGEM, INSTALADO EM DISTRIBUIÇÃO DE EDIFICAÇÃO INSTITUCIONAL - FORNECIMENTO E INSTALAÇÃO. AF_11/2019</v>
          </cell>
          <cell r="C3011" t="str">
            <v>M</v>
          </cell>
          <cell r="D3011" t="str">
            <v>0,97</v>
          </cell>
        </row>
        <row r="3012">
          <cell r="A3012">
            <v>98288</v>
          </cell>
          <cell r="B3012" t="str">
            <v>CABO TELEFÔNICO CCI-50 2 PARES, SEM BLINDAGEM, INSTALADO EM DISTRIBUIÇÃO DE EDIFICAÇÃO INSTITUCIONAL - FORNECIMENTO E INSTALAÇÃO. AF_11/2019</v>
          </cell>
          <cell r="C3012" t="str">
            <v>M</v>
          </cell>
          <cell r="D3012" t="str">
            <v>1,43</v>
          </cell>
        </row>
        <row r="3013">
          <cell r="A3013">
            <v>98289</v>
          </cell>
          <cell r="B3013" t="str">
            <v>CABO TELEFÔNICO CCI-50 3 PARES, SEM BLINDAGEM, INSTALADO EM DISTRIBUIÇÃO DE EDIFICAÇÃO INSTITUCIONAL - FORNECIMENTO E INSTALAÇÃO. AF_11/2019</v>
          </cell>
          <cell r="C3013" t="str">
            <v>M</v>
          </cell>
          <cell r="D3013" t="str">
            <v>1,98</v>
          </cell>
        </row>
        <row r="3014">
          <cell r="A3014">
            <v>98290</v>
          </cell>
          <cell r="B3014" t="str">
            <v>CABO TELEFÔNICO CCI-50 4 PARES, SEM BLINDAGEM, INSTALADO EM DISTRIBUIÇÃO DE EDIFICAÇÃO INSTITUCIONAL - FORNECIMENTO E INSTALAÇÃO. AF_11/2019</v>
          </cell>
          <cell r="C3014" t="str">
            <v>M</v>
          </cell>
          <cell r="D3014" t="str">
            <v>2,41</v>
          </cell>
        </row>
        <row r="3015">
          <cell r="A3015">
            <v>98291</v>
          </cell>
          <cell r="B3015" t="str">
            <v>CABO TELEFÔNICO CCI-50 5 PARES, SEM BLINDAGEM, INSTALADO EM DISTRIBUIÇÃO DE EDIFICAÇÃO INSTITUCIONAL - FORNECIMENTO E INSTALAÇÃO. AF_11/2019</v>
          </cell>
          <cell r="C3015" t="str">
            <v>M</v>
          </cell>
          <cell r="D3015" t="str">
            <v>3,04</v>
          </cell>
        </row>
        <row r="3016">
          <cell r="A3016">
            <v>98292</v>
          </cell>
          <cell r="B3016" t="str">
            <v>CABO TELEFÔNICO CCI-50 6 PARES, SEM BLINDAGEM, INSTALADO EM DISTRIBUIÇÃO DE EDIFICAÇÃO INSTITUCIONAL - FORNECIMENTO E INSTALAÇÃO. AF_11/2019</v>
          </cell>
          <cell r="C3016" t="str">
            <v>M</v>
          </cell>
          <cell r="D3016" t="str">
            <v>3,41</v>
          </cell>
        </row>
        <row r="3017">
          <cell r="A3017">
            <v>98293</v>
          </cell>
          <cell r="B3017" t="str">
            <v>CABO TELEFÔNICO CI-50 10 PARES INSTALADO EM DISTRIBUIÇÃO DE EDIFICAÇÃO INSTITUCIONAL - FORNECIMENTO E INSTALAÇÃO. AF_11/2019</v>
          </cell>
          <cell r="C3017" t="str">
            <v>M</v>
          </cell>
          <cell r="D3017" t="str">
            <v>6,62</v>
          </cell>
        </row>
        <row r="3018">
          <cell r="A3018">
            <v>98400</v>
          </cell>
          <cell r="B3018" t="str">
            <v>CABO TELEFÔNICO CTP-APL-50 10 PARES INSTALADO EM ENTRADA DE EDIFICAÇÃO - FORNECIMENTO E INSTALAÇÃO. AF_11/2019</v>
          </cell>
          <cell r="C3018" t="str">
            <v>M</v>
          </cell>
          <cell r="D3018" t="str">
            <v>9,69</v>
          </cell>
        </row>
        <row r="3019">
          <cell r="A3019">
            <v>98401</v>
          </cell>
          <cell r="B3019" t="str">
            <v>CABO TELEFÔNICO CTP-APL-50 20 PARES INSTALADO EM ENTRADA DE EDIFICAÇÃO - FORNECIMENTO E INSTALAÇÃO. AF_11/2019</v>
          </cell>
          <cell r="C3019" t="str">
            <v>M</v>
          </cell>
          <cell r="D3019" t="str">
            <v>15,05</v>
          </cell>
        </row>
        <row r="3020">
          <cell r="A3020">
            <v>98402</v>
          </cell>
          <cell r="B3020" t="str">
            <v>CABO TELEFÔNICO CTP-APL-50 30 PARES INSTALADO EM ENTRADA DE EDIFICAÇÃO - FORNECIMENTO E INSTALAÇÃO. AF_11/2019</v>
          </cell>
          <cell r="C3020" t="str">
            <v>M</v>
          </cell>
          <cell r="D3020" t="str">
            <v>19,52</v>
          </cell>
        </row>
        <row r="3021">
          <cell r="A3021">
            <v>100556</v>
          </cell>
          <cell r="B3021" t="str">
            <v>CAIXA DE PASSAGEM PARA TELEFONE 15X15X10CM (SOBREPOR), FORNECIMENTO E INSTALACAO. AF_11/2019</v>
          </cell>
          <cell r="C3021" t="str">
            <v>UN</v>
          </cell>
          <cell r="D3021" t="str">
            <v>24,45</v>
          </cell>
        </row>
        <row r="3022">
          <cell r="A3022">
            <v>100557</v>
          </cell>
          <cell r="B3022" t="str">
            <v>CAIXA DE PASSAGEM PARA TELEFONE 80X80X15CM (SOBREPOR) FORNECIMENTO E INSTALACAO. AF_11/2019</v>
          </cell>
          <cell r="C3022" t="str">
            <v>UN</v>
          </cell>
          <cell r="D3022" t="str">
            <v>277,57</v>
          </cell>
        </row>
        <row r="3023">
          <cell r="A3023">
            <v>100560</v>
          </cell>
          <cell r="B3023" t="str">
            <v>QUADRO DE DISTRIBUIÇÃO PARA TELEFONE N.2, 20X20X12CM EM CHAPA METALICA, DE EMBUTIR, SEM ACESSORIOS, PADRÃO TELEBRAS, FORNECIMENTO E INSTALAÇÃO. AF_11/2019</v>
          </cell>
          <cell r="C3023" t="str">
            <v>UN</v>
          </cell>
          <cell r="D3023" t="str">
            <v>67,02</v>
          </cell>
        </row>
        <row r="3024">
          <cell r="A3024">
            <v>100561</v>
          </cell>
          <cell r="B3024" t="str">
            <v>QUADRO DE DISTRIBUICAO PARA TELEFONE N.3, 40X40X12CM EM CHAPA METALICA, DE EMBUTIR, SEM ACESSORIOS, PADRAO TELEBRAS, FORNECIMENTO E INSTALAÇÃO. AF_11/2019</v>
          </cell>
          <cell r="C3024" t="str">
            <v>UN</v>
          </cell>
          <cell r="D3024" t="str">
            <v>118,56</v>
          </cell>
        </row>
        <row r="3025">
          <cell r="A3025">
            <v>100562</v>
          </cell>
          <cell r="B3025" t="str">
            <v>QUADRO DE DISTRIBUICAO PARA TELEFONE N.4, 60X60X12CM EM CHAPA METALICA, DE EMBUTIR, SEM ACESSORIOS, PADRAO TELEBRAS, FORNECIMENTO E INSTALAÇÃO. AF_11/2019</v>
          </cell>
          <cell r="C3025" t="str">
            <v>UN</v>
          </cell>
          <cell r="D3025" t="str">
            <v>181,54</v>
          </cell>
        </row>
        <row r="3026">
          <cell r="A3026">
            <v>100563</v>
          </cell>
          <cell r="B3026" t="str">
            <v>QUADRO DE DISTRIBUIÇÃO PARA TELEFONE N.5, 80X80X12CM EM CHAPA METALICA, SEM ACESSORIOS, PADRAO TELEBRAS, FORNECIMENTO E INSTALAÇÃO. AF_11/2019</v>
          </cell>
          <cell r="C3026" t="str">
            <v>UN</v>
          </cell>
          <cell r="D3026" t="str">
            <v>260,28</v>
          </cell>
        </row>
        <row r="3027">
          <cell r="A3027">
            <v>98397</v>
          </cell>
          <cell r="B3027" t="str">
            <v>PINTURA ANTICORROSIVA DE DUTO METÁLICO. AF_04/2018</v>
          </cell>
          <cell r="C3027" t="str">
            <v>M2</v>
          </cell>
          <cell r="D3027" t="str">
            <v>7,86</v>
          </cell>
        </row>
        <row r="3028">
          <cell r="A3028" t="str">
            <v>74003/1</v>
          </cell>
          <cell r="B3028" t="str">
            <v>INSTALACOES GAS CENTRAL P/ EDIFICIO RESIDENCIAL C/ 4 PAVTOS 16 UNID.  UMA CENTRAL POR BLOCO COM 16 PONTOS</v>
          </cell>
          <cell r="C3028" t="str">
            <v>UN</v>
          </cell>
          <cell r="D3028" t="str">
            <v>5.354,58</v>
          </cell>
        </row>
        <row r="3029">
          <cell r="A3029">
            <v>85120</v>
          </cell>
          <cell r="B3029" t="str">
            <v>MANOMETRO 0 A 200 PSI (0 A 14 KGF/CM2), D = 50MM - FORNECIMENTO E COLOCACAO</v>
          </cell>
          <cell r="C3029" t="str">
            <v>UN</v>
          </cell>
          <cell r="D3029" t="str">
            <v>97,77</v>
          </cell>
        </row>
        <row r="3030">
          <cell r="A3030">
            <v>83486</v>
          </cell>
          <cell r="B3030" t="str">
            <v>BOMBA CENTRIFUGA C/ MOTOR ELETRICO TRIFASICO 1CV</v>
          </cell>
          <cell r="C3030" t="str">
            <v>UN</v>
          </cell>
          <cell r="D3030" t="str">
            <v>1.412,02</v>
          </cell>
        </row>
        <row r="3031">
          <cell r="A3031">
            <v>83643</v>
          </cell>
          <cell r="B3031" t="str">
            <v>BOMBA SUBMERSIVEL ELETRICA, TRIFASICA, POTÊNCIA 3,75 HP, DIAMETRO DO ROTOR 90 MM SEMIABERTO, BOCAL DE SAIDA DIAMETRO DE 2 POLEGADAS, HM/Q = 5 M / 61,2 M3/H A 25,5 M / 3,6 M3/H</v>
          </cell>
          <cell r="C3031" t="str">
            <v>UN</v>
          </cell>
          <cell r="D3031" t="str">
            <v>3.950,86</v>
          </cell>
        </row>
        <row r="3032">
          <cell r="A3032">
            <v>83644</v>
          </cell>
          <cell r="B3032" t="str">
            <v>BOMBA RECALQUE D'AGUA TRIFASICA 10,0 HP</v>
          </cell>
          <cell r="C3032" t="str">
            <v>UN</v>
          </cell>
          <cell r="D3032" t="str">
            <v>6.448,59</v>
          </cell>
        </row>
        <row r="3033">
          <cell r="A3033">
            <v>83645</v>
          </cell>
          <cell r="B3033" t="str">
            <v>BOMBA RECALQUE D'AGUA TRIFASICA 3,0 HP</v>
          </cell>
          <cell r="C3033" t="str">
            <v>UN</v>
          </cell>
          <cell r="D3033" t="str">
            <v>2.080,20</v>
          </cell>
        </row>
        <row r="3034">
          <cell r="A3034">
            <v>83646</v>
          </cell>
          <cell r="B3034" t="str">
            <v>BOMBA RECALQUE D'AGUA DE ESTAGIOS TRIFASICA 2,0 HP</v>
          </cell>
          <cell r="C3034" t="str">
            <v>UN</v>
          </cell>
          <cell r="D3034" t="str">
            <v>2.407,48</v>
          </cell>
        </row>
        <row r="3035">
          <cell r="A3035">
            <v>83647</v>
          </cell>
          <cell r="B3035" t="str">
            <v>BOMBA RECALQUE D'AGUA TRIFASICA 1,5HP</v>
          </cell>
          <cell r="C3035" t="str">
            <v>UN</v>
          </cell>
          <cell r="D3035" t="str">
            <v>1.590,40</v>
          </cell>
        </row>
        <row r="3036">
          <cell r="A3036">
            <v>83648</v>
          </cell>
          <cell r="B3036" t="str">
            <v>BOMBA RECALQUE D'AGUA TRIFASICA 0,5 HP</v>
          </cell>
          <cell r="C3036" t="str">
            <v>UN</v>
          </cell>
          <cell r="D3036" t="str">
            <v>1.037,06</v>
          </cell>
        </row>
        <row r="3037">
          <cell r="A3037">
            <v>83649</v>
          </cell>
          <cell r="B3037" t="str">
            <v>BOMBA RECALQUE D'AGUA PREDIO 6 A 10 PAVTOS - 2UD</v>
          </cell>
          <cell r="C3037" t="str">
            <v>UN</v>
          </cell>
          <cell r="D3037" t="str">
            <v>5.625,23</v>
          </cell>
        </row>
        <row r="3038">
          <cell r="A3038">
            <v>83650</v>
          </cell>
          <cell r="B3038" t="str">
            <v>BOMBA RECALQUE D'AGUA PREDIO 3 A 5 PAVTOS - 2UD</v>
          </cell>
          <cell r="C3038" t="str">
            <v>UN</v>
          </cell>
          <cell r="D3038" t="str">
            <v>4.645,63</v>
          </cell>
        </row>
        <row r="3039">
          <cell r="A3039">
            <v>98294</v>
          </cell>
          <cell r="B3039" t="str">
            <v>CABO ELETRÔNICO CATEGORIA 5E, INSTALADO EM EDIFICAÇÃO RESIDENCIAL - FORNECIMENTO E INSTALAÇÃO. AF_11/2019</v>
          </cell>
          <cell r="C3039" t="str">
            <v>M</v>
          </cell>
          <cell r="D3039" t="str">
            <v>1,75</v>
          </cell>
        </row>
        <row r="3040">
          <cell r="A3040">
            <v>98295</v>
          </cell>
          <cell r="B3040" t="str">
            <v>CABO ELETRÔNICO CATEGORIA 5E, INSTALADO EM EDIFICAÇÃO INSTITUCIONAL - FORNECIMENTO E INSTALAÇÃO. AF_11/2019</v>
          </cell>
          <cell r="C3040" t="str">
            <v>M</v>
          </cell>
          <cell r="D3040" t="str">
            <v>1,29</v>
          </cell>
        </row>
        <row r="3041">
          <cell r="A3041">
            <v>98296</v>
          </cell>
          <cell r="B3041" t="str">
            <v>CABO ELETRÔNICO CATEGORIA 6, INSTALADO EM EDIFICAÇÃO RESIDENCIAL - FORNECIMENTO E INSTALAÇÃO. AF_11/2019</v>
          </cell>
          <cell r="C3041" t="str">
            <v>M</v>
          </cell>
          <cell r="D3041" t="str">
            <v>2,70</v>
          </cell>
        </row>
        <row r="3042">
          <cell r="A3042">
            <v>98297</v>
          </cell>
          <cell r="B3042" t="str">
            <v>CABO ELETRÔNICO CATEGORIA 6, INSTALADO EM EDIFICAÇÃO INSTITUCIONAL - FORNECIMENTO E INSTALAÇÃO. AF_11/2019</v>
          </cell>
          <cell r="C3042" t="str">
            <v>M</v>
          </cell>
          <cell r="D3042" t="str">
            <v>1,96</v>
          </cell>
        </row>
        <row r="3043">
          <cell r="A3043">
            <v>98301</v>
          </cell>
          <cell r="B3043" t="str">
            <v>PATCH PANEL 24 PORTAS, CATEGORIA 5E - FORNECIMENTO E INSTALAÇÃO. AF_11/2019</v>
          </cell>
          <cell r="C3043" t="str">
            <v>UN</v>
          </cell>
          <cell r="D3043" t="str">
            <v>391,15</v>
          </cell>
        </row>
        <row r="3044">
          <cell r="A3044">
            <v>98302</v>
          </cell>
          <cell r="B3044" t="str">
            <v>PATCH PANEL 24 PORTAS, CATEGORIA 6 - FORNECIMENTO E INSTALAÇÃO. AF_11/2019</v>
          </cell>
          <cell r="C3044" t="str">
            <v>UN</v>
          </cell>
          <cell r="D3044" t="str">
            <v>529,41</v>
          </cell>
        </row>
        <row r="3045">
          <cell r="A3045">
            <v>98304</v>
          </cell>
          <cell r="B3045" t="str">
            <v>PATCH PANEL 48 PORTAS, CATEGORIA 6 - FORNECIMENTO E INSTALAÇÃO. AF_11/2019</v>
          </cell>
          <cell r="C3045" t="str">
            <v>UN</v>
          </cell>
          <cell r="D3045" t="str">
            <v>844,95</v>
          </cell>
        </row>
        <row r="3046">
          <cell r="A3046">
            <v>98307</v>
          </cell>
          <cell r="B3046" t="str">
            <v>TOMADA DE REDE RJ45 - FORNECIMENTO E INSTALAÇÃO. AF_11/2019</v>
          </cell>
          <cell r="C3046" t="str">
            <v>UN</v>
          </cell>
          <cell r="D3046" t="str">
            <v>34,04</v>
          </cell>
        </row>
        <row r="3047">
          <cell r="A3047">
            <v>98308</v>
          </cell>
          <cell r="B3047" t="str">
            <v>TOMADA PARA TELEFONE RJ11 - FORNECIMENTO E INSTALAÇÃO. AF_11/2019</v>
          </cell>
          <cell r="C3047" t="str">
            <v>UN</v>
          </cell>
          <cell r="D3047" t="str">
            <v>22,24</v>
          </cell>
        </row>
        <row r="3048">
          <cell r="A3048">
            <v>98593</v>
          </cell>
          <cell r="B3048" t="str">
            <v>PATCH PANEL 48 PORTAS, CATEGORIA 5E - FORNECIMENTO E INSTALAÇÃO. AF_11/2019</v>
          </cell>
          <cell r="C3048" t="str">
            <v>UN</v>
          </cell>
          <cell r="D3048" t="str">
            <v>679,80</v>
          </cell>
        </row>
        <row r="3049">
          <cell r="A3049">
            <v>89355</v>
          </cell>
          <cell r="B3049" t="str">
            <v>TUBO, PVC, SOLDÁVEL, DN 20MM, INSTALADO EM RAMAL OU SUB-RAMAL DE ÁGUA - FORNECIMENTO E INSTALAÇÃO. AF_12/2014</v>
          </cell>
          <cell r="C3049" t="str">
            <v>M</v>
          </cell>
          <cell r="D3049" t="str">
            <v>12,43</v>
          </cell>
        </row>
        <row r="3050">
          <cell r="A3050">
            <v>89356</v>
          </cell>
          <cell r="B3050" t="str">
            <v>TUBO, PVC, SOLDÁVEL, DN 25MM, INSTALADO EM RAMAL OU SUB-RAMAL DE ÁGUA - FORNECIMENTO E INSTALAÇÃO. AF_12/2014</v>
          </cell>
          <cell r="C3050" t="str">
            <v>M</v>
          </cell>
          <cell r="D3050" t="str">
            <v>14,65</v>
          </cell>
        </row>
        <row r="3051">
          <cell r="A3051">
            <v>89357</v>
          </cell>
          <cell r="B3051" t="str">
            <v>TUBO, PVC, SOLDÁVEL, DN 32MM, INSTALADO EM RAMAL OU SUB-RAMAL DE ÁGUA - FORNECIMENTO E INSTALAÇÃO. AF_12/2014</v>
          </cell>
          <cell r="C3051" t="str">
            <v>M</v>
          </cell>
          <cell r="D3051" t="str">
            <v>20,26</v>
          </cell>
        </row>
        <row r="3052">
          <cell r="A3052">
            <v>89401</v>
          </cell>
          <cell r="B3052" t="str">
            <v>TUBO, PVC, SOLDÁVEL, DN 20MM, INSTALADO EM RAMAL DE DISTRIBUIÇÃO DE ÁGUA - FORNECIMENTO E INSTALAÇÃO. AF_12/2014</v>
          </cell>
          <cell r="C3052" t="str">
            <v>M</v>
          </cell>
          <cell r="D3052" t="str">
            <v>5,21</v>
          </cell>
        </row>
        <row r="3053">
          <cell r="A3053">
            <v>89402</v>
          </cell>
          <cell r="B3053" t="str">
            <v>TUBO, PVC, SOLDÁVEL, DN 25MM, INSTALADO EM RAMAL DE DISTRIBUIÇÃO DE ÁGUA - FORNECIMENTO E INSTALAÇÃO. AF_12/2014</v>
          </cell>
          <cell r="C3053" t="str">
            <v>M</v>
          </cell>
          <cell r="D3053" t="str">
            <v>6,32</v>
          </cell>
        </row>
        <row r="3054">
          <cell r="A3054">
            <v>89403</v>
          </cell>
          <cell r="B3054" t="str">
            <v>TUBO, PVC, SOLDÁVEL, DN 32MM, INSTALADO EM RAMAL DE DISTRIBUIÇÃO DE ÁGUA - FORNECIMENTO E INSTALAÇÃO. AF_12/2014</v>
          </cell>
          <cell r="C3054" t="str">
            <v>M</v>
          </cell>
          <cell r="D3054" t="str">
            <v>10,30</v>
          </cell>
        </row>
        <row r="3055">
          <cell r="A3055">
            <v>89446</v>
          </cell>
          <cell r="B3055" t="str">
            <v>TUBO, PVC, SOLDÁVEL, DN 25MM, INSTALADO EM PRUMADA DE ÁGUA - FORNECIMENTO E INSTALAÇÃO. AF_12/2014</v>
          </cell>
          <cell r="C3055" t="str">
            <v>M</v>
          </cell>
          <cell r="D3055" t="str">
            <v>3,15</v>
          </cell>
        </row>
        <row r="3056">
          <cell r="A3056">
            <v>89447</v>
          </cell>
          <cell r="B3056" t="str">
            <v>TUBO, PVC, SOLDÁVEL, DN 32MM, INSTALADO EM PRUMADA DE ÁGUA - FORNECIMENTO E INSTALAÇÃO. AF_12/2014</v>
          </cell>
          <cell r="C3056" t="str">
            <v>M</v>
          </cell>
          <cell r="D3056" t="str">
            <v>6,58</v>
          </cell>
        </row>
        <row r="3057">
          <cell r="A3057">
            <v>89448</v>
          </cell>
          <cell r="B3057" t="str">
            <v>TUBO, PVC, SOLDÁVEL, DN 40MM, INSTALADO EM PRUMADA DE ÁGUA - FORNECIMENTO E INSTALAÇÃO. AF_12/2014</v>
          </cell>
          <cell r="C3057" t="str">
            <v>M</v>
          </cell>
          <cell r="D3057" t="str">
            <v>9,43</v>
          </cell>
        </row>
        <row r="3058">
          <cell r="A3058">
            <v>89449</v>
          </cell>
          <cell r="B3058" t="str">
            <v>TUBO, PVC, SOLDÁVEL, DN 50MM, INSTALADO EM PRUMADA DE ÁGUA - FORNECIMENTO E INSTALAÇÃO. AF_12/2014</v>
          </cell>
          <cell r="C3058" t="str">
            <v>M</v>
          </cell>
          <cell r="D3058" t="str">
            <v>10,86</v>
          </cell>
        </row>
        <row r="3059">
          <cell r="A3059">
            <v>89450</v>
          </cell>
          <cell r="B3059" t="str">
            <v>TUBO, PVC, SOLDÁVEL, DN 60MM, INSTALADO EM PRUMADA DE ÁGUA - FORNECIMENTO E INSTALAÇÃO. AF_12/2014</v>
          </cell>
          <cell r="C3059" t="str">
            <v>M</v>
          </cell>
          <cell r="D3059" t="str">
            <v>17,84</v>
          </cell>
        </row>
        <row r="3060">
          <cell r="A3060">
            <v>89451</v>
          </cell>
          <cell r="B3060" t="str">
            <v>TUBO, PVC, SOLDÁVEL, DN 75MM, INSTALADO EM PRUMADA DE ÁGUA - FORNECIMENTO E INSTALAÇÃO. AF_12/2014</v>
          </cell>
          <cell r="C3060" t="str">
            <v>M</v>
          </cell>
          <cell r="D3060" t="str">
            <v>29,43</v>
          </cell>
        </row>
        <row r="3061">
          <cell r="A3061">
            <v>89452</v>
          </cell>
          <cell r="B3061" t="str">
            <v>TUBO, PVC, SOLDÁVEL, DN 85MM, INSTALADO EM PRUMADA DE ÁGUA - FORNECIMENTO E INSTALAÇÃO. AF_12/2014</v>
          </cell>
          <cell r="C3061" t="str">
            <v>M</v>
          </cell>
          <cell r="D3061" t="str">
            <v>36,59</v>
          </cell>
        </row>
        <row r="3062">
          <cell r="A3062">
            <v>89508</v>
          </cell>
          <cell r="B3062" t="str">
            <v>TUBO PVC, SÉRIE R, ÁGUA PLUVIAL, DN 40 MM, FORNECIDO E INSTALADO EM RAMAL DE ENCAMINHAMENTO. AF_12/2014</v>
          </cell>
          <cell r="C3062" t="str">
            <v>M</v>
          </cell>
          <cell r="D3062" t="str">
            <v>12,97</v>
          </cell>
        </row>
        <row r="3063">
          <cell r="A3063">
            <v>89509</v>
          </cell>
          <cell r="B3063" t="str">
            <v>TUBO PVC, SÉRIE R, ÁGUA PLUVIAL, DN 50 MM, FORNECIDO E INSTALADO EM RAMAL DE ENCAMINHAMENTO. AF_12/2014</v>
          </cell>
          <cell r="C3063" t="str">
            <v>M</v>
          </cell>
          <cell r="D3063" t="str">
            <v>17,85</v>
          </cell>
        </row>
        <row r="3064">
          <cell r="A3064">
            <v>89511</v>
          </cell>
          <cell r="B3064" t="str">
            <v>TUBO PVC, SÉRIE R, ÁGUA PLUVIAL, DN 75 MM, FORNECIDO E INSTALADO EM RAMAL DE ENCAMINHAMENTO. AF_12/2014</v>
          </cell>
          <cell r="C3064" t="str">
            <v>M</v>
          </cell>
          <cell r="D3064" t="str">
            <v>26,68</v>
          </cell>
        </row>
        <row r="3065">
          <cell r="A3065">
            <v>89512</v>
          </cell>
          <cell r="B3065" t="str">
            <v>TUBO PVC, SÉRIE R, ÁGUA PLUVIAL, DN 100 MM, FORNECIDO E INSTALADO EM RAMAL DE ENCAMINHAMENTO. AF_12/2014</v>
          </cell>
          <cell r="C3065" t="str">
            <v>M</v>
          </cell>
          <cell r="D3065" t="str">
            <v>41,80</v>
          </cell>
        </row>
        <row r="3066">
          <cell r="A3066">
            <v>89576</v>
          </cell>
          <cell r="B3066" t="str">
            <v>TUBO PVC, SÉRIE R, ÁGUA PLUVIAL, DN 75 MM, FORNECIDO E INSTALADO EM CONDUTORES VERTICAIS DE ÁGUAS PLUVIAIS. AF_12/2014</v>
          </cell>
          <cell r="C3066" t="str">
            <v>M</v>
          </cell>
          <cell r="D3066" t="str">
            <v>15,17</v>
          </cell>
        </row>
        <row r="3067">
          <cell r="A3067">
            <v>89578</v>
          </cell>
          <cell r="B3067" t="str">
            <v>TUBO PVC, SÉRIE R, ÁGUA PLUVIAL, DN 100 MM, FORNECIDO E INSTALADO EM CONDUTORES VERTICAIS DE ÁGUAS PLUVIAIS. AF_12/2014</v>
          </cell>
          <cell r="C3067" t="str">
            <v>M</v>
          </cell>
          <cell r="D3067" t="str">
            <v>26,08</v>
          </cell>
        </row>
        <row r="3068">
          <cell r="A3068">
            <v>89580</v>
          </cell>
          <cell r="B3068" t="str">
            <v>TUBO PVC, SÉRIE R, ÁGUA PLUVIAL, DN 150 MM, FORNECIDO E INSTALADO EM CONDUTORES VERTICAIS DE ÁGUAS PLUVIAIS. AF_12/2014</v>
          </cell>
          <cell r="C3068" t="str">
            <v>M</v>
          </cell>
          <cell r="D3068" t="str">
            <v>51,13</v>
          </cell>
        </row>
        <row r="3069">
          <cell r="A3069">
            <v>89633</v>
          </cell>
          <cell r="B3069" t="str">
            <v>TUBO, CPVC, SOLDÁVEL, DN 15MM, INSTALADO EM RAMAL OU SUB-RAMAL DE ÁGUA - FORNECIMENTO E INSTALAÇÃO. AF_12/2014</v>
          </cell>
          <cell r="C3069" t="str">
            <v>M</v>
          </cell>
          <cell r="D3069" t="str">
            <v>18,11</v>
          </cell>
        </row>
        <row r="3070">
          <cell r="A3070">
            <v>89634</v>
          </cell>
          <cell r="B3070" t="str">
            <v>TUBO, CPVC, SOLDÁVEL, DN 22MM, INSTALADO EM RAMAL OU SUB-RAMAL DE ÁGUA - FORNECIMENTO E INSTALAÇÃO. AF_12/2014</v>
          </cell>
          <cell r="C3070" t="str">
            <v>M</v>
          </cell>
          <cell r="D3070" t="str">
            <v>27,78</v>
          </cell>
        </row>
        <row r="3071">
          <cell r="A3071">
            <v>89635</v>
          </cell>
          <cell r="B3071" t="str">
            <v>TUBO, CPVC, SOLDÁVEL, DN 28MM, INSTALADO EM RAMAL OU SUB-RAMAL DE ÁGUA - FORNECIMENTO E INSTALAÇÃO. AF_12/2014</v>
          </cell>
          <cell r="C3071" t="str">
            <v>M</v>
          </cell>
          <cell r="D3071" t="str">
            <v>39,97</v>
          </cell>
        </row>
        <row r="3072">
          <cell r="A3072">
            <v>89636</v>
          </cell>
          <cell r="B3072" t="str">
            <v>TUBO, CPVC, SOLDÁVEL, DN 35MM, INSTALADO EM RAMAL OU SUB-RAMAL DE ÁGUA  FORNECIMENTO E INSTALAÇÃO. AF_12/2014</v>
          </cell>
          <cell r="C3072" t="str">
            <v>M</v>
          </cell>
          <cell r="D3072" t="str">
            <v>48,72</v>
          </cell>
        </row>
        <row r="3073">
          <cell r="A3073">
            <v>89711</v>
          </cell>
          <cell r="B3073" t="str">
            <v>TUBO PVC, SERIE NORMAL, ESGOTO PREDIAL, DN 40 MM, FORNECIDO E INSTALADO EM RAMAL DE DESCARGA OU RAMAL DE ESGOTO SANITÁRIO. AF_12/2014</v>
          </cell>
          <cell r="C3073" t="str">
            <v>M</v>
          </cell>
          <cell r="D3073" t="str">
            <v>12,98</v>
          </cell>
        </row>
        <row r="3074">
          <cell r="A3074">
            <v>89712</v>
          </cell>
          <cell r="B3074" t="str">
            <v>TUBO PVC, SERIE NORMAL, ESGOTO PREDIAL, DN 50 MM, FORNECIDO E INSTALADO EM RAMAL DE DESCARGA OU RAMAL DE ESGOTO SANITÁRIO. AF_12/2014</v>
          </cell>
          <cell r="C3074" t="str">
            <v>M</v>
          </cell>
          <cell r="D3074" t="str">
            <v>19,16</v>
          </cell>
        </row>
        <row r="3075">
          <cell r="A3075">
            <v>89713</v>
          </cell>
          <cell r="B3075" t="str">
            <v>TUBO PVC, SERIE NORMAL, ESGOTO PREDIAL, DN 75 MM, FORNECIDO E INSTALADO EM RAMAL DE DESCARGA OU RAMAL DE ESGOTO SANITÁRIO. AF_12/2014</v>
          </cell>
          <cell r="C3075" t="str">
            <v>M</v>
          </cell>
          <cell r="D3075" t="str">
            <v>29,20</v>
          </cell>
        </row>
        <row r="3076">
          <cell r="A3076">
            <v>89714</v>
          </cell>
          <cell r="B3076" t="str">
            <v>TUBO PVC, SERIE NORMAL, ESGOTO PREDIAL, DN 100 MM, FORNECIDO E INSTALADO EM RAMAL DE DESCARGA OU RAMAL DE ESGOTO SANITÁRIO. AF_12/2014</v>
          </cell>
          <cell r="C3076" t="str">
            <v>M</v>
          </cell>
          <cell r="D3076" t="str">
            <v>37,63</v>
          </cell>
        </row>
        <row r="3077">
          <cell r="A3077">
            <v>89716</v>
          </cell>
          <cell r="B3077" t="str">
            <v>TUBO, CPVC, SOLDÁVEL, DN 22MM, INSTALADO EM RAMAL DE DISTRIBUIÇÃO DE ÁGUA - FORNECIMENTO E INSTALAÇÃO. AF_12/2014</v>
          </cell>
          <cell r="C3077" t="str">
            <v>M</v>
          </cell>
          <cell r="D3077" t="str">
            <v>20,22</v>
          </cell>
        </row>
        <row r="3078">
          <cell r="A3078">
            <v>89717</v>
          </cell>
          <cell r="B3078" t="str">
            <v>TUBO, CPVC, SOLDÁVEL, DN 28MM, INSTALADO EM RAMAL DE DISTRIBUIÇÃO DE ÁGUA - FORNECIMENTO E INSTALAÇÃO. AF_12/2014</v>
          </cell>
          <cell r="C3078" t="str">
            <v>M</v>
          </cell>
          <cell r="D3078" t="str">
            <v>31,07</v>
          </cell>
        </row>
        <row r="3079">
          <cell r="A3079">
            <v>89770</v>
          </cell>
          <cell r="B3079" t="str">
            <v>TUBO, CPVC, SOLDÁVEL, DN 35MM, INSTALADO EM PRUMADA DE ÁGUA  FORNECIMENTO E INSTALAÇÃO. AF_12/2014</v>
          </cell>
          <cell r="C3079" t="str">
            <v>M</v>
          </cell>
          <cell r="D3079" t="str">
            <v>34,30</v>
          </cell>
        </row>
        <row r="3080">
          <cell r="A3080">
            <v>89771</v>
          </cell>
          <cell r="B3080" t="str">
            <v>TUBO, CPVC, SOLDÁVEL, DN 42MM, INSTALADO EM PRUMADA DE ÁGUA  FORNECIMENTO E INSTALAÇÃO. AF_12/2014</v>
          </cell>
          <cell r="C3080" t="str">
            <v>M</v>
          </cell>
          <cell r="D3080" t="str">
            <v>46,90</v>
          </cell>
        </row>
        <row r="3081">
          <cell r="A3081">
            <v>89773</v>
          </cell>
          <cell r="B3081" t="str">
            <v>TUBO, CPVC, SOLDÁVEL, DN 73MM, INSTALADO EM PRUMADA DE ÁGUA  FORNECIMENTO E INSTALAÇÃO. AF_12/2014</v>
          </cell>
          <cell r="C3081" t="str">
            <v>M</v>
          </cell>
          <cell r="D3081" t="str">
            <v>109,26</v>
          </cell>
        </row>
        <row r="3082">
          <cell r="A3082">
            <v>89775</v>
          </cell>
          <cell r="B3082" t="str">
            <v>TUBO, CPVC, SOLDÁVEL, DN 89MM, INSTALADO EM PRUMADA DE ÁGUA  FORNECIMENTO E INSTALAÇÃO. AF_12/2014</v>
          </cell>
          <cell r="C3082" t="str">
            <v>M</v>
          </cell>
          <cell r="D3082" t="str">
            <v>172,65</v>
          </cell>
        </row>
        <row r="3083">
          <cell r="A3083">
            <v>89798</v>
          </cell>
          <cell r="B3083" t="str">
            <v>TUBO PVC, SERIE NORMAL, ESGOTO PREDIAL, DN 50 MM, FORNECIDO E INSTALADO EM PRUMADA DE ESGOTO SANITÁRIO OU VENTILAÇÃO. AF_12/2014</v>
          </cell>
          <cell r="C3083" t="str">
            <v>M</v>
          </cell>
          <cell r="D3083" t="str">
            <v>7,50</v>
          </cell>
        </row>
        <row r="3084">
          <cell r="A3084">
            <v>89799</v>
          </cell>
          <cell r="B3084" t="str">
            <v>TUBO PVC, SERIE NORMAL, ESGOTO PREDIAL, DN 75 MM, FORNECIDO E INSTALADO EM PRUMADA DE ESGOTO SANITÁRIO OU VENTILAÇÃO. AF_12/2014</v>
          </cell>
          <cell r="C3084" t="str">
            <v>M</v>
          </cell>
          <cell r="D3084" t="str">
            <v>12,47</v>
          </cell>
        </row>
        <row r="3085">
          <cell r="A3085">
            <v>89800</v>
          </cell>
          <cell r="B3085" t="str">
            <v>TUBO PVC, SERIE NORMAL, ESGOTO PREDIAL, DN 100 MM, FORNECIDO E INSTALADO EM PRUMADA DE ESGOTO SANITÁRIO OU VENTILAÇÃO. AF_12/2014</v>
          </cell>
          <cell r="C3085" t="str">
            <v>M</v>
          </cell>
          <cell r="D3085" t="str">
            <v>15,62</v>
          </cell>
        </row>
        <row r="3086">
          <cell r="A3086">
            <v>89848</v>
          </cell>
          <cell r="B3086" t="str">
            <v>TUBO PVC, SERIE NORMAL, ESGOTO PREDIAL, DN 100 MM, FORNECIDO E INSTALADO EM SUBCOLETOR AÉREO DE ESGOTO SANITÁRIO. AF_12/2014</v>
          </cell>
          <cell r="C3086" t="str">
            <v>M</v>
          </cell>
          <cell r="D3086" t="str">
            <v>19,48</v>
          </cell>
        </row>
        <row r="3087">
          <cell r="A3087">
            <v>89849</v>
          </cell>
          <cell r="B3087" t="str">
            <v>TUBO PVC, SERIE NORMAL, ESGOTO PREDIAL, DN 150 MM, FORNECIDO E INSTALADO EM SUBCOLETOR AÉREO DE ESGOTO SANITÁRIO. AF_12/2014</v>
          </cell>
          <cell r="C3087" t="str">
            <v>M</v>
          </cell>
          <cell r="D3087" t="str">
            <v>37,14</v>
          </cell>
        </row>
        <row r="3088">
          <cell r="A3088">
            <v>89865</v>
          </cell>
          <cell r="B3088" t="str">
            <v>TUBO, PVC, SOLDÁVEL, DN 25MM, INSTALADO EM DRENO DE AR-CONDICIONADO - FORNECIMENTO E INSTALAÇÃO. AF_12/2014</v>
          </cell>
          <cell r="C3088" t="str">
            <v>M</v>
          </cell>
          <cell r="D3088" t="str">
            <v>8,80</v>
          </cell>
        </row>
        <row r="3089">
          <cell r="A3089">
            <v>91784</v>
          </cell>
          <cell r="B3089" t="str">
            <v>(COMPOSIÇÃO REPRESENTATIVA) DO SERVIÇO DE INSTALAÇÃO DE TUBOS DE PVC, SOLDÁVEL, ÁGUA FRIA, DN 20 MM (INSTALADO EM RAMAL, SUB-RAMAL OU RAMAL DE DISTRIBUIÇÃO), INCLUSIVE CONEXÕES, CORTES E FIXAÇÕES, PARA PRÉDIOS. AF_10/2015</v>
          </cell>
          <cell r="C3089" t="str">
            <v>M</v>
          </cell>
          <cell r="D3089" t="str">
            <v>29,68</v>
          </cell>
        </row>
        <row r="3090">
          <cell r="A3090">
            <v>91785</v>
          </cell>
          <cell r="B3090" t="str">
            <v>(COMPOSIÇÃO REPRESENTATIVA) DO SERVIÇO DE INSTALAÇÃO DE TUBOS DE PVC, SOLDÁVEL, ÁGUA FRIA, DN 25 MM (INSTALADO EM RAMAL, SUB-RAMAL, RAMAL DE DISTRIBUIÇÃO OU PRUMADA), INCLUSIVE CONEXÕES, CORTES E FIXAÇÕES, PARA PRÉDIOS. AF_10/2015</v>
          </cell>
          <cell r="C3090" t="str">
            <v>M</v>
          </cell>
          <cell r="D3090" t="str">
            <v>29,30</v>
          </cell>
        </row>
        <row r="3091">
          <cell r="A3091">
            <v>91786</v>
          </cell>
          <cell r="B3091" t="str">
            <v>(COMPOSIÇÃO REPRESENTATIVA) DO SERVIÇO DE INSTALAÇÃO TUBOS DE PVC, SOLDÁVEL, ÁGUA FRIA, DN 32 MM (INSTALADO EM RAMAL, SUB-RAMAL, RAMAL DE DISTRIBUIÇÃO OU PRUMADA), INCLUSIVE CONEXÕES, CORTES E FIXAÇÕES, PARA PRÉDIOS. AF_10/2015</v>
          </cell>
          <cell r="C3091" t="str">
            <v>M</v>
          </cell>
          <cell r="D3091" t="str">
            <v>19,13</v>
          </cell>
        </row>
        <row r="3092">
          <cell r="A3092">
            <v>91787</v>
          </cell>
          <cell r="B3092" t="str">
            <v>(COMPOSIÇÃO REPRESENTATIVA) DO SERVIÇO DE INSTALAÇÃO DE TUBOS DE PVC, SOLDÁVEL, ÁGUA FRIA, DN 40 MM (INSTALADO EM PRUMADA), INCLUSIVE CONEXÕES, CORTES E FIXAÇÕES, PARA PRÉDIOS. AF_10/2015</v>
          </cell>
          <cell r="C3092" t="str">
            <v>M</v>
          </cell>
          <cell r="D3092" t="str">
            <v>20,61</v>
          </cell>
        </row>
        <row r="3093">
          <cell r="A3093">
            <v>91788</v>
          </cell>
          <cell r="B3093" t="str">
            <v>(COMPOSIÇÃO REPRESENTATIVA) DO SERVIÇO DE INSTALAÇÃO DE TUBOS DE PVC, SOLDÁVEL, ÁGUA FRIA, DN 50 MM (INSTALADO EM PRUMADA), INCLUSIVE CONEXÕES, CORTES E FIXAÇÕES, PARA PRÉDIOS. AF_10/2015</v>
          </cell>
          <cell r="C3093" t="str">
            <v>M</v>
          </cell>
          <cell r="D3093" t="str">
            <v>26,65</v>
          </cell>
        </row>
        <row r="3094">
          <cell r="A3094">
            <v>91789</v>
          </cell>
          <cell r="B3094" t="str">
            <v>(COMPOSIÇÃO REPRESENTATIVA) DO SERVIÇO DE INSTALAÇÃO DE TUBOS DE PVC, SÉRIE R, ÁGUA PLUVIAL, DN 75 MM (INSTALADO EM RAMAL DE ENCAMINHAMENTO, OU CONDUTORES VERTICAIS), INCLUSIVE CONEXÕES, CORTE E FIXAÇÕES, PARA PRÉDIOS. AF_10/2015</v>
          </cell>
          <cell r="C3094" t="str">
            <v>M</v>
          </cell>
          <cell r="D3094" t="str">
            <v>28,24</v>
          </cell>
        </row>
        <row r="3095">
          <cell r="A3095">
            <v>91790</v>
          </cell>
          <cell r="B3095" t="str">
            <v>(COMPOSIÇÃO REPRESENTATIVA) DO SERVIÇO DE INSTALAÇÃO DE TUBOS DE PVC, SÉRIE R, ÁGUA PLUVIAL, DN 100 MM (INSTALADO EM RAMAL DE ENCAMINHAMENTO, OU CONDUTORES VERTICAIS), INCLUSIVE CONEXÕES, CORTES E FIXAÇÕES, PARA PRÉDIOS. AF_10/2015</v>
          </cell>
          <cell r="C3095" t="str">
            <v>M</v>
          </cell>
          <cell r="D3095" t="str">
            <v>42,83</v>
          </cell>
        </row>
        <row r="3096">
          <cell r="A3096">
            <v>91791</v>
          </cell>
          <cell r="B3096" t="str">
            <v>(COMPOSIÇÃO REPRESENTATIVA) DO SERVIÇO DE INSTALAÇÃO DE TUBOS DE PVC, SÉRIE R, ÁGUA PLUVIAL, DN 150 MM (INSTALADO EM CONDUTORES VERTICAIS), INCLUSIVE CONEXÕES, CORTES E FIXAÇÕES, PARA PRÉDIOS. AF_10/2015</v>
          </cell>
          <cell r="C3096" t="str">
            <v>M</v>
          </cell>
          <cell r="D3096" t="str">
            <v>54,73</v>
          </cell>
        </row>
        <row r="3097">
          <cell r="A3097">
            <v>91792</v>
          </cell>
          <cell r="B3097" t="str">
            <v>(COMPOSIÇÃO REPRESENTATIVA) DO SERVIÇO DE INSTALAÇÃO DE TUBO DE PVC, SÉRIE NORMAL, ESGOTO PREDIAL, DN 40 MM (INSTALADO EM RAMAL DE DESCARGA OU RAMAL DE ESGOTO SANITÁRIO), INCLUSIVE CONEXÕES, CORTES E FIXAÇÕES, PARA PRÉDIOS. AF_10/2015</v>
          </cell>
          <cell r="C3097" t="str">
            <v>M</v>
          </cell>
          <cell r="D3097" t="str">
            <v>38,98</v>
          </cell>
        </row>
        <row r="3098">
          <cell r="A3098">
            <v>91793</v>
          </cell>
          <cell r="B3098" t="str">
            <v>(COMPOSIÇÃO REPRESENTATIVA) DO SERVIÇO DE INSTALAÇÃO DE TUBO DE PVC, SÉRIE NORMAL, ESGOTO PREDIAL, DN 50 MM (INSTALADO EM RAMAL DE DESCARGA OU RAMAL DE ESGOTO SANITÁRIO), INCLUSIVE CONEXÕES, CORTES E FIXAÇÕES PARA, PRÉDIOS. AF_10/2015</v>
          </cell>
          <cell r="C3098" t="str">
            <v>M</v>
          </cell>
          <cell r="D3098" t="str">
            <v>59,25</v>
          </cell>
        </row>
        <row r="3099">
          <cell r="A3099">
            <v>91794</v>
          </cell>
          <cell r="B3099" t="str">
            <v>(COMPOSIÇÃO REPRESENTATIVA) DO SERVIÇO DE INST. TUBO PVC, SÉRIE N, ESGOTO PREDIAL, DN 75 MM, (INST. EM RAMAL DE DESCARGA, RAMAL DE ESG. SANITÁRIO, PRUMADA DE ESG. SANITÁRIO OU VENTILAÇÃO), INCL. CONEXÕES, CORTES E FIXAÇÕES, P/ PRÉDIOS. AF_10/2015</v>
          </cell>
          <cell r="C3099" t="str">
            <v>M</v>
          </cell>
          <cell r="D3099" t="str">
            <v>26,34</v>
          </cell>
        </row>
        <row r="3100">
          <cell r="A3100">
            <v>91795</v>
          </cell>
          <cell r="B3100" t="str">
            <v>(COMPOSIÇÃO REPRESENTATIVA) DO SERVIÇO DE INST. TUBO PVC, SÉRIE N, ESGOTO PREDIAL, 100 MM (INST. RAMAL DESCARGA, RAMAL DE ESG. SANIT., PRUMADA ESG. SANIT., VENTILAÇÃO OU SUB-COLETOR AÉREO), INCL. CONEXÕES E CORTES, FIXAÇÕES, P/ PRÉDIOS. AF_10/2015</v>
          </cell>
          <cell r="C3100" t="str">
            <v>M</v>
          </cell>
          <cell r="D3100" t="str">
            <v>44,98</v>
          </cell>
        </row>
        <row r="3101">
          <cell r="A3101">
            <v>91796</v>
          </cell>
          <cell r="B3101" t="str">
            <v>(COMPOSIÇÃO REPRESENTATIVA) DO SERVIÇO DE INSTALAÇÃO DE TUBO DE PVC, SÉRIE NORMAL, ESGOTO PREDIAL, DN 150 MM (INSTALADO EM SUB-COLETOR AÉREO), INCLUSIVE CONEXÕES, CORTES E FIXAÇÕES, PARA PRÉDIOS. AF_10/2015</v>
          </cell>
          <cell r="C3101" t="str">
            <v>M</v>
          </cell>
          <cell r="D3101" t="str">
            <v>47,88</v>
          </cell>
        </row>
        <row r="3102">
          <cell r="A3102">
            <v>92275</v>
          </cell>
          <cell r="B3102" t="str">
            <v>TUBO EM COBRE RÍGIDO, DN 22 MM, CLASSE E, SEM ISOLAMENTO, INSTALADO EM PRUMADA  FORNECIMENTO E INSTALAÇÃO. AF_12/2015</v>
          </cell>
          <cell r="C3102" t="str">
            <v>M</v>
          </cell>
          <cell r="D3102" t="str">
            <v>39,28</v>
          </cell>
        </row>
        <row r="3103">
          <cell r="A3103">
            <v>92276</v>
          </cell>
          <cell r="B3103" t="str">
            <v>TUBO EM COBRE RÍGIDO, DN 28 MM, CLASSE E, SEM ISOLAMENTO, INSTALADO EM PRUMADA  FORNECIMENTO E INSTALAÇÃO. AF_12/2015</v>
          </cell>
          <cell r="C3103" t="str">
            <v>M</v>
          </cell>
          <cell r="D3103" t="str">
            <v>49,73</v>
          </cell>
        </row>
        <row r="3104">
          <cell r="A3104">
            <v>92277</v>
          </cell>
          <cell r="B3104" t="str">
            <v>TUBO EM COBRE RÍGIDO, DN 35 MM, CLASSE E, SEM ISOLAMENTO, INSTALADO EM PRUMADA  FORNECIMENTO E INSTALAÇÃO. AF_12/2015</v>
          </cell>
          <cell r="C3104" t="str">
            <v>M</v>
          </cell>
          <cell r="D3104" t="str">
            <v>71,72</v>
          </cell>
        </row>
        <row r="3105">
          <cell r="A3105">
            <v>92278</v>
          </cell>
          <cell r="B3105" t="str">
            <v>TUBO EM COBRE RÍGIDO, DN 42 MM, CLASSE E, SEM ISOLAMENTO, INSTALADO EM PRUMADA  FORNECIMENTO E INSTALAÇÃO. AF_12/2015</v>
          </cell>
          <cell r="C3105" t="str">
            <v>M</v>
          </cell>
          <cell r="D3105" t="str">
            <v>96,45</v>
          </cell>
        </row>
        <row r="3106">
          <cell r="A3106">
            <v>92279</v>
          </cell>
          <cell r="B3106" t="str">
            <v>TUBO EM COBRE RÍGIDO, DN 54 MM, CLASSE E, SEM ISOLAMENTO, INSTALADO EM PRUMADA  FORNECIMENTO E INSTALAÇÃO. AF_12/2015</v>
          </cell>
          <cell r="C3106" t="str">
            <v>M</v>
          </cell>
          <cell r="D3106" t="str">
            <v>139,36</v>
          </cell>
        </row>
        <row r="3107">
          <cell r="A3107">
            <v>92280</v>
          </cell>
          <cell r="B3107" t="str">
            <v>TUBO EM COBRE RÍGIDO, DN 66 MM, CLASSE E, SEM ISOLAMENTO, INSTALADO EM PRUMADA  FORNECIMENTO E INSTALAÇÃO. AF_12/2015</v>
          </cell>
          <cell r="C3107" t="str">
            <v>M</v>
          </cell>
          <cell r="D3107" t="str">
            <v>195,66</v>
          </cell>
        </row>
        <row r="3108">
          <cell r="A3108">
            <v>92281</v>
          </cell>
          <cell r="B3108" t="str">
            <v>TUBO EM COBRE RÍGIDO, DN 22 MM, CLASSE E, COM ISOLAMENTO, INSTALADO EM PRUMADA  FORNECIMENTO E INSTALAÇÃO. AF_12/2015</v>
          </cell>
          <cell r="C3108" t="str">
            <v>M</v>
          </cell>
          <cell r="D3108" t="str">
            <v>111,53</v>
          </cell>
        </row>
        <row r="3109">
          <cell r="A3109">
            <v>92282</v>
          </cell>
          <cell r="B3109" t="str">
            <v>TUBO EM COBRE RÍGIDO, DN 28 MM, CLASSE E, COM ISOLAMENTO, INSTALADO EM PRUMADA  FORNECIMENTO E INSTALAÇÃO. AF_12/2015</v>
          </cell>
          <cell r="C3109" t="str">
            <v>M</v>
          </cell>
          <cell r="D3109" t="str">
            <v>124,92</v>
          </cell>
        </row>
        <row r="3110">
          <cell r="A3110">
            <v>92283</v>
          </cell>
          <cell r="B3110" t="str">
            <v>TUBO EM COBRE RÍGIDO, DN 35 MM, CLASSE E, COM ISOLAMENTO, INSTALADO EM PRUMADA  FORNECIMENTO E INSTALAÇÃO. AF_12/2015</v>
          </cell>
          <cell r="C3110" t="str">
            <v>M</v>
          </cell>
          <cell r="D3110" t="str">
            <v>166,82</v>
          </cell>
        </row>
        <row r="3111">
          <cell r="A3111">
            <v>92284</v>
          </cell>
          <cell r="B3111" t="str">
            <v>TUBO EM COBRE RÍGIDO, DN 42 MM, CLASSE E, COM ISOLAMENTO, INSTALADO EM PRUMADA  FORNECIMENTO E INSTALAÇÃO. AF_12/2015</v>
          </cell>
          <cell r="C3111" t="str">
            <v>M</v>
          </cell>
          <cell r="D3111" t="str">
            <v>204,91</v>
          </cell>
        </row>
        <row r="3112">
          <cell r="A3112">
            <v>92285</v>
          </cell>
          <cell r="B3112" t="str">
            <v>TUBO EM COBRE RÍGIDO, DN 54 MM, CLASSE E, COM ISOLAMENTO, INSTALADO EM PRUMADA  FORNECIMENTO E INSTALAÇÃO. AF_12/2015</v>
          </cell>
          <cell r="C3112" t="str">
            <v>M</v>
          </cell>
          <cell r="D3112" t="str">
            <v>268,98</v>
          </cell>
        </row>
        <row r="3113">
          <cell r="A3113">
            <v>92286</v>
          </cell>
          <cell r="B3113" t="str">
            <v>TUBO EM COBRE RÍGIDO, DN 66 MM, CLASSE E, COM ISOLAMENTO, INSTALADO EM PRUMADA  FORNECIMENTO E INSTALAÇÃO. AF_12/2015</v>
          </cell>
          <cell r="C3113" t="str">
            <v>M</v>
          </cell>
          <cell r="D3113" t="str">
            <v>327,11</v>
          </cell>
        </row>
        <row r="3114">
          <cell r="A3114">
            <v>92305</v>
          </cell>
          <cell r="B3114" t="str">
            <v>TUBO EM COBRE RÍGIDO, DN 15 MM, CLASSE E, SEM ISOLAMENTO, INSTALADO EM RAMAL DE DISTRIBUIÇÃO  FORNECIMENTO E INSTALAÇÃO. AF_12/2015</v>
          </cell>
          <cell r="C3114" t="str">
            <v>M</v>
          </cell>
          <cell r="D3114" t="str">
            <v>25,95</v>
          </cell>
        </row>
        <row r="3115">
          <cell r="A3115">
            <v>92306</v>
          </cell>
          <cell r="B3115" t="str">
            <v>TUBO EM COBRE RÍGIDO, DN 22 MM, CLASSE E, SEM ISOLAMENTO, INSTALADO EM RAMAL DE DISTRIBUIÇÃO  FORNECIMENTO E INSTALAÇÃO. AF_12/2015</v>
          </cell>
          <cell r="C3115" t="str">
            <v>M</v>
          </cell>
          <cell r="D3115" t="str">
            <v>42,38</v>
          </cell>
        </row>
        <row r="3116">
          <cell r="A3116">
            <v>92307</v>
          </cell>
          <cell r="B3116" t="str">
            <v>TUBO EM COBRE RÍGIDO, DN 28 MM, CLASSE E, SEM ISOLAMENTO, INSTALADO EM RAMAL DE DISTRIBUIÇÃO  FORNECIMENTO E INSTALAÇÃO. AF_12/2015</v>
          </cell>
          <cell r="C3116" t="str">
            <v>M</v>
          </cell>
          <cell r="D3116" t="str">
            <v>53,06</v>
          </cell>
        </row>
        <row r="3117">
          <cell r="A3117">
            <v>92308</v>
          </cell>
          <cell r="B3117" t="str">
            <v>TUBO EM COBRE RÍGIDO, DN 15 MM, CLASSE E, COM ISOLAMENTO, INSTALADO EM RAMAL DE DISTRIBUIÇÃO  FORNECIMENTO E INSTALAÇÃO. AF_12/2015</v>
          </cell>
          <cell r="C3117" t="str">
            <v>M</v>
          </cell>
          <cell r="D3117" t="str">
            <v>42,68</v>
          </cell>
        </row>
        <row r="3118">
          <cell r="A3118">
            <v>92309</v>
          </cell>
          <cell r="B3118" t="str">
            <v>TUBO EM COBRE RÍGIDO, DN 22 MM, CLASSE E, COM ISOLAMENTO, INSTALADO EM RAMAL DE DISTRIBUIÇÃO  FORNECIMENTO E INSTALAÇÃO. AF_12/2015</v>
          </cell>
          <cell r="C3118" t="str">
            <v>M</v>
          </cell>
          <cell r="D3118" t="str">
            <v>116,21</v>
          </cell>
        </row>
        <row r="3119">
          <cell r="A3119">
            <v>92310</v>
          </cell>
          <cell r="B3119" t="str">
            <v>TUBO EM COBRE RÍGIDO, DN 28 MM, CLASSE E, COM ISOLAMENTO, INSTALADO EM RAMAL DE DISTRIBUIÇÃO  FORNECIMENTO E INSTALAÇÃO. AF_12/2015</v>
          </cell>
          <cell r="C3119" t="str">
            <v>M</v>
          </cell>
          <cell r="D3119" t="str">
            <v>129,85</v>
          </cell>
        </row>
        <row r="3120">
          <cell r="A3120">
            <v>92320</v>
          </cell>
          <cell r="B3120" t="str">
            <v>TUBO EM COBRE RÍGIDO, DN 15 MM, CLASSE E, SEM ISOLAMENTO, INSTALADO EM RAMAL E SUB-RAMAL  FORNECIMENTO E INSTALAÇÃO. AF_12/2015</v>
          </cell>
          <cell r="C3120" t="str">
            <v>M</v>
          </cell>
          <cell r="D3120" t="str">
            <v>32,78</v>
          </cell>
        </row>
        <row r="3121">
          <cell r="A3121">
            <v>92321</v>
          </cell>
          <cell r="B3121" t="str">
            <v>TUBO EM COBRE RÍGIDO, DN 22 MM, CLASSE E, SEM ISOLAMENTO, INSTALADO EM RAMAL E SUB-RAMAL  FORNECIMENTO E INSTALAÇÃO. AF_12/2015</v>
          </cell>
          <cell r="C3121" t="str">
            <v>M</v>
          </cell>
          <cell r="D3121" t="str">
            <v>54,11</v>
          </cell>
        </row>
        <row r="3122">
          <cell r="A3122">
            <v>92322</v>
          </cell>
          <cell r="B3122" t="str">
            <v>TUBO EM COBRE RÍGIDO, DN 28 MM, CLASSE E, SEM ISOLAMENTO, INSTALADO EM RAMAL E SUB-RAMAL  FORNECIMENTO E INSTALAÇÃO. AF_12/2015</v>
          </cell>
          <cell r="C3122" t="str">
            <v>M</v>
          </cell>
          <cell r="D3122" t="str">
            <v>69,05</v>
          </cell>
        </row>
        <row r="3123">
          <cell r="A3123">
            <v>92323</v>
          </cell>
          <cell r="B3123" t="str">
            <v>TUBO EM COBRE RÍGIDO, DN 15 MM, CLASSE E, COM ISOLAMENTO, INSTALADO EM RAMAL E SUB-RAMAL  FORNECIMENTO E INSTALAÇÃO. AF_12/2015</v>
          </cell>
          <cell r="C3123" t="str">
            <v>M</v>
          </cell>
          <cell r="D3123" t="str">
            <v>47,86</v>
          </cell>
        </row>
        <row r="3124">
          <cell r="A3124">
            <v>92324</v>
          </cell>
          <cell r="B3124" t="str">
            <v>TUBO EM COBRE RÍGIDO, DN 22 MM, CLASSE E, COM ISOLAMENTO, INSTALADO EM RAMAL E SUB-RAMAL  FORNECIMENTO E INSTALAÇÃO. AF_12/2015</v>
          </cell>
          <cell r="C3124" t="str">
            <v>M</v>
          </cell>
          <cell r="D3124" t="str">
            <v>126,30</v>
          </cell>
        </row>
        <row r="3125">
          <cell r="A3125">
            <v>92325</v>
          </cell>
          <cell r="B3125" t="str">
            <v>TUBO EM COBRE RÍGIDO, DN 28 MM, CLASSE E, COM ISOLAMENTO, INSTALADO EM RAMAL E SUB-RAMAL  FORNECIMENTO E INSTALAÇÃO. AF_12/2015</v>
          </cell>
          <cell r="C3125" t="str">
            <v>M</v>
          </cell>
          <cell r="D3125" t="str">
            <v>144,17</v>
          </cell>
        </row>
        <row r="3126">
          <cell r="A3126">
            <v>92335</v>
          </cell>
          <cell r="B3126" t="str">
            <v>TUBO DE AÇO GALVANIZADO COM COSTURA, CLASSE MÉDIA, CONEXÃO RANHURADA, DN 50 (2"), INSTALADO EM PRUMADAS - FORNECIMENTO E INSTALAÇÃO. AF_12/2015</v>
          </cell>
          <cell r="C3126" t="str">
            <v>M</v>
          </cell>
          <cell r="D3126" t="str">
            <v>59,44</v>
          </cell>
        </row>
        <row r="3127">
          <cell r="A3127">
            <v>92336</v>
          </cell>
          <cell r="B3127" t="str">
            <v>TUBO DE AÇO GALVANIZADO COM COSTURA, CLASSE MÉDIA, CONEXÃO RANHURADA, DN 65 (2 1/2"), INSTALADO EM PRUMADAS - FORNECIMENTO E INSTALAÇÃO. AF_12/2015</v>
          </cell>
          <cell r="C3127" t="str">
            <v>M</v>
          </cell>
          <cell r="D3127" t="str">
            <v>73,03</v>
          </cell>
        </row>
        <row r="3128">
          <cell r="A3128">
            <v>92337</v>
          </cell>
          <cell r="B3128" t="str">
            <v>TUBO DE AÇO GALVANIZADO COM COSTURA, CLASSE MÉDIA, CONEXÃO RANHURADA, DN 80 (3"), INSTALADO EM PRUMADAS - FORNECIMENTO E INSTALAÇÃO. AF_12/2015</v>
          </cell>
          <cell r="C3128" t="str">
            <v>M</v>
          </cell>
          <cell r="D3128" t="str">
            <v>96,18</v>
          </cell>
        </row>
        <row r="3129">
          <cell r="A3129">
            <v>92338</v>
          </cell>
          <cell r="B3129" t="str">
            <v>TUBO DE AÇO PRETO SEM COSTURA, CONEXÃO SOLDADA, DN 50 (2"), INSTALADO EM PRUMADAS - FORNECIMENTO E INSTALAÇÃO. AF_12/2015</v>
          </cell>
          <cell r="C3129" t="str">
            <v>M</v>
          </cell>
          <cell r="D3129" t="str">
            <v>79,42</v>
          </cell>
        </row>
        <row r="3130">
          <cell r="A3130">
            <v>92339</v>
          </cell>
          <cell r="B3130" t="str">
            <v>TUBO DE AÇO PRETO SEM COSTURA, CONEXÃO SOLDADA, DN 65 (2 1/2"), INSTALADO EM PRUMADAS - FORNECIMENTO E INSTALAÇÃO. AF_12/2015</v>
          </cell>
          <cell r="C3130" t="str">
            <v>M</v>
          </cell>
          <cell r="D3130" t="str">
            <v>118,80</v>
          </cell>
        </row>
        <row r="3131">
          <cell r="A3131">
            <v>92341</v>
          </cell>
          <cell r="B3131" t="str">
            <v>TUBO DE AÇO GALVANIZADO COM COSTURA, CLASSE MÉDIA, DN 50 (2"), CONEXÃO ROSQUEADA, INSTALADO EM PRUMADAS - FORNECIMENTO E INSTALAÇÃO. AF_12/2015</v>
          </cell>
          <cell r="C3131" t="str">
            <v>M</v>
          </cell>
          <cell r="D3131" t="str">
            <v>66,26</v>
          </cell>
        </row>
        <row r="3132">
          <cell r="A3132">
            <v>92342</v>
          </cell>
          <cell r="B3132" t="str">
            <v>TUBO DE AÇO GALVANIZADO COM COSTURA, CLASSE MÉDIA, DN 65 (2 1/2"), CONEXÃO ROSQUEADA, INSTALADO EM PRUMADAS - FORNECIMENTO E INSTALAÇÃO. AF_12/2015</v>
          </cell>
          <cell r="C3132" t="str">
            <v>M</v>
          </cell>
          <cell r="D3132" t="str">
            <v>79,89</v>
          </cell>
        </row>
        <row r="3133">
          <cell r="A3133">
            <v>92343</v>
          </cell>
          <cell r="B3133" t="str">
            <v>TUBO DE AÇO GALVANIZADO COM COSTURA, CLASSE MÉDIA, DN 80 (3"), CONEXÃO ROSQUEADA, INSTALADO EM PRUMADAS - FORNECIMENTO E INSTALAÇÃO. AF_12/2015</v>
          </cell>
          <cell r="C3133" t="str">
            <v>M</v>
          </cell>
          <cell r="D3133" t="str">
            <v>103,10</v>
          </cell>
        </row>
        <row r="3134">
          <cell r="A3134">
            <v>92361</v>
          </cell>
          <cell r="B3134" t="str">
            <v>TUBO DE AÇO PRETO SEM COSTURA, CONEXÃO SOLDADA, DN 50 (2"), INSTALADO EM REDE DE ALIMENTAÇÃO PARA HIDRANTE - FORNECIMENTO E INSTALAÇÃO. AF_12/2015</v>
          </cell>
          <cell r="C3134" t="str">
            <v>M</v>
          </cell>
          <cell r="D3134" t="str">
            <v>65,22</v>
          </cell>
        </row>
        <row r="3135">
          <cell r="A3135">
            <v>92362</v>
          </cell>
          <cell r="B3135" t="str">
            <v>TUBO DE AÇO PRETO SEM COSTURA, CONEXÃO SOLDADA, DN 65 (2 1/2"), INSTALADO EM REDE DE ALIMENTAÇÃO PARA HIDRANTE - FORNECIMENTO E INSTALAÇÃO. AF_12/2015</v>
          </cell>
          <cell r="C3135" t="str">
            <v>M</v>
          </cell>
          <cell r="D3135" t="str">
            <v>104,04</v>
          </cell>
        </row>
        <row r="3136">
          <cell r="A3136">
            <v>92364</v>
          </cell>
          <cell r="B3136" t="str">
            <v>TUBO DE AÇO GALVANIZADO COM COSTURA, CLASSE MÉDIA, DN 32 (1 1/4"), CONEXÃO ROSQUEADA, INSTALADO EM REDE DE ALIMENTAÇÃO PARA HIDRANTE - FORNECIMENTO E INSTALAÇÃO. AF_12/2015</v>
          </cell>
          <cell r="C3136" t="str">
            <v>M</v>
          </cell>
          <cell r="D3136" t="str">
            <v>36,11</v>
          </cell>
        </row>
        <row r="3137">
          <cell r="A3137">
            <v>92365</v>
          </cell>
          <cell r="B3137" t="str">
            <v>TUBO DE AÇO GALVANIZADO COM COSTURA, CLASSE MÉDIA, DN 40 (1 1/2"), CONEXÃO ROSQUEADA, INSTALADO EM REDE DE ALIMENTAÇÃO PARA HIDRANTE - FORNECIMENTO E INSTALAÇÃO. AF_12/2015</v>
          </cell>
          <cell r="C3137" t="str">
            <v>M</v>
          </cell>
          <cell r="D3137" t="str">
            <v>41,53</v>
          </cell>
        </row>
        <row r="3138">
          <cell r="A3138">
            <v>92366</v>
          </cell>
          <cell r="B3138" t="str">
            <v>TUBO DE AÇO GALVANIZADO COM COSTURA, CLASSE MÉDIA, DN 50 (2"), CONEXÃO ROSQUEADA, INSTALADO EM REDE DE ALIMENTAÇÃO PARA HIDRANTE - FORNECIMENTO E INSTALAÇÃO. AF_12/2015</v>
          </cell>
          <cell r="C3138" t="str">
            <v>M</v>
          </cell>
          <cell r="D3138" t="str">
            <v>57,84</v>
          </cell>
        </row>
        <row r="3139">
          <cell r="A3139">
            <v>92367</v>
          </cell>
          <cell r="B3139" t="str">
            <v>TUBO DE AÇO GALVANIZADO COM COSTURA, CLASSE MÉDIA, DN 65 (2 1/2"), CONEXÃO ROSQUEADA, INSTALADO EM REDE DE ALIMENTAÇÃO PARA HIDRANTE - FORNECIMENTO E INSTALAÇÃO. AF_12/2015</v>
          </cell>
          <cell r="C3139" t="str">
            <v>M</v>
          </cell>
          <cell r="D3139" t="str">
            <v>71,08</v>
          </cell>
        </row>
        <row r="3140">
          <cell r="A3140">
            <v>92368</v>
          </cell>
          <cell r="B3140" t="str">
            <v>TUBO DE AÇO GALVANIZADO COM COSTURA, CLASSE MÉDIA, DN 80 (3"), CONEXÃO ROSQUEADA, INSTALADO EM REDE DE ALIMENTAÇÃO PARA HIDRANTE - FORNECIMENTO E INSTALAÇÃO. AF_12/2015</v>
          </cell>
          <cell r="C3140" t="str">
            <v>M</v>
          </cell>
          <cell r="D3140" t="str">
            <v>93,94</v>
          </cell>
        </row>
        <row r="3141">
          <cell r="A3141">
            <v>92648</v>
          </cell>
          <cell r="B3141" t="str">
            <v>TUBO DE AÇO PRETO SEM COSTURA, CONEXÃO SOLDADA, DN 40 (1 1/2"), INSTALADO EM REDE DE ALIMENTAÇÃO PARA SPRINKLER - FORNECIMENTO E INSTALAÇÃO. AF_12/2015</v>
          </cell>
          <cell r="C3141" t="str">
            <v>M</v>
          </cell>
          <cell r="D3141" t="str">
            <v>55,61</v>
          </cell>
        </row>
        <row r="3142">
          <cell r="A3142">
            <v>92649</v>
          </cell>
          <cell r="B3142" t="str">
            <v>TUBO DE AÇO PRETO SEM COSTURA, CONEXÃO SOLDADA, DN 50 (2"), INSTALADO EM REDE DE ALIMENTAÇÃO PARA SPRINKLER - FORNECIMENTO E INSTALAÇÃO. AF_12/2015</v>
          </cell>
          <cell r="C3142" t="str">
            <v>M</v>
          </cell>
          <cell r="D3142" t="str">
            <v>67,77</v>
          </cell>
        </row>
        <row r="3143">
          <cell r="A3143">
            <v>92650</v>
          </cell>
          <cell r="B3143" t="str">
            <v>TUBO DE AÇO PRETO SEM COSTURA, CONEXÃO SOLDADA, DN 65 (2 1/2"), INSTALADO EM REDE DE ALIMENTAÇÃO PARA SPRINKLER - FORNECIMENTO E INSTALAÇÃO. AF_12/2015</v>
          </cell>
          <cell r="C3143" t="str">
            <v>M</v>
          </cell>
          <cell r="D3143" t="str">
            <v>106,60</v>
          </cell>
        </row>
        <row r="3144">
          <cell r="A3144">
            <v>92652</v>
          </cell>
          <cell r="B3144" t="str">
            <v>TUBO DE AÇO GALVANIZADO COM COSTURA, CLASSE MÉDIA, CONEXÃO ROSQUEADA, DN 32 (1 1/4"), INSTALADO EM REDE DE ALIMENTAÇÃO PARA SPRINKLER - FORNECIMENTO E INSTALAÇÃO. AF_12/2015</v>
          </cell>
          <cell r="C3144" t="str">
            <v>M</v>
          </cell>
          <cell r="D3144" t="str">
            <v>39,22</v>
          </cell>
        </row>
        <row r="3145">
          <cell r="A3145">
            <v>92653</v>
          </cell>
          <cell r="B3145" t="str">
            <v>TUBO DE AÇO GALVANIZADO COM COSTURA, CLASSE MÉDIA, CONEXÃO ROSQUEADA, DN 40 (1 1/2"), INSTALADO EM REDE DE ALIMENTAÇÃO PARA SPRINKLER - FORNECIMENTO E INSTALAÇÃO. AF_12/2015</v>
          </cell>
          <cell r="C3145" t="str">
            <v>M</v>
          </cell>
          <cell r="D3145" t="str">
            <v>44,67</v>
          </cell>
        </row>
        <row r="3146">
          <cell r="A3146">
            <v>92654</v>
          </cell>
          <cell r="B3146" t="str">
            <v>TUBO DE AÇO GALVANIZADO COM COSTURA, CLASSE MÉDIA, CONEXÃO ROSQUEADA, DN 50 (2"), INSTALADO EM REDE DE ALIMENTAÇÃO PARA SPRINKLER - FORNECIMENTO E INSTALAÇÃO. AF_12/2015</v>
          </cell>
          <cell r="C3146" t="str">
            <v>M</v>
          </cell>
          <cell r="D3146" t="str">
            <v>60,98</v>
          </cell>
        </row>
        <row r="3147">
          <cell r="A3147">
            <v>92655</v>
          </cell>
          <cell r="B3147" t="str">
            <v>TUBO DE AÇO GALVANIZADO COM COSTURA, CLASSE MÉDIA, CONEXÃO ROSQUEADA, DN 65 (2 1/2"), INSTALADO EM REDE DE ALIMENTAÇÃO PARA SPRINKLER - FORNECIMENTO E INSTALAÇÃO. AF_12/2015</v>
          </cell>
          <cell r="C3147" t="str">
            <v>M</v>
          </cell>
          <cell r="D3147" t="str">
            <v>74,28</v>
          </cell>
        </row>
        <row r="3148">
          <cell r="A3148">
            <v>92656</v>
          </cell>
          <cell r="B3148" t="str">
            <v>TUBO DE AÇO GALVANIZADO COM COSTURA, CLASSE MÉDIA, CONEXÃO ROSQUEADA, DN 80 (3"), INSTALADO EM REDE DE ALIMENTAÇÃO PARA SPRINKLER - FORNECIMENTO E INSTALAÇÃO. AF_12/2015</v>
          </cell>
          <cell r="C3148" t="str">
            <v>M</v>
          </cell>
          <cell r="D3148" t="str">
            <v>97,14</v>
          </cell>
        </row>
        <row r="3149">
          <cell r="A3149">
            <v>92687</v>
          </cell>
          <cell r="B3149" t="str">
            <v>TUBO DE AÇO GALVANIZADO COM COSTURA, CLASSE MÉDIA, CONEXÃO ROSQUEADA, DN 15 (1/2"), INSTALADO EM RAMAIS E SUB-RAMAIS DE GÁS - FORNECIMENTO E INSTALAÇÃO. AF_12/2015</v>
          </cell>
          <cell r="C3149" t="str">
            <v>M</v>
          </cell>
          <cell r="D3149" t="str">
            <v>18,38</v>
          </cell>
        </row>
        <row r="3150">
          <cell r="A3150">
            <v>92688</v>
          </cell>
          <cell r="B3150" t="str">
            <v>TUBO DE AÇO GALVANIZADO COM COSTURA, CLASSE MÉDIA, CONEXÃO ROSQUEADA, DN 20 (3/4"), INSTALADO EM RAMAIS E SUB-RAMAIS DE GÁS - FORNECIMENTO E INSTALAÇÃO. AF_12/2015</v>
          </cell>
          <cell r="C3150" t="str">
            <v>M</v>
          </cell>
          <cell r="D3150" t="str">
            <v>25,76</v>
          </cell>
        </row>
        <row r="3151">
          <cell r="A3151">
            <v>92689</v>
          </cell>
          <cell r="B3151" t="str">
            <v>TUBO DE AÇO PRETO SEM COSTURA, CLASSE MÉDIA, CONEXÃO SOLDADA, DN 15 (1/2"), INSTALADO EM RAMAIS E SUB-RAMAIS DE GÁS - FORNECIMENTO E INSTALAÇÃO. AF_12/2015</v>
          </cell>
          <cell r="C3151" t="str">
            <v>M</v>
          </cell>
          <cell r="D3151" t="str">
            <v>27,66</v>
          </cell>
        </row>
        <row r="3152">
          <cell r="A3152">
            <v>92690</v>
          </cell>
          <cell r="B3152" t="str">
            <v>TUBO DE AÇO PRETO SEM COSTURA, CLASSE MÉDIA, CONEXÃO SOLDADA, DN 20 (3/4"), INSTALADO EM RAMAIS E SUB-RAMAIS DE GÁS - FORNECIMENTO E INSTALAÇÃO. AF_12/2015</v>
          </cell>
          <cell r="C3152" t="str">
            <v>M</v>
          </cell>
          <cell r="D3152" t="str">
            <v>39,81</v>
          </cell>
        </row>
        <row r="3153">
          <cell r="A3153">
            <v>94462</v>
          </cell>
          <cell r="B3153" t="str">
            <v>TUBO DE AÇO GALVANIZADO COM COSTURA, CLASSE MÉDIA, DN 50 (2), CONEXÃO ROSQUEADA, INSTALADO EM RESERVAÇÃO DE ÁGUA DE EDIFICAÇÃO QUE POSSUA RESERVATÓRIO DE FIBRA/FIBROCIMENTO  FORNECIMENTO E INSTALAÇÃO. AF_06/2016</v>
          </cell>
          <cell r="C3153" t="str">
            <v>M</v>
          </cell>
          <cell r="D3153" t="str">
            <v>65,55</v>
          </cell>
        </row>
        <row r="3154">
          <cell r="A3154">
            <v>94463</v>
          </cell>
          <cell r="B3154" t="str">
            <v>TUBO DE AÇO GALVANIZADO COM COSTURA, CLASSE MÉDIA, DN 65 (2 1/2), CONEXÃO ROSQUEADA, INSTALADO EM RESERVAÇÃO DE ÁGUA DE EDIFICAÇÃO QUE POSSUA RESERVATÓRIO DE FIBRA/FIBROCIMENTO  FORNECIMENTO E INSTALAÇÃO. AF_06/2016</v>
          </cell>
          <cell r="C3154" t="str">
            <v>M</v>
          </cell>
          <cell r="D3154" t="str">
            <v>76,88</v>
          </cell>
        </row>
        <row r="3155">
          <cell r="A3155">
            <v>94464</v>
          </cell>
          <cell r="B3155" t="str">
            <v>TUBO DE AÇO GALVANIZADO COM COSTURA, CLASSE MÉDIA, DN 80 (3), CONEXÃO ROSQUEADA, INSTALADO EM RESERVAÇÃO DE ÁGUA DE EDIFICAÇÃO QUE POSSUA RESERVATÓRIO DE FIBRA/FIBROCIMENTO  FORNECIMENTO E INSTALAÇÃO. AF_06/2016</v>
          </cell>
          <cell r="C3155" t="str">
            <v>M</v>
          </cell>
          <cell r="D3155" t="str">
            <v>108,32</v>
          </cell>
        </row>
        <row r="3156">
          <cell r="A3156">
            <v>94602</v>
          </cell>
          <cell r="B3156" t="str">
            <v>TUBO EM COBRE RÍGIDO, DN 54 MM, CLASSE E, SEM ISOLAMENTO, INSTALADO EM RESERVAÇÃO DE ÁGUA DE EDIFICAÇÃO QUE POSSUA RESERVATÓRIO DE FIBRA/FIBROCIMENTO  FORNECIMENTO E INSTALAÇÃO. AF_06/2016</v>
          </cell>
          <cell r="C3156" t="str">
            <v>M</v>
          </cell>
          <cell r="D3156" t="str">
            <v>148,96</v>
          </cell>
        </row>
        <row r="3157">
          <cell r="A3157">
            <v>94603</v>
          </cell>
          <cell r="B3157" t="str">
            <v>TUBO EM COBRE RÍGIDO, DN 66 MM, CLASSE E, SEM ISOLAMENTO, INSTALADO EM RESERVAÇÃO DE ÁGUA DE EDIFICAÇÃO QUE POSSUA RESERVATÓRIO DE FIBRA/FIBROCIMENTO  FORNECIMENTO E INSTALAÇÃO. AF_06/2016</v>
          </cell>
          <cell r="C3157" t="str">
            <v>M</v>
          </cell>
          <cell r="D3157" t="str">
            <v>200,94</v>
          </cell>
        </row>
        <row r="3158">
          <cell r="A3158">
            <v>94604</v>
          </cell>
          <cell r="B3158" t="str">
            <v>TUBO EM COBRE RÍGIDO, DN 79 MM, CLASSE E, SEM ISOLAMENTO, INSTALADO EM RESERVAÇÃO DE ÁGUA DE EDIFICAÇÃO QUE POSSUA RESERVATÓRIO DE FIBRA/FIBROCIMENTO  FORNECIMENTO E INSTALAÇÃO. AF_06/2016</v>
          </cell>
          <cell r="C3158" t="str">
            <v>M</v>
          </cell>
          <cell r="D3158" t="str">
            <v>275,17</v>
          </cell>
        </row>
        <row r="3159">
          <cell r="A3159">
            <v>94605</v>
          </cell>
          <cell r="B3159" t="str">
            <v>TUBO EM COBRE RÍGIDO, DN 104 MM, CLASSE E, SEM ISOLAMENTO, INSTALADO EM RESERVAÇÃO DE ÁGUA DE EDIFICAÇÃO QUE POSSUA RESERVATÓRIO DE FIBRA/FIBROCIMENTO  FORNECIMENTO E INSTALAÇÃO. AF_06/2016</v>
          </cell>
          <cell r="C3159" t="str">
            <v>M</v>
          </cell>
          <cell r="D3159" t="str">
            <v>394,48</v>
          </cell>
        </row>
        <row r="3160">
          <cell r="A3160">
            <v>94648</v>
          </cell>
          <cell r="B3160" t="str">
            <v>TUBO, PVC, SOLDÁVEL, DN  25 MM, INSTALADO EM RESERVAÇÃO DE ÁGUA DE EDIFICAÇÃO QUE POSSUA RESERVATÓRIO DE FIBRA/FIBROCIMENTO   FORNECIMENTO E INSTALAÇÃO. AF_06/2016</v>
          </cell>
          <cell r="C3160" t="str">
            <v>M</v>
          </cell>
          <cell r="D3160" t="str">
            <v>6,85</v>
          </cell>
        </row>
        <row r="3161">
          <cell r="A3161">
            <v>94649</v>
          </cell>
          <cell r="B3161" t="str">
            <v>TUBO, PVC, SOLDÁVEL, DN 32 MM, INSTALADO EM RESERVAÇÃO DE ÁGUA DE EDIFICAÇÃO QUE POSSUA RESERVATÓRIO DE FIBRA/FIBROCIMENTO   FORNECIMENTO E INSTALAÇÃO. AF_06/2016</v>
          </cell>
          <cell r="C3161" t="str">
            <v>M</v>
          </cell>
          <cell r="D3161" t="str">
            <v>10,10</v>
          </cell>
        </row>
        <row r="3162">
          <cell r="A3162">
            <v>94650</v>
          </cell>
          <cell r="B3162" t="str">
            <v>TUBO, PVC, SOLDÁVEL, DN 40 MM, INSTALADO EM RESERVAÇÃO DE ÁGUA DE EDIFICAÇÃO QUE POSSUA RESERVATÓRIO DE FIBRA/FIBROCIMENTO   FORNECIMENTO E INSTALAÇÃO. AF_06/2016</v>
          </cell>
          <cell r="C3162" t="str">
            <v>M</v>
          </cell>
          <cell r="D3162" t="str">
            <v>14,44</v>
          </cell>
        </row>
        <row r="3163">
          <cell r="A3163">
            <v>94651</v>
          </cell>
          <cell r="B3163" t="str">
            <v>TUBO, PVC, SOLDÁVEL, DN 50 MM, INSTALADO EM RESERVAÇÃO DE ÁGUA DE EDIFICAÇÃO QUE POSSUA RESERVATÓRIO DE FIBRA/FIBROCIMENTO   FORNECIMENTO E INSTALAÇÃO. AF_06/2016</v>
          </cell>
          <cell r="C3163" t="str">
            <v>M</v>
          </cell>
          <cell r="D3163" t="str">
            <v>15,66</v>
          </cell>
        </row>
        <row r="3164">
          <cell r="A3164">
            <v>94652</v>
          </cell>
          <cell r="B3164" t="str">
            <v>TUBO, PVC, SOLDÁVEL, DN 60 MM, INSTALADO EM RESERVAÇÃO DE ÁGUA DE EDIFICAÇÃO QUE POSSUA RESERVATÓRIO DE FIBRA/FIBROCIMENTO   FORNECIMENTO E INSTALAÇÃO. AF_06/2016</v>
          </cell>
          <cell r="C3164" t="str">
            <v>M</v>
          </cell>
          <cell r="D3164" t="str">
            <v>25,48</v>
          </cell>
        </row>
        <row r="3165">
          <cell r="A3165">
            <v>94653</v>
          </cell>
          <cell r="B3165" t="str">
            <v>TUBO, PVC, SOLDÁVEL, DN 75 MM, INSTALADO EM RESERVAÇÃO DE ÁGUA DE EDIFICAÇÃO QUE POSSUA RESERVATÓRIO DE FIBRA/FIBROCIMENTO   FORNECIMENTO E INSTALAÇÃO. AF_06/2016</v>
          </cell>
          <cell r="C3165" t="str">
            <v>M</v>
          </cell>
          <cell r="D3165" t="str">
            <v>36,06</v>
          </cell>
        </row>
        <row r="3166">
          <cell r="A3166">
            <v>94654</v>
          </cell>
          <cell r="B3166" t="str">
            <v>TUBO, PVC, SOLDÁVEL, DN 85 MM, INSTALADO EM RESERVAÇÃO DE ÁGUA DE EDIFICAÇÃO QUE POSSUA RESERVATÓRIO DE FIBRA/FIBROCIMENTO   FORNECIMENTO E INSTALAÇÃO. AF_06/2016</v>
          </cell>
          <cell r="C3166" t="str">
            <v>M</v>
          </cell>
          <cell r="D3166" t="str">
            <v>48,40</v>
          </cell>
        </row>
        <row r="3167">
          <cell r="A3167">
            <v>94655</v>
          </cell>
          <cell r="B3167" t="str">
            <v>TUBO, PVC, SOLDÁVEL, DN 110 MM, INSTALADO EM RESERVAÇÃO DE ÁGUA DE EDIFICAÇÃO QUE POSSUA RESERVATÓRIO DE FIBRA/FIBROCIMENTO   FORNECIMENTO E INSTALAÇÃO. AF_06/2016</v>
          </cell>
          <cell r="C3167" t="str">
            <v>M</v>
          </cell>
          <cell r="D3167" t="str">
            <v>67,22</v>
          </cell>
        </row>
        <row r="3168">
          <cell r="A3168">
            <v>94716</v>
          </cell>
          <cell r="B3168" t="str">
            <v>TUBO, CPVC, SOLDÁVEL, DN 22 MM, INSTALADO EM RESERVAÇÃO DE ÁGUA DE EDIFICAÇÃO QUE POSSUA RESERVATÓRIO DE FIBRA/FIBROCIMENTO  FORNECIMENTO E INSTALAÇÃO. AF_06/2016</v>
          </cell>
          <cell r="C3168" t="str">
            <v>M</v>
          </cell>
          <cell r="D3168" t="str">
            <v>20,35</v>
          </cell>
        </row>
        <row r="3169">
          <cell r="A3169">
            <v>94717</v>
          </cell>
          <cell r="B3169" t="str">
            <v>TUBO, CPVC, SOLDÁVEL, DN 28 MM, INSTALADO EM RESERVAÇÃO DE ÁGUA DE EDIFICAÇÃO QUE POSSUA RESERVATÓRIO DE FIBRA/FIBROCIMENTO  FORNECIMENTO E INSTALAÇÃO. AF_06/2016</v>
          </cell>
          <cell r="C3169" t="str">
            <v>M</v>
          </cell>
          <cell r="D3169" t="str">
            <v>30,26</v>
          </cell>
        </row>
        <row r="3170">
          <cell r="A3170">
            <v>94718</v>
          </cell>
          <cell r="B3170" t="str">
            <v>TUBO, CPVC, SOLDÁVEL, DN 35 MM, INSTALADO EM RESERVAÇÃO DE ÁGUA DE EDIFICAÇÃO QUE POSSUA RESERVATÓRIO DE FIBRA/FIBROCIMENTO  FORNECIMENTO E INSTALAÇÃO. AF_06/2016</v>
          </cell>
          <cell r="C3170" t="str">
            <v>M</v>
          </cell>
          <cell r="D3170" t="str">
            <v>37,36</v>
          </cell>
        </row>
        <row r="3171">
          <cell r="A3171">
            <v>94719</v>
          </cell>
          <cell r="B3171" t="str">
            <v>TUBO, CPVC, SOLDÁVEL, DN 42 MM, INSTALADO EM RESERVAÇÃO DE ÁGUA DE EDIFICAÇÃO QUE POSSUA RESERVATÓRIO DE FIBRA/FIBROCIMENTO  FORNECIMENTO E INSTALAÇÃO. AF_06/2016</v>
          </cell>
          <cell r="C3171" t="str">
            <v>M</v>
          </cell>
          <cell r="D3171" t="str">
            <v>49,26</v>
          </cell>
        </row>
        <row r="3172">
          <cell r="A3172">
            <v>94720</v>
          </cell>
          <cell r="B3172" t="str">
            <v>TUBO, CPVC, SOLDÁVEL, DN 54 MM, INSTALADO EM RESERVAÇÃO DE ÁGUA DE EDIFICAÇÃO QUE POSSUA RESERVATÓRIO DE FIBRA/FIBROCIMENTO  FORNECIMENTO E INSTALAÇÃO. AF_06/2016</v>
          </cell>
          <cell r="C3172" t="str">
            <v>M</v>
          </cell>
          <cell r="D3172" t="str">
            <v>74,14</v>
          </cell>
        </row>
        <row r="3173">
          <cell r="A3173">
            <v>94721</v>
          </cell>
          <cell r="B3173" t="str">
            <v>TUBO, CPVC, SOLDÁVEL, DN 73 MM, INSTALADO EM RESERVAÇÃO DE ÁGUA DE EDIFICAÇÃO QUE POSSUA RESERVATÓRIO DE FIBRA/FIBROCIMENTO  FORNECIMENTO E INSTALAÇÃO. AF_06/2016</v>
          </cell>
          <cell r="C3173" t="str">
            <v>M</v>
          </cell>
          <cell r="D3173" t="str">
            <v>109,01</v>
          </cell>
        </row>
        <row r="3174">
          <cell r="A3174">
            <v>94722</v>
          </cell>
          <cell r="B3174" t="str">
            <v>TUBO, CPVC, SOLDÁVEL, DN 89 MM, INSTALADO EM RESERVAÇÃO DE ÁGUA DE EDIFICAÇÃO QUE POSSUA RESERVATÓRIO DE FIBRA/FIBROCIMENTO  FORNECIMENTO E INSTALAÇÃO. AF_06/2016</v>
          </cell>
          <cell r="C3174" t="str">
            <v>M</v>
          </cell>
          <cell r="D3174" t="str">
            <v>189,50</v>
          </cell>
        </row>
        <row r="3175">
          <cell r="A3175">
            <v>95697</v>
          </cell>
          <cell r="B3175" t="str">
            <v>TUBO DE AÇO PRETO SEM COSTURA, CONEXÃO SOLDADA, DN 40 (1 1/2"), INSTALADO EM REDE DE ALIMENTAÇÃO PARA HIDRANTE - FORNECIMENTO E INSTALAÇÃO. AF_12/2015</v>
          </cell>
          <cell r="C3175" t="str">
            <v>M</v>
          </cell>
          <cell r="D3175" t="str">
            <v>53,06</v>
          </cell>
        </row>
        <row r="3176">
          <cell r="A3176">
            <v>96635</v>
          </cell>
          <cell r="B3176" t="str">
            <v>TUBO, PPR, DN 25, CLASSE PN 20,  INSTALADO EM RAMAL OU SUB-RAMAL DE ÁGUA  FORNECIMENTO E INSTALAÇÃO. AF_06/2015</v>
          </cell>
          <cell r="C3176" t="str">
            <v>M</v>
          </cell>
          <cell r="D3176" t="str">
            <v>20,48</v>
          </cell>
        </row>
        <row r="3177">
          <cell r="A3177">
            <v>96636</v>
          </cell>
          <cell r="B3177" t="str">
            <v>TUBO, PPR, DN 25, CLASSE PN 25 INSTALADO EM RAMAL OU SUB-RAMAL DE ÁGUA  FORNECIMENTO E INSTALAÇÃO. AF_06/2015</v>
          </cell>
          <cell r="C3177" t="str">
            <v>M</v>
          </cell>
          <cell r="D3177" t="str">
            <v>21,64</v>
          </cell>
        </row>
        <row r="3178">
          <cell r="A3178">
            <v>96644</v>
          </cell>
          <cell r="B3178" t="str">
            <v>TUBO, PPR, DN 25, CLASSE PN 20,  INSTALADO EM RAMAL DE DISTRIBUIÇÃO DE ÁGUA  FORNECIMENTO E INSTALAÇÃO. AF_06/2015</v>
          </cell>
          <cell r="C3178" t="str">
            <v>M</v>
          </cell>
          <cell r="D3178" t="str">
            <v>13,41</v>
          </cell>
        </row>
        <row r="3179">
          <cell r="A3179">
            <v>96645</v>
          </cell>
          <cell r="B3179" t="str">
            <v>TUBO, PPR, DN 32, CLASSE PN 12,  INSTALADO EM RAMAL DE DISTRIBUIÇÃO DE ÁGUA  FORNECIMENTO E INSTALAÇÃO. AF_06/2015</v>
          </cell>
          <cell r="C3179" t="str">
            <v>M</v>
          </cell>
          <cell r="D3179" t="str">
            <v>17,36</v>
          </cell>
        </row>
        <row r="3180">
          <cell r="A3180">
            <v>96646</v>
          </cell>
          <cell r="B3180" t="str">
            <v>TUBO, PPR, DN 40, CLASSE PN 12,  INSTALADO EM RAMAL DE DISTRIBUIÇÃO DE ÁGUA  FORNECIMENTO E INSTALAÇÃO. AF_06/2015</v>
          </cell>
          <cell r="C3180" t="str">
            <v>M</v>
          </cell>
          <cell r="D3180" t="str">
            <v>26,92</v>
          </cell>
        </row>
        <row r="3181">
          <cell r="A3181">
            <v>96647</v>
          </cell>
          <cell r="B3181" t="str">
            <v>TUBO, PPR, DN 25, CLASSE PN 25,  INSTALADO EM RAMAL DE DISTRIBUIÇÃO DE ÁGUA  FORNECIMENTO E INSTALAÇÃO. AF_06/2015</v>
          </cell>
          <cell r="C3181" t="str">
            <v>M</v>
          </cell>
          <cell r="D3181" t="str">
            <v>12,12</v>
          </cell>
        </row>
        <row r="3182">
          <cell r="A3182">
            <v>96648</v>
          </cell>
          <cell r="B3182" t="str">
            <v>TUBO, PPR, DN 32, CLASSE PN 25,  INSTALADO EM RAMAL DE DISTRIBUIÇÃO DE ÁGUA  FORNECIMENTO E INSTALAÇÃO. AF_06/2015</v>
          </cell>
          <cell r="C3182" t="str">
            <v>M</v>
          </cell>
          <cell r="D3182" t="str">
            <v>22,06</v>
          </cell>
        </row>
        <row r="3183">
          <cell r="A3183">
            <v>96649</v>
          </cell>
          <cell r="B3183" t="str">
            <v>TUBO, PPR, DN 40, CLASSE PN 25,  INSTALADO EM RAMAL DE DISTRIBUIÇÃO DE ÁGUA  FORNECIMENTO E INSTALAÇÃO. AF_06/2015</v>
          </cell>
          <cell r="C3183" t="str">
            <v>M</v>
          </cell>
          <cell r="D3183" t="str">
            <v>32,48</v>
          </cell>
        </row>
        <row r="3184">
          <cell r="A3184">
            <v>96668</v>
          </cell>
          <cell r="B3184" t="str">
            <v>TUBO, PPR, DN 25, CLASSE PN 20,  INSTALADO EM PRUMADA DE ÁGUA  FORNECIMENTO E INSTALAÇÃO. AF_06/2015</v>
          </cell>
          <cell r="C3184" t="str">
            <v>M</v>
          </cell>
          <cell r="D3184" t="str">
            <v>8,47</v>
          </cell>
        </row>
        <row r="3185">
          <cell r="A3185">
            <v>96669</v>
          </cell>
          <cell r="B3185" t="str">
            <v>TUBO, PPR, DN 32, CLASSE PN 12,  INSTALADO EM PRUMADA DE ÁGUA  FORNECIMENTO E INSTALAÇÃO. AF_06/2015</v>
          </cell>
          <cell r="C3185" t="str">
            <v>M</v>
          </cell>
          <cell r="D3185" t="str">
            <v>10,53</v>
          </cell>
        </row>
        <row r="3186">
          <cell r="A3186">
            <v>96670</v>
          </cell>
          <cell r="B3186" t="str">
            <v>TUBO, PPR, DN 40, CLASSE PN 12,  INSTALADO EM PRUMADA DE ÁGUA  FORNECIMENTO E INSTALAÇÃO. AF_06/2015</v>
          </cell>
          <cell r="C3186" t="str">
            <v>M</v>
          </cell>
          <cell r="D3186" t="str">
            <v>16,00</v>
          </cell>
        </row>
        <row r="3187">
          <cell r="A3187">
            <v>96671</v>
          </cell>
          <cell r="B3187" t="str">
            <v>TUBO, PPR, DN 50, CLASSE PN 12,  INSTALADO EM PRUMADA DE ÁGUA  FORNECIMENTO E INSTALAÇÃO. AF_06/2015</v>
          </cell>
          <cell r="C3187" t="str">
            <v>M</v>
          </cell>
          <cell r="D3187" t="str">
            <v>21,42</v>
          </cell>
        </row>
        <row r="3188">
          <cell r="A3188">
            <v>96672</v>
          </cell>
          <cell r="B3188" t="str">
            <v>TUBO, PPR, DN 63, CLASSE PN 12,  INSTALADO EM PRUMADA DE ÁGUA  FORNECIMENTO E INSTALAÇÃO. AF_06/2015</v>
          </cell>
          <cell r="C3188" t="str">
            <v>M</v>
          </cell>
          <cell r="D3188" t="str">
            <v>31,44</v>
          </cell>
        </row>
        <row r="3189">
          <cell r="A3189">
            <v>96673</v>
          </cell>
          <cell r="B3189" t="str">
            <v>TUBO, PPR, DN 75, CLASSE PN 12,  INSTALADO EM PRUMADA DE ÁGUA  FORNECIMENTO E INSTALAÇÃO. AF_06/2015</v>
          </cell>
          <cell r="C3189" t="str">
            <v>M</v>
          </cell>
          <cell r="D3189" t="str">
            <v>51,35</v>
          </cell>
        </row>
        <row r="3190">
          <cell r="A3190">
            <v>96674</v>
          </cell>
          <cell r="B3190" t="str">
            <v>TUBO, PPR, DN 90, CLASSE PN 12,  INSTALADO EM PRUMADA DE ÁGUA  FORNECIMENTO E INSTALAÇÃO. AF_06/2015</v>
          </cell>
          <cell r="C3190" t="str">
            <v>M</v>
          </cell>
          <cell r="D3190" t="str">
            <v>72,15</v>
          </cell>
        </row>
        <row r="3191">
          <cell r="A3191">
            <v>96675</v>
          </cell>
          <cell r="B3191" t="str">
            <v>TUBO, PPR, DN 110, CLASSE PN 12,  INSTALADO EM PRUMADA DE ÁGUA  FORNECIMENTO E INSTALAÇÃO. AF_06/2015</v>
          </cell>
          <cell r="C3191" t="str">
            <v>M</v>
          </cell>
          <cell r="D3191" t="str">
            <v>125,35</v>
          </cell>
        </row>
        <row r="3192">
          <cell r="A3192">
            <v>96676</v>
          </cell>
          <cell r="B3192" t="str">
            <v>TUBO, PPR, DN 25, CLASSE PN 25,  INSTALADO EM PRUMADA DE ÁGUA  FORNECIMENTO E INSTALAÇÃO. AF_06/2015</v>
          </cell>
          <cell r="C3192" t="str">
            <v>M</v>
          </cell>
          <cell r="D3192" t="str">
            <v>8,44</v>
          </cell>
        </row>
        <row r="3193">
          <cell r="A3193">
            <v>96677</v>
          </cell>
          <cell r="B3193" t="str">
            <v>TUBO, PPR, DN 32, CLASSE PN 25,  INSTALADO EM PRUMADA DE ÁGUA  FORNECIMENTO E INSTALAÇÃO. AF_06/2015</v>
          </cell>
          <cell r="C3193" t="str">
            <v>M</v>
          </cell>
          <cell r="D3193" t="str">
            <v>13,93</v>
          </cell>
        </row>
        <row r="3194">
          <cell r="A3194">
            <v>96678</v>
          </cell>
          <cell r="B3194" t="str">
            <v>TUBO, PPR, DN 40, CLASSE PN 25,  INSTALADO EM PRUMADA DE ÁGUA  FORNECIMENTO E INSTALAÇÃO. AF_06/2015</v>
          </cell>
          <cell r="C3194" t="str">
            <v>M</v>
          </cell>
          <cell r="D3194" t="str">
            <v>19,35</v>
          </cell>
        </row>
        <row r="3195">
          <cell r="A3195">
            <v>96679</v>
          </cell>
          <cell r="B3195" t="str">
            <v>TUBO, PPR, DN 50, CLASSE PN 25,  INSTALADO EM PRUMADA DE ÁGUA  FORNECIMENTO E INSTALAÇÃO. AF_06/2015</v>
          </cell>
          <cell r="C3195" t="str">
            <v>M</v>
          </cell>
          <cell r="D3195" t="str">
            <v>28,25</v>
          </cell>
        </row>
        <row r="3196">
          <cell r="A3196">
            <v>96680</v>
          </cell>
          <cell r="B3196" t="str">
            <v>TUBO, PPR, DN 63, CLASSE PN 25,  INSTALADO EM PRUMADA DE ÁGUA  FORNECIMENTO E INSTALAÇÃO. AF_06/2015</v>
          </cell>
          <cell r="C3196" t="str">
            <v>M</v>
          </cell>
          <cell r="D3196" t="str">
            <v>38,08</v>
          </cell>
        </row>
        <row r="3197">
          <cell r="A3197">
            <v>96681</v>
          </cell>
          <cell r="B3197" t="str">
            <v>TUBO, PPR, DN 75, CLASSE PN 25,  INSTALADO EM PRUMADA DE ÁGUA  FORNECIMENTO E INSTALAÇÃO. AF_06/2015</v>
          </cell>
          <cell r="C3197" t="str">
            <v>M</v>
          </cell>
          <cell r="D3197" t="str">
            <v>71,02</v>
          </cell>
        </row>
        <row r="3198">
          <cell r="A3198">
            <v>96682</v>
          </cell>
          <cell r="B3198" t="str">
            <v>TUBO, PPR, DN 90, CLASSE PN 25,  INSTALADO EM PRUMADA DE ÁGUA  FORNECIMENTO E INSTALAÇÃO. AF_06/2015</v>
          </cell>
          <cell r="C3198" t="str">
            <v>M</v>
          </cell>
          <cell r="D3198" t="str">
            <v>104,73</v>
          </cell>
        </row>
        <row r="3199">
          <cell r="A3199">
            <v>96683</v>
          </cell>
          <cell r="B3199" t="str">
            <v>TUBO, PPR, DN 110, CLASSE PN 25,  INSTALADO EM PRUMADA DE ÁGUA  FORNECIMENTO E INSTALAÇÃO. AF_06/2015</v>
          </cell>
          <cell r="C3199" t="str">
            <v>M</v>
          </cell>
          <cell r="D3199" t="str">
            <v>143,40</v>
          </cell>
        </row>
        <row r="3200">
          <cell r="A3200">
            <v>96718</v>
          </cell>
          <cell r="B3200" t="str">
            <v>TUBO, PPR, DN 20, CLASSE PN 20,  INSTALADO EM RESERVAÇÃO DE ÁGUA DE EDIFICAÇÃO QUE POSSUA RESERVATÓRIO DE FIBRA/FIBROCIMENTO  FORNECIMENTO E INSTALAÇÃO. AF_06/2016</v>
          </cell>
          <cell r="C3200" t="str">
            <v>M</v>
          </cell>
          <cell r="D3200" t="str">
            <v>5,54</v>
          </cell>
        </row>
        <row r="3201">
          <cell r="A3201">
            <v>96719</v>
          </cell>
          <cell r="B3201" t="str">
            <v>TUBO, PPR, DN 25, CLASSE PN 20,  INSTALADO EM RESERVAÇÃO DE ÁGUA DE EDIFICAÇÃO QUE POSSUA RESERVATÓRIO DE FIBRA/FIBROCIMENTO  FORNECIMENTO E INSTALAÇÃO. AF_06/2016</v>
          </cell>
          <cell r="C3201" t="str">
            <v>M</v>
          </cell>
          <cell r="D3201" t="str">
            <v>11,42</v>
          </cell>
        </row>
        <row r="3202">
          <cell r="A3202">
            <v>96720</v>
          </cell>
          <cell r="B3202" t="str">
            <v>TUBO, PPR, DN 32, CLASSE PN 12,  INSTALADO EM RESERVAÇÃO DE ÁGUA DE EDIFICAÇÃO QUE POSSUA RESERVATÓRIO DE FIBRA/FIBROCIMENTO  FORNECIMENTO E INSTALAÇÃO. AF_06/2016</v>
          </cell>
          <cell r="C3202" t="str">
            <v>M</v>
          </cell>
          <cell r="D3202" t="str">
            <v>13,86</v>
          </cell>
        </row>
        <row r="3203">
          <cell r="A3203">
            <v>96721</v>
          </cell>
          <cell r="B3203" t="str">
            <v>TUBO, PPR, DN 40, CLASSE PN 12,  INSTALADO EM RESERVAÇÃO DE ÁGUA DE EDIFICAÇÃO QUE POSSUA RESERVATÓRIO DE FIBRA/FIBROCIMENTO  FORNECIMENTO E INSTALAÇÃO. AF_06/2016</v>
          </cell>
          <cell r="C3203" t="str">
            <v>M</v>
          </cell>
          <cell r="D3203" t="str">
            <v>18,57</v>
          </cell>
        </row>
        <row r="3204">
          <cell r="A3204">
            <v>96722</v>
          </cell>
          <cell r="B3204" t="str">
            <v>TUBO, PPR, DN 50, CLASSE PN 12,  INSTALADO EM RESERVAÇÃO DE ÁGUA DE EDIFICAÇÃO QUE POSSUA RESERVATÓRIO DE FIBRA/FIBROCIMENTO  FORNECIMENTO E INSTALAÇÃO. AF_06/2016</v>
          </cell>
          <cell r="C3204" t="str">
            <v>M</v>
          </cell>
          <cell r="D3204" t="str">
            <v>25,39</v>
          </cell>
        </row>
        <row r="3205">
          <cell r="A3205">
            <v>96723</v>
          </cell>
          <cell r="B3205" t="str">
            <v>TUBO, PPR, DN 63, CLASSE PN 12,  INSTALADO EM RESERVAÇÃO DE ÁGUA DE EDIFICAÇÃO QUE POSSUA RESERVATÓRIO DE FIBRA/FIBROCIMENTO  FORNECIMENTO E INSTALAÇÃO. AF_06/2016</v>
          </cell>
          <cell r="C3205" t="str">
            <v>M</v>
          </cell>
          <cell r="D3205" t="str">
            <v>33,61</v>
          </cell>
        </row>
        <row r="3206">
          <cell r="A3206">
            <v>96724</v>
          </cell>
          <cell r="B3206" t="str">
            <v>TUBO, PPR, DN 75, CLASSE PN 12,  INSTALADO EM RESERVAÇÃO DE ÁGUA DE EDIFICAÇÃO QUE POSSUA RESERVATÓRIO DE FIBRA/FIBROCIMENTO  FORNECIMENTO E INSTALAÇÃO. AF_06/2016</v>
          </cell>
          <cell r="C3206" t="str">
            <v>M</v>
          </cell>
          <cell r="D3206" t="str">
            <v>54,89</v>
          </cell>
        </row>
        <row r="3207">
          <cell r="A3207">
            <v>96725</v>
          </cell>
          <cell r="B3207" t="str">
            <v>TUBO, PPR, DN 90, CLASSE PN 12,  INSTALADO EM RESERVAÇÃO DE ÁGUA DE EDIFICAÇÃO QUE POSSUA RESERVATÓRIO DE FIBRA/FIBROCIMENTO  FORNECIMENTO E INSTALAÇÃO. AF_06/2016</v>
          </cell>
          <cell r="C3207" t="str">
            <v>M</v>
          </cell>
          <cell r="D3207" t="str">
            <v>72,05</v>
          </cell>
        </row>
        <row r="3208">
          <cell r="A3208">
            <v>96726</v>
          </cell>
          <cell r="B3208" t="str">
            <v>TUBO, PPR, DN 110, CLASSE PN 12,  INSTALADO EM RESERVAÇÃO DE ÁGUA DE EDIFICAÇÃO QUE POSSUA RESERVATÓRIO DE FIBRA/FIBROCIMENTO  FORNECIMENTO E INSTALAÇÃO. AF_06/2016</v>
          </cell>
          <cell r="C3208" t="str">
            <v>M</v>
          </cell>
          <cell r="D3208" t="str">
            <v>117,43</v>
          </cell>
        </row>
        <row r="3209">
          <cell r="A3209">
            <v>96727</v>
          </cell>
          <cell r="B3209" t="str">
            <v>TUBO, PPR, DN 20, CLASSE PN 25,  INSTALADO EM RESERVAÇÃO DE ÁGUA DE EDIFICAÇÃO QUE POSSUA RESERVATÓRIO DE FIBRA/FIBROCIMENTO  FORNECIMENTO E INSTALAÇÃO. AF_06/2016</v>
          </cell>
          <cell r="C3209" t="str">
            <v>M</v>
          </cell>
          <cell r="D3209" t="str">
            <v>9,90</v>
          </cell>
        </row>
        <row r="3210">
          <cell r="A3210">
            <v>96728</v>
          </cell>
          <cell r="B3210" t="str">
            <v>TUBO, PPR, DN 25, CLASSE PN 25,  INSTALADO EM RESERVAÇÃO DE ÁGUA DE EDIFICAÇÃO QUE POSSUA RESERVATÓRIO DE FIBRA/FIBROCIMENTO  FORNECIMENTO E INSTALAÇÃO. AF_06/2016</v>
          </cell>
          <cell r="C3210" t="str">
            <v>M</v>
          </cell>
          <cell r="D3210" t="str">
            <v>11,80</v>
          </cell>
        </row>
        <row r="3211">
          <cell r="A3211">
            <v>96729</v>
          </cell>
          <cell r="B3211" t="str">
            <v>TUBO, PPR, DN 32, CLASSE PN 25,  INSTALADO EM RESERVAÇÃO DE ÁGUA DE EDIFICAÇÃO QUE POSSUA RESERVATÓRIO DE FIBRA/FIBROCIMENTO  FORNECIMENTO E INSTALAÇÃO. AF_06/2016</v>
          </cell>
          <cell r="C3211" t="str">
            <v>M</v>
          </cell>
          <cell r="D3211" t="str">
            <v>17,83</v>
          </cell>
        </row>
        <row r="3212">
          <cell r="A3212">
            <v>96730</v>
          </cell>
          <cell r="B3212" t="str">
            <v>TUBO, PPR, DN 40, CLASSE PN 25,  INSTALADO EM RESERVAÇÃO DE ÁGUA DE EDIFICAÇÃO QUE POSSUA RESERVATÓRIO DE FIBRA/FIBROCIMENTO  FORNECIMENTO E INSTALAÇÃO. AF_06/2016</v>
          </cell>
          <cell r="C3212" t="str">
            <v>M</v>
          </cell>
          <cell r="D3212" t="str">
            <v>22,43</v>
          </cell>
        </row>
        <row r="3213">
          <cell r="A3213">
            <v>96731</v>
          </cell>
          <cell r="B3213" t="str">
            <v>TUBO, PPR, DN 50, CLASSE PN 25,  INSTALADO EM RESERVAÇÃO DE ÁGUA DE EDIFICAÇÃO QUE POSSUA RESERVATÓRIO DE FIBRA/FIBROCIMENTO  FORNECIMENTO E INSTALAÇÃO. AF_06/2016</v>
          </cell>
          <cell r="C3213" t="str">
            <v>M</v>
          </cell>
          <cell r="D3213" t="str">
            <v>32,85</v>
          </cell>
        </row>
        <row r="3214">
          <cell r="A3214">
            <v>96732</v>
          </cell>
          <cell r="B3214" t="str">
            <v>TUBO, PPR, DN 63, CLASSE PN 25,  INSTALADO EM RESERVAÇÃO DE ÁGUA DE EDIFICAÇÃO QUE POSSUA RESERVATÓRIO DE FIBRA/FIBROCIMENTO  FORNECIMENTO E INSTALAÇÃO. AF_06/2016</v>
          </cell>
          <cell r="C3214" t="str">
            <v>M</v>
          </cell>
          <cell r="D3214" t="str">
            <v>40,65</v>
          </cell>
        </row>
        <row r="3215">
          <cell r="A3215">
            <v>96733</v>
          </cell>
          <cell r="B3215" t="str">
            <v>TUBO, PPR, DN 75, CLASSE PN 25,  INSTALADO EM RESERVAÇÃO DE ÁGUA DE EDIFICAÇÃO QUE POSSUA RESERVATÓRIO DE FIBRA/FIBROCIMENTO  FORNECIMENTO E INSTALAÇÃO. AF_06/2016</v>
          </cell>
          <cell r="C3215" t="str">
            <v>M</v>
          </cell>
          <cell r="D3215" t="str">
            <v>74,56</v>
          </cell>
        </row>
        <row r="3216">
          <cell r="A3216">
            <v>96734</v>
          </cell>
          <cell r="B3216" t="str">
            <v>TUBO, PPR, DN 90, CLASSE PN 25,  INSTALADO EM RESERVAÇÃO DE ÁGUA DE EDIFICAÇÃO QUE POSSUA RESERVATÓRIO DE FIBRA/FIBROCIMENTO  FORNECIMENTO E INSTALAÇÃO. AF_06/2016</v>
          </cell>
          <cell r="C3216" t="str">
            <v>M</v>
          </cell>
          <cell r="D3216" t="str">
            <v>103,28</v>
          </cell>
        </row>
        <row r="3217">
          <cell r="A3217">
            <v>96735</v>
          </cell>
          <cell r="B3217" t="str">
            <v>TUBO, PPR, DN 110, CLASSE PN 25,  INSTALADO EM RESERVAÇÃO DE ÁGUA DE EDIFICAÇÃO QUE POSSUA RESERVATÓRIO DE FIBRA/FIBROCIMENTO  FORNECIMENTO E INSTALAÇÃO. AF_06/2016</v>
          </cell>
          <cell r="C3217" t="str">
            <v>M</v>
          </cell>
          <cell r="D3217" t="str">
            <v>134,87</v>
          </cell>
        </row>
        <row r="3218">
          <cell r="A3218">
            <v>96794</v>
          </cell>
          <cell r="B3218" t="str">
            <v>TUBO, PEX, MONOCAMADA, DN 16, INSTALADO EM RAMAL OU SUB-RAMAL DE ÁGUA  FORNECIMENTO E INSTALAÇÃO. AF_06/2015</v>
          </cell>
          <cell r="C3218" t="str">
            <v>M</v>
          </cell>
          <cell r="D3218" t="str">
            <v>6,68</v>
          </cell>
        </row>
        <row r="3219">
          <cell r="A3219">
            <v>96795</v>
          </cell>
          <cell r="B3219" t="str">
            <v>TUBO, PEX, MONOCAMADA, DN 20, INSTALADO EM RAMAL OU SUB-RAMAL DE ÁGUA  FORNECIMENTO E INSTALAÇÃO. AF_06/2015</v>
          </cell>
          <cell r="C3219" t="str">
            <v>M</v>
          </cell>
          <cell r="D3219" t="str">
            <v>8,51</v>
          </cell>
        </row>
        <row r="3220">
          <cell r="A3220">
            <v>96796</v>
          </cell>
          <cell r="B3220" t="str">
            <v>TUBO, PEX, MONOCAMADA, DN 25, INSTALADO EM RAMAL OU SUB-RAMAL DE ÁGUA  FORNECIMENTO E INSTALAÇÃO. AF_06/2015</v>
          </cell>
          <cell r="C3220" t="str">
            <v>M</v>
          </cell>
          <cell r="D3220" t="str">
            <v>11,96</v>
          </cell>
        </row>
        <row r="3221">
          <cell r="A3221">
            <v>96797</v>
          </cell>
          <cell r="B3221" t="str">
            <v>TUBO, PEX, MONOCAMADA, DN 32, INSTALADO EM RAMAL OU SUB-RAMAL DE ÁGUA  FORNECIMENTO E INSTALAÇÃO. AF_06/2015</v>
          </cell>
          <cell r="C3221" t="str">
            <v>M</v>
          </cell>
          <cell r="D3221" t="str">
            <v>18,11</v>
          </cell>
        </row>
        <row r="3222">
          <cell r="A3222">
            <v>96798</v>
          </cell>
          <cell r="B3222" t="str">
            <v>TUBO, PEX, MONOCAMADA, DN 16, INSTALADO EM RAMAL DE DISTRIBUIÇÃO DE ÁGUA  FORNECIMENTO E INSTALAÇÃO. AF_06/2015</v>
          </cell>
          <cell r="C3222" t="str">
            <v>M</v>
          </cell>
          <cell r="D3222" t="str">
            <v>6,78</v>
          </cell>
        </row>
        <row r="3223">
          <cell r="A3223">
            <v>96799</v>
          </cell>
          <cell r="B3223" t="str">
            <v>TUBO, PEX, MONOCAMADA, DN 20, INSTALADO EM RAMAL DE DISTRIBUIÇÃO DE ÁGUA  FORNECIMENTO E INSTALAÇÃO. AF_06/2015</v>
          </cell>
          <cell r="C3223" t="str">
            <v>M</v>
          </cell>
          <cell r="D3223" t="str">
            <v>9,07</v>
          </cell>
        </row>
        <row r="3224">
          <cell r="A3224">
            <v>96800</v>
          </cell>
          <cell r="B3224" t="str">
            <v>TUBO, PEX, MONOCAMADA, DN 25, INSTALADO EM RAMAL DE DISTRIBUIÇÃO DE ÁGUA  FORNECIMENTO E INSTALAÇÃO. AF_06/2015</v>
          </cell>
          <cell r="C3224" t="str">
            <v>M</v>
          </cell>
          <cell r="D3224" t="str">
            <v>13,11</v>
          </cell>
        </row>
        <row r="3225">
          <cell r="A3225">
            <v>96801</v>
          </cell>
          <cell r="B3225" t="str">
            <v>TUBO, PEX, MONOCAMADA, DN 32, INSTALADO EM RAMAL DE DISTRIBUIÇÃO DE ÁGUA  FORNECIMENTO E INSTALAÇÃO. AF_06/2015</v>
          </cell>
          <cell r="C3225" t="str">
            <v>M</v>
          </cell>
          <cell r="D3225" t="str">
            <v>20,11</v>
          </cell>
        </row>
        <row r="3226">
          <cell r="A3226">
            <v>97327</v>
          </cell>
          <cell r="B3226" t="str">
            <v>TUBO EM COBRE FLEXÍVEL, DN 1/4, COM ISOLAMENTO, INSTALADO EM RAMAL DE ALIMENTAÇÃO DE AR CONDICIONADO COM CONDENSADORA INDIVIDUAL   FORNECIMENTO E INSTALAÇÃO. AF_12/2015</v>
          </cell>
          <cell r="C3226" t="str">
            <v>M</v>
          </cell>
          <cell r="D3226" t="str">
            <v>20,75</v>
          </cell>
        </row>
        <row r="3227">
          <cell r="A3227">
            <v>97328</v>
          </cell>
          <cell r="B3227" t="str">
            <v>TUBO EM COBRE FLEXÍVEL, DN 3/8", COM ISOLAMENTO, INSTALADO EM RAMAL DE ALIMENTAÇÃO DE AR CONDICIONADO COM CONDENSADORA INDIVIDUAL  FORNECIMENTO E INSTALAÇÃO. AF_12/2015</v>
          </cell>
          <cell r="C3227" t="str">
            <v>M</v>
          </cell>
          <cell r="D3227" t="str">
            <v>36,33</v>
          </cell>
        </row>
        <row r="3228">
          <cell r="A3228">
            <v>97329</v>
          </cell>
          <cell r="B3228" t="str">
            <v>TUBO EM COBRE FLEXÍVEL, DN 1/2", COM ISOLAMENTO, INSTALADO EM RAMAL DE ALIMENTAÇÃO DE AR CONDICIONADO COM CONDENSADORA INDIVIDUAL  FORNECIMENTO E INSTALAÇÃO. AF_12/2015</v>
          </cell>
          <cell r="C3228" t="str">
            <v>M</v>
          </cell>
          <cell r="D3228" t="str">
            <v>45,35</v>
          </cell>
        </row>
        <row r="3229">
          <cell r="A3229">
            <v>97330</v>
          </cell>
          <cell r="B3229" t="str">
            <v>TUBO EM COBRE FLEXÍVEL, DN 5/8", COM ISOLAMENTO, INSTALADO EM RAMAL DE ALIMENTAÇÃO DE AR CONDICIONADO COM CONDENSADORA INDIVIDUAL  FORNECIMENTO E INSTALAÇÃO. AF_12/2015</v>
          </cell>
          <cell r="C3229" t="str">
            <v>M</v>
          </cell>
          <cell r="D3229" t="str">
            <v>55,34</v>
          </cell>
        </row>
        <row r="3230">
          <cell r="A3230">
            <v>97331</v>
          </cell>
          <cell r="B3230" t="str">
            <v>TUBO EM COBRE FLEXÍVEL, DN 1/4", COM ISOLAMENTO, INSTALADO EM RAMAL DE ALIMENTAÇÃO DE AR CONDICIONADO COM CONDENSADORA CENTRAL  FORNECIMENTO E INSTALAÇÃO. AF_12/2015</v>
          </cell>
          <cell r="C3230" t="str">
            <v>M</v>
          </cell>
          <cell r="D3230" t="str">
            <v>20,97</v>
          </cell>
        </row>
        <row r="3231">
          <cell r="A3231">
            <v>97332</v>
          </cell>
          <cell r="B3231" t="str">
            <v>TUBO EM COBRE FLEXÍVEL, DN 3/8", COM ISOLAMENTO, INSTALADO EM RAMAL DE ALIMENTAÇÃO DE AR CONDICIONADO COM CONDENSADORA CENTRAL  FORNECIMENTO E INSTALAÇÃO. AF_12/2015</v>
          </cell>
          <cell r="C3231" t="str">
            <v>M</v>
          </cell>
          <cell r="D3231" t="str">
            <v>36,58</v>
          </cell>
        </row>
        <row r="3232">
          <cell r="A3232">
            <v>97333</v>
          </cell>
          <cell r="B3232" t="str">
            <v>TUBO EM COBRE FLEXÍVEL, DN 1/2", COM ISOLAMENTO, INSTALADO EM RAMAL DE ALIMENTAÇÃO DE AR CONDICIONADO COM CONDENSADORA CENTRAL  FORNECIMENTO E INSTALAÇÃO. AF_12/2015</v>
          </cell>
          <cell r="C3232" t="str">
            <v>M</v>
          </cell>
          <cell r="D3232" t="str">
            <v>45,67</v>
          </cell>
        </row>
        <row r="3233">
          <cell r="A3233">
            <v>97334</v>
          </cell>
          <cell r="B3233" t="str">
            <v>TUBO EM COBRE FLEXÍVEL, DN 5/8, COM ISOLAMENTO, INSTALADO EM RAMAL DE ALIMENTAÇÃO DE AR CONDICIONADO COM CONDENSADORA CENTRAL   FORNECIMENTO E INSTALAÇÃO. AF_12/2015</v>
          </cell>
          <cell r="C3233" t="str">
            <v>M</v>
          </cell>
          <cell r="D3233" t="str">
            <v>55,69</v>
          </cell>
        </row>
        <row r="3234">
          <cell r="A3234">
            <v>97335</v>
          </cell>
          <cell r="B3234" t="str">
            <v>TUBO EM COBRE RÍGIDO, DN 22 MM, CLASSE A, SEM ISOLAMENTO, INSTALADO EM PRUMADA  FORNECIMENTO E INSTALAÇÃO. AF_12/2015</v>
          </cell>
          <cell r="C3234" t="str">
            <v>M</v>
          </cell>
          <cell r="D3234" t="str">
            <v>56,51</v>
          </cell>
        </row>
        <row r="3235">
          <cell r="A3235">
            <v>97336</v>
          </cell>
          <cell r="B3235" t="str">
            <v>TUBO EM COBRE RÍGIDO, DN 28 MM, CLASSE A, SEM ISOLAMENTO, INSTALADO EM PRUMADA  FORNECIMENTO E INSTALAÇÃO. AF_12/2015</v>
          </cell>
          <cell r="C3235" t="str">
            <v>M</v>
          </cell>
          <cell r="D3235" t="str">
            <v>71,77</v>
          </cell>
        </row>
        <row r="3236">
          <cell r="A3236">
            <v>97337</v>
          </cell>
          <cell r="B3236" t="str">
            <v>TUBO EM COBRE RÍGIDO, DN 35 MM, CLASSE A, SEM ISOLAMENTO, INSTALADO EM PRUMADA  FORNECIMENTO E INSTALAÇÃO. AF_12/2015</v>
          </cell>
          <cell r="C3236" t="str">
            <v>M</v>
          </cell>
          <cell r="D3236" t="str">
            <v>107,81</v>
          </cell>
        </row>
        <row r="3237">
          <cell r="A3237">
            <v>97338</v>
          </cell>
          <cell r="B3237" t="str">
            <v>TUBO EM COBRE RÍGIDO, DN 42 MM, CLASSE A, SEM ISOLAMENTO, INSTALADO EM PRUMADA  FORNECIMENTO E INSTALAÇÃO. AF_12/2015</v>
          </cell>
          <cell r="C3237" t="str">
            <v>M</v>
          </cell>
          <cell r="D3237" t="str">
            <v>129,60</v>
          </cell>
        </row>
        <row r="3238">
          <cell r="A3238">
            <v>97339</v>
          </cell>
          <cell r="B3238" t="str">
            <v>TUBO EM COBRE RÍGIDO, DN 54 MM, CLASSE A, SEM ISOLAMENTO, INSTALADO EM PRUMADA  FORNECIMENTO E INSTALAÇÃO. AF_12/2015</v>
          </cell>
          <cell r="C3238" t="str">
            <v>M</v>
          </cell>
          <cell r="D3238" t="str">
            <v>139,36</v>
          </cell>
        </row>
        <row r="3239">
          <cell r="A3239">
            <v>97340</v>
          </cell>
          <cell r="B3239" t="str">
            <v>TUBO EM COBRE RÍGIDO, DN 66 MM, CLASSE A, SEM ISOLAMENTO, INSTALADO EM PRUMADA  FORNECIMENTO E INSTALAÇÃO. AF_12/2015</v>
          </cell>
          <cell r="C3239" t="str">
            <v>M</v>
          </cell>
          <cell r="D3239" t="str">
            <v>139,91</v>
          </cell>
        </row>
        <row r="3240">
          <cell r="A3240">
            <v>97341</v>
          </cell>
          <cell r="B3240" t="str">
            <v>TUBO EM COBRE RÍGIDO, DN 15 MM, CLASSE A, SEM ISOLAMENTO, INSTALADO EM RAMAL DE DISTRIBUIÇÃO  FORNECIMENTO E INSTALAÇÃO. AF_12/2015</v>
          </cell>
          <cell r="C3240" t="str">
            <v>M</v>
          </cell>
          <cell r="D3240" t="str">
            <v>37,99</v>
          </cell>
        </row>
        <row r="3241">
          <cell r="A3241">
            <v>97342</v>
          </cell>
          <cell r="B3241" t="str">
            <v>TUBO EM COBRE RÍGIDO, DN 22 MM, CLASSE A, SEM ISOLAMENTO, INSTALADO EM RAMAL DE DISTRIBUIÇÃO FORNECIMENTO E INSTALAÇÃO. AF_12/2015</v>
          </cell>
          <cell r="C3241" t="str">
            <v>M</v>
          </cell>
          <cell r="D3241" t="str">
            <v>59,61</v>
          </cell>
        </row>
        <row r="3242">
          <cell r="A3242">
            <v>97343</v>
          </cell>
          <cell r="B3242" t="str">
            <v>TUBO EM COBRE RÍGIDO, DN 28 MM, CLASSE A, SEM ISOLAMENTO, INSTALADO EM RAMAL DE DISTRIBUIÇÃO FORNECIMENTO E INSTALAÇÃO. AF_12/2015</v>
          </cell>
          <cell r="C3242" t="str">
            <v>M</v>
          </cell>
          <cell r="D3242" t="str">
            <v>75,10</v>
          </cell>
        </row>
        <row r="3243">
          <cell r="A3243">
            <v>97344</v>
          </cell>
          <cell r="B3243" t="str">
            <v>TUBO EM COBRE RÍGIDO, DN 15 MM, CLASSE A, SEM ISOLAMENTO, INSTALADO EM RAMAL E SUB-RAMAL  FORNECIMENTO E INSTALAÇÃO. AF_12/2015</v>
          </cell>
          <cell r="C3243" t="str">
            <v>M</v>
          </cell>
          <cell r="D3243" t="str">
            <v>44,82</v>
          </cell>
        </row>
        <row r="3244">
          <cell r="A3244">
            <v>97345</v>
          </cell>
          <cell r="B3244" t="str">
            <v>TUBO EM COBRE RÍGIDO, DN 22 MM, CLASSE A, SEM ISOLAMENTO, INSTALADO EM RAMAL E SUB-RAMAL  FORNECIMENTO E INSTALAÇÃO. AF_12/2015</v>
          </cell>
          <cell r="C3244" t="str">
            <v>M</v>
          </cell>
          <cell r="D3244" t="str">
            <v>71,34</v>
          </cell>
        </row>
        <row r="3245">
          <cell r="A3245">
            <v>97346</v>
          </cell>
          <cell r="B3245" t="str">
            <v>TUBO EM COBRE RÍGIDO, DN 28 MM, CLASSE A, SEM ISOLAMENTO, INSTALADO EM RAMAL E SUB-RAMAL  FORNECIMENTO E INSTALAÇÃO. AF_12/2015</v>
          </cell>
          <cell r="C3245" t="str">
            <v>M</v>
          </cell>
          <cell r="D3245" t="str">
            <v>91,09</v>
          </cell>
        </row>
        <row r="3246">
          <cell r="A3246">
            <v>97347</v>
          </cell>
          <cell r="B3246" t="str">
            <v>TUBO EM COBRE RÍGIDO, DN 22 MM, CLASSE I, SEM ISOLAMENTO, INSTALADO EM PRUMADA  FORNECIMENTO E INSTALAÇÃO. AF_12/2015</v>
          </cell>
          <cell r="C3246" t="str">
            <v>M</v>
          </cell>
          <cell r="D3246" t="str">
            <v>68,07</v>
          </cell>
        </row>
        <row r="3247">
          <cell r="A3247">
            <v>97348</v>
          </cell>
          <cell r="B3247" t="str">
            <v>TUBO EM COBRE RÍGIDO, DN 28 MM, CLASSE I, SEM ISOLAMENTO, INSTALADO EM PRUMADA  FORNECIMENTO E INSTALAÇÃO. AF_12/2015</v>
          </cell>
          <cell r="C3247" t="str">
            <v>M</v>
          </cell>
          <cell r="D3247" t="str">
            <v>94,02</v>
          </cell>
        </row>
        <row r="3248">
          <cell r="A3248">
            <v>97349</v>
          </cell>
          <cell r="B3248" t="str">
            <v>TUBO EM COBRE RÍGIDO, DN 35 MM, CLASSE I, SEM ISOLAMENTO, INSTALADO EM PRUMADA  FORNECIMENTO E INSTALAÇÃO. AF_12/2015</v>
          </cell>
          <cell r="C3248" t="str">
            <v>M</v>
          </cell>
          <cell r="D3248" t="str">
            <v>135,51</v>
          </cell>
        </row>
        <row r="3249">
          <cell r="A3249">
            <v>97350</v>
          </cell>
          <cell r="B3249" t="str">
            <v>TUBO EM COBRE RÍGIDO, DN 42 MM, CLASSE I, SEM ISOLAMENTO, INSTALADO EM PRUMADA  FORNECIMENTO E INSTALAÇÃO. AF_12/2015</v>
          </cell>
          <cell r="C3249" t="str">
            <v>M</v>
          </cell>
          <cell r="D3249" t="str">
            <v>164,54</v>
          </cell>
        </row>
        <row r="3250">
          <cell r="A3250">
            <v>97351</v>
          </cell>
          <cell r="B3250" t="str">
            <v>TUBO EM COBRE RÍGIDO, DN 54 MM, CLASSE I, SEM ISOLAMENTO, INSTALADO EM PRUMADA  FORNECIMENTO E INSTALAÇÃO. AF_12/2015</v>
          </cell>
          <cell r="C3250" t="str">
            <v>M</v>
          </cell>
          <cell r="D3250" t="str">
            <v>227,50</v>
          </cell>
        </row>
        <row r="3251">
          <cell r="A3251">
            <v>97352</v>
          </cell>
          <cell r="B3251" t="str">
            <v>TUBO EM COBRE RÍGIDO, DN 66 MM, CLASSE I, SEM ISOLAMENTO, INSTALADO EM PRUMADA  FORNECIMENTO E INSTALAÇÃO. AF_12/2015</v>
          </cell>
          <cell r="C3251" t="str">
            <v>M</v>
          </cell>
          <cell r="D3251" t="str">
            <v>294,84</v>
          </cell>
        </row>
        <row r="3252">
          <cell r="A3252">
            <v>97353</v>
          </cell>
          <cell r="B3252" t="str">
            <v>TUBO EM COBRE RÍGIDO, DN 15 MM, CLASSE I, SEM ISOLAMENTO, INSTALADO EM RAMAL DE DISTRIBUIÇÃO  FORNECIMENTO E INSTALAÇÃO. AF_12/2015</v>
          </cell>
          <cell r="C3252" t="str">
            <v>M</v>
          </cell>
          <cell r="D3252" t="str">
            <v>44,83</v>
          </cell>
        </row>
        <row r="3253">
          <cell r="A3253">
            <v>97354</v>
          </cell>
          <cell r="B3253" t="str">
            <v>TUBO EM COBRE RÍGIDO, DN 22 MM, CLASSE I, SEM ISOLAMENTO, INSTALADO EM RAMAL DE DISTRIBUIÇÃO FORNECIMENTO E INSTALAÇÃO. AF_12/2015</v>
          </cell>
          <cell r="C3253" t="str">
            <v>M</v>
          </cell>
          <cell r="D3253" t="str">
            <v>71,17</v>
          </cell>
        </row>
        <row r="3254">
          <cell r="A3254">
            <v>97355</v>
          </cell>
          <cell r="B3254" t="str">
            <v>TUBO EM COBRE RÍGIDO, DN 28 MM, CLASSE I, SEM ISOLAMENTO, INSTALADO EM RAMAL DE DISTRIBUIÇÃO FORNECIMENTO E INSTALAÇÃO. AF_12/2015</v>
          </cell>
          <cell r="C3254" t="str">
            <v>M</v>
          </cell>
          <cell r="D3254" t="str">
            <v>97,35</v>
          </cell>
        </row>
        <row r="3255">
          <cell r="A3255">
            <v>97356</v>
          </cell>
          <cell r="B3255" t="str">
            <v>TUBO EM COBRE RÍGIDO, DN 15 MM, CLASSE I, SEM ISOLAMENTO, INSTALADO EM RAMAL E SUB-RAMAL  FORNECIMENTO E INSTALAÇÃO. AF_12/2015</v>
          </cell>
          <cell r="C3255" t="str">
            <v>M</v>
          </cell>
          <cell r="D3255" t="str">
            <v>51,66</v>
          </cell>
        </row>
        <row r="3256">
          <cell r="A3256">
            <v>97357</v>
          </cell>
          <cell r="B3256" t="str">
            <v>TUBO EM COBRE RÍGIDO, DN 22 MM, CLASSE I, SEM ISOLAMENTO, INSTALADO EM RAMAL E SUB-RAMAL  FORNECIMENTO E INSTALAÇÃO. AF_12/2015</v>
          </cell>
          <cell r="C3256" t="str">
            <v>M</v>
          </cell>
          <cell r="D3256" t="str">
            <v>82,90</v>
          </cell>
        </row>
        <row r="3257">
          <cell r="A3257">
            <v>97358</v>
          </cell>
          <cell r="B3257" t="str">
            <v>TUBO EM COBRE RÍGIDO, DN 28 MM, CLASSE I, SEM ISOLAMENTO, INSTALADO EM RAMAL E SUB-RAMAL  FORNECIMENTO E INSTALAÇÃO. AF_12/2015</v>
          </cell>
          <cell r="C3257" t="str">
            <v>M</v>
          </cell>
          <cell r="D3257" t="str">
            <v>113,34</v>
          </cell>
        </row>
        <row r="3258">
          <cell r="A3258">
            <v>97498</v>
          </cell>
          <cell r="B3258" t="str">
            <v>TUBO DE AÇO GALVANIZADO COM COSTURA, CLASSE MÉDIA, DN 25 (1"), CONEXÃO ROSQUEADA, INSTALADO EM REDE DE ALIMENTAÇÃO PARA HIDRANTE - FORNECIMENTO E INSTALAÇÃO. AF_12/2015</v>
          </cell>
          <cell r="C3258" t="str">
            <v>M</v>
          </cell>
          <cell r="D3258" t="str">
            <v>29,33</v>
          </cell>
        </row>
        <row r="3259">
          <cell r="A3259">
            <v>97535</v>
          </cell>
          <cell r="B3259" t="str">
            <v>TUBO DE AÇO GALVANIZADO COM COSTURA, CLASSE MÉDIA, CONEXÃO ROSQUEADA, DN 25 (1"), INSTALADO EM REDE DE ALIMENTAÇÃO PARA SPRINKLER - FORNECIMENTO E INSTALAÇÃO. AF_12/2015</v>
          </cell>
          <cell r="C3259" t="str">
            <v>M</v>
          </cell>
          <cell r="D3259" t="str">
            <v>32,44</v>
          </cell>
        </row>
        <row r="3260">
          <cell r="A3260">
            <v>97536</v>
          </cell>
          <cell r="B3260" t="str">
            <v>TUBO DE AÇO GALVANIZADO COM COSTURA, CLASSE MÉDIA, CONEXÃO ROSQUEADA, DN 25 (1"), INSTALADO EM RAMAIS  E SUB-RAMAIS DE GÁS - FORNECIMENTO E INSTALAÇÃO. AF_12/2015</v>
          </cell>
          <cell r="C3260" t="str">
            <v>M</v>
          </cell>
          <cell r="D3260" t="str">
            <v>39,58</v>
          </cell>
        </row>
        <row r="3261">
          <cell r="A3261">
            <v>100788</v>
          </cell>
          <cell r="B3261" t="str">
            <v>KIT CAVALETE PARA GÁS - SEM MEDIDOR OU REGULADOR - ENTRADA INDIVIDUAL PRINCIPAL, EM AÇO GALVANIZADO DN 15 E 25 MM (1/2" E 1") - FORNECIMENTO E INSTALAÇÃO. AF_01/2020</v>
          </cell>
          <cell r="C3261" t="str">
            <v>UN</v>
          </cell>
          <cell r="D3261" t="str">
            <v>452,43</v>
          </cell>
        </row>
        <row r="3262">
          <cell r="A3262">
            <v>100791</v>
          </cell>
          <cell r="B3262" t="str">
            <v>TUBO, PEX, MULTICAMADA, DN 16, INSTALADO EM IMPLANTAÇÃO DE INSTALAÇÕES DE GÁS - FORNECIMENTO E INSTALAÇÃO. AF_01/2020</v>
          </cell>
          <cell r="C3262" t="str">
            <v>M</v>
          </cell>
          <cell r="D3262" t="str">
            <v>13,86</v>
          </cell>
        </row>
        <row r="3263">
          <cell r="A3263">
            <v>100792</v>
          </cell>
          <cell r="B3263" t="str">
            <v>TUBO, PEX, MULTICAMADA, DN 20, INSTALADO EM IMPLANTAÇÃO DE INSTALAÇÕES DE GÁS - FORNECIMENTO E INSTALAÇÃO. AF_01/2020</v>
          </cell>
          <cell r="C3263" t="str">
            <v>M</v>
          </cell>
          <cell r="D3263" t="str">
            <v>20,43</v>
          </cell>
        </row>
        <row r="3264">
          <cell r="A3264">
            <v>100793</v>
          </cell>
          <cell r="B3264" t="str">
            <v>TUBO, PEX, MULTICAMADA, DN 26, INSTALADO EM IMPLANTAÇÃO DE INSTALAÇÕES DE GÁS - FORNECIMENTO E INSTALAÇÃO. AF_01/2020</v>
          </cell>
          <cell r="C3264" t="str">
            <v>M</v>
          </cell>
          <cell r="D3264" t="str">
            <v>27,16</v>
          </cell>
        </row>
        <row r="3265">
          <cell r="A3265">
            <v>100794</v>
          </cell>
          <cell r="B3265" t="str">
            <v>TUBO, PEX, MULTICAMADA, DN 32, INSTALADO EM IMPLANTAÇÃO DE INSTALAÇÕES DE GÁS - FORNECIMENTO E INSTALAÇÃO. AF_01/2020</v>
          </cell>
          <cell r="C3265" t="str">
            <v>M</v>
          </cell>
          <cell r="D3265" t="str">
            <v>36,69</v>
          </cell>
        </row>
        <row r="3266">
          <cell r="A3266">
            <v>100803</v>
          </cell>
          <cell r="B3266" t="str">
            <v>TUBO, PEX, MULTICAMADA, DN 16, INSTALADO EM RAMAL INTERNO DE INSTALAÇÕES DE GÁS - FORNECIMENTO E INSTALAÇÃO. AF_01/2020</v>
          </cell>
          <cell r="C3266" t="str">
            <v>M</v>
          </cell>
          <cell r="D3266" t="str">
            <v>13,20</v>
          </cell>
        </row>
        <row r="3267">
          <cell r="A3267">
            <v>100804</v>
          </cell>
          <cell r="B3267" t="str">
            <v>TUBO, PEX, MULTICAMADA, DN 20, INSTALADO EM RAMAL INTERNO DE INSTALAÇÕES DE GÁS - FORNECIMENTO E INSTALAÇÃO. AF_01/2020</v>
          </cell>
          <cell r="C3267" t="str">
            <v>M</v>
          </cell>
          <cell r="D3267" t="str">
            <v>19,65</v>
          </cell>
        </row>
        <row r="3268">
          <cell r="A3268">
            <v>100805</v>
          </cell>
          <cell r="B3268" t="str">
            <v>TUBO, PEX, MULTICAMADA, DN 26, INSTALADO EM RAMAL INTERNO DE INSTALAÇÕES DE GÁS - FORNECIMENTO E INSTALAÇÃO. AF_01/2020</v>
          </cell>
          <cell r="C3268" t="str">
            <v>M</v>
          </cell>
          <cell r="D3268" t="str">
            <v>26,22</v>
          </cell>
        </row>
        <row r="3269">
          <cell r="A3269">
            <v>100806</v>
          </cell>
          <cell r="B3269" t="str">
            <v>TUBO, PEX, MULTICAMADA, DN 32, INSTALADO EM RAMAL INTERNO DE INSTALAÇÕES DE GÁS - FORNECIMENTO E INSTALAÇÃO. AF_01/2020</v>
          </cell>
          <cell r="C3269" t="str">
            <v>M</v>
          </cell>
          <cell r="D3269" t="str">
            <v>35,54</v>
          </cell>
        </row>
        <row r="3270">
          <cell r="A3270">
            <v>72306</v>
          </cell>
          <cell r="B3270" t="str">
            <v>COTOVELO DE AÇO GALVANIZADO 4" - FORNECIMENTO E INSTALAÇÃO</v>
          </cell>
          <cell r="C3270" t="str">
            <v>UN</v>
          </cell>
          <cell r="D3270" t="str">
            <v>162,40</v>
          </cell>
        </row>
        <row r="3271">
          <cell r="A3271">
            <v>72307</v>
          </cell>
          <cell r="B3271" t="str">
            <v>COTOVELO DE AÇO GALVANIZADO 5" - FORNECIMENTO E INSTALAÇÃO</v>
          </cell>
          <cell r="C3271" t="str">
            <v>UN</v>
          </cell>
          <cell r="D3271" t="str">
            <v>227,65</v>
          </cell>
        </row>
        <row r="3272">
          <cell r="A3272">
            <v>72313</v>
          </cell>
          <cell r="B3272" t="str">
            <v>COTOVELO DE AÇO GALVANIZADO 6" - FORNECIMENTO E INSTALAÇÃO</v>
          </cell>
          <cell r="C3272" t="str">
            <v>UN</v>
          </cell>
          <cell r="D3272" t="str">
            <v>530,99</v>
          </cell>
        </row>
        <row r="3273">
          <cell r="A3273">
            <v>72482</v>
          </cell>
          <cell r="B3273" t="str">
            <v>UNIAO DE ACO GALVANIZADO 4" - FORNECIMENTO E INSTALACAO</v>
          </cell>
          <cell r="C3273" t="str">
            <v>UN</v>
          </cell>
          <cell r="D3273" t="str">
            <v>227,84</v>
          </cell>
        </row>
        <row r="3274">
          <cell r="A3274">
            <v>72619</v>
          </cell>
          <cell r="B3274" t="str">
            <v>LUVA DE ACO GALVANIZADO 4" - FORNECIMENTO E INSTALACAO</v>
          </cell>
          <cell r="C3274" t="str">
            <v>UN</v>
          </cell>
          <cell r="D3274" t="str">
            <v>95,28</v>
          </cell>
        </row>
        <row r="3275">
          <cell r="A3275">
            <v>72620</v>
          </cell>
          <cell r="B3275" t="str">
            <v>LUVA DE ACO GALVANIZADO 5" - FORNECIMENTO E INSTALACAO</v>
          </cell>
          <cell r="C3275" t="str">
            <v>UN</v>
          </cell>
          <cell r="D3275" t="str">
            <v>166,16</v>
          </cell>
        </row>
        <row r="3276">
          <cell r="A3276">
            <v>72621</v>
          </cell>
          <cell r="B3276" t="str">
            <v>LUVA DE ACO GALVANIZADO 6" - FORNECIMENTO E INSTALACAO</v>
          </cell>
          <cell r="C3276" t="str">
            <v>UN</v>
          </cell>
          <cell r="D3276" t="str">
            <v>266,75</v>
          </cell>
        </row>
        <row r="3277">
          <cell r="A3277">
            <v>72667</v>
          </cell>
          <cell r="B3277" t="str">
            <v>LUVA REDUCAO ACO GALVANIZADO 4X2.1/2" - FORNECIMENTO E INSTALACAO</v>
          </cell>
          <cell r="C3277" t="str">
            <v>UN</v>
          </cell>
          <cell r="D3277" t="str">
            <v>130,74</v>
          </cell>
        </row>
        <row r="3278">
          <cell r="A3278">
            <v>72668</v>
          </cell>
          <cell r="B3278" t="str">
            <v>LUVA REDUCAO ACO GALVANIZADO 4X2" - FORNECIMENTO E INSTALACAO</v>
          </cell>
          <cell r="C3278" t="str">
            <v>UN</v>
          </cell>
          <cell r="D3278" t="str">
            <v>130,06</v>
          </cell>
        </row>
        <row r="3279">
          <cell r="A3279">
            <v>72669</v>
          </cell>
          <cell r="B3279" t="str">
            <v>LUVA REDUCAO ACO GALVANIZADO 4X3" - FORNECIMENTO E INSTALACAO</v>
          </cell>
          <cell r="C3279" t="str">
            <v>UN</v>
          </cell>
          <cell r="D3279" t="str">
            <v>134,05</v>
          </cell>
        </row>
        <row r="3280">
          <cell r="A3280">
            <v>72681</v>
          </cell>
          <cell r="B3280" t="str">
            <v>NIPLE DE ACO GALVANIZADO 4" - FORNECIMENTO E INSTALACAO</v>
          </cell>
          <cell r="C3280" t="str">
            <v>UN</v>
          </cell>
          <cell r="D3280" t="str">
            <v>92,33</v>
          </cell>
        </row>
        <row r="3281">
          <cell r="A3281">
            <v>72682</v>
          </cell>
          <cell r="B3281" t="str">
            <v>NIPLE DE ACO GALVANIZADO 5" - FORNECIMENTO E INSTALACAO</v>
          </cell>
          <cell r="C3281" t="str">
            <v>UN</v>
          </cell>
          <cell r="D3281" t="str">
            <v>185,77</v>
          </cell>
        </row>
        <row r="3282">
          <cell r="A3282">
            <v>72683</v>
          </cell>
          <cell r="B3282" t="str">
            <v>NIPLE DE ACO GALVANIZADO 6" - FORNECIMENTO E INSTALACAO</v>
          </cell>
          <cell r="C3282" t="str">
            <v>UN</v>
          </cell>
          <cell r="D3282" t="str">
            <v>298,45</v>
          </cell>
        </row>
        <row r="3283">
          <cell r="A3283">
            <v>72719</v>
          </cell>
          <cell r="B3283" t="str">
            <v>TE DE ACO GALVANIZADO 4" - FORNECIMENTO E INSTALACAO</v>
          </cell>
          <cell r="C3283" t="str">
            <v>UN</v>
          </cell>
          <cell r="D3283" t="str">
            <v>203,70</v>
          </cell>
        </row>
        <row r="3284">
          <cell r="A3284">
            <v>72720</v>
          </cell>
          <cell r="B3284" t="str">
            <v>TE DE ACO GALVANIZADO 5" - FORNECIMENTO E INSTALACAO</v>
          </cell>
          <cell r="C3284" t="str">
            <v>UN</v>
          </cell>
          <cell r="D3284" t="str">
            <v>280,51</v>
          </cell>
        </row>
        <row r="3285">
          <cell r="A3285">
            <v>72721</v>
          </cell>
          <cell r="B3285" t="str">
            <v>TE DE ACO GALVANIZADO 6" - FORNECIMENTO E INSTALACAO</v>
          </cell>
          <cell r="C3285" t="str">
            <v>UN</v>
          </cell>
          <cell r="D3285" t="str">
            <v>607,63</v>
          </cell>
        </row>
        <row r="3286">
          <cell r="A3286">
            <v>89358</v>
          </cell>
          <cell r="B3286" t="str">
            <v>JOELHO 90 GRAUS, PVC, SOLDÁVEL, DN 20MM, INSTALADO EM RAMAL OU SUB-RAMAL DE ÁGUA - FORNECIMENTO E INSTALAÇÃO. AF_12/2014</v>
          </cell>
          <cell r="C3286" t="str">
            <v>UN</v>
          </cell>
          <cell r="D3286" t="str">
            <v>5,11</v>
          </cell>
        </row>
        <row r="3287">
          <cell r="A3287">
            <v>89359</v>
          </cell>
          <cell r="B3287" t="str">
            <v>JOELHO 45 GRAUS, PVC, SOLDÁVEL, DN 20MM, INSTALADO EM RAMAL OU SUB-RAMAL DE ÁGUA - FORNECIMENTO E INSTALAÇÃO. AF_12/2014</v>
          </cell>
          <cell r="C3287" t="str">
            <v>UN</v>
          </cell>
          <cell r="D3287" t="str">
            <v>5,35</v>
          </cell>
        </row>
        <row r="3288">
          <cell r="A3288">
            <v>89360</v>
          </cell>
          <cell r="B3288" t="str">
            <v>CURVA 90 GRAUS, PVC, SOLDÁVEL, DN 20MM, INSTALADO EM RAMAL OU SUB-RAMAL DE ÁGUA - FORNECIMENTO E INSTALAÇÃO. AF_12/2014</v>
          </cell>
          <cell r="C3288" t="str">
            <v>UN</v>
          </cell>
          <cell r="D3288" t="str">
            <v>6,36</v>
          </cell>
        </row>
        <row r="3289">
          <cell r="A3289">
            <v>89361</v>
          </cell>
          <cell r="B3289" t="str">
            <v>CURVA 45 GRAUS, PVC, SOLDÁVEL, DN 20MM, INSTALADO EM RAMAL OU SUB-RAMAL DE ÁGUA - FORNECIMENTO E INSTALAÇÃO. AF_12/2014</v>
          </cell>
          <cell r="C3289" t="str">
            <v>UN</v>
          </cell>
          <cell r="D3289" t="str">
            <v>5,97</v>
          </cell>
        </row>
        <row r="3290">
          <cell r="A3290">
            <v>89362</v>
          </cell>
          <cell r="B3290" t="str">
            <v>JOELHO 90 GRAUS, PVC, SOLDÁVEL, DN 25MM, INSTALADO EM RAMAL OU SUB-RAMAL DE ÁGUA - FORNECIMENTO E INSTALAÇÃO. AF_12/2014</v>
          </cell>
          <cell r="C3290" t="str">
            <v>UN</v>
          </cell>
          <cell r="D3290" t="str">
            <v>6,07</v>
          </cell>
        </row>
        <row r="3291">
          <cell r="A3291">
            <v>89363</v>
          </cell>
          <cell r="B3291" t="str">
            <v>JOELHO 45 GRAUS, PVC, SOLDÁVEL, DN 25MM, INSTALADO EM RAMAL OU SUB-RAMAL DE ÁGUA - FORNECIMENTO E INSTALAÇÃO. AF_12/2014</v>
          </cell>
          <cell r="C3291" t="str">
            <v>UN</v>
          </cell>
          <cell r="D3291" t="str">
            <v>6,58</v>
          </cell>
        </row>
        <row r="3292">
          <cell r="A3292">
            <v>89364</v>
          </cell>
          <cell r="B3292" t="str">
            <v>CURVA 90 GRAUS, PVC, SOLDÁVEL, DN 25MM, INSTALADO EM RAMAL OU SUB-RAMAL DE ÁGUA - FORNECIMENTO E INSTALAÇÃO. AF_12/2014</v>
          </cell>
          <cell r="C3292" t="str">
            <v>UN</v>
          </cell>
          <cell r="D3292" t="str">
            <v>7,65</v>
          </cell>
        </row>
        <row r="3293">
          <cell r="A3293">
            <v>89365</v>
          </cell>
          <cell r="B3293" t="str">
            <v>CURVA 45 GRAUS, PVC, SOLDÁVEL, DN 25MM, INSTALADO EM RAMAL OU SUB-RAMAL DE ÁGUA - FORNECIMENTO E INSTALAÇÃO. AF_12/2014</v>
          </cell>
          <cell r="C3293" t="str">
            <v>UN</v>
          </cell>
          <cell r="D3293" t="str">
            <v>7,17</v>
          </cell>
        </row>
        <row r="3294">
          <cell r="A3294">
            <v>89366</v>
          </cell>
          <cell r="B3294" t="str">
            <v>JOELHO 90 GRAUS COM BUCHA DE LATÃO, PVC, SOLDÁVEL, DN 25MM, X 3/4 INSTALADO EM RAMAL OU SUB-RAMAL DE ÁGUA - FORNECIMENTO E INSTALAÇÃO. AF_12/2014</v>
          </cell>
          <cell r="C3294" t="str">
            <v>UN</v>
          </cell>
          <cell r="D3294" t="str">
            <v>10,46</v>
          </cell>
        </row>
        <row r="3295">
          <cell r="A3295">
            <v>89367</v>
          </cell>
          <cell r="B3295" t="str">
            <v>JOELHO 90 GRAUS, PVC, SOLDÁVEL, DN 32MM, INSTALADO EM RAMAL OU SUB-RAMAL DE ÁGUA - FORNECIMENTO E INSTALAÇÃO. AF_12/2014</v>
          </cell>
          <cell r="C3295" t="str">
            <v>UN</v>
          </cell>
          <cell r="D3295" t="str">
            <v>8,25</v>
          </cell>
        </row>
        <row r="3296">
          <cell r="A3296">
            <v>89368</v>
          </cell>
          <cell r="B3296" t="str">
            <v>JOELHO 45 GRAUS, PVC, SOLDÁVEL, DN 32MM, INSTALADO EM RAMAL OU SUB-RAMAL DE ÁGUA - FORNECIMENTO E INSTALAÇÃO. AF_12/2014</v>
          </cell>
          <cell r="C3296" t="str">
            <v>UN</v>
          </cell>
          <cell r="D3296" t="str">
            <v>9,69</v>
          </cell>
        </row>
        <row r="3297">
          <cell r="A3297">
            <v>89369</v>
          </cell>
          <cell r="B3297" t="str">
            <v>CURVA 90 GRAUS, PVC, SOLDÁVEL, DN 32MM, INSTALADO EM RAMAL OU SUB-RAMAL DE ÁGUA - FORNECIMENTO E INSTALAÇÃO. AF_12/2014</v>
          </cell>
          <cell r="C3297" t="str">
            <v>UN</v>
          </cell>
          <cell r="D3297" t="str">
            <v>11,48</v>
          </cell>
        </row>
        <row r="3298">
          <cell r="A3298">
            <v>89370</v>
          </cell>
          <cell r="B3298" t="str">
            <v>CURVA 45 GRAUS, PVC, SOLDÁVEL, DN 32MM, INSTALADO EM RAMAL OU SUB-RAMAL DE ÁGUA - FORNECIMENTO E INSTALAÇÃO. AF_12/2014</v>
          </cell>
          <cell r="C3298" t="str">
            <v>UN</v>
          </cell>
          <cell r="D3298" t="str">
            <v>9,39</v>
          </cell>
        </row>
        <row r="3299">
          <cell r="A3299">
            <v>89371</v>
          </cell>
          <cell r="B3299" t="str">
            <v>LUVA, PVC, SOLDÁVEL, DN 20MM, INSTALADO EM RAMAL OU SUB-RAMAL DE ÁGUA - FORNECIMENTO E INSTALAÇÃO. AF_12/2014</v>
          </cell>
          <cell r="C3299" t="str">
            <v>UN</v>
          </cell>
          <cell r="D3299" t="str">
            <v>3,81</v>
          </cell>
        </row>
        <row r="3300">
          <cell r="A3300">
            <v>89372</v>
          </cell>
          <cell r="B3300" t="str">
            <v>LUVA DE CORRER, PVC, SOLDÁVEL, DN 20MM, INSTALADO EM RAMAL OU SUB-RAMAL DE ÁGUA - FORNECIMENTO E INSTALAÇÃO. AF_12/2014</v>
          </cell>
          <cell r="C3300" t="str">
            <v>UN</v>
          </cell>
          <cell r="D3300" t="str">
            <v>8,57</v>
          </cell>
        </row>
        <row r="3301">
          <cell r="A3301">
            <v>89373</v>
          </cell>
          <cell r="B3301" t="str">
            <v>LUVA DE REDUÇÃO, PVC, SOLDÁVEL, DN 25MM X 20MM, INSTALADO EM RAMAL OU SUB-RAMAL DE ÁGUA - FORNECIMENTO E INSTALAÇÃO. AF_12/2014</v>
          </cell>
          <cell r="C3301" t="str">
            <v>UN</v>
          </cell>
          <cell r="D3301" t="str">
            <v>4,24</v>
          </cell>
        </row>
        <row r="3302">
          <cell r="A3302">
            <v>89374</v>
          </cell>
          <cell r="B3302" t="str">
            <v>LUVA COM BUCHA DE LATÃO, PVC, SOLDÁVEL, DN 20MM X 1/2, INSTALADO EM RAMAL OU SUB-RAMAL DE ÁGUA - FORNECIMENTO E INSTALAÇÃO. AF_12/2014</v>
          </cell>
          <cell r="C3302" t="str">
            <v>UN</v>
          </cell>
          <cell r="D3302" t="str">
            <v>6,82</v>
          </cell>
        </row>
        <row r="3303">
          <cell r="A3303">
            <v>89375</v>
          </cell>
          <cell r="B3303" t="str">
            <v>UNIÃO, PVC, SOLDÁVEL, DN 20MM, INSTALADO EM RAMAL OU SUB-RAMAL DE ÁGUA - FORNECIMENTO E INSTALAÇÃO. AF_12/2014</v>
          </cell>
          <cell r="C3303" t="str">
            <v>UN</v>
          </cell>
          <cell r="D3303" t="str">
            <v>8,38</v>
          </cell>
        </row>
        <row r="3304">
          <cell r="A3304">
            <v>89376</v>
          </cell>
          <cell r="B3304" t="str">
            <v>ADAPTADOR CURTO COM BOLSA E ROSCA PARA REGISTRO, PVC, SOLDÁVEL, DN 20MM X 1/2, INSTALADO EM RAMAL OU SUB-RAMAL DE ÁGUA - FORNECIMENTO E INSTALAÇÃO. AF_12/2014</v>
          </cell>
          <cell r="C3304" t="str">
            <v>UN</v>
          </cell>
          <cell r="D3304" t="str">
            <v>3,86</v>
          </cell>
        </row>
        <row r="3305">
          <cell r="A3305">
            <v>89377</v>
          </cell>
          <cell r="B3305" t="str">
            <v>CURVA DE TRANSPOSIÇÃO, PVC, SOLDÁVEL, DN 20MM, INSTALADO EM RAMAL OU SUB-RAMAL DE ÁGUA - FORNECIMENTO E INSTALAÇÃO. AF_12/2014</v>
          </cell>
          <cell r="C3305" t="str">
            <v>UN</v>
          </cell>
          <cell r="D3305" t="str">
            <v>6,16</v>
          </cell>
        </row>
        <row r="3306">
          <cell r="A3306">
            <v>89378</v>
          </cell>
          <cell r="B3306" t="str">
            <v>LUVA, PVC, SOLDÁVEL, DN 25MM, INSTALADO EM RAMAL OU SUB-RAMAL DE ÁGUA - FORNECIMENTO E INSTALAÇÃO. AF_12/2014</v>
          </cell>
          <cell r="C3306" t="str">
            <v>UN</v>
          </cell>
          <cell r="D3306" t="str">
            <v>4,51</v>
          </cell>
        </row>
        <row r="3307">
          <cell r="A3307">
            <v>89379</v>
          </cell>
          <cell r="B3307" t="str">
            <v>LUVA DE CORRER, PVC, SOLDÁVEL, DN 25MM, INSTALADO EM RAMAL OU SUB-RAMAL DE ÁGUA - FORNECIMENTO E INSTALAÇÃO. AF_12/2014</v>
          </cell>
          <cell r="C3307" t="str">
            <v>UN</v>
          </cell>
          <cell r="D3307" t="str">
            <v>10,85</v>
          </cell>
        </row>
        <row r="3308">
          <cell r="A3308">
            <v>89380</v>
          </cell>
          <cell r="B3308" t="str">
            <v>LUVA DE REDUÇÃO, PVC, SOLDÁVEL, DN 32MM X 25MM, INSTALADO EM RAMAL OU SUB-RAMAL DE ÁGUA - FORNECIMENTO E INSTALAÇÃO. AF_12/2014</v>
          </cell>
          <cell r="C3308" t="str">
            <v>UN</v>
          </cell>
          <cell r="D3308" t="str">
            <v>6,45</v>
          </cell>
        </row>
        <row r="3309">
          <cell r="A3309">
            <v>89381</v>
          </cell>
          <cell r="B3309" t="str">
            <v>LUVA COM BUCHA DE LATÃO, PVC, SOLDÁVEL, DN 25MM X 3/4, INSTALADO EM RAMAL OU SUB-RAMAL DE ÁGUA - FORNECIMENTO E INSTALAÇÃO. AF_12/2014</v>
          </cell>
          <cell r="C3309" t="str">
            <v>UN</v>
          </cell>
          <cell r="D3309" t="str">
            <v>8,52</v>
          </cell>
        </row>
        <row r="3310">
          <cell r="A3310">
            <v>89382</v>
          </cell>
          <cell r="B3310" t="str">
            <v>UNIÃO, PVC, SOLDÁVEL, DN 25MM, INSTALADO EM RAMAL OU SUB-RAMAL DE ÁGUA - FORNECIMENTO E INSTALAÇÃO. AF_12/2014</v>
          </cell>
          <cell r="C3310" t="str">
            <v>UN</v>
          </cell>
          <cell r="D3310" t="str">
            <v>9,97</v>
          </cell>
        </row>
        <row r="3311">
          <cell r="A3311">
            <v>89383</v>
          </cell>
          <cell r="B3311" t="str">
            <v>ADAPTADOR CURTO COM BOLSA E ROSCA PARA REGISTRO, PVC, SOLDÁVEL, DN 25MM X 3/4, INSTALADO EM RAMAL OU SUB-RAMAL DE ÁGUA - FORNECIMENTO E INSTALAÇÃO. AF_12/2014</v>
          </cell>
          <cell r="C3311" t="str">
            <v>UN</v>
          </cell>
          <cell r="D3311" t="str">
            <v>4,57</v>
          </cell>
        </row>
        <row r="3312">
          <cell r="A3312">
            <v>89384</v>
          </cell>
          <cell r="B3312" t="str">
            <v>CURVA DE TRANSPOSIÇÃO, PVC, SOLDÁVEL, DN 25MM, INSTALADO EM RAMAL OU SUB-RAMAL DE ÁGUA   FORNECIMENTO E INSTALAÇÃO. AF_12/2014</v>
          </cell>
          <cell r="C3312" t="str">
            <v>UN</v>
          </cell>
          <cell r="D3312" t="str">
            <v>8,62</v>
          </cell>
        </row>
        <row r="3313">
          <cell r="A3313">
            <v>89385</v>
          </cell>
          <cell r="B3313" t="str">
            <v>LUVA SOLDÁVEL E COM ROSCA, PVC, SOLDÁVEL, DN 25MM X 3/4, INSTALADO EM RAMAL OU SUB-RAMAL DE ÁGUA - FORNECIMENTO E INSTALAÇÃO. AF_12/2014</v>
          </cell>
          <cell r="C3313" t="str">
            <v>UN</v>
          </cell>
          <cell r="D3313" t="str">
            <v>5,07</v>
          </cell>
        </row>
        <row r="3314">
          <cell r="A3314">
            <v>89386</v>
          </cell>
          <cell r="B3314" t="str">
            <v>LUVA, PVC, SOLDÁVEL, DN 32MM, INSTALADO EM RAMAL OU SUB-RAMAL DE ÁGUA - FORNECIMENTO E INSTALAÇÃO. AF_12/2014</v>
          </cell>
          <cell r="C3314" t="str">
            <v>UN</v>
          </cell>
          <cell r="D3314" t="str">
            <v>6,15</v>
          </cell>
        </row>
        <row r="3315">
          <cell r="A3315">
            <v>89387</v>
          </cell>
          <cell r="B3315" t="str">
            <v>LUVA DE CORRER, PVC, SOLDÁVEL, DN 32MM, INSTALADO EM RAMAL OU SUB-RAMAL DE ÁGUA   FORNECIMENTO E INSTALAÇÃO. AF_12/2014</v>
          </cell>
          <cell r="C3315" t="str">
            <v>UN</v>
          </cell>
          <cell r="D3315" t="str">
            <v>21,30</v>
          </cell>
        </row>
        <row r="3316">
          <cell r="A3316">
            <v>89388</v>
          </cell>
          <cell r="B3316" t="str">
            <v>LUVA DE REDUÇÃO, PVC, SOLDÁVEL, DN 40MM X 32MM, INSTALADO EM RAMAL OU SUB-RAMAL DE ÁGUA - FORNECIMENTO E INSTALAÇÃO. AF_12/2014</v>
          </cell>
          <cell r="C3316" t="str">
            <v>UN</v>
          </cell>
          <cell r="D3316" t="str">
            <v>7,87</v>
          </cell>
        </row>
        <row r="3317">
          <cell r="A3317">
            <v>89389</v>
          </cell>
          <cell r="B3317" t="str">
            <v>LUVA SOLDÁVEL E COM ROSCA, PVC, SOLDÁVEL, DN 32MM X 1, INSTALADO EM RAMAL OU SUB-RAMAL DE ÁGUA - FORNECIMENTO E INSTALAÇÃO. AF_12/2014</v>
          </cell>
          <cell r="C3317" t="str">
            <v>UN</v>
          </cell>
          <cell r="D3317" t="str">
            <v>8,45</v>
          </cell>
        </row>
        <row r="3318">
          <cell r="A3318">
            <v>89390</v>
          </cell>
          <cell r="B3318" t="str">
            <v>UNIÃO, PVC, SOLDÁVEL, DN 32MM, INSTALADO EM RAMAL OU SUB-RAMAL DE ÁGUA - FORNECIMENTO E INSTALAÇÃO. AF_12/2014</v>
          </cell>
          <cell r="C3318" t="str">
            <v>UN</v>
          </cell>
          <cell r="D3318" t="str">
            <v>14,69</v>
          </cell>
        </row>
        <row r="3319">
          <cell r="A3319">
            <v>89391</v>
          </cell>
          <cell r="B3319" t="str">
            <v>ADAPTADOR CURTO COM BOLSA E ROSCA PARA REGISTRO, PVC, SOLDÁVEL, DN 32MM X 1, INSTALADO EM RAMAL OU SUB-RAMAL DE ÁGUA - FORNECIMENTO E INSTALAÇÃO. AF_12/2014</v>
          </cell>
          <cell r="C3319" t="str">
            <v>UN</v>
          </cell>
          <cell r="D3319" t="str">
            <v>6,08</v>
          </cell>
        </row>
        <row r="3320">
          <cell r="A3320">
            <v>89392</v>
          </cell>
          <cell r="B3320" t="str">
            <v>CURVA DE TRANSPOSIÇÃO, PVC, SOLDÁVEL, DN 32MM, INSTALADO EM RAMAL OU SUB-RAMAL DE ÁGUA   FORNECIMENTO E INSTALAÇÃO. AF_12/2014</v>
          </cell>
          <cell r="C3320" t="str">
            <v>UN</v>
          </cell>
          <cell r="D3320" t="str">
            <v>17,30</v>
          </cell>
        </row>
        <row r="3321">
          <cell r="A3321">
            <v>89393</v>
          </cell>
          <cell r="B3321" t="str">
            <v>TE, PVC, SOLDÁVEL, DN 20MM, INSTALADO EM RAMAL OU SUB-RAMAL DE ÁGUA - FORNECIMENTO E INSTALAÇÃO. AF_12/2014</v>
          </cell>
          <cell r="C3321" t="str">
            <v>UN</v>
          </cell>
          <cell r="D3321" t="str">
            <v>7,10</v>
          </cell>
        </row>
        <row r="3322">
          <cell r="A3322">
            <v>89394</v>
          </cell>
          <cell r="B3322" t="str">
            <v>TÊ COM BUCHA DE LATÃO NA BOLSA CENTRAL, PVC, SOLDÁVEL, DN 20MM X 1/2, INSTALADO EM RAMAL OU SUB-RAMAL DE ÁGUA - FORNECIMENTO E INSTALAÇÃO. AF_12/2014</v>
          </cell>
          <cell r="C3322" t="str">
            <v>UN</v>
          </cell>
          <cell r="D3322" t="str">
            <v>13,05</v>
          </cell>
        </row>
        <row r="3323">
          <cell r="A3323">
            <v>89395</v>
          </cell>
          <cell r="B3323" t="str">
            <v>TE, PVC, SOLDÁVEL, DN 25MM, INSTALADO EM RAMAL OU SUB-RAMAL DE ÁGUA - FORNECIMENTO E INSTALAÇÃO. AF_12/2014</v>
          </cell>
          <cell r="C3323" t="str">
            <v>UN</v>
          </cell>
          <cell r="D3323" t="str">
            <v>8,45</v>
          </cell>
        </row>
        <row r="3324">
          <cell r="A3324">
            <v>89396</v>
          </cell>
          <cell r="B3324" t="str">
            <v>TÊ COM BUCHA DE LATÃO NA BOLSA CENTRAL, PVC, SOLDÁVEL, DN 25MM X 1/2, INSTALADO EM RAMAL OU SUB-RAMAL DE ÁGUA - FORNECIMENTO E INSTALAÇÃO. AF_12/2014</v>
          </cell>
          <cell r="C3324" t="str">
            <v>UN</v>
          </cell>
          <cell r="D3324" t="str">
            <v>13,54</v>
          </cell>
        </row>
        <row r="3325">
          <cell r="A3325">
            <v>89397</v>
          </cell>
          <cell r="B3325" t="str">
            <v>TÊ DE REDUÇÃO, PVC, SOLDÁVEL, DN 25MM X 20MM, INSTALADO EM RAMAL OU SUB-RAMAL DE ÁGUA - FORNECIMENTO E INSTALAÇÃO. AF_12/2014</v>
          </cell>
          <cell r="C3325" t="str">
            <v>UN</v>
          </cell>
          <cell r="D3325" t="str">
            <v>9,81</v>
          </cell>
        </row>
        <row r="3326">
          <cell r="A3326">
            <v>89398</v>
          </cell>
          <cell r="B3326" t="str">
            <v>TE, PVC, SOLDÁVEL, DN 32MM, INSTALADO EM RAMAL OU SUB-RAMAL DE ÁGUA - FORNECIMENTO E INSTALAÇÃO. AF_12/2014</v>
          </cell>
          <cell r="C3326" t="str">
            <v>UN</v>
          </cell>
          <cell r="D3326" t="str">
            <v>12,03</v>
          </cell>
        </row>
        <row r="3327">
          <cell r="A3327">
            <v>89399</v>
          </cell>
          <cell r="B3327" t="str">
            <v>TÊ COM BUCHA DE LATÃO NA BOLSA CENTRAL, PVC, SOLDÁVEL, DN 32MM X 3/4, INSTALADO EM RAMAL OU SUB-RAMAL DE ÁGUA - FORNECIMENTO E INSTALAÇÃO. AF_12/2014</v>
          </cell>
          <cell r="C3327" t="str">
            <v>UN</v>
          </cell>
          <cell r="D3327" t="str">
            <v>20,66</v>
          </cell>
        </row>
        <row r="3328">
          <cell r="A3328">
            <v>89400</v>
          </cell>
          <cell r="B3328" t="str">
            <v>TÊ DE REDUÇÃO, PVC, SOLDÁVEL, DN 32MM X 25MM, INSTALADO EM RAMAL OU SUB-RAMAL DE ÁGUA - FORNECIMENTO E INSTALAÇÃO. AF_12/2014</v>
          </cell>
          <cell r="C3328" t="str">
            <v>UN</v>
          </cell>
          <cell r="D3328" t="str">
            <v>13,38</v>
          </cell>
        </row>
        <row r="3329">
          <cell r="A3329">
            <v>89404</v>
          </cell>
          <cell r="B3329" t="str">
            <v>JOELHO 90 GRAUS, PVC, SOLDÁVEL, DN 20MM, INSTALADO EM RAMAL DE DISTRIBUIÇÃO DE ÁGUA - FORNECIMENTO E INSTALAÇÃO. AF_12/2014</v>
          </cell>
          <cell r="C3329" t="str">
            <v>UN</v>
          </cell>
          <cell r="D3329" t="str">
            <v>3,43</v>
          </cell>
        </row>
        <row r="3330">
          <cell r="A3330">
            <v>89405</v>
          </cell>
          <cell r="B3330" t="str">
            <v>JOELHO 45 GRAUS, PVC, SOLDÁVEL, DN 20MM, INSTALADO EM RAMAL DE DISTRIBUIÇÃO DE ÁGUA - FORNECIMENTO E INSTALAÇÃO. AF_12/2014</v>
          </cell>
          <cell r="C3330" t="str">
            <v>UN</v>
          </cell>
          <cell r="D3330" t="str">
            <v>3,67</v>
          </cell>
        </row>
        <row r="3331">
          <cell r="A3331">
            <v>89406</v>
          </cell>
          <cell r="B3331" t="str">
            <v>CURVA 90 GRAUS, PVC, SOLDÁVEL, DN 20MM, INSTALADO EM RAMAL DE DISTRIBUIÇÃO DE ÁGUA - FORNECIMENTO E INSTALAÇÃO. AF_12/2014</v>
          </cell>
          <cell r="C3331" t="str">
            <v>UN</v>
          </cell>
          <cell r="D3331" t="str">
            <v>4,68</v>
          </cell>
        </row>
        <row r="3332">
          <cell r="A3332">
            <v>89407</v>
          </cell>
          <cell r="B3332" t="str">
            <v>CURVA 45 GRAUS, PVC, SOLDÁVEL, DN 20MM, INSTALADO EM RAMAL DE DISTRIBUIÇÃO DE ÁGUA - FORNECIMENTO E INSTALAÇÃO. AF_12/2014</v>
          </cell>
          <cell r="C3332" t="str">
            <v>UN</v>
          </cell>
          <cell r="D3332" t="str">
            <v>4,29</v>
          </cell>
        </row>
        <row r="3333">
          <cell r="A3333">
            <v>89408</v>
          </cell>
          <cell r="B3333" t="str">
            <v>JOELHO 90 GRAUS, PVC, SOLDÁVEL, DN 25MM, INSTALADO EM RAMAL DE DISTRIBUIÇÃO DE ÁGUA - FORNECIMENTO E INSTALAÇÃO. AF_12/2014</v>
          </cell>
          <cell r="C3333" t="str">
            <v>UN</v>
          </cell>
          <cell r="D3333" t="str">
            <v>4,12</v>
          </cell>
        </row>
        <row r="3334">
          <cell r="A3334">
            <v>89409</v>
          </cell>
          <cell r="B3334" t="str">
            <v>JOELHO 45 GRAUS, PVC, SOLDÁVEL, DN 25MM, INSTALADO EM RAMAL DE DISTRIBUIÇÃO DE ÁGUA - FORNECIMENTO E INSTALAÇÃO. AF_12/2014</v>
          </cell>
          <cell r="C3334" t="str">
            <v>UN</v>
          </cell>
          <cell r="D3334" t="str">
            <v>4,63</v>
          </cell>
        </row>
        <row r="3335">
          <cell r="A3335">
            <v>89410</v>
          </cell>
          <cell r="B3335" t="str">
            <v>CURVA 90 GRAUS, PVC, SOLDÁVEL, DN 25MM, INSTALADO EM RAMAL DE DISTRIBUIÇÃO DE ÁGUA - FORNECIMENTO E INSTALAÇÃO. AF_12/2014</v>
          </cell>
          <cell r="C3335" t="str">
            <v>UN</v>
          </cell>
          <cell r="D3335" t="str">
            <v>5,70</v>
          </cell>
        </row>
        <row r="3336">
          <cell r="A3336">
            <v>89411</v>
          </cell>
          <cell r="B3336" t="str">
            <v>CURVA 45 GRAUS, PVC, SOLDÁVEL, DN 25MM, INSTALADO EM RAMAL DE DISTRIBUIÇÃO DE ÁGUA - FORNECIMENTO E INSTALAÇÃO. AF_12/2014</v>
          </cell>
          <cell r="C3336" t="str">
            <v>UN</v>
          </cell>
          <cell r="D3336" t="str">
            <v>5,22</v>
          </cell>
        </row>
        <row r="3337">
          <cell r="A3337">
            <v>89412</v>
          </cell>
          <cell r="B3337" t="str">
            <v>JOELHO 90 GRAUS, PVC, SOLDÁVEL, DN 25MM, X 3/4 INSTALADO EM RAMAL DE DISTRIBUIÇÃO DE ÁGUA - FORNECIMENTO E INSTALAÇÃO. AF_12/2014</v>
          </cell>
          <cell r="C3337" t="str">
            <v>UN</v>
          </cell>
          <cell r="D3337" t="str">
            <v>5,87</v>
          </cell>
        </row>
        <row r="3338">
          <cell r="A3338">
            <v>89413</v>
          </cell>
          <cell r="B3338" t="str">
            <v>JOELHO 90 GRAUS, PVC, SOLDÁVEL, DN 32MM, INSTALADO EM RAMAL DE DISTRIBUIÇÃO DE ÁGUA - FORNECIMENTO E INSTALAÇÃO. AF_12/2014</v>
          </cell>
          <cell r="C3338" t="str">
            <v>UN</v>
          </cell>
          <cell r="D3338" t="str">
            <v>5,91</v>
          </cell>
        </row>
        <row r="3339">
          <cell r="A3339">
            <v>89414</v>
          </cell>
          <cell r="B3339" t="str">
            <v>JOELHO 45 GRAUS, PVC, SOLDÁVEL, DN 32MM, INSTALADO EM RAMAL DE DISTRIBUIÇÃO DE ÁGUA - FORNECIMENTO E INSTALAÇÃO. AF_12/2014</v>
          </cell>
          <cell r="C3339" t="str">
            <v>UN</v>
          </cell>
          <cell r="D3339" t="str">
            <v>7,35</v>
          </cell>
        </row>
        <row r="3340">
          <cell r="A3340">
            <v>89415</v>
          </cell>
          <cell r="B3340" t="str">
            <v>CURVA 90 GRAUS, PVC, SOLDÁVEL, DN 32MM, INSTALADO EM RAMAL DE DISTRIBUIÇÃO DE ÁGUA - FORNECIMENTO E INSTALAÇÃO. AF_12/2014</v>
          </cell>
          <cell r="C3340" t="str">
            <v>UN</v>
          </cell>
          <cell r="D3340" t="str">
            <v>9,14</v>
          </cell>
        </row>
        <row r="3341">
          <cell r="A3341">
            <v>89416</v>
          </cell>
          <cell r="B3341" t="str">
            <v>CURVA 45 GRAUS, PVC, SOLDÁVEL, DN 32MM, INSTALADO EM RAMAL DE DISTRIBUIÇÃO DE ÁGUA - FORNECIMENTO E INSTALAÇÃO. AF_12/2014</v>
          </cell>
          <cell r="C3341" t="str">
            <v>UN</v>
          </cell>
          <cell r="D3341" t="str">
            <v>7,05</v>
          </cell>
        </row>
        <row r="3342">
          <cell r="A3342">
            <v>89417</v>
          </cell>
          <cell r="B3342" t="str">
            <v>LUVA, PVC, SOLDÁVEL, DN 20MM, INSTALADO EM RAMAL DE DISTRIBUIÇÃO DE ÁGUA - FORNECIMENTO E INSTALAÇÃO. AF_12/2014</v>
          </cell>
          <cell r="C3342" t="str">
            <v>UN</v>
          </cell>
          <cell r="D3342" t="str">
            <v>2,71</v>
          </cell>
        </row>
        <row r="3343">
          <cell r="A3343">
            <v>89418</v>
          </cell>
          <cell r="B3343" t="str">
            <v>LUVA DE CORRER, PVC, SOLDÁVEL, DN 20MM, INSTALADO EM RAMAL DE DISTRIBUIÇÃO DE ÁGUA - FORNECIMENTO E INSTALAÇÃO. AF_12/2014</v>
          </cell>
          <cell r="C3343" t="str">
            <v>UN</v>
          </cell>
          <cell r="D3343" t="str">
            <v>7,47</v>
          </cell>
        </row>
        <row r="3344">
          <cell r="A3344">
            <v>89419</v>
          </cell>
          <cell r="B3344" t="str">
            <v>LUVA DE REDUÇÃO, PVC, SOLDÁVEL, DN 25MM X 20MM, INSTALADO EM RAMAL DE DISTRIBUIÇÃO DE ÁGUA - FORNECIMENTO E INSTALAÇÃO. AF_12/2014</v>
          </cell>
          <cell r="C3344" t="str">
            <v>UN</v>
          </cell>
          <cell r="D3344" t="str">
            <v>3,14</v>
          </cell>
        </row>
        <row r="3345">
          <cell r="A3345">
            <v>89420</v>
          </cell>
          <cell r="B3345" t="str">
            <v>LUVA COM BUCHA DE LATÃO, PVC, SOLDÁVEL, DN 20MM X 1/2, INSTALADO EM RAMAL DE DISTRIBUIÇÃO DE ÁGUA - FORNECIMENTO E INSTALAÇÃO. AF_12/2014</v>
          </cell>
          <cell r="C3345" t="str">
            <v>UN</v>
          </cell>
          <cell r="D3345" t="str">
            <v>5,72</v>
          </cell>
        </row>
        <row r="3346">
          <cell r="A3346">
            <v>89421</v>
          </cell>
          <cell r="B3346" t="str">
            <v>UNIÃO, PVC, SOLDÁVEL, DN 20MM, INSTALADO EM RAMAL DE DISTRIBUIÇÃO DE ÁGUA - FORNECIMENTO E INSTALAÇÃO. AF_12/2014</v>
          </cell>
          <cell r="C3346" t="str">
            <v>UN</v>
          </cell>
          <cell r="D3346" t="str">
            <v>7,28</v>
          </cell>
        </row>
        <row r="3347">
          <cell r="A3347">
            <v>89422</v>
          </cell>
          <cell r="B3347" t="str">
            <v>ADAPTADOR CURTO COM BOLSA E ROSCA PARA REGISTRO, PVC, SOLDÁVEL, DN 20MM X 1/2, INSTALADO EM RAMAL DE DISTRIBUIÇÃO DE ÁGUA - FORNECIMENTO E INSTALAÇÃO. AF_12/2014</v>
          </cell>
          <cell r="C3347" t="str">
            <v>UN</v>
          </cell>
          <cell r="D3347" t="str">
            <v>2,76</v>
          </cell>
        </row>
        <row r="3348">
          <cell r="A3348">
            <v>89423</v>
          </cell>
          <cell r="B3348" t="str">
            <v>CURVA DE TRANSPOSIÇÃO, PVC, SOLDÁVEL, DN 20MM, INSTALADO EM RAMAL DE DISTRIBUIÇÃO DE ÁGUA   FORNECIMENTO E INSTALAÇÃO. AF_12/2014</v>
          </cell>
          <cell r="C3348" t="str">
            <v>UN</v>
          </cell>
          <cell r="D3348" t="str">
            <v>5,43</v>
          </cell>
        </row>
        <row r="3349">
          <cell r="A3349">
            <v>89424</v>
          </cell>
          <cell r="B3349" t="str">
            <v>LUVA, PVC, SOLDÁVEL, DN 25MM, INSTALADO EM RAMAL DE DISTRIBUIÇÃO DE ÁGUA - FORNECIMENTO E INSTALAÇÃO. AF_12/2014</v>
          </cell>
          <cell r="C3349" t="str">
            <v>UN</v>
          </cell>
          <cell r="D3349" t="str">
            <v>3,20</v>
          </cell>
        </row>
        <row r="3350">
          <cell r="A3350">
            <v>89425</v>
          </cell>
          <cell r="B3350" t="str">
            <v>LUVA DE CORRER, PVC, SOLDÁVEL, DN 25MM, INSTALADO EM RAMAL DE DISTRIBUIÇÃO DE ÁGUA - FORNECIMENTO E INSTALAÇÃO. AF_12/2014</v>
          </cell>
          <cell r="C3350" t="str">
            <v>UN</v>
          </cell>
          <cell r="D3350" t="str">
            <v>9,54</v>
          </cell>
        </row>
        <row r="3351">
          <cell r="A3351">
            <v>89426</v>
          </cell>
          <cell r="B3351" t="str">
            <v>LUVA DE REDUÇÃO, PVC, SOLDÁVEL, DN 32MM X 25MM, INSTALADO EM RAMAL DE DISTRIBUIÇÃO DE ÁGUA - FORNECIMENTO E INSTALAÇÃO. AF_12/2014</v>
          </cell>
          <cell r="C3351" t="str">
            <v>UN</v>
          </cell>
          <cell r="D3351" t="str">
            <v>5,14</v>
          </cell>
        </row>
        <row r="3352">
          <cell r="A3352">
            <v>89427</v>
          </cell>
          <cell r="B3352" t="str">
            <v>LUVA COM BUCHA DE LATÃO, PVC, SOLDÁVEL, DN 25MM X 3/4, INSTALADO EM RAMAL DE DISTRIBUIÇÃO DE ÁGUA - FORNECIMENTO E INSTALAÇÃO. AF_12/2014</v>
          </cell>
          <cell r="C3352" t="str">
            <v>UN</v>
          </cell>
          <cell r="D3352" t="str">
            <v>7,21</v>
          </cell>
        </row>
        <row r="3353">
          <cell r="A3353">
            <v>89428</v>
          </cell>
          <cell r="B3353" t="str">
            <v>UNIÃO, PVC, SOLDÁVEL, DN 25MM, INSTALADO EM RAMAL DE DISTRIBUIÇÃO DE ÁGUA - FORNECIMENTO E INSTALAÇÃO. AF_12/2014</v>
          </cell>
          <cell r="C3353" t="str">
            <v>UN</v>
          </cell>
          <cell r="D3353" t="str">
            <v>8,66</v>
          </cell>
        </row>
        <row r="3354">
          <cell r="A3354">
            <v>89429</v>
          </cell>
          <cell r="B3354" t="str">
            <v>ADAPTADOR CURTO COM BOLSA E ROSCA PARA REGISTRO, PVC, SOLDÁVEL, DN 25MM X 3/4, INSTALADO EM RAMAL DE DISTRIBUIÇÃO DE ÁGUA - FORNECIMENTO E INSTALAÇÃO. AF_12/2014</v>
          </cell>
          <cell r="C3354" t="str">
            <v>UN</v>
          </cell>
          <cell r="D3354" t="str">
            <v>3,26</v>
          </cell>
        </row>
        <row r="3355">
          <cell r="A3355">
            <v>89430</v>
          </cell>
          <cell r="B3355" t="str">
            <v>CURVA DE TRANSPOSIÇÃO, PVC, SOLDÁVEL, DN 25MM, INSTALADO EM RAMAL DE DISTRIBUIÇÃO DE ÁGUA   FORNECIMENTO E INSTALAÇÃO. AF_12/2014</v>
          </cell>
          <cell r="C3355" t="str">
            <v>UN</v>
          </cell>
          <cell r="D3355" t="str">
            <v>7,31</v>
          </cell>
        </row>
        <row r="3356">
          <cell r="A3356">
            <v>89431</v>
          </cell>
          <cell r="B3356" t="str">
            <v>LUVA, PVC, SOLDÁVEL, DN 32MM, INSTALADO EM RAMAL DE DISTRIBUIÇÃO DE ÁGUA - FORNECIMENTO E INSTALAÇÃO. AF_12/2014</v>
          </cell>
          <cell r="C3356" t="str">
            <v>UN</v>
          </cell>
          <cell r="D3356" t="str">
            <v>4,57</v>
          </cell>
        </row>
        <row r="3357">
          <cell r="A3357">
            <v>89432</v>
          </cell>
          <cell r="B3357" t="str">
            <v>LUVA DE CORRER, PVC, SOLDÁVEL, DN 32MM, INSTALADO EM RAMAL DE DISTRIBUIÇÃO DE ÁGUA   FORNECIMENTO E INSTALAÇÃO. AF_12/2014</v>
          </cell>
          <cell r="C3357" t="str">
            <v>UN</v>
          </cell>
          <cell r="D3357" t="str">
            <v>19,72</v>
          </cell>
        </row>
        <row r="3358">
          <cell r="A3358">
            <v>89433</v>
          </cell>
          <cell r="B3358" t="str">
            <v>LUVA DE REDUÇÃO, PVC, SOLDÁVEL, DN 40MM X 32MM, INSTALADO EM RAMAL DE DISTRIBUIÇÃO DE ÁGUA - FORNECIMENTO E INSTALAÇÃO. AF_12/2014</v>
          </cell>
          <cell r="C3358" t="str">
            <v>UN</v>
          </cell>
          <cell r="D3358" t="str">
            <v>6,29</v>
          </cell>
        </row>
        <row r="3359">
          <cell r="A3359">
            <v>89434</v>
          </cell>
          <cell r="B3359" t="str">
            <v>LUVA SOLDÁVEL E COM ROSCA, PVC, SOLDÁVEL, DN 32MM X 1, INSTALADO EM RAMAL DE DISTRIBUIÇÃO DE ÁGUA - FORNECIMENTO E INSTALAÇÃO. AF_12/2014</v>
          </cell>
          <cell r="C3359" t="str">
            <v>UN</v>
          </cell>
          <cell r="D3359" t="str">
            <v>6,87</v>
          </cell>
        </row>
        <row r="3360">
          <cell r="A3360">
            <v>89435</v>
          </cell>
          <cell r="B3360" t="str">
            <v>UNIÃO, PVC, SOLDÁVEL, DN 32MM, INSTALADO EM RAMAL DE DISTRIBUIÇÃO DE ÁGUA - FORNECIMENTO E INSTALAÇÃO. AF_12/2014</v>
          </cell>
          <cell r="C3360" t="str">
            <v>UN</v>
          </cell>
          <cell r="D3360" t="str">
            <v>13,11</v>
          </cell>
        </row>
        <row r="3361">
          <cell r="A3361">
            <v>89436</v>
          </cell>
          <cell r="B3361" t="str">
            <v>ADAPTADOR CURTO COM BOLSA E ROSCA PARA REGISTRO, PVC, SOLDÁVEL, DN 32MM X 1, INSTALADO EM RAMAL DE DISTRIBUIÇÃO DE ÁGUA - FORNECIMENTO E INSTALAÇÃO. AF_12/2014</v>
          </cell>
          <cell r="C3361" t="str">
            <v>UN</v>
          </cell>
          <cell r="D3361" t="str">
            <v>4,50</v>
          </cell>
        </row>
        <row r="3362">
          <cell r="A3362">
            <v>89437</v>
          </cell>
          <cell r="B3362" t="str">
            <v>CURVA DE TRANSPOSIÇÃO, PVC, SOLDÁVEL, DN 32MM, INSTALADO EM RAMAL DE DISTRIBUIÇÃO DE ÁGUA   FORNECIMENTO E INSTALAÇÃO. AF_12/2014</v>
          </cell>
          <cell r="C3362" t="str">
            <v>UN</v>
          </cell>
          <cell r="D3362" t="str">
            <v>15,72</v>
          </cell>
        </row>
        <row r="3363">
          <cell r="A3363">
            <v>89438</v>
          </cell>
          <cell r="B3363" t="str">
            <v>TE, PVC, SOLDÁVEL, DN 20MM, INSTALADO EM RAMAL DE DISTRIBUIÇÃO DE ÁGUA - FORNECIMENTO E INSTALAÇÃO. AF_12/2014</v>
          </cell>
          <cell r="C3363" t="str">
            <v>UN</v>
          </cell>
          <cell r="D3363" t="str">
            <v>4,85</v>
          </cell>
        </row>
        <row r="3364">
          <cell r="A3364">
            <v>89439</v>
          </cell>
          <cell r="B3364" t="str">
            <v>TÊ SOLDÁVEL E COM ROSCA NA BOLSA CENTRAL, PVC, SOLDÁVEL, DN 20MM X 1/2, INSTALADO EM RAMAL DE DISTRIBUIÇÃO DE ÁGUA - FORNECIMENTO E INSTALAÇÃO. AF_12/2014</v>
          </cell>
          <cell r="C3364" t="str">
            <v>UN</v>
          </cell>
          <cell r="D3364" t="str">
            <v>6,22</v>
          </cell>
        </row>
        <row r="3365">
          <cell r="A3365">
            <v>89440</v>
          </cell>
          <cell r="B3365" t="str">
            <v>TE, PVC, SOLDÁVEL, DN 25MM, INSTALADO EM RAMAL DE DISTRIBUIÇÃO DE ÁGUA - FORNECIMENTO E INSTALAÇÃO. AF_12/2014</v>
          </cell>
          <cell r="C3365" t="str">
            <v>UN</v>
          </cell>
          <cell r="D3365" t="str">
            <v>5,84</v>
          </cell>
        </row>
        <row r="3366">
          <cell r="A3366">
            <v>89441</v>
          </cell>
          <cell r="B3366" t="str">
            <v>TÊ COM BUCHA DE LATÃO NA BOLSA CENTRAL, PVC, SOLDÁVEL, DN 25MM X 1/2, INSTALADO EM RAMAL DE DISTRIBUIÇÃO DE ÁGUA - FORNECIMENTO E INSTALAÇÃO. AF_12/2014</v>
          </cell>
          <cell r="C3366" t="str">
            <v>UN</v>
          </cell>
          <cell r="D3366" t="str">
            <v>10,93</v>
          </cell>
        </row>
        <row r="3367">
          <cell r="A3367">
            <v>89442</v>
          </cell>
          <cell r="B3367" t="str">
            <v>TÊ DE REDUÇÃO, PVC, SOLDÁVEL, DN 25MM X 20MM, INSTALADO EM RAMAL DE DISTRIBUIÇÃO DE ÁGUA - FORNECIMENTO E INSTALAÇÃO. AF_12/2014</v>
          </cell>
          <cell r="C3367" t="str">
            <v>UN</v>
          </cell>
          <cell r="D3367" t="str">
            <v>7,20</v>
          </cell>
        </row>
        <row r="3368">
          <cell r="A3368">
            <v>89443</v>
          </cell>
          <cell r="B3368" t="str">
            <v>TE, PVC, SOLDÁVEL, DN 32MM, INSTALADO EM RAMAL DE DISTRIBUIÇÃO DE ÁGUA - FORNECIMENTO E INSTALAÇÃO. AF_12/2014</v>
          </cell>
          <cell r="C3368" t="str">
            <v>UN</v>
          </cell>
          <cell r="D3368" t="str">
            <v>8,93</v>
          </cell>
        </row>
        <row r="3369">
          <cell r="A3369">
            <v>89444</v>
          </cell>
          <cell r="B3369" t="str">
            <v>TÊ COM BUCHA DE LATÃO NA BOLSA CENTRAL, PVC, SOLDÁVEL, DN 32MM X 3/4, INSTALADO EM RAMAL DE DISTRIBUIÇÃO DE ÁGUA - FORNECIMENTO E INSTALAÇÃO. AF_12/2014</v>
          </cell>
          <cell r="C3369" t="str">
            <v>UN</v>
          </cell>
          <cell r="D3369" t="str">
            <v>17,56</v>
          </cell>
        </row>
        <row r="3370">
          <cell r="A3370">
            <v>89445</v>
          </cell>
          <cell r="B3370" t="str">
            <v>TÊ DE REDUÇÃO, PVC, SOLDÁVEL, DN 32MM X 25MM, INSTALADO EM RAMAL DE DISTRIBUIÇÃO DE ÁGUA - FORNECIMENTO E INSTALAÇÃO. AF_12/2014</v>
          </cell>
          <cell r="C3370" t="str">
            <v>UN</v>
          </cell>
          <cell r="D3370" t="str">
            <v>10,28</v>
          </cell>
        </row>
        <row r="3371">
          <cell r="A3371">
            <v>89481</v>
          </cell>
          <cell r="B3371" t="str">
            <v>JOELHO 90 GRAUS, PVC, SOLDÁVEL, DN 25MM, INSTALADO EM PRUMADA DE ÁGUA - FORNECIMENTO E INSTALAÇÃO. AF_12/2014</v>
          </cell>
          <cell r="C3371" t="str">
            <v>UN</v>
          </cell>
          <cell r="D3371" t="str">
            <v>3,14</v>
          </cell>
        </row>
        <row r="3372">
          <cell r="A3372">
            <v>89485</v>
          </cell>
          <cell r="B3372" t="str">
            <v>JOELHO 45 GRAUS, PVC, SOLDÁVEL, DN 25MM, INSTALADO EM PRUMADA DE ÁGUA - FORNECIMENTO E INSTALAÇÃO. AF_12/2014</v>
          </cell>
          <cell r="C3372" t="str">
            <v>UN</v>
          </cell>
          <cell r="D3372" t="str">
            <v>3,65</v>
          </cell>
        </row>
        <row r="3373">
          <cell r="A3373">
            <v>89489</v>
          </cell>
          <cell r="B3373" t="str">
            <v>CURVA 90 GRAUS, PVC, SOLDÁVEL, DN 25MM, INSTALADO EM PRUMADA DE ÁGUA - FORNECIMENTO E INSTALAÇÃO. AF_12/2014</v>
          </cell>
          <cell r="C3373" t="str">
            <v>UN</v>
          </cell>
          <cell r="D3373" t="str">
            <v>4,72</v>
          </cell>
        </row>
        <row r="3374">
          <cell r="A3374">
            <v>89490</v>
          </cell>
          <cell r="B3374" t="str">
            <v>CURVA 45 GRAUS, PVC, SOLDÁVEL, DN 25MM, INSTALADO EM PRUMADA DE ÁGUA - FORNECIMENTO E INSTALAÇÃO. AF_12/2014</v>
          </cell>
          <cell r="C3374" t="str">
            <v>UN</v>
          </cell>
          <cell r="D3374" t="str">
            <v>4,24</v>
          </cell>
        </row>
        <row r="3375">
          <cell r="A3375">
            <v>89492</v>
          </cell>
          <cell r="B3375" t="str">
            <v>JOELHO 90 GRAUS, PVC, SOLDÁVEL, DN 32MM, INSTALADO EM PRUMADA DE ÁGUA - FORNECIMENTO E INSTALAÇÃO. AF_12/2014</v>
          </cell>
          <cell r="C3375" t="str">
            <v>UN</v>
          </cell>
          <cell r="D3375" t="str">
            <v>4,79</v>
          </cell>
        </row>
        <row r="3376">
          <cell r="A3376">
            <v>89493</v>
          </cell>
          <cell r="B3376" t="str">
            <v>JOELHO 45 GRAUS, PVC, SOLDÁVEL, DN 32MM, INSTALADO EM PRUMADA DE ÁGUA - FORNECIMENTO E INSTALAÇÃO. AF_12/2014</v>
          </cell>
          <cell r="C3376" t="str">
            <v>UN</v>
          </cell>
          <cell r="D3376" t="str">
            <v>6,23</v>
          </cell>
        </row>
        <row r="3377">
          <cell r="A3377">
            <v>89494</v>
          </cell>
          <cell r="B3377" t="str">
            <v>CURVA 90 GRAUS, PVC, SOLDÁVEL, DN 32MM, INSTALADO EM PRUMADA DE ÁGUA - FORNECIMENTO E INSTALAÇÃO. AF_12/2014</v>
          </cell>
          <cell r="C3377" t="str">
            <v>UN</v>
          </cell>
          <cell r="D3377" t="str">
            <v>8,02</v>
          </cell>
        </row>
        <row r="3378">
          <cell r="A3378">
            <v>89496</v>
          </cell>
          <cell r="B3378" t="str">
            <v>CURVA 45 GRAUS, PVC, SOLDÁVEL, DN 32MM, INSTALADO EM PRUMADA DE ÁGUA - FORNECIMENTO E INSTALAÇÃO. AF_12/2014</v>
          </cell>
          <cell r="C3378" t="str">
            <v>UN</v>
          </cell>
          <cell r="D3378" t="str">
            <v>5,93</v>
          </cell>
        </row>
        <row r="3379">
          <cell r="A3379">
            <v>89497</v>
          </cell>
          <cell r="B3379" t="str">
            <v>JOELHO 90 GRAUS, PVC, SOLDÁVEL, DN 40MM, INSTALADO EM PRUMADA DE ÁGUA - FORNECIMENTO E INSTALAÇÃO. AF_12/2014</v>
          </cell>
          <cell r="C3379" t="str">
            <v>UN</v>
          </cell>
          <cell r="D3379" t="str">
            <v>7,61</v>
          </cell>
        </row>
        <row r="3380">
          <cell r="A3380">
            <v>89498</v>
          </cell>
          <cell r="B3380" t="str">
            <v>JOELHO 45 GRAUS, PVC, SOLDÁVEL, DN 40MM, INSTALADO EM PRUMADA DE ÁGUA - FORNECIMENTO E INSTALAÇÃO. AF_12/2014</v>
          </cell>
          <cell r="C3380" t="str">
            <v>UN</v>
          </cell>
          <cell r="D3380" t="str">
            <v>8,27</v>
          </cell>
        </row>
        <row r="3381">
          <cell r="A3381">
            <v>89499</v>
          </cell>
          <cell r="B3381" t="str">
            <v>CURVA 90 GRAUS, PVC, SOLDÁVEL, DN 40MM, INSTALADO EM PRUMADA DE ÁGUA - FORNECIMENTO E INSTALAÇÃO. AF_12/2014</v>
          </cell>
          <cell r="C3381" t="str">
            <v>UN</v>
          </cell>
          <cell r="D3381" t="str">
            <v>12,47</v>
          </cell>
        </row>
        <row r="3382">
          <cell r="A3382">
            <v>89500</v>
          </cell>
          <cell r="B3382" t="str">
            <v>CURVA 45 GRAUS, PVC, SOLDÁVEL, DN 40MM, INSTALADO EM PRUMADA DE ÁGUA - FORNECIMENTO E INSTALAÇÃO. AF_12/2014</v>
          </cell>
          <cell r="C3382" t="str">
            <v>UN</v>
          </cell>
          <cell r="D3382" t="str">
            <v>8,40</v>
          </cell>
        </row>
        <row r="3383">
          <cell r="A3383">
            <v>89501</v>
          </cell>
          <cell r="B3383" t="str">
            <v>JOELHO 90 GRAUS, PVC, SOLDÁVEL, DN 50MM, INSTALADO EM PRUMADA DE ÁGUA - FORNECIMENTO E INSTALAÇÃO. AF_12/2014</v>
          </cell>
          <cell r="C3383" t="str">
            <v>UN</v>
          </cell>
          <cell r="D3383" t="str">
            <v>9,20</v>
          </cell>
        </row>
        <row r="3384">
          <cell r="A3384">
            <v>89502</v>
          </cell>
          <cell r="B3384" t="str">
            <v>JOELHO 45 GRAUS, PVC, SOLDÁVEL, DN 50MM, INSTALADO EM PRUMADA DE ÁGUA - FORNECIMENTO E INSTALAÇÃO. AF_12/2014</v>
          </cell>
          <cell r="C3384" t="str">
            <v>UN</v>
          </cell>
          <cell r="D3384" t="str">
            <v>10,39</v>
          </cell>
        </row>
        <row r="3385">
          <cell r="A3385">
            <v>89503</v>
          </cell>
          <cell r="B3385" t="str">
            <v>CURVA 90 GRAUS, PVC, SOLDÁVEL, DN 50MM, INSTALADO EM PRUMADA DE ÁGUA - FORNECIMENTO E INSTALAÇÃO. AF_12/2014</v>
          </cell>
          <cell r="C3385" t="str">
            <v>UN</v>
          </cell>
          <cell r="D3385" t="str">
            <v>15,60</v>
          </cell>
        </row>
        <row r="3386">
          <cell r="A3386">
            <v>89504</v>
          </cell>
          <cell r="B3386" t="str">
            <v>CURVA 45 GRAUS, PVC, SOLDÁVEL, DN 50MM, INSTALADO EM PRUMADA DE ÁGUA - FORNECIMENTO E INSTALAÇÃO. AF_12/2014</v>
          </cell>
          <cell r="C3386" t="str">
            <v>UN</v>
          </cell>
          <cell r="D3386" t="str">
            <v>13,71</v>
          </cell>
        </row>
        <row r="3387">
          <cell r="A3387">
            <v>89505</v>
          </cell>
          <cell r="B3387" t="str">
            <v>JOELHO 90 GRAUS, PVC, SOLDÁVEL, DN 60MM, INSTALADO EM PRUMADA DE ÁGUA - FORNECIMENTO E INSTALAÇÃO. AF_12/2014</v>
          </cell>
          <cell r="C3387" t="str">
            <v>UN</v>
          </cell>
          <cell r="D3387" t="str">
            <v>23,13</v>
          </cell>
        </row>
        <row r="3388">
          <cell r="A3388">
            <v>89506</v>
          </cell>
          <cell r="B3388" t="str">
            <v>JOELHO 45 GRAUS, PVC, SOLDÁVEL, DN 60MM, INSTALADO EM PRUMADA DE ÁGUA - FORNECIMENTO E INSTALAÇÃO. AF_12/2014</v>
          </cell>
          <cell r="C3388" t="str">
            <v>UN</v>
          </cell>
          <cell r="D3388" t="str">
            <v>25,98</v>
          </cell>
        </row>
        <row r="3389">
          <cell r="A3389">
            <v>89507</v>
          </cell>
          <cell r="B3389" t="str">
            <v>CURVA 90 GRAUS, PVC, SOLDÁVEL, DN 60MM, INSTALADO EM PRUMADA DE ÁGUA - FORNECIMENTO E INSTALAÇÃO. AF_12/2014</v>
          </cell>
          <cell r="C3389" t="str">
            <v>UN</v>
          </cell>
          <cell r="D3389" t="str">
            <v>31,91</v>
          </cell>
        </row>
        <row r="3390">
          <cell r="A3390">
            <v>89510</v>
          </cell>
          <cell r="B3390" t="str">
            <v>CURVA 45 GRAUS, PVC, SOLDÁVEL, DN 60MM, INSTALADO EM PRUMADA DE ÁGUA - FORNECIMENTO E INSTALAÇÃO. AF_12/2014</v>
          </cell>
          <cell r="C3390" t="str">
            <v>UN</v>
          </cell>
          <cell r="D3390" t="str">
            <v>21,03</v>
          </cell>
        </row>
        <row r="3391">
          <cell r="A3391">
            <v>89513</v>
          </cell>
          <cell r="B3391" t="str">
            <v>JOELHO 90 GRAUS, PVC, SOLDÁVEL, DN 75MM, INSTALADO EM PRUMADA DE ÁGUA - FORNECIMENTO E INSTALAÇÃO. AF_12/2014</v>
          </cell>
          <cell r="C3391" t="str">
            <v>UN</v>
          </cell>
          <cell r="D3391" t="str">
            <v>71,07</v>
          </cell>
        </row>
        <row r="3392">
          <cell r="A3392">
            <v>89514</v>
          </cell>
          <cell r="B3392" t="str">
            <v>JOELHO 90 GRAUS, PVC, SERIE R, ÁGUA PLUVIAL, DN 40 MM, JUNTA SOLDÁVEL, FORNECIDO E INSTALADO EM RAMAL DE ENCAMINHAMENTO. AF_12/2014</v>
          </cell>
          <cell r="C3392" t="str">
            <v>UN</v>
          </cell>
          <cell r="D3392" t="str">
            <v>6,25</v>
          </cell>
        </row>
        <row r="3393">
          <cell r="A3393">
            <v>89515</v>
          </cell>
          <cell r="B3393" t="str">
            <v>JOELHO 45 GRAUS, PVC, SOLDÁVEL, DN 75MM, INSTALADO EM PRUMADA DE ÁGUA - FORNECIMENTO E INSTALAÇÃO. AF_12/2014</v>
          </cell>
          <cell r="C3393" t="str">
            <v>UN</v>
          </cell>
          <cell r="D3393" t="str">
            <v>53,73</v>
          </cell>
        </row>
        <row r="3394">
          <cell r="A3394">
            <v>89516</v>
          </cell>
          <cell r="B3394" t="str">
            <v>JOELHO 45 GRAUS, PVC, SERIE R, ÁGUA PLUVIAL, DN 40 MM, JUNTA SOLDÁVEL, FORNECIDO E INSTALADO EM RAMAL DE ENCAMINHAMENTO. AF_12/2014</v>
          </cell>
          <cell r="C3394" t="str">
            <v>UN</v>
          </cell>
          <cell r="D3394" t="str">
            <v>5,49</v>
          </cell>
        </row>
        <row r="3395">
          <cell r="A3395">
            <v>89517</v>
          </cell>
          <cell r="B3395" t="str">
            <v>CURVA 90 GRAUS, PVC, SOLDÁVEL, DN 75MM, INSTALADO EM PRUMADA DE ÁGUA - FORNECIMENTO E INSTALAÇÃO. AF_12/2014</v>
          </cell>
          <cell r="C3395" t="str">
            <v>UN</v>
          </cell>
          <cell r="D3395" t="str">
            <v>45,30</v>
          </cell>
        </row>
        <row r="3396">
          <cell r="A3396">
            <v>89518</v>
          </cell>
          <cell r="B3396" t="str">
            <v>JOELHO 90 GRAUS, PVC, SERIE R, ÁGUA PLUVIAL, DN 50 MM, JUNTA ELÁSTICA, FORNECIDO E INSTALADO EM RAMAL DE ENCAMINHAMENTO. AF_12/2014</v>
          </cell>
          <cell r="C3396" t="str">
            <v>UN</v>
          </cell>
          <cell r="D3396" t="str">
            <v>9,14</v>
          </cell>
        </row>
        <row r="3397">
          <cell r="A3397">
            <v>89519</v>
          </cell>
          <cell r="B3397" t="str">
            <v>CURVA 45 GRAUS, PVC, SOLDÁVEL, DN 75MM, INSTALADO EM PRUMADA DE ÁGUA - FORNECIMENTO E INSTALAÇÃO. AF_12/2014</v>
          </cell>
          <cell r="C3397" t="str">
            <v>UN</v>
          </cell>
          <cell r="D3397" t="str">
            <v>30,75</v>
          </cell>
        </row>
        <row r="3398">
          <cell r="A3398">
            <v>89520</v>
          </cell>
          <cell r="B3398" t="str">
            <v>JOELHO 45 GRAUS, PVC, SERIE R, ÁGUA PLUVIAL, DN 50 MM, JUNTA ELÁSTICA, FORNECIDO E INSTALADO EM RAMAL DE ENCAMINHAMENTO. AF_12/2014</v>
          </cell>
          <cell r="C3398" t="str">
            <v>UN</v>
          </cell>
          <cell r="D3398" t="str">
            <v>8,13</v>
          </cell>
        </row>
        <row r="3399">
          <cell r="A3399">
            <v>89521</v>
          </cell>
          <cell r="B3399" t="str">
            <v>JOELHO 90 GRAUS, PVC, SOLDÁVEL, DN 85MM, INSTALADO EM PRUMADA DE ÁGUA - FORNECIMENTO E INSTALAÇÃO. AF_12/2014</v>
          </cell>
          <cell r="C3399" t="str">
            <v>UN</v>
          </cell>
          <cell r="D3399" t="str">
            <v>83,75</v>
          </cell>
        </row>
        <row r="3400">
          <cell r="A3400">
            <v>89522</v>
          </cell>
          <cell r="B3400" t="str">
            <v>JOELHO 90 GRAUS, PVC, SERIE R, ÁGUA PLUVIAL, DN 75 MM, JUNTA ELÁSTICA, FORNECIDO E INSTALADO EM RAMAL DE ENCAMINHAMENTO. AF_12/2014</v>
          </cell>
          <cell r="C3400" t="str">
            <v>UN</v>
          </cell>
          <cell r="D3400" t="str">
            <v>18,14</v>
          </cell>
        </row>
        <row r="3401">
          <cell r="A3401">
            <v>89523</v>
          </cell>
          <cell r="B3401" t="str">
            <v>JOELHO 45 GRAUS, PVC, SOLDÁVEL, DN 85MM, INSTALADO EM PRUMADA DE ÁGUA - FORNECIMENTO E INSTALAÇÃO. AF_12/2014</v>
          </cell>
          <cell r="C3401" t="str">
            <v>UN</v>
          </cell>
          <cell r="D3401" t="str">
            <v>63,33</v>
          </cell>
        </row>
        <row r="3402">
          <cell r="A3402">
            <v>89524</v>
          </cell>
          <cell r="B3402" t="str">
            <v>JOELHO 45 GRAUS, PVC, SERIE R, ÁGUA PLUVIAL, DN 75 MM, JUNTA ELÁSTICA, FORNECIDO E INSTALADO EM RAMAL DE ENCAMINHAMENTO. AF_12/2014</v>
          </cell>
          <cell r="C3402" t="str">
            <v>UN</v>
          </cell>
          <cell r="D3402" t="str">
            <v>16,21</v>
          </cell>
        </row>
        <row r="3403">
          <cell r="A3403">
            <v>89525</v>
          </cell>
          <cell r="B3403" t="str">
            <v>CURVA 90 GRAUS, PVC, SOLDÁVEL, DN 85MM, INSTALADO EM PRUMADA DE ÁGUA - FORNECIMENTO E INSTALAÇÃO. AF_12/2014</v>
          </cell>
          <cell r="C3403" t="str">
            <v>UN</v>
          </cell>
          <cell r="D3403" t="str">
            <v>62,30</v>
          </cell>
        </row>
        <row r="3404">
          <cell r="A3404">
            <v>89526</v>
          </cell>
          <cell r="B3404" t="str">
            <v>CURVA 87 GRAUS E 30 MINUTOS, PVC, SERIE R, ÁGUA PLUVIAL, DN 75 MM, JUNTA ELÁSTICA, FORNECIDO E INSTALADO EM RAMAL DE ENCAMINHAMENTO. AF_12/2014</v>
          </cell>
          <cell r="C3404" t="str">
            <v>UN</v>
          </cell>
          <cell r="D3404" t="str">
            <v>23,26</v>
          </cell>
        </row>
        <row r="3405">
          <cell r="A3405">
            <v>89527</v>
          </cell>
          <cell r="B3405" t="str">
            <v>CURVA 45 GRAUS, PVC, SOLDÁVEL, DN 85MM, INSTALADO EM PRUMADA DE ÁGUA - FORNECIMENTO E INSTALAÇÃO. AF_12/2014</v>
          </cell>
          <cell r="C3405" t="str">
            <v>UN</v>
          </cell>
          <cell r="D3405" t="str">
            <v>47,98</v>
          </cell>
        </row>
        <row r="3406">
          <cell r="A3406">
            <v>89528</v>
          </cell>
          <cell r="B3406" t="str">
            <v>LUVA, PVC, SOLDÁVEL, DN 25MM, INSTALADO EM PRUMADA DE ÁGUA - FORNECIMENTO E INSTALAÇÃO. AF_12/2014</v>
          </cell>
          <cell r="C3406" t="str">
            <v>UN</v>
          </cell>
          <cell r="D3406" t="str">
            <v>2,54</v>
          </cell>
        </row>
        <row r="3407">
          <cell r="A3407">
            <v>89529</v>
          </cell>
          <cell r="B3407" t="str">
            <v>JOELHO 90 GRAUS, PVC, SERIE R, ÁGUA PLUVIAL, DN 100 MM, JUNTA ELÁSTICA, FORNECIDO E INSTALADO EM RAMAL DE ENCAMINHAMENTO. AF_12/2014</v>
          </cell>
          <cell r="C3407" t="str">
            <v>UN</v>
          </cell>
          <cell r="D3407" t="str">
            <v>26,57</v>
          </cell>
        </row>
        <row r="3408">
          <cell r="A3408">
            <v>89530</v>
          </cell>
          <cell r="B3408" t="str">
            <v>LUVA DE CORRER, PVC, SOLDÁVEL, DN 25MM, INSTALADO EM PRUMADA DE ÁGUA - FORNECIMENTO E INSTALAÇÃO. AF_12/2014</v>
          </cell>
          <cell r="C3408" t="str">
            <v>UN</v>
          </cell>
          <cell r="D3408" t="str">
            <v>8,88</v>
          </cell>
        </row>
        <row r="3409">
          <cell r="A3409">
            <v>89531</v>
          </cell>
          <cell r="B3409" t="str">
            <v>JOELHO 45 GRAUS, PVC, SERIE R, ÁGUA PLUVIAL, DN 100 MM, JUNTA ELÁSTICA, FORNECIDO E INSTALADO EM RAMAL DE ENCAMINHAMENTO. AF_12/2014</v>
          </cell>
          <cell r="C3409" t="str">
            <v>UN</v>
          </cell>
          <cell r="D3409" t="str">
            <v>21,87</v>
          </cell>
        </row>
        <row r="3410">
          <cell r="A3410">
            <v>89532</v>
          </cell>
          <cell r="B3410" t="str">
            <v>LUVA DE REDUÇÃO, PVC, SOLDÁVEL, DN 32MM X 25MM, INSTALADO EM PRUMADA DE ÁGUA - FORNECIMENTO E INSTALAÇÃO. AF_12/2014</v>
          </cell>
          <cell r="C3410" t="str">
            <v>UN</v>
          </cell>
          <cell r="D3410" t="str">
            <v>4,48</v>
          </cell>
        </row>
        <row r="3411">
          <cell r="A3411">
            <v>89533</v>
          </cell>
          <cell r="B3411" t="str">
            <v>JOELHO 45 GRAUS PARA PÉ DE COLUNA, PVC, SERIE R, ÁGUA PLUVIAL, DN 100 MM, JUNTA ELÁSTICA, FORNECIDO E INSTALADO EM RAMAL DE ENCAMINHAMENTO. AF_12/2014</v>
          </cell>
          <cell r="C3411" t="str">
            <v>UN</v>
          </cell>
          <cell r="D3411" t="str">
            <v>21,87</v>
          </cell>
        </row>
        <row r="3412">
          <cell r="A3412">
            <v>89534</v>
          </cell>
          <cell r="B3412" t="str">
            <v>LUVA SOLDÁVEL E COM ROSCA, PVC, SOLDÁVEL, DN 25MM X 3/4, INSTALADO EM PRUMADA DE ÁGUA - FORNECIMENTO E INSTALAÇÃO. AF_12/2014</v>
          </cell>
          <cell r="C3412" t="str">
            <v>UN</v>
          </cell>
          <cell r="D3412" t="str">
            <v>3,10</v>
          </cell>
        </row>
        <row r="3413">
          <cell r="A3413">
            <v>89535</v>
          </cell>
          <cell r="B3413" t="str">
            <v>CURVA 87 GRAUS E 30 MINUTOS, PVC, SERIE R, ÁGUA PLUVIAL, DN 100 MM, JUNTA ELÁSTICA, FORNECIDO E INSTALADO EM RAMAL DE ENCAMINHAMENTO. AF_12/2014</v>
          </cell>
          <cell r="C3413" t="str">
            <v>UN</v>
          </cell>
          <cell r="D3413" t="str">
            <v>33,95</v>
          </cell>
        </row>
        <row r="3414">
          <cell r="A3414">
            <v>89536</v>
          </cell>
          <cell r="B3414" t="str">
            <v>UNIÃO, PVC, SOLDÁVEL, DN 25MM, INSTALADO EM PRUMADA DE ÁGUA - FORNECIMENTO E INSTALAÇÃO. AF_12/2014</v>
          </cell>
          <cell r="C3414" t="str">
            <v>UN</v>
          </cell>
          <cell r="D3414" t="str">
            <v>8,00</v>
          </cell>
        </row>
        <row r="3415">
          <cell r="A3415">
            <v>89538</v>
          </cell>
          <cell r="B3415" t="str">
            <v>ADAPTADOR CURTO COM BOLSA E ROSCA PARA REGISTRO, PVC, SOLDÁVEL, DN 25MM X 3/4, INSTALADO EM PRUMADA DE ÁGUA - FORNECIMENTO E INSTALAÇÃO. AF_12/2014</v>
          </cell>
          <cell r="C3415" t="str">
            <v>UN</v>
          </cell>
          <cell r="D3415" t="str">
            <v>2,60</v>
          </cell>
        </row>
        <row r="3416">
          <cell r="A3416">
            <v>89540</v>
          </cell>
          <cell r="B3416" t="str">
            <v>CURVA DE TRANSPOSIÇÃO, PVC, SOLDÁVEL, DN 25MM, INSTALADO EM PRUMADA DE ÁGUA  - FORNECIMENTO E INSTALAÇÃO. AF_12/2014</v>
          </cell>
          <cell r="C3416" t="str">
            <v>UN</v>
          </cell>
          <cell r="D3416" t="str">
            <v>6,65</v>
          </cell>
        </row>
        <row r="3417">
          <cell r="A3417">
            <v>89541</v>
          </cell>
          <cell r="B3417" t="str">
            <v>LUVA, PVC, SOLDÁVEL, DN 32MM, INSTALADO EM PRUMADA DE ÁGUA - FORNECIMENTO E INSTALAÇÃO. AF_12/2014</v>
          </cell>
          <cell r="C3417" t="str">
            <v>UN</v>
          </cell>
          <cell r="D3417" t="str">
            <v>3,84</v>
          </cell>
        </row>
        <row r="3418">
          <cell r="A3418">
            <v>89542</v>
          </cell>
          <cell r="B3418" t="str">
            <v>LUVA DE CORRER, PVC, SOLDÁVEL, DN 32MM, INSTALADO EM PRUMADA DE ÁGUA - FORNECIMENTO E INSTALAÇÃO. AF_12/2014</v>
          </cell>
          <cell r="C3418" t="str">
            <v>UN</v>
          </cell>
          <cell r="D3418" t="str">
            <v>18,99</v>
          </cell>
        </row>
        <row r="3419">
          <cell r="A3419">
            <v>89544</v>
          </cell>
          <cell r="B3419" t="str">
            <v>LUVA SIMPLES, PVC, SERIE R, ÁGUA PLUVIAL, DN 40 MM, JUNTA SOLDÁVEL, FORNECIDO E INSTALADO EM RAMAL DE ENCAMINHAMENTO. AF_12/2014</v>
          </cell>
          <cell r="C3419" t="str">
            <v>UN</v>
          </cell>
          <cell r="D3419" t="str">
            <v>5,48</v>
          </cell>
        </row>
        <row r="3420">
          <cell r="A3420">
            <v>89545</v>
          </cell>
          <cell r="B3420" t="str">
            <v>LUVA SIMPLES, PVC, SERIE R, ÁGUA PLUVIAL, DN 50 MM, JUNTA ELÁSTICA, FORNECIDO E INSTALADO EM RAMAL DE ENCAMINHAMENTO. AF_12/2014</v>
          </cell>
          <cell r="C3420" t="str">
            <v>UN</v>
          </cell>
          <cell r="D3420" t="str">
            <v>8,28</v>
          </cell>
        </row>
        <row r="3421">
          <cell r="A3421">
            <v>89546</v>
          </cell>
          <cell r="B3421" t="str">
            <v>BUCHA DE REDUÇÃO LONGA, PVC, SERIE R, ÁGUA PLUVIAL, DN 50 X 40 MM, JUNTA ELÁSTICA, FORNECIDO E INSTALADO EM RAMAL DE ENCAMINHAMENTO. AF_12/2014</v>
          </cell>
          <cell r="C3421" t="str">
            <v>UN</v>
          </cell>
          <cell r="D3421" t="str">
            <v>7,27</v>
          </cell>
        </row>
        <row r="3422">
          <cell r="A3422">
            <v>89547</v>
          </cell>
          <cell r="B3422" t="str">
            <v>LUVA SIMPLES, PVC, SERIE R, ÁGUA PLUVIAL, DN 75 MM, JUNTA ELÁSTICA, FORNECIDO E INSTALADO EM RAMAL DE ENCAMINHAMENTO. AF_12/2014</v>
          </cell>
          <cell r="C3422" t="str">
            <v>UN</v>
          </cell>
          <cell r="D3422" t="str">
            <v>12,57</v>
          </cell>
        </row>
        <row r="3423">
          <cell r="A3423">
            <v>89548</v>
          </cell>
          <cell r="B3423" t="str">
            <v>LUVA DE CORRER, PVC, SERIE R, ÁGUA PLUVIAL, DN 75 MM, JUNTA ELÁSTICA, FORNECIDO E INSTALADO EM RAMAL DE ENCAMINHAMENTO. AF_12/2014</v>
          </cell>
          <cell r="C3423" t="str">
            <v>UN</v>
          </cell>
          <cell r="D3423" t="str">
            <v>13,53</v>
          </cell>
        </row>
        <row r="3424">
          <cell r="A3424">
            <v>89549</v>
          </cell>
          <cell r="B3424" t="str">
            <v>REDUÇÃO EXCÊNTRICA, PVC, SERIE R, ÁGUA PLUVIAL, DN 75 X 50 MM, JUNTA ELÁSTICA, FORNECIDO E INSTALADO EM RAMAL DE ENCAMINHAMENTO. AF_12/2014</v>
          </cell>
          <cell r="C3424" t="str">
            <v>UN</v>
          </cell>
          <cell r="D3424" t="str">
            <v>9,99</v>
          </cell>
        </row>
        <row r="3425">
          <cell r="A3425">
            <v>89550</v>
          </cell>
          <cell r="B3425" t="str">
            <v>TÊ DE INSPEÇÃO, PVC, SERIE R, ÁGUA PLUVIAL, DN 75 MM, JUNTA ELÁSTICA, FORNECIDO E INSTALADO EM RAMAL DE ENCAMINHAMENTO. AF_12/2014</v>
          </cell>
          <cell r="C3425" t="str">
            <v>UN</v>
          </cell>
          <cell r="D3425" t="str">
            <v>23,13</v>
          </cell>
        </row>
        <row r="3426">
          <cell r="A3426">
            <v>89551</v>
          </cell>
          <cell r="B3426" t="str">
            <v>LUVA SOLDÁVEL E COM ROSCA, PVC, SOLDÁVEL, DN 32MM X 1, INSTALADO EM PRUMADA DE ÁGUA - FORNECIMENTO E INSTALAÇÃO. AF_12/2014</v>
          </cell>
          <cell r="C3426" t="str">
            <v>UN</v>
          </cell>
          <cell r="D3426" t="str">
            <v>6,14</v>
          </cell>
        </row>
        <row r="3427">
          <cell r="A3427">
            <v>89552</v>
          </cell>
          <cell r="B3427" t="str">
            <v>UNIÃO, PVC, SOLDÁVEL, DN 32MM, INSTALADO EM PRUMADA DE ÁGUA - FORNECIMENTO E INSTALAÇÃO. AF_12/2014</v>
          </cell>
          <cell r="C3427" t="str">
            <v>UN</v>
          </cell>
          <cell r="D3427" t="str">
            <v>12,38</v>
          </cell>
        </row>
        <row r="3428">
          <cell r="A3428">
            <v>89553</v>
          </cell>
          <cell r="B3428" t="str">
            <v>ADAPTADOR CURTO COM BOLSA E ROSCA PARA REGISTRO, PVC, SOLDÁVEL, DN 32MM X 1, INSTALADO EM PRUMADA DE ÁGUA - FORNECIMENTO E INSTALAÇÃO. AF_12/2014</v>
          </cell>
          <cell r="C3428" t="str">
            <v>UN</v>
          </cell>
          <cell r="D3428" t="str">
            <v>3,77</v>
          </cell>
        </row>
        <row r="3429">
          <cell r="A3429">
            <v>89554</v>
          </cell>
          <cell r="B3429" t="str">
            <v>LUVA SIMPLES, PVC, SERIE R, ÁGUA PLUVIAL, DN 100 MM, JUNTA ELÁSTICA, FORNECIDO E INSTALADO EM RAMAL DE ENCAMINHAMENTO. AF_12/2014</v>
          </cell>
          <cell r="C3429" t="str">
            <v>UN</v>
          </cell>
          <cell r="D3429" t="str">
            <v>15,43</v>
          </cell>
        </row>
        <row r="3430">
          <cell r="A3430">
            <v>89555</v>
          </cell>
          <cell r="B3430" t="str">
            <v>CURVA DE TRANSPOSIÇÃO, PVC, SOLDÁVEL, DN 32MM, INSTALADO EM PRUMADA DE ÁGUA   FORNECIMENTO E INSTALAÇÃO. AF_12/2014</v>
          </cell>
          <cell r="C3430" t="str">
            <v>UN</v>
          </cell>
          <cell r="D3430" t="str">
            <v>14,99</v>
          </cell>
        </row>
        <row r="3431">
          <cell r="A3431">
            <v>89556</v>
          </cell>
          <cell r="B3431" t="str">
            <v>LUVA DE CORRER, PVC, SERIE R, ÁGUA PLUVIAL, DN 100 MM, JUNTA ELÁSTICA, FORNECIDO E INSTALADO EM RAMAL DE ENCAMINHAMENTO. AF_12/2014</v>
          </cell>
          <cell r="C3431" t="str">
            <v>UN</v>
          </cell>
          <cell r="D3431" t="str">
            <v>22,02</v>
          </cell>
        </row>
        <row r="3432">
          <cell r="A3432">
            <v>89557</v>
          </cell>
          <cell r="B3432" t="str">
            <v>REDUÇÃO EXCÊNTRICA, PVC, SERIE R, ÁGUA PLUVIAL, DN 100 X 75 MM, JUNTA ELÁSTICA, FORNECIDO E INSTALADO EM RAMAL DE ENCAMINHAMENTO. AF_12/2014</v>
          </cell>
          <cell r="C3432" t="str">
            <v>UN</v>
          </cell>
          <cell r="D3432" t="str">
            <v>17,69</v>
          </cell>
        </row>
        <row r="3433">
          <cell r="A3433">
            <v>89558</v>
          </cell>
          <cell r="B3433" t="str">
            <v>LUVA, PVC, SOLDÁVEL, DN 40MM, INSTALADO EM PRUMADA DE ÁGUA - FORNECIMENTO E INSTALAÇÃO. AF_12/2014</v>
          </cell>
          <cell r="C3433" t="str">
            <v>UN</v>
          </cell>
          <cell r="D3433" t="str">
            <v>5,80</v>
          </cell>
        </row>
        <row r="3434">
          <cell r="A3434">
            <v>89559</v>
          </cell>
          <cell r="B3434" t="str">
            <v>TÊ DE INSPEÇÃO, PVC, SERIE R, ÁGUA PLUVIAL, DN 100 MM, JUNTA ELÁSTICA, FORNECIDO E INSTALADO EM RAMAL DE ENCAMINHAMENTO. AF_12/2014</v>
          </cell>
          <cell r="C3434" t="str">
            <v>UN</v>
          </cell>
          <cell r="D3434" t="str">
            <v>37,70</v>
          </cell>
        </row>
        <row r="3435">
          <cell r="A3435">
            <v>89561</v>
          </cell>
          <cell r="B3435" t="str">
            <v>JUNÇÃO SIMPLES, PVC, SERIE R, ÁGUA PLUVIAL, DN 40 MM, JUNTA SOLDÁVEL, FORNECIDO E INSTALADO EM RAMAL DE ENCAMINHAMENTO. AF_12/2014</v>
          </cell>
          <cell r="C3435" t="str">
            <v>UN</v>
          </cell>
          <cell r="D3435" t="str">
            <v>8,14</v>
          </cell>
        </row>
        <row r="3436">
          <cell r="A3436">
            <v>89562</v>
          </cell>
          <cell r="B3436" t="str">
            <v>LUVA DE REDUÇÃO, PVC, SOLDÁVEL, DN 40MM X 32MM, INSTALADO EM PRUMADA DE ÁGUA - FORNECIMENTO E INSTALAÇÃO. AF_12/2014</v>
          </cell>
          <cell r="C3436" t="str">
            <v>UN</v>
          </cell>
          <cell r="D3436" t="str">
            <v>6,17</v>
          </cell>
        </row>
        <row r="3437">
          <cell r="A3437">
            <v>89563</v>
          </cell>
          <cell r="B3437" t="str">
            <v>JUNÇÃO SIMPLES, PVC, SERIE R, ÁGUA PLUVIAL, DN 50 MM, JUNTA ELÁSTICA, FORNECIDO E INSTALADO EM RAMAL DE ENCAMINHAMENTO. AF_12/2014</v>
          </cell>
          <cell r="C3437" t="str">
            <v>UN</v>
          </cell>
          <cell r="D3437" t="str">
            <v>13,86</v>
          </cell>
        </row>
        <row r="3438">
          <cell r="A3438">
            <v>89564</v>
          </cell>
          <cell r="B3438" t="str">
            <v>LUVA COM ROSCA, PVC, SOLDÁVEL, DN 40MM X 1.1/4, INSTALADO EM PRUMADA DE ÁGUA - FORNECIMENTO E INSTALAÇÃO. AF_12/2014</v>
          </cell>
          <cell r="C3438" t="str">
            <v>UN</v>
          </cell>
          <cell r="D3438" t="str">
            <v>11,11</v>
          </cell>
        </row>
        <row r="3439">
          <cell r="A3439">
            <v>89565</v>
          </cell>
          <cell r="B3439" t="str">
            <v>JUNÇÃO SIMPLES, PVC, SERIE R, ÁGUA PLUVIAL, DN 75 X 75 MM, JUNTA ELÁSTICA, FORNECIDO E INSTALADO EM RAMAL DE ENCAMINHAMENTO. AF_12/2014</v>
          </cell>
          <cell r="C3439" t="str">
            <v>UN</v>
          </cell>
          <cell r="D3439" t="str">
            <v>32,90</v>
          </cell>
        </row>
        <row r="3440">
          <cell r="A3440">
            <v>89566</v>
          </cell>
          <cell r="B3440" t="str">
            <v>TÊ, PVC, SERIE R, ÁGUA PLUVIAL, DN 75 MM, JUNTA ELÁSTICA, FORNECIDO E INSTALADO EM RAMAL DE ENCAMINHAMENTO. AF_12/2014</v>
          </cell>
          <cell r="C3440" t="str">
            <v>UN</v>
          </cell>
          <cell r="D3440" t="str">
            <v>28,73</v>
          </cell>
        </row>
        <row r="3441">
          <cell r="A3441">
            <v>89567</v>
          </cell>
          <cell r="B3441" t="str">
            <v>JUNÇÃO SIMPLES, PVC, SERIE R, ÁGUA PLUVIAL, DN 100 X 100 MM, JUNTA ELÁSTICA, FORNECIDO E INSTALADO EM RAMAL DE ENCAMINHAMENTO. AF_12/2014</v>
          </cell>
          <cell r="C3441" t="str">
            <v>UN</v>
          </cell>
          <cell r="D3441" t="str">
            <v>48,02</v>
          </cell>
        </row>
        <row r="3442">
          <cell r="A3442">
            <v>89568</v>
          </cell>
          <cell r="B3442" t="str">
            <v>UNIÃO, PVC, SOLDÁVEL, DN 40MM, INSTALADO EM PRUMADA DE ÁGUA - FORNECIMENTO E INSTALAÇÃO. AF_12/2014</v>
          </cell>
          <cell r="C3442" t="str">
            <v>UN</v>
          </cell>
          <cell r="D3442" t="str">
            <v>22,32</v>
          </cell>
        </row>
        <row r="3443">
          <cell r="A3443">
            <v>89569</v>
          </cell>
          <cell r="B3443" t="str">
            <v>JUNÇÃO SIMPLES, PVC, SERIE R, ÁGUA PLUVIAL, DN 100 X 75 MM, JUNTA ELÁSTICA, FORNECIDO E INSTALADO EM RAMAL DE ENCAMINHAMENTO. AF_12/2014</v>
          </cell>
          <cell r="C3443" t="str">
            <v>UN</v>
          </cell>
          <cell r="D3443" t="str">
            <v>45,49</v>
          </cell>
        </row>
        <row r="3444">
          <cell r="A3444">
            <v>89570</v>
          </cell>
          <cell r="B3444" t="str">
            <v>ADAPTADOR CURTO COM BOLSA E ROSCA PARA REGISTRO, PVC, SOLDÁVEL, DN 40MM X 1.1/2, INSTALADO EM PRUMADA DE ÁGUA - FORNECIMENTO E INSTALAÇÃO. AF_12/2014</v>
          </cell>
          <cell r="C3444" t="str">
            <v>UN</v>
          </cell>
          <cell r="D3444" t="str">
            <v>7,90</v>
          </cell>
        </row>
        <row r="3445">
          <cell r="A3445">
            <v>89571</v>
          </cell>
          <cell r="B3445" t="str">
            <v>TÊ, PVC, SERIE R, ÁGUA PLUVIAL, DN 100 X 100 MM, JUNTA ELÁSTICA, FORNECIDO E INSTALADO EM RAMAL DE ENCAMINHAMENTO. AF_12/2014</v>
          </cell>
          <cell r="C3445" t="str">
            <v>UN</v>
          </cell>
          <cell r="D3445" t="str">
            <v>44,37</v>
          </cell>
        </row>
        <row r="3446">
          <cell r="A3446">
            <v>89572</v>
          </cell>
          <cell r="B3446" t="str">
            <v>ADAPTADOR CURTO COM BOLSA E ROSCA PARA REGISTRO, PVC, SOLDÁVEL, DN 40MM X 1.1/4, INSTALADO EM PRUMADA DE ÁGUA - FORNECIMENTO E INSTALAÇÃO. AF_12/2014</v>
          </cell>
          <cell r="C3446" t="str">
            <v>UN</v>
          </cell>
          <cell r="D3446" t="str">
            <v>5,49</v>
          </cell>
        </row>
        <row r="3447">
          <cell r="A3447">
            <v>89573</v>
          </cell>
          <cell r="B3447" t="str">
            <v>TÊ, PVC, SERIE R, ÁGUA PLUVIAL, DN 100 X 75 MM, JUNTA ELÁSTICA, FORNECIDO E INSTALADO EM RAMAL DE ENCAMINHAMENTO. AF_12/2014</v>
          </cell>
          <cell r="C3447" t="str">
            <v>UN</v>
          </cell>
          <cell r="D3447" t="str">
            <v>40,54</v>
          </cell>
        </row>
        <row r="3448">
          <cell r="A3448">
            <v>89574</v>
          </cell>
          <cell r="B3448" t="str">
            <v>JUNÇÃO DUPLA, PVC, SERIE R, ÁGUA PLUVIAL, DN 100 X 100 X 100 MM, JUNTA ELÁSTICA, FORNECIDO E INSTALADO EM RAMAL DE ENCAMINHAMENTO. AF_12/2014</v>
          </cell>
          <cell r="C3448" t="str">
            <v>UN</v>
          </cell>
          <cell r="D3448" t="str">
            <v>78,07</v>
          </cell>
        </row>
        <row r="3449">
          <cell r="A3449">
            <v>89575</v>
          </cell>
          <cell r="B3449" t="str">
            <v>LUVA, PVC, SOLDÁVEL, DN 50MM, INSTALADO EM PRUMADA DE ÁGUA - FORNECIMENTO E INSTALAÇÃO. AF_12/2014</v>
          </cell>
          <cell r="C3449" t="str">
            <v>UN</v>
          </cell>
          <cell r="D3449" t="str">
            <v>7,36</v>
          </cell>
        </row>
        <row r="3450">
          <cell r="A3450">
            <v>89577</v>
          </cell>
          <cell r="B3450" t="str">
            <v>LUVA DE CORRER, PVC, SOLDÁVEL, DN 50MM, INSTALADO EM PRUMADA DE ÁGUA - FORNECIMENTO E INSTALAÇÃO. AF_12/2014</v>
          </cell>
          <cell r="C3450" t="str">
            <v>UN</v>
          </cell>
          <cell r="D3450" t="str">
            <v>22,93</v>
          </cell>
        </row>
        <row r="3451">
          <cell r="A3451">
            <v>89579</v>
          </cell>
          <cell r="B3451" t="str">
            <v>LUVA DE REDUÇÃO, PVC, SOLDÁVEL, DN 50MM X 25MM, INSTALADO EM PRUMADA DE ÁGUA   FORNECIMENTO E INSTALAÇÃO. AF_12/2014</v>
          </cell>
          <cell r="C3451" t="str">
            <v>UN</v>
          </cell>
          <cell r="D3451" t="str">
            <v>7,54</v>
          </cell>
        </row>
        <row r="3452">
          <cell r="A3452">
            <v>89581</v>
          </cell>
          <cell r="B3452" t="str">
            <v>JOELHO 90 GRAUS, PVC, SERIE R, ÁGUA PLUVIAL, DN 75 MM, JUNTA ELÁSTICA, FORNECIDO E INSTALADO EM CONDUTORES VERTICAIS DE ÁGUAS PLUVIAIS. AF_12/2014</v>
          </cell>
          <cell r="C3452" t="str">
            <v>UN</v>
          </cell>
          <cell r="D3452" t="str">
            <v>16,86</v>
          </cell>
        </row>
        <row r="3453">
          <cell r="A3453">
            <v>89582</v>
          </cell>
          <cell r="B3453" t="str">
            <v>JOELHO 45 GRAUS, PVC, SERIE R, ÁGUA PLUVIAL, DN 75 MM, JUNTA ELÁSTICA, FORNECIDO E INSTALADO EM CONDUTORES VERTICAIS DE ÁGUAS PLUVIAIS. AF_12/2014</v>
          </cell>
          <cell r="C3453" t="str">
            <v>UN</v>
          </cell>
          <cell r="D3453" t="str">
            <v>14,93</v>
          </cell>
        </row>
        <row r="3454">
          <cell r="A3454">
            <v>89583</v>
          </cell>
          <cell r="B3454" t="str">
            <v>CURVA 87 GRAUS E 30 MINUTOS, PVC, SERIE R, ÁGUA PLUVIAL, DN 75 MM, JUNTA ELÁSTICA, FORNECIDO E INSTALADO EM CONDUTORES VERTICAIS DE ÁGUAS PLUVIAIS. AF_12/2014</v>
          </cell>
          <cell r="C3454" t="str">
            <v>UN</v>
          </cell>
          <cell r="D3454" t="str">
            <v>21,98</v>
          </cell>
        </row>
        <row r="3455">
          <cell r="A3455">
            <v>89584</v>
          </cell>
          <cell r="B3455" t="str">
            <v>JOELHO 90 GRAUS, PVC, SERIE R, ÁGUA PLUVIAL, DN 100 MM, JUNTA ELÁSTICA, FORNECIDO E INSTALADO EM CONDUTORES VERTICAIS DE ÁGUAS PLUVIAIS. AF_12/2014</v>
          </cell>
          <cell r="C3455" t="str">
            <v>UN</v>
          </cell>
          <cell r="D3455" t="str">
            <v>25,29</v>
          </cell>
        </row>
        <row r="3456">
          <cell r="A3456">
            <v>89585</v>
          </cell>
          <cell r="B3456" t="str">
            <v>JOELHO 45 GRAUS, PVC, SERIE R, ÁGUA PLUVIAL, DN 100 MM, JUNTA ELÁSTICA, FORNECIDO E INSTALADO EM CONDUTORES VERTICAIS DE ÁGUAS PLUVIAIS. AF_12/2014</v>
          </cell>
          <cell r="C3456" t="str">
            <v>UN</v>
          </cell>
          <cell r="D3456" t="str">
            <v>20,59</v>
          </cell>
        </row>
        <row r="3457">
          <cell r="A3457">
            <v>89586</v>
          </cell>
          <cell r="B3457" t="str">
            <v>JOELHO 45 GRAUS PARA PÉ DE COLUNA, PVC, SERIE R, ÁGUA PLUVIAL, DN 100 MM, JUNTA ELÁSTICA, FORNECIDO E INSTALADO EM CONDUTORES VERTICAIS DE ÁGUAS PLUVIAIS. AF_12/2014</v>
          </cell>
          <cell r="C3457" t="str">
            <v>UN</v>
          </cell>
          <cell r="D3457" t="str">
            <v>20,59</v>
          </cell>
        </row>
        <row r="3458">
          <cell r="A3458">
            <v>89587</v>
          </cell>
          <cell r="B3458" t="str">
            <v>CURVA 87 GRAUS E 30 MINUTOS, PVC, SERIE R, ÁGUA PLUVIAL, DN 100 MM, JUNTA ELÁSTICA, FORNECIDO E INSTALADO EM CONDUTORES VERTICAIS DE ÁGUAS PLUVIAIS. AF_12/2014</v>
          </cell>
          <cell r="C3458" t="str">
            <v>UN</v>
          </cell>
          <cell r="D3458" t="str">
            <v>32,67</v>
          </cell>
        </row>
        <row r="3459">
          <cell r="A3459">
            <v>89590</v>
          </cell>
          <cell r="B3459" t="str">
            <v>JOELHO 90 GRAUS, PVC, SERIE R, ÁGUA PLUVIAL, DN 150 MM, JUNTA ELÁSTICA, FORNECIDO E INSTALADO EM CONDUTORES VERTICAIS DE ÁGUAS PLUVIAIS. AF_12/2014</v>
          </cell>
          <cell r="C3459" t="str">
            <v>UN</v>
          </cell>
          <cell r="D3459" t="str">
            <v>79,97</v>
          </cell>
        </row>
        <row r="3460">
          <cell r="A3460">
            <v>89591</v>
          </cell>
          <cell r="B3460" t="str">
            <v>JOELHO 45 GRAUS, PVC, SERIE R, ÁGUA PLUVIAL, DN 150 MM, JUNTA ELÁSTICA, FORNECIDO E INSTALADO EM CONDUTORES VERTICAIS DE ÁGUAS PLUVIAIS. AF_12/2014</v>
          </cell>
          <cell r="C3460" t="str">
            <v>UN</v>
          </cell>
          <cell r="D3460" t="str">
            <v>66,46</v>
          </cell>
        </row>
        <row r="3461">
          <cell r="A3461">
            <v>89592</v>
          </cell>
          <cell r="B3461" t="str">
            <v>CURVA 87 GRAUS E 30 MINUTOS, PVC, SERIE R, ÁGUA PLUVIAL, DN 150 MM, JUNTA ELÁSTICA, FORNECIDO E INSTALADO EM CONDUTORES VERTICAIS DE ÁGUAS PLUVIAIS. AF_12/2014</v>
          </cell>
          <cell r="C3461" t="str">
            <v>UN</v>
          </cell>
          <cell r="D3461" t="str">
            <v>105,74</v>
          </cell>
        </row>
        <row r="3462">
          <cell r="A3462">
            <v>89593</v>
          </cell>
          <cell r="B3462" t="str">
            <v>LUVA COM ROSCA, PVC, SOLDÁVEL, DN 50MM X 1.1/2, INSTALADO EM PRUMADA DE ÁGUA - FORNECIMENTO E INSTALAÇÃO. AF_12/2014</v>
          </cell>
          <cell r="C3462" t="str">
            <v>UN</v>
          </cell>
          <cell r="D3462" t="str">
            <v>20,78</v>
          </cell>
        </row>
        <row r="3463">
          <cell r="A3463">
            <v>89594</v>
          </cell>
          <cell r="B3463" t="str">
            <v>UNIÃO, PVC, SOLDÁVEL, DN 50MM, INSTALADO EM PRUMADA DE ÁGUA - FORNECIMENTO E INSTALAÇÃO. AF_12/2014</v>
          </cell>
          <cell r="C3463" t="str">
            <v>UN</v>
          </cell>
          <cell r="D3463" t="str">
            <v>25,02</v>
          </cell>
        </row>
        <row r="3464">
          <cell r="A3464">
            <v>89595</v>
          </cell>
          <cell r="B3464" t="str">
            <v>ADAPTADOR CURTO COM BOLSA E ROSCA PARA REGISTRO, PVC, SOLDÁVEL, DN 50MM X 1.1/4, INSTALADO EM PRUMADA DE ÁGUA - FORNECIMENTO E INSTALAÇÃO. AF_12/2014</v>
          </cell>
          <cell r="C3464" t="str">
            <v>UN</v>
          </cell>
          <cell r="D3464" t="str">
            <v>9,73</v>
          </cell>
        </row>
        <row r="3465">
          <cell r="A3465">
            <v>89596</v>
          </cell>
          <cell r="B3465" t="str">
            <v>ADAPTADOR CURTO COM BOLSA E ROSCA PARA REGISTRO, PVC, SOLDÁVEL, DN 50MM X 1.1/2, INSTALADO EM PRUMADA DE ÁGUA - FORNECIMENTO E INSTALAÇÃO. AF_12/2014</v>
          </cell>
          <cell r="C3465" t="str">
            <v>UN</v>
          </cell>
          <cell r="D3465" t="str">
            <v>7,24</v>
          </cell>
        </row>
        <row r="3466">
          <cell r="A3466">
            <v>89597</v>
          </cell>
          <cell r="B3466" t="str">
            <v>LUVA, PVC, SOLDÁVEL, DN 60MM, INSTALADO EM PRUMADA DE ÁGUA - FORNECIMENTO E INSTALAÇÃO. AF_12/2014</v>
          </cell>
          <cell r="C3466" t="str">
            <v>UN</v>
          </cell>
          <cell r="D3466" t="str">
            <v>13,42</v>
          </cell>
        </row>
        <row r="3467">
          <cell r="A3467">
            <v>89598</v>
          </cell>
          <cell r="B3467" t="str">
            <v>LUVA DE CORRER, PVC, SOLDÁVEL, DN 60MM, INSTALADO EM PRUMADA DE ÁGUA   FORNECIMENTO E INSTALAÇÃO. AF_12/2014</v>
          </cell>
          <cell r="C3467" t="str">
            <v>UN</v>
          </cell>
          <cell r="D3467" t="str">
            <v>34,51</v>
          </cell>
        </row>
        <row r="3468">
          <cell r="A3468">
            <v>89599</v>
          </cell>
          <cell r="B3468" t="str">
            <v>LUVA SIMPLES, PVC, SERIE R, ÁGUA PLUVIAL, DN 75 MM, JUNTA ELÁSTICA, FORNECIDO E INSTALADO EM CONDUTORES VERTICAIS DE ÁGUAS PLUVIAIS. AF_12/2014</v>
          </cell>
          <cell r="C3468" t="str">
            <v>UN</v>
          </cell>
          <cell r="D3468" t="str">
            <v>11,61</v>
          </cell>
        </row>
        <row r="3469">
          <cell r="A3469">
            <v>89600</v>
          </cell>
          <cell r="B3469" t="str">
            <v>LUVA DE CORRER, PVC, SERIE R, ÁGUA PLUVIAL, DN 75 MM, JUNTA ELÁSTICA, FORNECIDO E INSTALADO EM CONDUTORES VERTICAIS DE ÁGUAS PLUVIAIS. AF_12/2014</v>
          </cell>
          <cell r="C3469" t="str">
            <v>UN</v>
          </cell>
          <cell r="D3469" t="str">
            <v>12,57</v>
          </cell>
        </row>
        <row r="3470">
          <cell r="A3470">
            <v>89605</v>
          </cell>
          <cell r="B3470" t="str">
            <v>LUVA DE REDUÇÃO, PVC, SOLDÁVEL, DN 60MM X 50MM, INSTALADO EM PRUMADA DE ÁGUA - FORNECIMENTO E INSTALAÇÃO. AF_12/2014</v>
          </cell>
          <cell r="C3470" t="str">
            <v>UN</v>
          </cell>
          <cell r="D3470" t="str">
            <v>13,11</v>
          </cell>
        </row>
        <row r="3471">
          <cell r="A3471">
            <v>89609</v>
          </cell>
          <cell r="B3471" t="str">
            <v>UNIÃO, PVC, SOLDÁVEL, DN 60MM, INSTALADO EM PRUMADA DE ÁGUA - FORNECIMENTO E INSTALAÇÃO. AF_12/2014</v>
          </cell>
          <cell r="C3471" t="str">
            <v>UN</v>
          </cell>
          <cell r="D3471" t="str">
            <v>57,59</v>
          </cell>
        </row>
        <row r="3472">
          <cell r="A3472">
            <v>89610</v>
          </cell>
          <cell r="B3472" t="str">
            <v>ADAPTADOR CURTO COM BOLSA E ROSCA PARA REGISTRO, PVC, SOLDÁVEL, DN 60MM X 2, INSTALADO EM PRUMADA DE ÁGUA - FORNECIMENTO E INSTALAÇÃO. AF_12/2014</v>
          </cell>
          <cell r="C3472" t="str">
            <v>UN</v>
          </cell>
          <cell r="D3472" t="str">
            <v>13,43</v>
          </cell>
        </row>
        <row r="3473">
          <cell r="A3473">
            <v>89611</v>
          </cell>
          <cell r="B3473" t="str">
            <v>LUVA, PVC, SOLDÁVEL, DN 75MM, INSTALADO EM PRUMADA DE ÁGUA - FORNECIMENTO E INSTALAÇÃO. AF_12/2014</v>
          </cell>
          <cell r="C3473" t="str">
            <v>UN</v>
          </cell>
          <cell r="D3473" t="str">
            <v>21,85</v>
          </cell>
        </row>
        <row r="3474">
          <cell r="A3474">
            <v>89612</v>
          </cell>
          <cell r="B3474" t="str">
            <v>UNIÃO, PVC, SOLDÁVEL, DN 75MM, INSTALADO EM PRUMADA DE ÁGUA - FORNECIMENTO E INSTALAÇÃO. AF_12/2014</v>
          </cell>
          <cell r="C3474" t="str">
            <v>UN</v>
          </cell>
          <cell r="D3474" t="str">
            <v>113,22</v>
          </cell>
        </row>
        <row r="3475">
          <cell r="A3475">
            <v>89613</v>
          </cell>
          <cell r="B3475" t="str">
            <v>ADAPTADOR CURTO COM BOLSA E ROSCA PARA REGISTRO, PVC, SOLDÁVEL, DN 75MM X 2.1/2, INSTALADO EM PRUMADA DE ÁGUA - FORNECIMENTO E INSTALAÇÃO. AF_12/2014</v>
          </cell>
          <cell r="C3475" t="str">
            <v>UN</v>
          </cell>
          <cell r="D3475" t="str">
            <v>19,56</v>
          </cell>
        </row>
        <row r="3476">
          <cell r="A3476">
            <v>89614</v>
          </cell>
          <cell r="B3476" t="str">
            <v>LUVA, PVC, SOLDÁVEL, DN 85MM, INSTALADO EM PRUMADA DE ÁGUA - FORNECIMENTO E INSTALAÇÃO. AF_12/2014</v>
          </cell>
          <cell r="C3476" t="str">
            <v>UN</v>
          </cell>
          <cell r="D3476" t="str">
            <v>41,09</v>
          </cell>
        </row>
        <row r="3477">
          <cell r="A3477">
            <v>89615</v>
          </cell>
          <cell r="B3477" t="str">
            <v>UNIÃO, PVC, SOLDÁVEL, DN 85MM, INSTALADO EM PRUMADA DE ÁGUA - FORNECIMENTO E INSTALAÇÃO. AF_12/2014</v>
          </cell>
          <cell r="C3477" t="str">
            <v>UN</v>
          </cell>
          <cell r="D3477" t="str">
            <v>171,05</v>
          </cell>
        </row>
        <row r="3478">
          <cell r="A3478">
            <v>89616</v>
          </cell>
          <cell r="B3478" t="str">
            <v>ADAPTADOR CURTO COM BOLSA E ROSCA PARA REGISTRO, PVC, SOLDÁVEL, DN 85MM X 3, INSTALADO EM PRUMADA DE ÁGUA - FORNECIMENTO E INSTALAÇÃO. AF_12/2014</v>
          </cell>
          <cell r="C3478" t="str">
            <v>UN</v>
          </cell>
          <cell r="D3478" t="str">
            <v>28,27</v>
          </cell>
        </row>
        <row r="3479">
          <cell r="A3479">
            <v>89617</v>
          </cell>
          <cell r="B3479" t="str">
            <v>TE, PVC, SOLDÁVEL, DN 25MM, INSTALADO EM PRUMADA DE ÁGUA - FORNECIMENTO E INSTALAÇÃO. AF_12/2014</v>
          </cell>
          <cell r="C3479" t="str">
            <v>UN</v>
          </cell>
          <cell r="D3479" t="str">
            <v>4,52</v>
          </cell>
        </row>
        <row r="3480">
          <cell r="A3480">
            <v>89618</v>
          </cell>
          <cell r="B3480" t="str">
            <v>TÊ COM BUCHA DE LATÃO NA BOLSA CENTRAL, PVC, SOLDÁVEL, DN 25MM X 1/2, INSTALADO EM PRUMADA DE ÁGUA - FORNECIMENTO E INSTALAÇÃO. AF_12/2014</v>
          </cell>
          <cell r="C3480" t="str">
            <v>UN</v>
          </cell>
          <cell r="D3480" t="str">
            <v>9,61</v>
          </cell>
        </row>
        <row r="3481">
          <cell r="A3481">
            <v>89619</v>
          </cell>
          <cell r="B3481" t="str">
            <v>TÊ DE REDUÇÃO, PVC, SOLDÁVEL, DN 25MM X 20MM, INSTALADO EM PRUMADA DE ÁGUA - FORNECIMENTO E INSTALAÇÃO. AF_12/2014</v>
          </cell>
          <cell r="C3481" t="str">
            <v>UN</v>
          </cell>
          <cell r="D3481" t="str">
            <v>5,88</v>
          </cell>
        </row>
        <row r="3482">
          <cell r="A3482">
            <v>89620</v>
          </cell>
          <cell r="B3482" t="str">
            <v>TE, PVC, SOLDÁVEL, DN 32MM, INSTALADO EM PRUMADA DE ÁGUA - FORNECIMENTO E INSTALAÇÃO. AF_12/2014</v>
          </cell>
          <cell r="C3482" t="str">
            <v>UN</v>
          </cell>
          <cell r="D3482" t="str">
            <v>7,44</v>
          </cell>
        </row>
        <row r="3483">
          <cell r="A3483">
            <v>89621</v>
          </cell>
          <cell r="B3483" t="str">
            <v>TÊ COM BUCHA DE LATÃO NA BOLSA CENTRAL, PVC, SOLDÁVEL, DN 32MM X 3/4, INSTALADO EM PRUMADA DE ÁGUA - FORNECIMENTO E INSTALAÇÃO. AF_12/2014</v>
          </cell>
          <cell r="C3483" t="str">
            <v>UN</v>
          </cell>
          <cell r="D3483" t="str">
            <v>16,07</v>
          </cell>
        </row>
        <row r="3484">
          <cell r="A3484">
            <v>89622</v>
          </cell>
          <cell r="B3484" t="str">
            <v>TÊ DE REDUÇÃO, PVC, SOLDÁVEL, DN 32MM X 25MM, INSTALADO EM PRUMADA DE ÁGUA - FORNECIMENTO E INSTALAÇÃO. AF_12/2014</v>
          </cell>
          <cell r="C3484" t="str">
            <v>UN</v>
          </cell>
          <cell r="D3484" t="str">
            <v>8,79</v>
          </cell>
        </row>
        <row r="3485">
          <cell r="A3485">
            <v>89623</v>
          </cell>
          <cell r="B3485" t="str">
            <v>TE, PVC, SOLDÁVEL, DN 40MM, INSTALADO EM PRUMADA DE ÁGUA - FORNECIMENTO E INSTALAÇÃO. AF_12/2014</v>
          </cell>
          <cell r="C3485" t="str">
            <v>UN</v>
          </cell>
          <cell r="D3485" t="str">
            <v>11,81</v>
          </cell>
        </row>
        <row r="3486">
          <cell r="A3486">
            <v>89624</v>
          </cell>
          <cell r="B3486" t="str">
            <v>TÊ DE REDUÇÃO, PVC, SOLDÁVEL, DN 40MM X 32MM, INSTALADO EM PRUMADA DE ÁGUA - FORNECIMENTO E INSTALAÇÃO. AF_12/2014</v>
          </cell>
          <cell r="C3486" t="str">
            <v>UN</v>
          </cell>
          <cell r="D3486" t="str">
            <v>12,49</v>
          </cell>
        </row>
        <row r="3487">
          <cell r="A3487">
            <v>89625</v>
          </cell>
          <cell r="B3487" t="str">
            <v>TE, PVC, SOLDÁVEL, DN 50MM, INSTALADO EM PRUMADA DE ÁGUA - FORNECIMENTO E INSTALAÇÃO. AF_12/2014</v>
          </cell>
          <cell r="C3487" t="str">
            <v>UN</v>
          </cell>
          <cell r="D3487" t="str">
            <v>14,31</v>
          </cell>
        </row>
        <row r="3488">
          <cell r="A3488">
            <v>89626</v>
          </cell>
          <cell r="B3488" t="str">
            <v>TÊ DE REDUÇÃO, PVC, SOLDÁVEL, DN 50MM X 40MM, INSTALADO EM PRUMADA DE ÁGUA - FORNECIMENTO E INSTALAÇÃO. AF_12/2014</v>
          </cell>
          <cell r="C3488" t="str">
            <v>UN</v>
          </cell>
          <cell r="D3488" t="str">
            <v>19,54</v>
          </cell>
        </row>
        <row r="3489">
          <cell r="A3489">
            <v>89627</v>
          </cell>
          <cell r="B3489" t="str">
            <v>TÊ DE REDUÇÃO, PVC, SOLDÁVEL, DN 50MM X 25MM, INSTALADO EM PRUMADA DE ÁGUA - FORNECIMENTO E INSTALAÇÃO. AF_12/2014</v>
          </cell>
          <cell r="C3489" t="str">
            <v>UN</v>
          </cell>
          <cell r="D3489" t="str">
            <v>13,52</v>
          </cell>
        </row>
        <row r="3490">
          <cell r="A3490">
            <v>89628</v>
          </cell>
          <cell r="B3490" t="str">
            <v>TE, PVC, SOLDÁVEL, DN 60MM, INSTALADO EM PRUMADA DE ÁGUA - FORNECIMENTO E INSTALAÇÃO. AF_12/2014</v>
          </cell>
          <cell r="C3490" t="str">
            <v>UN</v>
          </cell>
          <cell r="D3490" t="str">
            <v>29,64</v>
          </cell>
        </row>
        <row r="3491">
          <cell r="A3491">
            <v>89629</v>
          </cell>
          <cell r="B3491" t="str">
            <v>TE, PVC, SOLDÁVEL, DN 75MM, INSTALADO EM PRUMADA DE ÁGUA - FORNECIMENTO E INSTALAÇÃO. AF_12/2014</v>
          </cell>
          <cell r="C3491" t="str">
            <v>UN</v>
          </cell>
          <cell r="D3491" t="str">
            <v>53,99</v>
          </cell>
        </row>
        <row r="3492">
          <cell r="A3492">
            <v>89630</v>
          </cell>
          <cell r="B3492" t="str">
            <v>TE DE REDUÇÃO, PVC, SOLDÁVEL, DN 75MM X 50MM, INSTALADO EM PRUMADA DE ÁGUA - FORNECIMENTO E INSTALAÇÃO. AF_12/2014</v>
          </cell>
          <cell r="C3492" t="str">
            <v>UN</v>
          </cell>
          <cell r="D3492" t="str">
            <v>46,86</v>
          </cell>
        </row>
        <row r="3493">
          <cell r="A3493">
            <v>89631</v>
          </cell>
          <cell r="B3493" t="str">
            <v>TE, PVC, SOLDÁVEL, DN 85MM, INSTALADO EM PRUMADA DE ÁGUA - FORNECIMENTO E INSTALAÇÃO. AF_12/2014</v>
          </cell>
          <cell r="C3493" t="str">
            <v>UN</v>
          </cell>
          <cell r="D3493" t="str">
            <v>81,91</v>
          </cell>
        </row>
        <row r="3494">
          <cell r="A3494">
            <v>89632</v>
          </cell>
          <cell r="B3494" t="str">
            <v>TE DE REDUÇÃO, PVC, SOLDÁVEL, DN 85MM X 60MM, INSTALADO EM PRUMADA DE ÁGUA - FORNECIMENTO E INSTALAÇÃO. AF_12/2014</v>
          </cell>
          <cell r="C3494" t="str">
            <v>UN</v>
          </cell>
          <cell r="D3494" t="str">
            <v>67,32</v>
          </cell>
        </row>
        <row r="3495">
          <cell r="A3495">
            <v>89637</v>
          </cell>
          <cell r="B3495" t="str">
            <v>JOELHO 90 GRAUS, CPVC, SOLDÁVEL, DN 15MM, INSTALADO EM RAMAL OU SUB-RAMAL DE ÁGUA - FORNECIMENTO E INSTALAÇÃO. AF_12/2014</v>
          </cell>
          <cell r="C3495" t="str">
            <v>UN</v>
          </cell>
          <cell r="D3495" t="str">
            <v>6,23</v>
          </cell>
        </row>
        <row r="3496">
          <cell r="A3496">
            <v>89638</v>
          </cell>
          <cell r="B3496" t="str">
            <v>JOELHO 45 GRAUS, CPVC, SOLDÁVEL, DN 15MM, INSTALADO EM RAMAL OU SUB-RAMAL DE ÁGUA - FORNECIMENTO E INSTALAÇÃO. AF_12/2014</v>
          </cell>
          <cell r="C3496" t="str">
            <v>UN</v>
          </cell>
          <cell r="D3496" t="str">
            <v>6,87</v>
          </cell>
        </row>
        <row r="3497">
          <cell r="A3497">
            <v>89639</v>
          </cell>
          <cell r="B3497" t="str">
            <v>CURVA 90 GRAUS, CPVC, SOLDÁVEL, DN 15MM, INSTALADO EM RAMAL OU SUB-RAMAL DE ÁGUA - FORNECIMENTO E INSTALAÇÃO. AF_12/2014</v>
          </cell>
          <cell r="C3497" t="str">
            <v>UN</v>
          </cell>
          <cell r="D3497" t="str">
            <v>7,12</v>
          </cell>
        </row>
        <row r="3498">
          <cell r="A3498">
            <v>89640</v>
          </cell>
          <cell r="B3498" t="str">
            <v>JOELHO DE TRANSIÇÃO, 90 GRAUS, CPVC, SOLDÁVEL, DN 15MM X 1/2", INSTALADO EM RAMAL OU SUB-RAMAL DE ÁGUA - FORNECIMENTO E INSTALAÇÃO. AF_12/2014</v>
          </cell>
          <cell r="C3498" t="str">
            <v>UN</v>
          </cell>
          <cell r="D3498" t="str">
            <v>10,93</v>
          </cell>
        </row>
        <row r="3499">
          <cell r="A3499">
            <v>89641</v>
          </cell>
          <cell r="B3499" t="str">
            <v>JOELHO 90 GRAUS, CPVC, SOLDÁVEL, DN 22MM, INSTALADO EM RAMAL OU SUB-RAMAL DE ÁGUA - FORNECIMENTO E INSTALAÇÃO. AF_12/2014</v>
          </cell>
          <cell r="C3499" t="str">
            <v>UN</v>
          </cell>
          <cell r="D3499" t="str">
            <v>8,71</v>
          </cell>
        </row>
        <row r="3500">
          <cell r="A3500">
            <v>89642</v>
          </cell>
          <cell r="B3500" t="str">
            <v>JOELHO 45 GRAUS, CPVC, SOLDÁVEL, DN 22MM, INSTALADO EM RAMAL OU SUB-RAMAL DE ÁGUA - FORNECIMENTO E INSTALAÇÃO. AF_12/2014</v>
          </cell>
          <cell r="C3500" t="str">
            <v>UN</v>
          </cell>
          <cell r="D3500" t="str">
            <v>9,95</v>
          </cell>
        </row>
        <row r="3501">
          <cell r="A3501">
            <v>89643</v>
          </cell>
          <cell r="B3501" t="str">
            <v>CURVA 90 GRAUS, CPVC, SOLDÁVEL, DN 22MM, INSTALADO EM RAMAL OU SUB-RAMAL DE ÁGUA - FORNECIMENTO E INSTALAÇÃO. AF_12/2014</v>
          </cell>
          <cell r="C3501" t="str">
            <v>UN</v>
          </cell>
          <cell r="D3501" t="str">
            <v>10,36</v>
          </cell>
        </row>
        <row r="3502">
          <cell r="A3502">
            <v>89644</v>
          </cell>
          <cell r="B3502" t="str">
            <v>JOELHO DE TRANSIÇÃO, 90 GRAUS, CPVC, SOLDÁVEL, DN 22MM X 1/2", INSTALADO EM RAMAL OU SUB-RAMAL DE ÁGUA - FORNECIMENTO E INSTALAÇÃO. AF_12/2014</v>
          </cell>
          <cell r="C3502" t="str">
            <v>UN</v>
          </cell>
          <cell r="D3502" t="str">
            <v>16,17</v>
          </cell>
        </row>
        <row r="3503">
          <cell r="A3503">
            <v>89645</v>
          </cell>
          <cell r="B3503" t="str">
            <v>JOELHO DE TRANSIÇÃO, 90 GRAUS, CPVC, SOLDÁVEL, DN 22MM X 3/4", INSTALADO EM RAMAL OU SUB-RAMAL DE ÁGUA - FORNECIMENTO E INSTALAÇÃO. AF_12/2014</v>
          </cell>
          <cell r="C3503" t="str">
            <v>UN</v>
          </cell>
          <cell r="D3503" t="str">
            <v>17,78</v>
          </cell>
        </row>
        <row r="3504">
          <cell r="A3504">
            <v>89646</v>
          </cell>
          <cell r="B3504" t="str">
            <v>JOELHO 90 GRAUS, CPVC, SOLDÁVEL, DN 28MM, INSTALADO EM RAMAL OU SUB-RAMAL DE ÁGUA - FORNECIMENTO E INSTALAÇÃO. AF_12/2014</v>
          </cell>
          <cell r="C3504" t="str">
            <v>UN</v>
          </cell>
          <cell r="D3504" t="str">
            <v>13,36</v>
          </cell>
        </row>
        <row r="3505">
          <cell r="A3505">
            <v>89647</v>
          </cell>
          <cell r="B3505" t="str">
            <v>JOELHO 45 GRAUS, CPVC, SOLDÁVEL, DN 28MM, INSTALADO EM RAMAL OU SUB-RAMAL DE ÁGUA  FORNECIMENTO E INSTALAÇÃO. AF_12/2014</v>
          </cell>
          <cell r="C3505" t="str">
            <v>UN</v>
          </cell>
          <cell r="D3505" t="str">
            <v>13,08</v>
          </cell>
        </row>
        <row r="3506">
          <cell r="A3506">
            <v>89648</v>
          </cell>
          <cell r="B3506" t="str">
            <v>CURVA 90 GRAUS, CPVC, SOLDÁVEL, DN 28MM, INSTALADO EM RAMAL OU SUB-RAMAL DE ÁGUA  FORNECIMENTO E INSTALAÇÃO. AF_12/2014</v>
          </cell>
          <cell r="C3506" t="str">
            <v>UN</v>
          </cell>
          <cell r="D3506" t="str">
            <v>14,40</v>
          </cell>
        </row>
        <row r="3507">
          <cell r="A3507">
            <v>89649</v>
          </cell>
          <cell r="B3507" t="str">
            <v>JOELHO 90 GRAUS, CPVC, SOLDÁVEL, DN 35MM, INSTALADO EM RAMAL OU SUB-RAMAL DE ÁGUA  FORNECIMENTO E INSTALAÇÃO. AF_12/2014</v>
          </cell>
          <cell r="C3507" t="str">
            <v>UN</v>
          </cell>
          <cell r="D3507" t="str">
            <v>19,52</v>
          </cell>
        </row>
        <row r="3508">
          <cell r="A3508">
            <v>89650</v>
          </cell>
          <cell r="B3508" t="str">
            <v>JOELHO 45 GRAUS, CPVC, SOLDÁVEL, DN 35MM, INSTALADO EM RAMAL OU SUB-RAMAL DE ÁGUA  FORNECIMENTO E INSTALAÇÃO. AF_12/2014</v>
          </cell>
          <cell r="C3508" t="str">
            <v>UN</v>
          </cell>
          <cell r="D3508" t="str">
            <v>19,52</v>
          </cell>
        </row>
        <row r="3509">
          <cell r="A3509">
            <v>89651</v>
          </cell>
          <cell r="B3509" t="str">
            <v>LUVA, CPVC, SOLDÁVEL, DN 15MM, INSTALADO EM RAMAL OU SUB-RAMAL DE ÁGUA - FORNECIMENTO E INSTALAÇÃO. AF_12/2014</v>
          </cell>
          <cell r="C3509" t="str">
            <v>UN</v>
          </cell>
          <cell r="D3509" t="str">
            <v>4,27</v>
          </cell>
        </row>
        <row r="3510">
          <cell r="A3510">
            <v>89652</v>
          </cell>
          <cell r="B3510" t="str">
            <v>LUVA DE CORRER, CPVC, SOLDÁVEL, DN 15MM, INSTALADO EM RAMAL OU SUB-RAMAL DE ÁGUA  FORNECIMENTO E INSTALAÇÃO. AF_12/2014</v>
          </cell>
          <cell r="C3510" t="str">
            <v>UN</v>
          </cell>
          <cell r="D3510" t="str">
            <v>7,09</v>
          </cell>
        </row>
        <row r="3511">
          <cell r="A3511">
            <v>89653</v>
          </cell>
          <cell r="B3511" t="str">
            <v>LUVA DE TRANSIÇÃO, CPVC, SOLDÁVEL, DN15MM X 1/2", INSTALADO EM RAMAL OU SUB-RAMAL DE ÁGUA - FORNECIMENTO E INSTALAÇÃO. AF_12/2014</v>
          </cell>
          <cell r="C3511" t="str">
            <v>UN</v>
          </cell>
          <cell r="D3511" t="str">
            <v>11,43</v>
          </cell>
        </row>
        <row r="3512">
          <cell r="A3512">
            <v>89654</v>
          </cell>
          <cell r="B3512" t="str">
            <v>UNIÃO, CPVC, SOLDÁVEL, DN15MM, INSTALADO EM RAMAL OU SUB-RAMAL DE ÁGUA  FORNECIMENTO E INSTALAÇÃO. AF_12/2014</v>
          </cell>
          <cell r="C3512" t="str">
            <v>UN</v>
          </cell>
          <cell r="D3512" t="str">
            <v>11,14</v>
          </cell>
        </row>
        <row r="3513">
          <cell r="A3513">
            <v>89655</v>
          </cell>
          <cell r="B3513" t="str">
            <v>CONECTOR, CPVC, SOLDÁVEL, DN 15MM X 1/2, INSTALADO EM RAMAL OU SUB-RAMAL DE ÁGUA  FORNECIMENTO E INSTALAÇÃO. AF_12/2014</v>
          </cell>
          <cell r="C3513" t="str">
            <v>UN</v>
          </cell>
          <cell r="D3513" t="str">
            <v>16,44</v>
          </cell>
        </row>
        <row r="3514">
          <cell r="A3514">
            <v>89656</v>
          </cell>
          <cell r="B3514" t="str">
            <v>ADAPTADOR, CPVC, SOLDÁVEL, DN15MM, INSTALADO EM RAMAL OU SUB-RAMAL DE ÁGUA  FORNECIMENTO E INSTALAÇÃO. AF_12/2014</v>
          </cell>
          <cell r="C3514" t="str">
            <v>UN</v>
          </cell>
          <cell r="D3514" t="str">
            <v>7,54</v>
          </cell>
        </row>
        <row r="3515">
          <cell r="A3515">
            <v>89657</v>
          </cell>
          <cell r="B3515" t="str">
            <v>CURVA DE TRANSPOSIÇÃO, CPVC, SOLDÁVEL, DN15MM, INSTALADO EM RAMAL OU SUB-RAMAL DE ÁGUA  FORNECIMENTO E INSTALAÇÃO. AF_12/2014</v>
          </cell>
          <cell r="C3515" t="str">
            <v>UN</v>
          </cell>
          <cell r="D3515" t="str">
            <v>7,68</v>
          </cell>
        </row>
        <row r="3516">
          <cell r="A3516">
            <v>89658</v>
          </cell>
          <cell r="B3516" t="str">
            <v>LUVA, CPVC, SOLDÁVEL, DN 22MM, INSTALADO EM RAMAL OU SUB-RAMAL DE ÁGUA  FORNECIMENTO E INSTALAÇÃO. AF_12/2014</v>
          </cell>
          <cell r="C3516" t="str">
            <v>UN</v>
          </cell>
          <cell r="D3516" t="str">
            <v>5,85</v>
          </cell>
        </row>
        <row r="3517">
          <cell r="A3517">
            <v>89659</v>
          </cell>
          <cell r="B3517" t="str">
            <v>LUVA DE CORRER, CPVC, SOLDÁVEL, DN 22MM, INSTALADO EM RAMAL OU SUB-RAMAL DE ÁGUA  FORNECIMENTO E INSTALAÇÃO. AF_12/2014</v>
          </cell>
          <cell r="C3517" t="str">
            <v>UN</v>
          </cell>
          <cell r="D3517" t="str">
            <v>10,17</v>
          </cell>
        </row>
        <row r="3518">
          <cell r="A3518">
            <v>89660</v>
          </cell>
          <cell r="B3518" t="str">
            <v>LUVA DE TRANSIÇÃO, CPVC, SOLDÁVEL, DN22MM X 25MM, INSTALADO EM RAMAL OU SUB-RAMAL DE ÁGUA - FORNECIMENTO E INSTALAÇÃO. AF_12/2014</v>
          </cell>
          <cell r="C3518" t="str">
            <v>UN</v>
          </cell>
          <cell r="D3518" t="str">
            <v>5,48</v>
          </cell>
        </row>
        <row r="3519">
          <cell r="A3519">
            <v>89661</v>
          </cell>
          <cell r="B3519" t="str">
            <v>UNIÃO, CPVC, SOLDÁVEL, DN22MM, INSTALADO EM RAMAL OU SUB-RAMAL DE ÁGUA  FORNECIMENTO E INSTALAÇÃO. AF_12/2014</v>
          </cell>
          <cell r="C3519" t="str">
            <v>UN</v>
          </cell>
          <cell r="D3519" t="str">
            <v>13,45</v>
          </cell>
        </row>
        <row r="3520">
          <cell r="A3520">
            <v>89662</v>
          </cell>
          <cell r="B3520" t="str">
            <v>CONECTOR, CPVC, SOLDÁVEL, DN 22MM X 1/2, INSTALADO EM RAMAL OU SUB-RAMAL DE ÁGUA  FORNECIMENTO E INSTALAÇÃO. AF_12/2014</v>
          </cell>
          <cell r="C3520" t="str">
            <v>UN</v>
          </cell>
          <cell r="D3520" t="str">
            <v>20,48</v>
          </cell>
        </row>
        <row r="3521">
          <cell r="A3521">
            <v>89663</v>
          </cell>
          <cell r="B3521" t="str">
            <v>ADAPTADOR, CPVC, SOLDÁVEL, DN22MM, INSTALADO EM RAMAL OU SUB-RAMAL DE ÁGUA  FORNECIMENTO E INSTALAÇÃO. AF_12/2014</v>
          </cell>
          <cell r="C3521" t="str">
            <v>UN</v>
          </cell>
          <cell r="D3521" t="str">
            <v>8,71</v>
          </cell>
        </row>
        <row r="3522">
          <cell r="A3522">
            <v>89664</v>
          </cell>
          <cell r="B3522" t="str">
            <v>CURVA DE TRANSPOSIÇÃO, CPVC, SOLDÁVEL, DN22MM, INSTALADO EM RAMAL OU SUB-RAMAL DE ÁGUA  FORNECIMENTO E INSTALAÇÃO. AF_12/2014</v>
          </cell>
          <cell r="C3522" t="str">
            <v>UN</v>
          </cell>
          <cell r="D3522" t="str">
            <v>10,17</v>
          </cell>
        </row>
        <row r="3523">
          <cell r="A3523">
            <v>89665</v>
          </cell>
          <cell r="B3523" t="str">
            <v>REDUÇÃO EXCÊNTRICA, PVC, SERIE R, ÁGUA PLUVIAL, DN 75 X 50 MM, JUNTA ELÁSTICA, FORNECIDO E INSTALADO EM CONDUTORES VERTICAIS DE ÁGUAS PLUVIAIS. AF_12/2014</v>
          </cell>
          <cell r="C3523" t="str">
            <v>UN</v>
          </cell>
          <cell r="D3523" t="str">
            <v>9,03</v>
          </cell>
        </row>
        <row r="3524">
          <cell r="A3524">
            <v>89666</v>
          </cell>
          <cell r="B3524" t="str">
            <v>BUCHA DE REDUÇÃO, CPVC, SOLDÁVEL, DN22MM X 15MM, INSTALADO EM RAMAL OU SUB-RAMAL DE ÁGUA  FORNECIMENTO E INSTALAÇÃO. AF_12/2014</v>
          </cell>
          <cell r="C3524" t="str">
            <v>UN</v>
          </cell>
          <cell r="D3524" t="str">
            <v>4,84</v>
          </cell>
        </row>
        <row r="3525">
          <cell r="A3525">
            <v>89667</v>
          </cell>
          <cell r="B3525" t="str">
            <v>TÊ DE INSPEÇÃO, PVC, SERIE R, ÁGUA PLUVIAL, DN 75 MM, JUNTA ELÁSTICA, FORNECIDO E INSTALADO EM CONDUTORES VERTICAIS DE ÁGUAS PLUVIAIS. AF_12/2014</v>
          </cell>
          <cell r="C3525" t="str">
            <v>UN</v>
          </cell>
          <cell r="D3525" t="str">
            <v>22,17</v>
          </cell>
        </row>
        <row r="3526">
          <cell r="A3526">
            <v>89668</v>
          </cell>
          <cell r="B3526" t="str">
            <v>CONECTOR, CPVC, SOLDÁVEL, DN22MM X 3/4", INSTALADO EM RAMAL OU SUB-RAMAL DE ÁGUA - FORNECIMENTO E INSTALAÇÃO. AF_12/2014</v>
          </cell>
          <cell r="C3526" t="str">
            <v>UN</v>
          </cell>
          <cell r="D3526" t="str">
            <v>19,45</v>
          </cell>
        </row>
        <row r="3527">
          <cell r="A3527">
            <v>89669</v>
          </cell>
          <cell r="B3527" t="str">
            <v>LUVA SIMPLES, PVC, SERIE R, ÁGUA PLUVIAL, DN 100 MM, JUNTA ELÁSTICA, FORNECIDO E INSTALADO EM CONDUTORES VERTICAIS DE ÁGUAS PLUVIAIS. AF_12/2014</v>
          </cell>
          <cell r="C3527" t="str">
            <v>UN</v>
          </cell>
          <cell r="D3527" t="str">
            <v>14,63</v>
          </cell>
        </row>
        <row r="3528">
          <cell r="A3528">
            <v>89670</v>
          </cell>
          <cell r="B3528" t="str">
            <v>LUVA, CPVC, SOLDÁVEL, DN 28MM, INSTALADO EM RAMAL OU SUB-RAMAL DE ÁGUA  FORNECIMENTO E INSTALAÇÃO. AF_12/2014</v>
          </cell>
          <cell r="C3528" t="str">
            <v>UN</v>
          </cell>
          <cell r="D3528" t="str">
            <v>8,56</v>
          </cell>
        </row>
        <row r="3529">
          <cell r="A3529">
            <v>89671</v>
          </cell>
          <cell r="B3529" t="str">
            <v>LUVA DE CORRER, PVC, SERIE R, ÁGUA PLUVIAL, DN 100 MM, JUNTA ELÁSTICA, FORNECIDO E INSTALADO EM CONDUTORES VERTICAIS DE ÁGUAS PLUVIAIS. AF_12/2014</v>
          </cell>
          <cell r="C3529" t="str">
            <v>UN</v>
          </cell>
          <cell r="D3529" t="str">
            <v>21,22</v>
          </cell>
        </row>
        <row r="3530">
          <cell r="A3530">
            <v>89672</v>
          </cell>
          <cell r="B3530" t="str">
            <v>LUVA DE CORRER, CPVC, SOLDÁVEL, DN 28MM, INSTALADO EM RAMAL OU SUB-RAMAL DE ÁGUA  FORNECIMENTO E INSTALAÇÃO. AF_12/2014</v>
          </cell>
          <cell r="C3530" t="str">
            <v>UN</v>
          </cell>
          <cell r="D3530" t="str">
            <v>13,51</v>
          </cell>
        </row>
        <row r="3531">
          <cell r="A3531">
            <v>89673</v>
          </cell>
          <cell r="B3531" t="str">
            <v>REDUÇÃO EXCÊNTRICA, PVC, SERIE R, ÁGUA PLUVIAL, DN 100 X 75 MM, JUNTA ELÁSTICA, FORNECIDO E INSTALADO EM CONDUTORES VERTICAIS DE ÁGUAS PLUVIAIS. AF_12/2014</v>
          </cell>
          <cell r="C3531" t="str">
            <v>UN</v>
          </cell>
          <cell r="D3531" t="str">
            <v>16,89</v>
          </cell>
        </row>
        <row r="3532">
          <cell r="A3532">
            <v>89674</v>
          </cell>
          <cell r="B3532" t="str">
            <v>UNIÃO, CPVC, SOLDÁVEL, DN28MM, INSTALADO EM RAMAL OU SUB-RAMAL DE ÁGUA  FORNECIMENTO E INSTALAÇÃO. AF_12/2014</v>
          </cell>
          <cell r="C3532" t="str">
            <v>UN</v>
          </cell>
          <cell r="D3532" t="str">
            <v>19,80</v>
          </cell>
        </row>
        <row r="3533">
          <cell r="A3533">
            <v>89675</v>
          </cell>
          <cell r="B3533" t="str">
            <v>TÊ DE INSPEÇÃO, PVC, SERIE R, ÁGUA PLUVIAL, DN 100 MM, JUNTA ELÁSTICA, FORNECIDO E INSTALADO EM CONDUTORES VERTICAIS DE ÁGUAS PLUVIAIS. AF_12/2014</v>
          </cell>
          <cell r="C3533" t="str">
            <v>UN</v>
          </cell>
          <cell r="D3533" t="str">
            <v>36,90</v>
          </cell>
        </row>
        <row r="3534">
          <cell r="A3534">
            <v>89676</v>
          </cell>
          <cell r="B3534" t="str">
            <v>CONECTOR, CPVC, SOLDÁVEL, DN 28MM X 1, INSTALADO EM RAMAL OU SUB-RAMAL DE ÁGUA  FORNECIMENTO E INSTALAÇÃO. AF_12/2014</v>
          </cell>
          <cell r="C3534" t="str">
            <v>UN</v>
          </cell>
          <cell r="D3534" t="str">
            <v>30,08</v>
          </cell>
        </row>
        <row r="3535">
          <cell r="A3535">
            <v>89677</v>
          </cell>
          <cell r="B3535" t="str">
            <v>LUVA SIMPLES, PVC, SERIE R, ÁGUA PLUVIAL, DN 150 MM, JUNTA ELÁSTICA, FORNECIDO E INSTALADO EM CONDUTORES VERTICAIS DE ÁGUAS PLUVIAIS. AF_12/2014</v>
          </cell>
          <cell r="C3535" t="str">
            <v>UN</v>
          </cell>
          <cell r="D3535" t="str">
            <v>42,84</v>
          </cell>
        </row>
        <row r="3536">
          <cell r="A3536">
            <v>89678</v>
          </cell>
          <cell r="B3536" t="str">
            <v>BUCHA DE REDUÇÃO, CPVC, SOLDÁVEL, DN28MM X 22MM, INSTALADO EM RAMAL OU SUB-RAMAL DE ÁGUA  FORNECIMENTO E INSTALAÇÃO. AF_12/2014</v>
          </cell>
          <cell r="C3536" t="str">
            <v>UN</v>
          </cell>
          <cell r="D3536" t="str">
            <v>6,37</v>
          </cell>
        </row>
        <row r="3537">
          <cell r="A3537">
            <v>89679</v>
          </cell>
          <cell r="B3537" t="str">
            <v>LUVA DE CORRER, PVC, SERIE R, ÁGUA PLUVIAL, DN 150 MM, JUNTA ELÁSTICA, FORNECIDO E INSTALADO EM CONDUTORES VERTICAIS DE ÁGUAS PLUVIAIS. AF_12/2014</v>
          </cell>
          <cell r="C3537" t="str">
            <v>UN</v>
          </cell>
          <cell r="D3537" t="str">
            <v>66,32</v>
          </cell>
        </row>
        <row r="3538">
          <cell r="A3538">
            <v>89680</v>
          </cell>
          <cell r="B3538" t="str">
            <v>LUVA, CPVC, SOLDÁVEL, DN 35MM, INSTALADO EM RAMAL OU SUB-RAMAL DE ÁGUA  FORNECIMENTO E INSTALAÇÃO. AF_12/2014</v>
          </cell>
          <cell r="C3538" t="str">
            <v>UN</v>
          </cell>
          <cell r="D3538" t="str">
            <v>13,28</v>
          </cell>
        </row>
        <row r="3539">
          <cell r="A3539">
            <v>89681</v>
          </cell>
          <cell r="B3539" t="str">
            <v>REDUÇÃO EXCÊNTRICA, PVC, SERIE R, ÁGUA PLUVIAL, DN 150 X 100 MM, JUNTA ELÁSTICA, FORNECIDO E INSTALADO EM CONDUTORES VERTICAIS DE ÁGUAS PLUVIAIS. AF_12/2014</v>
          </cell>
          <cell r="C3539" t="str">
            <v>UN</v>
          </cell>
          <cell r="D3539" t="str">
            <v>46,99</v>
          </cell>
        </row>
        <row r="3540">
          <cell r="A3540">
            <v>89682</v>
          </cell>
          <cell r="B3540" t="str">
            <v>LUVA DE CORRER, CPVC, SOLDÁVEL, DN 35MM, INSTALADO EM RAMAL OU SUB-RAMAL DE ÁGUA  FORNECIMENTO E INSTALAÇÃO. AF_12/2014</v>
          </cell>
          <cell r="C3540" t="str">
            <v>UN</v>
          </cell>
          <cell r="D3540" t="str">
            <v>20,67</v>
          </cell>
        </row>
        <row r="3541">
          <cell r="A3541">
            <v>89684</v>
          </cell>
          <cell r="B3541" t="str">
            <v>UNIÃO, CPVC, SOLDÁVEL, DN35MM, INSTALADO EM RAMAL OU SUB-RAMAL DE ÁGUA  FORNECIMENTO E INSTALAÇÃO. AF_12/2014</v>
          </cell>
          <cell r="C3541" t="str">
            <v>UN</v>
          </cell>
          <cell r="D3541" t="str">
            <v>28,59</v>
          </cell>
        </row>
        <row r="3542">
          <cell r="A3542">
            <v>89685</v>
          </cell>
          <cell r="B3542" t="str">
            <v>JUNÇÃO SIMPLES, PVC, SERIE R, ÁGUA PLUVIAL, DN 75 X 75 MM, JUNTA ELÁSTICA, FORNECIDO E INSTALADO EM CONDUTORES VERTICAIS DE ÁGUAS PLUVIAIS. AF_12/2014</v>
          </cell>
          <cell r="C3542" t="str">
            <v>UN</v>
          </cell>
          <cell r="D3542" t="str">
            <v>31,14</v>
          </cell>
        </row>
        <row r="3543">
          <cell r="A3543">
            <v>89686</v>
          </cell>
          <cell r="B3543" t="str">
            <v>CONECTOR, CPVC, SOLDÁVEL, DN 35MM X 1 1/4, INSTALADO EM RAMAL OU SUB-RAMAL DE ÁGUA  FORNECIMENTO E INSTALAÇÃO. AF_12/2014</v>
          </cell>
          <cell r="C3543" t="str">
            <v>UN</v>
          </cell>
          <cell r="D3543" t="str">
            <v>106,93</v>
          </cell>
        </row>
        <row r="3544">
          <cell r="A3544">
            <v>89687</v>
          </cell>
          <cell r="B3544" t="str">
            <v>TÊ, PVC, SERIE R, ÁGUA PLUVIAL, DN 75 X 75 MM, JUNTA ELÁSTICA, FORNECIDO E INSTALADO EM CONDUTORES VERTICAIS DE ÁGUAS PLUVIAIS. AF_12/2014</v>
          </cell>
          <cell r="C3544" t="str">
            <v>UN</v>
          </cell>
          <cell r="D3544" t="str">
            <v>26,97</v>
          </cell>
        </row>
        <row r="3545">
          <cell r="A3545">
            <v>89689</v>
          </cell>
          <cell r="B3545" t="str">
            <v>BUCHA DE REDUÇÃO, CPVC, SOLDÁVEL, DN35MM X 28MM, INSTALADO EM RAMAL OU SUB-RAMAL DE ÁGUA  FORNECIMENTO E INSTALAÇÃO. AF_12/2014</v>
          </cell>
          <cell r="C3545" t="str">
            <v>UN</v>
          </cell>
          <cell r="D3545" t="str">
            <v>22,26</v>
          </cell>
        </row>
        <row r="3546">
          <cell r="A3546">
            <v>89690</v>
          </cell>
          <cell r="B3546" t="str">
            <v>JUNÇÃO SIMPLES, PVC, SERIE R, ÁGUA PLUVIAL, DN 100 X 100 MM, JUNTA ELÁSTICA, FORNECIDO E INSTALADO EM CONDUTORES VERTICAIS DE ÁGUAS PLUVIAIS. AF_12/2014</v>
          </cell>
          <cell r="C3546" t="str">
            <v>UN</v>
          </cell>
          <cell r="D3546" t="str">
            <v>46,25</v>
          </cell>
        </row>
        <row r="3547">
          <cell r="A3547">
            <v>89691</v>
          </cell>
          <cell r="B3547" t="str">
            <v>TE, CPVC, SOLDÁVEL, DN 15MM, INSTALADO EM RAMAL OU SUB-RAMAL DE ÁGUA - FORNECIMENTO E INSTALAÇÃO. AF_12/2014</v>
          </cell>
          <cell r="C3547" t="str">
            <v>UN</v>
          </cell>
          <cell r="D3547" t="str">
            <v>8,04</v>
          </cell>
        </row>
        <row r="3548">
          <cell r="A3548">
            <v>89692</v>
          </cell>
          <cell r="B3548" t="str">
            <v>JUNÇÃO SIMPLES, PVC, SERIE R, ÁGUA PLUVIAL, DN 100 X 75 MM, JUNTA ELÁSTICA, FORNECIDO E INSTALADO EM CONDUTORES VERTICAIS DE ÁGUAS PLUVIAIS. AF_12/2014</v>
          </cell>
          <cell r="C3548" t="str">
            <v>UN</v>
          </cell>
          <cell r="D3548" t="str">
            <v>43,72</v>
          </cell>
        </row>
        <row r="3549">
          <cell r="A3549">
            <v>89693</v>
          </cell>
          <cell r="B3549" t="str">
            <v>TÊ, PVC, SERIE R, ÁGUA PLUVIAL, DN 100 X 100 MM, JUNTA ELÁSTICA, FORNECIDO E INSTALADO EM CONDUTORES VERTICAIS DE ÁGUAS PLUVIAIS. AF_12/2014</v>
          </cell>
          <cell r="C3549" t="str">
            <v>UN</v>
          </cell>
          <cell r="D3549" t="str">
            <v>42,60</v>
          </cell>
        </row>
        <row r="3550">
          <cell r="A3550">
            <v>89694</v>
          </cell>
          <cell r="B3550" t="str">
            <v>TE DE TRANSIÇÃO, CPVC, SOLDÁVEL, DN 15MM X 1/2, INSTALADO EM RAMAL OU SUB-RAMAL DE ÁGUA  FORNECIMENTO E INSTALAÇÃO. AF_12/2014</v>
          </cell>
          <cell r="C3550" t="str">
            <v>UN</v>
          </cell>
          <cell r="D3550" t="str">
            <v>12,88</v>
          </cell>
        </row>
        <row r="3551">
          <cell r="A3551">
            <v>89695</v>
          </cell>
          <cell r="B3551" t="str">
            <v>TÊ MISTURADOR, CPVC, SOLDÁVEL, DN15MM, INSTALADO EM RAMAL OU SUB-RAMAL DE ÁGUA  FORNECIMENTO E INSTALAÇÃO. AF_12/2014</v>
          </cell>
          <cell r="C3551" t="str">
            <v>UN</v>
          </cell>
          <cell r="D3551" t="str">
            <v>11,97</v>
          </cell>
        </row>
        <row r="3552">
          <cell r="A3552">
            <v>89696</v>
          </cell>
          <cell r="B3552" t="str">
            <v>TÊ, PVC, SERIE R, ÁGUA PLUVIAL, DN 100 X 75 MM, JUNTA ELÁSTICA, FORNECIDO E INSTALADO EM CONDUTORES VERTICAIS DE ÁGUAS PLUVIAIS. AF_12/2014</v>
          </cell>
          <cell r="C3552" t="str">
            <v>UN</v>
          </cell>
          <cell r="D3552" t="str">
            <v>38,77</v>
          </cell>
        </row>
        <row r="3553">
          <cell r="A3553">
            <v>89697</v>
          </cell>
          <cell r="B3553" t="str">
            <v>TE, CPVC, SOLDÁVEL, DN 22MM, INSTALADO EM RAMAL OU SUB-RAMAL DE ÁGUA - FORNECIMENTO E INSTALAÇÃO. AF_12/2014</v>
          </cell>
          <cell r="C3553" t="str">
            <v>UN</v>
          </cell>
          <cell r="D3553" t="str">
            <v>9,69</v>
          </cell>
        </row>
        <row r="3554">
          <cell r="A3554">
            <v>89698</v>
          </cell>
          <cell r="B3554" t="str">
            <v>JUNÇÃO SIMPLES, PVC, SERIE R, ÁGUA PLUVIAL, DN 150 X 150 MM, JUNTA ELÁSTICA, FORNECIDO E INSTALADO EM CONDUTORES VERTICAIS DE ÁGUAS PLUVIAIS. AF_12/2014</v>
          </cell>
          <cell r="C3554" t="str">
            <v>UN</v>
          </cell>
          <cell r="D3554" t="str">
            <v>138,01</v>
          </cell>
        </row>
        <row r="3555">
          <cell r="A3555">
            <v>89699</v>
          </cell>
          <cell r="B3555" t="str">
            <v>JUNÇÃO SIMPLES, PVC, SERIE R, ÁGUA PLUVIAL, DN 150 X 100 MM, JUNTA ELÁSTICA, FORNECIDO E INSTALADO EM CONDUTORES VERTICAIS DE ÁGUAS PLUVIAIS. AF_12/2014</v>
          </cell>
          <cell r="C3555" t="str">
            <v>UN</v>
          </cell>
          <cell r="D3555" t="str">
            <v>116,66</v>
          </cell>
        </row>
        <row r="3556">
          <cell r="A3556">
            <v>89700</v>
          </cell>
          <cell r="B3556" t="str">
            <v>TE DE TRANSIÇÃO, CPVC, SOLDÁVEL, DN 22MM X 1/2, INSTALADO EM RAMAL OU SUB-RAMAL DE ÁGUA  FORNECIMENTO E INSTALAÇÃO. AF_12/2014</v>
          </cell>
          <cell r="C3556" t="str">
            <v>UN</v>
          </cell>
          <cell r="D3556" t="str">
            <v>13,83</v>
          </cell>
        </row>
        <row r="3557">
          <cell r="A3557">
            <v>89701</v>
          </cell>
          <cell r="B3557" t="str">
            <v>TÊ, PVC, SERIE R, ÁGUA PLUVIAL, DN 150 X 150 MM, JUNTA ELÁSTICA, FORNECIDO E INSTALADO EM CONDUTORES VERTICAIS DE ÁGUAS PLUVIAIS. AF_12/2014</v>
          </cell>
          <cell r="C3557" t="str">
            <v>UN</v>
          </cell>
          <cell r="D3557" t="str">
            <v>109,35</v>
          </cell>
        </row>
        <row r="3558">
          <cell r="A3558">
            <v>89702</v>
          </cell>
          <cell r="B3558" t="str">
            <v>TÊ MISTURADOR, CPVC, SOLDÁVEL, DN22MM, INSTALADO EM RAMAL OU SUB-RAMAL DE ÁGUA  FORNECIMENTO E INSTALAÇÃO. AF_12/2014</v>
          </cell>
          <cell r="C3558" t="str">
            <v>UN</v>
          </cell>
          <cell r="D3558" t="str">
            <v>13,83</v>
          </cell>
        </row>
        <row r="3559">
          <cell r="A3559">
            <v>89703</v>
          </cell>
          <cell r="B3559" t="str">
            <v>TE MISTURADOR DE TRANSIÇÃO, CPVC, SOLDÁVEL, DN 22MM X 3/4", INSTALADO EM RAMAL OU SUB-RAMAL DE ÁGUA - FORNECIMENTO E INSTALAÇÃO. AF_12/2014</v>
          </cell>
          <cell r="C3559" t="str">
            <v>UN</v>
          </cell>
          <cell r="D3559" t="str">
            <v>30,63</v>
          </cell>
        </row>
        <row r="3560">
          <cell r="A3560">
            <v>89704</v>
          </cell>
          <cell r="B3560" t="str">
            <v>TÊ, PVC, SERIE R, ÁGUA PLUVIAL, DN 150 X 100 MM, JUNTA ELÁSTICA, FORNECIDO E INSTALADO EM CONDUTORES VERTICAIS DE ÁGUAS PLUVIAIS. AF_12/2014</v>
          </cell>
          <cell r="C3560" t="str">
            <v>UN</v>
          </cell>
          <cell r="D3560" t="str">
            <v>75,57</v>
          </cell>
        </row>
        <row r="3561">
          <cell r="A3561">
            <v>89705</v>
          </cell>
          <cell r="B3561" t="str">
            <v>TÊ, CPVC, SOLDÁVEL, DN28MM, INSTALADO EM RAMAL OU SUB-RAMAL DE ÁGUA   FORNECIMENTO E INSTALAÇÃO. AF_12/2014</v>
          </cell>
          <cell r="C3561" t="str">
            <v>UN</v>
          </cell>
          <cell r="D3561" t="str">
            <v>16,03</v>
          </cell>
        </row>
        <row r="3562">
          <cell r="A3562">
            <v>89706</v>
          </cell>
          <cell r="B3562" t="str">
            <v>TÊ, CPVC, SOLDÁVEL, DN35MM, INSTALADO EM RAMAL OU SUB-RAMAL DE ÁGUA  FORNECIMENTO E INSTALAÇÃO. AF_12/2014</v>
          </cell>
          <cell r="C3562" t="str">
            <v>UN</v>
          </cell>
          <cell r="D3562" t="str">
            <v>34,25</v>
          </cell>
        </row>
        <row r="3563">
          <cell r="A3563">
            <v>89718</v>
          </cell>
          <cell r="B3563" t="str">
            <v>TUBO, CPVC, SOLDÁVEL, DN 35MM, INSTALADO EM RAMAL DE DISTRIBUIÇÃO DE ÁGUA   FORNECIMENTO E INSTALAÇÃO. AF_12/2014</v>
          </cell>
          <cell r="C3563" t="str">
            <v>M</v>
          </cell>
          <cell r="D3563" t="str">
            <v>38,24</v>
          </cell>
        </row>
        <row r="3564">
          <cell r="A3564">
            <v>89719</v>
          </cell>
          <cell r="B3564" t="str">
            <v>JOELHO 90 GRAUS, CPVC, SOLDÁVEL, DN 22MM, INSTALADO EM RAMAL DE DISTRIBUIÇÃO DE ÁGUA   FORNECIMENTO E INSTALAÇÃO. AF_12/2014</v>
          </cell>
          <cell r="C3564" t="str">
            <v>UN</v>
          </cell>
          <cell r="D3564" t="str">
            <v>6,92</v>
          </cell>
        </row>
        <row r="3565">
          <cell r="A3565">
            <v>89720</v>
          </cell>
          <cell r="B3565" t="str">
            <v>JOELHO 45 GRAUS, CPVC, SOLDÁVEL, DN 22MM, INSTALADO EM RAMAL DE DISTRIBUIÇÃO DE ÁGUA   FORNECIMENTO E INSTALAÇÃO. AF_12/2014</v>
          </cell>
          <cell r="C3565" t="str">
            <v>UN</v>
          </cell>
          <cell r="D3565" t="str">
            <v>8,16</v>
          </cell>
        </row>
        <row r="3566">
          <cell r="A3566">
            <v>89721</v>
          </cell>
          <cell r="B3566" t="str">
            <v>CURVA 90 GRAUS, CPVC, SOLDÁVEL, DN 22MM, INSTALADO EM RAMAL DE DISTRIBUIÇÃO DE ÁGUA - FORNECIMENTO E INSTALAÇÃO. AF_12/2014</v>
          </cell>
          <cell r="C3566" t="str">
            <v>UN</v>
          </cell>
          <cell r="D3566" t="str">
            <v>8,57</v>
          </cell>
        </row>
        <row r="3567">
          <cell r="A3567">
            <v>89722</v>
          </cell>
          <cell r="B3567" t="str">
            <v>JOELHO DE TRANSIÇÃO, 90 GRAUS, CPVC, SOLDÁVEL, DN 22MM X 1/2", INSTALADO EM RAMAL DE ALIMENTAÇAÕ DE ÁGUA - FORNECIMENTO E INSTALAÇÃO. AF_12/2014</v>
          </cell>
          <cell r="C3567" t="str">
            <v>UN</v>
          </cell>
          <cell r="D3567" t="str">
            <v>14,38</v>
          </cell>
        </row>
        <row r="3568">
          <cell r="A3568">
            <v>89723</v>
          </cell>
          <cell r="B3568" t="str">
            <v>JOELHO 90 GRAUS, CPVC, SOLDÁVEL, DN 28MM, INSTALADO EM RAMAL DE DISTRIBUIÇÃO DE ÁGUA   FORNECIMENTO E INSTALAÇÃO. AF_12/2014</v>
          </cell>
          <cell r="C3568" t="str">
            <v>UN</v>
          </cell>
          <cell r="D3568" t="str">
            <v>11,28</v>
          </cell>
        </row>
        <row r="3569">
          <cell r="A3569">
            <v>89724</v>
          </cell>
          <cell r="B3569" t="str">
            <v>JOELHO 90 GRAUS, PVC, SERIE NORMAL, ESGOTO PREDIAL, DN 40 MM, JUNTA SOLDÁVEL, FORNECIDO E INSTALADO EM RAMAL DE DESCARGA OU RAMAL DE ESGOTO SANITÁRIO. AF_12/2014</v>
          </cell>
          <cell r="C3569" t="str">
            <v>UN</v>
          </cell>
          <cell r="D3569" t="str">
            <v>6,54</v>
          </cell>
        </row>
        <row r="3570">
          <cell r="A3570">
            <v>89725</v>
          </cell>
          <cell r="B3570" t="str">
            <v>JOELHO 45 GRAUS, CPVC, SOLDÁVEL, DN 28MM, INSTALADO EM RAMAL DE DISTRIBUIÇÃO DE ÁGUA   FORNECIMENTO E INSTALAÇÃO. AF_12/2014</v>
          </cell>
          <cell r="C3570" t="str">
            <v>UN</v>
          </cell>
          <cell r="D3570" t="str">
            <v>11,00</v>
          </cell>
        </row>
        <row r="3571">
          <cell r="A3571">
            <v>89726</v>
          </cell>
          <cell r="B3571" t="str">
            <v>JOELHO 45 GRAUS, PVC, SERIE NORMAL, ESGOTO PREDIAL, DN 40 MM, JUNTA SOLDÁVEL, FORNECIDO E INSTALADO EM RAMAL DE DESCARGA OU RAMAL DE ESGOTO SANITÁRIO. AF_12/2014</v>
          </cell>
          <cell r="C3571" t="str">
            <v>UN</v>
          </cell>
          <cell r="D3571" t="str">
            <v>5,02</v>
          </cell>
        </row>
        <row r="3572">
          <cell r="A3572">
            <v>89727</v>
          </cell>
          <cell r="B3572" t="str">
            <v>CURVA 90 GRAUS, CPVC, SOLDÁVEL, DN 28MM, INSTALADO EM RAMAL DE DISTRIBUIÇÃO DE ÁGUA   FORNECIMENTO E INSTALAÇÃO. AF_12/2014</v>
          </cell>
          <cell r="C3572" t="str">
            <v>UN</v>
          </cell>
          <cell r="D3572" t="str">
            <v>12,32</v>
          </cell>
        </row>
        <row r="3573">
          <cell r="A3573">
            <v>89728</v>
          </cell>
          <cell r="B3573" t="str">
            <v>CURVA CURTA 90 GRAUS, PVC, SERIE NORMAL, ESGOTO PREDIAL, DN 40 MM, JUNTA SOLDÁVEL, FORNECIDO E INSTALADO EM RAMAL DE DESCARGA OU RAMAL DE ESGOTO SANITÁRIO. AF_12/2014</v>
          </cell>
          <cell r="C3573" t="str">
            <v>UN</v>
          </cell>
          <cell r="D3573" t="str">
            <v>6,92</v>
          </cell>
        </row>
        <row r="3574">
          <cell r="A3574">
            <v>89729</v>
          </cell>
          <cell r="B3574" t="str">
            <v>JOELHO 90 GRAUS, CPVC, SOLDÁVEL, DN 35MM, INSTALADO EM RAMAL DE DISTRIBUIÇÃO DE ÁGUA   FORNECIMENTO E INSTALAÇÃO. AF_12/2014</v>
          </cell>
          <cell r="C3574" t="str">
            <v>UN</v>
          </cell>
          <cell r="D3574" t="str">
            <v>17,05</v>
          </cell>
        </row>
        <row r="3575">
          <cell r="A3575">
            <v>89730</v>
          </cell>
          <cell r="B3575" t="str">
            <v>CURVA LONGA 90 GRAUS, PVC, SERIE NORMAL, ESGOTO PREDIAL, DN 40 MM, JUNTA SOLDÁVEL, FORNECIDO E INSTALADO EM RAMAL DE DESCARGA OU RAMAL DE ESGOTO SANITÁRIO. AF_12/2014</v>
          </cell>
          <cell r="C3575" t="str">
            <v>UN</v>
          </cell>
          <cell r="D3575" t="str">
            <v>7,42</v>
          </cell>
        </row>
        <row r="3576">
          <cell r="A3576">
            <v>89731</v>
          </cell>
          <cell r="B3576" t="str">
            <v>JOELHO 90 GRAUS, PVC, SERIE NORMAL, ESGOTO PREDIAL, DN 50 MM, JUNTA ELÁSTICA, FORNECIDO E INSTALADO EM RAMAL DE DESCARGA OU RAMAL DE ESGOTO SANITÁRIO. AF_12/2014</v>
          </cell>
          <cell r="C3576" t="str">
            <v>UN</v>
          </cell>
          <cell r="D3576" t="str">
            <v>7,72</v>
          </cell>
        </row>
        <row r="3577">
          <cell r="A3577">
            <v>89732</v>
          </cell>
          <cell r="B3577" t="str">
            <v>JOELHO 45 GRAUS, PVC, SERIE NORMAL, ESGOTO PREDIAL, DN 50 MM, JUNTA ELÁSTICA, FORNECIDO E INSTALADO EM RAMAL DE DESCARGA OU RAMAL DE ESGOTO SANITÁRIO. AF_12/2014</v>
          </cell>
          <cell r="C3577" t="str">
            <v>UN</v>
          </cell>
          <cell r="D3577" t="str">
            <v>8,08</v>
          </cell>
        </row>
        <row r="3578">
          <cell r="A3578">
            <v>89733</v>
          </cell>
          <cell r="B3578" t="str">
            <v>CURVA CURTA 90 GRAUS, PVC, SERIE NORMAL, ESGOTO PREDIAL, DN 50 MM, JUNTA ELÁSTICA, FORNECIDO E INSTALADO EM RAMAL DE DESCARGA OU RAMAL DE ESGOTO SANITÁRIO. AF_12/2014</v>
          </cell>
          <cell r="C3578" t="str">
            <v>UN</v>
          </cell>
          <cell r="D3578" t="str">
            <v>11,96</v>
          </cell>
        </row>
        <row r="3579">
          <cell r="A3579">
            <v>89734</v>
          </cell>
          <cell r="B3579" t="str">
            <v>JOELHO 45 GRAUS, CPVC, SOLDÁVEL, DN 35MM, INSTALADO EM RAMAL DE DISTRIBUIÇÃO DE ÁGUA   FORNECIMENTO E INSTALAÇÃO. AF_12/2014</v>
          </cell>
          <cell r="C3579" t="str">
            <v>UN</v>
          </cell>
          <cell r="D3579" t="str">
            <v>17,05</v>
          </cell>
        </row>
        <row r="3580">
          <cell r="A3580">
            <v>89735</v>
          </cell>
          <cell r="B3580" t="str">
            <v>CURVA LONGA 90 GRAUS, PVC, SERIE NORMAL, ESGOTO PREDIAL, DN 50 MM, JUNTA ELÁSTICA, FORNECIDO E INSTALADO EM RAMAL DE DESCARGA OU RAMAL DE ESGOTO SANITÁRIO. AF_12/2014</v>
          </cell>
          <cell r="C3580" t="str">
            <v>UN</v>
          </cell>
          <cell r="D3580" t="str">
            <v>12,55</v>
          </cell>
        </row>
        <row r="3581">
          <cell r="A3581">
            <v>89736</v>
          </cell>
          <cell r="B3581" t="str">
            <v>LUVA, CPVC, SOLDÁVEL, DN 22MM, INSTALADO EM RAMAL DE DISTRIBUIÇÃO DE ÁGUA   FORNECIMENTO E INSTALAÇÃO. AF_12/2014</v>
          </cell>
          <cell r="C3581" t="str">
            <v>UN</v>
          </cell>
          <cell r="D3581" t="str">
            <v>4,66</v>
          </cell>
        </row>
        <row r="3582">
          <cell r="A3582">
            <v>89737</v>
          </cell>
          <cell r="B3582" t="str">
            <v>JOELHO 90 GRAUS, PVC, SERIE NORMAL, ESGOTO PREDIAL, DN 75 MM, JUNTA ELÁSTICA, FORNECIDO E INSTALADO EM RAMAL DE DESCARGA OU RAMAL DE ESGOTO SANITÁRIO. AF_12/2014</v>
          </cell>
          <cell r="C3582" t="str">
            <v>UN</v>
          </cell>
          <cell r="D3582" t="str">
            <v>12,90</v>
          </cell>
        </row>
        <row r="3583">
          <cell r="A3583">
            <v>89738</v>
          </cell>
          <cell r="B3583" t="str">
            <v>LUVA DE CORRER, CPVC, SOLDÁVEL, DN 22MM, INSTALADO EM RAMAL DE DISTRIBUIÇÃO DE ÁGUA   FORNECIMENTO E INSTALAÇÃO. AF_12/2014</v>
          </cell>
          <cell r="C3583" t="str">
            <v>UN</v>
          </cell>
          <cell r="D3583" t="str">
            <v>8,98</v>
          </cell>
        </row>
        <row r="3584">
          <cell r="A3584">
            <v>89739</v>
          </cell>
          <cell r="B3584" t="str">
            <v>JOELHO 45 GRAUS, PVC, SERIE NORMAL, ESGOTO PREDIAL, DN 75 MM, JUNTA ELÁSTICA, FORNECIDO E INSTALADO EM RAMAL DE DESCARGA OU RAMAL DE ESGOTO SANITÁRIO. AF_12/2014</v>
          </cell>
          <cell r="C3584" t="str">
            <v>UN</v>
          </cell>
          <cell r="D3584" t="str">
            <v>13,41</v>
          </cell>
        </row>
        <row r="3585">
          <cell r="A3585">
            <v>89740</v>
          </cell>
          <cell r="B3585" t="str">
            <v>LUVA DE TRANSIÇÃO, CPVC, SOLDÁVEL, DN 22MM X 25MM, INSTALADO EM RAMAL DE DISTRIBUIÇÃO DE ÁGUA   FORNECIMENTO E INSTALAÇÃO. AF_12/2014</v>
          </cell>
          <cell r="C3585" t="str">
            <v>UN</v>
          </cell>
          <cell r="D3585" t="str">
            <v>4,29</v>
          </cell>
        </row>
        <row r="3586">
          <cell r="A3586">
            <v>89741</v>
          </cell>
          <cell r="B3586" t="str">
            <v>UNIÃO, CPVC, SOLDÁVEL, DN 22MM, INSTALADO EM RAMAL DE DISTRIBUIÇÃO DE ÁGUA   FORNECIMENTO E INSTALAÇÃO. AF_12/2014</v>
          </cell>
          <cell r="C3586" t="str">
            <v>UN</v>
          </cell>
          <cell r="D3586" t="str">
            <v>12,26</v>
          </cell>
        </row>
        <row r="3587">
          <cell r="A3587">
            <v>89742</v>
          </cell>
          <cell r="B3587" t="str">
            <v>CURVA CURTA 90 GRAUS, PVC, SERIE NORMAL, ESGOTO PREDIAL, DN 75 MM, JUNTA ELÁSTICA, FORNECIDO E INSTALADO EM RAMAL DE DESCARGA OU RAMAL DE ESGOTO SANITÁRIO. AF_12/2014</v>
          </cell>
          <cell r="C3587" t="str">
            <v>UN</v>
          </cell>
          <cell r="D3587" t="str">
            <v>20,25</v>
          </cell>
        </row>
        <row r="3588">
          <cell r="A3588">
            <v>89743</v>
          </cell>
          <cell r="B3588" t="str">
            <v>CURVA LONGA 90 GRAUS, PVC, SERIE NORMAL, ESGOTO PREDIAL, DN 75 MM, JUNTA ELÁSTICA, FORNECIDO E INSTALADO EM RAMAL DE DESCARGA OU RAMAL DE ESGOTO SANITÁRIO. AF_12/2014</v>
          </cell>
          <cell r="C3588" t="str">
            <v>UN</v>
          </cell>
          <cell r="D3588" t="str">
            <v>27,63</v>
          </cell>
        </row>
        <row r="3589">
          <cell r="A3589">
            <v>89744</v>
          </cell>
          <cell r="B3589" t="str">
            <v>JOELHO 90 GRAUS, PVC, SERIE NORMAL, ESGOTO PREDIAL, DN 100 MM, JUNTA ELÁSTICA, FORNECIDO E INSTALADO EM RAMAL DE DESCARGA OU RAMAL DE ESGOTO SANITÁRIO. AF_12/2014</v>
          </cell>
          <cell r="C3589" t="str">
            <v>UN</v>
          </cell>
          <cell r="D3589" t="str">
            <v>16,78</v>
          </cell>
        </row>
        <row r="3590">
          <cell r="A3590">
            <v>89745</v>
          </cell>
          <cell r="B3590" t="str">
            <v>CONECTOR, CPVC, SOLDÁVEL, DN 22MM X 1/2 , INSTALADO EM RAMAL DE DISTRIBUIÇÃO DE ÁGUA   FORNECIMENTO E INSTALAÇÃO. AF_12/2014</v>
          </cell>
          <cell r="C3590" t="str">
            <v>UN</v>
          </cell>
          <cell r="D3590" t="str">
            <v>19,29</v>
          </cell>
        </row>
        <row r="3591">
          <cell r="A3591">
            <v>89746</v>
          </cell>
          <cell r="B3591" t="str">
            <v>JOELHO 45 GRAUS, PVC, SERIE NORMAL, ESGOTO PREDIAL, DN 100 MM, JUNTA ELÁSTICA, FORNECIDO E INSTALADO EM RAMAL DE DESCARGA OU RAMAL DE ESGOTO SANITÁRIO. AF_12/2014</v>
          </cell>
          <cell r="C3591" t="str">
            <v>UN</v>
          </cell>
          <cell r="D3591" t="str">
            <v>16,75</v>
          </cell>
        </row>
        <row r="3592">
          <cell r="A3592">
            <v>89747</v>
          </cell>
          <cell r="B3592" t="str">
            <v>ADAPTADOR, CPVC, SOLDÁVEL, DN 22MM, INSTALADO EM RAMAL DE DISTRIBUIÇÃO DE ÁGUA   FORNECIMENTO E INSTALAÇÃO. AF_12/2014</v>
          </cell>
          <cell r="C3592" t="str">
            <v>UN</v>
          </cell>
          <cell r="D3592" t="str">
            <v>7,52</v>
          </cell>
        </row>
        <row r="3593">
          <cell r="A3593">
            <v>89748</v>
          </cell>
          <cell r="B3593" t="str">
            <v>CURVA CURTA 90 GRAUS, PVC, SERIE NORMAL, ESGOTO PREDIAL, DN 100 MM, JUNTA ELÁSTICA, FORNECIDO E INSTALADO EM RAMAL DE DESCARGA OU RAMAL DE ESGOTO SANITÁRIO. AF_12/2014</v>
          </cell>
          <cell r="C3593" t="str">
            <v>UN</v>
          </cell>
          <cell r="D3593" t="str">
            <v>24,78</v>
          </cell>
        </row>
        <row r="3594">
          <cell r="A3594">
            <v>89749</v>
          </cell>
          <cell r="B3594" t="str">
            <v>CURVA DE TRANSPOSIÇÃO, CPVC, SOLDÁVEL, DN 22MM, INSTALADO EM RAMAL DE DISTRIBUIÇÃO DE ÁGUA   FORNECIMENTO E INSTALAÇÃO. AF_12/2014</v>
          </cell>
          <cell r="C3594" t="str">
            <v>UN</v>
          </cell>
          <cell r="D3594" t="str">
            <v>8,98</v>
          </cell>
        </row>
        <row r="3595">
          <cell r="A3595">
            <v>89750</v>
          </cell>
          <cell r="B3595" t="str">
            <v>CURVA LONGA 90 GRAUS, PVC, SERIE NORMAL, ESGOTO PREDIAL, DN 100 MM, JUNTA ELÁSTICA, FORNECIDO E INSTALADO EM RAMAL DE DESCARGA OU RAMAL DE ESGOTO SANITÁRIO. AF_12/2014</v>
          </cell>
          <cell r="C3595" t="str">
            <v>UN</v>
          </cell>
          <cell r="D3595" t="str">
            <v>38,97</v>
          </cell>
        </row>
        <row r="3596">
          <cell r="A3596">
            <v>89751</v>
          </cell>
          <cell r="B3596" t="str">
            <v>BUCHA DE REDUÇÃO, CPVC, SOLDÁVEL, DN 22MM X 15MM, INSTALADO EM RAMAL DE DISTRIBUIÇÃO DE ÁGUA   FORNECIMENTO E INSTALAÇÃO. AF_12/2014</v>
          </cell>
          <cell r="C3596" t="str">
            <v>UN</v>
          </cell>
          <cell r="D3596" t="str">
            <v>3,65</v>
          </cell>
        </row>
        <row r="3597">
          <cell r="A3597">
            <v>89752</v>
          </cell>
          <cell r="B3597" t="str">
            <v>LUVA SIMPLES, PVC, SERIE NORMAL, ESGOTO PREDIAL, DN 40 MM, JUNTA SOLDÁVEL, FORNECIDO E INSTALADO EM RAMAL DE DESCARGA OU RAMAL DE ESGOTO SANITÁRIO. AF_12/2014</v>
          </cell>
          <cell r="C3597" t="str">
            <v>UN</v>
          </cell>
          <cell r="D3597" t="str">
            <v>4,20</v>
          </cell>
        </row>
        <row r="3598">
          <cell r="A3598">
            <v>89753</v>
          </cell>
          <cell r="B3598" t="str">
            <v>LUVA SIMPLES, PVC, SERIE NORMAL, ESGOTO PREDIAL, DN 50 MM, JUNTA ELÁSTICA, FORNECIDO E INSTALADO EM RAMAL DE DESCARGA OU RAMAL DE ESGOTO SANITÁRIO. AF_12/2014</v>
          </cell>
          <cell r="C3598" t="str">
            <v>UN</v>
          </cell>
          <cell r="D3598" t="str">
            <v>6,33</v>
          </cell>
        </row>
        <row r="3599">
          <cell r="A3599">
            <v>89754</v>
          </cell>
          <cell r="B3599" t="str">
            <v>LUVA DE CORRER, PVC, SERIE NORMAL, ESGOTO PREDIAL, DN 50 MM, JUNTA ELÁSTICA, FORNECIDO E INSTALADO EM RAMAL DE DESCARGA OU RAMAL DE ESGOTO SANITÁRIO. AF_12/2014</v>
          </cell>
          <cell r="C3599" t="str">
            <v>UN</v>
          </cell>
          <cell r="D3599" t="str">
            <v>10,64</v>
          </cell>
        </row>
        <row r="3600">
          <cell r="A3600">
            <v>89755</v>
          </cell>
          <cell r="B3600" t="str">
            <v>LUVA, CPVC, SOLDÁVEL, DN 28MM, INSTALADO EM RAMAL DE DISTRIBUIÇÃO DE ÁGUA   FORNECIMENTO E INSTALAÇÃO. AF_12/2014</v>
          </cell>
          <cell r="C3600" t="str">
            <v>UN</v>
          </cell>
          <cell r="D3600" t="str">
            <v>7,18</v>
          </cell>
        </row>
        <row r="3601">
          <cell r="A3601">
            <v>89756</v>
          </cell>
          <cell r="B3601" t="str">
            <v>LUVA DE CORRER, CPVC, SOLDÁVEL, DN 28MM, INSTALADO EM RAMAL DE DISTRIBUIÇÃO DE ÁGUA   FORNECIMENTO E INSTALAÇÃO. AF_12/2014</v>
          </cell>
          <cell r="C3601" t="str">
            <v>UN</v>
          </cell>
          <cell r="D3601" t="str">
            <v>12,13</v>
          </cell>
        </row>
        <row r="3602">
          <cell r="A3602">
            <v>89757</v>
          </cell>
          <cell r="B3602" t="str">
            <v>UNIÃO, CPVC, SOLDÁVEL, DN 28MM, INSTALADO EM RAMAL DE DISTRIBUIÇÃO DE ÁGUA   FORNECIMENTO E INSTALAÇÃO. AF_12/2014</v>
          </cell>
          <cell r="C3602" t="str">
            <v>UN</v>
          </cell>
          <cell r="D3602" t="str">
            <v>18,42</v>
          </cell>
        </row>
        <row r="3603">
          <cell r="A3603">
            <v>89758</v>
          </cell>
          <cell r="B3603" t="str">
            <v>CONECTOR, CPVC, SOLDÁVEL, DN 28MM X 1 , INSTALADO EM RAMAL DE DISTRIBUIÇÃO DE ÁGUA   FORNECIMENTO E INSTALAÇÃO. AF_12/2014</v>
          </cell>
          <cell r="C3603" t="str">
            <v>UN</v>
          </cell>
          <cell r="D3603" t="str">
            <v>28,70</v>
          </cell>
        </row>
        <row r="3604">
          <cell r="A3604">
            <v>89759</v>
          </cell>
          <cell r="B3604" t="str">
            <v>BUCHA DE REDUÇÃO, CPVC, SOLDÁVEL, DN 28MM X 22MM, INSTALADO EM RAMAL DE DISTRIBUIÇÃO DE ÁGUA - FORNECIMENTO E INSTALAÇÃO. AF_12/2014</v>
          </cell>
          <cell r="C3604" t="str">
            <v>UN</v>
          </cell>
          <cell r="D3604" t="str">
            <v>4,99</v>
          </cell>
        </row>
        <row r="3605">
          <cell r="A3605">
            <v>89760</v>
          </cell>
          <cell r="B3605" t="str">
            <v>LUVA, CPVC, SOLDÁVEL, DN 35MM, INSTALADO EM RAMAL DE DISTRIBUIÇÃO DE ÁGUA - FORNECIMENTO E INSTALAÇÃO. AF_12/2014</v>
          </cell>
          <cell r="C3605" t="str">
            <v>UN</v>
          </cell>
          <cell r="D3605" t="str">
            <v>11,64</v>
          </cell>
        </row>
        <row r="3606">
          <cell r="A3606">
            <v>89761</v>
          </cell>
          <cell r="B3606" t="str">
            <v>LUVA DE CORRER, CPVC, SOLDÁVEL, DN 35MM, INSTALADO EM RAMAL DE DISTRIBUIÇÃO DE ÁGUA - FORNECIMENTO E INSTALAÇÃO. AF_12/2014</v>
          </cell>
          <cell r="C3606" t="str">
            <v>UN</v>
          </cell>
          <cell r="D3606" t="str">
            <v>19,03</v>
          </cell>
        </row>
        <row r="3607">
          <cell r="A3607">
            <v>89762</v>
          </cell>
          <cell r="B3607" t="str">
            <v>UNIÃO, CPVC, SOLDÁVEL, DN35MM, INSTALADO EM RAMAL DE DISTRIBUIÇÃO DE ÁGUA - FORNECIMENTO E INSTALAÇÃO. AF_12/2014</v>
          </cell>
          <cell r="C3607" t="str">
            <v>UN</v>
          </cell>
          <cell r="D3607" t="str">
            <v>26,95</v>
          </cell>
        </row>
        <row r="3608">
          <cell r="A3608">
            <v>89763</v>
          </cell>
          <cell r="B3608" t="str">
            <v>CONECTOR, CPVC, SOLDÁVEL, DN 35MM X 1 1/4 , INSTALADO EM RAMAL DE DISTRIBUIÇÃO DE ÁGUA - FORNECIMENTO E INSTALAÇÃO. AF_12/2014</v>
          </cell>
          <cell r="C3608" t="str">
            <v>UN</v>
          </cell>
          <cell r="D3608" t="str">
            <v>105,29</v>
          </cell>
        </row>
        <row r="3609">
          <cell r="A3609">
            <v>89764</v>
          </cell>
          <cell r="B3609" t="str">
            <v>BUCHA DE REDUÇÃO, CPVC, SOLDÁVEL, DN35MM X 28MM, INSTALADO EM RAMAL DE DISTRIBUIÇÃO DE ÁGUA - FORNECIMENTO E INSTALAÇÃO. AF_12/2014</v>
          </cell>
          <cell r="C3609" t="str">
            <v>UN</v>
          </cell>
          <cell r="D3609" t="str">
            <v>20,62</v>
          </cell>
        </row>
        <row r="3610">
          <cell r="A3610">
            <v>89765</v>
          </cell>
          <cell r="B3610" t="str">
            <v>TE, CPVC, SOLDÁVEL, DN 22MM, INSTALADO EM RAMAL DE DISTRIBUIÇÃO DE ÁGUA - FORNECIMENTO E INSTALAÇÃO. AF_12/2014</v>
          </cell>
          <cell r="C3610" t="str">
            <v>UN</v>
          </cell>
          <cell r="D3610" t="str">
            <v>8,94</v>
          </cell>
        </row>
        <row r="3611">
          <cell r="A3611">
            <v>89766</v>
          </cell>
          <cell r="B3611" t="str">
            <v>TE DE TRANSIÇÃO, CPVC, SOLDÁVEL, DN 22MM X 1/2 , INSTALADO EM RAMAL DE DISTRIBUIÇÃO DE ÁGUA   FORNECIMENTO E INSTALAÇÃO. AF_12/2014</v>
          </cell>
          <cell r="C3611" t="str">
            <v>UN</v>
          </cell>
          <cell r="D3611" t="str">
            <v>13,08</v>
          </cell>
        </row>
        <row r="3612">
          <cell r="A3612">
            <v>89767</v>
          </cell>
          <cell r="B3612" t="str">
            <v>TÊ MISTURADOR, CPVC, SOLDÁVEL, DN 22MM, INSTALADO EM RAMAL DE DISTRIBUIÇÃO DE ÁGUA - FORNECIMENTO E INSTALAÇÃO. AF_12/2014</v>
          </cell>
          <cell r="C3612" t="str">
            <v>UN</v>
          </cell>
          <cell r="D3612" t="str">
            <v>13,08</v>
          </cell>
        </row>
        <row r="3613">
          <cell r="A3613">
            <v>89768</v>
          </cell>
          <cell r="B3613" t="str">
            <v>TÊ, CPVC, SOLDÁVEL, DN 28MM, INSTALADO EM RAMAL DE DISTRIBUIÇÃO DE ÁGUA - FORNECIMENTO E INSTALAÇÃO. AF_12/2014</v>
          </cell>
          <cell r="C3613" t="str">
            <v>UN</v>
          </cell>
          <cell r="D3613" t="str">
            <v>13,24</v>
          </cell>
        </row>
        <row r="3614">
          <cell r="A3614">
            <v>89769</v>
          </cell>
          <cell r="B3614" t="str">
            <v>TÊ, CPVC, SOLDÁVEL, DN35MM, INSTALADO EM RAMAL DE DISTRIBUIÇÃO DE ÁGUA - FORNECIMENTO E INSTALAÇÃO. AF_12/2014</v>
          </cell>
          <cell r="C3614" t="str">
            <v>UN</v>
          </cell>
          <cell r="D3614" t="str">
            <v>30,95</v>
          </cell>
        </row>
        <row r="3615">
          <cell r="A3615">
            <v>89772</v>
          </cell>
          <cell r="B3615" t="str">
            <v>TUBO, CPVC, SOLDÁVEL, DN 54MM, INSTALADO EM PRUMADA DE ÁGUA  FORNECIMENTO E INSTALAÇÃO. AF_12/2014</v>
          </cell>
          <cell r="C3615" t="str">
            <v>M</v>
          </cell>
          <cell r="D3615" t="str">
            <v>71,27</v>
          </cell>
        </row>
        <row r="3616">
          <cell r="A3616">
            <v>89774</v>
          </cell>
          <cell r="B3616" t="str">
            <v>LUVA SIMPLES, PVC, SERIE NORMAL, ESGOTO PREDIAL, DN 75 MM, JUNTA ELÁSTICA, FORNECIDO E INSTALADO EM RAMAL DE DESCARGA OU RAMAL DE ESGOTO SANITÁRIO. AF_12/2014</v>
          </cell>
          <cell r="C3616" t="str">
            <v>UN</v>
          </cell>
          <cell r="D3616" t="str">
            <v>10,34</v>
          </cell>
        </row>
        <row r="3617">
          <cell r="A3617">
            <v>89776</v>
          </cell>
          <cell r="B3617" t="str">
            <v>LUVA DE CORRER, PVC, SERIE NORMAL, ESGOTO PREDIAL, DN 75 MM, JUNTA ELÁSTICA, FORNECIDO E INSTALADO EM RAMAL DE DESCARGA OU RAMAL DE ESGOTO SANITÁRIO. AF_12/2014</v>
          </cell>
          <cell r="C3617" t="str">
            <v>UN</v>
          </cell>
          <cell r="D3617" t="str">
            <v>13,67</v>
          </cell>
        </row>
        <row r="3618">
          <cell r="A3618">
            <v>89777</v>
          </cell>
          <cell r="B3618" t="str">
            <v>JOELHO 90 GRAUS, CPVC, SOLDÁVEL, DN 35MM, INSTALADO EM PRUMADA DE ÁGUA  FORNECIMENTO E INSTALAÇÃO. AF_12/2014</v>
          </cell>
          <cell r="C3618" t="str">
            <v>UN</v>
          </cell>
          <cell r="D3618" t="str">
            <v>15,93</v>
          </cell>
        </row>
        <row r="3619">
          <cell r="A3619">
            <v>89778</v>
          </cell>
          <cell r="B3619" t="str">
            <v>LUVA SIMPLES, PVC, SERIE NORMAL, ESGOTO PREDIAL, DN 100 MM, JUNTA ELÁSTICA, FORNECIDO E INSTALADO EM RAMAL DE DESCARGA OU RAMAL DE ESGOTO SANITÁRIO. AF_12/2014</v>
          </cell>
          <cell r="C3619" t="str">
            <v>UN</v>
          </cell>
          <cell r="D3619" t="str">
            <v>13,07</v>
          </cell>
        </row>
        <row r="3620">
          <cell r="A3620">
            <v>89779</v>
          </cell>
          <cell r="B3620" t="str">
            <v>LUVA DE CORRER, PVC, SERIE NORMAL, ESGOTO PREDIAL, DN 100 MM, JUNTA ELÁSTICA, FORNECIDO E INSTALADO EM RAMAL DE DESCARGA OU RAMAL DE ESGOTO SANITÁRIO. AF_12/2014</v>
          </cell>
          <cell r="C3620" t="str">
            <v>UN</v>
          </cell>
          <cell r="D3620" t="str">
            <v>19,24</v>
          </cell>
        </row>
        <row r="3621">
          <cell r="A3621">
            <v>89780</v>
          </cell>
          <cell r="B3621" t="str">
            <v>JOELHO 45 GRAUS, CPVC, SOLDÁVEL, DN 35MM, INSTALADO EM PRUMADA DE ÁGUA - FORNECIMENTO E INSTALAÇÃO. AF_12/2014</v>
          </cell>
          <cell r="C3621" t="str">
            <v>UN</v>
          </cell>
          <cell r="D3621" t="str">
            <v>15,93</v>
          </cell>
        </row>
        <row r="3622">
          <cell r="A3622">
            <v>89781</v>
          </cell>
          <cell r="B3622" t="str">
            <v>JOELHO 90 GRAUS, CPVC, SOLDÁVEL, DN 42MM, INSTALADO EM PRUMADA DE ÁGUA  FORNECIMENTO E INSTALAÇÃO. AF_12/2014</v>
          </cell>
          <cell r="C3622" t="str">
            <v>UN</v>
          </cell>
          <cell r="D3622" t="str">
            <v>23,71</v>
          </cell>
        </row>
        <row r="3623">
          <cell r="A3623">
            <v>89782</v>
          </cell>
          <cell r="B3623" t="str">
            <v>TE, PVC, SERIE NORMAL, ESGOTO PREDIAL, DN 40 X 40 MM, JUNTA SOLDÁVEL, FORNECIDO E INSTALADO EM RAMAL DE DESCARGA OU RAMAL DE ESGOTO SANITÁRIO. AF_12/2014</v>
          </cell>
          <cell r="C3623" t="str">
            <v>UN</v>
          </cell>
          <cell r="D3623" t="str">
            <v>7,98</v>
          </cell>
        </row>
        <row r="3624">
          <cell r="A3624">
            <v>89783</v>
          </cell>
          <cell r="B3624" t="str">
            <v>JUNÇÃO SIMPLES, PVC, SERIE NORMAL, ESGOTO PREDIAL, DN 40 MM, JUNTA SOLDÁVEL, FORNECIDO E INSTALADO EM RAMAL DE DESCARGA OU RAMAL DE ESGOTO SANITÁRIO. AF_12/2014</v>
          </cell>
          <cell r="C3624" t="str">
            <v>UN</v>
          </cell>
          <cell r="D3624" t="str">
            <v>8,14</v>
          </cell>
        </row>
        <row r="3625">
          <cell r="A3625">
            <v>89784</v>
          </cell>
          <cell r="B3625" t="str">
            <v>TE, PVC, SERIE NORMAL, ESGOTO PREDIAL, DN 50 X 50 MM, JUNTA ELÁSTICA, FORNECIDO E INSTALADO EM RAMAL DE DESCARGA OU RAMAL DE ESGOTO SANITÁRIO. AF_12/2014</v>
          </cell>
          <cell r="C3625" t="str">
            <v>UN</v>
          </cell>
          <cell r="D3625" t="str">
            <v>13,78</v>
          </cell>
        </row>
        <row r="3626">
          <cell r="A3626">
            <v>89785</v>
          </cell>
          <cell r="B3626" t="str">
            <v>JUNÇÃO SIMPLES, PVC, SERIE NORMAL, ESGOTO PREDIAL, DN 50 X 50 MM, JUNTA ELÁSTICA, FORNECIDO E INSTALADO EM RAMAL DE DESCARGA OU RAMAL DE ESGOTO SANITÁRIO. AF_12/2014</v>
          </cell>
          <cell r="C3626" t="str">
            <v>UN</v>
          </cell>
          <cell r="D3626" t="str">
            <v>14,81</v>
          </cell>
        </row>
        <row r="3627">
          <cell r="A3627">
            <v>89786</v>
          </cell>
          <cell r="B3627" t="str">
            <v>TE, PVC, SERIE NORMAL, ESGOTO PREDIAL, DN 75 X 75 MM, JUNTA ELÁSTICA, FORNECIDO E INSTALADO EM RAMAL DE DESCARGA OU RAMAL DE ESGOTO SANITÁRIO. AF_12/2014</v>
          </cell>
          <cell r="C3627" t="str">
            <v>UN</v>
          </cell>
          <cell r="D3627" t="str">
            <v>22,28</v>
          </cell>
        </row>
        <row r="3628">
          <cell r="A3628">
            <v>89787</v>
          </cell>
          <cell r="B3628" t="str">
            <v>JOELHO 45 GRAUS, CPVC, SOLDÁVEL, DN 42MM, INSTALADO EM PRUMADA DE ÁGUA  FORNECIMENTO E INSTALAÇÃO. AF_12/2014</v>
          </cell>
          <cell r="C3628" t="str">
            <v>UN</v>
          </cell>
          <cell r="D3628" t="str">
            <v>23,71</v>
          </cell>
        </row>
        <row r="3629">
          <cell r="A3629">
            <v>89788</v>
          </cell>
          <cell r="B3629" t="str">
            <v>JOELHO 90 GRAUS, CPVC, SOLDÁVEL, DN 54MM, INSTALADO EM PRUMADA DE ÁGUA  FORNECIMENTO E INSTALAÇÃO. AF_12/2014</v>
          </cell>
          <cell r="C3629" t="str">
            <v>UN</v>
          </cell>
          <cell r="D3629" t="str">
            <v>46,25</v>
          </cell>
        </row>
        <row r="3630">
          <cell r="A3630">
            <v>89789</v>
          </cell>
          <cell r="B3630" t="str">
            <v>JOELHO 45 GRAUS, CPVC, SOLDÁVEL, DN 54MM, INSTALADO EM PRUMADA DE ÁGUA  FORNECIMENTO E INSTALAÇÃO. AF_12/2014</v>
          </cell>
          <cell r="C3630" t="str">
            <v>UN</v>
          </cell>
          <cell r="D3630" t="str">
            <v>46,98</v>
          </cell>
        </row>
        <row r="3631">
          <cell r="A3631">
            <v>89790</v>
          </cell>
          <cell r="B3631" t="str">
            <v>JOELHO 90 GRAUS, CPVC, SOLDÁVEL, DN 73MM, INSTALADO EM PRUMADA DE ÁGUA  FORNECIMENTO E INSTALAÇÃO. AF_12/2014</v>
          </cell>
          <cell r="C3631" t="str">
            <v>UN</v>
          </cell>
          <cell r="D3631" t="str">
            <v>114,25</v>
          </cell>
        </row>
        <row r="3632">
          <cell r="A3632">
            <v>89791</v>
          </cell>
          <cell r="B3632" t="str">
            <v>JOELHO 45 GRAUS, CPVC, SOLDÁVEL, DN 73MM, INSTALADO EM PRUMADA DE ÁGUA  FORNECIMENTO E INSTALAÇÃO. AF_12/2014</v>
          </cell>
          <cell r="C3632" t="str">
            <v>UN</v>
          </cell>
          <cell r="D3632" t="str">
            <v>116,93</v>
          </cell>
        </row>
        <row r="3633">
          <cell r="A3633">
            <v>89792</v>
          </cell>
          <cell r="B3633" t="str">
            <v>JOELHO 90 GRAUS, CPVC, SOLDÁVEL, DN 89MM, INSTALADO EM PRUMADA DE ÁGUA  FORNECIMENTO E INSTALAÇÃO. AF_12/2014</v>
          </cell>
          <cell r="C3633" t="str">
            <v>UN</v>
          </cell>
          <cell r="D3633" t="str">
            <v>134,23</v>
          </cell>
        </row>
        <row r="3634">
          <cell r="A3634">
            <v>89793</v>
          </cell>
          <cell r="B3634" t="str">
            <v>JOELHO 45 GRAUS, CPVC, SOLDÁVEL, DN 89MM, INSTALADO EM PRUMADA DE ÁGUA  FORNECIMENTO E INSTALAÇÃO. AF_12/2014</v>
          </cell>
          <cell r="C3634" t="str">
            <v>UN</v>
          </cell>
          <cell r="D3634" t="str">
            <v>137,83</v>
          </cell>
        </row>
        <row r="3635">
          <cell r="A3635">
            <v>89794</v>
          </cell>
          <cell r="B3635" t="str">
            <v>LUVA, CPVC, SOLDÁVEL, DN 35MM, INSTALADO EM PRUMADA DE ÁGUA  FORNECIMENTO E INSTALAÇÃO. AF_12/2014</v>
          </cell>
          <cell r="C3635" t="str">
            <v>UN</v>
          </cell>
          <cell r="D3635" t="str">
            <v>10,91</v>
          </cell>
        </row>
        <row r="3636">
          <cell r="A3636">
            <v>89795</v>
          </cell>
          <cell r="B3636" t="str">
            <v>JUNÇÃO SIMPLES, PVC, SERIE NORMAL, ESGOTO PREDIAL, DN 75 X 75 MM, JUNTA ELÁSTICA, FORNECIDO E INSTALADO EM RAMAL DE DESCARGA OU RAMAL DE ESGOTO SANITÁRIO. AF_12/2014</v>
          </cell>
          <cell r="C3636" t="str">
            <v>UN</v>
          </cell>
          <cell r="D3636" t="str">
            <v>23,69</v>
          </cell>
        </row>
        <row r="3637">
          <cell r="A3637">
            <v>89796</v>
          </cell>
          <cell r="B3637" t="str">
            <v>TE, PVC, SERIE NORMAL, ESGOTO PREDIAL, DN 100 X 100 MM, JUNTA ELÁSTICA, FORNECIDO E INSTALADO EM RAMAL DE DESCARGA OU RAMAL DE ESGOTO SANITÁRIO. AF_12/2014</v>
          </cell>
          <cell r="C3637" t="str">
            <v>UN</v>
          </cell>
          <cell r="D3637" t="str">
            <v>27,74</v>
          </cell>
        </row>
        <row r="3638">
          <cell r="A3638">
            <v>89797</v>
          </cell>
          <cell r="B3638" t="str">
            <v>JUNÇÃO SIMPLES, PVC, SERIE NORMAL, ESGOTO PREDIAL, DN 100 X 100 MM, JUNTA ELÁSTICA, FORNECIDO E INSTALADO EM RAMAL DE DESCARGA OU RAMAL DE ESGOTO SANITÁRIO. AF_12/2014</v>
          </cell>
          <cell r="C3638" t="str">
            <v>UN</v>
          </cell>
          <cell r="D3638" t="str">
            <v>31,05</v>
          </cell>
        </row>
        <row r="3639">
          <cell r="A3639">
            <v>89801</v>
          </cell>
          <cell r="B3639" t="str">
            <v>JOELHO 90 GRAUS, PVC, SERIE NORMAL, ESGOTO PREDIAL, DN 50 MM, JUNTA ELÁSTICA, FORNECIDO E INSTALADO EM PRUMADA DE ESGOTO SANITÁRIO OU VENTILAÇÃO. AF_12/2014</v>
          </cell>
          <cell r="C3639" t="str">
            <v>UN</v>
          </cell>
          <cell r="D3639" t="str">
            <v>4,84</v>
          </cell>
        </row>
        <row r="3640">
          <cell r="A3640">
            <v>89802</v>
          </cell>
          <cell r="B3640" t="str">
            <v>JOELHO 45 GRAUS, PVC, SERIE NORMAL, ESGOTO PREDIAL, DN 50 MM, JUNTA ELÁSTICA, FORNECIDO E INSTALADO EM PRUMADA DE ESGOTO SANITÁRIO OU VENTILAÇÃO. AF_12/2014</v>
          </cell>
          <cell r="C3640" t="str">
            <v>UN</v>
          </cell>
          <cell r="D3640" t="str">
            <v>5,20</v>
          </cell>
        </row>
        <row r="3641">
          <cell r="A3641">
            <v>89803</v>
          </cell>
          <cell r="B3641" t="str">
            <v>CURVA CURTA 90 GRAUS, PVC, SERIE NORMAL, ESGOTO PREDIAL, DN 50 MM, JUNTA ELÁSTICA, FORNECIDO E INSTALADO EM PRUMADA DE ESGOTO SANITÁRIO OU VENTILAÇÃO. AF_12/2014</v>
          </cell>
          <cell r="C3641" t="str">
            <v>UN</v>
          </cell>
          <cell r="D3641" t="str">
            <v>9,08</v>
          </cell>
        </row>
        <row r="3642">
          <cell r="A3642">
            <v>89804</v>
          </cell>
          <cell r="B3642" t="str">
            <v>CURVA LONGA 90 GRAUS, PVC, SERIE NORMAL, ESGOTO PREDIAL, DN 50 MM, JUNTA ELÁSTICA, FORNECIDO E INSTALADO EM PRUMADA DE ESGOTO SANITÁRIO OU VENTILAÇÃO. AF_12/2014</v>
          </cell>
          <cell r="C3642" t="str">
            <v>UN</v>
          </cell>
          <cell r="D3642" t="str">
            <v>9,67</v>
          </cell>
        </row>
        <row r="3643">
          <cell r="A3643">
            <v>89805</v>
          </cell>
          <cell r="B3643" t="str">
            <v>JOELHO 90 GRAUS, PVC, SERIE NORMAL, ESGOTO PREDIAL, DN 75 MM, JUNTA ELÁSTICA, FORNECIDO E INSTALADO EM PRUMADA DE ESGOTO SANITÁRIO OU VENTILAÇÃO. AF_12/2014</v>
          </cell>
          <cell r="C3643" t="str">
            <v>UN</v>
          </cell>
          <cell r="D3643" t="str">
            <v>9,37</v>
          </cell>
        </row>
        <row r="3644">
          <cell r="A3644">
            <v>89806</v>
          </cell>
          <cell r="B3644" t="str">
            <v>JOELHO 45 GRAUS, PVC, SERIE NORMAL, ESGOTO PREDIAL, DN 75 MM, JUNTA ELÁSTICA, FORNECIDO E INSTALADO EM PRUMADA DE ESGOTO SANITÁRIO OU VENTILAÇÃO. AF_12/2014</v>
          </cell>
          <cell r="C3644" t="str">
            <v>UN</v>
          </cell>
          <cell r="D3644" t="str">
            <v>9,88</v>
          </cell>
        </row>
        <row r="3645">
          <cell r="A3645">
            <v>89807</v>
          </cell>
          <cell r="B3645" t="str">
            <v>CURVA CURTA 90 GRAUS, PVC, SERIE NORMAL, ESGOTO PREDIAL, DN 75 MM, JUNTA ELÁSTICA, FORNECIDO E INSTALADO EM PRUMADA DE ESGOTO SANITÁRIO OU VENTILAÇÃO. AF_12/2014</v>
          </cell>
          <cell r="C3645" t="str">
            <v>UN</v>
          </cell>
          <cell r="D3645" t="str">
            <v>16,72</v>
          </cell>
        </row>
        <row r="3646">
          <cell r="A3646">
            <v>89808</v>
          </cell>
          <cell r="B3646" t="str">
            <v>CURVA LONGA 90 GRAUS, PVC, SERIE NORMAL, ESGOTO PREDIAL, DN 75 MM, JUNTA ELÁSTICA, FORNECIDO E INSTALADO EM PRUMADA DE ESGOTO SANITÁRIO OU VENTILAÇÃO. AF_12/2014</v>
          </cell>
          <cell r="C3646" t="str">
            <v>UN</v>
          </cell>
          <cell r="D3646" t="str">
            <v>24,10</v>
          </cell>
        </row>
        <row r="3647">
          <cell r="A3647">
            <v>89809</v>
          </cell>
          <cell r="B3647" t="str">
            <v>JOELHO 90 GRAUS, PVC, SERIE NORMAL, ESGOTO PREDIAL, DN 100 MM, JUNTA ELÁSTICA, FORNECIDO E INSTALADO EM PRUMADA DE ESGOTO SANITÁRIO OU VENTILAÇÃO. AF_12/2014</v>
          </cell>
          <cell r="C3647" t="str">
            <v>UN</v>
          </cell>
          <cell r="D3647" t="str">
            <v>12,61</v>
          </cell>
        </row>
        <row r="3648">
          <cell r="A3648">
            <v>89810</v>
          </cell>
          <cell r="B3648" t="str">
            <v>JOELHO 45 GRAUS, PVC, SERIE NORMAL, ESGOTO PREDIAL, DN 100 MM, JUNTA ELÁSTICA, FORNECIDO E INSTALADO EM PRUMADA DE ESGOTO SANITÁRIO OU VENTILAÇÃO. AF_12/2014</v>
          </cell>
          <cell r="C3648" t="str">
            <v>UN</v>
          </cell>
          <cell r="D3648" t="str">
            <v>12,58</v>
          </cell>
        </row>
        <row r="3649">
          <cell r="A3649">
            <v>89811</v>
          </cell>
          <cell r="B3649" t="str">
            <v>CURVA CURTA 90 GRAUS, PVC, SERIE NORMAL, ESGOTO PREDIAL, DN 100 MM, JUNTA ELÁSTICA, FORNECIDO E INSTALADO EM PRUMADA DE ESGOTO SANITÁRIO OU VENTILAÇÃO. AF_12/2014</v>
          </cell>
          <cell r="C3649" t="str">
            <v>UN</v>
          </cell>
          <cell r="D3649" t="str">
            <v>20,61</v>
          </cell>
        </row>
        <row r="3650">
          <cell r="A3650">
            <v>89812</v>
          </cell>
          <cell r="B3650" t="str">
            <v>CURVA LONGA 90 GRAUS, PVC, SERIE NORMAL, ESGOTO PREDIAL, DN 100 MM, JUNTA ELÁSTICA, FORNECIDO E INSTALADO EM PRUMADA DE ESGOTO SANITÁRIO OU VENTILAÇÃO. AF_12/2014</v>
          </cell>
          <cell r="C3650" t="str">
            <v>UN</v>
          </cell>
          <cell r="D3650" t="str">
            <v>34,80</v>
          </cell>
        </row>
        <row r="3651">
          <cell r="A3651">
            <v>89813</v>
          </cell>
          <cell r="B3651" t="str">
            <v>LUVA SIMPLES, PVC, SERIE NORMAL, ESGOTO PREDIAL, DN 50 MM, JUNTA ELÁSTICA, FORNECIDO E INSTALADO EM PRUMADA DE ESGOTO SANITÁRIO OU VENTILAÇÃO. AF_12/2014</v>
          </cell>
          <cell r="C3651" t="str">
            <v>UN</v>
          </cell>
          <cell r="D3651" t="str">
            <v>4,73</v>
          </cell>
        </row>
        <row r="3652">
          <cell r="A3652">
            <v>89814</v>
          </cell>
          <cell r="B3652" t="str">
            <v>LUVA DE CORRER, PVC, SERIE NORMAL, ESGOTO PREDIAL, DN 50 MM, JUNTA ELÁSTICA, FORNECIDO E INSTALADO EM PRUMADA DE ESGOTO SANITÁRIO OU VENTILAÇÃO. AF_12/2014</v>
          </cell>
          <cell r="C3652" t="str">
            <v>UN</v>
          </cell>
          <cell r="D3652" t="str">
            <v>9,04</v>
          </cell>
        </row>
        <row r="3653">
          <cell r="A3653">
            <v>89815</v>
          </cell>
          <cell r="B3653" t="str">
            <v>LUVA DE CORRER, CPVC, SOLDÁVEL, DN 35MM, INSTALADO EM PRUMADA DE ÁGUA  FORNECIMENTO E INSTALAÇÃO. AF_12/2014</v>
          </cell>
          <cell r="C3653" t="str">
            <v>UN</v>
          </cell>
          <cell r="D3653" t="str">
            <v>18,30</v>
          </cell>
        </row>
        <row r="3654">
          <cell r="A3654">
            <v>89816</v>
          </cell>
          <cell r="B3654" t="str">
            <v>UNIÃO, CPVC, SOLDÁVEL, DN35MM, INSTALADO EM PRUMADA DE ÁGUA  FORNECIMENTO E INSTALAÇÃO. AF_12/2014</v>
          </cell>
          <cell r="C3654" t="str">
            <v>UN</v>
          </cell>
          <cell r="D3654" t="str">
            <v>26,22</v>
          </cell>
        </row>
        <row r="3655">
          <cell r="A3655">
            <v>89817</v>
          </cell>
          <cell r="B3655" t="str">
            <v>LUVA SIMPLES, PVC, SERIE NORMAL, ESGOTO PREDIAL, DN 75 MM, JUNTA ELÁSTICA, FORNECIDO E INSTALADO EM PRUMADA DE ESGOTO SANITÁRIO OU VENTILAÇÃO. AF_12/2014</v>
          </cell>
          <cell r="C3655" t="str">
            <v>UN</v>
          </cell>
          <cell r="D3655" t="str">
            <v>8,10</v>
          </cell>
        </row>
        <row r="3656">
          <cell r="A3656">
            <v>89818</v>
          </cell>
          <cell r="B3656" t="str">
            <v>CONECTOR, CPVC, SOLDÁVEL, DN 35MM X 1 1/4, INSTALADO EM PRUMADA DE ÁGUA  FORNECIMENTO E INSTALAÇÃO. AF_12/2014</v>
          </cell>
          <cell r="C3656" t="str">
            <v>UN</v>
          </cell>
          <cell r="D3656" t="str">
            <v>104,56</v>
          </cell>
        </row>
        <row r="3657">
          <cell r="A3657">
            <v>89819</v>
          </cell>
          <cell r="B3657" t="str">
            <v>LUVA DE CORRER, PVC, SERIE NORMAL, ESGOTO PREDIAL, DN 75 MM, JUNTA ELÁSTICA, FORNECIDO E INSTALADO EM PRUMADA DE ESGOTO SANITÁRIO OU VENTILAÇÃO. AF_12/2014</v>
          </cell>
          <cell r="C3657" t="str">
            <v>UN</v>
          </cell>
          <cell r="D3657" t="str">
            <v>11,43</v>
          </cell>
        </row>
        <row r="3658">
          <cell r="A3658">
            <v>89820</v>
          </cell>
          <cell r="B3658" t="str">
            <v>BUCHA DE REDUÇÃO, CPVC, SOLDÁVEL, DN35MM X 28MM, INSTALADO EM PRUMADA DE ÁGUA  FORNECIMENTO E INSTALAÇÃO. AF_12/2014</v>
          </cell>
          <cell r="C3658" t="str">
            <v>UN</v>
          </cell>
          <cell r="D3658" t="str">
            <v>19,89</v>
          </cell>
        </row>
        <row r="3659">
          <cell r="A3659">
            <v>89821</v>
          </cell>
          <cell r="B3659" t="str">
            <v>LUVA SIMPLES, PVC, SERIE NORMAL, ESGOTO PREDIAL, DN 100 MM, JUNTA ELÁSTICA, FORNECIDO E INSTALADO EM PRUMADA DE ESGOTO SANITÁRIO OU VENTILAÇÃO. AF_12/2014</v>
          </cell>
          <cell r="C3659" t="str">
            <v>UN</v>
          </cell>
          <cell r="D3659" t="str">
            <v>10,18</v>
          </cell>
        </row>
        <row r="3660">
          <cell r="A3660">
            <v>89822</v>
          </cell>
          <cell r="B3660" t="str">
            <v>LUVA, CPVC, SOLDÁVEL, DN 42MM, INSTALADO EM PRUMADA DE ÁGUA  FORNECIMENTO E INSTALAÇÃO. AF_12/2014</v>
          </cell>
          <cell r="C3660" t="str">
            <v>UN</v>
          </cell>
          <cell r="D3660" t="str">
            <v>14,33</v>
          </cell>
        </row>
        <row r="3661">
          <cell r="A3661">
            <v>89823</v>
          </cell>
          <cell r="B3661" t="str">
            <v>LUVA DE CORRER, PVC, SERIE NORMAL, ESGOTO PREDIAL, DN 100 MM, JUNTA ELÁSTICA, FORNECIDO E INSTALADO EM PRUMADA DE ESGOTO SANITÁRIO OU VENTILAÇÃO. AF_12/2014</v>
          </cell>
          <cell r="C3661" t="str">
            <v>UN</v>
          </cell>
          <cell r="D3661" t="str">
            <v>16,35</v>
          </cell>
        </row>
        <row r="3662">
          <cell r="A3662">
            <v>89824</v>
          </cell>
          <cell r="B3662" t="str">
            <v>LUVA DE CORRER, CPVC, SOLDÁVEL, DN 42MM, INSTALADO EM PRUMADA DE ÁGUA  FORNECIMENTO E INSTALAÇÃO. AF_12/2014</v>
          </cell>
          <cell r="C3662" t="str">
            <v>UN</v>
          </cell>
          <cell r="D3662" t="str">
            <v>24,86</v>
          </cell>
        </row>
        <row r="3663">
          <cell r="A3663">
            <v>89825</v>
          </cell>
          <cell r="B3663" t="str">
            <v>TE, PVC, SERIE NORMAL, ESGOTO PREDIAL, DN 50 X 50 MM, JUNTA ELÁSTICA, FORNECIDO E INSTALADO EM PRUMADA DE ESGOTO SANITÁRIO OU VENTILAÇÃO. AF_12/2014</v>
          </cell>
          <cell r="C3663" t="str">
            <v>UN</v>
          </cell>
          <cell r="D3663" t="str">
            <v>10,25</v>
          </cell>
        </row>
        <row r="3664">
          <cell r="A3664">
            <v>89826</v>
          </cell>
          <cell r="B3664" t="str">
            <v>LUVA DE TRANSIÇÃO, CPVC, SOLDÁVEL, DN42MM X 1.1/2, INSTALADO EM PRUMADA DE ÁGUA  FORNECIMENTO E INSTALAÇÃO. AF_12/2014</v>
          </cell>
          <cell r="C3664" t="str">
            <v>UN</v>
          </cell>
          <cell r="D3664" t="str">
            <v>106,79</v>
          </cell>
        </row>
        <row r="3665">
          <cell r="A3665">
            <v>89827</v>
          </cell>
          <cell r="B3665" t="str">
            <v>JUNÇÃO SIMPLES, PVC, SERIE NORMAL, ESGOTO PREDIAL, DN 50 X 50 MM, JUNTA ELÁSTICA, FORNECIDO E INSTALADO EM PRUMADA DE ESGOTO SANITÁRIO OU VENTILAÇÃO. AF_12/2014</v>
          </cell>
          <cell r="C3665" t="str">
            <v>UN</v>
          </cell>
          <cell r="D3665" t="str">
            <v>11,28</v>
          </cell>
        </row>
        <row r="3666">
          <cell r="A3666">
            <v>89828</v>
          </cell>
          <cell r="B3666" t="str">
            <v>UNIÃO, CPVC, SOLDÁVEL, DN42MM, INSTALADO EM PRUMADA DE ÁGUA  FORNECIMENTO E INSTALAÇÃO. AF_12/2014</v>
          </cell>
          <cell r="C3666" t="str">
            <v>UN</v>
          </cell>
          <cell r="D3666" t="str">
            <v>37,84</v>
          </cell>
        </row>
        <row r="3667">
          <cell r="A3667">
            <v>89829</v>
          </cell>
          <cell r="B3667" t="str">
            <v>TE, PVC, SERIE NORMAL, ESGOTO PREDIAL, DN 75 X 75 MM, JUNTA ELÁSTICA, FORNECIDO E INSTALADO EM PRUMADA DE ESGOTO SANITÁRIO OU VENTILAÇÃO. AF_12/2014</v>
          </cell>
          <cell r="C3667" t="str">
            <v>UN</v>
          </cell>
          <cell r="D3667" t="str">
            <v>17,79</v>
          </cell>
        </row>
        <row r="3668">
          <cell r="A3668">
            <v>89830</v>
          </cell>
          <cell r="B3668" t="str">
            <v>JUNÇÃO SIMPLES, PVC, SERIE NORMAL, ESGOTO PREDIAL, DN 75 X 75 MM, JUNTA ELÁSTICA, FORNECIDO E INSTALADO EM PRUMADA DE ESGOTO SANITÁRIO OU VENTILAÇÃO. AF_12/2014</v>
          </cell>
          <cell r="C3668" t="str">
            <v>UN</v>
          </cell>
          <cell r="D3668" t="str">
            <v>19,20</v>
          </cell>
        </row>
        <row r="3669">
          <cell r="A3669">
            <v>89831</v>
          </cell>
          <cell r="B3669" t="str">
            <v>CONECTOR, CPVC, SOLDÁVEL, DN 42MM X 1.1/2, INSTALADO EM PRUMADA DE ÁGUA  FORNECIMENTO E INSTALAÇÃO. AF_12/2014</v>
          </cell>
          <cell r="C3669" t="str">
            <v>UN</v>
          </cell>
          <cell r="D3669" t="str">
            <v>127,67</v>
          </cell>
        </row>
        <row r="3670">
          <cell r="A3670">
            <v>89832</v>
          </cell>
          <cell r="B3670" t="str">
            <v>BUCHA DE REDUÇÃO, CPVC, SOLDÁVEL, DN 42MM X 22MM, INSTALADO EM RAMAL DE DISTRIBUIÇÃO DE ÁGUA - FORNECIMENTO E INSTALAÇÃO. AF_12/2014</v>
          </cell>
          <cell r="C3670" t="str">
            <v>UN</v>
          </cell>
          <cell r="D3670" t="str">
            <v>26,05</v>
          </cell>
        </row>
        <row r="3671">
          <cell r="A3671">
            <v>89833</v>
          </cell>
          <cell r="B3671" t="str">
            <v>TE, PVC, SERIE NORMAL, ESGOTO PREDIAL, DN 100 X 100 MM, JUNTA ELÁSTICA, FORNECIDO E INSTALADO EM PRUMADA DE ESGOTO SANITÁRIO OU VENTILAÇÃO. AF_12/2014</v>
          </cell>
          <cell r="C3671" t="str">
            <v>UN</v>
          </cell>
          <cell r="D3671" t="str">
            <v>22,29</v>
          </cell>
        </row>
        <row r="3672">
          <cell r="A3672">
            <v>89834</v>
          </cell>
          <cell r="B3672" t="str">
            <v>JUNÇÃO SIMPLES, PVC, SERIE NORMAL, ESGOTO PREDIAL, DN 100 X 100 MM, JUNTA ELÁSTICA, FORNECIDO E INSTALADO EM PRUMADA DE ESGOTO SANITÁRIO OU VENTILAÇÃO. AF_12/2014</v>
          </cell>
          <cell r="C3672" t="str">
            <v>UN</v>
          </cell>
          <cell r="D3672" t="str">
            <v>25,60</v>
          </cell>
        </row>
        <row r="3673">
          <cell r="A3673">
            <v>89835</v>
          </cell>
          <cell r="B3673" t="str">
            <v>LUVA, CPVC, SOLDÁVEL, DN 54MM, INSTALADO EM PRUMADA DE ÁGUA  FORNECIMENTO E INSTALAÇÃO. AF_12/2014</v>
          </cell>
          <cell r="C3673" t="str">
            <v>UN</v>
          </cell>
          <cell r="D3673" t="str">
            <v>25,68</v>
          </cell>
        </row>
        <row r="3674">
          <cell r="A3674">
            <v>89836</v>
          </cell>
          <cell r="B3674" t="str">
            <v>LUVA DE TRANSIÇÃO, CPVC, SOLDÁVEL, DN 54MM X 2, INSTALADO EM PRUMADA DE ÁGUA  FORNECIMENTO E INSTALAÇÃO. AF_12/2014</v>
          </cell>
          <cell r="C3674" t="str">
            <v>UN</v>
          </cell>
          <cell r="D3674" t="str">
            <v>172,52</v>
          </cell>
        </row>
        <row r="3675">
          <cell r="A3675">
            <v>89837</v>
          </cell>
          <cell r="B3675" t="str">
            <v>UNIÃO, CPVC, SOLDÁVEL, DN 54MM, INSTALADO EM PRUMADA DE ÁGUA  FORNECIMENTO E INSTALAÇÃO. AF_12/2014</v>
          </cell>
          <cell r="C3675" t="str">
            <v>UN</v>
          </cell>
          <cell r="D3675" t="str">
            <v>85,93</v>
          </cell>
        </row>
        <row r="3676">
          <cell r="A3676">
            <v>89838</v>
          </cell>
          <cell r="B3676" t="str">
            <v>LUVA, CPVC, SOLDÁVEL, DN 73MM, INSTALADO EM PRUMADA DE ÁGUA  FORNECIMENTO E INSTALAÇÃO. AF_12/2014</v>
          </cell>
          <cell r="C3676" t="str">
            <v>UN</v>
          </cell>
          <cell r="D3676" t="str">
            <v>93,90</v>
          </cell>
        </row>
        <row r="3677">
          <cell r="A3677">
            <v>89839</v>
          </cell>
          <cell r="B3677" t="str">
            <v>UNIÃO, CPVC, SOLDÁVEL, DN 73MM, INSTALADO EM PRUMADA DE ÁGUA  FORNECIMENTO E INSTALAÇÃO. AF_12/2014</v>
          </cell>
          <cell r="C3677" t="str">
            <v>UN</v>
          </cell>
          <cell r="D3677" t="str">
            <v>124,45</v>
          </cell>
        </row>
        <row r="3678">
          <cell r="A3678">
            <v>89840</v>
          </cell>
          <cell r="B3678" t="str">
            <v>LUVA, CPVC, SOLDÁVEL, DN 89MM, INSTALADO EM PRUMADA DE ÁGUA  FORNECIMENTO E INSTALAÇÃO. AF_12/2014</v>
          </cell>
          <cell r="C3678" t="str">
            <v>UN</v>
          </cell>
          <cell r="D3678" t="str">
            <v>108,11</v>
          </cell>
        </row>
        <row r="3679">
          <cell r="A3679">
            <v>89841</v>
          </cell>
          <cell r="B3679" t="str">
            <v>UNIÃO, CPVC, SOLDÁVEL, DN 89MM, INSTALADO EM PRUMADA DE ÁGUA  FORNECIMENTO E INSTALAÇÃO. AF_12/2014</v>
          </cell>
          <cell r="C3679" t="str">
            <v>UN</v>
          </cell>
          <cell r="D3679" t="str">
            <v>182,54</v>
          </cell>
        </row>
        <row r="3680">
          <cell r="A3680">
            <v>89842</v>
          </cell>
          <cell r="B3680" t="str">
            <v>TÊ, CPVC, SOLDÁVEL, DN 35MM, INSTALADO EM PRUMADA DE ÁGUA  FORNECIMENTO E INSTALAÇÃO. AF_12/2014</v>
          </cell>
          <cell r="C3680" t="str">
            <v>UN</v>
          </cell>
          <cell r="D3680" t="str">
            <v>29,48</v>
          </cell>
        </row>
        <row r="3681">
          <cell r="A3681">
            <v>89844</v>
          </cell>
          <cell r="B3681" t="str">
            <v>TE, CPVC, SOLDÁVEL, DN  42MM, INSTALADO EM PRUMADA DE ÁGUA  FORNECIMENTO E INSTALAÇÃO. AF_12/2014</v>
          </cell>
          <cell r="C3681" t="str">
            <v>UN</v>
          </cell>
          <cell r="D3681" t="str">
            <v>37,53</v>
          </cell>
        </row>
        <row r="3682">
          <cell r="A3682">
            <v>89845</v>
          </cell>
          <cell r="B3682" t="str">
            <v>TÊ, CPVC, SOLDÁVEL, DN 54 MM, INSTALADO EM PRUMADA DE ÁGUA  FORNECIMENTO E INSTALAÇÃO. AF_12/2014</v>
          </cell>
          <cell r="C3682" t="str">
            <v>UN</v>
          </cell>
          <cell r="D3682" t="str">
            <v>58,27</v>
          </cell>
        </row>
        <row r="3683">
          <cell r="A3683">
            <v>89846</v>
          </cell>
          <cell r="B3683" t="str">
            <v>TÊ, CPVC, SOLDÁVEL, DN 73MM, INSTALADO EM PRUMADA DE ÁGUA  FORNECIMENTO E INSTALAÇÃO. AF_12/2014</v>
          </cell>
          <cell r="C3683" t="str">
            <v>UN</v>
          </cell>
          <cell r="D3683" t="str">
            <v>131,08</v>
          </cell>
        </row>
        <row r="3684">
          <cell r="A3684">
            <v>89847</v>
          </cell>
          <cell r="B3684" t="str">
            <v>TÊ, CPVC, SOLDÁVEL, DN 89MM, INSTALADO EM PRUMADA DE ÁGUA  FORNECIMENTO E INSTALAÇÃO. AF_12/2014</v>
          </cell>
          <cell r="C3684" t="str">
            <v>UN</v>
          </cell>
          <cell r="D3684" t="str">
            <v>160,94</v>
          </cell>
        </row>
        <row r="3685">
          <cell r="A3685">
            <v>89850</v>
          </cell>
          <cell r="B3685" t="str">
            <v>JOELHO 90 GRAUS, PVC, SERIE NORMAL, ESGOTO PREDIAL, DN 100 MM, JUNTA ELÁSTICA, FORNECIDO E INSTALADO EM SUBCOLETOR AÉREO DE ESGOTO SANITÁRIO. AF_12/2014</v>
          </cell>
          <cell r="C3685" t="str">
            <v>UN</v>
          </cell>
          <cell r="D3685" t="str">
            <v>16,46</v>
          </cell>
        </row>
        <row r="3686">
          <cell r="A3686">
            <v>89851</v>
          </cell>
          <cell r="B3686" t="str">
            <v>JOELHO 45 GRAUS, PVC, SERIE NORMAL, ESGOTO PREDIAL, DN 100 MM, JUNTA ELÁSTICA, FORNECIDO E INSTALADO EM SUBCOLETOR AÉREO DE ESGOTO SANITÁRIO. AF_12/2014</v>
          </cell>
          <cell r="C3686" t="str">
            <v>UN</v>
          </cell>
          <cell r="D3686" t="str">
            <v>16,43</v>
          </cell>
        </row>
        <row r="3687">
          <cell r="A3687">
            <v>89852</v>
          </cell>
          <cell r="B3687" t="str">
            <v>CURVA CURTA 90 GRAUS, PVC, SERIE NORMAL, ESGOTO PREDIAL, DN 100 MM, JUNTA ELÁSTICA, FORNECIDO E INSTALADO EM SUBCOLETOR AÉREO DE ESGOTO SANITÁRIO. AF_12/2014</v>
          </cell>
          <cell r="C3687" t="str">
            <v>UN</v>
          </cell>
          <cell r="D3687" t="str">
            <v>24,46</v>
          </cell>
        </row>
        <row r="3688">
          <cell r="A3688">
            <v>89853</v>
          </cell>
          <cell r="B3688" t="str">
            <v>CURVA LONGA 90 GRAUS, PVC, SERIE NORMAL, ESGOTO PREDIAL, DN 100 MM, JUNTA ELÁSTICA, FORNECIDO E INSTALADO EM SUBCOLETOR AÉREO DE ESGOTO SANITÁRIO. AF_12/2014</v>
          </cell>
          <cell r="C3688" t="str">
            <v>UN</v>
          </cell>
          <cell r="D3688" t="str">
            <v>38,65</v>
          </cell>
        </row>
        <row r="3689">
          <cell r="A3689">
            <v>89854</v>
          </cell>
          <cell r="B3689" t="str">
            <v>JOELHO 90 GRAUS, PVC, SERIE NORMAL, ESGOTO PREDIAL, DN 150 MM, JUNTA ELÁSTICA, FORNECIDO E INSTALADO EM SUBCOLETOR AÉREO DE ESGOTO SANITÁRIO. AF_12/2014</v>
          </cell>
          <cell r="C3689" t="str">
            <v>UN</v>
          </cell>
          <cell r="D3689" t="str">
            <v>52,65</v>
          </cell>
        </row>
        <row r="3690">
          <cell r="A3690">
            <v>89855</v>
          </cell>
          <cell r="B3690" t="str">
            <v>JOELHO 45 GRAUS, PVC, SERIE NORMAL, ESGOTO PREDIAL, DN 150 MM, JUNTA ELÁSTICA, FORNECIDO E INSTALADO EM SUBCOLETOR AÉREO DE ESGOTO SANITÁRIO. AF_12/2014</v>
          </cell>
          <cell r="C3690" t="str">
            <v>UN</v>
          </cell>
          <cell r="D3690" t="str">
            <v>55,51</v>
          </cell>
        </row>
        <row r="3691">
          <cell r="A3691">
            <v>89856</v>
          </cell>
          <cell r="B3691" t="str">
            <v>LUVA SIMPLES, PVC, SERIE NORMAL, ESGOTO PREDIAL, DN 100 MM, JUNTA ELÁSTICA, FORNECIDO E INSTALADO EM SUBCOLETOR AÉREO DE ESGOTO SANITÁRIO. AF_12/2014</v>
          </cell>
          <cell r="C3691" t="str">
            <v>UN</v>
          </cell>
          <cell r="D3691" t="str">
            <v>12,74</v>
          </cell>
        </row>
        <row r="3692">
          <cell r="A3692">
            <v>89857</v>
          </cell>
          <cell r="B3692" t="str">
            <v>LUVA DE CORRER, PVC, SERIE NORMAL, ESGOTO PREDIAL, DN 100 MM, JUNTA ELÁSTICA, FORNECIDO E INSTALADO EM SUBCOLETOR AÉREO DE ESGOTO SANITÁRIO. AF_12/2014</v>
          </cell>
          <cell r="C3692" t="str">
            <v>UN</v>
          </cell>
          <cell r="D3692" t="str">
            <v>18,91</v>
          </cell>
        </row>
        <row r="3693">
          <cell r="A3693">
            <v>89859</v>
          </cell>
          <cell r="B3693" t="str">
            <v>LUVA DE CORRER, PVC, SERIE NORMAL, ESGOTO PREDIAL, DN 150 MM, JUNTA ELÁSTICA, FORNECIDO E INSTALADO EM SUBCOLETOR AÉREO DE ESGOTO SANITÁRIO. AF_12/2014</v>
          </cell>
          <cell r="C3693" t="str">
            <v>UN</v>
          </cell>
          <cell r="D3693" t="str">
            <v>57,96</v>
          </cell>
        </row>
        <row r="3694">
          <cell r="A3694">
            <v>89860</v>
          </cell>
          <cell r="B3694" t="str">
            <v>TE, PVC, SERIE NORMAL, ESGOTO PREDIAL, DN 100 X 100 MM, JUNTA ELÁSTICA, FORNECIDO E INSTALADO EM SUBCOLETOR AÉREO DE ESGOTO SANITÁRIO. AF_12/2014</v>
          </cell>
          <cell r="C3694" t="str">
            <v>UN</v>
          </cell>
          <cell r="D3694" t="str">
            <v>27,42</v>
          </cell>
        </row>
        <row r="3695">
          <cell r="A3695">
            <v>89861</v>
          </cell>
          <cell r="B3695" t="str">
            <v>JUNÇÃO SIMPLES, PVC, SERIE NORMAL, ESGOTO PREDIAL, DN 100 X 100 MM, JUNTA ELÁSTICA, FORNECIDO E INSTALADO EM SUBCOLETOR AÉREO DE ESGOTO SANITÁRIO. AF_12/2014</v>
          </cell>
          <cell r="C3695" t="str">
            <v>UN</v>
          </cell>
          <cell r="D3695" t="str">
            <v>30,73</v>
          </cell>
        </row>
        <row r="3696">
          <cell r="A3696">
            <v>89862</v>
          </cell>
          <cell r="B3696" t="str">
            <v>TE, PVC, SERIE NORMAL, ESGOTO PREDIAL, DN 150 X 150 MM, JUNTA ELÁSTICA, FORNECIDO E INSTALADO EM SUBCOLETOR AÉREO DE ESGOTO SANITÁRIO. AF_12/2014</v>
          </cell>
          <cell r="C3696" t="str">
            <v>UN</v>
          </cell>
          <cell r="D3696" t="str">
            <v>61,16</v>
          </cell>
        </row>
        <row r="3697">
          <cell r="A3697">
            <v>89863</v>
          </cell>
          <cell r="B3697" t="str">
            <v>JUNÇÃO SIMPLES, PVC, SERIE NORMAL, ESGOTO PREDIAL, DN 150 X 150 MM, JUNTA ELÁSTICA, FORNECIDO E INSTALADO EM SUBCOLETOR AÉREO DE ESGOTO SANITÁRIO. AF_12/2014</v>
          </cell>
          <cell r="C3697" t="str">
            <v>UN</v>
          </cell>
          <cell r="D3697" t="str">
            <v>116,40</v>
          </cell>
        </row>
        <row r="3698">
          <cell r="A3698">
            <v>89866</v>
          </cell>
          <cell r="B3698" t="str">
            <v>JOELHO 90 GRAUS, PVC, SOLDÁVEL, DN 25MM, INSTALADO EM DRENO DE AR-CONDICIONADO - FORNECIMENTO E INSTALAÇÃO. AF_12/2014</v>
          </cell>
          <cell r="C3698" t="str">
            <v>UN</v>
          </cell>
          <cell r="D3698" t="str">
            <v>3,48</v>
          </cell>
        </row>
        <row r="3699">
          <cell r="A3699">
            <v>89867</v>
          </cell>
          <cell r="B3699" t="str">
            <v>JOELHO 45 GRAUS, PVC, SOLDÁVEL, DN 25MM, INSTALADO EM DRENO DE AR-CONDICIONADO - FORNECIMENTO E INSTALAÇÃO. AF_12/2014</v>
          </cell>
          <cell r="C3699" t="str">
            <v>UN</v>
          </cell>
          <cell r="D3699" t="str">
            <v>3,99</v>
          </cell>
        </row>
        <row r="3700">
          <cell r="A3700">
            <v>89868</v>
          </cell>
          <cell r="B3700" t="str">
            <v>LUVA, PVC, SOLDÁVEL, DN 25MM, INSTALADO EM DRENO DE AR-CONDICIONADO - FORNECIMENTO E INSTALAÇÃO. AF_12/2014</v>
          </cell>
          <cell r="C3700" t="str">
            <v>UN</v>
          </cell>
          <cell r="D3700" t="str">
            <v>2,56</v>
          </cell>
        </row>
        <row r="3701">
          <cell r="A3701">
            <v>89869</v>
          </cell>
          <cell r="B3701" t="str">
            <v>TE, PVC, SOLDÁVEL, DN 25MM, INSTALADO EM DRENO DE AR-CONDICIONADO - FORNECIMENTO E INSTALAÇÃO. AF_12/2014</v>
          </cell>
          <cell r="C3701" t="str">
            <v>UN</v>
          </cell>
          <cell r="D3701" t="str">
            <v>5,54</v>
          </cell>
        </row>
        <row r="3702">
          <cell r="A3702">
            <v>89979</v>
          </cell>
          <cell r="B3702" t="str">
            <v>LUVA COM BUCHA DE LATÃO, PVC, SOLDÁVEL, DN 32MM X 1 , INSTALADO EM RAMAL OU SUB-RAMAL DE ÁGUA   FORNECIMENTO E INSTALAÇÃO. AF_12/2014</v>
          </cell>
          <cell r="C3702" t="str">
            <v>UN</v>
          </cell>
          <cell r="D3702" t="str">
            <v>17,22</v>
          </cell>
        </row>
        <row r="3703">
          <cell r="A3703">
            <v>89980</v>
          </cell>
          <cell r="B3703" t="str">
            <v>LUVA COM BUCHA DE LATÃO, PVC, SOLDÁVEL, DN 25MM X 3/4, INSTALADO EM PRUMADA DE ÁGUA - FORNECIMENTO E INSTALAÇÃO. AF_12/2014</v>
          </cell>
          <cell r="C3703" t="str">
            <v>UN</v>
          </cell>
          <cell r="D3703" t="str">
            <v>6,55</v>
          </cell>
        </row>
        <row r="3704">
          <cell r="A3704">
            <v>89981</v>
          </cell>
          <cell r="B3704" t="str">
            <v>LUVA SOLDÁVEL E COM BUCHA DE LATÃO, PVC, SOLDÁVEL, DN 32MM X 1 , INSTALADO EM PRUMADA DE ÁGUA   FORNECIMENTO E INSTALAÇÃO. AF_12/2014</v>
          </cell>
          <cell r="C3704" t="str">
            <v>UN</v>
          </cell>
          <cell r="D3704" t="str">
            <v>14,91</v>
          </cell>
        </row>
        <row r="3705">
          <cell r="A3705">
            <v>90373</v>
          </cell>
          <cell r="B3705" t="str">
            <v>JOELHO 90 GRAUS COM BUCHA DE LATÃO, PVC, SOLDÁVEL, DN 25MM, X 1/2 INSTALADO EM RAMAL OU SUB-RAMAL DE ÁGUA - FORNECIMENTO E INSTALAÇÃO. AF_12/2014</v>
          </cell>
          <cell r="C3705" t="str">
            <v>UN</v>
          </cell>
          <cell r="D3705" t="str">
            <v>9,69</v>
          </cell>
        </row>
        <row r="3706">
          <cell r="A3706">
            <v>90374</v>
          </cell>
          <cell r="B3706" t="str">
            <v>TÊ COM BUCHA DE LATÃO NA BOLSA CENTRAL, PVC, SOLDÁVEL, DN 25MM X 3/4, INSTALADO EM RAMAL OU SUB-RAMAL DE ÁGUA - FORNECIMENTO E INSTALAÇÃO. AF_03/2015</v>
          </cell>
          <cell r="C3706" t="str">
            <v>UN</v>
          </cell>
          <cell r="D3706" t="str">
            <v>15,02</v>
          </cell>
        </row>
        <row r="3707">
          <cell r="A3707">
            <v>90375</v>
          </cell>
          <cell r="B3707" t="str">
            <v>BUCHA DE REDUÇÃO, PVC, SOLDÁVEL, DN 40MM X 32MM, INSTALADO EM RAMAL OU SUB-RAMAL DE ÁGUA - FORNECIMENTO E INSTALAÇÃO. AF_03/2015</v>
          </cell>
          <cell r="C3707" t="str">
            <v>UN</v>
          </cell>
          <cell r="D3707" t="str">
            <v>6,18</v>
          </cell>
        </row>
        <row r="3708">
          <cell r="A3708">
            <v>92287</v>
          </cell>
          <cell r="B3708" t="str">
            <v>COTOVELO EM COBRE, DN 22 MM, 90 GRAUS, SEM ANEL DE SOLDA, INSTALADO EM PRUMADA   FORNECIMENTO E INSTALAÇÃO. AF_12/2015</v>
          </cell>
          <cell r="C3708" t="str">
            <v>UN</v>
          </cell>
          <cell r="D3708" t="str">
            <v>12,47</v>
          </cell>
        </row>
        <row r="3709">
          <cell r="A3709">
            <v>92288</v>
          </cell>
          <cell r="B3709" t="str">
            <v>COTOVELO EM COBRE, DN 28 MM, 90 GRAUS, SEM ANEL DE SOLDA, INSTALADO EM PRUMADA  FORNECIMENTO E INSTALAÇÃO. AF_12/2015</v>
          </cell>
          <cell r="C3709" t="str">
            <v>UN</v>
          </cell>
          <cell r="D3709" t="str">
            <v>19,33</v>
          </cell>
        </row>
        <row r="3710">
          <cell r="A3710">
            <v>92289</v>
          </cell>
          <cell r="B3710" t="str">
            <v>COTOVELO EM COBRE, DN 35 MM, 90 GRAUS, SEM ANEL DE SOLDA, INSTALADO EM PRUMADA  FORNECIMENTO E INSTALAÇÃO. AF_12/2015</v>
          </cell>
          <cell r="C3710" t="str">
            <v>UN</v>
          </cell>
          <cell r="D3710" t="str">
            <v>34,00</v>
          </cell>
        </row>
        <row r="3711">
          <cell r="A3711">
            <v>92290</v>
          </cell>
          <cell r="B3711" t="str">
            <v>COTOVELO EM COBRE, DN 42 MM, 90 GRAUS, SEM ANEL DE SOLDA, INSTALADO EM PRUMADA  FORNECIMENTO E INSTALAÇÃO. AF_12/2015</v>
          </cell>
          <cell r="C3711" t="str">
            <v>UN</v>
          </cell>
          <cell r="D3711" t="str">
            <v>51,73</v>
          </cell>
        </row>
        <row r="3712">
          <cell r="A3712">
            <v>92291</v>
          </cell>
          <cell r="B3712" t="str">
            <v>COTOVELO EM COBRE, DN 54 MM, 90 GRAUS, SEM ANEL DE SOLDA, INSTALADO EM PRUMADA  FORNECIMENTO E INSTALAÇÃO. AF_12/2015</v>
          </cell>
          <cell r="C3712" t="str">
            <v>UN</v>
          </cell>
          <cell r="D3712" t="str">
            <v>79,32</v>
          </cell>
        </row>
        <row r="3713">
          <cell r="A3713">
            <v>92292</v>
          </cell>
          <cell r="B3713" t="str">
            <v>COTOVELO EM COBRE, DN 66 MM, 90 GRAUS, SEM ANEL DE SOLDA, INSTALADO EM PRUMADA  FORNECIMENTO E INSTALAÇÃO. AF_12/2015</v>
          </cell>
          <cell r="C3713" t="str">
            <v>UN</v>
          </cell>
          <cell r="D3713" t="str">
            <v>248,32</v>
          </cell>
        </row>
        <row r="3714">
          <cell r="A3714">
            <v>92293</v>
          </cell>
          <cell r="B3714" t="str">
            <v>LUVA EM COBRE, DN 22 MM, SEM ANEL DE SOLDA, INSTALADO EM PRUMADA  FORNECIMENTO E INSTALAÇÃO. AF_12/2015</v>
          </cell>
          <cell r="C3714" t="str">
            <v>UN</v>
          </cell>
          <cell r="D3714" t="str">
            <v>7,16</v>
          </cell>
        </row>
        <row r="3715">
          <cell r="A3715">
            <v>92294</v>
          </cell>
          <cell r="B3715" t="str">
            <v>LUVA EM COBRE, DN 28 MM, SEM ANEL DE SOLDA, INSTALADO EM PRUMADA  FORNECIMENTO E INSTALAÇÃO. AF_12/2015</v>
          </cell>
          <cell r="C3715" t="str">
            <v>UN</v>
          </cell>
          <cell r="D3715" t="str">
            <v>11,85</v>
          </cell>
        </row>
        <row r="3716">
          <cell r="A3716">
            <v>92295</v>
          </cell>
          <cell r="B3716" t="str">
            <v>LUVA EM COBRE, DN 35 MM, SEM ANEL DE SOLDA, INSTALADO EM PRUMADA  FORNECIMENTO E INSTALAÇÃO. AF_12/2015</v>
          </cell>
          <cell r="C3716" t="str">
            <v>UN</v>
          </cell>
          <cell r="D3716" t="str">
            <v>22,13</v>
          </cell>
        </row>
        <row r="3717">
          <cell r="A3717">
            <v>92296</v>
          </cell>
          <cell r="B3717" t="str">
            <v>LUVA EM COBRE, DN 42 MM, SEM ANEL DE SOLDA, INSTALADO EM PRUMADA  FORNECIMENTO E INSTALAÇÃO. AF_12/2015</v>
          </cell>
          <cell r="C3717" t="str">
            <v>UN</v>
          </cell>
          <cell r="D3717" t="str">
            <v>29,51</v>
          </cell>
        </row>
        <row r="3718">
          <cell r="A3718">
            <v>92297</v>
          </cell>
          <cell r="B3718" t="str">
            <v>LUVA EM COBRE, DN 54 MM, SEM ANEL DE SOLDA, INSTALADO EM PRUMADA  FORNECIMENTO E INSTALAÇÃO. AF_12/2015</v>
          </cell>
          <cell r="C3718" t="str">
            <v>UN</v>
          </cell>
          <cell r="D3718" t="str">
            <v>45,66</v>
          </cell>
        </row>
        <row r="3719">
          <cell r="A3719">
            <v>92298</v>
          </cell>
          <cell r="B3719" t="str">
            <v>LUVA EM COBRE, DN 66 MM, SEM ANEL DE SOLDA, INSTALADO EM PRUMADA  FORNECIMENTO E INSTALAÇÃO. AF_12/2015</v>
          </cell>
          <cell r="C3719" t="str">
            <v>UN</v>
          </cell>
          <cell r="D3719" t="str">
            <v>128,47</v>
          </cell>
        </row>
        <row r="3720">
          <cell r="A3720">
            <v>92299</v>
          </cell>
          <cell r="B3720" t="str">
            <v>TE EM COBRE, DN 22 MM, SEM ANEL DE SOLDA, INSTALADO EM PRUMADA  FORNECIMENTO E INSTALAÇÃO. AF_12/2015</v>
          </cell>
          <cell r="C3720" t="str">
            <v>UN</v>
          </cell>
          <cell r="D3720" t="str">
            <v>16,47</v>
          </cell>
        </row>
        <row r="3721">
          <cell r="A3721">
            <v>92300</v>
          </cell>
          <cell r="B3721" t="str">
            <v>TE EM COBRE, DN 28 MM, SEM ANEL DE SOLDA, INSTALADO EM PRUMADA  FORNECIMENTO E INSTALAÇÃO. AF_12/2015</v>
          </cell>
          <cell r="C3721" t="str">
            <v>UN</v>
          </cell>
          <cell r="D3721" t="str">
            <v>24,62</v>
          </cell>
        </row>
        <row r="3722">
          <cell r="A3722">
            <v>92301</v>
          </cell>
          <cell r="B3722" t="str">
            <v>TE EM COBRE, DN 35 MM, SEM ANEL DE SOLDA, INSTALADO EM PRUMADA  FORNECIMENTO E INSTALAÇÃO. AF_12/2015</v>
          </cell>
          <cell r="C3722" t="str">
            <v>UN</v>
          </cell>
          <cell r="D3722" t="str">
            <v>48,40</v>
          </cell>
        </row>
        <row r="3723">
          <cell r="A3723">
            <v>92302</v>
          </cell>
          <cell r="B3723" t="str">
            <v>TE EM COBRE, DN 42 MM, SEM ANEL DE SOLDA, INSTALADO EM PRUMADA  FORNECIMENTO E INSTALAÇÃO. AF_12/2015</v>
          </cell>
          <cell r="C3723" t="str">
            <v>UN</v>
          </cell>
          <cell r="D3723" t="str">
            <v>64,13</v>
          </cell>
        </row>
        <row r="3724">
          <cell r="A3724">
            <v>92303</v>
          </cell>
          <cell r="B3724" t="str">
            <v>TE EM COBRE, DN 54 MM, SEM ANEL DE SOLDA, INSTALADO EM PRUMADA  FORNECIMENTO E INSTALAÇÃO. AF_12/2015</v>
          </cell>
          <cell r="C3724" t="str">
            <v>UN</v>
          </cell>
          <cell r="D3724" t="str">
            <v>117,63</v>
          </cell>
        </row>
        <row r="3725">
          <cell r="A3725">
            <v>92304</v>
          </cell>
          <cell r="B3725" t="str">
            <v>TE EM COBRE, DN 66 MM, SEM ANEL DE SOLDA, INSTALADO EM PRUMADA  FORNECIMENTO E INSTALAÇÃO. AF_12/2015</v>
          </cell>
          <cell r="C3725" t="str">
            <v>UN</v>
          </cell>
          <cell r="D3725" t="str">
            <v>306,41</v>
          </cell>
        </row>
        <row r="3726">
          <cell r="A3726">
            <v>92311</v>
          </cell>
          <cell r="B3726" t="str">
            <v>COTOVELO EM COBRE, DN 15 MM, 90 GRAUS, SEM ANEL DE SOLDA, INSTALADO EM RAMAL DE DISTRIBUIÇÃO  FORNECIMENTO E INSTALAÇÃO. AF_12/2015</v>
          </cell>
          <cell r="C3726" t="str">
            <v>UN</v>
          </cell>
          <cell r="D3726" t="str">
            <v>8,76</v>
          </cell>
        </row>
        <row r="3727">
          <cell r="A3727">
            <v>92312</v>
          </cell>
          <cell r="B3727" t="str">
            <v>COTOVELO EM COBRE, DN 22 MM, 90 GRAUS, SEM ANEL DE SOLDA, INSTALADO EM RAMAL DE DISTRIBUIÇÃO  FORNECIMENTO E INSTALAÇÃO. AF_12/2015</v>
          </cell>
          <cell r="C3727" t="str">
            <v>UN</v>
          </cell>
          <cell r="D3727" t="str">
            <v>14,48</v>
          </cell>
        </row>
        <row r="3728">
          <cell r="A3728">
            <v>92313</v>
          </cell>
          <cell r="B3728" t="str">
            <v>COTOVELO EM COBRE, DN 28 MM, 90 GRAUS, SEM ANEL DE SOLDA, INSTALADO EM RAMAL DE DISTRIBUIÇÃO  FORNECIMENTO E INSTALAÇÃO. AF_12/2015</v>
          </cell>
          <cell r="C3728" t="str">
            <v>UN</v>
          </cell>
          <cell r="D3728" t="str">
            <v>21,33</v>
          </cell>
        </row>
        <row r="3729">
          <cell r="A3729">
            <v>92314</v>
          </cell>
          <cell r="B3729" t="str">
            <v>LUVA EM COBRE, DN 15 MM, SEM ANEL DE SOLDA, INSTALADO EM RAMAL DE DISTRIBUIÇÃO  FORNECIMENTO E INSTALAÇÃO. AF_12/2015</v>
          </cell>
          <cell r="C3729" t="str">
            <v>UN</v>
          </cell>
          <cell r="D3729" t="str">
            <v>5,68</v>
          </cell>
        </row>
        <row r="3730">
          <cell r="A3730">
            <v>92315</v>
          </cell>
          <cell r="B3730" t="str">
            <v>LUVA EM COBRE, DN 22 MM, SEM ANEL DE SOLDA, INSTALADO EM RAMAL DE DISTRIBUIÇÃO  FORNECIMENTO E INSTALAÇÃO. AF_12/2015</v>
          </cell>
          <cell r="C3730" t="str">
            <v>UN</v>
          </cell>
          <cell r="D3730" t="str">
            <v>8,53</v>
          </cell>
        </row>
        <row r="3731">
          <cell r="A3731">
            <v>92316</v>
          </cell>
          <cell r="B3731" t="str">
            <v>LUVA EM COBRE, DN 28 MM, SEM ANEL DE SOLDA, INSTALADO EM RAMAL DE DISTRIBUIÇÃO  FORNECIMENTO E INSTALAÇÃO. AF_12/2015</v>
          </cell>
          <cell r="C3731" t="str">
            <v>UN</v>
          </cell>
          <cell r="D3731" t="str">
            <v>13,21</v>
          </cell>
        </row>
        <row r="3732">
          <cell r="A3732">
            <v>92317</v>
          </cell>
          <cell r="B3732" t="str">
            <v>TE EM COBRE, DN 15 MM, SEM ANEL DE SOLDA, INSTALADO EM RAMAL DE DISTRIBUIÇÃO  FORNECIMENTO E INSTALAÇÃO. AF_12/2015</v>
          </cell>
          <cell r="C3732" t="str">
            <v>UN</v>
          </cell>
          <cell r="D3732" t="str">
            <v>11,91</v>
          </cell>
        </row>
        <row r="3733">
          <cell r="A3733">
            <v>92318</v>
          </cell>
          <cell r="B3733" t="str">
            <v>TE EM COBRE, DN 22 MM, SEM ANEL DE SOLDA, INSTALADO EM RAMAL DE DISTRIBUIÇÃO  FORNECIMENTO E INSTALAÇÃO. AF_12/2015</v>
          </cell>
          <cell r="C3733" t="str">
            <v>UN</v>
          </cell>
          <cell r="D3733" t="str">
            <v>19,15</v>
          </cell>
        </row>
        <row r="3734">
          <cell r="A3734">
            <v>92319</v>
          </cell>
          <cell r="B3734" t="str">
            <v>TE EM COBRE, DN 28 MM, SEM ANEL DE SOLDA, INSTALADO EM RAMAL DE DISTRIBUIÇÃO  FORNECIMENTO E INSTALAÇÃO. AF_12/2015</v>
          </cell>
          <cell r="C3734" t="str">
            <v>UN</v>
          </cell>
          <cell r="D3734" t="str">
            <v>27,29</v>
          </cell>
        </row>
        <row r="3735">
          <cell r="A3735">
            <v>92326</v>
          </cell>
          <cell r="B3735" t="str">
            <v>COTOVELO EM COBRE, DN 15 MM, 90 GRAUS, SEM ANEL DE SOLDA, INSTALADO EM RAMAL E SUB-RAMAL  FORNECIMENTO E INSTALAÇÃO. AF_12/2015</v>
          </cell>
          <cell r="C3735" t="str">
            <v>UN</v>
          </cell>
          <cell r="D3735" t="str">
            <v>9,74</v>
          </cell>
        </row>
        <row r="3736">
          <cell r="A3736">
            <v>92327</v>
          </cell>
          <cell r="B3736" t="str">
            <v>COTOVELO EM COBRE, DN 22 MM, 90 GRAUS, SEM ANEL DE SOLDA, INSTALADO EM RAMAL E SUB-RAMAL  FORNECIMENTO E INSTALAÇÃO. AF_12/2015</v>
          </cell>
          <cell r="C3736" t="str">
            <v>UN</v>
          </cell>
          <cell r="D3736" t="str">
            <v>16,34</v>
          </cell>
        </row>
        <row r="3737">
          <cell r="A3737">
            <v>92328</v>
          </cell>
          <cell r="B3737" t="str">
            <v>COTOVELO EM COBRE, DN 28 MM, 90 GRAUS, SEM ANEL DE SOLDA, INSTALADO EM RAMAL E SUB-RAMAL  FORNECIMENTO E INSTALAÇÃO. AF_12/2015</v>
          </cell>
          <cell r="C3737" t="str">
            <v>UN</v>
          </cell>
          <cell r="D3737" t="str">
            <v>24,61</v>
          </cell>
        </row>
        <row r="3738">
          <cell r="A3738">
            <v>92329</v>
          </cell>
          <cell r="B3738" t="str">
            <v>LUVA EM COBRE, DN 15 MM, SEM ANEL DE SOLDA, INSTALADO EM RAMAL E SUB-RAMAL  FORNECIMENTO E INSTALAÇÃO. AF_12/2015</v>
          </cell>
          <cell r="C3738" t="str">
            <v>UN</v>
          </cell>
          <cell r="D3738" t="str">
            <v>5,81</v>
          </cell>
        </row>
        <row r="3739">
          <cell r="A3739">
            <v>92330</v>
          </cell>
          <cell r="B3739" t="str">
            <v>LUVA EM COBRE, DN 22 MM, SEM ANEL DE SOLDA, INSTALADO EM RAMAL E SUB-RAMAL  FORNECIMENTO E INSTALAÇÃO. AF_12/2015</v>
          </cell>
          <cell r="C3739" t="str">
            <v>UN</v>
          </cell>
          <cell r="D3739" t="str">
            <v>9,74</v>
          </cell>
        </row>
        <row r="3740">
          <cell r="A3740">
            <v>92331</v>
          </cell>
          <cell r="B3740" t="str">
            <v>LUVA EM COBRE, DN 28 MM, SEM ANEL DE SOLDA, INSTALADO EM RAMAL E SUB-RAMAL  FORNECIMENTO E INSTALAÇÃO. AF_12/2015</v>
          </cell>
          <cell r="C3740" t="str">
            <v>UN</v>
          </cell>
          <cell r="D3740" t="str">
            <v>15,41</v>
          </cell>
        </row>
        <row r="3741">
          <cell r="A3741">
            <v>92332</v>
          </cell>
          <cell r="B3741" t="str">
            <v>TE EM COBRE, DN 15 MM, SEM ANEL DE SOLDA, INSTALADO EM RAMAL E SUB-RAMAL  FORNECIMENTO E INSTALAÇÃO. AF_12/2015</v>
          </cell>
          <cell r="C3741" t="str">
            <v>UN</v>
          </cell>
          <cell r="D3741" t="str">
            <v>12,11</v>
          </cell>
        </row>
        <row r="3742">
          <cell r="A3742">
            <v>92333</v>
          </cell>
          <cell r="B3742" t="str">
            <v>TE EM COBRE, DN 22 MM, SEM ANEL DE SOLDA, INSTALADO EM RAMAL E SUB-RAMAL  FORNECIMENTO E INSTALAÇÃO. AF_12/2015</v>
          </cell>
          <cell r="C3742" t="str">
            <v>UN</v>
          </cell>
          <cell r="D3742" t="str">
            <v>21,60</v>
          </cell>
        </row>
        <row r="3743">
          <cell r="A3743">
            <v>92334</v>
          </cell>
          <cell r="B3743" t="str">
            <v>TE EM COBRE, DN 28 MM, SEM ANEL DE SOLDA, INSTALADO EM RAMAL E SUB-RAMAL  FORNECIMENTO E INSTALAÇÃO. AF_12/2015</v>
          </cell>
          <cell r="C3743" t="str">
            <v>UN</v>
          </cell>
          <cell r="D3743" t="str">
            <v>31,67</v>
          </cell>
        </row>
        <row r="3744">
          <cell r="A3744">
            <v>92344</v>
          </cell>
          <cell r="B3744" t="str">
            <v>NIPLE, EM FERRO GALVANIZADO, DN 50 (2"), CONEXÃO ROSQUEADA, INSTALADO EM PRUMADAS - FORNECIMENTO E INSTALAÇÃO. AF_12/2015</v>
          </cell>
          <cell r="C3744" t="str">
            <v>UN</v>
          </cell>
          <cell r="D3744" t="str">
            <v>39,99</v>
          </cell>
        </row>
        <row r="3745">
          <cell r="A3745">
            <v>92345</v>
          </cell>
          <cell r="B3745" t="str">
            <v>LUVA, EM FERRO GALVANIZADO, DN 50 (2"), CONEXÃO ROSQUEADA, INSTALADO EM PRUMADAS - FORNECIMENTO E INSTALAÇÃO. AF_12/2015</v>
          </cell>
          <cell r="C3745" t="str">
            <v>UN</v>
          </cell>
          <cell r="D3745" t="str">
            <v>39,97</v>
          </cell>
        </row>
        <row r="3746">
          <cell r="A3746">
            <v>92346</v>
          </cell>
          <cell r="B3746" t="str">
            <v>NIPLE, EM FERRO GALVANIZADO, DN 65 (2 1/2"), CONEXÃO ROSQUEADA, INSTALADO EM PRUMADAS - FORNECIMENTO E INSTALAÇÃO. AF_12/2015</v>
          </cell>
          <cell r="C3746" t="str">
            <v>UN</v>
          </cell>
          <cell r="D3746" t="str">
            <v>51,96</v>
          </cell>
        </row>
        <row r="3747">
          <cell r="A3747">
            <v>92347</v>
          </cell>
          <cell r="B3747" t="str">
            <v>LUVA, EM FERRO GALVANIZADO, DN 65 (2 1/2"), CONEXÃO ROSQUEADA, INSTALADO EM PRUMADAS - FORNECIMENTO E INSTALAÇÃO. AF_12/2015</v>
          </cell>
          <cell r="C3747" t="str">
            <v>UN</v>
          </cell>
          <cell r="D3747" t="str">
            <v>57,51</v>
          </cell>
        </row>
        <row r="3748">
          <cell r="A3748">
            <v>92348</v>
          </cell>
          <cell r="B3748" t="str">
            <v>NIPLE, EM FERRO GALVANIZADO, DN 80 (3"), CONEXÃO ROSQUEADA, INSTALADO EM PRUMADAS - FORNECIMENTO E INSTALAÇÃO. AF_12/2015</v>
          </cell>
          <cell r="C3748" t="str">
            <v>UN</v>
          </cell>
          <cell r="D3748" t="str">
            <v>72,03</v>
          </cell>
        </row>
        <row r="3749">
          <cell r="A3749">
            <v>92349</v>
          </cell>
          <cell r="B3749" t="str">
            <v>LUVA, EM FERRO GALVANIZADO, DN 80 (3"), CONEXÃO ROSQUEADA, INSTALADO EM PRUMADAS - FORNECIMENTO E INSTALAÇÃO. AF_12/2015</v>
          </cell>
          <cell r="C3749" t="str">
            <v>UN</v>
          </cell>
          <cell r="D3749" t="str">
            <v>76,96</v>
          </cell>
        </row>
        <row r="3750">
          <cell r="A3750">
            <v>92350</v>
          </cell>
          <cell r="B3750" t="str">
            <v>JOELHO 45 GRAUS, EM FERRO GALVANIZADO, DN 50 (2"), CONEXÃO ROSQUEADA, INSTALADO EM PRUMADAS - FORNECIMENTO E INSTALAÇÃO. AF_12/2015</v>
          </cell>
          <cell r="C3750" t="str">
            <v>UN</v>
          </cell>
          <cell r="D3750" t="str">
            <v>59,49</v>
          </cell>
        </row>
        <row r="3751">
          <cell r="A3751">
            <v>92351</v>
          </cell>
          <cell r="B3751" t="str">
            <v>JOELHO 90 GRAUS, EM FERRO GALVANIZADO, DN 50 (2"), CONEXÃO ROSQUEADA, INSTALADO EM PRUMADAS - FORNECIMENTO E INSTALAÇÃO. AF_12/2015</v>
          </cell>
          <cell r="C3751" t="str">
            <v>UN</v>
          </cell>
          <cell r="D3751" t="str">
            <v>58,26</v>
          </cell>
        </row>
        <row r="3752">
          <cell r="A3752">
            <v>92352</v>
          </cell>
          <cell r="B3752" t="str">
            <v>JOELHO 45 GRAUS, EM FERRO GALVANIZADO, DN 65 (2 1/2"), CONEXÃO ROSQUEADA, INSTALADO EM PRUMADAS - FORNECIMENTO E INSTALAÇÃO. AF_12/2015</v>
          </cell>
          <cell r="C3752" t="str">
            <v>UN</v>
          </cell>
          <cell r="D3752" t="str">
            <v>88,57</v>
          </cell>
        </row>
        <row r="3753">
          <cell r="A3753">
            <v>92353</v>
          </cell>
          <cell r="B3753" t="str">
            <v>JOELHO 90 GRAUS, EM FERRO GALVANIZADO, DN 65 (2 1/2"), CONEXÃO ROSQUEADA, INSTALADO EM PRUMADAS - FORNECIMENTO E INSTALAÇÃO. AF_12/2015</v>
          </cell>
          <cell r="C3753" t="str">
            <v>UN</v>
          </cell>
          <cell r="D3753" t="str">
            <v>83,14</v>
          </cell>
        </row>
        <row r="3754">
          <cell r="A3754">
            <v>92354</v>
          </cell>
          <cell r="B3754" t="str">
            <v>JOELHO 45 GRAUS, EM FERRO GALVANIZADO, DN 80 (3"), CONEXÃO ROSQUEADA, INSTALADO EM PRUMADAS - FORNECIMENTO E INSTALAÇÃO. AF_12/2015</v>
          </cell>
          <cell r="C3754" t="str">
            <v>UN</v>
          </cell>
          <cell r="D3754" t="str">
            <v>116,52</v>
          </cell>
        </row>
        <row r="3755">
          <cell r="A3755">
            <v>92355</v>
          </cell>
          <cell r="B3755" t="str">
            <v>JOELHO 90 GRAUS, EM FERRO GALVANIZADO, DN 80 (3"), CONEXÃO ROSQUEADA, INSTALADO EM PRUMADAS - FORNECIMENTO E INSTALAÇÃO. AF_12/2015</v>
          </cell>
          <cell r="C3755" t="str">
            <v>UN</v>
          </cell>
          <cell r="D3755" t="str">
            <v>106,06</v>
          </cell>
        </row>
        <row r="3756">
          <cell r="A3756">
            <v>92356</v>
          </cell>
          <cell r="B3756" t="str">
            <v>TÊ, EM FERRO GALVANIZADO, DN 50 (2"), CONEXÃO ROSQUEADA, INSTALADO EM PRUMADAS - FORNECIMENTO E INSTALAÇÃO. AF_12/2015</v>
          </cell>
          <cell r="C3756" t="str">
            <v>UN</v>
          </cell>
          <cell r="D3756" t="str">
            <v>77,67</v>
          </cell>
        </row>
        <row r="3757">
          <cell r="A3757">
            <v>92357</v>
          </cell>
          <cell r="B3757" t="str">
            <v>TÊ, EM FERRO GALVANIZADO, DN 65 (2 1/2"), CONEXÃO ROSQUEADA, INSTALADO EM PRUMADAS - FORNECIMENTO E INSTALAÇÃO. AF_12/2015</v>
          </cell>
          <cell r="C3757" t="str">
            <v>UN</v>
          </cell>
          <cell r="D3757" t="str">
            <v>113,61</v>
          </cell>
        </row>
        <row r="3758">
          <cell r="A3758">
            <v>92358</v>
          </cell>
          <cell r="B3758" t="str">
            <v>TÊ, EM FERRO GALVANIZADO, DN 80 (3"), CONEXÃO ROSQUEADA, INSTALADO EM PRUMADAS - FORNECIMENTO E INSTALAÇÃO. AF_12/2015</v>
          </cell>
          <cell r="C3758" t="str">
            <v>UN</v>
          </cell>
          <cell r="D3758" t="str">
            <v>140,42</v>
          </cell>
        </row>
        <row r="3759">
          <cell r="A3759">
            <v>92369</v>
          </cell>
          <cell r="B3759" t="str">
            <v>NIPLE, EM FERRO GALVANIZADO, DN 25 (1"), CONEXÃO ROSQUEADA, INSTALADO EM REDE DE ALIMENTAÇÃO PARA HIDRANTE - FORNECIMENTO E INSTALAÇÃO. AF_12/2015</v>
          </cell>
          <cell r="C3759" t="str">
            <v>UN</v>
          </cell>
          <cell r="D3759" t="str">
            <v>22,10</v>
          </cell>
        </row>
        <row r="3760">
          <cell r="A3760">
            <v>92370</v>
          </cell>
          <cell r="B3760" t="str">
            <v>LUVA, EM FERRO GALVANIZADO, DN 25 (1"), CONEXÃO ROSQUEADA, INSTALADO EM REDE DE ALIMENTAÇÃO PARA HIDRANTE - FORNECIMENTO E INSTALAÇÃO. AF_12/2015</v>
          </cell>
          <cell r="C3760" t="str">
            <v>UN</v>
          </cell>
          <cell r="D3760" t="str">
            <v>23,10</v>
          </cell>
        </row>
        <row r="3761">
          <cell r="A3761">
            <v>92371</v>
          </cell>
          <cell r="B3761" t="str">
            <v>NIPLE, EM FERRO GALVANIZADO, DN 32 (1 1/4"), CONEXÃO ROSQUEADA, INSTALADO EM REDE DE ALIMENTAÇÃO PARA HIDRANTE - FORNECIMENTO E INSTALAÇÃO. AF_12/2015</v>
          </cell>
          <cell r="C3761" t="str">
            <v>UN</v>
          </cell>
          <cell r="D3761" t="str">
            <v>26,49</v>
          </cell>
        </row>
        <row r="3762">
          <cell r="A3762">
            <v>92372</v>
          </cell>
          <cell r="B3762" t="str">
            <v>LUVA, EM FERRO GALVANIZADO, DN 32 (1 1/4"), CONEXÃO ROSQUEADA, INSTALADO EM REDE DE ALIMENTAÇÃO PARA HIDRANTE - FORNECIMENTO E INSTALAÇÃO. AF_12/2015</v>
          </cell>
          <cell r="C3762" t="str">
            <v>UN</v>
          </cell>
          <cell r="D3762" t="str">
            <v>27,42</v>
          </cell>
        </row>
        <row r="3763">
          <cell r="A3763">
            <v>92373</v>
          </cell>
          <cell r="B3763" t="str">
            <v>NIPLE, EM FERRO GALVANIZADO, DN 40 (1 1/2"), CONEXÃO ROSQUEADA, INSTALADO EM REDE DE ALIMENTAÇÃO PARA HIDRANTE - FORNECIMENTO E INSTALAÇÃO. AF_12/2015</v>
          </cell>
          <cell r="C3763" t="str">
            <v>UN</v>
          </cell>
          <cell r="D3763" t="str">
            <v>31,13</v>
          </cell>
        </row>
        <row r="3764">
          <cell r="A3764">
            <v>92374</v>
          </cell>
          <cell r="B3764" t="str">
            <v>LUVA, EM FERRO GALVANIZADO, DN 40 (1 1/2"), CONEXÃO ROSQUEADA, INSTALADO EM REDE DE ALIMENTAÇÃO PARA HIDRANTE - FORNECIMENTO E INSTALAÇÃO. AF_12/2015</v>
          </cell>
          <cell r="C3764" t="str">
            <v>UN</v>
          </cell>
          <cell r="D3764" t="str">
            <v>31,31</v>
          </cell>
        </row>
        <row r="3765">
          <cell r="A3765">
            <v>92375</v>
          </cell>
          <cell r="B3765" t="str">
            <v>NIPLE, EM FERRO GALVANIZADO, DN 50 (2"), CONEXÃO ROSQUEADA, INSTALADO EM REDE DE ALIMENTAÇÃO PARA HIDRANTE - FORNECIMENTO E INSTALAÇÃO. AF_12/2015</v>
          </cell>
          <cell r="C3765" t="str">
            <v>UN</v>
          </cell>
          <cell r="D3765" t="str">
            <v>39,96</v>
          </cell>
        </row>
        <row r="3766">
          <cell r="A3766">
            <v>92376</v>
          </cell>
          <cell r="B3766" t="str">
            <v>LUVA, EM FERRO GALVANIZADO, DN 50 (2"), CONEXÃO ROSQUEADA, INSTALADO EM REDE DE ALIMENTAÇÃO PARA HIDRANTE - FORNECIMENTO E INSTALAÇÃO. AF_12/2015</v>
          </cell>
          <cell r="C3766" t="str">
            <v>UN</v>
          </cell>
          <cell r="D3766" t="str">
            <v>39,94</v>
          </cell>
        </row>
        <row r="3767">
          <cell r="A3767">
            <v>92377</v>
          </cell>
          <cell r="B3767" t="str">
            <v>NIPLE, EM FERRO GALVANIZADO, DN 65 (2 1/2"), CONEXÃO ROSQUEADA, INSTALADO EM REDE DE ALIMENTAÇÃO PARA HIDRANTE - FORNECIMENTO E INSTALAÇÃO. AF_12/2015</v>
          </cell>
          <cell r="C3767" t="str">
            <v>UN</v>
          </cell>
          <cell r="D3767" t="str">
            <v>53,04</v>
          </cell>
        </row>
        <row r="3768">
          <cell r="A3768">
            <v>92378</v>
          </cell>
          <cell r="B3768" t="str">
            <v>LUVA, EM FERRO GALVANIZADO, DN 65 (2 1/2"), CONEXÃO ROSQUEADA, INSTALADO EM REDE DE ALIMENTAÇÃO PARA HIDRANTE - FORNECIMENTO E INSTALAÇÃO. AF_12/2015</v>
          </cell>
          <cell r="C3768" t="str">
            <v>UN</v>
          </cell>
          <cell r="D3768" t="str">
            <v>58,59</v>
          </cell>
        </row>
        <row r="3769">
          <cell r="A3769">
            <v>92379</v>
          </cell>
          <cell r="B3769" t="str">
            <v>NIPLE, EM FERRO GALVANIZADO, DN 80 (3"), CONEXÃO ROSQUEADA, INSTALADO EM REDE DE ALIMENTAÇÃO PARA HIDRANTE - FORNECIMENTO E INSTALAÇÃO. AF_12/2015</v>
          </cell>
          <cell r="C3769" t="str">
            <v>UN</v>
          </cell>
          <cell r="D3769" t="str">
            <v>74,27</v>
          </cell>
        </row>
        <row r="3770">
          <cell r="A3770">
            <v>92380</v>
          </cell>
          <cell r="B3770" t="str">
            <v>LUVA, EM FERRO GALVANIZADO, DN 80 (3"), CONEXÃO ROSQUEADA, INSTALADO EM REDE DE ALIMENTAÇÃO PARA HIDRANTE - FORNECIMENTO E INSTALAÇÃO. AF_12/2015</v>
          </cell>
          <cell r="C3770" t="str">
            <v>UN</v>
          </cell>
          <cell r="D3770" t="str">
            <v>79,20</v>
          </cell>
        </row>
        <row r="3771">
          <cell r="A3771">
            <v>92381</v>
          </cell>
          <cell r="B3771" t="str">
            <v>JOELHO 45 GRAUS, EM FERRO GALVANIZADO, DN 25 (1"), CONEXÃO ROSQUEADA, INSTALADO EM REDE DE ALIMENTAÇÃO PARA HIDRANTE - FORNECIMENTO E INSTALAÇÃO. AF_12/2015</v>
          </cell>
          <cell r="C3771" t="str">
            <v>UN</v>
          </cell>
          <cell r="D3771" t="str">
            <v>33,45</v>
          </cell>
        </row>
        <row r="3772">
          <cell r="A3772">
            <v>92382</v>
          </cell>
          <cell r="B3772" t="str">
            <v>JOELHO 90 GRAUS, EM FERRO GALVANIZADO, DN 25 (1"), CONEXÃO ROSQUEADA, INSTALADO EM REDE DE ALIMENTAÇÃO PARA HIDRANTE - FORNECIMENTO E INSTALAÇÃO. AF_12/2015</v>
          </cell>
          <cell r="C3772" t="str">
            <v>UN</v>
          </cell>
          <cell r="D3772" t="str">
            <v>32,12</v>
          </cell>
        </row>
        <row r="3773">
          <cell r="A3773">
            <v>92383</v>
          </cell>
          <cell r="B3773" t="str">
            <v>JOELHO 45 GRAUS, EM FERRO GALVANIZADO, DN 32 (1 1/4"), CONEXÃO ROSQUEADA, INSTALADO EM REDE DE ALIMENTAÇÃO PARA HIDRANTE - FORNECIMENTO E INSTALAÇÃO. AF_12/2015</v>
          </cell>
          <cell r="C3773" t="str">
            <v>UN</v>
          </cell>
          <cell r="D3773" t="str">
            <v>41,64</v>
          </cell>
        </row>
        <row r="3774">
          <cell r="A3774">
            <v>92384</v>
          </cell>
          <cell r="B3774" t="str">
            <v>JOELHO 90 GRAUS, EM FERRO GALVANIZADO, DN 32 (1 1/4"), CONEXÃO ROSQUEADA, INSTALADO EM REDE DE ALIMENTAÇÃO PARA HIDRANTE - FORNECIMENTO E INSTALAÇÃO. AF_12/2015</v>
          </cell>
          <cell r="C3774" t="str">
            <v>UN</v>
          </cell>
          <cell r="D3774" t="str">
            <v>39,00</v>
          </cell>
        </row>
        <row r="3775">
          <cell r="A3775">
            <v>92385</v>
          </cell>
          <cell r="B3775" t="str">
            <v>JOELHO 45 GRAUS, EM FERRO GALVANIZADO, DN 40 (1 1/2"), CONEXÃO ROSQUEADA, INSTALADO EM REDE DE ALIMENTAÇÃO PARA HIDRANTE - FORNECIMENTO E INSTALAÇÃO. AF_12/2015</v>
          </cell>
          <cell r="C3775" t="str">
            <v>UN</v>
          </cell>
          <cell r="D3775" t="str">
            <v>47,56</v>
          </cell>
        </row>
        <row r="3776">
          <cell r="A3776">
            <v>92386</v>
          </cell>
          <cell r="B3776" t="str">
            <v>JOELHO 90 GRAUS, EM FERRO GALVANIZADO, DN 40 (1 1/2"), CONEXÃO ROSQUEADA, INSTALADO EM REDE DE ALIMENTAÇÃO PARA HIDRANTE - FORNECIMENTO E INSTALAÇÃO. AF_12/2015</v>
          </cell>
          <cell r="C3776" t="str">
            <v>UN</v>
          </cell>
          <cell r="D3776" t="str">
            <v>45,75</v>
          </cell>
        </row>
        <row r="3777">
          <cell r="A3777">
            <v>92387</v>
          </cell>
          <cell r="B3777" t="str">
            <v>JOELHO 45 GRAUS, EM FERRO GALVANIZADO, DN 50 (2"), CONEXÃO ROSQUEADA, INSTALADO EM REDE DE ALIMENTAÇÃO PARA HIDRANTE - FORNECIMENTO E INSTALAÇÃO. AF_12/2015</v>
          </cell>
          <cell r="C3777" t="str">
            <v>UN</v>
          </cell>
          <cell r="D3777" t="str">
            <v>59,43</v>
          </cell>
        </row>
        <row r="3778">
          <cell r="A3778">
            <v>92388</v>
          </cell>
          <cell r="B3778" t="str">
            <v>JOELHO 90 GRAUS, EM FERRO GALVANIZADO, DN 50 (2"), CONEXÃO ROSQUEADA, INSTALADO EM REDE DE ALIMENTAÇÃO PARA HIDRANTE - FORNECIMENTO E INSTALAÇÃO. AF_12/2015</v>
          </cell>
          <cell r="C3778" t="str">
            <v>UN</v>
          </cell>
          <cell r="D3778" t="str">
            <v>58,20</v>
          </cell>
        </row>
        <row r="3779">
          <cell r="A3779">
            <v>92389</v>
          </cell>
          <cell r="B3779" t="str">
            <v>JOELHO 45 GRAUS, EM FERRO GALVANIZADO, DN 65 (2 1/2"), CONEXÃO ROSQUEADA, INSTALADO EM REDE DE ALIMENTAÇÃO PARA HIDRANTE - FORNECIMENTO E INSTALAÇÃO. AF_12/2015</v>
          </cell>
          <cell r="C3779" t="str">
            <v>UN</v>
          </cell>
          <cell r="D3779" t="str">
            <v>90,23</v>
          </cell>
        </row>
        <row r="3780">
          <cell r="A3780">
            <v>92390</v>
          </cell>
          <cell r="B3780" t="str">
            <v>JOELHO 90 GRAUS, EM FERRO GALVANIZADO, DN 65 (2 1/2"), CONEXÃO ROSQUEADA, INSTALADO EM REDE DE ALIMENTAÇÃO PARA HIDRANTE - FORNECIMENTO E INSTALAÇÃO. AF_12/2015</v>
          </cell>
          <cell r="C3780" t="str">
            <v>UN</v>
          </cell>
          <cell r="D3780" t="str">
            <v>84,80</v>
          </cell>
        </row>
        <row r="3781">
          <cell r="A3781">
            <v>92635</v>
          </cell>
          <cell r="B3781" t="str">
            <v>JOELHO 45 GRAUS, EM FERRO GALVANIZADO, CONEXÃO ROSQUEADA, DN 80 (3"), INSTALADO EM REDE DE ALIMENTAÇÃO PARA HIDRANTE - FORNECIMENTO E INSTALAÇÃO. AF_12/2015</v>
          </cell>
          <cell r="C3781" t="str">
            <v>UN</v>
          </cell>
          <cell r="D3781" t="str">
            <v>119,88</v>
          </cell>
        </row>
        <row r="3782">
          <cell r="A3782">
            <v>92636</v>
          </cell>
          <cell r="B3782" t="str">
            <v>JOELHO 90 GRAUS, EM FERRO GALVANIZADO, CONEXÃO ROSQUEADA, DN 80 (3"), INSTALADO EM REDE DE ALIMENTAÇÃO PARA HIDRANTE - FORNECIMENTO E INSTALAÇÃO. AF_12/2015</v>
          </cell>
          <cell r="C3782" t="str">
            <v>UN</v>
          </cell>
          <cell r="D3782" t="str">
            <v>109,42</v>
          </cell>
        </row>
        <row r="3783">
          <cell r="A3783">
            <v>92637</v>
          </cell>
          <cell r="B3783" t="str">
            <v>TÊ, EM FERRO GALVANIZADO, CONEXÃO ROSQUEADA, DN 25 (1"), INSTALADO EM REDE DE ALIMENTAÇÃO PARA HIDRANTE - FORNECIMENTO E INSTALAÇÃO. AF_12/2015</v>
          </cell>
          <cell r="C3783" t="str">
            <v>UN</v>
          </cell>
          <cell r="D3783" t="str">
            <v>43,34</v>
          </cell>
        </row>
        <row r="3784">
          <cell r="A3784">
            <v>92638</v>
          </cell>
          <cell r="B3784" t="str">
            <v>TÊ, EM FERRO GALVANIZADO, CONEXÃO ROSQUEADA, DN 32 (1 1/4"), INSTALADO EM REDE DE ALIMENTAÇÃO PARA HIDRANTE - FORNECIMENTO E INSTALAÇÃO. AF_12/2015</v>
          </cell>
          <cell r="C3784" t="str">
            <v>UN</v>
          </cell>
          <cell r="D3784" t="str">
            <v>52,35</v>
          </cell>
        </row>
        <row r="3785">
          <cell r="A3785">
            <v>92639</v>
          </cell>
          <cell r="B3785" t="str">
            <v>TÊ, EM FERRO GALVANIZADO, CONEXÃO ROSQUEADA, DN 40 (1 1/2"), INSTALADO EM REDE DE ALIMENTAÇÃO PARA HIDRANTE - FORNECIMENTO E INSTALAÇÃO. AF_12/2015</v>
          </cell>
          <cell r="C3785" t="str">
            <v>UN</v>
          </cell>
          <cell r="D3785" t="str">
            <v>60,31</v>
          </cell>
        </row>
        <row r="3786">
          <cell r="A3786">
            <v>92640</v>
          </cell>
          <cell r="B3786" t="str">
            <v>TÊ, EM FERRO GALVANIZADO, CONEXÃO ROSQUEADA, DN 50 (2"), INSTALADO EM REDE DE ALIMENTAÇÃO PARA HIDRANTE - FORNECIMENTO E INSTALAÇÃO. AF_12/2015</v>
          </cell>
          <cell r="C3786" t="str">
            <v>UN</v>
          </cell>
          <cell r="D3786" t="str">
            <v>77,57</v>
          </cell>
        </row>
        <row r="3787">
          <cell r="A3787">
            <v>92642</v>
          </cell>
          <cell r="B3787" t="str">
            <v>TÊ, EM FERRO GALVANIZADO, CONEXÃO ROSQUEADA, DN 65 (2 1/2"), INSTALADO EM REDE DE ALIMENTAÇÃO PARA HIDRANTE - FORNECIMENTO E INSTALAÇÃO. AF_12/2015</v>
          </cell>
          <cell r="C3787" t="str">
            <v>UN</v>
          </cell>
          <cell r="D3787" t="str">
            <v>115,79</v>
          </cell>
        </row>
        <row r="3788">
          <cell r="A3788">
            <v>92644</v>
          </cell>
          <cell r="B3788" t="str">
            <v>TÊ, EM FERRO GALVANIZADO, CONEXÃO ROSQUEADA, DN 80 (3"), INSTALADO EM REDE DE ALIMENTAÇÃO PARA HIDRANTE - FORNECIMENTO E INSTALAÇÃO. AF_12/2015</v>
          </cell>
          <cell r="C3788" t="str">
            <v>UN</v>
          </cell>
          <cell r="D3788" t="str">
            <v>144,90</v>
          </cell>
        </row>
        <row r="3789">
          <cell r="A3789">
            <v>92657</v>
          </cell>
          <cell r="B3789" t="str">
            <v>NIPLE, EM FERRO GALVANIZADO, CONEXÃO ROSQUEADA, DN 25 (1"), INSTALADO EM REDE DE ALIMENTAÇÃO PARA SPRINKLER - FORNECIMENTO E INSTALAÇÃO. AF_12/2015</v>
          </cell>
          <cell r="C3789" t="str">
            <v>UN</v>
          </cell>
          <cell r="D3789" t="str">
            <v>16,05</v>
          </cell>
        </row>
        <row r="3790">
          <cell r="A3790">
            <v>92658</v>
          </cell>
          <cell r="B3790" t="str">
            <v>LUVA, EM FERRO GALVANIZADO, CONEXÃO ROSQUEADA, DN 25 (1"), INSTALADO EM REDE DE ALIMENTAÇÃO PARA SPRINKLER - FORNECIMENTO E INSTALAÇÃO. AF_12/2015</v>
          </cell>
          <cell r="C3790" t="str">
            <v>UN</v>
          </cell>
          <cell r="D3790" t="str">
            <v>17,05</v>
          </cell>
        </row>
        <row r="3791">
          <cell r="A3791">
            <v>92659</v>
          </cell>
          <cell r="B3791" t="str">
            <v>NIPLE, EM FERRO GALVANIZADO, CONEXÃO ROSQUEADA, DN 32 (1 1/4"), INSTALADO EM REDE DE ALIMENTAÇÃO PARA SPRINKLER - FORNECIMENTO E INSTALAÇÃO. AF_12/2015</v>
          </cell>
          <cell r="C3791" t="str">
            <v>UN</v>
          </cell>
          <cell r="D3791" t="str">
            <v>19,61</v>
          </cell>
        </row>
        <row r="3792">
          <cell r="A3792">
            <v>92660</v>
          </cell>
          <cell r="B3792" t="str">
            <v>LUVA, EM FERRO GALVANIZADO, CONEXÃO ROSQUEADA, DN 32 (1 1/4"), INSTALADO EM REDE DE ALIMENTAÇÃO PARA SPRINKLER - FORNECIMENTO E INSTALAÇÃO. AF_12/2015</v>
          </cell>
          <cell r="C3792" t="str">
            <v>UN</v>
          </cell>
          <cell r="D3792" t="str">
            <v>20,54</v>
          </cell>
        </row>
        <row r="3793">
          <cell r="A3793">
            <v>92661</v>
          </cell>
          <cell r="B3793" t="str">
            <v>NIPLE, EM FERRO GALVANIZADO, CONEXÃO ROSQUEADA, DN 40 (1 1/2"), INSTALADO EM REDE DE ALIMENTAÇÃO PARA SPRINKLER - FORNECIMENTO E INSTALAÇÃO. AF_12/2015</v>
          </cell>
          <cell r="C3793" t="str">
            <v>UN</v>
          </cell>
          <cell r="D3793" t="str">
            <v>23,28</v>
          </cell>
        </row>
        <row r="3794">
          <cell r="A3794">
            <v>92662</v>
          </cell>
          <cell r="B3794" t="str">
            <v>LUVA, EM FERRO GALVANIZADO, CONEXÃO ROSQUEADA, DN 40 (1 1/2"), INSTALADO EM REDE DE ALIMENTAÇÃO PARA SPRINKLER - FORNECIMENTO E INSTALAÇÃO. AF_12/2015</v>
          </cell>
          <cell r="C3794" t="str">
            <v>UN</v>
          </cell>
          <cell r="D3794" t="str">
            <v>23,46</v>
          </cell>
        </row>
        <row r="3795">
          <cell r="A3795">
            <v>92663</v>
          </cell>
          <cell r="B3795" t="str">
            <v>NIPLE, EM FERRO GALVANIZADO, CONEXÃO ROSQUEADA, DN 50 (2"), INSTALADO EM REDE DE ALIMENTAÇÃO PARA SPRINKLER - FORNECIMENTO E INSTALAÇÃO. AF_12/2015</v>
          </cell>
          <cell r="C3795" t="str">
            <v>UN</v>
          </cell>
          <cell r="D3795" t="str">
            <v>30,92</v>
          </cell>
        </row>
        <row r="3796">
          <cell r="A3796">
            <v>92664</v>
          </cell>
          <cell r="B3796" t="str">
            <v>LUVA, EM FERRO GALVANIZADO, CONEXÃO ROSQUEADA, DN 50 (2"), INSTALADO EM REDE DE ALIMENTAÇÃO PARA SPRINKLER - FORNECIMENTO E INSTALAÇÃO. AF_12/2015</v>
          </cell>
          <cell r="C3796" t="str">
            <v>UN</v>
          </cell>
          <cell r="D3796" t="str">
            <v>30,90</v>
          </cell>
        </row>
        <row r="3797">
          <cell r="A3797">
            <v>92665</v>
          </cell>
          <cell r="B3797" t="str">
            <v>NIPLE, EM FERRO GALVANIZADO, CONEXÃO ROSQUEADA, DN 65 (2 1/2"), INSTALADO EM REDE DE ALIMENTAÇÃO PARA SPRINKLER - FORNECIMENTO E INSTALAÇÃO. AF_12/2015</v>
          </cell>
          <cell r="C3797" t="str">
            <v>UN</v>
          </cell>
          <cell r="D3797" t="str">
            <v>42,22</v>
          </cell>
        </row>
        <row r="3798">
          <cell r="A3798">
            <v>92666</v>
          </cell>
          <cell r="B3798" t="str">
            <v>LUVA, EM FERRO GALVANIZADO, CONEXÃO ROSQUEADA, DN 65 (2 1/2"), INSTALADO EM REDE DE ALIMENTAÇÃO PARA SPRINKLER - FORNECIMENTO E INSTALAÇÃO. AF_12/2015</v>
          </cell>
          <cell r="C3798" t="str">
            <v>UN</v>
          </cell>
          <cell r="D3798" t="str">
            <v>47,77</v>
          </cell>
        </row>
        <row r="3799">
          <cell r="A3799">
            <v>92667</v>
          </cell>
          <cell r="B3799" t="str">
            <v>NIPLE, EM FERRO GALVANIZADO, CONEXÃO ROSQUEADA, DN 80 (3"), INSTALADO EM REDE DE ALIMENTAÇÃO PARA SPRINKLER - FORNECIMENTO E INSTALAÇÃO. AF_12/2015</v>
          </cell>
          <cell r="C3799" t="str">
            <v>UN</v>
          </cell>
          <cell r="D3799" t="str">
            <v>61,68</v>
          </cell>
        </row>
        <row r="3800">
          <cell r="A3800">
            <v>92668</v>
          </cell>
          <cell r="B3800" t="str">
            <v>LUVA, EM FERRO GALVANIZADO, CONEXÃO ROSQUEADA, DN 80 (3"), INSTALADO EM REDE DE ALIMENTAÇÃO PARA SPRINKLER - FORNECIMENTO E INSTALAÇÃO. AF_12/2015</v>
          </cell>
          <cell r="C3800" t="str">
            <v>UN</v>
          </cell>
          <cell r="D3800" t="str">
            <v>66,61</v>
          </cell>
        </row>
        <row r="3801">
          <cell r="A3801">
            <v>92669</v>
          </cell>
          <cell r="B3801" t="str">
            <v>JOELHO 45 GRAUS, EM FERRO GALVANIZADO, CONEXÃO ROSQUEADA, DN 25 (1"), INSTALADO EM REDE DE ALIMENTAÇÃO PARA SPRINKLER - FORNECIMENTO E INSTALAÇÃO. AF_12/2015</v>
          </cell>
          <cell r="C3801" t="str">
            <v>UN</v>
          </cell>
          <cell r="D3801" t="str">
            <v>24,36</v>
          </cell>
        </row>
        <row r="3802">
          <cell r="A3802">
            <v>92670</v>
          </cell>
          <cell r="B3802" t="str">
            <v>JOELHO 90 GRAUS, EM FERRO GALVANIZADO, CONEXÃO ROSQUEADA, DN 25 (1"), INSTALADO EM REDE DE ALIMENTAÇÃO PARA SPRINKLER - FORNECIMENTO E INSTALAÇÃO. AF_12/2015</v>
          </cell>
          <cell r="C3802" t="str">
            <v>UN</v>
          </cell>
          <cell r="D3802" t="str">
            <v>23,03</v>
          </cell>
        </row>
        <row r="3803">
          <cell r="A3803">
            <v>92671</v>
          </cell>
          <cell r="B3803" t="str">
            <v>JOELHO 45 GRAUS, EM FERRO GALVANIZADO, CONEXÃO ROSQUEADA, DN 32 (1 1/4"), INSTALADO EM REDE DE ALIMENTAÇÃO PARA SPRINKLER - FORNECIMENTO E INSTALAÇÃO. AF_12/2015</v>
          </cell>
          <cell r="C3803" t="str">
            <v>UN</v>
          </cell>
          <cell r="D3803" t="str">
            <v>31,33</v>
          </cell>
        </row>
        <row r="3804">
          <cell r="A3804">
            <v>92672</v>
          </cell>
          <cell r="B3804" t="str">
            <v>JOELHO 90 GRAUS, EM FERRO GALVANIZADO, CONEXÃO ROSQUEADA, DN 32 (1 1/4"), INSTALADO EM REDE DE ALIMENTAÇÃO PARA SPRINKLER - FORNECIMENTO E INSTALAÇÃO. AF_12/2015</v>
          </cell>
          <cell r="C3804" t="str">
            <v>UN</v>
          </cell>
          <cell r="D3804" t="str">
            <v>28,69</v>
          </cell>
        </row>
        <row r="3805">
          <cell r="A3805">
            <v>92673</v>
          </cell>
          <cell r="B3805" t="str">
            <v>JOELHO 45 GRAUS, EM FERRO GALVANIZADO, CONEXÃO ROSQUEADA, DN 40 (1 1/2"), INSTALADO EM REDE DE ALIMENTAÇÃO PARA SPRINKLER - FORNECIMENTO E INSTALAÇÃO. AF_12/2015</v>
          </cell>
          <cell r="C3805" t="str">
            <v>UN</v>
          </cell>
          <cell r="D3805" t="str">
            <v>35,81</v>
          </cell>
        </row>
        <row r="3806">
          <cell r="A3806">
            <v>92674</v>
          </cell>
          <cell r="B3806" t="str">
            <v>JOELHO 90 GRAUS, EM FERRO GALVANIZADO, CONEXÃO ROSQUEADA, DN 40 (1 1/2"), INSTALADO EM REDE DE ALIMENTAÇÃO PARA SPRINKLER - FORNECIMENTO E INSTALAÇÃO. AF_12/2015</v>
          </cell>
          <cell r="C3806" t="str">
            <v>UN</v>
          </cell>
          <cell r="D3806" t="str">
            <v>34,00</v>
          </cell>
        </row>
        <row r="3807">
          <cell r="A3807">
            <v>92675</v>
          </cell>
          <cell r="B3807" t="str">
            <v>JOELHO 45 GRAUS, EM FERRO GALVANIZADO, CONEXÃO ROSQUEADA, DN 50 (2"), INSTALADO EM REDE DE ALIMENTAÇÃO PARA SPRINKLER - FORNECIMENTO E INSTALAÇÃO. AF_12/2015</v>
          </cell>
          <cell r="C3807" t="str">
            <v>UN</v>
          </cell>
          <cell r="D3807" t="str">
            <v>45,91</v>
          </cell>
        </row>
        <row r="3808">
          <cell r="A3808">
            <v>92676</v>
          </cell>
          <cell r="B3808" t="str">
            <v>JOELHO 90 GRAUS, EM FERRO GALVANIZADO, CONEXÃO ROSQUEADA, DN 50 (2"), INSTALADO EM REDE DE ALIMENTAÇÃO PARA SPRINKLER - FORNECIMENTO E INSTALAÇÃO. AF_12/2015</v>
          </cell>
          <cell r="C3808" t="str">
            <v>UN</v>
          </cell>
          <cell r="D3808" t="str">
            <v>44,68</v>
          </cell>
        </row>
        <row r="3809">
          <cell r="A3809">
            <v>92677</v>
          </cell>
          <cell r="B3809" t="str">
            <v>JOELHO 45 GRAUS, EM FERRO GALVANIZADO, CONEXÃO ROSQUEADA, DN 65 (2 1/2"), INSTALADO EM REDE DE ALIMENTAÇÃO PARA SPRINKLER - FORNECIMENTO E INSTALAÇÃO. AF_12/2015</v>
          </cell>
          <cell r="C3809" t="str">
            <v>UN</v>
          </cell>
          <cell r="D3809" t="str">
            <v>74,02</v>
          </cell>
        </row>
        <row r="3810">
          <cell r="A3810">
            <v>92678</v>
          </cell>
          <cell r="B3810" t="str">
            <v>JOELHO 90 GRAUS, EM FERRO GALVANIZADO, CONEXÃO ROSQUEADA, DN 65 (2 1/2"), INSTALADO EM REDE DE ALIMENTAÇÃO PARA SPRINKLER - FORNECIMENTO E INSTALAÇÃO. AF_12/2015</v>
          </cell>
          <cell r="C3810" t="str">
            <v>UN</v>
          </cell>
          <cell r="D3810" t="str">
            <v>68,59</v>
          </cell>
        </row>
        <row r="3811">
          <cell r="A3811">
            <v>92679</v>
          </cell>
          <cell r="B3811" t="str">
            <v>JOELHO 45 GRAUS, EM FERRO GALVANIZADO, CONEXÃO ROSQUEADA, DN 80 (3"), INSTALADO EM REDE DE ALIMENTAÇÃO PARA SPRINKLER - FORNECIMENTO E INSTALAÇÃO. AF_12/2015</v>
          </cell>
          <cell r="C3811" t="str">
            <v>UN</v>
          </cell>
          <cell r="D3811" t="str">
            <v>101,02</v>
          </cell>
        </row>
        <row r="3812">
          <cell r="A3812">
            <v>92680</v>
          </cell>
          <cell r="B3812" t="str">
            <v>JOELHO 90 GRAUS, EM FERRO GALVANIZADO, CONEXÃO ROSQUEADA, DN 80 (3"), INSTALADO EM REDE DE ALIMENTAÇÃO PARA SPRINKLER - FORNECIMENTO E INSTALAÇÃO. AF_12/2015</v>
          </cell>
          <cell r="C3812" t="str">
            <v>UN</v>
          </cell>
          <cell r="D3812" t="str">
            <v>90,56</v>
          </cell>
        </row>
        <row r="3813">
          <cell r="A3813">
            <v>92681</v>
          </cell>
          <cell r="B3813" t="str">
            <v>TÊ, EM FERRO GALVANIZADO, CONEXÃO ROSQUEADA, DN 25 (1"), INSTALADO EM REDE DE ALIMENTAÇÃO PARA SPRINKLER - FORNECIMENTO E INSTALAÇÃO. AF_12/2015</v>
          </cell>
          <cell r="C3813" t="str">
            <v>UN</v>
          </cell>
          <cell r="D3813" t="str">
            <v>31,20</v>
          </cell>
        </row>
        <row r="3814">
          <cell r="A3814">
            <v>92682</v>
          </cell>
          <cell r="B3814" t="str">
            <v>TÊ, EM FERRO GALVANIZADO, CONEXÃO ROSQUEADA, DN 32 (1 1/4"), INSTALADO EM REDE DE ALIMENTAÇÃO PARA SPRINKLER - FORNECIMENTO E INSTALAÇÃO. AF_12/2015</v>
          </cell>
          <cell r="C3814" t="str">
            <v>UN</v>
          </cell>
          <cell r="D3814" t="str">
            <v>38,55</v>
          </cell>
        </row>
        <row r="3815">
          <cell r="A3815">
            <v>92683</v>
          </cell>
          <cell r="B3815" t="str">
            <v>TÊ, EM FERRO GALVANIZADO, CONEXÃO ROSQUEADA, DN 40 (1 1/2"), INSTALADO EM REDE DE ALIMENTAÇÃO PARA SPRINKLER - FORNECIMENTO E INSTALAÇÃO. AF_12/2015</v>
          </cell>
          <cell r="C3815" t="str">
            <v>UN</v>
          </cell>
          <cell r="D3815" t="str">
            <v>44,65</v>
          </cell>
        </row>
        <row r="3816">
          <cell r="A3816">
            <v>92684</v>
          </cell>
          <cell r="B3816" t="str">
            <v>TÊ, EM FERRO GALVANIZADO, CONEXÃO ROSQUEADA, DN 50 (2"), INSTALADO EM REDE DE ALIMENTAÇÃO PARA SPRINKLER - FORNECIMENTO E INSTALAÇÃO. AF_12/2015</v>
          </cell>
          <cell r="C3816" t="str">
            <v>UN</v>
          </cell>
          <cell r="D3816" t="str">
            <v>59,54</v>
          </cell>
        </row>
        <row r="3817">
          <cell r="A3817">
            <v>92685</v>
          </cell>
          <cell r="B3817" t="str">
            <v>TÊ, EM FERRO GALVANIZADO, CONEXÃO ROSQUEADA, DN 65 (2 1/2"), INSTALADO EM REDE DE ALIMENTAÇÃO PARA SPRINKLER - FORNECIMENTO E INSTALAÇÃO. AF_12/2015</v>
          </cell>
          <cell r="C3817" t="str">
            <v>UN</v>
          </cell>
          <cell r="D3817" t="str">
            <v>94,20</v>
          </cell>
        </row>
        <row r="3818">
          <cell r="A3818">
            <v>92686</v>
          </cell>
          <cell r="B3818" t="str">
            <v>TÊ, EM FERRO GALVANIZADO, CONEXÃO ROSQUEADA, DN 80 (3"), INSTALADO EM REDE DE ALIMENTAÇÃO PARA SPRINKLER - FORNECIMENTO E INSTALAÇÃO. AF_12/2015</v>
          </cell>
          <cell r="C3818" t="str">
            <v>UN</v>
          </cell>
          <cell r="D3818" t="str">
            <v>119,73</v>
          </cell>
        </row>
        <row r="3819">
          <cell r="A3819">
            <v>92692</v>
          </cell>
          <cell r="B3819" t="str">
            <v>NIPLE, EM FERRO GALVANIZADO, CONEXÃO ROSQUEADA, DN 15 (1/2"), INSTALADO EM RAMAIS E SUB-RAMAIS DE GÁS - FORNECIMENTO E INSTALAÇÃO. AF_12/2015</v>
          </cell>
          <cell r="C3819" t="str">
            <v>UN</v>
          </cell>
          <cell r="D3819" t="str">
            <v>8,70</v>
          </cell>
        </row>
        <row r="3820">
          <cell r="A3820">
            <v>92693</v>
          </cell>
          <cell r="B3820" t="str">
            <v>LUVA, EM FERRO GALVANIZADO, CONEXÃO ROSQUEADA, DN 15 (1/2"), INSTALADO EM RAMAIS E SUB-RAMAIS DE GÁS - FORNECIMENTO E INSTALAÇÃO. AF_12/2015</v>
          </cell>
          <cell r="C3820" t="str">
            <v>UN</v>
          </cell>
          <cell r="D3820" t="str">
            <v>8,92</v>
          </cell>
        </row>
        <row r="3821">
          <cell r="A3821">
            <v>92694</v>
          </cell>
          <cell r="B3821" t="str">
            <v>NIPLE, EM FERRO GALVANIZADO, CONEXÃO ROSQUEADA, DN 20 (3/4"), INSTALADO EM RAMAIS E SUB-RAMAIS DE GÁS - FORNECIMENTO E INSTALAÇÃO. AF_12/2015</v>
          </cell>
          <cell r="C3821" t="str">
            <v>UN</v>
          </cell>
          <cell r="D3821" t="str">
            <v>13,89</v>
          </cell>
        </row>
        <row r="3822">
          <cell r="A3822">
            <v>92695</v>
          </cell>
          <cell r="B3822" t="str">
            <v>LUVA, EM FERRO GALVANIZADO, CONEXÃO ROSQUEADA, DN 20 (3/4"), INSTALADO EM RAMAIS E SUB-RAMAIS DE GÁS - FORNECIMENTO E INSTALAÇÃO. AF_12/2015</v>
          </cell>
          <cell r="C3822" t="str">
            <v>UN</v>
          </cell>
          <cell r="D3822" t="str">
            <v>14,12</v>
          </cell>
        </row>
        <row r="3823">
          <cell r="A3823">
            <v>92696</v>
          </cell>
          <cell r="B3823" t="str">
            <v>NIPLE, EM FERRO GALVANIZADO, CONEXÃO ROSQUEADA, DN 25 (1"), INSTALADO EM RAMAIS E SUB-RAMAIS DE GÁS - FORNECIMENTO E INSTALAÇÃO. AF_12/2015</v>
          </cell>
          <cell r="C3823" t="str">
            <v>UN</v>
          </cell>
          <cell r="D3823" t="str">
            <v>21,85</v>
          </cell>
        </row>
        <row r="3824">
          <cell r="A3824">
            <v>92697</v>
          </cell>
          <cell r="B3824" t="str">
            <v>LUVA, EM FERRO GALVANIZADO, CONEXÃO ROSQUEADA, DN 25 (1"), INSTALADO EM RAMAIS E SUB-RAMAIS DE GÁS - FORNECIMENTO E INSTALAÇÃO. AF_12/2015</v>
          </cell>
          <cell r="C3824" t="str">
            <v>UN</v>
          </cell>
          <cell r="D3824" t="str">
            <v>22,85</v>
          </cell>
        </row>
        <row r="3825">
          <cell r="A3825">
            <v>92698</v>
          </cell>
          <cell r="B3825" t="str">
            <v>JOELHO 45 GRAUS, EM FERRO GALVANIZADO, CONEXÃO ROSQUEADA, DN 15 (1/2"), INSTALADO EM RAMAIS E SUB-RAMAIS DE GÁS - FORNECIMENTO E INSTALAÇÃO. AF_12/2015</v>
          </cell>
          <cell r="C3825" t="str">
            <v>UN</v>
          </cell>
          <cell r="D3825" t="str">
            <v>12,87</v>
          </cell>
        </row>
        <row r="3826">
          <cell r="A3826">
            <v>92699</v>
          </cell>
          <cell r="B3826" t="str">
            <v>JOELHO 90 GRAUS, EM FERRO GALVANIZADO, CONEXÃO ROSQUEADA, DN 15 (1/2"), INSTALADO EM RAMAIS E SUB-RAMAIS DE GÁS - FORNECIMENTO E INSTALAÇÃO. AF_12/2015</v>
          </cell>
          <cell r="C3826" t="str">
            <v>UN</v>
          </cell>
          <cell r="D3826" t="str">
            <v>12,15</v>
          </cell>
        </row>
        <row r="3827">
          <cell r="A3827">
            <v>92700</v>
          </cell>
          <cell r="B3827" t="str">
            <v>JOELHO 45 GRAUS, EM FERRO GALVANIZADO, CONEXÃO ROSQUEADA, DN 20 (3/4"), INSTALADO EM RAMAIS E SUB-RAMAIS DE GÁS - FORNECIMENTO E INSTALAÇÃO. AF_12/2015</v>
          </cell>
          <cell r="C3827" t="str">
            <v>UN</v>
          </cell>
          <cell r="D3827" t="str">
            <v>21,08</v>
          </cell>
        </row>
        <row r="3828">
          <cell r="A3828">
            <v>92701</v>
          </cell>
          <cell r="B3828" t="str">
            <v>JOELHO 90 GRAUS, EM FERRO GALVANIZADO, CONEXÃO ROSQUEADA, DN 20 (3/4"), INSTALADO EM RAMAIS E SUB-RAMAIS DE GÁS - FORNECIMENTO E INSTALAÇÃO. AF_12/2015</v>
          </cell>
          <cell r="C3828" t="str">
            <v>UN</v>
          </cell>
          <cell r="D3828" t="str">
            <v>20,01</v>
          </cell>
        </row>
        <row r="3829">
          <cell r="A3829">
            <v>92702</v>
          </cell>
          <cell r="B3829" t="str">
            <v>JOELHO 45 GRAUS, EM FERRO GALVANIZADO, CONEXÃO ROSQUEADA, DN 25 (1"), INSTALADO EM RAMAIS E SUB-RAMAIS DE GÁS - FORNECIMENTO E INSTALAÇÃO. AF_12/2015</v>
          </cell>
          <cell r="C3829" t="str">
            <v>UN</v>
          </cell>
          <cell r="D3829" t="str">
            <v>33,10</v>
          </cell>
        </row>
        <row r="3830">
          <cell r="A3830">
            <v>92703</v>
          </cell>
          <cell r="B3830" t="str">
            <v>JOELHO 90 GRAUS, EM FERRO GALVANIZADO, CONEXÃO ROSQUEADA, DN 25 (1"), INSTALADO EM RAMAIS E SUB-RAMAIS DE GÁS - FORNECIMENTO E INSTALAÇÃO. AF_12/2015</v>
          </cell>
          <cell r="C3830" t="str">
            <v>UN</v>
          </cell>
          <cell r="D3830" t="str">
            <v>31,77</v>
          </cell>
        </row>
        <row r="3831">
          <cell r="A3831">
            <v>92704</v>
          </cell>
          <cell r="B3831" t="str">
            <v>TÊ, EM FERRO GALVANIZADO, CONEXÃO ROSQUEADA, DN 15 (1/2"), INSTALADO EM RAMAIS E SUB-RAMAIS DE GÁS - FORNECIMENTO E INSTALAÇÃO. AF_12/2015</v>
          </cell>
          <cell r="C3831" t="str">
            <v>UN</v>
          </cell>
          <cell r="D3831" t="str">
            <v>16,34</v>
          </cell>
        </row>
        <row r="3832">
          <cell r="A3832">
            <v>92705</v>
          </cell>
          <cell r="B3832" t="str">
            <v>TÊ, EM FERRO GALVANIZADO, CONEXÃO ROSQUEADA, DN 20 (3/4"), INSTALADO EM RAMAIS E SUB-RAMAIS DE GÁS - FORNECIMENTO E INSTALAÇÃO. AF_12/2015</v>
          </cell>
          <cell r="C3832" t="str">
            <v>UN</v>
          </cell>
          <cell r="D3832" t="str">
            <v>26,46</v>
          </cell>
        </row>
        <row r="3833">
          <cell r="A3833">
            <v>92706</v>
          </cell>
          <cell r="B3833" t="str">
            <v>TÊ, EM FERRO GALVANIZADO, CONEXÃO ROSQUEADA, DN 25 (1"), INSTALADO EM RAMAIS E SUB-RAMAIS DE GÁS - FORNECIMENTO E INSTALAÇÃO. AF_12/2015</v>
          </cell>
          <cell r="C3833" t="str">
            <v>UN</v>
          </cell>
          <cell r="D3833" t="str">
            <v>42,86</v>
          </cell>
        </row>
        <row r="3834">
          <cell r="A3834">
            <v>92889</v>
          </cell>
          <cell r="B3834" t="str">
            <v>UNIÃO, EM FERRO GALVANIZADO, DN 50 (2"), CONEXÃO ROSQUEADA, INSTALADO EM PRUMADAS - FORNECIMENTO E INSTALAÇÃO. AF_12/2015</v>
          </cell>
          <cell r="C3834" t="str">
            <v>UN</v>
          </cell>
          <cell r="D3834" t="str">
            <v>75,99</v>
          </cell>
        </row>
        <row r="3835">
          <cell r="A3835">
            <v>92890</v>
          </cell>
          <cell r="B3835" t="str">
            <v>UNIÃO, EM FERRO GALVANIZADO, DN 65 (2 1/2"), CONEXÃO ROSQUEADA, INSTALADO EM PRUMADAS - FORNECIMENTO E INSTALAÇÃO. AF_12/2015</v>
          </cell>
          <cell r="C3835" t="str">
            <v>UN</v>
          </cell>
          <cell r="D3835" t="str">
            <v>113,87</v>
          </cell>
        </row>
        <row r="3836">
          <cell r="A3836">
            <v>92891</v>
          </cell>
          <cell r="B3836" t="str">
            <v>UNIÃO, EM FERRO GALVANIZADO, DN 80 (3"), CONEXÃO ROSQUEADA, INSTALADO EM PRUMADAS - FORNECIMENTO E INSTALAÇÃO. AF_12/2015</v>
          </cell>
          <cell r="C3836" t="str">
            <v>UN</v>
          </cell>
          <cell r="D3836" t="str">
            <v>165,69</v>
          </cell>
        </row>
        <row r="3837">
          <cell r="A3837">
            <v>92892</v>
          </cell>
          <cell r="B3837" t="str">
            <v>UNIÃO, EM FERRO GALVANIZADO, DN 25 (1"), CONEXÃO ROSQUEADA, INSTALADO EM REDE DE ALIMENTAÇÃO PARA HIDRANTE - FORNECIMENTO E INSTALAÇÃO. AF_12/2015</v>
          </cell>
          <cell r="C3837" t="str">
            <v>UN</v>
          </cell>
          <cell r="D3837" t="str">
            <v>33,82</v>
          </cell>
        </row>
        <row r="3838">
          <cell r="A3838">
            <v>92893</v>
          </cell>
          <cell r="B3838" t="str">
            <v>UNIÃO, EM FERRO GALVANIZADO, DN 32 (1 1/4"), CONEXÃO ROSQUEADA, INSTALADO EM REDE DE ALIMENTAÇÃO PARA HIDRANTE - FORNECIMENTO E INSTALAÇÃO. AF_12/2015</v>
          </cell>
          <cell r="C3838" t="str">
            <v>UN</v>
          </cell>
          <cell r="D3838" t="str">
            <v>47,34</v>
          </cell>
        </row>
        <row r="3839">
          <cell r="A3839">
            <v>92894</v>
          </cell>
          <cell r="B3839" t="str">
            <v>UNIÃO, EM FERRO GALVANIZADO, DN 40 (1 1/2"), CONEXÃO ROSQUEADA, INSTALADO EM REDE DE ALIMENTAÇÃO PARA HIDRANTE - FORNECIMENTO E INSTALAÇÃO. AF_12/2015</v>
          </cell>
          <cell r="C3839" t="str">
            <v>UN</v>
          </cell>
          <cell r="D3839" t="str">
            <v>56,31</v>
          </cell>
        </row>
        <row r="3840">
          <cell r="A3840">
            <v>92895</v>
          </cell>
          <cell r="B3840" t="str">
            <v>UNIÃO, EM FERRO GALVANIZADO, DN 50 (2"), CONEXÃO ROSQUEADA, INSTALADO EM REDE DE ALIMENTAÇÃO PARA HIDRANTE - FORNECIMENTO E INSTALAÇÃO. AF_12/2015</v>
          </cell>
          <cell r="C3840" t="str">
            <v>UN</v>
          </cell>
          <cell r="D3840" t="str">
            <v>75,96</v>
          </cell>
        </row>
        <row r="3841">
          <cell r="A3841">
            <v>92896</v>
          </cell>
          <cell r="B3841" t="str">
            <v>UNIÃO, EM FERRO GALVANIZADO, DN 65 (2 1/2"), CONEXÃO ROSQUEADA, INSTALADO EM REDE DE ALIMENTAÇÃO PARA HIDRANTE - FORNECIMENTO E INSTALAÇÃO. AF_12/2015</v>
          </cell>
          <cell r="C3841" t="str">
            <v>UN</v>
          </cell>
          <cell r="D3841" t="str">
            <v>114,95</v>
          </cell>
        </row>
        <row r="3842">
          <cell r="A3842">
            <v>92897</v>
          </cell>
          <cell r="B3842" t="str">
            <v>UNIÃO, EM FERRO GALVANIZADO, DN 80 (3"), CONEXÃO ROSQUEADA, INSTALADO EM REDE DE ALIMENTAÇÃO PARA HIDRANTE - FORNECIMENTO E INSTALAÇÃO. AF_12/2015</v>
          </cell>
          <cell r="C3842" t="str">
            <v>UN</v>
          </cell>
          <cell r="D3842" t="str">
            <v>167,93</v>
          </cell>
        </row>
        <row r="3843">
          <cell r="A3843">
            <v>92898</v>
          </cell>
          <cell r="B3843" t="str">
            <v>UNIÃO, EM FERRO GALVANIZADO, CONEXÃO ROSQUEADA, DN 25 (1"), INSTALADO EM REDE DE ALIMENTAÇÃO PARA SPRINKLER - FORNECIMENTO E INSTALAÇÃO. AF_12/2015</v>
          </cell>
          <cell r="C3843" t="str">
            <v>UN</v>
          </cell>
          <cell r="D3843" t="str">
            <v>27,77</v>
          </cell>
        </row>
        <row r="3844">
          <cell r="A3844">
            <v>92899</v>
          </cell>
          <cell r="B3844" t="str">
            <v>UNIÃO, EM FERRO GALVANIZADO, CONEXÃO ROSQUEADA, DN 32 (1 1/4"), INSTALADO EM REDE DE ALIMENTAÇÃO PARA SPRINKLER - FORNECIMENTO E INSTALAÇÃO. AF_12/2015</v>
          </cell>
          <cell r="C3844" t="str">
            <v>UN</v>
          </cell>
          <cell r="D3844" t="str">
            <v>40,46</v>
          </cell>
        </row>
        <row r="3845">
          <cell r="A3845">
            <v>92900</v>
          </cell>
          <cell r="B3845" t="str">
            <v>UNIÃO, EM FERRO GALVANIZADO, CONEXÃO ROSQUEADA, DN 40 (1 1/2"), INSTALADO EM REDE DE ALIMENTAÇÃO PARA SPRINKLER - FORNECIMENTO E INSTALAÇÃO. AF_12/2015</v>
          </cell>
          <cell r="C3845" t="str">
            <v>UN</v>
          </cell>
          <cell r="D3845" t="str">
            <v>48,46</v>
          </cell>
        </row>
        <row r="3846">
          <cell r="A3846">
            <v>92901</v>
          </cell>
          <cell r="B3846" t="str">
            <v>UNIÃO, EM FERRO GALVANIZADO, CONEXÃO ROSQUEADA, DN 50 (2"), INSTALADO EM REDE DE ALIMENTAÇÃO PARA SPRINKLER - FORNECIMENTO E INSTALAÇÃO. AF_12/2015</v>
          </cell>
          <cell r="C3846" t="str">
            <v>UN</v>
          </cell>
          <cell r="D3846" t="str">
            <v>66,92</v>
          </cell>
        </row>
        <row r="3847">
          <cell r="A3847">
            <v>92902</v>
          </cell>
          <cell r="B3847" t="str">
            <v>UNIÃO, EM FERRO GALVANIZADO, CONEXÃO ROSQUEADA, DN 65 (2 1/2"), INSTALADO EM REDE DE ALIMENTAÇÃO PARA SPRINKLER - FORNECIMENTO E INSTALAÇÃO. AF_12/2015</v>
          </cell>
          <cell r="C3847" t="str">
            <v>UN</v>
          </cell>
          <cell r="D3847" t="str">
            <v>104,13</v>
          </cell>
        </row>
        <row r="3848">
          <cell r="A3848">
            <v>92903</v>
          </cell>
          <cell r="B3848" t="str">
            <v>UNIÃO, EM FERRO GALVANIZADO, CONEXÃO ROSQUEADA, DN 80 (3"), INSTALADO EM REDE DE ALIMENTAÇÃO PARA SPRINKLER - FORNECIMENTO E INSTALAÇÃO. AF_12/2015</v>
          </cell>
          <cell r="C3848" t="str">
            <v>UN</v>
          </cell>
          <cell r="D3848" t="str">
            <v>155,34</v>
          </cell>
        </row>
        <row r="3849">
          <cell r="A3849">
            <v>92904</v>
          </cell>
          <cell r="B3849" t="str">
            <v>UNIÃO, EM FERRO GALVANIZADO, CONEXÃO ROSQUEADA, DN 15 (1/2"), INSTALADO EM RAMAIS E SUB-RAMAIS DE GÁS - FORNECIMENTO E INSTALAÇÃO. AF_12/2015</v>
          </cell>
          <cell r="C3849" t="str">
            <v>UN</v>
          </cell>
          <cell r="D3849" t="str">
            <v>18,75</v>
          </cell>
        </row>
        <row r="3850">
          <cell r="A3850">
            <v>92905</v>
          </cell>
          <cell r="B3850" t="str">
            <v>UNIÃO, EM FERRO GALVANIZADO, CONEXÃO ROSQUEADA, DN 20 (3/4"), INSTALADO EM RAMAIS E SUB-RAMAIS DE GÁS - FORNECIMENTO E INSTALAÇÃO. AF_12/2015</v>
          </cell>
          <cell r="C3850" t="str">
            <v>UN</v>
          </cell>
          <cell r="D3850" t="str">
            <v>27,02</v>
          </cell>
        </row>
        <row r="3851">
          <cell r="A3851">
            <v>92906</v>
          </cell>
          <cell r="B3851" t="str">
            <v>UNIÃO, EM FERRO GALVANIZADO, CONEXÃO ROSQUEADA, DN 25 (1"), INSTALADO EM RAMAIS E SUB-RAMAIS DE GÁS - FORNECIMENTO E INSTALAÇÃO. AF_12/2015</v>
          </cell>
          <cell r="C3851" t="str">
            <v>UN</v>
          </cell>
          <cell r="D3851" t="str">
            <v>33,57</v>
          </cell>
        </row>
        <row r="3852">
          <cell r="A3852">
            <v>92907</v>
          </cell>
          <cell r="B3852" t="str">
            <v>LUVA DE REDUÇÃO, EM FERRO GALVANIZADO, 2" X 1 1/2", CONEXÃO ROSQUEADA, INSTALADO EM PRUMADAS - FORNECIMENTO E INSTALAÇÃO. AF_12/2015</v>
          </cell>
          <cell r="C3852" t="str">
            <v>UN</v>
          </cell>
          <cell r="D3852" t="str">
            <v>42,07</v>
          </cell>
        </row>
        <row r="3853">
          <cell r="A3853">
            <v>92908</v>
          </cell>
          <cell r="B3853" t="str">
            <v>LUVA DE REDUÇÃO, EM FERRO GALVANIZADO, 2" X 1 1/4", CONEXÃO ROSQUEADA, INSTALADO EM PRUMADAS - FORNECIMENTO E INSTALAÇÃO. AF_12/2015</v>
          </cell>
          <cell r="C3853" t="str">
            <v>UN</v>
          </cell>
          <cell r="D3853" t="str">
            <v>42,07</v>
          </cell>
        </row>
        <row r="3854">
          <cell r="A3854">
            <v>92909</v>
          </cell>
          <cell r="B3854" t="str">
            <v>LUVA DE REDUÇÃO, EM FERRO GALVANIZADO, 2" X 1", CONEXÃO ROSQUEADA, INSTALADO EM PRUMADAS - FORNECIMENTO E INSTALAÇÃO. AF_12/2015</v>
          </cell>
          <cell r="C3854" t="str">
            <v>UN</v>
          </cell>
          <cell r="D3854" t="str">
            <v>42,07</v>
          </cell>
        </row>
        <row r="3855">
          <cell r="A3855">
            <v>92910</v>
          </cell>
          <cell r="B3855" t="str">
            <v>LUVA DE REDUÇÃO, EM FERRO GALVANIZADO, 2 1/2" X 1 1/2", CONEXÃO ROSQUEADA, INSTALADO EM PRUMADAS - FORNECIMENTO E INSTALAÇÃO. AF_12/2015</v>
          </cell>
          <cell r="C3855" t="str">
            <v>UN</v>
          </cell>
          <cell r="D3855" t="str">
            <v>59,85</v>
          </cell>
        </row>
        <row r="3856">
          <cell r="A3856">
            <v>92911</v>
          </cell>
          <cell r="B3856" t="str">
            <v>LUVA DE REDUÇÃO, EM FERRO GALVANIZADO, 2 1/2" X 2", CONEXÃO ROSQUEADA, INSTALADO EM PRUMADAS - FORNECIMENTO E INSTALAÇÃO. AF_12/2015</v>
          </cell>
          <cell r="C3856" t="str">
            <v>UN</v>
          </cell>
          <cell r="D3856" t="str">
            <v>59,85</v>
          </cell>
        </row>
        <row r="3857">
          <cell r="A3857">
            <v>92912</v>
          </cell>
          <cell r="B3857" t="str">
            <v>LUVA DE REDUÇÃO, EM FERRO GALVANIZADO, 3" X 1 1/2", CONEXÃO ROSQUEADA, INSTALADO EM PRUMADAS - FORNECIMENTO E INSTALAÇÃO. AF_12/2015</v>
          </cell>
          <cell r="C3857" t="str">
            <v>UN</v>
          </cell>
          <cell r="D3857" t="str">
            <v>79,18</v>
          </cell>
        </row>
        <row r="3858">
          <cell r="A3858">
            <v>92913</v>
          </cell>
          <cell r="B3858" t="str">
            <v>LUVA DE REDUÇÃO, EM FERRO GALVANIZADO, 3" X 2 1/2", CONEXÃO ROSQUEADA, INSTALADO EM PRUMADAS - FORNECIMENTO E INSTALAÇÃO. AF_12/2015</v>
          </cell>
          <cell r="C3858" t="str">
            <v>UN</v>
          </cell>
          <cell r="D3858" t="str">
            <v>81,05</v>
          </cell>
        </row>
        <row r="3859">
          <cell r="A3859">
            <v>92914</v>
          </cell>
          <cell r="B3859" t="str">
            <v>LUVA DE REDUÇÃO, EM FERRO GALVANIZADO, 3" X 2", CONEXÃO ROSQUEADA, INSTALADO EM PRUMADAS - FORNECIMENTO E INSTALAÇÃO. AF_12/2015</v>
          </cell>
          <cell r="C3859" t="str">
            <v>UN</v>
          </cell>
          <cell r="D3859" t="str">
            <v>81,05</v>
          </cell>
        </row>
        <row r="3860">
          <cell r="A3860">
            <v>92918</v>
          </cell>
          <cell r="B3860" t="str">
            <v>LUVA DE REDUÇÃO, EM FERRO GALVANIZADO, 1" X 1/2", CONEXÃO ROSQUEADA, INSTALADO EM REDE DE ALIMENTAÇÃO PARA HIDRANTE - FORNECIMENTO E INSTALAÇÃO. AF_12/2015</v>
          </cell>
          <cell r="C3860" t="str">
            <v>UN</v>
          </cell>
          <cell r="D3860" t="str">
            <v>23,02</v>
          </cell>
        </row>
        <row r="3861">
          <cell r="A3861">
            <v>92920</v>
          </cell>
          <cell r="B3861" t="str">
            <v>LUVA DE REDUÇÃO, EM FERRO GALVANIZADO, 1" X 3/4", CONEXÃO ROSQUEADA, INSTALADO EM REDE DE ALIMENTAÇÃO PARA HIDRANTE - FORNECIMENTO E INSTALAÇÃO. AF_12/2015</v>
          </cell>
          <cell r="C3861" t="str">
            <v>UN</v>
          </cell>
          <cell r="D3861" t="str">
            <v>23,16</v>
          </cell>
        </row>
        <row r="3862">
          <cell r="A3862">
            <v>92925</v>
          </cell>
          <cell r="B3862" t="str">
            <v>LUVA DE REDUÇÃO, EM FERRO GALVANIZADO, 1 1/4" X 1", CONEXÃO ROSQUEADA, INSTALADO EM REDE DE ALIMENTAÇÃO PARA HIDRANTE - FORNECIMENTO E INSTALAÇÃO. AF_12/2015</v>
          </cell>
          <cell r="C3862" t="str">
            <v>UN</v>
          </cell>
          <cell r="D3862" t="str">
            <v>28,16</v>
          </cell>
        </row>
        <row r="3863">
          <cell r="A3863">
            <v>92926</v>
          </cell>
          <cell r="B3863" t="str">
            <v>LUVA DE REDUÇÃO, EM FERRO GALVANIZADO, 1 1/4" X 1/2", CONEXÃO ROSQUEADA, INSTALADO EM REDE DE ALIMENTAÇÃO PARA HIDRANTE - FORNECIMENTO E INSTALAÇÃO. AF_12/2015</v>
          </cell>
          <cell r="C3863" t="str">
            <v>UN</v>
          </cell>
          <cell r="D3863" t="str">
            <v>28,15</v>
          </cell>
        </row>
        <row r="3864">
          <cell r="A3864">
            <v>92927</v>
          </cell>
          <cell r="B3864" t="str">
            <v>LUVA DE REDUÇÃO, EM FERRO GALVANIZADO, 1 1/4" X 3/4", CONEXÃO ROSQUEADA, INSTALADO EM REDE DE ALIMENTAÇÃO PARA HIDRANTE - FORNECIMENTO E INSTALAÇÃO. AF_12/2015</v>
          </cell>
          <cell r="C3864" t="str">
            <v>UN</v>
          </cell>
          <cell r="D3864" t="str">
            <v>28,15</v>
          </cell>
        </row>
        <row r="3865">
          <cell r="A3865">
            <v>92928</v>
          </cell>
          <cell r="B3865" t="str">
            <v>LUVA DE REDUÇÃO, EM FERRO GALVANIZADO, 1 1/2" X 1 1/4", CONEXÃO ROSQUEADA, INSTALADO EM REDE DE ALIMENTAÇÃO PARA HIDRANTE - FORNECIMENTO E INSTALAÇÃO. AF_12/2015</v>
          </cell>
          <cell r="C3865" t="str">
            <v>UN</v>
          </cell>
          <cell r="D3865" t="str">
            <v>32,07</v>
          </cell>
        </row>
        <row r="3866">
          <cell r="A3866">
            <v>92929</v>
          </cell>
          <cell r="B3866" t="str">
            <v>LUVA DE REDUÇÃO, EM FERRO GALVANIZADO, 1 1/2" X 1", CONEXÃO ROSQUEADA, INSTALADO EM REDE DE ALIMENTAÇÃO PARA HIDRANTE - FORNECIMENTO E INSTALAÇÃO. AF_12/2015</v>
          </cell>
          <cell r="C3866" t="str">
            <v>UN</v>
          </cell>
          <cell r="D3866" t="str">
            <v>32,07</v>
          </cell>
        </row>
        <row r="3867">
          <cell r="A3867">
            <v>92930</v>
          </cell>
          <cell r="B3867" t="str">
            <v>LUVA DE REDUÇÃO, EM FERRO GALVANIZADO, 1 1/2" X 3/4", CONEXÃO ROSQUEADA, INSTALADO EM REDE DE ALIMENTAÇÃO PARA HIDRANTE - FORNECIMENTO E INSTALAÇÃO. AF_12/2015</v>
          </cell>
          <cell r="C3867" t="str">
            <v>UN</v>
          </cell>
          <cell r="D3867" t="str">
            <v>32,07</v>
          </cell>
        </row>
        <row r="3868">
          <cell r="A3868">
            <v>92931</v>
          </cell>
          <cell r="B3868" t="str">
            <v>LUVA DE REDUÇÃO, EM FERRO GALVANIZADO, 2" X 1 1/2", CONEXÃO ROSQUEADA, INSTALADO EM REDE DE ALIMENTAÇÃO PARA HIDRANTE - FORNECIMENTO E INSTALAÇÃO. AF_12/2015</v>
          </cell>
          <cell r="C3868" t="str">
            <v>UN</v>
          </cell>
          <cell r="D3868" t="str">
            <v>42,04</v>
          </cell>
        </row>
        <row r="3869">
          <cell r="A3869">
            <v>92932</v>
          </cell>
          <cell r="B3869" t="str">
            <v>LUVA DE REDUÇÃO, EM FERRO GALVANIZADO, 2" X 1 1/4", CONEXÃO ROSQUEADA, INSTALADO EM REDE DE ALIMENTAÇÃO PARA HIDRANTE - FORNECIMENTO E INSTALAÇÃO. AF_12/2015</v>
          </cell>
          <cell r="C3869" t="str">
            <v>UN</v>
          </cell>
          <cell r="D3869" t="str">
            <v>42,04</v>
          </cell>
        </row>
        <row r="3870">
          <cell r="A3870">
            <v>92933</v>
          </cell>
          <cell r="B3870" t="str">
            <v>LUVA DE REDUÇÃO, EM FERRO GALVANIZADO, 2" X 1", CONEXÃO ROSQUEADA, INSTALADO EM REDE DE ALIMENTAÇÃO PARA HIDRANTE - FORNECIMENTO E INSTALAÇÃO. AF_12/2015</v>
          </cell>
          <cell r="C3870" t="str">
            <v>UN</v>
          </cell>
          <cell r="D3870" t="str">
            <v>42,04</v>
          </cell>
        </row>
        <row r="3871">
          <cell r="A3871">
            <v>92934</v>
          </cell>
          <cell r="B3871" t="str">
            <v>LUVA DE REDUÇÃO, EM FERRO GALVANIZADO, 2 1/2" X 1 1/2", CONEXÃO ROSQUEADA, INSTALADO EM REDE DE ALIMENTAÇÃO PARA HIDRANTE - FORNECIMENTO E INSTALAÇÃO. AF_12/2015</v>
          </cell>
          <cell r="C3871" t="str">
            <v>UN</v>
          </cell>
          <cell r="D3871" t="str">
            <v>60,93</v>
          </cell>
        </row>
        <row r="3872">
          <cell r="A3872">
            <v>92935</v>
          </cell>
          <cell r="B3872" t="str">
            <v>LUVA DE REDUÇÃO, EM FERRO GALVANIZADO, 2 1/2" X 2", CONEXÃO ROSQUEADA, INSTALADO EM REDE DE ALIMENTAÇÃO PARA HIDRANTE - FORNECIMENTO E INSTALAÇÃO. AF_12/2015</v>
          </cell>
          <cell r="C3872" t="str">
            <v>UN</v>
          </cell>
          <cell r="D3872" t="str">
            <v>60,93</v>
          </cell>
        </row>
        <row r="3873">
          <cell r="A3873">
            <v>92936</v>
          </cell>
          <cell r="B3873" t="str">
            <v>LUVA DE REDUÇÃO, EM FERRO GALVANIZADO, 3" X 2 1/2", CONEXÃO ROSQUEADA, INSTALADO EM REDE DE ALIMENTAÇÃO PARA HIDRANTE - FORNECIMENTO E INSTALAÇÃO. AF_12/2015</v>
          </cell>
          <cell r="C3873" t="str">
            <v>UN</v>
          </cell>
          <cell r="D3873" t="str">
            <v>83,29</v>
          </cell>
        </row>
        <row r="3874">
          <cell r="A3874">
            <v>92937</v>
          </cell>
          <cell r="B3874" t="str">
            <v>LUVA DE REDUÇÃO, EM FERRO GALVANIZADO, 3" X 2", CONEXÃO ROSQUEADA, INSTALADO EM REDE DE ALIMENTAÇÃO PARA HIDRANTE - FORNECIMENTO E INSTALAÇÃO. AF_12/2015</v>
          </cell>
          <cell r="C3874" t="str">
            <v>UN</v>
          </cell>
          <cell r="D3874" t="str">
            <v>83,29</v>
          </cell>
        </row>
        <row r="3875">
          <cell r="A3875">
            <v>92938</v>
          </cell>
          <cell r="B3875" t="str">
            <v>LUVA DE REDUÇÃO, EM FERRO GALVANIZADO, 1" X 1/2", CONEXÃO ROSQUEADA, INSTALADO EM REDE DE ALIMENTAÇÃO PARA SPRINKLER - FORNECIMENTO E INSTALAÇÃO. AF_12/2015</v>
          </cell>
          <cell r="C3875" t="str">
            <v>UN</v>
          </cell>
          <cell r="D3875" t="str">
            <v>16,97</v>
          </cell>
        </row>
        <row r="3876">
          <cell r="A3876">
            <v>92939</v>
          </cell>
          <cell r="B3876" t="str">
            <v>LUVA DE REDUÇÃO, EM FERRO GALVANIZADO, 1" X 3/4", CONEXÃO ROSQUEADA, INSTALADO EM REDE DE ALIMENTAÇÃO PARA SPRINKLER - FORNECIMENTO E INSTALAÇÃO. AF_12/2015</v>
          </cell>
          <cell r="C3876" t="str">
            <v>UN</v>
          </cell>
          <cell r="D3876" t="str">
            <v>17,11</v>
          </cell>
        </row>
        <row r="3877">
          <cell r="A3877">
            <v>92940</v>
          </cell>
          <cell r="B3877" t="str">
            <v>LUVA DE REDUÇÃO, EM FERRO GALVANIZADO, 1 1/4" X 1", CONEXÃO ROSQUEADA, INSTALADO EM REDE DE ALIMENTAÇÃO PARA SPRINKLER - FORNECIMENTO E INSTALAÇÃO. AF_12/2015</v>
          </cell>
          <cell r="C3877" t="str">
            <v>UN</v>
          </cell>
          <cell r="D3877" t="str">
            <v>21,28</v>
          </cell>
        </row>
        <row r="3878">
          <cell r="A3878">
            <v>92941</v>
          </cell>
          <cell r="B3878" t="str">
            <v>LUVA DE REDUÇÃO, EM FERRO GALVANIZADO, 1 1/4" X 1/2", CONEXÃO ROSQUEADA, INSTALADO EM REDE DE ALIMENTAÇÃO PARA SPRINKLER - FORNECIMENTO E INSTALAÇÃO. AF_12/2015</v>
          </cell>
          <cell r="C3878" t="str">
            <v>UN</v>
          </cell>
          <cell r="D3878" t="str">
            <v>21,27</v>
          </cell>
        </row>
        <row r="3879">
          <cell r="A3879">
            <v>92942</v>
          </cell>
          <cell r="B3879" t="str">
            <v>LUVA DE REDUÇÃO, EM FERRO GALVANIZADO, 1 1/4" X 3/4", CONEXÃO ROSQUEADA, INSTALADO EM REDE DE ALIMENTAÇÃO PARA SPRINKLER - FORNECIMENTO E INSTALAÇÃO. AF_12/2015</v>
          </cell>
          <cell r="C3879" t="str">
            <v>UN</v>
          </cell>
          <cell r="D3879" t="str">
            <v>21,27</v>
          </cell>
        </row>
        <row r="3880">
          <cell r="A3880">
            <v>92943</v>
          </cell>
          <cell r="B3880" t="str">
            <v>LUVA DE REDUÇÃO, EM FERRO GALVANIZADO, 1 1/2" X 1 1/4", CONEXÃO ROSQUEADA, INSTALADO EM REDE DE ALIMENTAÇÃO PARA SPRINKLER - FORNECIMENTO E INSTALAÇÃO. AF_12/2015</v>
          </cell>
          <cell r="C3880" t="str">
            <v>UN</v>
          </cell>
          <cell r="D3880" t="str">
            <v>24,22</v>
          </cell>
        </row>
        <row r="3881">
          <cell r="A3881">
            <v>92944</v>
          </cell>
          <cell r="B3881" t="str">
            <v>LUVA DE REDUÇÃO, EM FERRO GALVANIZADO, 1 1/2" X 1", CONEXÃO ROSQUEADA, INSTALADO EM REDE DE ALIMENTAÇÃO PARA SPRINKLER - FORNECIMENTO E INSTALAÇÃO. AF_12/2015</v>
          </cell>
          <cell r="C3881" t="str">
            <v>UN</v>
          </cell>
          <cell r="D3881" t="str">
            <v>24,22</v>
          </cell>
        </row>
        <row r="3882">
          <cell r="A3882">
            <v>92945</v>
          </cell>
          <cell r="B3882" t="str">
            <v>LUVA DE REDUÇÃO, EM FERRO GALVANIZADO, 1 1/2" X 3/4", CONEXÃO ROSQUEADA, INSTALADO EM REDE DE ALIMENTAÇÃO PARA SPRINKLER - FORNECIMENTO E INSTALAÇÃO. AF_12/2015</v>
          </cell>
          <cell r="C3882" t="str">
            <v>UN</v>
          </cell>
          <cell r="D3882" t="str">
            <v>24,22</v>
          </cell>
        </row>
        <row r="3883">
          <cell r="A3883">
            <v>92946</v>
          </cell>
          <cell r="B3883" t="str">
            <v>LUVA DE REDUÇÃO, EM FERRO GALVANIZADO, 2" X 1 1/2", CONEXÃO ROSQUEADA, INSTALADO EM REDE DE ALIMENTAÇÃO PARA SPRINKLER - FORNECIMENTO E INSTALAÇÃO. AF_12/2015</v>
          </cell>
          <cell r="C3883" t="str">
            <v>UN</v>
          </cell>
          <cell r="D3883" t="str">
            <v>33,00</v>
          </cell>
        </row>
        <row r="3884">
          <cell r="A3884">
            <v>92947</v>
          </cell>
          <cell r="B3884" t="str">
            <v>LUVA DE REDUÇÃO, EM FERRO GALVANIZADO, 2" X 1 1/4", CONEXÃO ROSQUEADA, INSTALADO EM REDE DE ALIMENTAÇÃO PARA SPRINKLER - FORNECIMENTO E INSTALAÇÃO. AF_12/2015</v>
          </cell>
          <cell r="C3884" t="str">
            <v>UN</v>
          </cell>
          <cell r="D3884" t="str">
            <v>33,00</v>
          </cell>
        </row>
        <row r="3885">
          <cell r="A3885">
            <v>92948</v>
          </cell>
          <cell r="B3885" t="str">
            <v>LUVA DE REDUÇÃO, EM FERRO GALVANIZADO, 2" X 1", CONEXÃO ROSQUEADA, INSTALADO EM REDE DE ALIMENTAÇÃO PARA SPRINKLER - FORNECIMENTO E INSTALAÇÃO. AF_12/2015</v>
          </cell>
          <cell r="C3885" t="str">
            <v>UN</v>
          </cell>
          <cell r="D3885" t="str">
            <v>33,00</v>
          </cell>
        </row>
        <row r="3886">
          <cell r="A3886">
            <v>92949</v>
          </cell>
          <cell r="B3886" t="str">
            <v>LUVA DE REDUÇÃO, EM FERRO GALVANIZADO, 2 1/2" X 1 1/2", CONEXÃO ROSQUEADA, INSTALADO EM REDE DE ALIMENTAÇÃO PARA SPRINKLER - FORNECIMENTO E INSTALAÇÃO. AF_12/2015</v>
          </cell>
          <cell r="C3886" t="str">
            <v>UN</v>
          </cell>
          <cell r="D3886" t="str">
            <v>50,11</v>
          </cell>
        </row>
        <row r="3887">
          <cell r="A3887">
            <v>92950</v>
          </cell>
          <cell r="B3887" t="str">
            <v>LUVA DE REDUÇÃO, EM FERRO GALVANIZADO, 2 1/2" X 2", CONEXÃO ROSQUEADA, INSTALADO EM REDE DE ALIMENTAÇÃO PARA SPRINKLER - FORNECIMENTO E INSTALAÇÃO. AF_12/2015</v>
          </cell>
          <cell r="C3887" t="str">
            <v>UN</v>
          </cell>
          <cell r="D3887" t="str">
            <v>50,11</v>
          </cell>
        </row>
        <row r="3888">
          <cell r="A3888">
            <v>92951</v>
          </cell>
          <cell r="B3888" t="str">
            <v>LUVA DE REDUÇÃO, EM FERRO GALVANIZADO, 3" X 2 1/2", CONEXÃO ROSQUEADA, INSTALADO EM REDE DE ALIMENTAÇÃO PARA SPRINKLER - FORNECIMENTO E INSTALAÇÃO. AF_12/2015</v>
          </cell>
          <cell r="C3888" t="str">
            <v>UN</v>
          </cell>
          <cell r="D3888" t="str">
            <v>70,70</v>
          </cell>
        </row>
        <row r="3889">
          <cell r="A3889">
            <v>92952</v>
          </cell>
          <cell r="B3889" t="str">
            <v>LUVA DE REDUÇÃO, EM FERRO GALVANIZADO, 3" X 2", CONEXÃO ROSQUEADA, INSTALADO EM REDE DE ALIMENTAÇÃO PARA SPRINKLER - FORNECIMENTO E INSTALAÇÃO. AF_12/2015</v>
          </cell>
          <cell r="C3889" t="str">
            <v>UN</v>
          </cell>
          <cell r="D3889" t="str">
            <v>70,70</v>
          </cell>
        </row>
        <row r="3890">
          <cell r="A3890">
            <v>92953</v>
          </cell>
          <cell r="B3890" t="str">
            <v>LUVA DE REDUÇÃO, EM FERRO GALVANIZADO, 3/4" X 1/2", CONEXÃO ROSQUEADA, INSTALADO EM RAMAIS E SUB-RAMAIS DE GÁS - FORNECIMENTO E INSTALAÇÃO. AF_12/2015</v>
          </cell>
          <cell r="C3890" t="str">
            <v>UN</v>
          </cell>
          <cell r="D3890" t="str">
            <v>14,84</v>
          </cell>
        </row>
        <row r="3891">
          <cell r="A3891">
            <v>93050</v>
          </cell>
          <cell r="B3891" t="str">
            <v>LUVA PASSANTE EM COBRE, DN 22 MM, SEM ANEL DE SOLDA, INSTALADO EM PRUMADA  FORNECIMENTO E INSTALAÇÃO. AF_01/2016</v>
          </cell>
          <cell r="C3891" t="str">
            <v>UN</v>
          </cell>
          <cell r="D3891" t="str">
            <v>8,09</v>
          </cell>
        </row>
        <row r="3892">
          <cell r="A3892">
            <v>93051</v>
          </cell>
          <cell r="B3892" t="str">
            <v>BUCHA DE REDUÇÃO EM COBRE, DN 22 MM X 15 MM, SEM ANEL DE SOLDA, BOLSA X BOLSA, INSTALADO EM PRUMADA  FORNECIMENTO E INSTALAÇÃO. AF_01/2016</v>
          </cell>
          <cell r="C3892" t="str">
            <v>UN</v>
          </cell>
          <cell r="D3892" t="str">
            <v>7,45</v>
          </cell>
        </row>
        <row r="3893">
          <cell r="A3893">
            <v>93052</v>
          </cell>
          <cell r="B3893" t="str">
            <v>JUNTA DE EXPANSÃO EM COBRE, DN 22 MM, PONTA X PONTA, INSTALADO EM PRUMADA  FORNECIMENTO E INSTALAÇÃO. AF_01/2016</v>
          </cell>
          <cell r="C3893" t="str">
            <v>UN</v>
          </cell>
          <cell r="D3893" t="str">
            <v>364,65</v>
          </cell>
        </row>
        <row r="3894">
          <cell r="A3894">
            <v>93054</v>
          </cell>
          <cell r="B3894" t="str">
            <v>CONECTOR EM BRONZE/LATÃO, DN 22 MM X 3/4", SEM ANEL DE SOLDA, BOLSA X ROSCA F, INSTALADO EM PRUMADA  FORNECIMENTO E INSTALAÇÃO. AF_01/2016</v>
          </cell>
          <cell r="C3894" t="str">
            <v>UN</v>
          </cell>
          <cell r="D3894" t="str">
            <v>15,52</v>
          </cell>
        </row>
        <row r="3895">
          <cell r="A3895">
            <v>93055</v>
          </cell>
          <cell r="B3895" t="str">
            <v>CURVA DE TRANSPOSIÇÃO EM BRONZE/LATÃO, DN 22 MM, SEM ANEL DE SOLDA, BOLSA X BOLSA, INSTALADO EM PRUMADA  FORNECIMENTO E INSTALAÇÃO. AF_01/2016</v>
          </cell>
          <cell r="C3895" t="str">
            <v>UN</v>
          </cell>
          <cell r="D3895" t="str">
            <v>31,70</v>
          </cell>
        </row>
        <row r="3896">
          <cell r="A3896">
            <v>93056</v>
          </cell>
          <cell r="B3896" t="str">
            <v>LUVA PASSANTE EM COBRE, DN 28 MM, SEM ANEL DE SOLDA, INSTALADO EM PRUMADA  FORNECIMENTO E INSTALAÇÃO. AF_01/2016</v>
          </cell>
          <cell r="C3896" t="str">
            <v>UN</v>
          </cell>
          <cell r="D3896" t="str">
            <v>11,85</v>
          </cell>
        </row>
        <row r="3897">
          <cell r="A3897">
            <v>93057</v>
          </cell>
          <cell r="B3897" t="str">
            <v>BUCHA DE REDUÇÃO EM COBRE, DN 28 MM X 22 MM, SEM ANEL DE SOLDA, PONTA X BOLSA, INSTALADO EM PRUMADA  FORNECIMENTO E INSTALAÇÃO. AF_01/2016</v>
          </cell>
          <cell r="C3897" t="str">
            <v>UN</v>
          </cell>
          <cell r="D3897" t="str">
            <v>10,33</v>
          </cell>
        </row>
        <row r="3898">
          <cell r="A3898">
            <v>93058</v>
          </cell>
          <cell r="B3898" t="str">
            <v>JUNTA DE EXPANSÃO EM COBRE, DN 28 MM, PONTA X PONTA, INSTALADO EM PRUMADA  FORNECIMENTO E INSTALAÇÃO. AF_01/2016</v>
          </cell>
          <cell r="C3898" t="str">
            <v>UN</v>
          </cell>
          <cell r="D3898" t="str">
            <v>401,00</v>
          </cell>
        </row>
        <row r="3899">
          <cell r="A3899">
            <v>93059</v>
          </cell>
          <cell r="B3899" t="str">
            <v>CONECTOR EM BRONZE/LATÃO, DN 28 MM X 1/2", SEM ANEL DE SOLDA, BOLSA X ROSCA F, INSTALADO EM PRUMADA  FORNECIMENTO E INSTALAÇÃO. AF_01/2016</v>
          </cell>
          <cell r="C3899" t="str">
            <v>UN</v>
          </cell>
          <cell r="D3899" t="str">
            <v>21,33</v>
          </cell>
        </row>
        <row r="3900">
          <cell r="A3900">
            <v>93060</v>
          </cell>
          <cell r="B3900" t="str">
            <v>CURVA DE TRANSPOSIÇÃO EM BRONZE/LATÃO, DN 28 MM, SEM ANEL DE SOLDA, BOLSA X BOLSA, INSTALADO EM PRUMADA  FORNECIMENTO E INSTALAÇÃO. AF_01/2016</v>
          </cell>
          <cell r="C3900" t="str">
            <v>UN</v>
          </cell>
          <cell r="D3900" t="str">
            <v>55,27</v>
          </cell>
        </row>
        <row r="3901">
          <cell r="A3901">
            <v>93061</v>
          </cell>
          <cell r="B3901" t="str">
            <v>LUVA PASSANTE EM COBRE, DN 35 MM, SEM ANEL DE SOLDA, INSTALADO EM PRUMADA  FORNECIMENTO E INSTALAÇÃO. AF_01/2016</v>
          </cell>
          <cell r="C3901" t="str">
            <v>UN</v>
          </cell>
          <cell r="D3901" t="str">
            <v>22,22</v>
          </cell>
        </row>
        <row r="3902">
          <cell r="A3902">
            <v>93062</v>
          </cell>
          <cell r="B3902" t="str">
            <v>BUCHA DE REDUÇÃO EM COBRE, DN 35 MM X 28 MM, SEM ANEL DE SOLDA, PONTA X BOLSA, INSTALADO EM PRUMADA  FORNECIMENTO E INSTALAÇÃO. AF_01/2016</v>
          </cell>
          <cell r="C3902" t="str">
            <v>UN</v>
          </cell>
          <cell r="D3902" t="str">
            <v>19,28</v>
          </cell>
        </row>
        <row r="3903">
          <cell r="A3903">
            <v>93063</v>
          </cell>
          <cell r="B3903" t="str">
            <v>JUNTA DE EXPANSÃO EM BRONZE/LATÃO, DN 35 MM, PONTA X PONTA, INSTALADO EM PRUMADA  FORNECIMENTO E INSTALAÇÃO. AF_01/2016</v>
          </cell>
          <cell r="C3903" t="str">
            <v>UN</v>
          </cell>
          <cell r="D3903" t="str">
            <v>459,30</v>
          </cell>
        </row>
        <row r="3904">
          <cell r="A3904">
            <v>93064</v>
          </cell>
          <cell r="B3904" t="str">
            <v>LUVA PASSANTE EM COBRE, DN 42 MM, SEM ANEL DE SOLDA, INSTALADO EM PRUMADA  FORNECIMENTO E INSTALAÇÃO. AF_01/2016</v>
          </cell>
          <cell r="C3904" t="str">
            <v>UN</v>
          </cell>
          <cell r="D3904" t="str">
            <v>34,32</v>
          </cell>
        </row>
        <row r="3905">
          <cell r="A3905">
            <v>93065</v>
          </cell>
          <cell r="B3905" t="str">
            <v>BUCHA DE REDUÇÃO EM COBRE, DN 42 MM X 35 MM, SEM ANEL DE SOLDA, PONTA X BOLSA, INSTALADO EM PRUMADA  FORNECIMENTO E INSTALAÇÃO. AF_01/2016</v>
          </cell>
          <cell r="C3905" t="str">
            <v>UN</v>
          </cell>
          <cell r="D3905" t="str">
            <v>32,15</v>
          </cell>
        </row>
        <row r="3906">
          <cell r="A3906">
            <v>93066</v>
          </cell>
          <cell r="B3906" t="str">
            <v>JUNTA DE EXPANSÃO EM BRONZE/LATÃO, DN 42 MM, PONTA X PONTA, INSTALADO EM PRUMADA  FORNECIMENTO E INSTALAÇÃO. AF_01/2016</v>
          </cell>
          <cell r="C3906" t="str">
            <v>UN</v>
          </cell>
          <cell r="D3906" t="str">
            <v>576,57</v>
          </cell>
        </row>
        <row r="3907">
          <cell r="A3907">
            <v>93067</v>
          </cell>
          <cell r="B3907" t="str">
            <v>LUVA PASSANTE EM COBRE, DN 54 MM, SEM ANEL DE SOLDA, INSTALADO EM PRUMADA  FORNECIMENTO E INSTALAÇÃO. AF_01/2016</v>
          </cell>
          <cell r="C3907" t="str">
            <v>UN</v>
          </cell>
          <cell r="D3907" t="str">
            <v>50,90</v>
          </cell>
        </row>
        <row r="3908">
          <cell r="A3908">
            <v>93068</v>
          </cell>
          <cell r="B3908" t="str">
            <v>BUCHA DE REDUÇÃO EM COBRE, DN 54 MM X 42 MM, SEM ANEL DE SOLDA, PONTA X BOLSA, INSTALADO EM PRUMADA  FORNECIMENTO E INSTALAÇÃO. AF_01/2016</v>
          </cell>
          <cell r="C3908" t="str">
            <v>UN</v>
          </cell>
          <cell r="D3908" t="str">
            <v>44,54</v>
          </cell>
        </row>
        <row r="3909">
          <cell r="A3909">
            <v>93069</v>
          </cell>
          <cell r="B3909" t="str">
            <v>JUNTA DE EXPANSÃO EM BRONZE/LATÃO, DN 54 MM, PONTA X PONTA, INSTALADO EM PRUMADA  FORNECIMENTO E INSTALAÇÃO. AF_01/2016</v>
          </cell>
          <cell r="C3909" t="str">
            <v>UN</v>
          </cell>
          <cell r="D3909" t="str">
            <v>799,06</v>
          </cell>
        </row>
        <row r="3910">
          <cell r="A3910">
            <v>93070</v>
          </cell>
          <cell r="B3910" t="str">
            <v>LUVA PASSANTE EM COBRE, DN 66 MM, SEM ANEL DE SOLDA, INSTALADO EM PRUMADA  FORNECIMENTO E INSTALAÇÃO. AF_01/2016</v>
          </cell>
          <cell r="C3910" t="str">
            <v>UN</v>
          </cell>
          <cell r="D3910" t="str">
            <v>128,47</v>
          </cell>
        </row>
        <row r="3911">
          <cell r="A3911">
            <v>93071</v>
          </cell>
          <cell r="B3911" t="str">
            <v>BUCHA DE REDUÇÃO EM COBRE, DN 66 MM X 54 MM, SEM ANEL DE SOLDA, PONTA X BOLSA, INSTALADO EM PRUMADA  FORNECIMENTO E INSTALAÇÃO. AF_01/2016</v>
          </cell>
          <cell r="C3911" t="str">
            <v>UN</v>
          </cell>
          <cell r="D3911" t="str">
            <v>119,30</v>
          </cell>
        </row>
        <row r="3912">
          <cell r="A3912">
            <v>93072</v>
          </cell>
          <cell r="B3912" t="str">
            <v>JUNTA DE EXPANSÃO EM BRONZE/LATÃO, DN 66 MM, PONTA X PONTA, INSTALADO EM PRUMADA  FORNECIMENTO E INSTALAÇÃO. AF_01/2016</v>
          </cell>
          <cell r="C3912" t="str">
            <v>UN</v>
          </cell>
          <cell r="D3912" t="str">
            <v>1.054,27</v>
          </cell>
        </row>
        <row r="3913">
          <cell r="A3913">
            <v>93073</v>
          </cell>
          <cell r="B3913" t="str">
            <v>TE DUPLA CURVA EM BRONZE/LATÃO, DN 3/4" X 22 MM X 3/4", SEM ANEL DE SOLDA, ROSCA F X BOLSA X ROSCA F, INSTALADO EM PRUMADA  FORNECIMENTO E INSTALAÇÃO. AF_01/2016</v>
          </cell>
          <cell r="C3913" t="str">
            <v>UN</v>
          </cell>
          <cell r="D3913" t="str">
            <v>57,99</v>
          </cell>
        </row>
        <row r="3914">
          <cell r="A3914">
            <v>93074</v>
          </cell>
          <cell r="B3914" t="str">
            <v>CURVA EM COBRE, DN 15 MM, 45 GRAUS, SEM ANEL DE SOLDA, BOLSA X BOLSA, INSTALADO EM RAMAL DE DISTRIBUIÇÃO  FORNECIMENTO E INSTALAÇÃO. AF_01/2016</v>
          </cell>
          <cell r="C3914" t="str">
            <v>UN</v>
          </cell>
          <cell r="D3914" t="str">
            <v>8,74</v>
          </cell>
        </row>
        <row r="3915">
          <cell r="A3915">
            <v>93075</v>
          </cell>
          <cell r="B3915" t="str">
            <v>COTOVELO EM BRONZE/LATÃO, DN 15 MM X 1/2", 90 GRAUS, SEM ANEL DE SOLDA, BOLSA X ROSCA F, INSTALADO EM RAMAL DE DISTRIBUIÇÃO  FORNECIMENTO E INSTALAÇÃO. AF_01/2016</v>
          </cell>
          <cell r="C3915" t="str">
            <v>UN</v>
          </cell>
          <cell r="D3915" t="str">
            <v>14,79</v>
          </cell>
        </row>
        <row r="3916">
          <cell r="A3916">
            <v>93076</v>
          </cell>
          <cell r="B3916" t="str">
            <v>CURVA EM COBRE, DN 22 MM, 45 GRAUS, SEM ANEL DE SOLDA, BOLSA X BOLSA, INSTALADO EM RAMAL DE DISTRIBUIÇÃO  FORNECIMENTO E INSTALAÇÃO. AF_01/2016</v>
          </cell>
          <cell r="C3916" t="str">
            <v>UN</v>
          </cell>
          <cell r="D3916" t="str">
            <v>14,28</v>
          </cell>
        </row>
        <row r="3917">
          <cell r="A3917">
            <v>93077</v>
          </cell>
          <cell r="B3917" t="str">
            <v>COTOVELO EM BRONZE/LATÃO, DN 22 MM X 1/2", 90 GRAUS, SEM ANEL DE SOLDA, BOLSA X ROSCA F, INSTALADO EM RAMAL DE DISTRIBUIÇÃO  FORNECIMENTO E INSTALAÇÃO. AF_01/2016</v>
          </cell>
          <cell r="C3917" t="str">
            <v>UN</v>
          </cell>
          <cell r="D3917" t="str">
            <v>21,08</v>
          </cell>
        </row>
        <row r="3918">
          <cell r="A3918">
            <v>93078</v>
          </cell>
          <cell r="B3918" t="str">
            <v>COTOVELO EM BRONZE/LATÃO, DN 22 MM X 3/4", 90 GRAUS, SEM ANEL DE SOLDA, BOLSA X ROSCA F, INSTALADO EM RAMAL DE DISTRIBUIÇÃO  FORNECIMENTO E INSTALAÇÃO. AF_01/2016</v>
          </cell>
          <cell r="C3918" t="str">
            <v>UN</v>
          </cell>
          <cell r="D3918" t="str">
            <v>22,87</v>
          </cell>
        </row>
        <row r="3919">
          <cell r="A3919">
            <v>93079</v>
          </cell>
          <cell r="B3919" t="str">
            <v>CURVA EM COBRE, DN 28 MM, 45 GRAUS, SEM ANEL DE SOLDA, BOLSA X BOLSA, INSTALADO EM RAMAL DE DISTRIBUIÇÃO  FORNECIMENTO E INSTALAÇÃO. AF_01/2016</v>
          </cell>
          <cell r="C3919" t="str">
            <v>UN</v>
          </cell>
          <cell r="D3919" t="str">
            <v>20,08</v>
          </cell>
        </row>
        <row r="3920">
          <cell r="A3920">
            <v>93080</v>
          </cell>
          <cell r="B3920" t="str">
            <v>LUVA PASSANTE EM COBRE, DN 15 MM, SEM ANEL DE SOLDA, INSTALADO EM RAMAL DE DISTRIBUIÇÃO  FORNECIMENTO E INSTALAÇÃO. AF_01/2016</v>
          </cell>
          <cell r="C3920" t="str">
            <v>UN</v>
          </cell>
          <cell r="D3920" t="str">
            <v>5,70</v>
          </cell>
        </row>
        <row r="3921">
          <cell r="A3921">
            <v>93081</v>
          </cell>
          <cell r="B3921" t="str">
            <v>CONECTOR EM BRONZE/LATÃO, DN 15 MM X 1/2", SEM ANEL DE SOLDA, BOLSA X ROSCA F, INSTALADO EM RAMAL DE DISTRIBUIÇÃO  FORNECIMENTO E INSTALAÇÃO. AF_01/2016</v>
          </cell>
          <cell r="C3921" t="str">
            <v>UN</v>
          </cell>
          <cell r="D3921" t="str">
            <v>13,38</v>
          </cell>
        </row>
        <row r="3922">
          <cell r="A3922">
            <v>93082</v>
          </cell>
          <cell r="B3922" t="str">
            <v>CURVA DE TRANSPOSIÇÃO EM BRONZE/LATÃO, DN 15 MM, SEM ANEL DE SOLDA, BOLSA X BOLSA, INSTALADO EM RAMAL DE DISTRIBUIÇÃO  FORNECIMENTO E INSTALAÇÃO. AF_01/2016</v>
          </cell>
          <cell r="C3922" t="str">
            <v>UN</v>
          </cell>
          <cell r="D3922" t="str">
            <v>16,44</v>
          </cell>
        </row>
        <row r="3923">
          <cell r="A3923">
            <v>93083</v>
          </cell>
          <cell r="B3923" t="str">
            <v>JUNTA DE EXPANSÃO EM COBRE, DN 15 MM, PONTA X PONTA, INSTALADO EM RAMAL DE DISTRIBUIÇÃO  FORNECIMENTO E INSTALAÇÃO. AF_01/2016</v>
          </cell>
          <cell r="C3923" t="str">
            <v>UN</v>
          </cell>
          <cell r="D3923" t="str">
            <v>315,20</v>
          </cell>
        </row>
        <row r="3924">
          <cell r="A3924">
            <v>93084</v>
          </cell>
          <cell r="B3924" t="str">
            <v>LUVA PASSANTE EM COBRE, DN 22 MM, SEM ANEL DE SOLDA, INSTALADO EM RAMAL DE DISTRIBUIÇÃO  FORNECIMENTO E INSTALAÇÃO. AF_01/2016</v>
          </cell>
          <cell r="C3924" t="str">
            <v>UN</v>
          </cell>
          <cell r="D3924" t="str">
            <v>9,46</v>
          </cell>
        </row>
        <row r="3925">
          <cell r="A3925">
            <v>93085</v>
          </cell>
          <cell r="B3925" t="str">
            <v>BUCHA DE REDUÇÃO EM COBRE, DN 22 MM X 15 MM, SEM ANEL DE SOLDA, PONTA X BOLSA, INSTALADO EM RAMAL DE DISTRIBUIÇÃO  FORNECIMENTO E INSTALAÇÃO. AF_01/2016</v>
          </cell>
          <cell r="C3925" t="str">
            <v>UN</v>
          </cell>
          <cell r="D3925" t="str">
            <v>8,82</v>
          </cell>
        </row>
        <row r="3926">
          <cell r="A3926">
            <v>93086</v>
          </cell>
          <cell r="B3926" t="str">
            <v>JUNTA DE EXPANSÃO EM COBRE, DN 22 MM, PONTA X PONTA, INSTALADO EM RAMAL DE DISTRIBUIÇÃO  FORNECIMENTO E INSTALAÇÃO. AF_01/2016</v>
          </cell>
          <cell r="C3926" t="str">
            <v>UN</v>
          </cell>
          <cell r="D3926" t="str">
            <v>366,02</v>
          </cell>
        </row>
        <row r="3927">
          <cell r="A3927">
            <v>93087</v>
          </cell>
          <cell r="B3927" t="str">
            <v>CONECTOR EM BRONZE/LATÃO, DN 22 MM X 1/2", SEM ANEL DE SOLDA, BOLSA X ROSCA F, INSTALADO EM RAMAL DE DISTRIBUIÇÃO  FORNECIMENTO E INSTALAÇÃO. AF_01/2016</v>
          </cell>
          <cell r="C3927" t="str">
            <v>UN</v>
          </cell>
          <cell r="D3927" t="str">
            <v>14,52</v>
          </cell>
        </row>
        <row r="3928">
          <cell r="A3928">
            <v>93088</v>
          </cell>
          <cell r="B3928" t="str">
            <v>CONECTOR EM BRONZE/LATÃO, DN 22 MM X 3/4", SEM ANEL DE SOLDA, BOLSA X ROSCA F, INSTALADO EM RAMAL DE DISTRIBUIÇÃO  FORNECIMENTO E INSTALAÇÃO. AF_01/2016</v>
          </cell>
          <cell r="C3928" t="str">
            <v>UN</v>
          </cell>
          <cell r="D3928" t="str">
            <v>17,01</v>
          </cell>
        </row>
        <row r="3929">
          <cell r="A3929">
            <v>93089</v>
          </cell>
          <cell r="B3929" t="str">
            <v>CURVA DE TRANSPOSIÇÃO EM BRONZE/LATÃO, DN 22 MM, SEM ANEL DE SOLDA, BOLSA X BOLSA, INSTALADO EM RAMAL DE DISTRIBUIÇÃO  FORNECIMENTO E INSTALAÇÃO. AF_01/2016</v>
          </cell>
          <cell r="C3929" t="str">
            <v>UN</v>
          </cell>
          <cell r="D3929" t="str">
            <v>33,07</v>
          </cell>
        </row>
        <row r="3930">
          <cell r="A3930">
            <v>93090</v>
          </cell>
          <cell r="B3930" t="str">
            <v>LUVA PASSANTE EM COBRE, DN 28 MM, SEM ANEL DE SOLDA, INSTALADO EM RAMAL DE DISTRIBUIÇÃO  FORNECIMENTO E INSTALAÇÃO. AF_01/2016</v>
          </cell>
          <cell r="C3930" t="str">
            <v>UN</v>
          </cell>
          <cell r="D3930" t="str">
            <v>13,21</v>
          </cell>
        </row>
        <row r="3931">
          <cell r="A3931">
            <v>93091</v>
          </cell>
          <cell r="B3931" t="str">
            <v>BUCHA DE REDUÇÃO EM COBRE, DN 28 MM X 22 MM, SEM ANEL DE SOLDA, INSTALADO EM RAMAL DE DISTRIBUIÇÃO  FORNECIMENTO E INSTALAÇÃO. AF_01/2016</v>
          </cell>
          <cell r="C3931" t="str">
            <v>UN</v>
          </cell>
          <cell r="D3931" t="str">
            <v>11,69</v>
          </cell>
        </row>
        <row r="3932">
          <cell r="A3932">
            <v>93092</v>
          </cell>
          <cell r="B3932" t="str">
            <v>JUNTA DE EXPANSÃO EM COBRE, DN 28 MM, PONTA X PONTA, INSTALADO EM RAMAL DE DISTRIBUIÇÃO  FORNECIMENTO E INSTALAÇÃO. AF_01/2016</v>
          </cell>
          <cell r="C3932" t="str">
            <v>UN</v>
          </cell>
          <cell r="D3932" t="str">
            <v>402,36</v>
          </cell>
        </row>
        <row r="3933">
          <cell r="A3933">
            <v>93093</v>
          </cell>
          <cell r="B3933" t="str">
            <v>CONECTOR EM BRONZE/LATÃO, DN 28 MM X 1/2", SEM ANEL DE SOLDA, BOLSA X ROSCA F, INSTALADO EM RAMAL DE DISTRIBUIÇÃO  FORNECIMENTO E INSTALAÇÃO. AF_01/2016</v>
          </cell>
          <cell r="C3933" t="str">
            <v>UN</v>
          </cell>
          <cell r="D3933" t="str">
            <v>22,69</v>
          </cell>
        </row>
        <row r="3934">
          <cell r="A3934">
            <v>93094</v>
          </cell>
          <cell r="B3934" t="str">
            <v>CURVA DE TRANSPOSIÇÃO EM BRONZE/LATÃO, DN 28 MM, SEM ANEL DE SOLDA, BOLSA X BOLSA, INSTALADO EM RAMAL DE DISTRIBUIÇÃO  FORNECIMENTO E INSTALAÇÃO. AF_01/2016</v>
          </cell>
          <cell r="C3934" t="str">
            <v>UN</v>
          </cell>
          <cell r="D3934" t="str">
            <v>56,63</v>
          </cell>
        </row>
        <row r="3935">
          <cell r="A3935">
            <v>93095</v>
          </cell>
          <cell r="B3935" t="str">
            <v>TE DUPLA CURVA EM BRONZE/LATÃO, DN 1/2" X 15 MM X 1/2", SEM ANEL DE SOLDA, ROSCA F X BOLSA X ROSCA F, INSTALADO EM RAMAL DE DISTRIBUIÇÃO  FORNECIMENTO E INSTALAÇÃO. AF_01/2016</v>
          </cell>
          <cell r="C3935" t="str">
            <v>UN</v>
          </cell>
          <cell r="D3935" t="str">
            <v>42,47</v>
          </cell>
        </row>
        <row r="3936">
          <cell r="A3936">
            <v>93096</v>
          </cell>
          <cell r="B3936" t="str">
            <v>TE DUPLA CURVA EM BRONZE/LATÃO, DN 3/4" X 22 MM X 3/4", SEM ANEL DE SOLDA, ROSCA F X BOLSA X ROSCA F, INSTALADO EM RAMAL DE DISTRIBUIÇÃO  FORNECIMENTO E INSTALAÇÃO. AF_01/2016</v>
          </cell>
          <cell r="C3936" t="str">
            <v>UN</v>
          </cell>
          <cell r="D3936" t="str">
            <v>60,67</v>
          </cell>
        </row>
        <row r="3937">
          <cell r="A3937">
            <v>93097</v>
          </cell>
          <cell r="B3937" t="str">
            <v>CURVA EM COBRE, DN 15 MM, 45 GRAUS, SEM ANEL DE SOLDA, BOLSA X BOLSA, INSTALADO EM RAMAL E SUB-RAMAL  FORNECIMENTO E INSTALAÇÃO. AF_01/2016</v>
          </cell>
          <cell r="C3937" t="str">
            <v>UN</v>
          </cell>
          <cell r="D3937" t="str">
            <v>8,90</v>
          </cell>
        </row>
        <row r="3938">
          <cell r="A3938">
            <v>93098</v>
          </cell>
          <cell r="B3938" t="str">
            <v>COTOVELO EM BRONZE/LATÃO, DN 15 MM X 1/2", 90 GRAUS, SEM ANEL DE SOLDA, BOLSA X ROSCA F, INSTALADO EM RAMAL E SUB-RAMAL  FORNECIMENTO E INSTALAÇÃO. AF_01/2016</v>
          </cell>
          <cell r="C3938" t="str">
            <v>UN</v>
          </cell>
          <cell r="D3938" t="str">
            <v>14,95</v>
          </cell>
        </row>
        <row r="3939">
          <cell r="A3939">
            <v>93099</v>
          </cell>
          <cell r="B3939" t="str">
            <v>CURVA EM COBRE, DN 22 MM, 45 GRAUS, SEM ANEL DE SOLDA, BOLSA X BOLSA, INSTALADO EM RAMAL E SUB-RAMAL  FORNECIMENTO E INSTALAÇÃO. AF_01/2016</v>
          </cell>
          <cell r="C3939" t="str">
            <v>UN</v>
          </cell>
          <cell r="D3939" t="str">
            <v>16,14</v>
          </cell>
        </row>
        <row r="3940">
          <cell r="A3940">
            <v>93100</v>
          </cell>
          <cell r="B3940" t="str">
            <v>COTOVELO EM BRONZE/LATÃO, DN 22 MM X 1/2", 90 GRAUS, SEM ANEL DE SOLDA, BOLSA X ROSCA F, INSTALADO EM RAMAL E SUB-RAMAL  FORNECIMENTO E INSTALAÇÃO. AF_01/2016</v>
          </cell>
          <cell r="C3940" t="str">
            <v>UN</v>
          </cell>
          <cell r="D3940" t="str">
            <v>22,94</v>
          </cell>
        </row>
        <row r="3941">
          <cell r="A3941">
            <v>93101</v>
          </cell>
          <cell r="B3941" t="str">
            <v>COTOVELO EM BRONZE/LATÃO, DN 22 MM X 3/4", 90 GRAUS, SEM ANEL DE SOLDA, BOLSA X ROSCA F, INSTALADO EM RAMAL E SUB-RAMAL  FORNECIMENTO E INSTALAÇÃO. AF_01/2016</v>
          </cell>
          <cell r="C3941" t="str">
            <v>UN</v>
          </cell>
          <cell r="D3941" t="str">
            <v>24,73</v>
          </cell>
        </row>
        <row r="3942">
          <cell r="A3942">
            <v>93102</v>
          </cell>
          <cell r="B3942" t="str">
            <v>CURVA EM COBRE, DN 28 MM, 45 GRAUS, SEM ANEL DE SOLDA, BOLSA X BOLSA, INSTALADO EM RAMAL E SUB-RAMAL  FORNECIMENTO E INSTALAÇÃO. AF_01/2016</v>
          </cell>
          <cell r="C3942" t="str">
            <v>UN</v>
          </cell>
          <cell r="D3942" t="str">
            <v>21,76</v>
          </cell>
        </row>
        <row r="3943">
          <cell r="A3943">
            <v>93103</v>
          </cell>
          <cell r="B3943" t="str">
            <v>LUVA PASSANTE EM COBRE, DN 15 MM, SEM ANEL DE SOLDA, INSTALADO EM RAMAL E SUB-RAMAL  FORNECIMENTO E INSTALAÇÃO. AF_01/2016</v>
          </cell>
          <cell r="C3943" t="str">
            <v>UN</v>
          </cell>
          <cell r="D3943" t="str">
            <v>5,83</v>
          </cell>
        </row>
        <row r="3944">
          <cell r="A3944">
            <v>93104</v>
          </cell>
          <cell r="B3944" t="str">
            <v>CONECTOR EM BRONZE/LATÃO, DN 15 MM X 1/2", SEM ANEL DE SOLDA, BOLSA X ROSCA F, INSTALADO EM RAMAL E SUB-RAMAL  FORNECIMENTO E INSTALAÇÃO. AF_01/2016</v>
          </cell>
          <cell r="C3944" t="str">
            <v>UN</v>
          </cell>
          <cell r="D3944" t="str">
            <v>13,51</v>
          </cell>
        </row>
        <row r="3945">
          <cell r="A3945">
            <v>93105</v>
          </cell>
          <cell r="B3945" t="str">
            <v>CURVA DE TRANSPOSIÇÃO EM BRONZE/LATÃO, DN 15 MM, SEM ANEL DE SOLDA, BOLSA X BOLSA, INSTALADO EM RAMAL E SUB-RAMAL  FORNECIMENTO E INSTALAÇÃO. AF_01/2016</v>
          </cell>
          <cell r="C3945" t="str">
            <v>UN</v>
          </cell>
          <cell r="D3945" t="str">
            <v>16,57</v>
          </cell>
        </row>
        <row r="3946">
          <cell r="A3946">
            <v>93106</v>
          </cell>
          <cell r="B3946" t="str">
            <v>JUNTA DE EXPANSÃO EM COBRE, DN 15 MM, PONTA X PONTA, INSTALADO EM RAMAL E SUB-RAMAL  FORNECIMENTO E INSTALAÇÃO. AF_01/2016</v>
          </cell>
          <cell r="C3946" t="str">
            <v>UN</v>
          </cell>
          <cell r="D3946" t="str">
            <v>315,33</v>
          </cell>
        </row>
        <row r="3947">
          <cell r="A3947">
            <v>93107</v>
          </cell>
          <cell r="B3947" t="str">
            <v>LUVA PASSANTE EM COBRE, DN 22 MM, SEM ANEL DE SOLDA, INSTALADO EM RAMAL E SUB-RAMAL  FORNECIMENTO E INSTALAÇÃO. AF_01/2016</v>
          </cell>
          <cell r="C3947" t="str">
            <v>UN</v>
          </cell>
          <cell r="D3947" t="str">
            <v>10,67</v>
          </cell>
        </row>
        <row r="3948">
          <cell r="A3948">
            <v>93108</v>
          </cell>
          <cell r="B3948" t="str">
            <v>BUCHA DE REDUÇÃO EM COBRE, DN 22 MM X 15 MM, SEM ANEL DE SOLDA, PONTA X BOLSA, INSTALADO EM RAMAL E SUB-RAMAL  FORNECIMENTO E INSTALAÇÃO. AF_01/2016</v>
          </cell>
          <cell r="C3948" t="str">
            <v>UN</v>
          </cell>
          <cell r="D3948" t="str">
            <v>10,03</v>
          </cell>
        </row>
        <row r="3949">
          <cell r="A3949">
            <v>93109</v>
          </cell>
          <cell r="B3949" t="str">
            <v>JUNTA DE EXPANSÃO EM COBRE, DN 22 MM, PONTA X PONTA, INSTALADO EM RAMAL E SUB-RAMAL  FORNECIMENTO E INSTALAÇÃO. AF_01/2016</v>
          </cell>
          <cell r="C3949" t="str">
            <v>UN</v>
          </cell>
          <cell r="D3949" t="str">
            <v>367,23</v>
          </cell>
        </row>
        <row r="3950">
          <cell r="A3950">
            <v>93110</v>
          </cell>
          <cell r="B3950" t="str">
            <v>CONECTOR EM BRONZE/LATÃO, DN 22 MM X 1/2", SEM ANEL DE SOLDA, BOLSA X ROSCA F, INSTALADO EM RAMAL E SUB-RAMAL  FORNECIMENTO E INSTALAÇÃO. AF_01/2016</v>
          </cell>
          <cell r="C3950" t="str">
            <v>UN</v>
          </cell>
          <cell r="D3950" t="str">
            <v>15,73</v>
          </cell>
        </row>
        <row r="3951">
          <cell r="A3951">
            <v>93111</v>
          </cell>
          <cell r="B3951" t="str">
            <v>CONECTOR EM BRONZE/LATÃO, DN 22 MM X 3/4", SEM ANEL DE SOLDA, BOLSA X ROSCA F, INSTALADO EM RAMAL E SUB-RAMAL  FORNECIMENTO E INSTALAÇÃO. AF_01/2016</v>
          </cell>
          <cell r="C3951" t="str">
            <v>UN</v>
          </cell>
          <cell r="D3951" t="str">
            <v>18,10</v>
          </cell>
        </row>
        <row r="3952">
          <cell r="A3952">
            <v>93112</v>
          </cell>
          <cell r="B3952" t="str">
            <v>CURVA DE TRANSPOSIÇÃO EM BRONZE/LATÃO, DN 22 MM, SEM ANEL DE SOLDA, BOLSA X BOLSA, INSTALADO EM RAMAL E SUB-RAMAL  FORNECIMENTO E INSTALAÇÃO. AF_01/2016</v>
          </cell>
          <cell r="C3952" t="str">
            <v>UN</v>
          </cell>
          <cell r="D3952" t="str">
            <v>34,28</v>
          </cell>
        </row>
        <row r="3953">
          <cell r="A3953">
            <v>93113</v>
          </cell>
          <cell r="B3953" t="str">
            <v>LUVA PASSANTE EM COBRE, DN 28 MM, SEM ANEL DE SOLDA, INSTALADO EM RAMAL E SUB-RAMAL  FORNECIMENTO E INSTALAÇÃO. AF_01/2016</v>
          </cell>
          <cell r="C3953" t="str">
            <v>UN</v>
          </cell>
          <cell r="D3953" t="str">
            <v>15,41</v>
          </cell>
        </row>
        <row r="3954">
          <cell r="A3954">
            <v>93114</v>
          </cell>
          <cell r="B3954" t="str">
            <v>CONECTOR EM BRONZE/LATÃO, DN 28 MM X 1/2", SEM ANEL DE SOLDA, BOLSA X ROSCA F, INSTALADO EM RAMAL E SUB-RAMAL  FORNECIMENTO E INSTALAÇÃO. AF_01/2016</v>
          </cell>
          <cell r="C3954" t="str">
            <v>UN</v>
          </cell>
          <cell r="D3954" t="str">
            <v>24,89</v>
          </cell>
        </row>
        <row r="3955">
          <cell r="A3955">
            <v>93115</v>
          </cell>
          <cell r="B3955" t="str">
            <v>CURVA DE TRANSPOSIÇÃO EM BRONZE/LATÃO, DN 28 MM, SEM ANEL DE SOLDA, BOLSA X BOLSA, INSTALADO EM RAMAL E SUB-RAMAL  FORNECIMENTO E INSTALAÇÃO. AF_01/2016</v>
          </cell>
          <cell r="C3955" t="str">
            <v>UN</v>
          </cell>
          <cell r="D3955" t="str">
            <v>58,83</v>
          </cell>
        </row>
        <row r="3956">
          <cell r="A3956">
            <v>93116</v>
          </cell>
          <cell r="B3956" t="str">
            <v>JUNTA DE EXPANSÃO EM COBRE, DN 28 MM, PONTA X PONTA, INSTALADO EM RAMAL E SUB-RAMAL  FORNECIMENTO E INSTALAÇÃO. AF_01/2016</v>
          </cell>
          <cell r="C3956" t="str">
            <v>UN</v>
          </cell>
          <cell r="D3956" t="str">
            <v>404,56</v>
          </cell>
        </row>
        <row r="3957">
          <cell r="A3957">
            <v>93117</v>
          </cell>
          <cell r="B3957" t="str">
            <v>TE DUPLA CURVA EM BRONZE/LATÃO, DN 1/2" X 15 MM X 1/2", SEM ANEL DE SOLDA, ROSCA F X BOLSA X ROSCA F, INSTALADO EM RAMAL E SUB-RAMAL  FORNECIMENTO E INSTALAÇÃO. AF_01/2016</v>
          </cell>
          <cell r="C3957" t="str">
            <v>UN</v>
          </cell>
          <cell r="D3957" t="str">
            <v>42,67</v>
          </cell>
        </row>
        <row r="3958">
          <cell r="A3958">
            <v>93118</v>
          </cell>
          <cell r="B3958" t="str">
            <v>TE DUPLA CURVA EM BRONZE/LATÃO, DN 3/4" X 22 MM X 3/4", SEM ANEL DE SOLDA, ROSCA F X BOLSA X ROSCA F, INSTALADO EM RAMAL E SUB-RAMAL  FORNECIMENTO E INSTALAÇÃO. AF_01/2016</v>
          </cell>
          <cell r="C3958" t="str">
            <v>UN</v>
          </cell>
          <cell r="D3958" t="str">
            <v>63,12</v>
          </cell>
        </row>
        <row r="3959">
          <cell r="A3959">
            <v>93119</v>
          </cell>
          <cell r="B3959" t="str">
            <v>CURVA EM COBRE, DN 22 MM, 45 GRAUS, SEM ANEL DE SOLDA, BOLSA X BOLSA, INSTALADO EM PRUMADA  FORNECIMENTO E INSTALAÇÃO. AF_01/2016</v>
          </cell>
          <cell r="C3959" t="str">
            <v>UN</v>
          </cell>
          <cell r="D3959" t="str">
            <v>12,27</v>
          </cell>
        </row>
        <row r="3960">
          <cell r="A3960">
            <v>93120</v>
          </cell>
          <cell r="B3960" t="str">
            <v>COTOVELO EM BRONZE/LATÃO, DN 22 MM X 1/2", 90 GRAUS, SEM ANEL DE SOLDA, BOLSA X ROSCA F, INSTALADO EM PRUMADA  FORNECIMENTO E INSTALAÇÃO. AF_01/2016</v>
          </cell>
          <cell r="C3960" t="str">
            <v>UN</v>
          </cell>
          <cell r="D3960" t="str">
            <v>19,07</v>
          </cell>
        </row>
        <row r="3961">
          <cell r="A3961">
            <v>93121</v>
          </cell>
          <cell r="B3961" t="str">
            <v>COTOVELO EM BRONZE/LATÃO, DN 22 MM X 3/4", 90 GRAUS, SEM ANEL DE SOLDA, BOLSA X ROSCA F, INSTALADO EM PRUMADA  FORNECIMENTO E INSTALAÇÃO. AF_01/2016</v>
          </cell>
          <cell r="C3961" t="str">
            <v>UN</v>
          </cell>
          <cell r="D3961" t="str">
            <v>20,86</v>
          </cell>
        </row>
        <row r="3962">
          <cell r="A3962">
            <v>93122</v>
          </cell>
          <cell r="B3962" t="str">
            <v>CURVA EM COBRE, DN 28 MM, 45 GRAUS, SEM ANEL DE SOLDA, BOLSA X BOLSA, INSTALADO EM PRUMADA  FORNECIMENTO E INSTALAÇÃO. AF_01/2016</v>
          </cell>
          <cell r="C3962" t="str">
            <v>UN</v>
          </cell>
          <cell r="D3962" t="str">
            <v>18,08</v>
          </cell>
        </row>
        <row r="3963">
          <cell r="A3963">
            <v>93123</v>
          </cell>
          <cell r="B3963" t="str">
            <v>CURVA EM COBRE, DN 35 MM, 45 GRAUS, SEM ANEL DE SOLDA, BOLSA X BOLSA, INSTALADO EM PRUMADA  FORNECIMENTO E INSTALAÇÃO. AF_01/2016</v>
          </cell>
          <cell r="C3963" t="str">
            <v>UN</v>
          </cell>
          <cell r="D3963" t="str">
            <v>40,09</v>
          </cell>
        </row>
        <row r="3964">
          <cell r="A3964">
            <v>93124</v>
          </cell>
          <cell r="B3964" t="str">
            <v>CURVA EM COBRE, DN 42 MM, 45 GRAUS, SEM ANEL DE SOLDA, BOLSA X BOLSA, INSTALADO EM PRUMADA  FORNECIMENTO E INSTALAÇÃO. AF_01/2016</v>
          </cell>
          <cell r="C3964" t="str">
            <v>UN</v>
          </cell>
          <cell r="D3964" t="str">
            <v>63,17</v>
          </cell>
        </row>
        <row r="3965">
          <cell r="A3965">
            <v>93125</v>
          </cell>
          <cell r="B3965" t="str">
            <v>CURVA EM COBRE, DN 54 MM, 45 GRAUS, SEM ANEL DE SOLDA, BOLSA X BOLSA, INSTALADO EM PRUMADA  FORNECIMENTO E INSTALAÇÃO. AF_01/2016</v>
          </cell>
          <cell r="C3965" t="str">
            <v>UN</v>
          </cell>
          <cell r="D3965" t="str">
            <v>91,99</v>
          </cell>
        </row>
        <row r="3966">
          <cell r="A3966">
            <v>93126</v>
          </cell>
          <cell r="B3966" t="str">
            <v>CURVA EM COBRE, DN 66 MM, 45 GRAUS, SEM ANEL DE SOLDA, BOLSA X BOLSA, INSTALADO EM PRUMADA  FORNECIMENTO E INSTALAÇÃO. AF_01/2016</v>
          </cell>
          <cell r="C3966" t="str">
            <v>UN</v>
          </cell>
          <cell r="D3966" t="str">
            <v>204,28</v>
          </cell>
        </row>
        <row r="3967">
          <cell r="A3967">
            <v>93133</v>
          </cell>
          <cell r="B3967" t="str">
            <v>BUCHA DE REDUÇÃO EM COBRE, DN 28 MM X 22 MM, SEM ANEL DE SOLDA, INSTALADO EM RAMAL E SUB-RAMAL  FORNECIMENTO E INSTALAÇÃO. AF_01/2016</v>
          </cell>
          <cell r="C3967" t="str">
            <v>UN</v>
          </cell>
          <cell r="D3967" t="str">
            <v>13,89</v>
          </cell>
        </row>
        <row r="3968">
          <cell r="A3968">
            <v>94465</v>
          </cell>
          <cell r="B3968" t="str">
            <v>LUVA, EM FERRO GALVANIZADO, CONEXÃO ROSQUEADA, DN 50 (2), INSTALADO EM RESERVAÇÃO DE ÁGUA DE EDIFICAÇÃO QUE POSSUA RESERVATÓRIO DE FIBRA/FIBROCIMENTO  FORNECIMENTO E INSTALAÇÃO. AF_06/2016</v>
          </cell>
          <cell r="C3968" t="str">
            <v>UN</v>
          </cell>
          <cell r="D3968" t="str">
            <v>30,42</v>
          </cell>
        </row>
        <row r="3969">
          <cell r="A3969">
            <v>94466</v>
          </cell>
          <cell r="B3969" t="str">
            <v>NIPLE, EM FERRO GALVANIZADO, CONEXÃO ROSQUEADA, DN 50 (2), INSTALADO EM RESERVAÇÃO DE ÁGUA DE EDIFICAÇÃO QUE POSSUA RESERVATÓRIO DE FIBRA/FIBROCIMENTO  FORNECIMENTO E INSTALAÇÃO. AF_06/2016</v>
          </cell>
          <cell r="C3969" t="str">
            <v>UN</v>
          </cell>
          <cell r="D3969" t="str">
            <v>30,44</v>
          </cell>
        </row>
        <row r="3970">
          <cell r="A3970">
            <v>94467</v>
          </cell>
          <cell r="B3970" t="str">
            <v>LUVA, EM FERRO GALVANIZADO, CONEXÃO ROSQUEADA, DN 65 (2 1/2), INSTALADO EM RESERVAÇÃO DE ÁGUA DE EDIFICAÇÃO QUE POSSUA RESERVATÓRIO DE FIBRA/FIBROCIMENTO  FORNECIMENTO E INSTALAÇÃO. AF_06/2016</v>
          </cell>
          <cell r="C3970" t="str">
            <v>UN</v>
          </cell>
          <cell r="D3970" t="str">
            <v>46,05</v>
          </cell>
        </row>
        <row r="3971">
          <cell r="A3971">
            <v>94468</v>
          </cell>
          <cell r="B3971" t="str">
            <v>NIPLE, EM FERRO GALVANIZADO, CONEXÃO ROSQUEADA, DN 65 (2 1/2), INSTALADO EM RESERVAÇÃO DE ÁGUA DE EDIFICAÇÃO QUE POSSUA RESERVATÓRIO DE FIBRA/FIBROCIMENTO  FORNECIMENTO E INSTALAÇÃO. AF_06/2016</v>
          </cell>
          <cell r="C3971" t="str">
            <v>UN</v>
          </cell>
          <cell r="D3971" t="str">
            <v>40,50</v>
          </cell>
        </row>
        <row r="3972">
          <cell r="A3972">
            <v>94469</v>
          </cell>
          <cell r="B3972" t="str">
            <v>LUVA, EM FERRO GALVANIZADO, CONEXÃO ROSQUEADA, DN 80 (3), INSTALADO EM RESERVAÇÃO DE ÁGUA DE EDIFICAÇÃO QUE POSSUA RESERVATÓRIO DE FIBRA/FIBROCIMENTO  FORNECIMENTO E INSTALAÇÃO. AF_06/2016</v>
          </cell>
          <cell r="C3972" t="str">
            <v>UN</v>
          </cell>
          <cell r="D3972" t="str">
            <v>66,52</v>
          </cell>
        </row>
        <row r="3973">
          <cell r="A3973">
            <v>94470</v>
          </cell>
          <cell r="B3973" t="str">
            <v>NIPLE, EM FERRO GALVANIZADO, CONEXÃO ROSQUEADA, DN 80 (3), INSTALADO EM RESERVAÇÃO DE ÁGUA DE EDIFICAÇÃO QUE POSSUA RESERVATÓRIO DE FIBRA/FIBROCIMENTO  FORNECIMENTO E INSTALAÇÃO. AF_06/2016</v>
          </cell>
          <cell r="C3973" t="str">
            <v>UN</v>
          </cell>
          <cell r="D3973" t="str">
            <v>61,59</v>
          </cell>
        </row>
        <row r="3974">
          <cell r="A3974">
            <v>94471</v>
          </cell>
          <cell r="B3974" t="str">
            <v>COTOVELO 90 GRAUS, EM FERRO GALVANIZADO, CONEXÃO ROSQUEADA, DN 50 (2), INSTALADO EM RESERVAÇÃO DE ÁGUA DE EDIFICAÇÃO QUE POSSUA RESERVATÓRIO DE FIBRA/FIBROCIMENTO  FORNECIMENTO E INSTALAÇÃO. AF_06/2016</v>
          </cell>
          <cell r="C3974" t="str">
            <v>UN</v>
          </cell>
          <cell r="D3974" t="str">
            <v>43,97</v>
          </cell>
        </row>
        <row r="3975">
          <cell r="A3975">
            <v>94472</v>
          </cell>
          <cell r="B3975" t="str">
            <v>COTOVELO 45 GRAUS, EM FERRO GALVANIZADO, CONEXÃO ROSQUEADA, DN 50 (2), INSTALADO EM RESERVAÇÃO DE ÁGUA DE EDIFICAÇÃO QUE POSSUA RESERVATÓRIO DE FIBRA/FIBROCIMENTO  FORNECIMENTO E INSTALAÇÃO. AF_06/2016</v>
          </cell>
          <cell r="C3975" t="str">
            <v>UN</v>
          </cell>
          <cell r="D3975" t="str">
            <v>45,20</v>
          </cell>
        </row>
        <row r="3976">
          <cell r="A3976">
            <v>94473</v>
          </cell>
          <cell r="B3976" t="str">
            <v>COTOVELO 90 GRAUS, EM FERRO GALVANIZADO, CONEXÃO ROSQUEADA, DN 65 (2 1/2), INSTALADO EM RESERVAÇÃO DE ÁGUA DE EDIFICAÇÃO QUE POSSUA RESERVATÓRIO DE FIBRA/FIBROCIMENTO  FORNECIMENTO E INSTALAÇÃO. AF_06/2016</v>
          </cell>
          <cell r="C3976" t="str">
            <v>UN</v>
          </cell>
          <cell r="D3976" t="str">
            <v>66,04</v>
          </cell>
        </row>
        <row r="3977">
          <cell r="A3977">
            <v>94474</v>
          </cell>
          <cell r="B3977" t="str">
            <v>COTOVELO 45 GRAUS, EM FERRO GALVANIZADO, CONEXÃO ROSQUEADA, DN 65 (2 1/2), INSTALADO EM RESERVAÇÃO DE ÁGUA DE EDIFICAÇÃO QUE POSSUA RESERVATÓRIO DE FIBRA/FIBROCIMENTO  FORNECIMENTO E INSTALAÇÃO. AF_06/2016</v>
          </cell>
          <cell r="C3977" t="str">
            <v>UN</v>
          </cell>
          <cell r="D3977" t="str">
            <v>71,47</v>
          </cell>
        </row>
        <row r="3978">
          <cell r="A3978">
            <v>94475</v>
          </cell>
          <cell r="B3978" t="str">
            <v>COTOVELO 90 GRAUS, EM FERRO GALVANIZADO, CONEXÃO ROSQUEADA, DN 80 (3), INSTALADO EM RESERVAÇÃO DE ÁGUA DE EDIFICAÇÃO QUE POSSUA RESERVATÓRIO DE FIBRA/FIBROCIMENTO  FORNECIMENTO E INSTALAÇÃO. AF_06/2016</v>
          </cell>
          <cell r="C3978" t="str">
            <v>UN</v>
          </cell>
          <cell r="D3978" t="str">
            <v>90,43</v>
          </cell>
        </row>
        <row r="3979">
          <cell r="A3979">
            <v>94476</v>
          </cell>
          <cell r="B3979" t="str">
            <v>COTOVELO 45 GRAUS, EM FERRO GALVANIZADO, CONEXÃO ROSQUEADA, DN 80 (3), INSTALADO EM RESERVAÇÃO DE ÁGUA DE EDIFICAÇÃO QUE POSSUA RESERVATÓRIO DE FIBRA/FIBROCIMENTO  FORNECIMENTO E INSTALAÇÃO. AF_06/2016</v>
          </cell>
          <cell r="C3979" t="str">
            <v>UN</v>
          </cell>
          <cell r="D3979" t="str">
            <v>100,89</v>
          </cell>
        </row>
        <row r="3980">
          <cell r="A3980">
            <v>94477</v>
          </cell>
          <cell r="B3980" t="str">
            <v>TÊ, EM FERRO GALVANIZADO, CONEXÃO ROSQUEADA, DN 50 (2), INSTALADO EM RESERVAÇÃO DE ÁGUA DE EDIFICAÇÃO QUE POSSUA RESERVATÓRIO DE FIBRA/FIBROCIMENTO  FORNECIMENTO E INSTALAÇÃO. AF_06/2016</v>
          </cell>
          <cell r="C3980" t="str">
            <v>UN</v>
          </cell>
          <cell r="D3980" t="str">
            <v>58,53</v>
          </cell>
        </row>
        <row r="3981">
          <cell r="A3981">
            <v>94478</v>
          </cell>
          <cell r="B3981" t="str">
            <v>TÊ, EM FERRO GALVANIZADO, CONEXÃO ROSQUEADA, DN 65 (2 1/2), INSTALADO EM RESERVAÇÃO DE ÁGUA DE EDIFICAÇÃO QUE POSSUA RESERVATÓRIO DE FIBRA/FIBROCIMENTO  FORNECIMENTO E INSTALAÇÃO. AF_06/2016</v>
          </cell>
          <cell r="C3981" t="str">
            <v>UN</v>
          </cell>
          <cell r="D3981" t="str">
            <v>90,71</v>
          </cell>
        </row>
        <row r="3982">
          <cell r="A3982">
            <v>94479</v>
          </cell>
          <cell r="B3982" t="str">
            <v>TÊ, EM FERRO GALVANIZADO, CONEXÃO ROSQUEADA, DN 80 (3), INSTALADO EM RESERVAÇÃO DE ÁGUA DE EDIFICAÇÃO QUE POSSUA RESERVATÓRIO DE FIBRA/FIBROCIMENTO  FORNECIMENTO E INSTALAÇÃO. AF_06/2016</v>
          </cell>
          <cell r="C3982" t="str">
            <v>UN</v>
          </cell>
          <cell r="D3982" t="str">
            <v>119,49</v>
          </cell>
        </row>
        <row r="3983">
          <cell r="A3983">
            <v>94606</v>
          </cell>
          <cell r="B3983" t="str">
            <v>LUVA EM COBRE, DN 54 MM, SEM ANEL DE SOLDA, INSTALADO EM RESERVAÇÃO DE ÁGUA DE EDIFICAÇÃO QUE POSSUA RESERVATÓRIO DE FIBRA/FIBROCIMENTO  FORNECIMENTO E INSTALAÇÃO. AF_06/2016</v>
          </cell>
          <cell r="C3983" t="str">
            <v>UN</v>
          </cell>
          <cell r="D3983" t="str">
            <v>55,30</v>
          </cell>
        </row>
        <row r="3984">
          <cell r="A3984">
            <v>94608</v>
          </cell>
          <cell r="B3984" t="str">
            <v>LUVA EM COBRE, DN 66 MM, SEM ANEL DE SOLDA, INSTALADO EM RESERVAÇÃO DE ÁGUA DE EDIFICAÇÃO QUE POSSUA RESERVATÓRIO DE FIBRA/FIBROCIMENTO  FORNECIMENTO E INSTALAÇÃO. AF_06/2016</v>
          </cell>
          <cell r="C3984" t="str">
            <v>UN</v>
          </cell>
          <cell r="D3984" t="str">
            <v>135,99</v>
          </cell>
        </row>
        <row r="3985">
          <cell r="A3985">
            <v>94610</v>
          </cell>
          <cell r="B3985" t="str">
            <v>LUVA EM COBRE, DN 79 MM, SEM ANEL DE SOLDA, INSTALADO EM RESERVAÇÃO DE ÁGUA DE EDIFICAÇÃO QUE POSSUA RESERVATÓRIO DE FIBRA/FIBROCIMENTO  FORNECIMENTO E INSTALAÇÃO. AF_06/2016</v>
          </cell>
          <cell r="C3985" t="str">
            <v>UN</v>
          </cell>
          <cell r="D3985" t="str">
            <v>202,03</v>
          </cell>
        </row>
        <row r="3986">
          <cell r="A3986">
            <v>94612</v>
          </cell>
          <cell r="B3986" t="str">
            <v>LUVA DE COBRE, DN 104 MM, SEM ANEL DE SOLDA, INSTALADO EM RESERVAÇÃO DE ÁGUA DE EDIFICAÇÃO QUE POSSUA RESERVATÓRIO DE FIBRA/FIBROCIMENTO  FORNECIMENTO E INSTALAÇÃO. AF_06/2016</v>
          </cell>
          <cell r="C3986" t="str">
            <v>UN</v>
          </cell>
          <cell r="D3986" t="str">
            <v>283,49</v>
          </cell>
        </row>
        <row r="3987">
          <cell r="A3987">
            <v>94614</v>
          </cell>
          <cell r="B3987" t="str">
            <v>COTOVELO EM COBRE, DN 54 MM, 90 GRAUS, SEM ANEL DE SOLDA, INSTALADO EM RESERVAÇÃO DE ÁGUA DE EDIFICAÇÃO QUE POSSUA RESERVATÓRIO DE FIBRA/FIBROCIMENTO  FORNECIMENTO E INSTALAÇÃO. AF_06/2016</v>
          </cell>
          <cell r="C3987" t="str">
            <v>UN</v>
          </cell>
          <cell r="D3987" t="str">
            <v>93,54</v>
          </cell>
        </row>
        <row r="3988">
          <cell r="A3988">
            <v>94615</v>
          </cell>
          <cell r="B3988" t="str">
            <v>CURVA EM COBRE, DN 54 MM, 45 GRAUS, SEM ANEL DE SOLDA, BOLSA X BOLSA, INSTALADO EM RESERVAÇÃO DE ÁGUA DE EDIFICAÇÃO QUE POSSUA RESERVATÓRIO DE FIBRA/FIBROCIMENTO  FORNECIMENTO E INSTALAÇÃO. AF_06/2016</v>
          </cell>
          <cell r="C3988" t="str">
            <v>UN</v>
          </cell>
          <cell r="D3988" t="str">
            <v>106,21</v>
          </cell>
        </row>
        <row r="3989">
          <cell r="A3989">
            <v>94616</v>
          </cell>
          <cell r="B3989" t="str">
            <v>COTOVELO EM COBRE, DN 66 MM, 90 GRAUS, SEM ANEL DE SOLDA, INSTALADO EM RESERVAÇÃO DE ÁGUA DE EDIFICAÇÃO QUE POSSUA RESERVATÓRIO DE FIBRA/FIBROCIMENTO  FORNECIMENTO E INSTALAÇÃO. AF_06/2016</v>
          </cell>
          <cell r="C3989" t="str">
            <v>UN</v>
          </cell>
          <cell r="D3989" t="str">
            <v>260,03</v>
          </cell>
        </row>
        <row r="3990">
          <cell r="A3990">
            <v>94617</v>
          </cell>
          <cell r="B3990" t="str">
            <v>CURVA EM COBRE, DN 66 MM, 45 GRAUS, SEM ANEL DE SOLDA, BOLSA X BOLSA, INSTALADO EM RESERVAÇÃO DE ÁGUA DE EDIFICAÇÃO QUE POSSUA RESERVATÓRIO DE FIBRA/FIBROCIMENTO  FORNECIMENTO E INSTALAÇÃO. AF_06/2016</v>
          </cell>
          <cell r="C3990" t="str">
            <v>UN</v>
          </cell>
          <cell r="D3990" t="str">
            <v>215,99</v>
          </cell>
        </row>
        <row r="3991">
          <cell r="A3991">
            <v>94618</v>
          </cell>
          <cell r="B3991" t="str">
            <v>COTOVELO EM COBRE, DN 79 MM, 90 GRAUS, SEM ANEL DE SOLDA, INSTALADO EM RESERVAÇÃO DE ÁGUA DE EDIFICAÇÃO QUE POSSUA RESERVATÓRIO DE FIBRA/FIBROCIMENTO  FORNECIMENTO E INSTALAÇÃO. AF_06/2016</v>
          </cell>
          <cell r="C3991" t="str">
            <v>UN</v>
          </cell>
          <cell r="D3991" t="str">
            <v>255,34</v>
          </cell>
        </row>
        <row r="3992">
          <cell r="A3992">
            <v>94620</v>
          </cell>
          <cell r="B3992" t="str">
            <v>COTOVELO EM COBRE, DN 104 MM, 90 GRAUS, SEM ANEL DE SOLDA, INSTALADO EM RESERVAÇÃO DE ÁGUA DE EDIFICAÇÃO QUE POSSUA RESERVATÓRIO DE FIBRA/FIBROCIMENTO  FORNECIMENTO E INSTALAÇÃO. AF_06/2016</v>
          </cell>
          <cell r="C3992" t="str">
            <v>UN</v>
          </cell>
          <cell r="D3992" t="str">
            <v>584,80</v>
          </cell>
        </row>
        <row r="3993">
          <cell r="A3993">
            <v>94622</v>
          </cell>
          <cell r="B3993" t="str">
            <v>TE EM COBRE, DN 54 MM, SEM ANEL DE SOLDA, INSTALADO EM RESERVAÇÃO DE ÁGUA DE EDIFICAÇÃO QUE POSSUA RESERVATÓRIO DE FIBRA/FIBROCIMENTO  FORNECIMENTO E INSTALAÇÃO. AF_06/2016</v>
          </cell>
          <cell r="C3993" t="str">
            <v>UN</v>
          </cell>
          <cell r="D3993" t="str">
            <v>136,85</v>
          </cell>
        </row>
        <row r="3994">
          <cell r="A3994">
            <v>94623</v>
          </cell>
          <cell r="B3994" t="str">
            <v>TE EM COBRE, DN 66 MM, SEM ANEL DE SOLDA, INSTALADO EM RESERVAÇÃO DE ÁGUA DE EDIFICAÇÃO QUE POSSUA RESERVATÓRIO DE FIBRA/FIBROCIMENTO  FORNECIMENTO E INSTALAÇÃO. AF_06/2016</v>
          </cell>
          <cell r="C3994" t="str">
            <v>UN</v>
          </cell>
          <cell r="D3994" t="str">
            <v>322,03</v>
          </cell>
        </row>
        <row r="3995">
          <cell r="A3995">
            <v>94624</v>
          </cell>
          <cell r="B3995" t="str">
            <v>TE EM COBRE, DN 79 MM, SEM ANEL DE SOLDA, INSTALADO EM RESERVAÇÃO DE ÁGUA DE EDIFICAÇÃO QUE POSSUA RESERVATÓRIO DE FIBRA/FIBROCIMENTO  FORNECIMENTO E INSTALAÇÃO. AF_06/2016</v>
          </cell>
          <cell r="C3995" t="str">
            <v>UN</v>
          </cell>
          <cell r="D3995" t="str">
            <v>490,10</v>
          </cell>
        </row>
        <row r="3996">
          <cell r="A3996">
            <v>94625</v>
          </cell>
          <cell r="B3996" t="str">
            <v>TE EM COBRE, DN 104 MM, SEM ANEL DE SOLDA, INSTALADO EM RESERVAÇÃO DE ÁGUA DE EDIFICAÇÃO QUE POSSUA RESERVATÓRIO DE FIBRA/FIBROCIMENTO  FORNECIMENTO E INSTALAÇÃO. AF_06/2016</v>
          </cell>
          <cell r="C3996" t="str">
            <v>UN</v>
          </cell>
          <cell r="D3996" t="str">
            <v>1.020,00</v>
          </cell>
        </row>
        <row r="3997">
          <cell r="A3997">
            <v>94656</v>
          </cell>
          <cell r="B3997" t="str">
            <v>ADAPTADOR CURTO COM BOLSA E ROSCA PARA REGISTRO, PVC, SOLDÁVEL, DN  25 MM X 3/4 , INSTALADO EM RESERVAÇÃO DE ÁGUA DE EDIFICAÇÃO QUE POSSUA RESERVATÓRIO DE FIBRA/FIBROCIMENTO   FORNECIMENTO E INSTALAÇÃO. AF_06/2016</v>
          </cell>
          <cell r="C3997" t="str">
            <v>UN</v>
          </cell>
          <cell r="D3997" t="str">
            <v>4,26</v>
          </cell>
        </row>
        <row r="3998">
          <cell r="A3998">
            <v>94657</v>
          </cell>
          <cell r="B3998" t="str">
            <v>LUVA PVC, SOLDÁVEL, DN  25 MM, INSTALADA EM RESERVAÇÃO DE ÁGUA DE EDIFICAÇÃO QUE POSSUA RESERVATÓRIO DE FIBRA/FIBROCIMENTO   FORNECIMENTO E INSTALAÇÃO. AF_06/2016</v>
          </cell>
          <cell r="C3998" t="str">
            <v>UN</v>
          </cell>
          <cell r="D3998" t="str">
            <v>4,20</v>
          </cell>
        </row>
        <row r="3999">
          <cell r="A3999">
            <v>94658</v>
          </cell>
          <cell r="B3999" t="str">
            <v>ADAPTADOR CURTO COM BOLSA E ROSCA PARA REGISTRO, PVC, SOLDÁVEL, DN 32 MM X 1 , INSTALADO EM RESERVAÇÃO DE ÁGUA DE EDIFICAÇÃO QUE POSSUA RESERVATÓRIO DE FIBRA/FIBROCIMENTO   FORNECIMENTO E INSTALAÇÃO. AF_06/2016</v>
          </cell>
          <cell r="C3999" t="str">
            <v>UN</v>
          </cell>
          <cell r="D3999" t="str">
            <v>4,89</v>
          </cell>
        </row>
        <row r="4000">
          <cell r="A4000">
            <v>94659</v>
          </cell>
          <cell r="B4000" t="str">
            <v>LUVA PVC, SOLDÁVEL, DN 32 MM, INSTALADA EM RESERVAÇÃO DE ÁGUA DE EDIFICAÇÃO QUE POSSUA RESERVATÓRIO DE FIBRA/FIBROCIMENTO   FORNECIMENTO E INSTALAÇÃO. AF_06/2016</v>
          </cell>
          <cell r="C4000" t="str">
            <v>UN</v>
          </cell>
          <cell r="D4000" t="str">
            <v>4,96</v>
          </cell>
        </row>
        <row r="4001">
          <cell r="A4001">
            <v>94660</v>
          </cell>
          <cell r="B4001" t="str">
            <v>ADAPTADOR CURTO COM BOLSA E ROSCA PARA REGISTRO, PVC, SOLDÁVEL, DN 40 MM X 1 1/4 , INSTALADO EM RESERVAÇÃO DE ÁGUA DE EDIFICAÇÃO QUE POSSUA RESERVATÓRIO DE FIBRA/FIBROCIMENTO   FORNECIMENTO E INSTALAÇÃO. AF_06/2016</v>
          </cell>
          <cell r="C4001" t="str">
            <v>UN</v>
          </cell>
          <cell r="D4001" t="str">
            <v>7,97</v>
          </cell>
        </row>
        <row r="4002">
          <cell r="A4002">
            <v>94661</v>
          </cell>
          <cell r="B4002" t="str">
            <v>LUVA, PVC, SOLDÁVEL, DN 40 MM, INSTALADO EM RESERVAÇÃO DE ÁGUA DE EDIFICAÇÃO QUE POSSUA RESERVATÓRIO DE FIBRA/FIBROCIMENTO   FORNECIMENTO E INSTALAÇÃO. AF_06/2016</v>
          </cell>
          <cell r="C4002" t="str">
            <v>UN</v>
          </cell>
          <cell r="D4002" t="str">
            <v>8,28</v>
          </cell>
        </row>
        <row r="4003">
          <cell r="A4003">
            <v>94662</v>
          </cell>
          <cell r="B4003" t="str">
            <v>ADAPTADOR CURTO COM BOLSA E ROSCA PARA REGISTRO, PVC, SOLDÁVEL, DN 50 MM X 1 1/2 , INSTALADO EM RESERVAÇÃO DE ÁGUA DE EDIFICAÇÃO QUE POSSUA RESERVATÓRIO DE FIBRA/FIBROCIMENTO   FORNECIMENTO E INSTALAÇÃO. AF_06/2016</v>
          </cell>
          <cell r="C4003" t="str">
            <v>UN</v>
          </cell>
          <cell r="D4003" t="str">
            <v>8,61</v>
          </cell>
        </row>
        <row r="4004">
          <cell r="A4004">
            <v>94663</v>
          </cell>
          <cell r="B4004" t="str">
            <v>LUVA, PVC, SOLDÁVEL, DN 50 MM, INSTALADO EM RESERVAÇÃO DE ÁGUA DE EDIFICAÇÃO QUE POSSUA RESERVATÓRIO DE FIBRA/FIBROCIMENTO   FORNECIMENTO E INSTALAÇÃO. AF_06/2016</v>
          </cell>
          <cell r="C4004" t="str">
            <v>UN</v>
          </cell>
          <cell r="D4004" t="str">
            <v>8,73</v>
          </cell>
        </row>
        <row r="4005">
          <cell r="A4005">
            <v>94664</v>
          </cell>
          <cell r="B4005" t="str">
            <v>ADAPTADOR CURTO COM BOLSA E ROSCA PARA REGISTRO, PVC, SOLDÁVEL, DN 60 MM X 2 , INSTALADO EM RESERVAÇÃO DE ÁGUA DE EDIFICAÇÃO QUE POSSUA RESERVATÓRIO DE FIBRA/FIBROCIMENTO   FORNECIMENTO E INSTALAÇÃO. AF_06/2016</v>
          </cell>
          <cell r="C4005" t="str">
            <v>UN</v>
          </cell>
          <cell r="D4005" t="str">
            <v>18,39</v>
          </cell>
        </row>
        <row r="4006">
          <cell r="A4006">
            <v>94665</v>
          </cell>
          <cell r="B4006" t="str">
            <v>LUVA, PVC, SOLDÁVEL, DN 60 MM, INSTALADO EM RESERVAÇÃO DE ÁGUA DE EDIFICAÇÃO QUE POSSUA RESERVATÓRIO DE FIBRA/FIBROCIMENTO   FORNECIMENTO E INSTALAÇÃO. AF_06/2016</v>
          </cell>
          <cell r="C4006" t="str">
            <v>UN</v>
          </cell>
          <cell r="D4006" t="str">
            <v>18,38</v>
          </cell>
        </row>
        <row r="4007">
          <cell r="A4007">
            <v>94666</v>
          </cell>
          <cell r="B4007" t="str">
            <v>ADAPTADOR CURTO COM BOLSA E ROSCA PARA REGISTRO, PVC, SOLDÁVEL, DN 75 MM X 2 1/2 , INSTALADO EM RESERVAÇÃO DE ÁGUA DE EDIFICAÇÃO QUE POSSUA RESERVATÓRIO DE FIBRA/FIBROCIMENTO   FORNECIMENTO E INSTALAÇÃO. AF_06/2016</v>
          </cell>
          <cell r="C4007" t="str">
            <v>UN</v>
          </cell>
          <cell r="D4007" t="str">
            <v>22,06</v>
          </cell>
        </row>
        <row r="4008">
          <cell r="A4008">
            <v>94667</v>
          </cell>
          <cell r="B4008" t="str">
            <v>LUVA, PVC, SOLDÁVEL, DN 75 MM, INSTALADO EM RESERVAÇÃO DE ÁGUA DE EDIFICAÇÃO QUE POSSUA RESERVATÓRIO DE FIBRA/FIBROCIMENTO   FORNECIMENTO E INSTALAÇÃO. AF_06/2016</v>
          </cell>
          <cell r="C4008" t="str">
            <v>UN</v>
          </cell>
          <cell r="D4008" t="str">
            <v>24,35</v>
          </cell>
        </row>
        <row r="4009">
          <cell r="A4009">
            <v>94668</v>
          </cell>
          <cell r="B4009" t="str">
            <v>ADAPTADOR CURTO COM BOLSA E ROSCA PARA REGISTRO, PVC, SOLDÁVEL, DN 85 MM X 3 , INSTALADO EM RESERVAÇÃO DE ÁGUA DE EDIFICAÇÃO QUE POSSUA RESERVATÓRIO DE FIBRA/FIBROCIMENTO   FORNECIMENTO E INSTALAÇÃO. AF_06/2016</v>
          </cell>
          <cell r="C4009" t="str">
            <v>UN</v>
          </cell>
          <cell r="D4009" t="str">
            <v>37,92</v>
          </cell>
        </row>
        <row r="4010">
          <cell r="A4010">
            <v>94669</v>
          </cell>
          <cell r="B4010" t="str">
            <v>LUVA, PVC, SOLDÁVEL, DN 85 MM, INSTALADO EM RESERVAÇÃO DE ÁGUA DE EDIFICAÇÃO QUE POSSUA RESERVATÓRIO DE FIBRA/FIBROCIMENTO   FORNECIMENTO E INSTALAÇÃO. AF_06/2016</v>
          </cell>
          <cell r="C4010" t="str">
            <v>UN</v>
          </cell>
          <cell r="D4010" t="str">
            <v>50,74</v>
          </cell>
        </row>
        <row r="4011">
          <cell r="A4011">
            <v>94670</v>
          </cell>
          <cell r="B4011" t="str">
            <v>ADAPTADOR CURTO COM BOLSA E ROSCA PARA REGISTRO, PVC, SOLDÁVEL, DN 110 MM X 4 , INSTALADO EM RESERVAÇÃO DE ÁGUA DE EDIFICAÇÃO QUE POSSUA RESERVATÓRIO DE FIBRA/FIBROCIMENTO   FORNECIMENTO E INSTALAÇÃO. AF_06/2016</v>
          </cell>
          <cell r="C4011" t="str">
            <v>UN</v>
          </cell>
          <cell r="D4011" t="str">
            <v>49,33</v>
          </cell>
        </row>
        <row r="4012">
          <cell r="A4012">
            <v>94671</v>
          </cell>
          <cell r="B4012" t="str">
            <v>LUVA, PVC, SOLDÁVEL, DN 110 MM, INSTALADO EM RESERVAÇÃO DE ÁGUA DE EDIFICAÇÃO QUE POSSUA RESERVATÓRIO DE FIBRA/FIBROCIMENTO   FORNECIMENTO E INSTALAÇÃO. AF_06/2016</v>
          </cell>
          <cell r="C4012" t="str">
            <v>UN</v>
          </cell>
          <cell r="D4012" t="str">
            <v>70,72</v>
          </cell>
        </row>
        <row r="4013">
          <cell r="A4013">
            <v>94672</v>
          </cell>
          <cell r="B4013" t="str">
            <v>JOELHO 90 GRAUS COM BUCHA DE LATÃO, PVC, SOLDÁVEL, DN  25 MM, X 3/4 INSTALADO EM RESERVAÇÃO DE ÁGUA DE EDIFICAÇÃO QUE POSSUA RESERVATÓRIO DE FIBRA/FIBROCIMENTO   FORNECIMENTO E INSTALAÇÃO. AF_06/2016</v>
          </cell>
          <cell r="C4013" t="str">
            <v>UN</v>
          </cell>
          <cell r="D4013" t="str">
            <v>7,19</v>
          </cell>
        </row>
        <row r="4014">
          <cell r="A4014">
            <v>94673</v>
          </cell>
          <cell r="B4014" t="str">
            <v>CURVA 90 GRAUS, PVC, SOLDÁVEL, DN  25 MM, INSTALADO EM RESERVAÇÃO DE ÁGUA DE EDIFICAÇÃO QUE POSSUA RESERVATÓRIO DE FIBRA/FIBROCIMENTO   FORNECIMENTO E INSTALAÇÃO. AF_06/2016</v>
          </cell>
          <cell r="C4014" t="str">
            <v>UN</v>
          </cell>
          <cell r="D4014" t="str">
            <v>7,02</v>
          </cell>
        </row>
        <row r="4015">
          <cell r="A4015">
            <v>94674</v>
          </cell>
          <cell r="B4015" t="str">
            <v>JOELHO 90 GRAUS, PVC, SOLDÁVEL, DN 32 MM INSTALADO EM RESERVAÇÃO DE ÁGUA DE EDIFICAÇÃO QUE POSSUA RESERVATÓRIO DE FIBRA/FIBROCIMENTO   FORNECIMENTO E INSTALAÇÃO. AF_06/2016</v>
          </cell>
          <cell r="C4015" t="str">
            <v>UN</v>
          </cell>
          <cell r="D4015" t="str">
            <v>6,42</v>
          </cell>
        </row>
        <row r="4016">
          <cell r="A4016">
            <v>94675</v>
          </cell>
          <cell r="B4016" t="str">
            <v>CURVA 90 GRAUS, PVC, SOLDÁVEL, DN 32 MM, INSTALADO EM RESERVAÇÃO DE ÁGUA DE EDIFICAÇÃO QUE POSSUA RESERVATÓRIO DE FIBRA/FIBROCIMENTO   FORNECIMENTO E INSTALAÇÃO. AF_06/2016</v>
          </cell>
          <cell r="C4016" t="str">
            <v>UN</v>
          </cell>
          <cell r="D4016" t="str">
            <v>9,65</v>
          </cell>
        </row>
        <row r="4017">
          <cell r="A4017">
            <v>94676</v>
          </cell>
          <cell r="B4017" t="str">
            <v>JOELHO 90 GRAUS, PVC, SOLDÁVEL, DN 40 MM INSTALADO EM RESERVAÇÃO DE ÁGUA DE EDIFICAÇÃO QUE POSSUA RESERVATÓRIO DE FIBRA/FIBROCIMENTO   FORNECIMENTO E INSTALAÇÃO. AF_06/2016</v>
          </cell>
          <cell r="C4017" t="str">
            <v>UN</v>
          </cell>
          <cell r="D4017" t="str">
            <v>10,97</v>
          </cell>
        </row>
        <row r="4018">
          <cell r="A4018">
            <v>94677</v>
          </cell>
          <cell r="B4018" t="str">
            <v>CURVA 90 GRAUS, PVC, SOLDÁVEL, DN 40 MM, INSTALADO EM RESERVAÇÃO DE ÁGUA DE EDIFICAÇÃO QUE POSSUA RESERVATÓRIO DE FIBRA/FIBROCIMENTO   FORNECIMENTO E INSTALAÇÃO. AF_06/2016</v>
          </cell>
          <cell r="C4018" t="str">
            <v>UN</v>
          </cell>
          <cell r="D4018" t="str">
            <v>15,83</v>
          </cell>
        </row>
        <row r="4019">
          <cell r="A4019">
            <v>94678</v>
          </cell>
          <cell r="B4019" t="str">
            <v>JOELHO 90 GRAUS, PVC, SOLDÁVEL, DN 50 MM INSTALADO EM RESERVAÇÃO DE ÁGUA DE EDIFICAÇÃO QUE POSSUA RESERVATÓRIO DE FIBRA/FIBROCIMENTO   FORNECIMENTO E INSTALAÇÃO. AF_06/2016</v>
          </cell>
          <cell r="C4019" t="str">
            <v>UN</v>
          </cell>
          <cell r="D4019" t="str">
            <v>11,26</v>
          </cell>
        </row>
        <row r="4020">
          <cell r="A4020">
            <v>94679</v>
          </cell>
          <cell r="B4020" t="str">
            <v>CURVA 90 GRAUS, PVC, SOLDÁVEL, DN 50 MM, INSTALADO EM RESERVAÇÃO DE ÁGUA DE EDIFICAÇÃO QUE POSSUA RESERVATÓRIO DE FIBRA/FIBROCIMENTO   FORNECIMENTO E INSTALAÇÃO. AF_06/2016</v>
          </cell>
          <cell r="C4020" t="str">
            <v>UN</v>
          </cell>
          <cell r="D4020" t="str">
            <v>17,66</v>
          </cell>
        </row>
        <row r="4021">
          <cell r="A4021">
            <v>94680</v>
          </cell>
          <cell r="B4021" t="str">
            <v>JOELHO 90 GRAUS, PVC, SOLDÁVEL, DN 60 MM INSTALADO EM RESERVAÇÃO DE ÁGUA DE EDIFICAÇÃO QUE POSSUA RESERVATÓRIO DE FIBRA/FIBROCIMENTO   FORNECIMENTO E INSTALAÇÃO. AF_06/2016</v>
          </cell>
          <cell r="C4021" t="str">
            <v>UN</v>
          </cell>
          <cell r="D4021" t="str">
            <v>29,68</v>
          </cell>
        </row>
        <row r="4022">
          <cell r="A4022">
            <v>94681</v>
          </cell>
          <cell r="B4022" t="str">
            <v>CURVA 90 GRAUS, PVC, SOLDÁVEL, DN 60 MM, INSTALADO EM RESERVAÇÃO DE ÁGUA DE EDIFICAÇÃO QUE POSSUA RESERVATÓRIO DE FIBRA/FIBROCIMENTO   FORNECIMENTO E INSTALAÇÃO. AF_06/2016</v>
          </cell>
          <cell r="C4022" t="str">
            <v>UN</v>
          </cell>
          <cell r="D4022" t="str">
            <v>38,46</v>
          </cell>
        </row>
        <row r="4023">
          <cell r="A4023">
            <v>94682</v>
          </cell>
          <cell r="B4023" t="str">
            <v>JOELHO 90 GRAUS, PVC, SOLDÁVEL, DN 75 MM INSTALADO EM RESERVAÇÃO DE ÁGUA DE EDIFICAÇÃO QUE POSSUA RESERVATÓRIO DE FIBRA/FIBROCIMENTO   FORNECIMENTO E INSTALAÇÃO. AF_06/2016</v>
          </cell>
          <cell r="C4023" t="str">
            <v>UN</v>
          </cell>
          <cell r="D4023" t="str">
            <v>74,84</v>
          </cell>
        </row>
        <row r="4024">
          <cell r="A4024">
            <v>94683</v>
          </cell>
          <cell r="B4024" t="str">
            <v>CURVA 90 GRAUS, PVC, SOLDÁVEL, DN 75 MM, INSTALADO EM RESERVAÇÃO DE ÁGUA DE EDIFICAÇÃO QUE POSSUA RESERVATÓRIO DE FIBRA/FIBROCIMENTO   FORNECIMENTO E INSTALAÇÃO. AF_06/2016</v>
          </cell>
          <cell r="C4024" t="str">
            <v>UN</v>
          </cell>
          <cell r="D4024" t="str">
            <v>49,07</v>
          </cell>
        </row>
        <row r="4025">
          <cell r="A4025">
            <v>94684</v>
          </cell>
          <cell r="B4025" t="str">
            <v>JOELHO 90 GRAUS, PVC, SOLDÁVEL, DN 85 MM INSTALADO EM RESERVAÇÃO DE ÁGUA DE EDIFICAÇÃO QUE POSSUA RESERVATÓRIO DE FIBRA/FIBROCIMENTO   FORNECIMENTO E INSTALAÇÃO. AF_06/2016</v>
          </cell>
          <cell r="C4025" t="str">
            <v>UN</v>
          </cell>
          <cell r="D4025" t="str">
            <v>96,71</v>
          </cell>
        </row>
        <row r="4026">
          <cell r="A4026">
            <v>94685</v>
          </cell>
          <cell r="B4026" t="str">
            <v>CURVA 90 GRAUS, PVC, SOLDÁVEL, DN 85 MM, INSTALADO EM RESERVAÇÃO DE ÁGUA DE EDIFICAÇÃO QUE POSSUA RESERVATÓRIO DE FIBRA/FIBROCIMENTO   FORNECIMENTO E INSTALAÇÃO. AF_06/2016</v>
          </cell>
          <cell r="C4026" t="str">
            <v>UN</v>
          </cell>
          <cell r="D4026" t="str">
            <v>75,26</v>
          </cell>
        </row>
        <row r="4027">
          <cell r="A4027">
            <v>94686</v>
          </cell>
          <cell r="B4027" t="str">
            <v>JOELHO 90 GRAUS, PVC, SOLDÁVEL, DN 110 MM INSTALADO EM RESERVAÇÃO DE ÁGUA DE EDIFICAÇÃO QUE POSSUA RESERVATÓRIO DE FIBRA/FIBROCIMENTO   FORNECIMENTO E INSTALAÇÃO. AF_06/2016</v>
          </cell>
          <cell r="C4027" t="str">
            <v>UN</v>
          </cell>
          <cell r="D4027" t="str">
            <v>177,56</v>
          </cell>
        </row>
        <row r="4028">
          <cell r="A4028">
            <v>94687</v>
          </cell>
          <cell r="B4028" t="str">
            <v>CURVA 90 GRAUS, PVC, SOLDÁVEL, DN 110 MM, INSTALADO EM RESERVAÇÃO DE ÁGUA DE EDIFICAÇÃO QUE POSSUA RESERVATÓRIO DE FIBRA/FIBROCIMENTO   FORNECIMENTO E INSTALAÇÃO. AF_06/2016</v>
          </cell>
          <cell r="C4028" t="str">
            <v>UN</v>
          </cell>
          <cell r="D4028" t="str">
            <v>145,23</v>
          </cell>
        </row>
        <row r="4029">
          <cell r="A4029">
            <v>94688</v>
          </cell>
          <cell r="B4029" t="str">
            <v>TÊ, PVC, SOLDÁVEL, DN  25 MM INSTALADO EM RESERVAÇÃO DE ÁGUA DE EDIFICAÇÃO QUE POSSUA RESERVATÓRIO DE FIBRA/FIBROCIMENTO   FORNECIMENTO E INSTALAÇÃO. AF_06/2016</v>
          </cell>
          <cell r="C4029" t="str">
            <v>UN</v>
          </cell>
          <cell r="D4029" t="str">
            <v>7,56</v>
          </cell>
        </row>
        <row r="4030">
          <cell r="A4030">
            <v>94689</v>
          </cell>
          <cell r="B4030" t="str">
            <v>TÊ COM BUCHA DE LATÃO NA BOLSA CENTRAL, PVC, SOLDÁVEL, DN  25 MM X 3/4 , INSTALADO EM RESERVAÇÃO DE ÁGUA DE EDIFICAÇÃO QUE POSSUA RESERVATÓRIO DE FIBRA/FIBROCIMENTO   FORNECIMENTO E INSTALAÇÃO. AF_06/2016</v>
          </cell>
          <cell r="C4030" t="str">
            <v>UN</v>
          </cell>
          <cell r="D4030" t="str">
            <v>9,89</v>
          </cell>
        </row>
        <row r="4031">
          <cell r="A4031">
            <v>94690</v>
          </cell>
          <cell r="B4031" t="str">
            <v>TÊ, PVC, SOLDÁVEL, DN 32 MM INSTALADO EM RESERVAÇÃO DE ÁGUA DE EDIFICAÇÃO QUE POSSUA RESERVATÓRIO DE FIBRA/FIBROCIMENTO   FORNECIMENTO E INSTALAÇÃO. AF_06/2016</v>
          </cell>
          <cell r="C4031" t="str">
            <v>UN</v>
          </cell>
          <cell r="D4031" t="str">
            <v>9,51</v>
          </cell>
        </row>
        <row r="4032">
          <cell r="A4032">
            <v>94691</v>
          </cell>
          <cell r="B4032" t="str">
            <v>TÊ DE REDUÇÃO, PVC, SOLDÁVEL, DN 32 MM X  25 MM, INSTALADO EM RESERVAÇÃO DE ÁGUA DE EDIFICAÇÃO QUE POSSUA RESERVATÓRIO DE FIBRA/FIBROCIMENTO   FORNECIMENTO E INSTALAÇÃO. AF_06/2016</v>
          </cell>
          <cell r="C4032" t="str">
            <v>UN</v>
          </cell>
          <cell r="D4032" t="str">
            <v>10,86</v>
          </cell>
        </row>
        <row r="4033">
          <cell r="A4033">
            <v>94692</v>
          </cell>
          <cell r="B4033" t="str">
            <v>TÊ, PVC, SOLDÁVEL, DN 40 MM INSTALADO EM RESERVAÇÃO DE ÁGUA DE EDIFICAÇÃO QUE POSSUA RESERVATÓRIO DE FIBRA/FIBROCIMENTO   FORNECIMENTO E INSTALAÇÃO. AF_06/2016</v>
          </cell>
          <cell r="C4033" t="str">
            <v>UN</v>
          </cell>
          <cell r="D4033" t="str">
            <v>16,38</v>
          </cell>
        </row>
        <row r="4034">
          <cell r="A4034">
            <v>94693</v>
          </cell>
          <cell r="B4034" t="str">
            <v>TÊ DE REDUÇÃO, PVC, SOLDÁVEL, DN 40 MM X 32 MM, INSTALADO EM RESERVAÇÃO DE ÁGUA DE EDIFICAÇÃO QUE POSSUA RESERVATÓRIO DE FIBRA/FIBROCIMENTO   FORNECIMENTO E INSTALAÇÃO. AF_06/2016</v>
          </cell>
          <cell r="C4034" t="str">
            <v>UN</v>
          </cell>
          <cell r="D4034" t="str">
            <v>17,06</v>
          </cell>
        </row>
        <row r="4035">
          <cell r="A4035">
            <v>94694</v>
          </cell>
          <cell r="B4035" t="str">
            <v>TÊ, PVC, SOLDÁVEL, DN 50 MM INSTALADO EM RESERVAÇÃO DE ÁGUA DE EDIFICAÇÃO QUE POSSUA RESERVATÓRIO DE FIBRA/FIBROCIMENTO   FORNECIMENTO E INSTALAÇÃO. AF_06/2016</v>
          </cell>
          <cell r="C4035" t="str">
            <v>UN</v>
          </cell>
          <cell r="D4035" t="str">
            <v>17,10</v>
          </cell>
        </row>
        <row r="4036">
          <cell r="A4036">
            <v>94695</v>
          </cell>
          <cell r="B4036" t="str">
            <v>TÊ DE REDUÇÃO, PVC, SOLDÁVEL, DN 50 MM X 40 MM, INSTALADO EM RESERVAÇÃO DE ÁGUA DE EDIFICAÇÃO QUE POSSUA RESERVATÓRIO DE FIBRA/FIBROCIMENTO   FORNECIMENTO E INSTALAÇÃO. AF_06/2016</v>
          </cell>
          <cell r="C4036" t="str">
            <v>UN</v>
          </cell>
          <cell r="D4036" t="str">
            <v>22,33</v>
          </cell>
        </row>
        <row r="4037">
          <cell r="A4037">
            <v>94696</v>
          </cell>
          <cell r="B4037" t="str">
            <v>TÊ, PVC, SOLDÁVEL, DN 60 MM INSTALADO EM RESERVAÇÃO DE ÁGUA DE EDIFICAÇÃO QUE POSSUA RESERVATÓRIO DE FIBRA/FIBROCIMENTO   FORNECIMENTO E INSTALAÇÃO. AF_06/2016</v>
          </cell>
          <cell r="C4037" t="str">
            <v>UN</v>
          </cell>
          <cell r="D4037" t="str">
            <v>38,79</v>
          </cell>
        </row>
        <row r="4038">
          <cell r="A4038">
            <v>94697</v>
          </cell>
          <cell r="B4038" t="str">
            <v>TÊ, PVC, SOLDÁVEL, DN 75 MM INSTALADO EM RESERVAÇÃO DE ÁGUA DE EDIFICAÇÃO QUE POSSUA RESERVATÓRIO DE FIBRA/FIBROCIMENTO   FORNECIMENTO E INSTALAÇÃO. AF_06/2016</v>
          </cell>
          <cell r="C4038" t="str">
            <v>UN</v>
          </cell>
          <cell r="D4038" t="str">
            <v>59,07</v>
          </cell>
        </row>
        <row r="4039">
          <cell r="A4039">
            <v>94698</v>
          </cell>
          <cell r="B4039" t="str">
            <v>TÊ DE REDUÇÃO, PVC, SOLDÁVEL, DN 75 MM X 50 MM, INSTALADO EM RESERVAÇÃO DE ÁGUA DE EDIFICAÇÃO QUE POSSUA RESERVATÓRIO DE FIBRA/FIBROCIMENTO   FORNECIMENTO E INSTALAÇÃO. AF_06/2016</v>
          </cell>
          <cell r="C4039" t="str">
            <v>UN</v>
          </cell>
          <cell r="D4039" t="str">
            <v>51,94</v>
          </cell>
        </row>
        <row r="4040">
          <cell r="A4040">
            <v>94699</v>
          </cell>
          <cell r="B4040" t="str">
            <v>TÊ, PVC, SOLDÁVEL, DN 85 MM INSTALADO EM RESERVAÇÃO DE ÁGUA DE EDIFICAÇÃO QUE POSSUA RESERVATÓRIO DE FIBRA/FIBROCIMENTO   FORNECIMENTO E INSTALAÇÃO. AF_06/2016</v>
          </cell>
          <cell r="C4040" t="str">
            <v>UN</v>
          </cell>
          <cell r="D4040" t="str">
            <v>99,71</v>
          </cell>
        </row>
        <row r="4041">
          <cell r="A4041">
            <v>94700</v>
          </cell>
          <cell r="B4041" t="str">
            <v>TÊ DE REDUÇÃO, PVC, SOLDÁVEL, DN 85 MM X 60 MM, INSTALADO EM RESERVAÇÃO DE ÁGUA DE EDIFICAÇÃO QUE POSSUA RESERVATÓRIO DE FIBRA/FIBROCIMENTO   FORNECIMENTO E INSTALAÇÃO. AF_06/2016</v>
          </cell>
          <cell r="C4041" t="str">
            <v>UN</v>
          </cell>
          <cell r="D4041" t="str">
            <v>85,12</v>
          </cell>
        </row>
        <row r="4042">
          <cell r="A4042">
            <v>94701</v>
          </cell>
          <cell r="B4042" t="str">
            <v>TÊ, PVC, SOLDÁVEL, DN 110 MM INSTALADO EM RESERVAÇÃO DE ÁGUA DE EDIFICAÇÃO QUE POSSUA RESERVATÓRIO DE FIBRA/FIBROCIMENTO   FORNECIMENTO E INSTALAÇÃO. AF_06/2016</v>
          </cell>
          <cell r="C4042" t="str">
            <v>UN</v>
          </cell>
          <cell r="D4042" t="str">
            <v>145,99</v>
          </cell>
        </row>
        <row r="4043">
          <cell r="A4043">
            <v>94702</v>
          </cell>
          <cell r="B4043" t="str">
            <v>TÊ DE REDUÇÃO, PVC, SOLDÁVEL, DN 110 MM X 60 MM, INSTALADO EM RESERVAÇÃO DE ÁGUA DE EDIFICAÇÃO QUE POSSUA RESERVATÓRIO DE FIBRA/FIBROCIMENTO   FORNECIMENTO E INSTALAÇÃO. AF_06/2016</v>
          </cell>
          <cell r="C4043" t="str">
            <v>UN</v>
          </cell>
          <cell r="D4043" t="str">
            <v>138,52</v>
          </cell>
        </row>
        <row r="4044">
          <cell r="A4044">
            <v>94703</v>
          </cell>
          <cell r="B4044" t="str">
            <v>ADAPTADOR COM FLANGE E ANEL DE VEDAÇÃO, PVC, SOLDÁVEL, DN  25 MM X 3/4 , INSTALADO EM RESERVAÇÃO DE ÁGUA DE EDIFICAÇÃO QUE POSSUA RESERVATÓRIO DE FIBRA/FIBROCIMENTO   FORNECIMENTO E INSTALAÇÃO. AF_06/2016</v>
          </cell>
          <cell r="C4044" t="str">
            <v>UN</v>
          </cell>
          <cell r="D4044" t="str">
            <v>13,13</v>
          </cell>
        </row>
        <row r="4045">
          <cell r="A4045">
            <v>94704</v>
          </cell>
          <cell r="B4045" t="str">
            <v>ADAPTADOR COM FLANGE E ANEL DE VEDAÇÃO, PVC, SOLDÁVEL, DN 32 MM X 1 , INSTALADO EM RESERVAÇÃO DE ÁGUA DE EDIFICAÇÃO QUE POSSUA RESERVATÓRIO DE FIBRA/FIBROCIMENTO   FORNECIMENTO E INSTALAÇÃO. AF_06/2016</v>
          </cell>
          <cell r="C4045" t="str">
            <v>UN</v>
          </cell>
          <cell r="D4045" t="str">
            <v>15,37</v>
          </cell>
        </row>
        <row r="4046">
          <cell r="A4046">
            <v>94705</v>
          </cell>
          <cell r="B4046" t="str">
            <v>ADAPTADOR COM FLANGE E ANEL DE VEDAÇÃO, PVC, SOLDÁVEL, DN 40 MM X 1 1/4 , INSTALADO EM RESERVAÇÃO DE ÁGUA DE EDIFICAÇÃO QUE POSSUA RESERVATÓRIO DE FIBRA/FIBROCIMENTO   FORNECIMENTO E INSTALAÇÃO. AF_06/2016</v>
          </cell>
          <cell r="C4046" t="str">
            <v>UN</v>
          </cell>
          <cell r="D4046" t="str">
            <v>18,76</v>
          </cell>
        </row>
        <row r="4047">
          <cell r="A4047">
            <v>94706</v>
          </cell>
          <cell r="B4047" t="str">
            <v>ADAPTADOR COM FLANGE E ANEL DE VEDAÇÃO, PVC, SOLDÁVEL, DN 50 MM X 1 1/2 , INSTALADO EM RESERVAÇÃO DE ÁGUA DE EDIFICAÇÃO QUE POSSUA RESERVATÓRIO DE FIBRA/FIBROCIMENTO   FORNECIMENTO E INSTALAÇÃO. AF_06/2016</v>
          </cell>
          <cell r="C4047" t="str">
            <v>UN</v>
          </cell>
          <cell r="D4047" t="str">
            <v>27,32</v>
          </cell>
        </row>
        <row r="4048">
          <cell r="A4048">
            <v>94707</v>
          </cell>
          <cell r="B4048" t="str">
            <v>ADAPTADOR COM FLANGE E ANEL DE VEDAÇÃO, PVC, SOLDÁVEL, DN 60 MM X 2 , INSTALADO EM RESERVAÇÃO DE ÁGUA DE EDIFICAÇÃO QUE POSSUA RESERVATÓRIO DE FIBRA/FIBROCIMENTO   FORNECIMENTO E INSTALAÇÃO. AF_06/2016</v>
          </cell>
          <cell r="C4048" t="str">
            <v>UN</v>
          </cell>
          <cell r="D4048" t="str">
            <v>33,61</v>
          </cell>
        </row>
        <row r="4049">
          <cell r="A4049">
            <v>94708</v>
          </cell>
          <cell r="B4049" t="str">
            <v>ADAPTADOR COM FLANGES LIVRES, PVC, SOLDÁVEL, DN  25 MM X 3/4 , INSTALADO EM RESERVAÇÃO DE ÁGUA DE EDIFICAÇÃO QUE POSSUA RESERVATÓRIO DE FIBRA/FIBROCIMENTO   FORNECIMENTO E INSTALAÇÃO. AF_06/2016</v>
          </cell>
          <cell r="C4049" t="str">
            <v>UN</v>
          </cell>
          <cell r="D4049" t="str">
            <v>17,12</v>
          </cell>
        </row>
        <row r="4050">
          <cell r="A4050">
            <v>94709</v>
          </cell>
          <cell r="B4050" t="str">
            <v>ADAPTADOR COM FLANGES LIVRES, PVC, SOLDÁVEL, DN 32 MM X 1 , INSTALADO EM RESERVAÇÃO DE ÁGUA DE EDIFICAÇÃO QUE POSSUA RESERVATÓRIO DE FIBRA/FIBROCIMENTO   FORNECIMENTO E INSTALAÇÃO. AF_06/2016</v>
          </cell>
          <cell r="C4050" t="str">
            <v>UN</v>
          </cell>
          <cell r="D4050" t="str">
            <v>21,58</v>
          </cell>
        </row>
        <row r="4051">
          <cell r="A4051">
            <v>94710</v>
          </cell>
          <cell r="B4051" t="str">
            <v>ADAPTADOR COM FLANGES LIVRES, PVC, SOLDÁVEL, DN 40 MM X 1 1/4 , INSTALADO EM RESERVAÇÃO DE ÁGUA DE EDIFICAÇÃO QUE POSSUA RESERVATÓRIO DE FIBRA/FIBROCIMENTO   FORNECIMENTO E INSTALAÇÃO. AF_06/2016</v>
          </cell>
          <cell r="C4051" t="str">
            <v>UN</v>
          </cell>
          <cell r="D4051" t="str">
            <v>32,67</v>
          </cell>
        </row>
        <row r="4052">
          <cell r="A4052">
            <v>94711</v>
          </cell>
          <cell r="B4052" t="str">
            <v>ADAPTADOR COM FLANGES LIVRES, PVC, SOLDÁVEL, DN 50 MM X 1 1/2 , INSTALADO EM RESERVAÇÃO DE ÁGUA DE EDIFICAÇÃO QUE POSSUA RESERVATÓRIO DE FIBRA/FIBROCIMENTO   FORNECIMENTO E INSTALAÇÃO. AF_06/2016</v>
          </cell>
          <cell r="C4052" t="str">
            <v>UN</v>
          </cell>
          <cell r="D4052" t="str">
            <v>39,56</v>
          </cell>
        </row>
        <row r="4053">
          <cell r="A4053">
            <v>94712</v>
          </cell>
          <cell r="B4053" t="str">
            <v>ADAPTADOR COM FLANGES LIVRES, PVC, SOLDÁVEL, DN 60 MM X 2 , INSTALADO EM RESERVAÇÃO DE ÁGUA DE EDIFICAÇÃO QUE POSSUA RESERVATÓRIO DE FIBRA/FIBROCIMENTO   FORNECIMENTO E INSTALAÇÃO. AF_06/2016</v>
          </cell>
          <cell r="C4053" t="str">
            <v>UN</v>
          </cell>
          <cell r="D4053" t="str">
            <v>52,28</v>
          </cell>
        </row>
        <row r="4054">
          <cell r="A4054">
            <v>94713</v>
          </cell>
          <cell r="B4054" t="str">
            <v>ADAPTADOR COM FLANGES LIVRES, PVC, SOLDÁVEL, DN 75 MM X 2 1/2 , INSTALADO EM RESERVAÇÃO DE ÁGUA DE EDIFICAÇÃO QUE POSSUA RESERVATÓRIO DE FIBRA/FIBROCIMENTO   FORNECIMENTO E INSTALAÇÃO. AF_06/2016</v>
          </cell>
          <cell r="C4054" t="str">
            <v>UN</v>
          </cell>
          <cell r="D4054" t="str">
            <v>133,02</v>
          </cell>
        </row>
        <row r="4055">
          <cell r="A4055">
            <v>94714</v>
          </cell>
          <cell r="B4055" t="str">
            <v>ADAPTADOR COM FLANGES LIVRES, PVC, SOLDÁVEL, DN 85 MM X 3 , INSTALADO EM RESERVAÇÃO DE ÁGUA DE EDIFICAÇÃO QUE POSSUA RESERVATÓRIO DE FIBRA/FIBROCIMENTO   FORNECIMENTO E INSTALAÇÃO. AF_06/2016</v>
          </cell>
          <cell r="C4055" t="str">
            <v>UN</v>
          </cell>
          <cell r="D4055" t="str">
            <v>179,58</v>
          </cell>
        </row>
        <row r="4056">
          <cell r="A4056">
            <v>94715</v>
          </cell>
          <cell r="B4056" t="str">
            <v>ADAPTADOR COM FLANGES LIVRES, PVC, SOLDÁVEL, DN 110 MM X 4 , INSTALADO EM RESERVAÇÃO DE ÁGUA DE EDIFICAÇÃO QUE POSSUA RESERVATÓRIO DE FIBRA/FIBROCIMENTO   FORNECIMENTO E INSTALAÇÃO. AF_06/2016</v>
          </cell>
          <cell r="C4056" t="str">
            <v>UN</v>
          </cell>
          <cell r="D4056" t="str">
            <v>247,09</v>
          </cell>
        </row>
        <row r="4057">
          <cell r="A4057">
            <v>94724</v>
          </cell>
          <cell r="B4057" t="str">
            <v>CONECTOR, CPVC, SOLDÁVEL, DN 22 MM X 3/4, INSTALADO EM RESERVAÇÃO DE ÁGUA DE EDIFICAÇÃO QUE POSSUA RESERVATÓRIO DE FIBRA/FIBROCIMENTO  FORNECIMENTO E INSTALAÇÃO. AF_06/2016</v>
          </cell>
          <cell r="C4057" t="str">
            <v>UN</v>
          </cell>
          <cell r="D4057" t="str">
            <v>18,14</v>
          </cell>
        </row>
        <row r="4058">
          <cell r="A4058">
            <v>94725</v>
          </cell>
          <cell r="B4058" t="str">
            <v>LUVA, CPVC, SOLDÁVEL, DN 22 MM, INSTALADO EM RESERVAÇÃO DE ÁGUA DE EDIFICAÇÃO QUE POSSUA RESERVATÓRIO DE FIBRA/FIBROCIMENTO  FORNECIMENTO E INSTALAÇÃO. AF_06/2016</v>
          </cell>
          <cell r="C4058" t="str">
            <v>UN</v>
          </cell>
          <cell r="D4058" t="str">
            <v>4,54</v>
          </cell>
        </row>
        <row r="4059">
          <cell r="A4059">
            <v>94726</v>
          </cell>
          <cell r="B4059" t="str">
            <v>CONECTOR, CPVC, SOLDÁVEL, DN 28 MM X 1, INSTALADO EM RESERVAÇÃO DE ÁGUA DE EDIFICAÇÃO QUE POSSUA RESERVATÓRIO DE FIBRA/FIBROCIMENTO  FORNECIMENTO E INSTALAÇÃO. AF_06/2016</v>
          </cell>
          <cell r="C4059" t="str">
            <v>UN</v>
          </cell>
          <cell r="D4059" t="str">
            <v>27,86</v>
          </cell>
        </row>
        <row r="4060">
          <cell r="A4060">
            <v>94727</v>
          </cell>
          <cell r="B4060" t="str">
            <v>LUVA, CPVC, SOLDÁVEL, DN 28 MM, INSTALADO EM RESERVAÇÃO DE ÁGUA DE EDIFICAÇÃO QUE POSSUA RESERVATÓRIO DE FIBRA/FIBROCIMENTO  FORNECIMENTO E INSTALAÇÃO. AF_06/2016</v>
          </cell>
          <cell r="C4060" t="str">
            <v>UN</v>
          </cell>
          <cell r="D4060" t="str">
            <v>6,34</v>
          </cell>
        </row>
        <row r="4061">
          <cell r="A4061">
            <v>94728</v>
          </cell>
          <cell r="B4061" t="str">
            <v>CONECTOR, CPVC, SOLDÁVEL, DN 35 MM X 1 1/4, INSTALADO EM RESERVAÇÃO DE ÁGUA DE EDIFICAÇÃO QUE POSSUA RESERVATÓRIO DE FIBRA/FIBROCIMENTO  FORNECIMENTO E INSTALAÇÃO. AF_06/2016</v>
          </cell>
          <cell r="C4061" t="str">
            <v>UN</v>
          </cell>
          <cell r="D4061" t="str">
            <v>104,76</v>
          </cell>
        </row>
        <row r="4062">
          <cell r="A4062">
            <v>94729</v>
          </cell>
          <cell r="B4062" t="str">
            <v>LUVA, CPVC, SOLDÁVEL, DN 35 MM, INSTALADO EM RESERVAÇÃO DE ÁGUA DE EDIFICAÇÃO QUE POSSUA RESERVATÓRIO DE FIBRA/FIBROCIMENTO  FORNECIMENTO E INSTALAÇÃO. AF_06/2016</v>
          </cell>
          <cell r="C4062" t="str">
            <v>UN</v>
          </cell>
          <cell r="D4062" t="str">
            <v>11,11</v>
          </cell>
        </row>
        <row r="4063">
          <cell r="A4063">
            <v>94730</v>
          </cell>
          <cell r="B4063" t="str">
            <v>CONECTOR, CPVC, SOLDÁVEL, DN 42 MM X 1 1/2, INSTALADO EM RESERVAÇÃO DE ÁGUA DE EDIFICAÇÃO QUE POSSUA RESERVATÓRIO DE FIBRA/FIBROCIMENTO  FORNECIMENTO E INSTALAÇÃO. AF_06/2016</v>
          </cell>
          <cell r="C4063" t="str">
            <v>UN</v>
          </cell>
          <cell r="D4063" t="str">
            <v>127,18</v>
          </cell>
        </row>
        <row r="4064">
          <cell r="A4064">
            <v>94731</v>
          </cell>
          <cell r="B4064" t="str">
            <v>LUVA, CPVC, SOLDÁVEL, DN 42 MM, INSTALADO EM RESERVAÇÃO DE ÁGUA DE EDIFICAÇÃO QUE POSSUA RESERVATÓRIO DE FIBRA/FIBROCIMENTO  FORNECIMENTO E INSTALAÇÃO. AF_06/2016</v>
          </cell>
          <cell r="C4064" t="str">
            <v>UN</v>
          </cell>
          <cell r="D4064" t="str">
            <v>13,84</v>
          </cell>
        </row>
        <row r="4065">
          <cell r="A4065">
            <v>94733</v>
          </cell>
          <cell r="B4065" t="str">
            <v>LUVA, CPVC, SOLDÁVEL, DN 54 MM, INSTALADO EM RESERVAÇÃO DE ÁGUA DE EDIFICAÇÃO QUE POSSUA RESERVATÓRIO DE FIBRA/FIBROCIMENTO  FORNECIMENTO E INSTALAÇÃO. AF_06/2016</v>
          </cell>
          <cell r="C4065" t="str">
            <v>UN</v>
          </cell>
          <cell r="D4065" t="str">
            <v>26,74</v>
          </cell>
        </row>
        <row r="4066">
          <cell r="A4066">
            <v>94737</v>
          </cell>
          <cell r="B4066" t="str">
            <v>LUVA, CPVC, SOLDÁVEL, DN 89 MM, INSTALADO EM RESERVAÇÃO DE ÁGUA DE EDIFICAÇÃO QUE POSSUA RESERVATÓRIO DE FIBRA/FIBROCIMENTO  FORNECIMENTO E INSTALAÇÃO. AF_06/2016</v>
          </cell>
          <cell r="C4066" t="str">
            <v>UN</v>
          </cell>
          <cell r="D4066" t="str">
            <v>110,31</v>
          </cell>
        </row>
        <row r="4067">
          <cell r="A4067">
            <v>94740</v>
          </cell>
          <cell r="B4067" t="str">
            <v>JOELHO 90 GRAUS, CPVC, SOLDÁVEL, DN 22 MM, INSTALADO EM RESERVAÇÃO DE ÁGUA DE EDIFICAÇÃO QUE POSSUA RESERVATÓRIO DE FIBRA/FIBROCIMENTO  FORNECIMENTO E INSTALAÇÃO. AF_06/2016</v>
          </cell>
          <cell r="C4067" t="str">
            <v>UN</v>
          </cell>
          <cell r="D4067" t="str">
            <v>7,12</v>
          </cell>
        </row>
        <row r="4068">
          <cell r="A4068">
            <v>94741</v>
          </cell>
          <cell r="B4068" t="str">
            <v>CURVA 90 GRAUS, CPVC, SOLDÁVEL, DN 22 MM, INSTALADO EM RESERVAÇÃO DE ÁGUA DE EDIFICAÇÃO QUE POSSUA RESERVATÓRIO DE FIBRA/FIBROCIMENTO  FORNECIMENTO E INSTALAÇÃO. AF_06/2016</v>
          </cell>
          <cell r="C4068" t="str">
            <v>UN</v>
          </cell>
          <cell r="D4068" t="str">
            <v>8,77</v>
          </cell>
        </row>
        <row r="4069">
          <cell r="A4069">
            <v>94742</v>
          </cell>
          <cell r="B4069" t="str">
            <v>JOELHO 90 GRAUS, CPVC, SOLDÁVEL, DN 28 MM, INSTALADO EM RESERVAÇÃO DE ÁGUA DE EDIFICAÇÃO QUE POSSUA RESERVATÓRIO DE FIBRA/FIBROCIMENTO  FORNECIMENTO E INSTALAÇÃO. AF_06/2016</v>
          </cell>
          <cell r="C4069" t="str">
            <v>UN</v>
          </cell>
          <cell r="D4069" t="str">
            <v>10,60</v>
          </cell>
        </row>
        <row r="4070">
          <cell r="A4070">
            <v>94743</v>
          </cell>
          <cell r="B4070" t="str">
            <v>CURVA 90 GRAUS, CPVC, SOLDÁVEL, DN 28 MM, INSTALADO EM RESERVAÇÃO DE ÁGUA DE EDIFICAÇÃO QUE POSSUA RESERVATÓRIO DE FIBRA/FIBROCIMENTO  FORNECIMENTO E INSTALAÇÃO. AF_06/2016</v>
          </cell>
          <cell r="C4070" t="str">
            <v>UN</v>
          </cell>
          <cell r="D4070" t="str">
            <v>11,64</v>
          </cell>
        </row>
        <row r="4071">
          <cell r="A4071">
            <v>94744</v>
          </cell>
          <cell r="B4071" t="str">
            <v>JOELHO 90 GRAUS, CPVC, SOLDÁVEL, DN 35 MM, INSTALADO EM RESERVAÇÃO DE ÁGUA DE EDIFICAÇÃO QUE POSSUA RESERVATÓRIO DE FIBRA/FIBROCIMENTO  FORNECIMENTO E INSTALAÇÃO. AF_06/2016</v>
          </cell>
          <cell r="C4071" t="str">
            <v>UN</v>
          </cell>
          <cell r="D4071" t="str">
            <v>16,84</v>
          </cell>
        </row>
        <row r="4072">
          <cell r="A4072">
            <v>94746</v>
          </cell>
          <cell r="B4072" t="str">
            <v>JOELHO 90 GRAUS, CPVC, SOLDÁVEL, DN 42 MM, INSTALADO EM RESERVAÇÃO DE ÁGUA DE EDIFICAÇÃO QUE POSSUA RESERVATÓRIO DE FIBRA/FIBROCIMENTO  FORNECIMENTO E INSTALAÇÃO. AF_06/2016</v>
          </cell>
          <cell r="C4072" t="str">
            <v>UN</v>
          </cell>
          <cell r="D4072" t="str">
            <v>23,77</v>
          </cell>
        </row>
        <row r="4073">
          <cell r="A4073">
            <v>94748</v>
          </cell>
          <cell r="B4073" t="str">
            <v>JOELHO 90 GRAUS, CPVC, SOLDÁVEL, DN 54 MM, INSTALADO EM RESERVAÇÃO DE ÁGUA DE EDIFICAÇÃO QUE POSSUA RESERVATÓRIO DE FIBRA/FIBROCIMENTO  FORNECIMENTO E INSTALAÇÃO. AF_06/2016</v>
          </cell>
          <cell r="C4073" t="str">
            <v>UN</v>
          </cell>
          <cell r="D4073" t="str">
            <v>48,78</v>
          </cell>
        </row>
        <row r="4074">
          <cell r="A4074">
            <v>94750</v>
          </cell>
          <cell r="B4074" t="str">
            <v>JOELHO 90 GRAUS, CPVC, SOLDÁVEL, DN 73 MM, INSTALADO EM RESERVAÇÃO DE ÁGUA DE EDIFICAÇÃO QUE POSSUA RESERVATÓRIO DE FIBRA/FIBROCIMENTO  FORNECIMENTO E INSTALAÇÃO. AF_06/2016</v>
          </cell>
          <cell r="C4074" t="str">
            <v>UN</v>
          </cell>
          <cell r="D4074" t="str">
            <v>114,24</v>
          </cell>
        </row>
        <row r="4075">
          <cell r="A4075">
            <v>94752</v>
          </cell>
          <cell r="B4075" t="str">
            <v>JOELHO 90 GRAUS, CPVC, SOLDÁVEL, DN 89 MM, INSTALADO EM RESERVAÇÃO DE ÁGUA DE EDIFICAÇÃO QUE POSSUA RESERVATÓRIO DE FIBRA/FIBROCIMENTO  FORNECIMENTO E INSTALAÇÃO. AF_06/2016</v>
          </cell>
          <cell r="C4075" t="str">
            <v>UN</v>
          </cell>
          <cell r="D4075" t="str">
            <v>140,02</v>
          </cell>
        </row>
        <row r="4076">
          <cell r="A4076">
            <v>94756</v>
          </cell>
          <cell r="B4076" t="str">
            <v>TE, CPVC, SOLDÁVEL, DN 22 MM, INSTALADO EM RESERVAÇÃO DE ÁGUA DE EDIFICAÇÃO QUE POSSUA RESERVATÓRIO DE FIBRA/FIBROCIMENTO  FORNECIMENTO E INSTALAÇÃO. AF_06/2016</v>
          </cell>
          <cell r="C4076" t="str">
            <v>UN</v>
          </cell>
          <cell r="D4076" t="str">
            <v>9,05</v>
          </cell>
        </row>
        <row r="4077">
          <cell r="A4077">
            <v>94757</v>
          </cell>
          <cell r="B4077" t="str">
            <v>TE, CPVC, SOLDÁVEL, DN 28 MM, INSTALADO EM RESERVAÇÃO DE ÁGUA DE EDIFICAÇÃO QUE POSSUA RESERVATÓRIO DE FIBRA/FIBROCIMENTO  FORNECIMENTO E INSTALAÇÃO. AF_06/2016</v>
          </cell>
          <cell r="C4077" t="str">
            <v>UN</v>
          </cell>
          <cell r="D4077" t="str">
            <v>12,15</v>
          </cell>
        </row>
        <row r="4078">
          <cell r="A4078">
            <v>94758</v>
          </cell>
          <cell r="B4078" t="str">
            <v>TE, CPVC, SOLDÁVEL, DN 35 MM, INSTALADO EM RESERVAÇÃO DE ÁGUA DE EDIFICAÇÃO QUE POSSUA RESERVATÓRIO DE FIBRA/FIBROCIMENTO  FORNECIMENTO E INSTALAÇÃO. AF_06/2016</v>
          </cell>
          <cell r="C4078" t="str">
            <v>UN</v>
          </cell>
          <cell r="D4078" t="str">
            <v>30,41</v>
          </cell>
        </row>
        <row r="4079">
          <cell r="A4079">
            <v>94759</v>
          </cell>
          <cell r="B4079" t="str">
            <v>TE, CPVC, SOLDÁVEL, DN 42 MM, INSTALADO EM RESERVAÇÃO DE ÁGUA DE EDIFICAÇÃO QUE POSSUA RESERVATÓRIO DE FIBRA/FIBROCIMENTO  FORNECIMENTO E INSTALAÇÃO. AF_06/2016</v>
          </cell>
          <cell r="C4079" t="str">
            <v>UN</v>
          </cell>
          <cell r="D4079" t="str">
            <v>37,31</v>
          </cell>
        </row>
        <row r="4080">
          <cell r="A4080">
            <v>94760</v>
          </cell>
          <cell r="B4080" t="str">
            <v>TE, CPVC, SOLDÁVEL, DN 54 MM, INSTALADO EM RESERVAÇÃO DE ÁGUA DE EDIFICAÇÃO QUE POSSUA RESERVATÓRIO DE FIBRA/FIBROCIMENTO  FORNECIMENTO E INSTALAÇÃO. AF_06/2016</v>
          </cell>
          <cell r="C4080" t="str">
            <v>UN</v>
          </cell>
          <cell r="D4080" t="str">
            <v>61,33</v>
          </cell>
        </row>
        <row r="4081">
          <cell r="A4081">
            <v>94761</v>
          </cell>
          <cell r="B4081" t="str">
            <v>TE, CPVC, SOLDÁVEL, DN 73 MM, INSTALADO EM RESERVAÇÃO DE ÁGUA DE EDIFICAÇÃO QUE POSSUA RESERVATÓRIO DE FIBRA/FIBROCIMENTO  FORNECIMENTO E INSTALAÇÃO. AF_06/2016</v>
          </cell>
          <cell r="C4081" t="str">
            <v>UN</v>
          </cell>
          <cell r="D4081" t="str">
            <v>130,52</v>
          </cell>
        </row>
        <row r="4082">
          <cell r="A4082">
            <v>94762</v>
          </cell>
          <cell r="B4082" t="str">
            <v>TE, CPVC, SOLDÁVEL, DN 89 MM, INSTALADO EM RESERVAÇÃO DE ÁGUA DE EDIFICAÇÃO QUE POSSUA RESERVATÓRIO DE FIBRA/FIBROCIMENTO  FORNECIMENTO E INSTALAÇÃO. AF_06/2016</v>
          </cell>
          <cell r="C4082" t="str">
            <v>UN</v>
          </cell>
          <cell r="D4082" t="str">
            <v>167,88</v>
          </cell>
        </row>
        <row r="4083">
          <cell r="A4083">
            <v>94783</v>
          </cell>
          <cell r="B4083" t="str">
            <v>ADAPTADOR COM FLANGE E ANEL DE VEDAÇÃO, PVC, SOLDÁVEL, DN  20 MM X 1/2 , INSTALADO EM RESERVAÇÃO DE ÁGUA DE EDIFICAÇÃO QUE POSSUA RESERVATÓRIO DE FIBRA/FIBROCIMENTO   FORNECIMENTO E INSTALAÇÃO. AF_06/2016</v>
          </cell>
          <cell r="C4083" t="str">
            <v>UN</v>
          </cell>
          <cell r="D4083" t="str">
            <v>12,15</v>
          </cell>
        </row>
        <row r="4084">
          <cell r="A4084">
            <v>94785</v>
          </cell>
          <cell r="B4084" t="str">
            <v>ADAPTADOR COM FLANGES LIVRES, PVC, SOLDÁVEL LONGO, DN 32 MM X 1 , INSTALADO EM RESERVAÇÃO DE ÁGUA DE EDIFICAÇÃO QUE POSSUA RESERVATÓRIO DE FIBRA/FIBROCIMENTO   FORNECIMENTO E INSTALAÇÃO. AF_06/2016</v>
          </cell>
          <cell r="C4084" t="str">
            <v>UN</v>
          </cell>
          <cell r="D4084" t="str">
            <v>21,90</v>
          </cell>
        </row>
        <row r="4085">
          <cell r="A4085">
            <v>94786</v>
          </cell>
          <cell r="B4085" t="str">
            <v>ADAPTADOR COM FLANGES LIVRES, PVC, SOLDÁVEL LONGO, DN 40 MM X 1 1/4 , INSTALADO EM RESERVAÇÃO DE ÁGUA DE EDIFICAÇÃO QUE POSSUA RESERVATÓRIO DE FIBRA/FIBROCIMENTO   FORNECIMENTO E INSTALAÇÃO. AF_06/2016</v>
          </cell>
          <cell r="C4085" t="str">
            <v>UN</v>
          </cell>
          <cell r="D4085" t="str">
            <v>28,23</v>
          </cell>
        </row>
        <row r="4086">
          <cell r="A4086">
            <v>94787</v>
          </cell>
          <cell r="B4086" t="str">
            <v>ADAPTADOR COM FLANGES LIVRES, PVC, SOLDÁVEL LONGO, DN 50 MM X 1 1/2 , INSTALADO EM RESERVAÇÃO DE ÁGUA DE EDIFICAÇÃO QUE POSSUA RESERVATÓRIO DE FIBRA/FIBROCIMENTO   FORNECIMENTO E INSTALAÇÃO. AF_06/2016</v>
          </cell>
          <cell r="C4086" t="str">
            <v>UN</v>
          </cell>
          <cell r="D4086" t="str">
            <v>37,88</v>
          </cell>
        </row>
        <row r="4087">
          <cell r="A4087">
            <v>94788</v>
          </cell>
          <cell r="B4087" t="str">
            <v>ADAPTADOR COM FLANGES LIVRES, PVC, SOLDÁVEL LONGO, DN 60 MM X 2 , INSTALADO EM RESERVAÇÃO DE ÁGUA DE EDIFICAÇÃO QUE POSSUA RESERVATÓRIO DE FIBRA/FIBROCIMENTO   FORNECIMENTO E INSTALAÇÃO. AF_06/2016</v>
          </cell>
          <cell r="C4087" t="str">
            <v>UN</v>
          </cell>
          <cell r="D4087" t="str">
            <v>53,80</v>
          </cell>
        </row>
        <row r="4088">
          <cell r="A4088">
            <v>94789</v>
          </cell>
          <cell r="B4088" t="str">
            <v>ADAPTADOR COM FLANGES LIVRES, PVC, SOLDÁVEL LONGO, DN 75 MM X 2 1/2 , INSTALADO EM RESERVAÇÃO DE ÁGUA DE EDIFICAÇÃO QUE POSSUA RESERVATÓRIO DE FIBRA/FIBROCIMENTO   FORNECIMENTO E INSTALAÇÃO. AF_06/2016</v>
          </cell>
          <cell r="C4088" t="str">
            <v>UN</v>
          </cell>
          <cell r="D4088" t="str">
            <v>164,23</v>
          </cell>
        </row>
        <row r="4089">
          <cell r="A4089">
            <v>94790</v>
          </cell>
          <cell r="B4089" t="str">
            <v>ADAPTADOR COM FLANGES LIVRES, PVC, SOLDÁVEL LONGO, DN 85 MM X 3 , INSTALADO EM RESERVAÇÃO DE ÁGUA DE EDIFICAÇÃO QUE POSSUA RESERVATÓRIO DE FIBRA/FIBROCIMENTO   FORNECIMENTO E INSTALAÇÃO. AF_06/2016</v>
          </cell>
          <cell r="C4089" t="str">
            <v>UN</v>
          </cell>
          <cell r="D4089" t="str">
            <v>189,63</v>
          </cell>
        </row>
        <row r="4090">
          <cell r="A4090">
            <v>94791</v>
          </cell>
          <cell r="B4090" t="str">
            <v>ADAPTADOR COM FLANGES LIVRES, PVC, SOLDÁVEL LONGO, DN 110 MM X 4 , INSTALADO EM RESERVAÇÃO DE ÁGUA DE EDIFICAÇÃO QUE POSSUA RESERVATÓRIO DE FIBRA/FIBROCIMENTO   FORNECIMENTO E INSTALAÇÃO. AF_06/2016</v>
          </cell>
          <cell r="C4090" t="str">
            <v>UN</v>
          </cell>
          <cell r="D4090" t="str">
            <v>264,78</v>
          </cell>
        </row>
        <row r="4091">
          <cell r="A4091">
            <v>94863</v>
          </cell>
          <cell r="B4091" t="str">
            <v>LUVA, CPVC, SOLDÁVEL, DN 73 MM, INSTALADO EM RESERVAÇÃO DE ÁGUA DE EDIFICAÇÃO QUE POSSUA RESERVATÓRIO DE FIBRA/FIBROCIMENTO  FORNECIMENTO E INSTALAÇÃO. AF_06/2016</v>
          </cell>
          <cell r="C4091" t="str">
            <v>UN</v>
          </cell>
          <cell r="D4091" t="str">
            <v>93,58</v>
          </cell>
        </row>
        <row r="4092">
          <cell r="A4092">
            <v>95141</v>
          </cell>
          <cell r="B4092" t="str">
            <v>ADAPTADOR COM FLANGES LIVRES, PVC, SOLDÁVEL LONGO, DN  25 MM X 3/4 , INSTALADO EM RESERVAÇÃO DE ÁGUA DE EDIFICAÇÃO QUE POSSUA RESERVATÓRIO DE FIBRA/FIBROCIMENTO    FORNECIMENTO E INSTALAÇÃO. AF_06/2016</v>
          </cell>
          <cell r="C4092" t="str">
            <v>UN</v>
          </cell>
          <cell r="D4092" t="str">
            <v>20,53</v>
          </cell>
        </row>
        <row r="4093">
          <cell r="A4093">
            <v>95237</v>
          </cell>
          <cell r="B4093" t="str">
            <v>LUVA COM BUCHA DE LATÃO, PVC, SOLDÁVEL, DN 32MM X 1 , INSTALADO EM RAMAL DE DISTRIBUIÇÃO DE ÁGUA   FORNECIMENTO E INSTALAÇÃO. AF_12/2014</v>
          </cell>
          <cell r="C4093" t="str">
            <v>UN</v>
          </cell>
          <cell r="D4093" t="str">
            <v>15,64</v>
          </cell>
        </row>
        <row r="4094">
          <cell r="A4094">
            <v>95693</v>
          </cell>
          <cell r="B4094" t="str">
            <v>LUVA SIMPLES, PVC, SÉRIE NORMAL, ESGOTO PREDIAL, DN 150 MM, JUNTA ELÁSTICA, FORNECIDO E INSTALADO EM SUBCOLETOR AÉREO DE ESGOTO SANITÁRIO. AF_12/2014</v>
          </cell>
          <cell r="C4094" t="str">
            <v>UN</v>
          </cell>
          <cell r="D4094" t="str">
            <v>35,92</v>
          </cell>
        </row>
        <row r="4095">
          <cell r="A4095">
            <v>95694</v>
          </cell>
          <cell r="B4095" t="str">
            <v>CURVA 90 GRAUS, PVC, SERIE R, ÁGUA PLUVIAL, DN 100 MM, JUNTA ELÁSTICA, FORNECIDO E INSTALADO EM RAMAL DE ENCAMINHAMENTO. AF_12/2014</v>
          </cell>
          <cell r="C4095" t="str">
            <v>UN</v>
          </cell>
          <cell r="D4095" t="str">
            <v>41,92</v>
          </cell>
        </row>
        <row r="4096">
          <cell r="A4096">
            <v>95695</v>
          </cell>
          <cell r="B4096" t="str">
            <v>CURVA 90 GRAUS, PVC, SERIE R, ÁGUA PLUVIAL, DN 100 MM, JUNTA ELÁSTICA, FORNECIDO E INSTALADO EM CONDUTORES VERTICAIS DE ÁGUAS PLUVIAIS. AF_12/2014</v>
          </cell>
          <cell r="C4096" t="str">
            <v>UN</v>
          </cell>
          <cell r="D4096" t="str">
            <v>40,64</v>
          </cell>
        </row>
        <row r="4097">
          <cell r="A4097">
            <v>95696</v>
          </cell>
          <cell r="B4097" t="str">
            <v>SPRINKLER TIPO PENDENTE, 68 °C, UNIÃO POR ROSCA DN 15 (1/2") - FORNECIMENTO E INSTALAÇÃO. AF_12/2015</v>
          </cell>
          <cell r="C4097" t="str">
            <v>UN</v>
          </cell>
          <cell r="D4097" t="str">
            <v>46,48</v>
          </cell>
        </row>
        <row r="4098">
          <cell r="A4098">
            <v>96637</v>
          </cell>
          <cell r="B4098" t="str">
            <v>JOELHO 90 GRAUS, PPR, DN 25 MM, CLASSE PN 25, INSTALADO EM RAMAL OU SUB-RAMAL DE ÁGUA  FORNECIMENTO E INSTALAÇÃO . AF_06/2015</v>
          </cell>
          <cell r="C4098" t="str">
            <v>UN</v>
          </cell>
          <cell r="D4098" t="str">
            <v>9,48</v>
          </cell>
        </row>
        <row r="4099">
          <cell r="A4099">
            <v>96638</v>
          </cell>
          <cell r="B4099" t="str">
            <v>JOELHO 45 GRAUS, PPR, DN 25 MM, CLASSE PN 25, INSTALADO EM RAMAL OU SUB-RAMAL DE ÁGUA  FORNECIMENTO E INSTALAÇÃO . AF_06/2015</v>
          </cell>
          <cell r="C4099" t="str">
            <v>UN</v>
          </cell>
          <cell r="D4099" t="str">
            <v>9,13</v>
          </cell>
        </row>
        <row r="4100">
          <cell r="A4100">
            <v>96639</v>
          </cell>
          <cell r="B4100" t="str">
            <v>LUVA, PPR, DN 25 MM, CLASSE PN 25, INSTALADO EM RAMAL OU SUB-RAMAL DE ÁGUA  FORNECIMENTO E INSTALAÇÃO . AF_06/2015</v>
          </cell>
          <cell r="C4100" t="str">
            <v>UN</v>
          </cell>
          <cell r="D4100" t="str">
            <v>6,61</v>
          </cell>
        </row>
        <row r="4101">
          <cell r="A4101">
            <v>96640</v>
          </cell>
          <cell r="B4101" t="str">
            <v>CONECTOR MACHO, PPR, 25 X 1/2'', CLASSE PN 25, INSTALADO EM RAMAL OU SUB-RAMAL DE ÁGUA   FORNECIMENTO E INSTALAÇÃO . AF_06/2015</v>
          </cell>
          <cell r="C4101" t="str">
            <v>UN</v>
          </cell>
          <cell r="D4101" t="str">
            <v>16,56</v>
          </cell>
        </row>
        <row r="4102">
          <cell r="A4102">
            <v>96641</v>
          </cell>
          <cell r="B4102" t="str">
            <v>CONECTOR FÊMEA, PPR, 25 X 1/2'', CLASSE PN 25, INSTALADO EM RAMAL OU SUB-RAMAL DE ÁGUA   FORNECIMENTO E INSTALAÇÃO . AF_06/2015</v>
          </cell>
          <cell r="C4102" t="str">
            <v>UN</v>
          </cell>
          <cell r="D4102" t="str">
            <v>13,01</v>
          </cell>
        </row>
        <row r="4103">
          <cell r="A4103">
            <v>96642</v>
          </cell>
          <cell r="B4103" t="str">
            <v>TÊ NORMAL, PPR, DN 25 MM, CLASSE PN 25, INSTALADO EM RAMAL OU SUB-RAMAL DE ÁGUA  FORNECIMENTO E INSTALAÇÃO . AF_06/2015</v>
          </cell>
          <cell r="C4103" t="str">
            <v>UN</v>
          </cell>
          <cell r="D4103" t="str">
            <v>12,56</v>
          </cell>
        </row>
        <row r="4104">
          <cell r="A4104">
            <v>96643</v>
          </cell>
          <cell r="B4104" t="str">
            <v>TÊ MISTURADOR, PPR, 25 X 3/4'' , CLASSE PN 25, INSTALADO EM RAMAL OU SUB-RAMAL DE ÁGUA  FORNECIMENTO E INSTALAÇÃO . AF_06/2015</v>
          </cell>
          <cell r="C4104" t="str">
            <v>UN</v>
          </cell>
          <cell r="D4104" t="str">
            <v>33,38</v>
          </cell>
        </row>
        <row r="4105">
          <cell r="A4105">
            <v>96650</v>
          </cell>
          <cell r="B4105" t="str">
            <v>JOELHO 90 GRAUS, PPR, DN 25 MM, CLASSE PN 25, INSTALADO EM RAMAL DE DISTRIBUIÇÃO  FORNECIMENTO E INSTALAÇÃO . AF_06/2015</v>
          </cell>
          <cell r="C4105" t="str">
            <v>UN</v>
          </cell>
          <cell r="D4105" t="str">
            <v>7,04</v>
          </cell>
        </row>
        <row r="4106">
          <cell r="A4106">
            <v>96651</v>
          </cell>
          <cell r="B4106" t="str">
            <v>JOELHO 45 GRAUS, PPR, DN 25 MM, CLASSE PN 25, INSTALADO EM RAMAL DE DISTRIBUIÇÃO DE ÁGUA  FORNECIMENTO E INSTALAÇÃO . AF_06/2015</v>
          </cell>
          <cell r="C4106" t="str">
            <v>UN</v>
          </cell>
          <cell r="D4106" t="str">
            <v>6,69</v>
          </cell>
        </row>
        <row r="4107">
          <cell r="A4107">
            <v>96652</v>
          </cell>
          <cell r="B4107" t="str">
            <v>JOELHO 90 GRAUS, PPR, DN 32 MM, CLASSE PN 25, INSTALADO EM RAMAL DE DISTRIBUIÇÃO  FORNECIMENTO E INSTALAÇÃO . AF_06/2015</v>
          </cell>
          <cell r="C4107" t="str">
            <v>UN</v>
          </cell>
          <cell r="D4107" t="str">
            <v>13,46</v>
          </cell>
        </row>
        <row r="4108">
          <cell r="A4108">
            <v>96653</v>
          </cell>
          <cell r="B4108" t="str">
            <v>JOELHO 45 GRAUS, PPR, DN 32 MM, CLASSE PN 25, INSTALADO EM RAMAL DE DISTRIBUIÇÃO DE ÁGUA  FORNECIMENTO E INSTALAÇÃO . AF_06/2015</v>
          </cell>
          <cell r="C4108" t="str">
            <v>UN</v>
          </cell>
          <cell r="D4108" t="str">
            <v>13,43</v>
          </cell>
        </row>
        <row r="4109">
          <cell r="A4109">
            <v>96654</v>
          </cell>
          <cell r="B4109" t="str">
            <v>JOELHO 90 GRAUS, PPR, DN 40 MM, CLASSE PN 25, INSTALADO EM RAMAL DE DISTRIBUIÇÃO  FORNECIMENTO E INSTALAÇÃO . AF_06/2015</v>
          </cell>
          <cell r="C4109" t="str">
            <v>UN</v>
          </cell>
          <cell r="D4109" t="str">
            <v>22,28</v>
          </cell>
        </row>
        <row r="4110">
          <cell r="A4110">
            <v>96655</v>
          </cell>
          <cell r="B4110" t="str">
            <v>JOELHO 45 GRAUS, PPR, DN 40 MM, CLASSE PN 25, INSTALADO EM RAMAL DE DISTRIBUIÇÃO DE ÁGUA  FORNECIMENTO E INSTALAÇÃO . AF_06/2015</v>
          </cell>
          <cell r="C4110" t="str">
            <v>UN</v>
          </cell>
          <cell r="D4110" t="str">
            <v>21,89</v>
          </cell>
        </row>
        <row r="4111">
          <cell r="A4111">
            <v>96656</v>
          </cell>
          <cell r="B4111" t="str">
            <v>LUVA, PPR, DN 25 MM, CLASSE PN 25, INSTALADO EM RAMAL DE DISTRIBUIÇÃO DE ÁGUA  FORNECIMENTO E INSTALAÇÃO . AF_06/2015</v>
          </cell>
          <cell r="C4111" t="str">
            <v>UN</v>
          </cell>
          <cell r="D4111" t="str">
            <v>5,01</v>
          </cell>
        </row>
        <row r="4112">
          <cell r="A4112">
            <v>96657</v>
          </cell>
          <cell r="B4112" t="str">
            <v>CONECTOR MACHO, PPR, 25 X 1/2, CLASSE PN 25, INSTALADO EM RAMAL DE DISTRIBUIÇÃO DE ÁGUA  FORNECIMENTO E INSTALAÇÃO . AF_06/2015</v>
          </cell>
          <cell r="C4112" t="str">
            <v>UN</v>
          </cell>
          <cell r="D4112" t="str">
            <v>14,96</v>
          </cell>
        </row>
        <row r="4113">
          <cell r="A4113">
            <v>96658</v>
          </cell>
          <cell r="B4113" t="str">
            <v>CONECTOR FÊMEA, PPR, 25 X 1/2'', CLASSE PN 25, INSTALADO EM RAMAL DE DISTRIBUIÇÃO DE ÁGUA   FORNECIMENTO E INSTALAÇÃO . AF_06/2015</v>
          </cell>
          <cell r="C4113" t="str">
            <v>UN</v>
          </cell>
          <cell r="D4113" t="str">
            <v>11,41</v>
          </cell>
        </row>
        <row r="4114">
          <cell r="A4114">
            <v>96659</v>
          </cell>
          <cell r="B4114" t="str">
            <v>LUVA, PPR, DN 32 MM, CLASSE PN 25, INSTALADO EM RAMAL DE DISTRIBUIÇÃO DE ÁGUA  FORNECIMENTO E INSTALAÇÃO. AF_06/2015</v>
          </cell>
          <cell r="C4114" t="str">
            <v>UN</v>
          </cell>
          <cell r="D4114" t="str">
            <v>9,09</v>
          </cell>
        </row>
        <row r="4115">
          <cell r="A4115">
            <v>96660</v>
          </cell>
          <cell r="B4115" t="str">
            <v>CONECTOR MACHO, PPR, 32 X 3/4'', CLASSE PN 25, INSTALADO EM RAMAL DE DISTRIBUIÇÃO DE ÁGUA   FORNECIMENTO E INSTALAÇÃO. AF_06/2015</v>
          </cell>
          <cell r="C4115" t="str">
            <v>UN</v>
          </cell>
          <cell r="D4115" t="str">
            <v>25,68</v>
          </cell>
        </row>
        <row r="4116">
          <cell r="A4116">
            <v>96661</v>
          </cell>
          <cell r="B4116" t="str">
            <v>CONECTOR FÊMEA, PPR, 32 X 3/4'', CLASSE PN 25, INSTALADO EM RAMAL DE DISTRIBUIÇÃO DE ÁGUA   FORNECIMENTO E INSTALAÇÃO . AF_06/2015</v>
          </cell>
          <cell r="C4116" t="str">
            <v>UN</v>
          </cell>
          <cell r="D4116" t="str">
            <v>20,21</v>
          </cell>
        </row>
        <row r="4117">
          <cell r="A4117">
            <v>96662</v>
          </cell>
          <cell r="B4117" t="str">
            <v>BUCHA DE REDUÇÃO, PPR, 32 X 25, CLASSE PN 25, INSTALADO EM RAMAL DE DISTRIBUIÇÃO DE ÁGUA  FORNECIMENTO E INSTALAÇÃO . AF_06/2015</v>
          </cell>
          <cell r="C4117" t="str">
            <v>UN</v>
          </cell>
          <cell r="D4117" t="str">
            <v>9,28</v>
          </cell>
        </row>
        <row r="4118">
          <cell r="A4118">
            <v>96663</v>
          </cell>
          <cell r="B4118" t="str">
            <v>LUVA, PPR, DN 40 MM, CLASSE PN 25, INSTALADO EM RAMAL DE DISTRIBUIÇÃO DE ÁGUA  FORNECIMENTO E INSTALAÇÃO. AF_06/2015</v>
          </cell>
          <cell r="C4118" t="str">
            <v>UN</v>
          </cell>
          <cell r="D4118" t="str">
            <v>16,43</v>
          </cell>
        </row>
        <row r="4119">
          <cell r="A4119">
            <v>96664</v>
          </cell>
          <cell r="B4119" t="str">
            <v>BUCHA DE REDUÇÃO, PPR, 40 X 25, CLASSE PN 25, INSTALADO EM RAMAL DE DISTRIBUIÇÃO DE ÁGUA  FORNECIMENTO E INSTALAÇÃO . AF_06/2015</v>
          </cell>
          <cell r="C4119" t="str">
            <v>UN</v>
          </cell>
          <cell r="D4119" t="str">
            <v>17,60</v>
          </cell>
        </row>
        <row r="4120">
          <cell r="A4120">
            <v>96665</v>
          </cell>
          <cell r="B4120" t="str">
            <v>TÊ NORMAL, PPR, DN 25 MM, CLASSE PN 25, INSTALADO EM RAMAL DE DISTRIBUIÇÃO DE ÁGUA  FORNECIMENTO E INSTALAÇÃO . AF_06/2015</v>
          </cell>
          <cell r="C4120" t="str">
            <v>UN</v>
          </cell>
          <cell r="D4120" t="str">
            <v>9,29</v>
          </cell>
        </row>
        <row r="4121">
          <cell r="A4121">
            <v>96666</v>
          </cell>
          <cell r="B4121" t="str">
            <v>TÊ NORMAL, PPR, DN 32 MM, CLASSE PN 25, INSTALADO EM RAMAL DE DISTRIBUIÇÃO DE ÁGUA  FORNECIMENTO E INSTALAÇÃO . AF_06/2015</v>
          </cell>
          <cell r="C4121" t="str">
            <v>UN</v>
          </cell>
          <cell r="D4121" t="str">
            <v>18,03</v>
          </cell>
        </row>
        <row r="4122">
          <cell r="A4122">
            <v>96667</v>
          </cell>
          <cell r="B4122" t="str">
            <v>TÊ NORMAL, PPR, DN 40 MM, CLASSE PN 25, INSTALADO EM RAMAL DE DISTRIBUIÇÃO DE ÁGUA  FORNECIMENTO E INSTALAÇÃO . AF_06/2015</v>
          </cell>
          <cell r="C4122" t="str">
            <v>UN</v>
          </cell>
          <cell r="D4122" t="str">
            <v>31,33</v>
          </cell>
        </row>
        <row r="4123">
          <cell r="A4123">
            <v>96684</v>
          </cell>
          <cell r="B4123" t="str">
            <v>JOELHO 90 GRAUS, PPR, DN 25 MM, CLASSE PN 25, INSTALADO EM PRUMADA DE ÁGUA  FORNECIMENTO E INSTALAÇÃO . AF_06/2015</v>
          </cell>
          <cell r="C4123" t="str">
            <v>UN</v>
          </cell>
          <cell r="D4123" t="str">
            <v>3,39</v>
          </cell>
        </row>
        <row r="4124">
          <cell r="A4124">
            <v>96685</v>
          </cell>
          <cell r="B4124" t="str">
            <v>JOELHO 45 GRAUS, PPR, DN 25 MM, CLASSE PN 25, INSTALADO EM PRUMADA DE ÁGUA  FORNECIMENTO E INSTALAÇÃO . AF_06/2015</v>
          </cell>
          <cell r="C4124" t="str">
            <v>UN</v>
          </cell>
          <cell r="D4124" t="str">
            <v>3,04</v>
          </cell>
        </row>
        <row r="4125">
          <cell r="A4125">
            <v>96686</v>
          </cell>
          <cell r="B4125" t="str">
            <v>JOELHO 90 GRAUS, PPR, DN 32 MM, CLASSE PN 25, INSTALADO EM PRUMADA DE ÁGUA  FORNECIMENTO E INSTALAÇÃO . AF_06/2015</v>
          </cell>
          <cell r="C4125" t="str">
            <v>UN</v>
          </cell>
          <cell r="D4125" t="str">
            <v>5,10</v>
          </cell>
        </row>
        <row r="4126">
          <cell r="A4126">
            <v>96687</v>
          </cell>
          <cell r="B4126" t="str">
            <v>JOELHO 45 GRAUS, PPR, DN 32 MM, CLASSE PN 25, INSTALADO EM PRUMADA DE ÁGUA  FORNECIMENTO E INSTALAÇÃO . AF_06/2015</v>
          </cell>
          <cell r="C4126" t="str">
            <v>UN</v>
          </cell>
          <cell r="D4126" t="str">
            <v>5,07</v>
          </cell>
        </row>
        <row r="4127">
          <cell r="A4127">
            <v>96688</v>
          </cell>
          <cell r="B4127" t="str">
            <v>JOELHO 90 GRAUS, PPR, DN 40 MM, CLASSE PN 25, INSTALADO EM PRUMADA DE ÁGUA  FORNECIMENTO E INSTALAÇÃO . AF_06/2015</v>
          </cell>
          <cell r="C4127" t="str">
            <v>UN</v>
          </cell>
          <cell r="D4127" t="str">
            <v>8,76</v>
          </cell>
        </row>
        <row r="4128">
          <cell r="A4128">
            <v>96689</v>
          </cell>
          <cell r="B4128" t="str">
            <v>JOELHO 45 GRAUS, PPR, DN 40 MM, CLASSE PN 25, INSTALADO EM PRUMADA DE ÁGUA  FORNECIMENTO E INSTALAÇÃO . AF_06/2015</v>
          </cell>
          <cell r="C4128" t="str">
            <v>UN</v>
          </cell>
          <cell r="D4128" t="str">
            <v>8,37</v>
          </cell>
        </row>
        <row r="4129">
          <cell r="A4129">
            <v>96690</v>
          </cell>
          <cell r="B4129" t="str">
            <v>JOELHO 90 GRAUS, PPR, DN 50 MM, CLASSE PN 25, INSTALADO EM PRUMADA DE ÁGUA  FORNECIMENTO E INSTALAÇÃO . AF_06/2015</v>
          </cell>
          <cell r="C4129" t="str">
            <v>UN</v>
          </cell>
          <cell r="D4129" t="str">
            <v>16,27</v>
          </cell>
        </row>
        <row r="4130">
          <cell r="A4130">
            <v>96691</v>
          </cell>
          <cell r="B4130" t="str">
            <v>JOELHO 45 GRAUS, PPR, DN 50 MM, CLASSE PN 25, INSTALADO EM PRUMADA DE ÁGUA  FORNECIMENTO E INSTALAÇÃO . AF_06/2015</v>
          </cell>
          <cell r="C4130" t="str">
            <v>UN</v>
          </cell>
          <cell r="D4130" t="str">
            <v>16,80</v>
          </cell>
        </row>
        <row r="4131">
          <cell r="A4131">
            <v>96692</v>
          </cell>
          <cell r="B4131" t="str">
            <v>JOELHO 90 GRAUS, PPR, DN 63 MM, CLASSE PN 25, INSTALADO EM PRUMADA DE ÁGUA  FORNECIMENTO E INSTALAÇÃO . AF_06/2015</v>
          </cell>
          <cell r="C4131" t="str">
            <v>UN</v>
          </cell>
          <cell r="D4131" t="str">
            <v>24,61</v>
          </cell>
        </row>
        <row r="4132">
          <cell r="A4132">
            <v>96693</v>
          </cell>
          <cell r="B4132" t="str">
            <v>JOELHO 45 GRAUS, PPR, DN 63 MM, CLASSE PN 25, INSTALADO EM PRUMADA DE ÁGUA  FORNECIMENTO E INSTALAÇÃO . AF_06/2015</v>
          </cell>
          <cell r="C4132" t="str">
            <v>UN</v>
          </cell>
          <cell r="D4132" t="str">
            <v>23,31</v>
          </cell>
        </row>
        <row r="4133">
          <cell r="A4133">
            <v>96694</v>
          </cell>
          <cell r="B4133" t="str">
            <v>JOELHO 90 GRAUS, PPR, DN 75 MM, CLASSE PN 25, INSTALADO EM PRUMADA DE ÁGUA  FORNECIMENTO E INSTALAÇÃO . AF_06/2015</v>
          </cell>
          <cell r="C4133" t="str">
            <v>UN</v>
          </cell>
          <cell r="D4133" t="str">
            <v>54,10</v>
          </cell>
        </row>
        <row r="4134">
          <cell r="A4134">
            <v>96695</v>
          </cell>
          <cell r="B4134" t="str">
            <v>JOELHO 45 GRAUS, PPR, DN 75 MM, CLASSE PN 25, INSTALADO EM PRUMADA DE ÁGUA  FORNECIMENTO E INSTALAÇÃO . AF_06/2015</v>
          </cell>
          <cell r="C4134" t="str">
            <v>UN</v>
          </cell>
          <cell r="D4134" t="str">
            <v>52,57</v>
          </cell>
        </row>
        <row r="4135">
          <cell r="A4135">
            <v>96696</v>
          </cell>
          <cell r="B4135" t="str">
            <v>JOELHO 90 GRAUS, PPR, DN 90 MM, CLASSE PN 25, INSTALADO EM PRUMADA DE ÁGUA  FORNECIMENTO E INSTALAÇÃO . AF_06/2015</v>
          </cell>
          <cell r="C4135" t="str">
            <v>UN</v>
          </cell>
          <cell r="D4135" t="str">
            <v>81,46</v>
          </cell>
        </row>
        <row r="4136">
          <cell r="A4136">
            <v>96697</v>
          </cell>
          <cell r="B4136" t="str">
            <v>JOELHO 90 GRAUS, PPR, DN 110 MM, CLASSE PN 25, INSTALADO EM PRUMADA DE ÁGUA  FORNECIMENTO E INSTALAÇÃO . AF_06/2015</v>
          </cell>
          <cell r="C4136" t="str">
            <v>UN</v>
          </cell>
          <cell r="D4136" t="str">
            <v>121,87</v>
          </cell>
        </row>
        <row r="4137">
          <cell r="A4137">
            <v>96698</v>
          </cell>
          <cell r="B4137" t="str">
            <v>LUVA, PPR, DN 25 MM, CLASSE PN 25, INSTALADO EM PRUMADA DE ÁGUA  FORNECIMENTO E INSTALAÇÃO . AF_06/2015</v>
          </cell>
          <cell r="C4137" t="str">
            <v>UN</v>
          </cell>
          <cell r="D4137" t="str">
            <v>2,57</v>
          </cell>
        </row>
        <row r="4138">
          <cell r="A4138">
            <v>96699</v>
          </cell>
          <cell r="B4138" t="str">
            <v>CONECTOR MACHO, PPR, 25 X 1/2'', CLASSE PN 25, INSTALADO EM PRUMADA DE ÁGUA   FORNECIMENTO E INSTALAÇÃO . AF_06/2015</v>
          </cell>
          <cell r="C4138" t="str">
            <v>UN</v>
          </cell>
          <cell r="D4138" t="str">
            <v>12,52</v>
          </cell>
        </row>
        <row r="4139">
          <cell r="A4139">
            <v>96700</v>
          </cell>
          <cell r="B4139" t="str">
            <v>CONECTOR FÊMEA, PPR, 25 X 1/2'', CLASSE PN 25, INSTALADO EM PRUMADA DE ÁGUA   FORNECIMENTO E INSTALAÇÃO . AF_06/2015</v>
          </cell>
          <cell r="C4139" t="str">
            <v>UN</v>
          </cell>
          <cell r="D4139" t="str">
            <v>8,97</v>
          </cell>
        </row>
        <row r="4140">
          <cell r="A4140">
            <v>96701</v>
          </cell>
          <cell r="B4140" t="str">
            <v>LUVA, PPR, DN 32 MM, CLASSE PN 25, INSTALADO EM PRUMADA DE ÁGUA  FORNECIMENTO E INSTALAÇÃO. AF_06/2015</v>
          </cell>
          <cell r="C4140" t="str">
            <v>UN</v>
          </cell>
          <cell r="D4140" t="str">
            <v>3,52</v>
          </cell>
        </row>
        <row r="4141">
          <cell r="A4141">
            <v>96702</v>
          </cell>
          <cell r="B4141" t="str">
            <v>BUCHA DE REDUÇÃO, PPR, 32 X 25, CLASSE PN 25, INSTALADO EM PRUMADA DE ÁGUA  FORNECIMENTO E INSTALAÇÃO . AF_06/2015</v>
          </cell>
          <cell r="C4141" t="str">
            <v>UN</v>
          </cell>
          <cell r="D4141" t="str">
            <v>3,71</v>
          </cell>
        </row>
        <row r="4142">
          <cell r="A4142">
            <v>96703</v>
          </cell>
          <cell r="B4142" t="str">
            <v>LUVA, PPR, DN 40 MM, CLASSE PN 25, INSTALADO EM PRUMADA DE ÁGUA  FORNECIMENTO E INSTALAÇÃO. AF_06/2015</v>
          </cell>
          <cell r="C4142" t="str">
            <v>UN</v>
          </cell>
          <cell r="D4142" t="str">
            <v>7,40</v>
          </cell>
        </row>
        <row r="4143">
          <cell r="A4143">
            <v>96704</v>
          </cell>
          <cell r="B4143" t="str">
            <v>BUCHA DE REDUÇÃO, PPR, 40 X 25, CLASSE PN 25, INSTALADO EM PRUMADA DE ÁGUA  FORNECIMENTO E INSTALAÇÃO . AF_06/2015</v>
          </cell>
          <cell r="C4143" t="str">
            <v>UN</v>
          </cell>
          <cell r="D4143" t="str">
            <v>8,57</v>
          </cell>
        </row>
        <row r="4144">
          <cell r="A4144">
            <v>96705</v>
          </cell>
          <cell r="B4144" t="str">
            <v>LUVA, PPR, DN 50 MM, CLASSE PN 25, INSTALADO EM PRUMADA DE ÁGUA  FORNECIMENTO E INSTALAÇÃO. AF_06/2015</v>
          </cell>
          <cell r="C4144" t="str">
            <v>UN</v>
          </cell>
          <cell r="D4144" t="str">
            <v>11,15</v>
          </cell>
        </row>
        <row r="4145">
          <cell r="A4145">
            <v>96706</v>
          </cell>
          <cell r="B4145" t="str">
            <v>LUVA, PPR, DN 63 MM, CLASSE PN 25, INSTALADO EM PRUMADA DE ÁGUA  FORNECIMENTO E INSTALAÇÃO. AF_06/2015</v>
          </cell>
          <cell r="C4145" t="str">
            <v>UN</v>
          </cell>
          <cell r="D4145" t="str">
            <v>16,74</v>
          </cell>
        </row>
        <row r="4146">
          <cell r="A4146">
            <v>96707</v>
          </cell>
          <cell r="B4146" t="str">
            <v>LUVA, PPR, DN 75 MM, CLASSE PN 25, INSTALADO EM PRUMADA DE ÁGUA  FORNECIMENTO E INSTALAÇÃO. AF_06/2015</v>
          </cell>
          <cell r="C4146" t="str">
            <v>UN</v>
          </cell>
          <cell r="D4146" t="str">
            <v>34,77</v>
          </cell>
        </row>
        <row r="4147">
          <cell r="A4147">
            <v>96708</v>
          </cell>
          <cell r="B4147" t="str">
            <v>LUVA, PPR, DN 90 MM, CLASSE PN 25, INSTALADO EM PRUMADA DE ÁGUA  FORNECIMENTO E INSTALAÇÃO. AF_06/2015</v>
          </cell>
          <cell r="C4147" t="str">
            <v>UN</v>
          </cell>
          <cell r="D4147" t="str">
            <v>54,84</v>
          </cell>
        </row>
        <row r="4148">
          <cell r="A4148">
            <v>96709</v>
          </cell>
          <cell r="B4148" t="str">
            <v>LUVA, PPR, DN 110 MM, CLASSE PN 25, INSTALADO EM PRUMADA DE ÁGUA  FORNECIMENTO E INSTALAÇÃO. AF_06/2015</v>
          </cell>
          <cell r="C4148" t="str">
            <v>UN</v>
          </cell>
          <cell r="D4148" t="str">
            <v>86,61</v>
          </cell>
        </row>
        <row r="4149">
          <cell r="A4149">
            <v>96710</v>
          </cell>
          <cell r="B4149" t="str">
            <v>TÊ NORMAL, PPR, DN 25 MM, CLASSE PN 25, INSTALADO EM PRUMADA DE ÁGUA  FORNECIMENTO E INSTALAÇÃO . AF_06/2015</v>
          </cell>
          <cell r="C4149" t="str">
            <v>UN</v>
          </cell>
          <cell r="D4149" t="str">
            <v>4,46</v>
          </cell>
        </row>
        <row r="4150">
          <cell r="A4150">
            <v>96711</v>
          </cell>
          <cell r="B4150" t="str">
            <v>TÊ NORMAL, PPR, DN 32 MM, CLASSE PN 25, INSTALADO EM PRUMADA DE ÁGUA  FORNECIMENTO E INSTALAÇÃO . AF_06/2015</v>
          </cell>
          <cell r="C4150" t="str">
            <v>UN</v>
          </cell>
          <cell r="D4150" t="str">
            <v>6,91</v>
          </cell>
        </row>
        <row r="4151">
          <cell r="A4151">
            <v>96712</v>
          </cell>
          <cell r="B4151" t="str">
            <v>TÊ NORMAL, PPR, DN 40 MM, CLASSE PN 25, INSTALADO EM PRUMADA DE ÁGUA  FORNECIMENTO E INSTALAÇÃO . AF_06/2015</v>
          </cell>
          <cell r="C4151" t="str">
            <v>UN</v>
          </cell>
          <cell r="D4151" t="str">
            <v>13,26</v>
          </cell>
        </row>
        <row r="4152">
          <cell r="A4152">
            <v>96713</v>
          </cell>
          <cell r="B4152" t="str">
            <v>TÊ NORMAL, PPR, DN 50 MM, CLASSE PN 25, INSTALADO EM PRUMADA DE ÁGUA  FORNECIMENTO E INSTALAÇÃO . AF_06/2015</v>
          </cell>
          <cell r="C4152" t="str">
            <v>UN</v>
          </cell>
          <cell r="D4152" t="str">
            <v>18,41</v>
          </cell>
        </row>
        <row r="4153">
          <cell r="A4153">
            <v>96714</v>
          </cell>
          <cell r="B4153" t="str">
            <v>TÊ NORMAL, PPR, DN 63 MM, CLASSE PN 25, INSTALADO EM PRUMADA DE ÁGUA  FORNECIMENTO E INSTALAÇÃO . AF_06/2015</v>
          </cell>
          <cell r="C4153" t="str">
            <v>UN</v>
          </cell>
          <cell r="D4153" t="str">
            <v>31,05</v>
          </cell>
        </row>
        <row r="4154">
          <cell r="A4154">
            <v>96715</v>
          </cell>
          <cell r="B4154" t="str">
            <v>TÊ NORMAL, PPR, DN 75 MM, CLASSE PN 25, INSTALADO EM PRUMADA DE ÁGUA  FORNECIMENTO E INSTALAÇÃO . AF_06/2015</v>
          </cell>
          <cell r="C4154" t="str">
            <v>UN</v>
          </cell>
          <cell r="D4154" t="str">
            <v>58,26</v>
          </cell>
        </row>
        <row r="4155">
          <cell r="A4155">
            <v>96716</v>
          </cell>
          <cell r="B4155" t="str">
            <v>TÊ NORMAL, PPR, DN 90 MM, CLASSE PN 25, INSTALADO EM PRUMADA DE ÁGUA  FORNECIMENTO E INSTALAÇÃO . AF_06/2015</v>
          </cell>
          <cell r="C4155" t="str">
            <v>UN</v>
          </cell>
          <cell r="D4155" t="str">
            <v>87,49</v>
          </cell>
        </row>
        <row r="4156">
          <cell r="A4156">
            <v>96717</v>
          </cell>
          <cell r="B4156" t="str">
            <v>TÊ NORMAL, PPR, DN 110 MM, CLASSE PN 25, INSTALADO EM PRUMADA DE ÁGUA  FORNECIMENTO E INSTALAÇÃO . AF_06/2015</v>
          </cell>
          <cell r="C4156" t="str">
            <v>UN</v>
          </cell>
          <cell r="D4156" t="str">
            <v>137,74</v>
          </cell>
        </row>
        <row r="4157">
          <cell r="A4157">
            <v>96736</v>
          </cell>
          <cell r="B4157" t="str">
            <v>LUVA, PPR, DN 20 MM, CLASSE PN 25, INSTALADO EM RESERVAÇÃO DE ÁGUA DE EDIFICAÇÃO QUE POSSUA RESERVATÓRIO DE FIBRA/FIBROCIMENTO  FORNECIMENTO E INSTALAÇÃO. AF_06/2016</v>
          </cell>
          <cell r="C4157" t="str">
            <v>UN</v>
          </cell>
          <cell r="D4157" t="str">
            <v>3,79</v>
          </cell>
        </row>
        <row r="4158">
          <cell r="A4158">
            <v>96737</v>
          </cell>
          <cell r="B4158" t="str">
            <v>LUVA, PPR, DN 25 MM, CLASSE PN 25, INSTALADO EM RESERVAÇÃO DE ÁGUA DE EDIFICAÇÃO QUE POSSUA RESERVATÓRIO DE FIBRA/FIBROCIMENTO  FORNECIMENTO E INSTALAÇÃO. AF_06/2016</v>
          </cell>
          <cell r="C4158" t="str">
            <v>UN</v>
          </cell>
          <cell r="D4158" t="str">
            <v>4,33</v>
          </cell>
        </row>
        <row r="4159">
          <cell r="A4159">
            <v>96738</v>
          </cell>
          <cell r="B4159" t="str">
            <v>CONECTOR MACHO, PPR, 25 X 1/2'', CLASSE PN 25,  INSTALADO EM RESERVAÇÃO DE ÁGUA DE EDIFICAÇÃO QUE POSSUA RESERVATÓRIO DE FIBRA/FIBROCIMENTO   FORNECIMENTO E INSTALAÇÃO. AF_06/2016</v>
          </cell>
          <cell r="C4159" t="str">
            <v>UN</v>
          </cell>
          <cell r="D4159" t="str">
            <v>14,28</v>
          </cell>
        </row>
        <row r="4160">
          <cell r="A4160">
            <v>96739</v>
          </cell>
          <cell r="B4160" t="str">
            <v>LUVA, PPR, DN 32 MM, CLASSE PN 25, INSTALADO EM RESERVAÇÃO DE ÁGUA DE EDIFICAÇÃO QUE POSSUA RESERVATÓRIO DE FIBRA/FIBROCIMENTO  FORNECIMENTO E INSTALAÇÃO. AF_06/2016</v>
          </cell>
          <cell r="C4160" t="str">
            <v>UN</v>
          </cell>
          <cell r="D4160" t="str">
            <v>5,60</v>
          </cell>
        </row>
        <row r="4161">
          <cell r="A4161">
            <v>96740</v>
          </cell>
          <cell r="B4161" t="str">
            <v>CONECTOR MACHO, PPR, 32 X 3/4'', CLASSE PN 25,  INSTALADO EM RESERVAÇÃO DE ÁGUA DE EDIFICAÇÃO QUE POSSUA RESERVATÓRIO DE FIBRA/FIBROCIMENTO   FORNECIMENTO E INSTALAÇÃO. AF_06/2016</v>
          </cell>
          <cell r="C4161" t="str">
            <v>UN</v>
          </cell>
          <cell r="D4161" t="str">
            <v>22,19</v>
          </cell>
        </row>
        <row r="4162">
          <cell r="A4162">
            <v>96741</v>
          </cell>
          <cell r="B4162" t="str">
            <v>LUVA, PPR, DN 40 MM, CLASSE PN 25, INSTALADO EM RESERVAÇÃO DE ÁGUA DE EDIFICAÇÃO QUE POSSUA RESERVATÓRIO DE FIBRA/FIBROCIMENTO  FORNECIMENTO E INSTALAÇÃO. AF_06/2016</v>
          </cell>
          <cell r="C4162" t="str">
            <v>UN</v>
          </cell>
          <cell r="D4162" t="str">
            <v>8,84</v>
          </cell>
        </row>
        <row r="4163">
          <cell r="A4163">
            <v>96742</v>
          </cell>
          <cell r="B4163" t="str">
            <v>LUVA, PPR, DN 50 MM, CLASSE PN 25, INSTALADO EM RESERVAÇÃO DE ÁGUA DE EDIFICAÇÃO QUE POSSUA RESERVATÓRIO DE FIBRA/FIBROCIMENTO  FORNECIMENTO E INSTALAÇÃO. AF_06/2016</v>
          </cell>
          <cell r="C4163" t="str">
            <v>UN</v>
          </cell>
          <cell r="D4163" t="str">
            <v>13,42</v>
          </cell>
        </row>
        <row r="4164">
          <cell r="A4164">
            <v>96743</v>
          </cell>
          <cell r="B4164" t="str">
            <v>LUVA, PPR, DN 63 MM, CLASSE PN 25, INSTALADO EM RESERVAÇÃO DE ÁGUA DE EDIFICAÇÃO QUE POSSUA RESERVATÓRIO DE FIBRA/FIBROCIMENTO  FORNECIMENTO E INSTALAÇÃO. AF_06/2016</v>
          </cell>
          <cell r="C4164" t="str">
            <v>UN</v>
          </cell>
          <cell r="D4164" t="str">
            <v>17,35</v>
          </cell>
        </row>
        <row r="4165">
          <cell r="A4165">
            <v>96744</v>
          </cell>
          <cell r="B4165" t="str">
            <v>LUVA, PPR, DN 75 MM, CLASSE PN 25, INSTALADO EM RESERVAÇÃO DE ÁGUA DE EDIFICAÇÃO QUE POSSUA RESERVATÓRIO DE FIBRA/FIBROCIMENTO  FORNECIMENTO E INSTALAÇÃO. AF_06/2016</v>
          </cell>
          <cell r="C4165" t="str">
            <v>UN</v>
          </cell>
          <cell r="D4165" t="str">
            <v>37,01</v>
          </cell>
        </row>
        <row r="4166">
          <cell r="A4166">
            <v>96745</v>
          </cell>
          <cell r="B4166" t="str">
            <v>LUVA, PPR, DN 90 MM, CLASSE PN 25, INSTALADO EM RESERVAÇÃO DE ÁGUA DE EDIFICAÇÃO QUE POSSUA RESERVATÓRIO DE FIBRA/FIBROCIMENTO  FORNECIMENTO E INSTALAÇÃO. AF_06/2016</v>
          </cell>
          <cell r="C4166" t="str">
            <v>UN</v>
          </cell>
          <cell r="D4166" t="str">
            <v>54,29</v>
          </cell>
        </row>
        <row r="4167">
          <cell r="A4167">
            <v>96746</v>
          </cell>
          <cell r="B4167" t="str">
            <v>LUVA, PPR, DN 110 MM, CLASSE PN 25, INSTALADO EM RESERVAÇÃO DE ÁGUA DE EDIFICAÇÃO QUE POSSUA RESERVATÓRIO DE FIBRA/FIBROCIMENTO  FORNECIMENTO E INSTALAÇÃO. AF_06/2016</v>
          </cell>
          <cell r="C4167" t="str">
            <v>UN</v>
          </cell>
          <cell r="D4167" t="str">
            <v>86,58</v>
          </cell>
        </row>
        <row r="4168">
          <cell r="A4168">
            <v>96747</v>
          </cell>
          <cell r="B4168" t="str">
            <v>JOELHO 90 GRAUS, PPR, DN 20 MM, CLASSE PN 25,  INSTALADO EM RESERVAÇÃO DE ÁGUA DE EDIFICAÇÃO QUE POSSUA RESERVATÓRIO DE FIBRA/FIBROCIMENTO  FORNECIMENTO E INSTALAÇÃO. AF_06/2016</v>
          </cell>
          <cell r="C4168" t="str">
            <v>UN</v>
          </cell>
          <cell r="D4168" t="str">
            <v>5,37</v>
          </cell>
        </row>
        <row r="4169">
          <cell r="A4169">
            <v>96748</v>
          </cell>
          <cell r="B4169" t="str">
            <v>JOELHO 90 GRAUS, PPR, DN 25 MM, CLASSE PN 25,  INSTALADO EM RESERVAÇÃO DE ÁGUA DE EDIFICAÇÃO QUE POSSUA RESERVATÓRIO DE FIBRA/FIBROCIMENTO  FORNECIMENTO E INSTALAÇÃO. AF_06/2016</v>
          </cell>
          <cell r="C4169" t="str">
            <v>UN</v>
          </cell>
          <cell r="D4169" t="str">
            <v>6,05</v>
          </cell>
        </row>
        <row r="4170">
          <cell r="A4170">
            <v>96749</v>
          </cell>
          <cell r="B4170" t="str">
            <v>JOELHO 90 GRAUS, PPR, DN 32 MM, CLASSE PN 25,  INSTALADO EM RESERVAÇÃO DE ÁGUA DE EDIFICAÇÃO QUE POSSUA RESERVATÓRIO DE FIBRA/FIBROCIMENTO  FORNECIMENTO E INSTALAÇÃO. AF_06/2016</v>
          </cell>
          <cell r="C4170" t="str">
            <v>UN</v>
          </cell>
          <cell r="D4170" t="str">
            <v>8,23</v>
          </cell>
        </row>
        <row r="4171">
          <cell r="A4171">
            <v>96750</v>
          </cell>
          <cell r="B4171" t="str">
            <v>JOELHO 90 GRAUS, PPR, DN 40 MM, CLASSE PN 25,  INSTALADO EM RESERVAÇÃO DE ÁGUA DE EDIFICAÇÃO QUE POSSUA RESERVATÓRIO DE FIBRA/FIBROCIMENTO  FORNECIMENTO E INSTALAÇÃO. AF_06/2016</v>
          </cell>
          <cell r="C4171" t="str">
            <v>UN</v>
          </cell>
          <cell r="D4171" t="str">
            <v>10,90</v>
          </cell>
        </row>
        <row r="4172">
          <cell r="A4172">
            <v>96751</v>
          </cell>
          <cell r="B4172" t="str">
            <v>JOELHO 90 GRAUS, PPR, DN 50 MM, CLASSE PN 25,  INSTALADO EM RESERVAÇÃO DE ÁGUA DE EDIFICAÇÃO QUE POSSUA RESERVATÓRIO DE FIBRA/FIBROCIMENTO  FORNECIMENTO E INSTALAÇÃO. AF_06/2016</v>
          </cell>
          <cell r="C4172" t="str">
            <v>UN</v>
          </cell>
          <cell r="D4172" t="str">
            <v>19,67</v>
          </cell>
        </row>
        <row r="4173">
          <cell r="A4173">
            <v>96752</v>
          </cell>
          <cell r="B4173" t="str">
            <v>JOELHO 90 GRAUS, PPR, DN 63 MM, CLASSE PN 25,  INSTALADO EM RESERVAÇÃO DE ÁGUA DE EDIFICAÇÃO QUE POSSUA RESERVATÓRIO DE FIBRA/FIBROCIMENTO  FORNECIMENTO E INSTALAÇÃO. AF_06/2016</v>
          </cell>
          <cell r="C4173" t="str">
            <v>UN</v>
          </cell>
          <cell r="D4173" t="str">
            <v>25,51</v>
          </cell>
        </row>
        <row r="4174">
          <cell r="A4174">
            <v>96753</v>
          </cell>
          <cell r="B4174" t="str">
            <v>JOELHO 90 GRAUS, PPR, DN 75 MM, CLASSE PN 25,  INSTALADO EM RESERVAÇÃO DE ÁGUA DE EDIFICAÇÃO QUE POSSUA RESERVATÓRIO DE FIBRA/FIBROCIMENTO  FORNECIMENTO E INSTALAÇÃO. AF_06/2016</v>
          </cell>
          <cell r="C4174" t="str">
            <v>UN</v>
          </cell>
          <cell r="D4174" t="str">
            <v>57,46</v>
          </cell>
        </row>
        <row r="4175">
          <cell r="A4175">
            <v>96754</v>
          </cell>
          <cell r="B4175" t="str">
            <v>JOELHO 90 GRAUS, PPR, DN 90 MM, CLASSE PN 25,  INSTALADO EM RESERVAÇÃO DE ÁGUA DE EDIFICAÇÃO QUE POSSUA RESERVATÓRIO DE FIBRA/FIBROCIMENTO  FORNECIMENTO E INSTALAÇÃO. AF_06/2016</v>
          </cell>
          <cell r="C4175" t="str">
            <v>UN</v>
          </cell>
          <cell r="D4175" t="str">
            <v>80,62</v>
          </cell>
        </row>
        <row r="4176">
          <cell r="A4176">
            <v>96755</v>
          </cell>
          <cell r="B4176" t="str">
            <v>JOELHO 90 GRAUS, PPR, DN 110 MM, CLASSE PN 25,  INSTALADO EM RESERVAÇÃO DE ÁGUA DE EDIFICAÇÃO QUE POSSUA RESERVATÓRIO DE FIBRA/FIBROCIMENTO  FORNECIMENTO E INSTALAÇÃO. AF_06/2016</v>
          </cell>
          <cell r="C4176" t="str">
            <v>UN</v>
          </cell>
          <cell r="D4176" t="str">
            <v>121,84</v>
          </cell>
        </row>
        <row r="4177">
          <cell r="A4177">
            <v>96756</v>
          </cell>
          <cell r="B4177" t="str">
            <v>TÊ MISTURADOR, PPR, DN 20 MM, CLASSE PN 25,  INSTALADO EM RESERVAÇÃO DE ÁGUA DE EDIFICAÇÃO QUE POSSUA RESERVATÓRIO DE FIBRA/FIBROCIMENTO  FORNECIMENTO E INSTALAÇÃO. AF_06/2016</v>
          </cell>
          <cell r="C4177" t="str">
            <v>UN</v>
          </cell>
          <cell r="D4177" t="str">
            <v>9,75</v>
          </cell>
        </row>
        <row r="4178">
          <cell r="A4178">
            <v>96757</v>
          </cell>
          <cell r="B4178" t="str">
            <v>TÊ MISTURADOR, PPR, DN 25 MM, CLASSE PN 25,  INSTALADO EM RESERVAÇÃO DE ÁGUA DE EDIFICAÇÃO QUE POSSUA RESERVATÓRIO DE FIBRA/FIBROCIMENTO  FORNECIMENTO E INSTALAÇÃO. AF_06/2016</v>
          </cell>
          <cell r="C4178" t="str">
            <v>UN</v>
          </cell>
          <cell r="D4178" t="str">
            <v>9,39</v>
          </cell>
        </row>
        <row r="4179">
          <cell r="A4179">
            <v>96758</v>
          </cell>
          <cell r="B4179" t="str">
            <v>TÊ, PPR, DN 32 MM, CLASSE PN 25,  INSTALADO EM RESERVAÇÃO DE ÁGUA DE EDIFICAÇÃO QUE POSSUA RESERVATÓRIO DE FIBRA/FIBROCIMENTO  FORNECIMENTO E INSTALAÇÃO. AF_06/2016</v>
          </cell>
          <cell r="C4179" t="str">
            <v>UN</v>
          </cell>
          <cell r="D4179" t="str">
            <v>11,08</v>
          </cell>
        </row>
        <row r="4180">
          <cell r="A4180">
            <v>96759</v>
          </cell>
          <cell r="B4180" t="str">
            <v>TÊ, PPR, DN 40 MM, CLASSE PN 25,  INSTALADO EM RESERVAÇÃO DE ÁGUA DE EDIFICAÇÃO QUE POSSUA RESERVATÓRIO DE FIBRA/FIBROCIMENTO  FORNECIMENTO E INSTALAÇÃO. AF_06/2016</v>
          </cell>
          <cell r="C4180" t="str">
            <v>UN</v>
          </cell>
          <cell r="D4180" t="str">
            <v>16,15</v>
          </cell>
        </row>
        <row r="4181">
          <cell r="A4181">
            <v>96760</v>
          </cell>
          <cell r="B4181" t="str">
            <v>TÊ, PPR, DN 50 MM, CLASSE PN 25,  INSTALADO EM RESERVAÇÃO DE ÁGUA DE EDIFICAÇÃO QUE POSSUA RESERVATÓRIO DE FIBRA/FIBROCIMENTO  FORNECIMENTO E INSTALAÇÃO. AF_06/2016</v>
          </cell>
          <cell r="C4181" t="str">
            <v>UN</v>
          </cell>
          <cell r="D4181" t="str">
            <v>22,93</v>
          </cell>
        </row>
        <row r="4182">
          <cell r="A4182">
            <v>96761</v>
          </cell>
          <cell r="B4182" t="str">
            <v>TÊ, PPR, DN 63 MM, CLASSE PN 25,  INSTALADO EM RESERVAÇÃO DE ÁGUA DE EDIFICAÇÃO QUE POSSUA RESERVATÓRIO DE FIBRA/FIBROCIMENTO  FORNECIMENTO E INSTALAÇÃO. AF_06/2016</v>
          </cell>
          <cell r="C4182" t="str">
            <v>UN</v>
          </cell>
          <cell r="D4182" t="str">
            <v>32,27</v>
          </cell>
        </row>
        <row r="4183">
          <cell r="A4183">
            <v>96762</v>
          </cell>
          <cell r="B4183" t="str">
            <v>TÊ, PPR, DN 75 MM, CLASSE PN 25,  INSTALADO EM RESERVAÇÃO DE ÁGUA DE EDIFICAÇÃO QUE POSSUA RESERVATÓRIO DE FIBRA/FIBROCIMENTO  FORNECIMENTO E INSTALAÇÃO. AF_06/2016</v>
          </cell>
          <cell r="C4183" t="str">
            <v>UN</v>
          </cell>
          <cell r="D4183" t="str">
            <v>62,71</v>
          </cell>
        </row>
        <row r="4184">
          <cell r="A4184">
            <v>96763</v>
          </cell>
          <cell r="B4184" t="str">
            <v>TÊ, PPR, DN 90 MM, CLASSE PN 25,  INSTALADO EM RESERVAÇÃO DE ÁGUA DE EDIFICAÇÃO QUE POSSUA RESERVATÓRIO DE FIBRA/FIBROCIMENTO  FORNECIMENTO E INSTALAÇÃO. AF_06/2016</v>
          </cell>
          <cell r="C4184" t="str">
            <v>UN</v>
          </cell>
          <cell r="D4184" t="str">
            <v>86,37</v>
          </cell>
        </row>
        <row r="4185">
          <cell r="A4185">
            <v>96764</v>
          </cell>
          <cell r="B4185" t="str">
            <v>TÊ, PPR, DN 110 MM, CLASSE PN 25,  INSTALADO EM RESERVAÇÃO DE ÁGUA DE EDIFICAÇÃO QUE POSSUA RESERVATÓRIO DE FIBRA/FIBROCIMENTO  FORNECIMENTO E INSTALAÇÃO. AF_06/2016</v>
          </cell>
          <cell r="C4185" t="str">
            <v>UN</v>
          </cell>
          <cell r="D4185" t="str">
            <v>137,67</v>
          </cell>
        </row>
        <row r="4186">
          <cell r="A4186">
            <v>96802</v>
          </cell>
          <cell r="B4186" t="str">
            <v>KIT CHASSI PEX, PRÉ-FABRICADO, PARA CHUVEIRO COM REGISTROS DE PRESSÃO E CONEXÕES POR CRIMPAGEM  FORNECIMENTO E INSTALAÇÃO. AF_06/2015</v>
          </cell>
          <cell r="C4186" t="str">
            <v>UN</v>
          </cell>
          <cell r="D4186" t="str">
            <v>212,61</v>
          </cell>
        </row>
        <row r="4187">
          <cell r="A4187">
            <v>96803</v>
          </cell>
          <cell r="B4187" t="str">
            <v>KIT CHASSI PEX, PRÉ-FABRICADO, PARA COZINHA COM CUBA SIMPLES E CONEXÕES POR CRIMPAGEM  FORNECIMENTO E INSTALAÇÃO. AF_06/2015</v>
          </cell>
          <cell r="C4187" t="str">
            <v>UN</v>
          </cell>
          <cell r="D4187" t="str">
            <v>108,83</v>
          </cell>
        </row>
        <row r="4188">
          <cell r="A4188">
            <v>96804</v>
          </cell>
          <cell r="B4188" t="str">
            <v>KIT CHASSI PEX, PRÉ-FABRICADO, PARA ÁREA DE SERVIÇO COM TANQUE E MÁQUINA DE LAVAR ROUPA, E CONEXÕES POR CRIMPAGEM  FORNECIMENTO E INSTALAÇÃO. AF_06/2015</v>
          </cell>
          <cell r="C4188" t="str">
            <v>UN</v>
          </cell>
          <cell r="D4188" t="str">
            <v>193,84</v>
          </cell>
        </row>
        <row r="4189">
          <cell r="A4189">
            <v>96805</v>
          </cell>
          <cell r="B4189" t="str">
            <v>KIT CHASSI PEX, PRÉ-FABRICADO, PARA CHUVEIRO COM REGISTROS DE PRESSÃO E CONEXÕES POR ANEL DESLIZANTE  FORNECIMENTO E INSTALAÇÃO. AF_06/2015</v>
          </cell>
          <cell r="C4189" t="str">
            <v>UN</v>
          </cell>
          <cell r="D4189" t="str">
            <v>218,86</v>
          </cell>
        </row>
        <row r="4190">
          <cell r="A4190">
            <v>96806</v>
          </cell>
          <cell r="B4190" t="str">
            <v>KIT CHASSI PEX, PRÉ-FABRICADO, PARA COZINHA COM CUBA SIMPLES E CONEXÕES POR ANEL DESLIZANTE  FORNECIMENTO E INSTALAÇÃO. AF_06/2015</v>
          </cell>
          <cell r="C4190" t="str">
            <v>UN</v>
          </cell>
          <cell r="D4190" t="str">
            <v>105,47</v>
          </cell>
        </row>
        <row r="4191">
          <cell r="A4191">
            <v>96807</v>
          </cell>
          <cell r="B4191" t="str">
            <v>KIT CHASSI PEX, PRÉ-FABRICADO, PARA ÁREA DE SERVIÇO COM TANQUE E MÁQUINA DE LAVAR ROUPA, E CONEXÕES POR ANEL DESLIZANTE  FORNECIMENTO E INSTALAÇÃO. AF_06/2015</v>
          </cell>
          <cell r="C4191" t="str">
            <v>UN</v>
          </cell>
          <cell r="D4191" t="str">
            <v>175,27</v>
          </cell>
        </row>
        <row r="4192">
          <cell r="A4192">
            <v>96808</v>
          </cell>
          <cell r="B4192" t="str">
            <v>UNIÃO METÁLICA PARA INSTALAÇÕES EM PEX, DN 16 MM, FIXAÇÃO DAS CONEXÕES POR ANEL DESLIZANTE  FORNECIMENTO E INSTALAÇÃO . AF_06/2015</v>
          </cell>
          <cell r="C4192" t="str">
            <v>UN</v>
          </cell>
          <cell r="D4192" t="str">
            <v>9,63</v>
          </cell>
        </row>
        <row r="4193">
          <cell r="A4193">
            <v>96809</v>
          </cell>
          <cell r="B4193" t="str">
            <v>CONEXÃO FIXA, ROSCA FÊMEA, METÁLICA, PARA INSTALAÇÕES EM PEX, DN 16 MM X 1/2", COM ANEL DESLIZANTE. FORNECIMENTO E INSTALAÇÃO. AF_06/2015</v>
          </cell>
          <cell r="C4193" t="str">
            <v>UN</v>
          </cell>
          <cell r="D4193" t="str">
            <v>11,08</v>
          </cell>
        </row>
        <row r="4194">
          <cell r="A4194">
            <v>96810</v>
          </cell>
          <cell r="B4194" t="str">
            <v>CONEXÃO MÓVEL, ROSCA FÊMEA, METÁLICA, PARA INSTALAÇÕES EM PEX, DN 16 MM X 3/4", COM ANEL DESLIZANTE. FORNECIMENTO E INSTALAÇÃO. AF_06/2015</v>
          </cell>
          <cell r="C4194" t="str">
            <v>UN</v>
          </cell>
          <cell r="D4194" t="str">
            <v>12,05</v>
          </cell>
        </row>
        <row r="4195">
          <cell r="A4195">
            <v>96811</v>
          </cell>
          <cell r="B4195" t="str">
            <v>UNIÃO METÁLICA PARA INSTALAÇÕES EM PEX, DN 20 MM, FIXAÇÃO DAS CONEXÕES POR ANEL DESLIZANTE  FORNECIMENTO E INSTALAÇÃO . AF_06/2015</v>
          </cell>
          <cell r="C4195" t="str">
            <v>UN</v>
          </cell>
          <cell r="D4195" t="str">
            <v>12,93</v>
          </cell>
        </row>
        <row r="4196">
          <cell r="A4196">
            <v>96812</v>
          </cell>
          <cell r="B4196" t="str">
            <v>CONEXÃO FIXA, ROSCA FÊMEA, METÁLICA, PARA INSTALAÇÕES EM PEX, DN 20 MM X 1/2", COM ANEL DESLIZANTE. FORNECIMENTO E INSTALAÇÃO. AF_06/2015</v>
          </cell>
          <cell r="C4196" t="str">
            <v>UN</v>
          </cell>
          <cell r="D4196" t="str">
            <v>12,41</v>
          </cell>
        </row>
        <row r="4197">
          <cell r="A4197">
            <v>96813</v>
          </cell>
          <cell r="B4197" t="str">
            <v>CONEXÃO FIXA, ROSCA FÊMEA, METÁLICA, PARA INSTALAÇÕES EM PEX, DN 20 MM X 3/4", COM ANEL DESLIZANTE. FORNECIMENTO E INSTALAÇÃO. AF_06/2015</v>
          </cell>
          <cell r="C4197" t="str">
            <v>UN</v>
          </cell>
          <cell r="D4197" t="str">
            <v>14,35</v>
          </cell>
        </row>
        <row r="4198">
          <cell r="A4198">
            <v>96814</v>
          </cell>
          <cell r="B4198" t="str">
            <v>UNIÃO DE REDUÇÃO, METÁLICA, PARA INSTALAÇÕES EM PEX, DN 20 X 16 MM, CONEXÃO POR ANEL DESLIZANTE  FORNECIMENTO E INSTALAÇÃO. AF_06/2015</v>
          </cell>
          <cell r="C4198" t="str">
            <v>UN</v>
          </cell>
          <cell r="D4198" t="str">
            <v>12,08</v>
          </cell>
        </row>
        <row r="4199">
          <cell r="A4199">
            <v>96815</v>
          </cell>
          <cell r="B4199" t="str">
            <v>UNIÃO METÁLICA PARA INSTALAÇÕES EM PEX, DN 25 MM, FIXAÇÃO DAS CONEXÕES POR ANEL DESLIZANTE   FORNECIMENTO E INSTALAÇÃO. AF_06/2015</v>
          </cell>
          <cell r="C4199" t="str">
            <v>UN</v>
          </cell>
          <cell r="D4199" t="str">
            <v>20,51</v>
          </cell>
        </row>
        <row r="4200">
          <cell r="A4200">
            <v>96816</v>
          </cell>
          <cell r="B4200" t="str">
            <v>CONEXÃO FIXA, ROSCA FÊMEA, METÁLICA, PARA INSTALAÇÕES EM PEX, DN 25 MM X 3/4", COM ANEL DESLIZANTE. FORNECIMENTO E INSTALAÇÃO. AF_06/2015</v>
          </cell>
          <cell r="C4200" t="str">
            <v>UN</v>
          </cell>
          <cell r="D4200" t="str">
            <v>16,82</v>
          </cell>
        </row>
        <row r="4201">
          <cell r="A4201">
            <v>96817</v>
          </cell>
          <cell r="B4201" t="str">
            <v>CONEXÃO FIXA, ROSCA FÊMEA, METÁLICA, PARA INSTALAÇÕES EM PEX, DN 25 MM X 1", COM ANEL DESLIZANTE. FORNECIMENTO E INSTALAÇÃO. AF_06/2015</v>
          </cell>
          <cell r="C4201" t="str">
            <v>UN</v>
          </cell>
          <cell r="D4201" t="str">
            <v>19,17</v>
          </cell>
        </row>
        <row r="4202">
          <cell r="A4202">
            <v>96818</v>
          </cell>
          <cell r="B4202" t="str">
            <v>UNIÃO DE REDUÇÃO, METÁLICA, PEX, DN 25 X 16 MM, CONEXÃO POR ANEL DESLIZANTE  FORNECIMENTO E INSTALAÇÃO. AF_06/2015</v>
          </cell>
          <cell r="C4202" t="str">
            <v>UN</v>
          </cell>
          <cell r="D4202" t="str">
            <v>17,83</v>
          </cell>
        </row>
        <row r="4203">
          <cell r="A4203">
            <v>96819</v>
          </cell>
          <cell r="B4203" t="str">
            <v>UNIÃO DE REDUÇÃO, METÁLICA, PEX, DN 25 X 20 MM, CONEXÃO POR ANEL DESLIZANTE  FORNECIMENTO E INSTALAÇÃO. AF_06/2015</v>
          </cell>
          <cell r="C4203" t="str">
            <v>UN</v>
          </cell>
          <cell r="D4203" t="str">
            <v>17,83</v>
          </cell>
        </row>
        <row r="4204">
          <cell r="A4204">
            <v>96820</v>
          </cell>
          <cell r="B4204" t="str">
            <v>UNIÃO METÁLICA PARA INSTALAÇÕES EM PEX, DN 32 MM, FIXAÇÃO DAS CONEXÕES POR ANEL DESLIZANTE   FORNECIMENTO E INSTALAÇÃO. AF_06/2015</v>
          </cell>
          <cell r="C4204" t="str">
            <v>UN</v>
          </cell>
          <cell r="D4204" t="str">
            <v>32,65</v>
          </cell>
        </row>
        <row r="4205">
          <cell r="A4205">
            <v>96821</v>
          </cell>
          <cell r="B4205" t="str">
            <v>CONEXÃO FIXA, ROSCA FÊMEA, METÁLICA, PARA INSTALAÇÕES EM PEX, DN 32 MM X 1", COM ANEL DESLIZANTE  FORNECIMENTO E INSTALAÇÃO. AF_06/2015</v>
          </cell>
          <cell r="C4205" t="str">
            <v>UN</v>
          </cell>
          <cell r="D4205" t="str">
            <v>27,75</v>
          </cell>
        </row>
        <row r="4206">
          <cell r="A4206">
            <v>96822</v>
          </cell>
          <cell r="B4206" t="str">
            <v>UNIÃO DE REDUÇÃO, METÁLICA, PEX, DN 32 X 25 MM, CONEXÃO POR ANEL DESLIZANTE  FORNECIMENTO E INSTALAÇÃO. AF_06/2015</v>
          </cell>
          <cell r="C4206" t="str">
            <v>UN</v>
          </cell>
          <cell r="D4206" t="str">
            <v>28,13</v>
          </cell>
        </row>
        <row r="4207">
          <cell r="A4207">
            <v>96823</v>
          </cell>
          <cell r="B4207" t="str">
            <v>LUVA PARA INSTALAÇÕES EM PEX, DN 16 MM, CONEXÃO POR CRIMPAGEM  FORNECIMENTO E INSTALAÇÃO . AF_06/2015</v>
          </cell>
          <cell r="C4207" t="str">
            <v>UN</v>
          </cell>
          <cell r="D4207" t="str">
            <v>11,58</v>
          </cell>
        </row>
        <row r="4208">
          <cell r="A4208">
            <v>96824</v>
          </cell>
          <cell r="B4208" t="str">
            <v>CONEXÃO FIXA, ROSCA FÊMEA, PARA INSTALAÇÕES EM PEX, DN 16MM X 1/2", CONEXÃO POR CRIMPAGEM  FORNECIMENTO E INSTALAÇÃO. AF_06/2015</v>
          </cell>
          <cell r="C4208" t="str">
            <v>UN</v>
          </cell>
          <cell r="D4208" t="str">
            <v>13,09</v>
          </cell>
        </row>
        <row r="4209">
          <cell r="A4209">
            <v>96825</v>
          </cell>
          <cell r="B4209" t="str">
            <v>CONEXÃO FIXA, ROSCA FÊMEA, PARA INSTALAÇÕES EM PEX, DN 16MM X 3/4", CONEXÃO POR CRIMPAGEM  FORNECIMENTO E INSTALAÇÃO. AF_06/2015</v>
          </cell>
          <cell r="C4209" t="str">
            <v>UN</v>
          </cell>
          <cell r="D4209" t="str">
            <v>17,80</v>
          </cell>
        </row>
        <row r="4210">
          <cell r="A4210">
            <v>96826</v>
          </cell>
          <cell r="B4210" t="str">
            <v>LUVA PARA INSTALAÇÕES EM PEX, DN 20 MM, CONEXÃO POR CRIMPAGEM   FORNECIMENTO E INSTALAÇÃO. AF_06/2015</v>
          </cell>
          <cell r="C4210" t="str">
            <v>UN</v>
          </cell>
          <cell r="D4210" t="str">
            <v>16,11</v>
          </cell>
        </row>
        <row r="4211">
          <cell r="A4211">
            <v>96827</v>
          </cell>
          <cell r="B4211" t="str">
            <v>CONEXÃO FIXA, ROSCA FÊMEA, PARA INSTALAÇÕES EM PEX, DN 20MM X 1/2", CONEXÃO POR CRIMPAGEM  FORNECIMENTO E INSTALAÇÃO. AF_06/2015</v>
          </cell>
          <cell r="C4211" t="str">
            <v>UN</v>
          </cell>
          <cell r="D4211" t="str">
            <v>16,72</v>
          </cell>
        </row>
        <row r="4212">
          <cell r="A4212">
            <v>96828</v>
          </cell>
          <cell r="B4212" t="str">
            <v>CONEXÃO FIXA, ROSCA FÊMEA, PARA INSTALAÇÕES EM PEX, DN 20MM X 3/4", CONEXÃO POR CRIMPAGEM  FORNECIMENTO E INSTALAÇÃO. AF_06/2015</v>
          </cell>
          <cell r="C4212" t="str">
            <v>UN</v>
          </cell>
          <cell r="D4212" t="str">
            <v>21,03</v>
          </cell>
        </row>
        <row r="4213">
          <cell r="A4213">
            <v>96829</v>
          </cell>
          <cell r="B4213" t="str">
            <v>LUVA DE REDUÇÃO PARA INSTALAÇÕES EM PEX, DN 20 X 16 MM, CONEXÃO POR CRIMPAGEM  FORNECIMENTO E INSTALAÇÃO. AF_06/2015</v>
          </cell>
          <cell r="C4213" t="str">
            <v>UN</v>
          </cell>
          <cell r="D4213" t="str">
            <v>16,08</v>
          </cell>
        </row>
        <row r="4214">
          <cell r="A4214">
            <v>96830</v>
          </cell>
          <cell r="B4214" t="str">
            <v>LUVA PARA INSTALAÇÕES EM PEX, DN 25 MM, CONEXÃO POR CRIMPAGEM   FORNECIMENTO E INSTALAÇÃO. AF_06/2015</v>
          </cell>
          <cell r="C4214" t="str">
            <v>UN</v>
          </cell>
          <cell r="D4214" t="str">
            <v>23,41</v>
          </cell>
        </row>
        <row r="4215">
          <cell r="A4215">
            <v>96831</v>
          </cell>
          <cell r="B4215" t="str">
            <v>CONEXÃO FIXA, ROSCA FÊMEA, PARA INSTALAÇÕES EM PEX, DN 25MM X 1/2", CONEXÃO POR CRIMPAGEM  FORNECIMENTO E INSTALAÇÃO. AF_06/2015</v>
          </cell>
          <cell r="C4215" t="str">
            <v>UN</v>
          </cell>
          <cell r="D4215" t="str">
            <v>19,05</v>
          </cell>
        </row>
        <row r="4216">
          <cell r="A4216">
            <v>96832</v>
          </cell>
          <cell r="B4216" t="str">
            <v>CONEXÃO FIXA, ROSCA FÊMEA, PARA INSTALAÇÕES EM PEX, DN 25MM X 3/4", CONEXÃO POR CRIMPAGEM  FORNECIMENTO E INSTALAÇÃO. AF_06/2015</v>
          </cell>
          <cell r="C4216" t="str">
            <v>UN</v>
          </cell>
          <cell r="D4216" t="str">
            <v>22,05</v>
          </cell>
        </row>
        <row r="4217">
          <cell r="A4217">
            <v>96833</v>
          </cell>
          <cell r="B4217" t="str">
            <v>LUVA DE REDUÇÃO PARA INSTALAÇÕES EM PEX, DN 25 X 16 MM, CONEXÃO POR CRIMPAGEM  FORNECIMENTO E INSTALAÇÃO. AF_06/2015</v>
          </cell>
          <cell r="C4217" t="str">
            <v>UN</v>
          </cell>
          <cell r="D4217" t="str">
            <v>20,64</v>
          </cell>
        </row>
        <row r="4218">
          <cell r="A4218">
            <v>96834</v>
          </cell>
          <cell r="B4218" t="str">
            <v>LUVA PARA INSTALAÇÕES EM PEX, DN 32 MM, CONEXÃO POR CRIMPAGEM  FORNECIMENTO E INSTALAÇÃO . AF_06/2015</v>
          </cell>
          <cell r="C4218" t="str">
            <v>UN</v>
          </cell>
          <cell r="D4218" t="str">
            <v>34,18</v>
          </cell>
        </row>
        <row r="4219">
          <cell r="A4219">
            <v>96835</v>
          </cell>
          <cell r="B4219" t="str">
            <v>CONEXÃO FIXA, ROSCA FÊMEA, PARA INSTALAÇÕES EM PEX, DN 32 MM X 3/4", CONEXÃO POR CRIMPAGEM  FORNECIMENTO E INSTALAÇÃO. AF_06/2015</v>
          </cell>
          <cell r="C4219" t="str">
            <v>UN</v>
          </cell>
          <cell r="D4219" t="str">
            <v>29,51</v>
          </cell>
        </row>
        <row r="4220">
          <cell r="A4220">
            <v>96836</v>
          </cell>
          <cell r="B4220" t="str">
            <v>LUVA DE REDUÇÃO PARA INSTALAÇÕES EM PEX, DN 32 X 25 MM, CONEXÃO POR CRIMPAGEM  FORNECIMENTO E INSTALAÇÃO. AF_06/2015</v>
          </cell>
          <cell r="C4220" t="str">
            <v>UN</v>
          </cell>
          <cell r="D4220" t="str">
            <v>31,45</v>
          </cell>
        </row>
        <row r="4221">
          <cell r="A4221">
            <v>96837</v>
          </cell>
          <cell r="B4221" t="str">
            <v>JOELHO 90 GRAUS, METÁLICO, PARA INSTALAÇÕES EM PEX, DN 16 MM, CONEXÃO POR ANEL DESLIZANTE   FORNECIMENTO E INSTALAÇÃO. AF_06/2015</v>
          </cell>
          <cell r="C4221" t="str">
            <v>UN</v>
          </cell>
          <cell r="D4221" t="str">
            <v>16,89</v>
          </cell>
        </row>
        <row r="4222">
          <cell r="A4222">
            <v>96838</v>
          </cell>
          <cell r="B4222" t="str">
            <v>JOELHO 90 GRAUS, ROSCA FÊMEA TERMINAL, METÁLICO, PARA INSTALAÇÕES EM PEX, DN 16MM X 1/2", CONEXÃO POR ANEL DESLIZANTE  FORNECIMENTO E INSTALAÇÃO. AF_06/2015</v>
          </cell>
          <cell r="C4222" t="str">
            <v>UN</v>
          </cell>
          <cell r="D4222" t="str">
            <v>15,50</v>
          </cell>
        </row>
        <row r="4223">
          <cell r="A4223">
            <v>96839</v>
          </cell>
          <cell r="B4223" t="str">
            <v>JOELHO, ROSCA FÊMEA, COM BASE FIXA, METÁLICO, PARA INSTALAÇÕES EM PEX, DN 16MM X 1/2", CONEXÃO POR ANEL DESLIZANTE  FORNECIMENTO E INSTALAÇÃO. AF_06/2015</v>
          </cell>
          <cell r="C4223" t="str">
            <v>UN</v>
          </cell>
          <cell r="D4223" t="str">
            <v>15,25</v>
          </cell>
        </row>
        <row r="4224">
          <cell r="A4224">
            <v>96840</v>
          </cell>
          <cell r="B4224" t="str">
            <v>JOELHO 90 GRAUS, METÁLICO, PARA INSTALAÇÕES EM PEX, DN 20 MM, CONEXÃO POR ANEL DESLIZANTE  FORNECIMENTO E INSTALAÇÃO . AF_06/2015</v>
          </cell>
          <cell r="C4224" t="str">
            <v>UN</v>
          </cell>
          <cell r="D4224" t="str">
            <v>19,74</v>
          </cell>
        </row>
        <row r="4225">
          <cell r="A4225">
            <v>96841</v>
          </cell>
          <cell r="B4225" t="str">
            <v>JOELHO 90 GRAUS, ROSCA FÊMEA TERMINAL, METÁLICO, PARA INSTALAÇÕES EM PEX, DN 20 MM X 1/2", CONEXÃO POR ANEL DESLIZANTE  FORNECIMENTO E INSTALAÇÃO. AF_06/2015</v>
          </cell>
          <cell r="C4225" t="str">
            <v>UN</v>
          </cell>
          <cell r="D4225" t="str">
            <v>17,23</v>
          </cell>
        </row>
        <row r="4226">
          <cell r="A4226">
            <v>96842</v>
          </cell>
          <cell r="B4226" t="str">
            <v>JOELHO 90 GRAUS, ROSCA FÊMEA TERMINAL, METÁLICO, PARA INSTALAÇÕES EM PEX, DN 20 MM X 3/4", CONEXÃO POR ANEL DESLIZANTE  FORNECIMENTO E INSTALAÇÃO. AF_06/2015</v>
          </cell>
          <cell r="C4226" t="str">
            <v>UN</v>
          </cell>
          <cell r="D4226" t="str">
            <v>22,04</v>
          </cell>
        </row>
        <row r="4227">
          <cell r="A4227">
            <v>96843</v>
          </cell>
          <cell r="B4227" t="str">
            <v>JOELHO ROSCA FÊMEA, COM BASE FIXA, METÁLICO, PARA INSTALAÇÕES EM PEX, DN 20MM X 1/2", CONEXÃO POR ANEL DESLIZANTE  FORNECIMENTO E INSTALAÇÃO. AF_06/2015</v>
          </cell>
          <cell r="C4227" t="str">
            <v>UN</v>
          </cell>
          <cell r="D4227" t="str">
            <v>21,18</v>
          </cell>
        </row>
        <row r="4228">
          <cell r="A4228">
            <v>96844</v>
          </cell>
          <cell r="B4228" t="str">
            <v>JOELHO ROSCA FÊMEA, MÓVEL, METÁLICO, PARA INSTALAÇÕES EM PEX, DN 20MM X 3/4", CONEXÃO POR ANEL DESLIZANTE  FORNECIMENTO E INSTALAÇÃO. AF_06/2015</v>
          </cell>
          <cell r="C4228" t="str">
            <v>UN</v>
          </cell>
          <cell r="D4228" t="str">
            <v>29,01</v>
          </cell>
        </row>
        <row r="4229">
          <cell r="A4229">
            <v>96845</v>
          </cell>
          <cell r="B4229" t="str">
            <v>JOELHO 90 GRAUS, METÁLICO, PARA INSTALAÇÕES EM PEX, DN 25 MM, CONEXÃO POR ANEL DESLIZANTE   FORNECIMENTO E INSTALAÇÃO. AF_06/2015</v>
          </cell>
          <cell r="C4229" t="str">
            <v>UN</v>
          </cell>
          <cell r="D4229" t="str">
            <v>31,01</v>
          </cell>
        </row>
        <row r="4230">
          <cell r="A4230">
            <v>96846</v>
          </cell>
          <cell r="B4230" t="str">
            <v>JOELHO 90 GRAUS, ROSCA FÊMEA TERMINAL, METÁLICO, PARA INSTALAÇÕES EM PEX, DN 25 MM X 3/4", CONEXÃO POR ANEL DESLIZANTE  FORNECIMENTO E INSTALAÇÃO. AF_06/2015</v>
          </cell>
          <cell r="C4230" t="str">
            <v>UN</v>
          </cell>
          <cell r="D4230" t="str">
            <v>24,32</v>
          </cell>
        </row>
        <row r="4231">
          <cell r="A4231">
            <v>96847</v>
          </cell>
          <cell r="B4231" t="str">
            <v>JOELHO ROSCA FÊMEA, COM BASE FIXA, METÁLICO, PARA INSTALAÇÕES EM PEX, DN 25MM X 3/4", CONEXÃO POR ANEL DESLIZANTE  FORNECIMENTO E INSTALAÇÃO. AF_06/2015</v>
          </cell>
          <cell r="C4231" t="str">
            <v>UN</v>
          </cell>
          <cell r="D4231" t="str">
            <v>26,77</v>
          </cell>
        </row>
        <row r="4232">
          <cell r="A4232">
            <v>96848</v>
          </cell>
          <cell r="B4232" t="str">
            <v>JOELHO 90 GRAUS, METÁLICO, PARA INSTALAÇÕES EM PEX, DN 32 MM, CONEXÃO POR ANEL DESLIZANTE  FORNECIMENTO E INSTALAÇÃO . AF_06/2015</v>
          </cell>
          <cell r="C4232" t="str">
            <v>UN</v>
          </cell>
          <cell r="D4232" t="str">
            <v>40,23</v>
          </cell>
        </row>
        <row r="4233">
          <cell r="A4233">
            <v>96849</v>
          </cell>
          <cell r="B4233" t="str">
            <v>JOELHO 90 GRAUS, PARA INSTALAÇÕES EM PEX, DN 16 MM, CONEXÃO POR CRIMPAGEM   FORNECIMENTO E INSTALAÇÃO. AF_06/2015</v>
          </cell>
          <cell r="C4233" t="str">
            <v>UN</v>
          </cell>
          <cell r="D4233" t="str">
            <v>14,57</v>
          </cell>
        </row>
        <row r="4234">
          <cell r="A4234">
            <v>96850</v>
          </cell>
          <cell r="B4234" t="str">
            <v>JOELHO 90 GRAUS, ROSCA FÊMEA TERMINAL, PARA INSTALAÇÕES EM PEX, DN 16MM X 1/2", CONEXÃO POR CRIMPAGEM  FORNECIMENTO E INSTALAÇÃO. AF_06/2015</v>
          </cell>
          <cell r="C4234" t="str">
            <v>UN</v>
          </cell>
          <cell r="D4234" t="str">
            <v>17,08</v>
          </cell>
        </row>
        <row r="4235">
          <cell r="A4235">
            <v>96851</v>
          </cell>
          <cell r="B4235" t="str">
            <v>JOELHO 90 GRAUS, ROSCA FÊMEA TERMINAL, PARA INSTALAÇÕES EM PEX, DN 16MM X 3/4", CONEXÃO POR CRIMPAGEM  FORNECIMENTO E INSTALAÇÃO. AF_06/2015</v>
          </cell>
          <cell r="C4235" t="str">
            <v>UN</v>
          </cell>
          <cell r="D4235" t="str">
            <v>22,68</v>
          </cell>
        </row>
        <row r="4236">
          <cell r="A4236">
            <v>96852</v>
          </cell>
          <cell r="B4236" t="str">
            <v>JOELHO 90 GRAUS, PARA INSTALAÇÕES EM PEX, DN 20 MM, CONEXÃO POR CRIMPAGEM   FORNECIMENTO E INSTALAÇÃO. AF_06/2015</v>
          </cell>
          <cell r="C4236" t="str">
            <v>UN</v>
          </cell>
          <cell r="D4236" t="str">
            <v>19,41</v>
          </cell>
        </row>
        <row r="4237">
          <cell r="A4237">
            <v>96853</v>
          </cell>
          <cell r="B4237" t="str">
            <v>JOELHO 90 GRAUS, ROSCA FÊMEA TERMINAL, PARA INSTALAÇÕES EM PEX, DN 20MM X 1/2", CONEXÃO POR CRIMPAGEM  FORNECIMENTO E INSTALAÇÃO. AF_06/2015</v>
          </cell>
          <cell r="C4237" t="str">
            <v>UN</v>
          </cell>
          <cell r="D4237" t="str">
            <v>21,86</v>
          </cell>
        </row>
        <row r="4238">
          <cell r="A4238">
            <v>96854</v>
          </cell>
          <cell r="B4238" t="str">
            <v>JOELHO 90 GRAUS, ROSCA FÊMEA TERMINAL, PARA INSTALAÇÕES EM PEX, DN 20MM X 3/4", CONEXÃO POR CRIMPAGEM  FORNECIMENTO E INSTALAÇÃO. AF_06/2015</v>
          </cell>
          <cell r="C4238" t="str">
            <v>UN</v>
          </cell>
          <cell r="D4238" t="str">
            <v>26,19</v>
          </cell>
        </row>
        <row r="4239">
          <cell r="A4239">
            <v>96855</v>
          </cell>
          <cell r="B4239" t="str">
            <v>JOELHO 90 GRAUS, PARA INSTALAÇÕES EM PEX, DN 25 MM, CONEXÃO POR CRIMPAGEM   FORNECIMENTO E INSTALAÇÃO. AF_06/2015</v>
          </cell>
          <cell r="C4239" t="str">
            <v>UN</v>
          </cell>
          <cell r="D4239" t="str">
            <v>24,11</v>
          </cell>
        </row>
        <row r="4240">
          <cell r="A4240">
            <v>96856</v>
          </cell>
          <cell r="B4240" t="str">
            <v>JOELHO 90 GRAUS, ROSCA FÊMEA TERMINAL, PARA INSTALAÇÕES EM PEX, DN 25MM X 1/2", CONEXÃO POR CRIMPAGEM  FORNECIMENTO E INSTALAÇÃO. AF_06/2015</v>
          </cell>
          <cell r="C4240" t="str">
            <v>UN</v>
          </cell>
          <cell r="D4240" t="str">
            <v>24,47</v>
          </cell>
        </row>
        <row r="4241">
          <cell r="A4241">
            <v>96857</v>
          </cell>
          <cell r="B4241" t="str">
            <v>JOELHO 90 GRAUS, ROSCA FÊMEA TERMINAL, PARA INSTALAÇÕES EM PEX, DN 25MM X 1, CONEXÃO POR CRIMPAGEM  FORNECIMENTO E INSTALAÇÃO. AF_06/2015</v>
          </cell>
          <cell r="C4241" t="str">
            <v>UN</v>
          </cell>
          <cell r="D4241" t="str">
            <v>39,13</v>
          </cell>
        </row>
        <row r="4242">
          <cell r="A4242">
            <v>96858</v>
          </cell>
          <cell r="B4242" t="str">
            <v>JOELHO 90 GRAUS, PARA INSTALAÇÕES EM PEX, DN 32 MM, CONEXÃO POR CRIMPAGEM   FORNECIMENTO E INSTALAÇÃO. AF_06/2015</v>
          </cell>
          <cell r="C4242" t="str">
            <v>UN</v>
          </cell>
          <cell r="D4242" t="str">
            <v>39,51</v>
          </cell>
        </row>
        <row r="4243">
          <cell r="A4243">
            <v>96859</v>
          </cell>
          <cell r="B4243" t="str">
            <v>JOELHO 90 GRAUS, ROSCA FÊMEA TERMINAL, PARA INSTALAÇÕES EM PEX, DN 32 MM X 1", CONEXÃO POR CRIMPAGEM  FORNECIMENTO E INSTALAÇÃO. AF_06/2015</v>
          </cell>
          <cell r="C4243" t="str">
            <v>UN</v>
          </cell>
          <cell r="D4243" t="str">
            <v>49,04</v>
          </cell>
        </row>
        <row r="4244">
          <cell r="A4244">
            <v>96860</v>
          </cell>
          <cell r="B4244" t="str">
            <v>TÊ, METÁLICO, PARA INSTALAÇÕES EM PEX, DN 16 MM, CONEXÃO POR ANEL DESLIZANTE  FORNECIMENTO E INSTALAÇÃO. AF_06/2015</v>
          </cell>
          <cell r="C4244" t="str">
            <v>UN</v>
          </cell>
          <cell r="D4244" t="str">
            <v>19,56</v>
          </cell>
        </row>
        <row r="4245">
          <cell r="A4245">
            <v>96861</v>
          </cell>
          <cell r="B4245" t="str">
            <v>TÊ, ROSCA FÊMEA, METÁLICO, PARA INSTALAÇÕES EM PEX, DN 16 MM X ½, CONEXÃO POR ANEL DESLIZANTE   FORNECIMENTO E INSTALAÇÃO. AF_06/2015</v>
          </cell>
          <cell r="C4245" t="str">
            <v>UN</v>
          </cell>
          <cell r="D4245" t="str">
            <v>21,15</v>
          </cell>
        </row>
        <row r="4246">
          <cell r="A4246">
            <v>96862</v>
          </cell>
          <cell r="B4246" t="str">
            <v>TÊ, METÁLICO, PARA INSTALAÇÕES EM PEX, DN 20 MM, CONEXÃO POR ANEL DESLIZANTE  FORNECIMENTO E INSTALAÇÃO. AF_06/2015</v>
          </cell>
          <cell r="C4246" t="str">
            <v>UN</v>
          </cell>
          <cell r="D4246" t="str">
            <v>23,58</v>
          </cell>
        </row>
        <row r="4247">
          <cell r="A4247">
            <v>96863</v>
          </cell>
          <cell r="B4247" t="str">
            <v>TÊ, ROSCA FÊMEA, METÁLICO, PARA INSTALAÇÕES EM PEX, DN 20 MM X ½, CONEXÃO POR ANEL DESLIZANTE   FORNECIMENTO E INSTALAÇÃO. AF_06/2015</v>
          </cell>
          <cell r="C4247" t="str">
            <v>UN</v>
          </cell>
          <cell r="D4247" t="str">
            <v>23,31</v>
          </cell>
        </row>
        <row r="4248">
          <cell r="A4248">
            <v>96864</v>
          </cell>
          <cell r="B4248" t="str">
            <v>TÊ, METÁLICO, PARA INSTALAÇÕES EM PEX, DN 25 MM, CONEXÃO POR ANEL DESLIZANTE  FORNECIMENTO E INSTALAÇÃO. AF_06/2015</v>
          </cell>
          <cell r="C4248" t="str">
            <v>UN</v>
          </cell>
          <cell r="D4248" t="str">
            <v>37,09</v>
          </cell>
        </row>
        <row r="4249">
          <cell r="A4249">
            <v>96865</v>
          </cell>
          <cell r="B4249" t="str">
            <v>TÊ, ROSCA FÊMEA, METÁLICO, PARA INSTALAÇÕES EM PEX, DN 25 MM X 3/4", CONEXÃO POR ANEL DESLIZANTE  FORNECIMENTO E INSTALAÇÃO. AF_06/2015</v>
          </cell>
          <cell r="C4249" t="str">
            <v>UN</v>
          </cell>
          <cell r="D4249" t="str">
            <v>36,32</v>
          </cell>
        </row>
        <row r="4250">
          <cell r="A4250">
            <v>96866</v>
          </cell>
          <cell r="B4250" t="str">
            <v>TÊ, METÁLICO, PARA INSTALAÇÕES EM PEX, DN 32 MM, CONEXÃO POR ANEL DESLIZANTE  FORNECIMENTO E INSTALAÇÃO. AF_06/2015</v>
          </cell>
          <cell r="C4250" t="str">
            <v>UN</v>
          </cell>
          <cell r="D4250" t="str">
            <v>48,80</v>
          </cell>
        </row>
        <row r="4251">
          <cell r="A4251">
            <v>96867</v>
          </cell>
          <cell r="B4251" t="str">
            <v>TÊ, ROSCA MACHO, METÁLICO, PARA INSTALAÇÕES EM PEX, DN 32 MM X 1", CONEXÃO POR ANEL DESLIZANTE  FORNECIMENTO E INSTALAÇÃO. AF_06/2015</v>
          </cell>
          <cell r="C4251" t="str">
            <v>UN</v>
          </cell>
          <cell r="D4251" t="str">
            <v>56,80</v>
          </cell>
        </row>
        <row r="4252">
          <cell r="A4252">
            <v>96868</v>
          </cell>
          <cell r="B4252" t="str">
            <v>TÊ, PARA INSTALAÇÕES EM PEX, DN 16 MM, CONEXÃO POR CRIMPAGEM  FORNECIMENTO E INSTALAÇÃO. AF_06/2015</v>
          </cell>
          <cell r="C4252" t="str">
            <v>UN</v>
          </cell>
          <cell r="D4252" t="str">
            <v>22,61</v>
          </cell>
        </row>
        <row r="4253">
          <cell r="A4253">
            <v>96869</v>
          </cell>
          <cell r="B4253" t="str">
            <v>TÊ, PARA INSTALAÇÕES EM PEX, DN 20 MM, CONEXÃO POR CRIMPAGEM  FORNECIMENTO E INSTALAÇÃO. AF_06/2015</v>
          </cell>
          <cell r="C4253" t="str">
            <v>UN</v>
          </cell>
          <cell r="D4253" t="str">
            <v>27,01</v>
          </cell>
        </row>
        <row r="4254">
          <cell r="A4254">
            <v>96870</v>
          </cell>
          <cell r="B4254" t="str">
            <v>TÊ, PEX, DN 25 MM, CONEXÃO POR CRIMPAGEM  FORNECIMENTO E INSTALAÇÃO. AF_06/2015</v>
          </cell>
          <cell r="C4254" t="str">
            <v>UN</v>
          </cell>
          <cell r="D4254" t="str">
            <v>42,79</v>
          </cell>
        </row>
        <row r="4255">
          <cell r="A4255">
            <v>96871</v>
          </cell>
          <cell r="B4255" t="str">
            <v>TÊ, PARA INSTALAÇÕES EM PEX, DN 32 MM, CONEXÃO POR CRIMPAGEM  FORNECIMENTO E INSTALAÇÃO. AF_06/2015</v>
          </cell>
          <cell r="C4255" t="str">
            <v>UN</v>
          </cell>
          <cell r="D4255" t="str">
            <v>62,10</v>
          </cell>
        </row>
        <row r="4256">
          <cell r="A4256">
            <v>96872</v>
          </cell>
          <cell r="B4256" t="str">
            <v>DISTRIBUIDOR 2 SAÍDAS, METÁLICO, PARA INSTALAÇÕES EM PEX, ENTRADA DE 3/4" X 2 SAÍDAS DE 1/2", CONEXÃO POR ANEL DESLIZANTE  FORNECIMENTO E INSTALAÇÃO. AF_06/2015</v>
          </cell>
          <cell r="C4256" t="str">
            <v>UN</v>
          </cell>
          <cell r="D4256" t="str">
            <v>56,27</v>
          </cell>
        </row>
        <row r="4257">
          <cell r="A4257">
            <v>96873</v>
          </cell>
          <cell r="B4257" t="str">
            <v>DISTRIBUIDOR 2 SAÍDAS, METÁLICO, PARA INSTALAÇÕES EM PEX, ENTRADA DE 1" X 2 SAÍDAS DE 1/2", CONEXÃO POR ANEL DESLIZANTE  FORNECIMENTO E INSTALAÇÃO. AF_06/2015</v>
          </cell>
          <cell r="C4257" t="str">
            <v>UN</v>
          </cell>
          <cell r="D4257" t="str">
            <v>65,09</v>
          </cell>
        </row>
        <row r="4258">
          <cell r="A4258">
            <v>96874</v>
          </cell>
          <cell r="B4258" t="str">
            <v>DISTRIBUIDOR 3 SAÍDAS, METÁLICO, PARA INSTALAÇÕES EM PEX, ENTRADA DE 3/4" X 3 SAÍDAS DE 1/2", CONEXÃO POR ANEL DESLIZANTE  FORNECIMENTO E INSTALAÇÃO . AF_06/2015</v>
          </cell>
          <cell r="C4258" t="str">
            <v>UN</v>
          </cell>
          <cell r="D4258" t="str">
            <v>68,56</v>
          </cell>
        </row>
        <row r="4259">
          <cell r="A4259">
            <v>96875</v>
          </cell>
          <cell r="B4259" t="str">
            <v>DISTRIBUIDOR 3 SAÍDAS, METÁLICO, PARA INSTALAÇÕES EM PEX, ENTRADA DE 1 X 3 SAÍDAS DE 1/2, CONEXÃO POR ANEL DESLIZANTE   FORNECIMENTO E INSTALAÇÃO. AF_06/2015</v>
          </cell>
          <cell r="C4259" t="str">
            <v>UN</v>
          </cell>
          <cell r="D4259" t="str">
            <v>82,75</v>
          </cell>
        </row>
        <row r="4260">
          <cell r="A4260">
            <v>96876</v>
          </cell>
          <cell r="B4260" t="str">
            <v>DISTRIBUIDOR 2 SAÍDAS, PARA INSTALAÇÕES EM PEX, ENTRADA DE 32 MM X 2 SAÍDAS DE 16 MM, CONEXÃO POR CRIMPAGEM FORNECIMENTO E INSTALAÇÃO. AF_06/2015</v>
          </cell>
          <cell r="C4260" t="str">
            <v>UN</v>
          </cell>
          <cell r="D4260" t="str">
            <v>146,99</v>
          </cell>
        </row>
        <row r="4261">
          <cell r="A4261">
            <v>96877</v>
          </cell>
          <cell r="B4261" t="str">
            <v>DISTRIBUIDOR 2 SAÍDAS, PARA INSTALAÇÕES EM PEX, ENTRADA DE 32 MM X 2 SAÍDAS DE 20 MM, CONEXÃO POR CRIMPAGEM  FORNECIMENTO E INSTALAÇÃO. AF_06/2015</v>
          </cell>
          <cell r="C4261" t="str">
            <v>UN</v>
          </cell>
          <cell r="D4261" t="str">
            <v>157,29</v>
          </cell>
        </row>
        <row r="4262">
          <cell r="A4262">
            <v>96878</v>
          </cell>
          <cell r="B4262" t="str">
            <v>DISTRIBUIDOR 2 SAÍDAS, PARA INSTALAÇÕES EM PEX, ENTRADA DE 32 MM X 2 SAÍDAS DE 25 MM, CONEXÃO POR CRIMPAGEM  FORNECIMENTO E INSTALAÇÃO. AF_06/2015</v>
          </cell>
          <cell r="C4262" t="str">
            <v>UN</v>
          </cell>
          <cell r="D4262" t="str">
            <v>159,21</v>
          </cell>
        </row>
        <row r="4263">
          <cell r="A4263">
            <v>96879</v>
          </cell>
          <cell r="B4263" t="str">
            <v>DISTRIBUIDOR 3 SAÍDAS, PARA INSTALAÇÕES EM PEX, ENTRADA DE 32 MM X 3 SAÍDAS DE 16 MM, CONEXÃO POR CRIMPAGEM  FORNECIMENTO E INSTALAÇÃO. AF_06/2015</v>
          </cell>
          <cell r="C4263" t="str">
            <v>UN</v>
          </cell>
          <cell r="D4263" t="str">
            <v>159,69</v>
          </cell>
        </row>
        <row r="4264">
          <cell r="A4264">
            <v>96880</v>
          </cell>
          <cell r="B4264" t="str">
            <v>DISTRIBUIDOR 3 SAÍDAS, PARA INSTALAÇÕES EM PEX, ENTRADA DE 32 MM X 3 SAÍDAS DE 20 MM, CONEXÃO POR CRIMPAGEM  FORNECIMENTO E INSTALAÇÃO. AF_06/2015</v>
          </cell>
          <cell r="C4264" t="str">
            <v>UN</v>
          </cell>
          <cell r="D4264" t="str">
            <v>182,76</v>
          </cell>
        </row>
        <row r="4265">
          <cell r="A4265">
            <v>96881</v>
          </cell>
          <cell r="B4265" t="str">
            <v>DISTRIBUIDOR 3 SAÍDAS, PARA INSTALAÇÕES EM PEX, ENTRADA DE 32 MM X 3 SAÍDAS DE 25 MM, CONEXÃO POR CRIMPAGEM  FORNECIMENTO E INSTALAÇÃO. AF_06/2015</v>
          </cell>
          <cell r="C4265" t="str">
            <v>UN</v>
          </cell>
          <cell r="D4265" t="str">
            <v>193,22</v>
          </cell>
        </row>
        <row r="4266">
          <cell r="A4266">
            <v>97425</v>
          </cell>
          <cell r="B4266" t="str">
            <v>FLANGE EM AÇO, DN 15 MM X 1/2'', INSTALADO EM RESERVAÇÃO DE ÁGUA DE EDIFICAÇÃO QUE POSSUA RESERVATÓRIO DE FIBRA/FIBROCIMENTO - FORNECIMENTO E INSTALAÇÃO. AF_06/2016</v>
          </cell>
          <cell r="C4266" t="str">
            <v>UN</v>
          </cell>
          <cell r="D4266" t="str">
            <v>18,47</v>
          </cell>
        </row>
        <row r="4267">
          <cell r="A4267">
            <v>97426</v>
          </cell>
          <cell r="B4267" t="str">
            <v>FLANGE EM AÇO, DN 20 MM X 3/4'', INSTALADO EM RESERVAÇÃO DE ÁGUA DE EDIFICAÇÃO QUE POSSUA RESERVATÓRIO DE FIBRA/FIBROCIMENTO - FORNECIMENTO E INSTALAÇÃO. AF_06/2016</v>
          </cell>
          <cell r="C4267" t="str">
            <v>UN</v>
          </cell>
          <cell r="D4267" t="str">
            <v>22,10</v>
          </cell>
        </row>
        <row r="4268">
          <cell r="A4268">
            <v>97427</v>
          </cell>
          <cell r="B4268" t="str">
            <v>FLANGE EM AÇO, DN 25 MM X 1'', INSTALADO EM RESERVAÇÃO DE ÁGUA DE EDIFICAÇÃO QUE POSSUA RESERVATÓRIO DE FIBRA/FIBROCIMENTO - FORNECIMENTO E INSTALAÇÃO. AF_06/2016</v>
          </cell>
          <cell r="C4268" t="str">
            <v>UN</v>
          </cell>
          <cell r="D4268" t="str">
            <v>24,85</v>
          </cell>
        </row>
        <row r="4269">
          <cell r="A4269">
            <v>97428</v>
          </cell>
          <cell r="B4269" t="str">
            <v>FLANGE EM AÇO, DN 32 MM X 1 1/4'', INSTALADO EM RESERVAÇÃO DE ÁGUA DE EDIFICAÇÃO QUE POSSUA RESERVATÓRIO DE FIBRA/FIBROCIMENTO - FORNECIMENTO E INSTALAÇÃO. AF_06/2016</v>
          </cell>
          <cell r="C4269" t="str">
            <v>UN</v>
          </cell>
          <cell r="D4269" t="str">
            <v>31,22</v>
          </cell>
        </row>
        <row r="4270">
          <cell r="A4270">
            <v>97429</v>
          </cell>
          <cell r="B4270" t="str">
            <v>FLANGE EM AÇO, DN 40 MM X 1 1/2'', INSTALADO EM RESERVAÇÃO DE ÁGUA DE EDIFICAÇÃO QUE POSSUA RESERVATÓRIO DE FIBRA/FIBROCIMENTO - FORNECIMENTO E INSTALAÇÃO. AF_06/2016</v>
          </cell>
          <cell r="C4270" t="str">
            <v>UN</v>
          </cell>
          <cell r="D4270" t="str">
            <v>37,08</v>
          </cell>
        </row>
        <row r="4271">
          <cell r="A4271">
            <v>97430</v>
          </cell>
          <cell r="B4271" t="str">
            <v>ACOPLAMENTO RÍGIDO EM AÇO, CONEXÃO RANHURADA, DN 50 (2"), INSTALADO EM PRUMADAS - FORNECIMENTO E INSTALAÇÃO. AF_12/2015</v>
          </cell>
          <cell r="C4271" t="str">
            <v>UN</v>
          </cell>
          <cell r="D4271" t="str">
            <v>30,41</v>
          </cell>
        </row>
        <row r="4272">
          <cell r="A4272">
            <v>97431</v>
          </cell>
          <cell r="B4272" t="str">
            <v>ACOPLAMENTO RÍGIDO EM AÇO, CONEXÃO RANHURADA, DN 65 (2 1/2"), INSTALADO EM PRUMADAS - FORNECIMENTO E INSTALAÇÃO. AF_12/2015</v>
          </cell>
          <cell r="C4272" t="str">
            <v>UN</v>
          </cell>
          <cell r="D4272" t="str">
            <v>33,81</v>
          </cell>
        </row>
        <row r="4273">
          <cell r="A4273">
            <v>97432</v>
          </cell>
          <cell r="B4273" t="str">
            <v>ACOPLAMENTO RÍGIDO EM AÇO, CONEXÃO RANHURADA, DN 80 (3"), INSTALADO EM PRUMADAS - FORNECIMENTO E INSTALAÇÃO. AF_12/2015</v>
          </cell>
          <cell r="C4273" t="str">
            <v>UN</v>
          </cell>
          <cell r="D4273" t="str">
            <v>38,12</v>
          </cell>
        </row>
        <row r="4274">
          <cell r="A4274">
            <v>97433</v>
          </cell>
          <cell r="B4274" t="str">
            <v>CURVA 45 GRAUS, EM AÇO, CONEXÃO RANHURADA, DN 50 (2), INSTALADO EM PRUMADAS - FORNECIMENTO E INSTALAÇÃO. AF_12/2015</v>
          </cell>
          <cell r="C4274" t="str">
            <v>UN</v>
          </cell>
          <cell r="D4274" t="str">
            <v>71,55</v>
          </cell>
        </row>
        <row r="4275">
          <cell r="A4275">
            <v>97434</v>
          </cell>
          <cell r="B4275" t="str">
            <v>CURVA 90 GRAUS, EM AÇO, CONEXÃO RANHURADA, DN 50 (2"), INSTALADO EM PRUMADAS - FORNECIMENTO E INSTALAÇÃO. AF_12/2015</v>
          </cell>
          <cell r="C4275" t="str">
            <v>UN</v>
          </cell>
          <cell r="D4275" t="str">
            <v>72,98</v>
          </cell>
        </row>
        <row r="4276">
          <cell r="A4276">
            <v>97435</v>
          </cell>
          <cell r="B4276" t="str">
            <v>CURVA 45 GRAUS, EM AÇO, CONEXÃO RANHURADA, DN 65 (2 1/2"), INSTALADO EM PRUMADAS - FORNECIMENTO E INSTALAÇÃO. AF_12/2015</v>
          </cell>
          <cell r="C4276" t="str">
            <v>UN</v>
          </cell>
          <cell r="D4276" t="str">
            <v>83,77</v>
          </cell>
        </row>
        <row r="4277">
          <cell r="A4277">
            <v>97436</v>
          </cell>
          <cell r="B4277" t="str">
            <v>CURVA 90 GRAUS, EM AÇO, CONEXÃO RANHURADA, DN 65 (2 1/2), INSTALADO EM PRUMADAS - FORNECIMENTO E INSTALAÇÃO. AF_12/2015</v>
          </cell>
          <cell r="C4277" t="str">
            <v>UN</v>
          </cell>
          <cell r="D4277" t="str">
            <v>86,50</v>
          </cell>
        </row>
        <row r="4278">
          <cell r="A4278">
            <v>97437</v>
          </cell>
          <cell r="B4278" t="str">
            <v>CURVA 45 GRAUS, EM AÇO, CONEXÃO RANHURADA, DN 80 (3"), INSTALADO EM PRUMADAS - FORNECIMENTO E INSTALAÇÃO. AF_12/2015</v>
          </cell>
          <cell r="C4278" t="str">
            <v>UN</v>
          </cell>
          <cell r="D4278" t="str">
            <v>95,91</v>
          </cell>
        </row>
        <row r="4279">
          <cell r="A4279">
            <v>97438</v>
          </cell>
          <cell r="B4279" t="str">
            <v>CURVA 90 GRAUS, EM AÇO, CONEXÃO RANHURADA, DN 80 (3"), INSTALADO EM PRUMADAS - FORNECIMENTO E INSTALAÇÃO. AF_12/2015</v>
          </cell>
          <cell r="C4279" t="str">
            <v>UN</v>
          </cell>
          <cell r="D4279" t="str">
            <v>98,84</v>
          </cell>
        </row>
        <row r="4280">
          <cell r="A4280">
            <v>97439</v>
          </cell>
          <cell r="B4280" t="str">
            <v>TÊ, EM AÇO, CONEXÃO RANHURADA, DN 50 (2"), INSTALADO EM PRUMADAS - FORNECIMENTO E INSTALAÇÃO. AF_12/2015</v>
          </cell>
          <cell r="C4280" t="str">
            <v>UN</v>
          </cell>
          <cell r="D4280" t="str">
            <v>109,03</v>
          </cell>
        </row>
        <row r="4281">
          <cell r="A4281">
            <v>97440</v>
          </cell>
          <cell r="B4281" t="str">
            <v>TÊ, EM AÇO, CONEXÃO RANHURADA, DN 65 (2 1/2"), INSTALADO EM PRUMADAS - FORNECIMENTO E INSTALAÇÃO. AF_12/2015</v>
          </cell>
          <cell r="C4281" t="str">
            <v>UN</v>
          </cell>
          <cell r="D4281" t="str">
            <v>130,95</v>
          </cell>
        </row>
        <row r="4282">
          <cell r="A4282">
            <v>97442</v>
          </cell>
          <cell r="B4282" t="str">
            <v>TÊ, EM AÇO, CONEXÃO RANHURADA, DN 80 (3"), INSTALADO EM PRUMADAS - FORNECIMENTO E INSTALAÇÃO. AF_12/2015</v>
          </cell>
          <cell r="C4282" t="str">
            <v>UN</v>
          </cell>
          <cell r="D4282" t="str">
            <v>144,52</v>
          </cell>
        </row>
        <row r="4283">
          <cell r="A4283">
            <v>97443</v>
          </cell>
          <cell r="B4283" t="str">
            <v>LUVA, EM AÇO, CONEXÃO SOLDADA, DN 50 (2"), INSTALADO EM PRUMADAS - FORNECIMENTO E INSTALAÇÃO. AF_12/2015</v>
          </cell>
          <cell r="C4283" t="str">
            <v>UN</v>
          </cell>
          <cell r="D4283" t="str">
            <v>62,30</v>
          </cell>
        </row>
        <row r="4284">
          <cell r="A4284">
            <v>97444</v>
          </cell>
          <cell r="B4284" t="str">
            <v>LUVA COM REDUÇÃO, EM AÇO, CONEXÃO SOLDADA, DN 50 X 40 MM (2 X 1 1/2), INSTALADO EM PRUMADAS - FORNECIMENTO E INSTALAÇÃO. AF_12/2015</v>
          </cell>
          <cell r="C4284" t="str">
            <v>UN</v>
          </cell>
          <cell r="D4284" t="str">
            <v>72,32</v>
          </cell>
        </row>
        <row r="4285">
          <cell r="A4285">
            <v>97446</v>
          </cell>
          <cell r="B4285" t="str">
            <v>LUVA, EM AÇO, CONEXÃO SOLDADA, DN 65 (2 1/2"), INSTALADO EM PRUMADAS - FORNECIMENTO E INSTALAÇÃO. AF_12/2015</v>
          </cell>
          <cell r="C4285" t="str">
            <v>UN</v>
          </cell>
          <cell r="D4285" t="str">
            <v>121,63</v>
          </cell>
        </row>
        <row r="4286">
          <cell r="A4286">
            <v>97447</v>
          </cell>
          <cell r="B4286" t="str">
            <v>LUVA COM REDUÇÃO, EM AÇO, CONEXÃO SOLDADA, DN 65 X 50 MM (2 1/2" X 2"), INSTALADO EM PRUMADAS - FORNECIMENTO E INSTALAÇÃO. AF_12/2015</v>
          </cell>
          <cell r="C4286" t="str">
            <v>UN</v>
          </cell>
          <cell r="D4286" t="str">
            <v>121,63</v>
          </cell>
        </row>
        <row r="4287">
          <cell r="A4287">
            <v>97449</v>
          </cell>
          <cell r="B4287" t="str">
            <v>LUVA, EM AÇO, CONEXÃO SOLDADA, DN 80 (3), INSTALADO EM PRUMADAS - FORNECIMENTO E INSTALAÇÃO. AF_12/2015</v>
          </cell>
          <cell r="C4287" t="str">
            <v>UN</v>
          </cell>
          <cell r="D4287" t="str">
            <v>129,82</v>
          </cell>
        </row>
        <row r="4288">
          <cell r="A4288">
            <v>97450</v>
          </cell>
          <cell r="B4288" t="str">
            <v>LUVA COM REDUÇÃO, EM AÇO, CONEXÃO SOLDADA, DN 80 X 65 MM (3" X 2 1/2"), INSTALADO EM PRUMADAS - FORNECIMENTO E INSTALAÇÃO. AF_12/2015</v>
          </cell>
          <cell r="C4288" t="str">
            <v>UN</v>
          </cell>
          <cell r="D4288" t="str">
            <v>157,10</v>
          </cell>
        </row>
        <row r="4289">
          <cell r="A4289">
            <v>97452</v>
          </cell>
          <cell r="B4289" t="str">
            <v>CURVA 45 GRAUS, EM AÇO, CONEXÃO SOLDADA, DN 50 (2), INSTALADO EM PRUMADAS - FORNECIMENTO E INSTALAÇÃO. AF_12/2015</v>
          </cell>
          <cell r="C4289" t="str">
            <v>UN</v>
          </cell>
          <cell r="D4289" t="str">
            <v>101,57</v>
          </cell>
        </row>
        <row r="4290">
          <cell r="A4290">
            <v>97453</v>
          </cell>
          <cell r="B4290" t="str">
            <v>CURVA 90 GRAUS, EM AÇO, CONEXÃO SOLDADA, DN 50 (2), INSTALADO EM PRUMADAS - FORNECIMENTO E INSTALAÇÃO. AF_12/2015</v>
          </cell>
          <cell r="C4290" t="str">
            <v>UN</v>
          </cell>
          <cell r="D4290" t="str">
            <v>107,29</v>
          </cell>
        </row>
        <row r="4291">
          <cell r="A4291">
            <v>97454</v>
          </cell>
          <cell r="B4291" t="str">
            <v>CURVA 45 GRAUS, EM AÇO, CONEXÃO SOLDADA, DN 65 (2 1/2), INSTALADO EM PRUMADAS - FORNECIMENTO E INSTALAÇÃO. AF_12/2015</v>
          </cell>
          <cell r="C4291" t="str">
            <v>UN</v>
          </cell>
          <cell r="D4291" t="str">
            <v>167,87</v>
          </cell>
        </row>
        <row r="4292">
          <cell r="A4292">
            <v>97455</v>
          </cell>
          <cell r="B4292" t="str">
            <v>CURVA 90 GRAUS, EM AÇO, CONEXÃO SOLDADA, DN 65 (2 1/2), INSTALADO EM PRUMADAS - FORNECIMENTO E INSTALAÇÃO. AF_12/2015</v>
          </cell>
          <cell r="C4292" t="str">
            <v>UN</v>
          </cell>
          <cell r="D4292" t="str">
            <v>177,01</v>
          </cell>
        </row>
        <row r="4293">
          <cell r="A4293">
            <v>97456</v>
          </cell>
          <cell r="B4293" t="str">
            <v>CURVA 45 GRAUS, EM AÇO, CONEXÃO SOLDADA, DN 80 (3), INSTALADO EM PRUMADAS - FORNECIMENTO E INSTALAÇÃO. AF_12/2015</v>
          </cell>
          <cell r="C4293" t="str">
            <v>UN</v>
          </cell>
          <cell r="D4293" t="str">
            <v>369,04</v>
          </cell>
        </row>
        <row r="4294">
          <cell r="A4294">
            <v>97457</v>
          </cell>
          <cell r="B4294" t="str">
            <v>CURVA 90 GRAUS, EM AÇO, CONEXÃO SOLDADA, DN 80 (3), INSTALADO EM PRUMADAS - FORNECIMENTO E INSTALAÇÃO. AF_12/2015</v>
          </cell>
          <cell r="C4294" t="str">
            <v>UN</v>
          </cell>
          <cell r="D4294" t="str">
            <v>328,02</v>
          </cell>
        </row>
        <row r="4295">
          <cell r="A4295">
            <v>97458</v>
          </cell>
          <cell r="B4295" t="str">
            <v>TÊ, EM AÇO, CONEXÃO SOLDADA, DN 50 (2"), INSTALADO EM PRUMADAS - FORNECIMENTO E INSTALAÇÃO. AF_12/2015</v>
          </cell>
          <cell r="C4295" t="str">
            <v>UN</v>
          </cell>
          <cell r="D4295" t="str">
            <v>158,44</v>
          </cell>
        </row>
        <row r="4296">
          <cell r="A4296">
            <v>97459</v>
          </cell>
          <cell r="B4296" t="str">
            <v>TÊ, EM AÇO, CONEXÃO SOLDADA, DN 65 (2 1/2"), INSTALADO EM PRUMADAS - FORNECIMENTO E INSTALAÇÃO. AF_12/2015</v>
          </cell>
          <cell r="C4296" t="str">
            <v>UN</v>
          </cell>
          <cell r="D4296" t="str">
            <v>264,97</v>
          </cell>
        </row>
        <row r="4297">
          <cell r="A4297">
            <v>97460</v>
          </cell>
          <cell r="B4297" t="str">
            <v>TÊ, EM AÇO, CONEXÃO SOLDADA, DN 80 (3"), INSTALADO EM PRUMADAS - FORNECIMENTO E INSTALAÇÃO. AF_12/2015</v>
          </cell>
          <cell r="C4297" t="str">
            <v>UN</v>
          </cell>
          <cell r="D4297" t="str">
            <v>401,63</v>
          </cell>
        </row>
        <row r="4298">
          <cell r="A4298">
            <v>97461</v>
          </cell>
          <cell r="B4298" t="str">
            <v>LUVA, EM AÇO, CONEXÃO SOLDADA, DN 25 (1), INSTALADO EM REDE DE ALIMENTAÇÃO PARA HIDRANTE - FORNECIMENTO E INSTALAÇÃO. AF_12/2015</v>
          </cell>
          <cell r="C4298" t="str">
            <v>UN</v>
          </cell>
          <cell r="D4298" t="str">
            <v>19,54</v>
          </cell>
        </row>
        <row r="4299">
          <cell r="A4299">
            <v>97462</v>
          </cell>
          <cell r="B4299" t="str">
            <v>LUVA COM REDUÇÃO, EM AÇO, CONEXÃO SOLDADA, DN 25 X 20 MM (1 X 3/4), INSTALADO EM REDE DE ALIMENTAÇÃO PARA HIDRANTE - FORNECIMENTO E INSTALAÇÃO. AF_12/2015</v>
          </cell>
          <cell r="C4299" t="str">
            <v>UN</v>
          </cell>
          <cell r="D4299" t="str">
            <v>16,60</v>
          </cell>
        </row>
        <row r="4300">
          <cell r="A4300">
            <v>97464</v>
          </cell>
          <cell r="B4300" t="str">
            <v>LUVA, EM AÇO, CONEXÃO SOLDADA, DN 32 (1 1/4), INSTALADO EM REDE DE ALIMENTAÇÃO PARA HIDRANTE - FORNECIMENTO E INSTALAÇÃO. AF_12/2015</v>
          </cell>
          <cell r="C4300" t="str">
            <v>UN</v>
          </cell>
          <cell r="D4300" t="str">
            <v>27,86</v>
          </cell>
        </row>
        <row r="4301">
          <cell r="A4301">
            <v>97465</v>
          </cell>
          <cell r="B4301" t="str">
            <v>LUVA COM REDUÇÃO, EM AÇO, CONEXÃO SOLDADA, DN 32 X 25 MM (1 1/4  X 1), INSTALADO EM REDE DE ALIMENTAÇÃO PARA HIDRANTE - FORNECIMENTO E INSTALAÇÃO. AF_12/2015</v>
          </cell>
          <cell r="C4301" t="str">
            <v>UN</v>
          </cell>
          <cell r="D4301" t="str">
            <v>32,81</v>
          </cell>
        </row>
        <row r="4302">
          <cell r="A4302">
            <v>97467</v>
          </cell>
          <cell r="B4302" t="str">
            <v>LUVA, EM AÇO, CONEXÃO SOLDADA, DN 40 (1 1/2), INSTALADO EM REDE DE ALIMENTAÇÃO PARA HIDRANTE - FORNECIMENTO E INSTALAÇÃO. AF_12/2015</v>
          </cell>
          <cell r="C4302" t="str">
            <v>UN</v>
          </cell>
          <cell r="D4302" t="str">
            <v>35,31</v>
          </cell>
        </row>
        <row r="4303">
          <cell r="A4303">
            <v>97468</v>
          </cell>
          <cell r="B4303" t="str">
            <v>LUVA COM REDUÇÃO, EM AÇO, CONEXÃO SOLDADA, DN 40  X 32 MM (1 1/2 X 1 1/4), INSTALADO EM REDE DE ALIMENTAÇÃO PARA HIDRANTE - FORNECIMENTO E INSTALAÇÃO. AF_12/2015</v>
          </cell>
          <cell r="C4303" t="str">
            <v>UN</v>
          </cell>
          <cell r="D4303" t="str">
            <v>41,65</v>
          </cell>
        </row>
        <row r="4304">
          <cell r="A4304">
            <v>97470</v>
          </cell>
          <cell r="B4304" t="str">
            <v>LUVA, EM AÇO, CONEXÃO SOLDADA, DN 50 (2), INSTALADO EM REDE DE ALIMENTAÇÃO PARA HIDRANTE - FORNECIMENTO E INSTALAÇÃO. AF_12/2015</v>
          </cell>
          <cell r="C4304" t="str">
            <v>UN</v>
          </cell>
          <cell r="D4304" t="str">
            <v>51,53</v>
          </cell>
        </row>
        <row r="4305">
          <cell r="A4305">
            <v>97471</v>
          </cell>
          <cell r="B4305" t="str">
            <v>LUVA COM REDUÇÃO, EM AÇO, CONEXÃO SOLDADA, DN 50 X 40 MM (2 X 1 1/2), INSTALADO EM REDE DE ALIMENTAÇÃO PARA HIDRANTE - FORNECIMENTO E INSTALAÇÃO. AF_12/2015</v>
          </cell>
          <cell r="C4305" t="str">
            <v>UN</v>
          </cell>
          <cell r="D4305" t="str">
            <v>61,55</v>
          </cell>
        </row>
        <row r="4306">
          <cell r="A4306">
            <v>97474</v>
          </cell>
          <cell r="B4306" t="str">
            <v>LUVA, EM AÇO, CONEXÃO SOLDADA, DN 65 (2 1/2), INSTALADO EM REDE DE ALIMENTAÇÃO PARA HIDRANTE - FORNECIMENTO E INSTALAÇÃO. AF_12/2015</v>
          </cell>
          <cell r="C4306" t="str">
            <v>UN</v>
          </cell>
          <cell r="D4306" t="str">
            <v>92,45</v>
          </cell>
        </row>
        <row r="4307">
          <cell r="A4307">
            <v>97475</v>
          </cell>
          <cell r="B4307" t="str">
            <v>LUVA COM REDUÇÃO, EM AÇO, CONEXÃO SOLDADA, DN 65 X 50 MM (2 1/2 X 2), INSTALADO EM REDE DE ALIMENTAÇÃO PARA HIDRANTE - FORNECIMENTO E INSTALAÇÃO. AF_12/2015</v>
          </cell>
          <cell r="C4307" t="str">
            <v>UN</v>
          </cell>
          <cell r="D4307" t="str">
            <v>112,69</v>
          </cell>
        </row>
        <row r="4308">
          <cell r="A4308">
            <v>97477</v>
          </cell>
          <cell r="B4308" t="str">
            <v>LUVA, EM AÇO, CONEXÃO SOLDADA, DN 80 (3), INSTALADO EM REDE DE ALIMENTAÇÃO PARA HIDRANTE - FORNECIMENTO E INSTALAÇÃO. AF_12/2015</v>
          </cell>
          <cell r="C4308" t="str">
            <v>UN</v>
          </cell>
          <cell r="D4308" t="str">
            <v>122,72</v>
          </cell>
        </row>
        <row r="4309">
          <cell r="A4309">
            <v>97478</v>
          </cell>
          <cell r="B4309" t="str">
            <v>LUVA COM REDUÇÃO, EM AÇO, CONEXÃO SOLDADA, DN 80 X 65 MM (3 X 2 1/2), INSTALADO EM REDE DE ALIMENTAÇÃO PARA HIDRANTE - FORNECIMENTO E INSTALAÇÃO. AF_12/2015</v>
          </cell>
          <cell r="C4309" t="str">
            <v>UN</v>
          </cell>
          <cell r="D4309" t="str">
            <v>150,00</v>
          </cell>
        </row>
        <row r="4310">
          <cell r="A4310">
            <v>97479</v>
          </cell>
          <cell r="B4310" t="str">
            <v>CURVA 45 GRAUS, EM AÇO, CONEXÃO SOLDADA, DN 25 (1), INSTALADO EM REDE DE ALIMENTAÇÃO PARA HIDRANTE - FORNECIMENTO E INSTALAÇÃO. AF_12/2015</v>
          </cell>
          <cell r="C4310" t="str">
            <v>UN</v>
          </cell>
          <cell r="D4310" t="str">
            <v>31,28</v>
          </cell>
        </row>
        <row r="4311">
          <cell r="A4311">
            <v>97480</v>
          </cell>
          <cell r="B4311" t="str">
            <v>CURVA 90 GRAUS, EM AÇO, CONEXÃO SOLDADA, DN 25 (1), INSTALADO EM REDE DE ALIMENTAÇÃO PARA HIDRANTE - FORNECIMENTO E INSTALAÇÃO. AF_12/2015</v>
          </cell>
          <cell r="C4311" t="str">
            <v>UN</v>
          </cell>
          <cell r="D4311" t="str">
            <v>31,28</v>
          </cell>
        </row>
        <row r="4312">
          <cell r="A4312">
            <v>97481</v>
          </cell>
          <cell r="B4312" t="str">
            <v>CURVA 45 GRAUS, EM AÇO, CONEXÃO SOLDADA, DN 32 (1 1/4), INSTALADO EM REDE DE ALIMENTAÇÃO PARA HIDRANTE - FORNECIMENTO E INSTALAÇÃO. AF_12/2015</v>
          </cell>
          <cell r="C4312" t="str">
            <v>UN</v>
          </cell>
          <cell r="D4312" t="str">
            <v>44,88</v>
          </cell>
        </row>
        <row r="4313">
          <cell r="A4313">
            <v>97482</v>
          </cell>
          <cell r="B4313" t="str">
            <v>CURVA 90 GRAUS, EM AÇO, CONEXÃO SOLDADA, DN 32 (1 1/4), INSTALADO EM REDE DE ALIMENTAÇÃO PARA HIDRANTE - FORNECIMENTO E INSTALAÇÃO. AF_12/2015</v>
          </cell>
          <cell r="C4313" t="str">
            <v>UN</v>
          </cell>
          <cell r="D4313" t="str">
            <v>44,88</v>
          </cell>
        </row>
        <row r="4314">
          <cell r="A4314">
            <v>97483</v>
          </cell>
          <cell r="B4314" t="str">
            <v>CURVA 45 GRAUS, EM AÇO, CONEXÃO SOLDADA, DN 40 (1 1/2"), INSTALADO EM REDE DE ALIMENTAÇÃO PARA HIDRANTE - FORNECIMENTO E INSTALAÇÃO. AF_12/2015</v>
          </cell>
          <cell r="C4314" t="str">
            <v>UN</v>
          </cell>
          <cell r="D4314" t="str">
            <v>62,34</v>
          </cell>
        </row>
        <row r="4315">
          <cell r="A4315">
            <v>97484</v>
          </cell>
          <cell r="B4315" t="str">
            <v>CURVA 90 GRAUS, EM AÇO, CONEXÃO SOLDADA, DN 40 (1 1/2"), INSTALADO EM REDE DE ALIMENTAÇÃO PARA HIDRANTE - FORNECIMENTO E INSTALAÇÃO. AF_12/2015</v>
          </cell>
          <cell r="C4315" t="str">
            <v>UN</v>
          </cell>
          <cell r="D4315" t="str">
            <v>62,34</v>
          </cell>
        </row>
        <row r="4316">
          <cell r="A4316">
            <v>97485</v>
          </cell>
          <cell r="B4316" t="str">
            <v>CURVA 45 GRAUS, EM AÇO, CONEXÃO SOLDADA, DN 50 (2"), INSTALADO EM REDE DE ALIMENTAÇÃO PARA HIDRANTE - FORNECIMENTO E INSTALAÇÃO. AF_12/2015</v>
          </cell>
          <cell r="C4316" t="str">
            <v>UN</v>
          </cell>
          <cell r="D4316" t="str">
            <v>85,43</v>
          </cell>
        </row>
        <row r="4317">
          <cell r="A4317">
            <v>97486</v>
          </cell>
          <cell r="B4317" t="str">
            <v>CURVA 90 GRAUS, EM AÇO, CONEXÃO SOLDADA, DN 50 (2"), INSTALADO EM REDE DE ALIMENTAÇÃO PARA HIDRANTE - FORNECIMENTO E INSTALAÇÃO. AF_12/2015</v>
          </cell>
          <cell r="C4317" t="str">
            <v>UN</v>
          </cell>
          <cell r="D4317" t="str">
            <v>91,15</v>
          </cell>
        </row>
        <row r="4318">
          <cell r="A4318">
            <v>97487</v>
          </cell>
          <cell r="B4318" t="str">
            <v>CURVA 45 GRAUS, EM AÇO, CONEXÃO SOLDADA, DN 65 (2 1/2"), INSTALADO EM REDE DE ALIMENTAÇÃO PARA HIDRANTE - FORNECIMENTO E INSTALAÇÃO. AF_12/2015</v>
          </cell>
          <cell r="C4318" t="str">
            <v>UN</v>
          </cell>
          <cell r="D4318" t="str">
            <v>154,49</v>
          </cell>
        </row>
        <row r="4319">
          <cell r="A4319">
            <v>97488</v>
          </cell>
          <cell r="B4319" t="str">
            <v>CURVA 90 GRAUS, EM AÇO, CONEXÃO SOLDADA, DN 65 (2 1/2"), INSTALADO EM REDE DE ALIMENTAÇÃO PARA HIDRANTE - FORNECIMENTO E INSTALAÇÃO. AF_12/2015</v>
          </cell>
          <cell r="C4319" t="str">
            <v>UN</v>
          </cell>
          <cell r="D4319" t="str">
            <v>163,63</v>
          </cell>
        </row>
        <row r="4320">
          <cell r="A4320">
            <v>97489</v>
          </cell>
          <cell r="B4320" t="str">
            <v>CURVA 45 GRAUS, EM AÇO, CONEXÃO SOLDADA, DN 80 (3"), INSTALADO EM REDE DE ALIMENTAÇÃO PARA HIDRANTE - FORNECIMENTO E INSTALAÇÃO. AF_12/2015</v>
          </cell>
          <cell r="C4320" t="str">
            <v>UN</v>
          </cell>
          <cell r="D4320" t="str">
            <v>358,36</v>
          </cell>
        </row>
        <row r="4321">
          <cell r="A4321">
            <v>97490</v>
          </cell>
          <cell r="B4321" t="str">
            <v>CURVA 90 GRAUS, EM AÇO, CONEXÃO SOLDADA, DN 80 (3"), INSTALADO EM REDE DE ALIMENTAÇÃO PARA HIDRANTE - FORNECIMENTO E INSTALAÇÃO. AF_12/2015</v>
          </cell>
          <cell r="C4321" t="str">
            <v>UN</v>
          </cell>
          <cell r="D4321" t="str">
            <v>317,34</v>
          </cell>
        </row>
        <row r="4322">
          <cell r="A4322">
            <v>97491</v>
          </cell>
          <cell r="B4322" t="str">
            <v>TÊ, EM AÇO, CONEXÃO SOLDADA, DN 25 (1"), INSTALADO EM REDE DE ALIMENTAÇÃO PARA HIDRANTE - FORNECIMENTO E INSTALAÇÃO. AF_12/2015</v>
          </cell>
          <cell r="C4322" t="str">
            <v>UN</v>
          </cell>
          <cell r="D4322" t="str">
            <v>47,77</v>
          </cell>
        </row>
        <row r="4323">
          <cell r="A4323">
            <v>97492</v>
          </cell>
          <cell r="B4323" t="str">
            <v>TÊ, EM AÇO, CONEXÃO SOLDADA, DN 32 (1 1/4"), INSTALADO EM REDE DE ALIMENTAÇÃO PARA HIDRANTE - FORNECIMENTO E INSTALAÇÃO. AF_12/2015</v>
          </cell>
          <cell r="C4323" t="str">
            <v>UN</v>
          </cell>
          <cell r="D4323" t="str">
            <v>69,44</v>
          </cell>
        </row>
        <row r="4324">
          <cell r="A4324">
            <v>97493</v>
          </cell>
          <cell r="B4324" t="str">
            <v>TÊ, EM AÇO, CONEXÃO SOLDADA, DN 40 (1 1/2"), INSTALADO EM REDE DE ALIMENTAÇÃO PARA HIDRANTE - FORNECIMENTO E INSTALAÇÃO. AF_12/2015</v>
          </cell>
          <cell r="C4324" t="str">
            <v>UN</v>
          </cell>
          <cell r="D4324" t="str">
            <v>89,33</v>
          </cell>
        </row>
        <row r="4325">
          <cell r="A4325">
            <v>97494</v>
          </cell>
          <cell r="B4325" t="str">
            <v>TÊ, EM AÇO, CONEXÃO SOLDADA, DN 50 (2"), INSTALADO EM REDE DE ALIMENTAÇÃO PARA HIDRANTE - FORNECIMENTO E INSTALAÇÃO. AF_12/2015</v>
          </cell>
          <cell r="C4325" t="str">
            <v>UN</v>
          </cell>
          <cell r="D4325" t="str">
            <v>136,90</v>
          </cell>
        </row>
        <row r="4326">
          <cell r="A4326">
            <v>97495</v>
          </cell>
          <cell r="B4326" t="str">
            <v>TÊ, EM AÇO, CONEXÃO SOLDADA, DN 65 (2 1/2"), INSTALADO EM REDE DE ALIMENTAÇÃO PARA HIDRANTE - FORNECIMENTO E INSTALAÇÃO. AF_12/2015</v>
          </cell>
          <cell r="C4326" t="str">
            <v>UN</v>
          </cell>
          <cell r="D4326" t="str">
            <v>247,10</v>
          </cell>
        </row>
        <row r="4327">
          <cell r="A4327">
            <v>97496</v>
          </cell>
          <cell r="B4327" t="str">
            <v>TÊ, EM AÇO, CONEXÃO SOLDADA, DN 80 (3"), INSTALADO EM REDE DE ALIMENTAÇÃO PARA HIDRANTE - FORNECIMENTO E INSTALAÇÃO. AF_12/2015</v>
          </cell>
          <cell r="C4327" t="str">
            <v>UN</v>
          </cell>
          <cell r="D4327" t="str">
            <v>387,43</v>
          </cell>
        </row>
        <row r="4328">
          <cell r="A4328">
            <v>97499</v>
          </cell>
          <cell r="B4328" t="str">
            <v>LUVA, EM AÇO, CONEXÃO SOLDADA, DN 25 (1"), INSTALADO EM REDE DE ALIMENTAÇÃO PARA SPRINKLER - FORNECIMENTO E INSTALAÇÃO. AF_12/2015</v>
          </cell>
          <cell r="C4328" t="str">
            <v>UN</v>
          </cell>
          <cell r="D4328" t="str">
            <v>17,81</v>
          </cell>
        </row>
        <row r="4329">
          <cell r="A4329">
            <v>97500</v>
          </cell>
          <cell r="B4329" t="str">
            <v>LUVA COM REDUÇÃO, EM AÇO, CONEXÃO SOLDADA, DN 25 X 20 MM (1" X 3/4"), INSTALADO EM REDE DE ALIMENTAÇÃO PARA SPRINKLER - FORNECIMENTO E INSTALAÇÃO. AF_12/2015</v>
          </cell>
          <cell r="C4329" t="str">
            <v>UN</v>
          </cell>
          <cell r="D4329" t="str">
            <v>14,87</v>
          </cell>
        </row>
        <row r="4330">
          <cell r="A4330">
            <v>97502</v>
          </cell>
          <cell r="B4330" t="str">
            <v>LUVA, EM AÇO, CONEXÃO SOLDADA, DN 32 (1 1/4"), INSTALADO EM REDE DE ALIMENTAÇÃO PARA SPRINKLER - FORNECIMENTO E INSTALAÇÃO. AF_12/2015</v>
          </cell>
          <cell r="C4330" t="str">
            <v>UN</v>
          </cell>
          <cell r="D4330" t="str">
            <v>24,64</v>
          </cell>
        </row>
        <row r="4331">
          <cell r="A4331">
            <v>97503</v>
          </cell>
          <cell r="B4331" t="str">
            <v>LUVA COM REDUÇÃO, EM AÇO, CONEXÃO SOLDADA, DN 32 X 25 MM (1 1/4"  X 1"), INSTALADO EM REDE DE ALIMENTAÇÃO PARA SPRINKLER - FORNECIMENTO E INSTALAÇÃO. AF_12/2015</v>
          </cell>
          <cell r="C4331" t="str">
            <v>UN</v>
          </cell>
          <cell r="D4331" t="str">
            <v>29,75</v>
          </cell>
        </row>
        <row r="4332">
          <cell r="A4332">
            <v>97505</v>
          </cell>
          <cell r="B4332" t="str">
            <v>LUVA, EM AÇO, CONEXÃO SOLDADA, DN 40 (1 1/2"), INSTALADO EM REDE DE ALIMENTAÇÃO PARA SPRINKLER - FORNECIMENTO E INSTALAÇÃO. AF_12/2015</v>
          </cell>
          <cell r="C4332" t="str">
            <v>UN</v>
          </cell>
          <cell r="D4332" t="str">
            <v>30,77</v>
          </cell>
        </row>
        <row r="4333">
          <cell r="A4333">
            <v>97506</v>
          </cell>
          <cell r="B4333" t="str">
            <v>LUVA COM REDUÇÃO, EM AÇO, CONEXÃO SOLDADA, DN 40  X 32 MM (1 1/2" X 1 1/4"), INSTALADO EM REDE DE ALIMENTAÇÃO PARA SPRINKLER - FORNECIMENTO E INSTALAÇÃO. AF_12/2015</v>
          </cell>
          <cell r="C4333" t="str">
            <v>UN</v>
          </cell>
          <cell r="D4333" t="str">
            <v>37,11</v>
          </cell>
        </row>
        <row r="4334">
          <cell r="A4334">
            <v>97508</v>
          </cell>
          <cell r="B4334" t="str">
            <v>LUVA, EM AÇO, CONEXÃO SOLDADA, DN 50 (2"), INSTALADO EM REDE DE ALIMENTAÇÃO PARA SPRINKLER - FORNECIMENTO E INSTALAÇÃO. AF_12/2015</v>
          </cell>
          <cell r="C4334" t="str">
            <v>UN</v>
          </cell>
          <cell r="D4334" t="str">
            <v>45,09</v>
          </cell>
        </row>
        <row r="4335">
          <cell r="A4335">
            <v>97509</v>
          </cell>
          <cell r="B4335" t="str">
            <v>LUVA COM REDUÇÃO, EM AÇO, CONEXÃO SOLDADA, DN 50 X 40 MM (2" X 1 1/2"), INSTALADO EM REDE DE ALIMENTAÇÃO PARA SPRINKLER - FORNECIMENTO E INSTALAÇÃO. AF_12/2015</v>
          </cell>
          <cell r="C4335" t="str">
            <v>UN</v>
          </cell>
          <cell r="D4335" t="str">
            <v>55,11</v>
          </cell>
        </row>
        <row r="4336">
          <cell r="A4336">
            <v>97511</v>
          </cell>
          <cell r="B4336" t="str">
            <v>LUVA, EM AÇO, CONEXÃO SOLDADA, DN 65 (2 1/2"), INSTALADO EM REDE DE ALIMENTAÇÃO PARA SPRINKLER - FORNECIMENTO E INSTALAÇÃO. AF_12/2015</v>
          </cell>
          <cell r="C4336" t="str">
            <v>UN</v>
          </cell>
          <cell r="D4336" t="str">
            <v>83,20</v>
          </cell>
        </row>
        <row r="4337">
          <cell r="A4337">
            <v>97512</v>
          </cell>
          <cell r="B4337" t="str">
            <v>LUVA COM REDUÇÃO, EM AÇO, CONEXÃO SOLDADA, DN 65 X 50 MM (2 1/2" X 2"), INSTALADO EM REDE DE ALIMENTAÇÃO PARA SPRINKLER - FORNECIMENTO E INSTALAÇÃO. AF_12/2015</v>
          </cell>
          <cell r="C4337" t="str">
            <v>UN</v>
          </cell>
          <cell r="D4337" t="str">
            <v>103,44</v>
          </cell>
        </row>
        <row r="4338">
          <cell r="A4338">
            <v>97514</v>
          </cell>
          <cell r="B4338" t="str">
            <v>LUVA, EM AÇO, CONEXÃO SOLDADA, DN 80 (3"), INSTALADO EM REDE DE ALIMENTAÇÃO PARA SPRINKLER - FORNECIMENTO E INSTALAÇÃO. AF_12/2015</v>
          </cell>
          <cell r="C4338" t="str">
            <v>UN</v>
          </cell>
          <cell r="D4338" t="str">
            <v>110,56</v>
          </cell>
        </row>
        <row r="4339">
          <cell r="A4339">
            <v>97515</v>
          </cell>
          <cell r="B4339" t="str">
            <v>LUVA COM REDUÇÃO, EM AÇO, CONEXÃO SOLDADA, DN 80 X 65 MM (3" X 2 1/2"), INSTALADO EM REDE DE ALIMENTAÇÃO PARA SPRINKLER - FORNECIMENTO E INSTALAÇÃO. AF_12/2015</v>
          </cell>
          <cell r="C4339" t="str">
            <v>UN</v>
          </cell>
          <cell r="D4339" t="str">
            <v>137,84</v>
          </cell>
        </row>
        <row r="4340">
          <cell r="A4340">
            <v>97517</v>
          </cell>
          <cell r="B4340" t="str">
            <v>CURVA 45 GRAUS, EM AÇO, CONEXÃO SOLDADA, DN 25 (1"), INSTALADO EM REDE DE ALIMENTAÇÃO PARA SPRINKLER - FORNECIMENTO E INSTALAÇÃO. AF_12/2015</v>
          </cell>
          <cell r="C4340" t="str">
            <v>UN</v>
          </cell>
          <cell r="D4340" t="str">
            <v>28,67</v>
          </cell>
        </row>
        <row r="4341">
          <cell r="A4341">
            <v>97518</v>
          </cell>
          <cell r="B4341" t="str">
            <v>CURVA 90 GRAUS, EM AÇO, CONEXÃO SOLDADA, DN 25 (1"), INSTALADO EM REDE DE ALIMENTAÇÃO PARA SPRINKLER - FORNECIMENTO E INSTALAÇÃO. AF_12/2015</v>
          </cell>
          <cell r="C4341" t="str">
            <v>UN</v>
          </cell>
          <cell r="D4341" t="str">
            <v>28,67</v>
          </cell>
        </row>
        <row r="4342">
          <cell r="A4342">
            <v>97519</v>
          </cell>
          <cell r="B4342" t="str">
            <v>CURVA 45 GRAUS, EM AÇO, CONEXÃO SOLDADA, DN 32 (1 1/4"), INSTALADO EM REDE DE ALIMENTAÇÃO PARA SPRINKLER - FORNECIMENTO E INSTALAÇÃO. AF_12/2015</v>
          </cell>
          <cell r="C4342" t="str">
            <v>UN</v>
          </cell>
          <cell r="D4342" t="str">
            <v>40,28</v>
          </cell>
        </row>
        <row r="4343">
          <cell r="A4343">
            <v>97520</v>
          </cell>
          <cell r="B4343" t="str">
            <v>CURVA 90 GRAUS, EM AÇO, CONEXÃO SOLDADA, DN 32 (1 1/4"), INSTALADO EM REDE DE ALIMENTAÇÃO PARA SPRINKLER - FORNECIMENTO E INSTALAÇÃO. AF_12/2015</v>
          </cell>
          <cell r="C4343" t="str">
            <v>UN</v>
          </cell>
          <cell r="D4343" t="str">
            <v>40,28</v>
          </cell>
        </row>
        <row r="4344">
          <cell r="A4344">
            <v>97521</v>
          </cell>
          <cell r="B4344" t="str">
            <v>CURVA 45 GRAUS, EM AÇO, CONEXÃO SOLDADA, DN 40 (1 1/2"), INSTALADO EM REDE DE ALIMENTAÇÃO PARA SPRINKLER - FORNECIMENTO E INSTALAÇÃO. AF_12/2015</v>
          </cell>
          <cell r="C4344" t="str">
            <v>UN</v>
          </cell>
          <cell r="D4344" t="str">
            <v>55,50</v>
          </cell>
        </row>
        <row r="4345">
          <cell r="A4345">
            <v>97522</v>
          </cell>
          <cell r="B4345" t="str">
            <v>CURVA 90 GRAUS, EM AÇO, CONEXÃO SOLDADA, DN 40 (1 1/2"), INSTALADO EM REDE DE ALIMENTAÇÃO PARA SPRINKLER - FORNECIMENTO E INSTALAÇÃO. AF_12/2015</v>
          </cell>
          <cell r="C4345" t="str">
            <v>UN</v>
          </cell>
          <cell r="D4345" t="str">
            <v>55,50</v>
          </cell>
        </row>
        <row r="4346">
          <cell r="A4346">
            <v>97523</v>
          </cell>
          <cell r="B4346" t="str">
            <v>CURVA 45 GRAUS, EM AÇO, CONEXÃO SOLDADA, DN 50 (2"), INSTALADO EM REDE DE ALIMENTAÇÃO PARA SPRINKLER - FORNECIMENTO E INSTALAÇÃO. AF_12/2015</v>
          </cell>
          <cell r="C4346" t="str">
            <v>UN</v>
          </cell>
          <cell r="D4346" t="str">
            <v>75,78</v>
          </cell>
        </row>
        <row r="4347">
          <cell r="A4347">
            <v>97524</v>
          </cell>
          <cell r="B4347" t="str">
            <v>CURVA 90 GRAUS, EM AÇO, CONEXÃO SOLDADA, DN 50 (2"), INSTALADO EM REDE DE ALIMENTAÇÃO PARA SPRINKLER - FORNECIMENTO E INSTALAÇÃO. AF_12/2015</v>
          </cell>
          <cell r="C4347" t="str">
            <v>UN</v>
          </cell>
          <cell r="D4347" t="str">
            <v>81,50</v>
          </cell>
        </row>
        <row r="4348">
          <cell r="A4348">
            <v>97525</v>
          </cell>
          <cell r="B4348" t="str">
            <v>CURVA 45 GRAUS, EM AÇO, CONEXÃO SOLDADA, DN 65 (2 1/2"), INSTALADO EM REDE DE ALIMENTAÇÃO PARA SPRINKLER - FORNECIMENTO E INSTALAÇÃO. AF_12/2015</v>
          </cell>
          <cell r="C4348" t="str">
            <v>UN</v>
          </cell>
          <cell r="D4348" t="str">
            <v>140,55</v>
          </cell>
        </row>
        <row r="4349">
          <cell r="A4349">
            <v>97526</v>
          </cell>
          <cell r="B4349" t="str">
            <v>CURVA 90 GRAUS, EM AÇO, CONEXÃO SOLDADA, DN 65 (2 1/2"), INSTALADO EM REDE DE ALIMENTAÇÃO PARA SPRINKLER - FORNECIMENTO E INSTALAÇÃO. AF_12/2015</v>
          </cell>
          <cell r="C4349" t="str">
            <v>UN</v>
          </cell>
          <cell r="D4349" t="str">
            <v>149,69</v>
          </cell>
        </row>
        <row r="4350">
          <cell r="A4350">
            <v>97527</v>
          </cell>
          <cell r="B4350" t="str">
            <v>CURVA 45 GRAUS, EM AÇO, CONEXÃO SOLDADA, DN 80 (3"), INSTALADO EM REDE DE ALIMENTAÇÃO PARA SPRINKLER - FORNECIMENTO E INSTALAÇÃO. AF_12/2015</v>
          </cell>
          <cell r="C4350" t="str">
            <v>UN</v>
          </cell>
          <cell r="D4350" t="str">
            <v>340,18</v>
          </cell>
        </row>
        <row r="4351">
          <cell r="A4351">
            <v>97528</v>
          </cell>
          <cell r="B4351" t="str">
            <v>CURVA 90 GRAUS, EM AÇO, CONEXÃO SOLDADA, DN 80 (3"), INSTALADO EM REDE DE ALIMENTAÇÃO PARA SPRINKLER - FORNECIMENTO E INSTALAÇÃO. AF_12/2015</v>
          </cell>
          <cell r="C4351" t="str">
            <v>UN</v>
          </cell>
          <cell r="D4351" t="str">
            <v>299,16</v>
          </cell>
        </row>
        <row r="4352">
          <cell r="A4352">
            <v>97529</v>
          </cell>
          <cell r="B4352" t="str">
            <v>TÊ, EM AÇO, CONEXÃO SOLDADA, DN 25 (1"), INSTALADO EM REDE DE ALIMENTAÇÃO PARA SPRINKLER - FORNECIMENTO E INSTALAÇÃO. AF_12/2015</v>
          </cell>
          <cell r="C4352" t="str">
            <v>UN</v>
          </cell>
          <cell r="D4352" t="str">
            <v>44,34</v>
          </cell>
        </row>
        <row r="4353">
          <cell r="A4353">
            <v>97530</v>
          </cell>
          <cell r="B4353" t="str">
            <v>TÊ, EM AÇO, CONEXÃO SOLDADA, DN 32 (1 1/4"), INSTALADO EM REDE DE ALIMENTAÇÃO PARA SPRINKLER - FORNECIMENTO E INSTALAÇÃO. AF_12/2015</v>
          </cell>
          <cell r="C4353" t="str">
            <v>UN</v>
          </cell>
          <cell r="D4353" t="str">
            <v>63,31</v>
          </cell>
        </row>
        <row r="4354">
          <cell r="A4354">
            <v>97531</v>
          </cell>
          <cell r="B4354" t="str">
            <v>TÊ, EM AÇO, CONEXÃO SOLDADA, DN 40 (1 1/2"), INSTALADO EM REDE DE ALIMENTAÇÃO PARA SPRINKLER - FORNECIMENTO E INSTALAÇÃO. AF_12/2015</v>
          </cell>
          <cell r="C4354" t="str">
            <v>UN</v>
          </cell>
          <cell r="D4354" t="str">
            <v>80,20</v>
          </cell>
        </row>
        <row r="4355">
          <cell r="A4355">
            <v>97532</v>
          </cell>
          <cell r="B4355" t="str">
            <v>TÊ, EM AÇO, CONEXÃO SOLDADA, DN 50 (2"), INSTALADO EM REDE DE ALIMENTAÇÃO PARA SPRINKLER - FORNECIMENTO E INSTALAÇÃO. AF_12/2015</v>
          </cell>
          <cell r="C4355" t="str">
            <v>UN</v>
          </cell>
          <cell r="D4355" t="str">
            <v>124,03</v>
          </cell>
        </row>
        <row r="4356">
          <cell r="A4356">
            <v>97533</v>
          </cell>
          <cell r="B4356" t="str">
            <v>TÊ, EM AÇO, CONEXÃO SOLDADA, DN 65 (2 1/2"), INSTALADO EM REDE DE ALIMENTAÇÃO PARA SPRINKLER - FORNECIMENTO E INSTALAÇÃO. AF_12/2015</v>
          </cell>
          <cell r="C4356" t="str">
            <v>UN</v>
          </cell>
          <cell r="D4356" t="str">
            <v>231,26</v>
          </cell>
        </row>
        <row r="4357">
          <cell r="A4357">
            <v>97534</v>
          </cell>
          <cell r="B4357" t="str">
            <v>TÊ, EM AÇO, CONEXÃO SOLDADA, DN 80 (3"), INSTALADO EM REDE DE ALIMENTAÇÃO PARA SPRINKLER - FORNECIMENTO E INSTALAÇÃO. AF_12/2015</v>
          </cell>
          <cell r="C4357" t="str">
            <v>UN</v>
          </cell>
          <cell r="D4357" t="str">
            <v>363,18</v>
          </cell>
        </row>
        <row r="4358">
          <cell r="A4358">
            <v>97537</v>
          </cell>
          <cell r="B4358" t="str">
            <v>LUVA, EM AÇO, CONEXÃO SOLDADA, DN 15 (1/2"), INSTALADO EM RAMAIS E SUB-RAMAIS DE GÁS - FORNECIMENTO E INSTALAÇÃO. AF_12/2015</v>
          </cell>
          <cell r="C4358" t="str">
            <v>UN</v>
          </cell>
          <cell r="D4358" t="str">
            <v>13,65</v>
          </cell>
        </row>
        <row r="4359">
          <cell r="A4359">
            <v>97540</v>
          </cell>
          <cell r="B4359" t="str">
            <v>LUVA, EM AÇO, CONEXÃO SOLDADA, DN 20 (3/4"), INSTALADO EM RAMAIS E SUB-RAMAIS DE GÁS - FORNECIMENTO E INSTALAÇÃO. AF_12/2015</v>
          </cell>
          <cell r="C4359" t="str">
            <v>UN</v>
          </cell>
          <cell r="D4359" t="str">
            <v>18,83</v>
          </cell>
        </row>
        <row r="4360">
          <cell r="A4360">
            <v>97541</v>
          </cell>
          <cell r="B4360" t="str">
            <v>LUVA COM REDUÇÃO, EM AÇO, CONEXÃO SOLDADA, DN 20 X 15 MM (3/4 " X 1/2"), INSTALADO EM RAMAIS E SUB-RAMAIS DE GÁS - FORNECIMENTO E INSTALAÇÃO. AF_12/2015</v>
          </cell>
          <cell r="C4360" t="str">
            <v>UN</v>
          </cell>
          <cell r="D4360" t="str">
            <v>16,40</v>
          </cell>
        </row>
        <row r="4361">
          <cell r="A4361">
            <v>97543</v>
          </cell>
          <cell r="B4361" t="str">
            <v>LUVA, EM AÇO, CONEXÃO SOLDADA, DN 25 (1"), INSTALADO EM RAMAIS E SUB-RAMAIS DE GÁS - FORNECIMENTO E INSTALAÇÃO. AF_12/2015</v>
          </cell>
          <cell r="C4361" t="str">
            <v>UN</v>
          </cell>
          <cell r="D4361" t="str">
            <v>31,34</v>
          </cell>
        </row>
        <row r="4362">
          <cell r="A4362">
            <v>97544</v>
          </cell>
          <cell r="B4362" t="str">
            <v>LUVA COM REDUÇÃO, EM AÇO, CONEXÃO SOLDADA, DN 25 X 20 MM (1" X 3/4"), INSTALADO EM RAMAIS E SUB-RAMAIS DE GÁS - FORNECIMENTO E INSTALAÇÃO. AF_12/2015</v>
          </cell>
          <cell r="C4362" t="str">
            <v>UN</v>
          </cell>
          <cell r="D4362" t="str">
            <v>28,40</v>
          </cell>
        </row>
        <row r="4363">
          <cell r="A4363">
            <v>97546</v>
          </cell>
          <cell r="B4363" t="str">
            <v>CURVA 45 GRAUS, EM AÇO, CONEXÃO SOLDADA, DN 15 (1/2"), INSTALADO EM RAMAIS E SUB-RAMAIS DE GÁS - FORNECIMENTO E INSTALAÇÃO. AF_12/2015</v>
          </cell>
          <cell r="C4363" t="str">
            <v>UN</v>
          </cell>
          <cell r="D4363" t="str">
            <v>19,22</v>
          </cell>
        </row>
        <row r="4364">
          <cell r="A4364">
            <v>97547</v>
          </cell>
          <cell r="B4364" t="str">
            <v>CURVA 90 GRAUS, EM AÇO, CONEXÃO SOLDADA, DN 15 (1/2"), INSTALADO EM RAMAIS E SUB-RAMAIS DE GÁS - FORNECIMENTO E INSTALAÇÃO. AF_12/2015</v>
          </cell>
          <cell r="C4364" t="str">
            <v>UN</v>
          </cell>
          <cell r="D4364" t="str">
            <v>19,22</v>
          </cell>
        </row>
        <row r="4365">
          <cell r="A4365">
            <v>97548</v>
          </cell>
          <cell r="B4365" t="str">
            <v>CURVA 45 GRAUS, EM AÇO, CONEXÃO SOLDADA, DN 20 (3/4"), INSTALADO EM RAMAIS E SUB-RAMAIS DE GÁS - FORNECIMENTO E INSTALAÇÃO. AF_12/2015</v>
          </cell>
          <cell r="C4365" t="str">
            <v>UN</v>
          </cell>
          <cell r="D4365" t="str">
            <v>28,93</v>
          </cell>
        </row>
        <row r="4366">
          <cell r="A4366">
            <v>97549</v>
          </cell>
          <cell r="B4366" t="str">
            <v>CURVA 90 GRAUS, EM AÇO, CONEXÃO SOLDADA, DN 20 (3/4"), INSTALADO EM RAMAIS E SUB-RAMAIS DE GÁS - FORNECIMENTO E INSTALAÇÃO. AF_12/2015</v>
          </cell>
          <cell r="C4366" t="str">
            <v>UN</v>
          </cell>
          <cell r="D4366" t="str">
            <v>28,93</v>
          </cell>
        </row>
        <row r="4367">
          <cell r="A4367">
            <v>97550</v>
          </cell>
          <cell r="B4367" t="str">
            <v>CURVA 45 GRAUS, EM AÇO, CONEXÃO SOLDADA, DN 25 (1"), INSTALADO EM RAMAIS E SUB-RAMAIS DE GÁS - FORNECIMENTO E INSTALAÇÃO. AF_12/2015</v>
          </cell>
          <cell r="C4367" t="str">
            <v>UN</v>
          </cell>
          <cell r="D4367" t="str">
            <v>49,00</v>
          </cell>
        </row>
        <row r="4368">
          <cell r="A4368">
            <v>97551</v>
          </cell>
          <cell r="B4368" t="str">
            <v>CURVA 90 GRAUS, EM AÇO, CONEXÃO SOLDADA, DN 25 (1"), INSTALADO EM RAMAIS E SUB-RAMAIS DE GÁS - FORNECIMENTO E INSTALAÇÃO. AF_12/2015</v>
          </cell>
          <cell r="C4368" t="str">
            <v>UN</v>
          </cell>
          <cell r="D4368" t="str">
            <v>49,00</v>
          </cell>
        </row>
        <row r="4369">
          <cell r="A4369">
            <v>97552</v>
          </cell>
          <cell r="B4369" t="str">
            <v>TÊ, EM AÇO, CONEXÃO SOLDADA, DN 15 (1/2"), INSTALADO EM RAMAIS E SUB-RAMAIS DE GÁS - FORNECIMENTO E INSTALAÇÃO. AF_12/2015</v>
          </cell>
          <cell r="C4369" t="str">
            <v>UN</v>
          </cell>
          <cell r="D4369" t="str">
            <v>27,75</v>
          </cell>
        </row>
        <row r="4370">
          <cell r="A4370">
            <v>97553</v>
          </cell>
          <cell r="B4370" t="str">
            <v>TÊ, EM AÇO, CONEXÃO SOLDADA, DN 20 (3/4"), INSTALADO EM RAMAIS E SUB-RAMAIS DE GÁS - FORNECIMENTO E INSTALAÇÃO. AF_12/2015</v>
          </cell>
          <cell r="C4370" t="str">
            <v>UN</v>
          </cell>
          <cell r="D4370" t="str">
            <v>40,72</v>
          </cell>
        </row>
        <row r="4371">
          <cell r="A4371">
            <v>97554</v>
          </cell>
          <cell r="B4371" t="str">
            <v>TÊ, EM AÇO, CONEXÃO SOLDADA, DN 25 (1"), INSTALADO EM RAMAIS E SUB-RAMAIS DE GÁS - FORNECIMENTO E INSTALAÇÃO. AF_12/2015</v>
          </cell>
          <cell r="C4371" t="str">
            <v>UN</v>
          </cell>
          <cell r="D4371" t="str">
            <v>71,46</v>
          </cell>
        </row>
        <row r="4372">
          <cell r="A4372">
            <v>98602</v>
          </cell>
          <cell r="B4372" t="str">
            <v>CONECTOR EM BRONZE/LATÃO, DN 22 MM X 1/2", SEM ANEL DE SOLDA, BOLSA X ROSCA F, INSTALADO EM PRUMADA  FORNECIMENTO E INSTALAÇÃO. AF_01/2016</v>
          </cell>
          <cell r="C4372" t="str">
            <v>UN</v>
          </cell>
          <cell r="D4372" t="str">
            <v>13,15</v>
          </cell>
        </row>
        <row r="4373">
          <cell r="A4373">
            <v>6171</v>
          </cell>
          <cell r="B4373" t="str">
            <v>TAMPA DE CONCRETO ARMADO 60X60X5CM PARA CAIXA</v>
          </cell>
          <cell r="C4373" t="str">
            <v>UN</v>
          </cell>
          <cell r="D4373" t="str">
            <v>25,49</v>
          </cell>
        </row>
        <row r="4374">
          <cell r="A4374">
            <v>88503</v>
          </cell>
          <cell r="B4374" t="str">
            <v>CAIXA D´ÁGUA EM POLIETILENO, 1000 LITROS, COM ACESSÓRIOS</v>
          </cell>
          <cell r="C4374" t="str">
            <v>UN</v>
          </cell>
          <cell r="D4374" t="str">
            <v>653,31</v>
          </cell>
        </row>
        <row r="4375">
          <cell r="A4375">
            <v>88504</v>
          </cell>
          <cell r="B4375" t="str">
            <v>CAIXA D´AGUA EM POLIETILENO, 500 LITROS, COM ACESSÓRIOS</v>
          </cell>
          <cell r="C4375" t="str">
            <v>UN</v>
          </cell>
          <cell r="D4375" t="str">
            <v>522,70</v>
          </cell>
        </row>
        <row r="4376">
          <cell r="A4376">
            <v>97900</v>
          </cell>
          <cell r="B4376" t="str">
            <v>CAIXA ENTERRADA HIDRÁULICA RETANGULAR EM ALVENARIA COM TIJOLOS CERÂMICOS MACIÇOS, DIMENSÕES INTERNAS: 0,3X0,3X0,3 M PARA REDE DE ESGOTO. AF_05/2018</v>
          </cell>
          <cell r="C4376" t="str">
            <v>UN</v>
          </cell>
          <cell r="D4376" t="str">
            <v>148,79</v>
          </cell>
        </row>
        <row r="4377">
          <cell r="A4377">
            <v>97901</v>
          </cell>
          <cell r="B4377" t="str">
            <v>CAIXA ENTERRADA HIDRÁULICA RETANGULAR EM ALVENARIA COM TIJOLOS CERÂMICOS MACIÇOS, DIMENSÕES INTERNAS: 0,4X0,4X0,4 M PARA REDE DE ESGOTO. AF_05/2018</v>
          </cell>
          <cell r="C4377" t="str">
            <v>UN</v>
          </cell>
          <cell r="D4377" t="str">
            <v>236,47</v>
          </cell>
        </row>
        <row r="4378">
          <cell r="A4378">
            <v>97902</v>
          </cell>
          <cell r="B4378" t="str">
            <v>CAIXA ENTERRADA HIDRÁULICA RETANGULAR EM ALVENARIA COM TIJOLOS CERÂMICOS MACIÇOS, DIMENSÕES INTERNAS: 0,6X0,6X0,6 M PARA REDE DE ESGOTO. AF_05/2018</v>
          </cell>
          <cell r="C4378" t="str">
            <v>UN</v>
          </cell>
          <cell r="D4378" t="str">
            <v>469,55</v>
          </cell>
        </row>
        <row r="4379">
          <cell r="A4379">
            <v>97903</v>
          </cell>
          <cell r="B4379" t="str">
            <v>CAIXA ENTERRADA HIDRÁULICA RETANGULAR EM ALVENARIA COM TIJOLOS CERÂMICOS MACIÇOS, DIMENSÕES INTERNAS: 0,8X0,8X0,6 M PARA REDE DE ESGOTO. AF_05/2018</v>
          </cell>
          <cell r="C4379" t="str">
            <v>UN</v>
          </cell>
          <cell r="D4379" t="str">
            <v>649,09</v>
          </cell>
        </row>
        <row r="4380">
          <cell r="A4380">
            <v>97904</v>
          </cell>
          <cell r="B4380" t="str">
            <v>CAIXA ENTERRADA HIDRÁULICA RETANGULAR EM ALVENARIA COM TIJOLOS CERÂMICOS MACIÇOS, DIMENSÕES INTERNAS: 1X1X0,6 M PARA REDE DE ESGOTO. AF_05/2018</v>
          </cell>
          <cell r="C4380" t="str">
            <v>UN</v>
          </cell>
          <cell r="D4380" t="str">
            <v>776,46</v>
          </cell>
        </row>
        <row r="4381">
          <cell r="A4381">
            <v>97905</v>
          </cell>
          <cell r="B4381" t="str">
            <v>CAIXA ENTERRADA HIDRÁULICA RETANGULAR, EM ALVENARIA COM BLOCOS DE CONCRETO, DIMENSÕES INTERNAS: 0,4X0,4X0,4 M PARA REDE DE ESGOTO. AF_05/2018</v>
          </cell>
          <cell r="C4381" t="str">
            <v>UN</v>
          </cell>
          <cell r="D4381" t="str">
            <v>186,49</v>
          </cell>
        </row>
        <row r="4382">
          <cell r="A4382">
            <v>97906</v>
          </cell>
          <cell r="B4382" t="str">
            <v>CAIXA ENTERRADA HIDRÁULICA RETANGULAR, EM ALVENARIA COM BLOCOS DE CONCRETO, DIMENSÕES INTERNAS: 0,6X0,6X0,6 M PARA REDE DE ESGOTO. AF_05/2018</v>
          </cell>
          <cell r="C4382" t="str">
            <v>UN</v>
          </cell>
          <cell r="D4382" t="str">
            <v>348,71</v>
          </cell>
        </row>
        <row r="4383">
          <cell r="A4383">
            <v>97907</v>
          </cell>
          <cell r="B4383" t="str">
            <v>CAIXA ENTERRADA HIDRÁULICA RETANGULAR, EM ALVENARIA COM BLOCOS DE CONCRETO, DIMENSÕES INTERNAS: 0,8X0,8X0,6 M PARA REDE DE ESGOTO. AF_05/2018</v>
          </cell>
          <cell r="C4383" t="str">
            <v>UN</v>
          </cell>
          <cell r="D4383" t="str">
            <v>494,87</v>
          </cell>
        </row>
        <row r="4384">
          <cell r="A4384">
            <v>97908</v>
          </cell>
          <cell r="B4384" t="str">
            <v>CAIXA ENTERRADA HIDRÁULICA RETANGULAR, EM ALVENARIA COM BLOCOS DE CONCRETO, DIMENSÕES INTERNAS: 1X1X0,6 M PARA REDE DE ESGOTO. AF_05/2018</v>
          </cell>
          <cell r="C4384" t="str">
            <v>UN</v>
          </cell>
          <cell r="D4384" t="str">
            <v>593,99</v>
          </cell>
        </row>
        <row r="4385">
          <cell r="A4385">
            <v>98102</v>
          </cell>
          <cell r="B4385" t="str">
            <v>CAIXA DE GORDURA SIMPLES, CIRCULAR, EM CONCRETO PRÉ-MOLDADO, DIÂMETRO INTERNO = 0,4 M, ALTURA INTERNA = 0,4 M. AF_05/2018</v>
          </cell>
          <cell r="C4385" t="str">
            <v>UN</v>
          </cell>
          <cell r="D4385" t="str">
            <v>74,88</v>
          </cell>
        </row>
        <row r="4386">
          <cell r="A4386">
            <v>98104</v>
          </cell>
          <cell r="B4386" t="str">
            <v>CAIXA DE GORDURA SIMPLES (CAPACIDADE: 36L), RETANGULAR, EM ALVENARIA COM TIJOLOS CERÂMICOS MACIÇOS, DIMENSÕES INTERNAS = 0,2X0,4 M, ALTURA INTERNA = 0,8 M. AF_05/2018</v>
          </cell>
          <cell r="C4386" t="str">
            <v>UN</v>
          </cell>
          <cell r="D4386" t="str">
            <v>315,44</v>
          </cell>
        </row>
        <row r="4387">
          <cell r="A4387">
            <v>98105</v>
          </cell>
          <cell r="B4387" t="str">
            <v>CAIXA DE GORDURA DUPLA (CAPACIDADE: 126 L), RETANGULAR, EM ALVENARIA COM TIJOLOS CERÂMICOS MACIÇOS, DIMENSÕES INTERNAS = 0,4X0,7 M, ALTURA INTERNA = 0,8 M. AF_05/2018</v>
          </cell>
          <cell r="C4387" t="str">
            <v>UN</v>
          </cell>
          <cell r="D4387" t="str">
            <v>545,55</v>
          </cell>
        </row>
        <row r="4388">
          <cell r="A4388">
            <v>98106</v>
          </cell>
          <cell r="B4388" t="str">
            <v>CAIXA DE GORDURA ESPECIAL (CAPACIDADE: 312 L - PARA ATÉ 146 PESSOAS SERVIDAS NO PICO), RETANGULAR, EM ALVENARIA COM TIJOLOS CERÂMICOS MACIÇOS, DIMENSÕES INTERNAS = 0,4X1,2 M, ALTURA INTERNA = 1 M. AF_05/2018</v>
          </cell>
          <cell r="C4388" t="str">
            <v>UN</v>
          </cell>
          <cell r="D4388" t="str">
            <v>902,60</v>
          </cell>
        </row>
        <row r="4389">
          <cell r="A4389">
            <v>98107</v>
          </cell>
          <cell r="B4389" t="str">
            <v>CAIXA DE GORDURA SIMPLES (CAPACIDADE: 36 L), RETANGULAR, EM ALVENARIA COM BLOCOS DE CONCRETO, DIMENSÕES INTERNAS = 0,2X0,4 M, ALTURA INTERNA = 0,8 M. AF_05/2018</v>
          </cell>
          <cell r="C4389" t="str">
            <v>UN</v>
          </cell>
          <cell r="D4389" t="str">
            <v>221,39</v>
          </cell>
        </row>
        <row r="4390">
          <cell r="A4390">
            <v>98108</v>
          </cell>
          <cell r="B4390" t="str">
            <v>CAIXA DE GORDURA DUPLA (CAPACIDADE: 126 L), RETANGULAR, EM ALVENARIA COM BLOCOS DE CONCRETO, DIMENSÕES INTERNAS = 0,4X0,7 M, ALTURA INTERNA = 0,8 M. AF_05/2018</v>
          </cell>
          <cell r="C4390" t="str">
            <v>UN</v>
          </cell>
          <cell r="D4390" t="str">
            <v>393,93</v>
          </cell>
        </row>
        <row r="4391">
          <cell r="A4391">
            <v>99250</v>
          </cell>
          <cell r="B4391" t="str">
            <v>CAIXA ENTERRADA HIDRÁULICA RETANGULAR EM ALVENARIA COM TIJOLOS CERÂMICOS MACIÇOS, DIMENSÕES INTERNAS: 0,3X0,3X0,3 M PARA REDE DE DRENAGEM. AF_05/2018</v>
          </cell>
          <cell r="C4391" t="str">
            <v>UN</v>
          </cell>
          <cell r="D4391" t="str">
            <v>144,55</v>
          </cell>
        </row>
        <row r="4392">
          <cell r="A4392">
            <v>99251</v>
          </cell>
          <cell r="B4392" t="str">
            <v>CAIXA ENTERRADA HIDRÁULICA RETANGULAR EM ALVENARIA COM TIJOLOS CERÂMICOS MACIÇOS, DIMENSÕES INTERNAS: 0,4X0,4X0,4 M PARA REDE DE DRENAGEM. AF_05/2018</v>
          </cell>
          <cell r="C4392" t="str">
            <v>UN</v>
          </cell>
          <cell r="D4392" t="str">
            <v>229,18</v>
          </cell>
        </row>
        <row r="4393">
          <cell r="A4393">
            <v>99253</v>
          </cell>
          <cell r="B4393" t="str">
            <v>CAIXA ENTERRADA HIDRÁULICA RETANGULAR EM ALVENARIA COM TIJOLOS CERÂMICOS MACIÇOS, DIMENSÕES INTERNAS: 0,6X0,6X0,6 M PARA REDE DE DRENAGEM. AF_05/2018</v>
          </cell>
          <cell r="C4393" t="str">
            <v>UN</v>
          </cell>
          <cell r="D4393" t="str">
            <v>453,18</v>
          </cell>
        </row>
        <row r="4394">
          <cell r="A4394">
            <v>99255</v>
          </cell>
          <cell r="B4394" t="str">
            <v>CAIXA ENTERRADA HIDRÁULICA RETANGULAR EM ALVENARIA COM TIJOLOS CERÂMICOS MACIÇOS, DIMENSÕES INTERNAS: 0,8X0,8X0,6 M PARA REDE DE DRENAGEM. AF_05/2018</v>
          </cell>
          <cell r="C4394" t="str">
            <v>UN</v>
          </cell>
          <cell r="D4394" t="str">
            <v>626,64</v>
          </cell>
        </row>
        <row r="4395">
          <cell r="A4395">
            <v>99257</v>
          </cell>
          <cell r="B4395" t="str">
            <v>CAIXA ENTERRADA HIDRÁULICA RETANGULAR EM ALVENARIA COM TIJOLOS CERÂMICOS MACIÇOS, DIMENSÕES INTERNAS: 1X1X0,6 M PARA REDE DE DRENAGEM. AF_05/2018</v>
          </cell>
          <cell r="C4395" t="str">
            <v>UN</v>
          </cell>
          <cell r="D4395" t="str">
            <v>747,42</v>
          </cell>
        </row>
        <row r="4396">
          <cell r="A4396">
            <v>99258</v>
          </cell>
          <cell r="B4396" t="str">
            <v>CAIXA ENTERRADA HIDRÁULICA RETANGULAR, EM ALVENARIA COM BLOCOS DE CONCRETO, DIMENSÕES INTERNAS: 0,4X0,4X0,4 M PARA REDE DE DRENAGEM. AF_05/2018</v>
          </cell>
          <cell r="C4396" t="str">
            <v>UN</v>
          </cell>
          <cell r="D4396" t="str">
            <v>180,47</v>
          </cell>
        </row>
        <row r="4397">
          <cell r="A4397">
            <v>99260</v>
          </cell>
          <cell r="B4397" t="str">
            <v>CAIXA ENTERRADA HIDRÁULICA RETANGULAR, EM ALVENARIA COM BLOCOS DE CONCRETO, DIMENSÕES INTERNAS: 0,6X0,6X0,6 M PARA REDE DE DRENAGEM. AF_05/2018</v>
          </cell>
          <cell r="C4397" t="str">
            <v>UN</v>
          </cell>
          <cell r="D4397" t="str">
            <v>338,40</v>
          </cell>
        </row>
        <row r="4398">
          <cell r="A4398">
            <v>99262</v>
          </cell>
          <cell r="B4398" t="str">
            <v>CAIXA ENTERRADA HIDRÁULICA RETANGULAR, EM ALVENARIA COM BLOCOS DE CONCRETO, DIMENSÕES INTERNAS: 0,8X0,8X0,6 M PARA REDE DE DRENAGEM. AF_05/2018</v>
          </cell>
          <cell r="C4398" t="str">
            <v>UN</v>
          </cell>
          <cell r="D4398" t="str">
            <v>480,16</v>
          </cell>
        </row>
        <row r="4399">
          <cell r="A4399">
            <v>99264</v>
          </cell>
          <cell r="B4399" t="str">
            <v>CAIXA ENTERRADA HIDRÁULICA RETANGULAR, EM ALVENARIA COM BLOCOS DE CONCRETO, DIMENSÕES INTERNAS: 1X1X0,6 M PARA REDE DE DRENAGEM. AF_05/2018</v>
          </cell>
          <cell r="C4399" t="str">
            <v>UN</v>
          </cell>
          <cell r="D4399" t="str">
            <v>574,10</v>
          </cell>
        </row>
        <row r="4400">
          <cell r="A4400">
            <v>89482</v>
          </cell>
          <cell r="B4400" t="str">
            <v>CAIXA SIFONADA, PVC, DN 100 X 100 X 50 MM, FORNECIDA E INSTALADA EM RAMAIS DE ENCAMINHAMENTO DE ÁGUA PLUVIAL. AF_12/2014</v>
          </cell>
          <cell r="C4400" t="str">
            <v>UN</v>
          </cell>
          <cell r="D4400" t="str">
            <v>19,43</v>
          </cell>
        </row>
        <row r="4401">
          <cell r="A4401">
            <v>89491</v>
          </cell>
          <cell r="B4401" t="str">
            <v>CAIXA SIFONADA, PVC, DN 150 X 185 X 75 MM, FORNECIDA E INSTALADA EM RAMAIS DE ENCAMINHAMENTO DE ÁGUA PLUVIAL. AF_12/2014</v>
          </cell>
          <cell r="C4401" t="str">
            <v>UN</v>
          </cell>
          <cell r="D4401" t="str">
            <v>47,67</v>
          </cell>
        </row>
        <row r="4402">
          <cell r="A4402">
            <v>89495</v>
          </cell>
          <cell r="B4402" t="str">
            <v>RALO SIFONADO, PVC, DN 100 X 40 MM, JUNTA SOLDÁVEL, FORNECIDO E INSTALADO EM RAMAIS DE ENCAMINHAMENTO DE ÁGUA PLUVIAL. AF_12/2014</v>
          </cell>
          <cell r="C4402" t="str">
            <v>UN</v>
          </cell>
          <cell r="D4402" t="str">
            <v>7,56</v>
          </cell>
        </row>
        <row r="4403">
          <cell r="A4403">
            <v>89707</v>
          </cell>
          <cell r="B4403" t="str">
            <v>CAIXA SIFONADA, PVC, DN 100 X 100 X 50 MM, JUNTA ELÁSTICA, FORNECIDA E INSTALADA EM RAMAL DE DESCARGA OU EM RAMAL DE ESGOTO SANITÁRIO. AF_12/2014</v>
          </cell>
          <cell r="C4403" t="str">
            <v>UN</v>
          </cell>
          <cell r="D4403" t="str">
            <v>23,35</v>
          </cell>
        </row>
        <row r="4404">
          <cell r="A4404">
            <v>89708</v>
          </cell>
          <cell r="B4404" t="str">
            <v>CAIXA SIFONADA, PVC, DN 150 X 185 X 75 MM, JUNTA ELÁSTICA, FORNECIDA E INSTALADA EM RAMAL DE DESCARGA OU EM RAMAL DE ESGOTO SANITÁRIO. AF_12/2014</v>
          </cell>
          <cell r="C4404" t="str">
            <v>UN</v>
          </cell>
          <cell r="D4404" t="str">
            <v>52,80</v>
          </cell>
        </row>
        <row r="4405">
          <cell r="A4405">
            <v>89709</v>
          </cell>
          <cell r="B4405" t="str">
            <v>RALO SIFONADO, PVC, DN 100 X 40 MM, JUNTA SOLDÁVEL, FORNECIDO E INSTALADO EM RAMAL DE DESCARGA OU EM RAMAL DE ESGOTO SANITÁRIO. AF_12/2014</v>
          </cell>
          <cell r="C4405" t="str">
            <v>UN</v>
          </cell>
          <cell r="D4405" t="str">
            <v>8,69</v>
          </cell>
        </row>
        <row r="4406">
          <cell r="A4406">
            <v>89710</v>
          </cell>
          <cell r="B4406" t="str">
            <v>RALO SECO, PVC, DN 100 X 40 MM, JUNTA SOLDÁVEL, FORNECIDO E INSTALADO EM RAMAL DE DESCARGA OU EM RAMAL DE ESGOTO SANITÁRIO. AF_12/2014</v>
          </cell>
          <cell r="C4406" t="str">
            <v>UN</v>
          </cell>
          <cell r="D4406" t="str">
            <v>8,52</v>
          </cell>
        </row>
        <row r="4407">
          <cell r="A4407">
            <v>86872</v>
          </cell>
          <cell r="B4407" t="str">
            <v>TANQUE DE LOUÇA BRANCA COM COLUNA, 30L OU EQUIVALENTE - FORNECIMENTO E INSTALAÇÃO. AF_01/2020</v>
          </cell>
          <cell r="C4407" t="str">
            <v>UN</v>
          </cell>
          <cell r="D4407" t="str">
            <v>584,88</v>
          </cell>
        </row>
        <row r="4408">
          <cell r="A4408">
            <v>86874</v>
          </cell>
          <cell r="B4408" t="str">
            <v>TANQUE DE LOUÇA BRANCA SUSPENSO, 18L OU EQUIVALENTE - FORNECIMENTO E INSTALAÇÃO. AF_01/2020</v>
          </cell>
          <cell r="C4408" t="str">
            <v>UN</v>
          </cell>
          <cell r="D4408" t="str">
            <v>359,34</v>
          </cell>
        </row>
        <row r="4409">
          <cell r="A4409">
            <v>86875</v>
          </cell>
          <cell r="B4409" t="str">
            <v>TANQUE DE MÁRMORE SINTÉTICO COM COLUNA, 22L OU EQUIVALENTE   FORNECIMENTO E INSTALAÇÃO. AF_01/2020</v>
          </cell>
          <cell r="C4409" t="str">
            <v>UN</v>
          </cell>
          <cell r="D4409" t="str">
            <v>303,23</v>
          </cell>
        </row>
        <row r="4410">
          <cell r="A4410">
            <v>86876</v>
          </cell>
          <cell r="B4410" t="str">
            <v>TANQUE DE MÁRMORE SINTÉTICO SUSPENSO, 22L OU EQUIVALENTE - FORNECIMENTO E INSTALAÇÃO. AF_01/2020</v>
          </cell>
          <cell r="C4410" t="str">
            <v>UN</v>
          </cell>
          <cell r="D4410" t="str">
            <v>176,00</v>
          </cell>
        </row>
        <row r="4411">
          <cell r="A4411">
            <v>86877</v>
          </cell>
          <cell r="B4411" t="str">
            <v>VÁLVULA EM METAL CROMADO 1.1/2 X 1.1/2 PARA TANQUE OU LAVATÓRIO, COM OU SEM LADRÃO - FORNECIMENTO E INSTALAÇÃO. AF_01/2020</v>
          </cell>
          <cell r="C4411" t="str">
            <v>UN</v>
          </cell>
          <cell r="D4411" t="str">
            <v>21,63</v>
          </cell>
        </row>
        <row r="4412">
          <cell r="A4412">
            <v>86878</v>
          </cell>
          <cell r="B4412" t="str">
            <v>VÁLVULA EM METAL CROMADO TIPO AMERICANA 3.1/2 X 1.1/2 PARA PIA - FORNECIMENTO E INSTALAÇÃO. AF_01/2020</v>
          </cell>
          <cell r="C4412" t="str">
            <v>UN</v>
          </cell>
          <cell r="D4412" t="str">
            <v>42,47</v>
          </cell>
        </row>
        <row r="4413">
          <cell r="A4413">
            <v>86879</v>
          </cell>
          <cell r="B4413" t="str">
            <v>VÁLVULA EM PLÁSTICO 1 PARA PIA, TANQUE OU LAVATÓRIO, COM OU SEM LADRÃO - FORNECIMENTO E INSTALAÇÃO. AF_01/2020</v>
          </cell>
          <cell r="C4413" t="str">
            <v>UN</v>
          </cell>
          <cell r="D4413" t="str">
            <v>5,70</v>
          </cell>
        </row>
        <row r="4414">
          <cell r="A4414">
            <v>86880</v>
          </cell>
          <cell r="B4414" t="str">
            <v>VÁLVULA EM PLÁSTICO CROMADO TIPO AMERICANA 3.1/2 X 1.1/2 SEM ADAPTADOR PARA PIA - FORNECIMENTO E INSTALAÇÃO. AF_01/2020</v>
          </cell>
          <cell r="C4414" t="str">
            <v>UN</v>
          </cell>
          <cell r="D4414" t="str">
            <v>16,94</v>
          </cell>
        </row>
        <row r="4415">
          <cell r="A4415">
            <v>86881</v>
          </cell>
          <cell r="B4415" t="str">
            <v>SIFÃO DO TIPO GARRAFA EM METAL CROMADO 1 X 1.1/2 - FORNECIMENTO E INSTALAÇÃO. AF_01/2020</v>
          </cell>
          <cell r="C4415" t="str">
            <v>UN</v>
          </cell>
          <cell r="D4415" t="str">
            <v>118,76</v>
          </cell>
        </row>
        <row r="4416">
          <cell r="A4416">
            <v>86882</v>
          </cell>
          <cell r="B4416" t="str">
            <v>SIFÃO DO TIPO GARRAFA/COPO EM PVC 1.1/4  X 1.1/2 - FORNECIMENTO E INSTALAÇÃO. AF_01/2020</v>
          </cell>
          <cell r="C4416" t="str">
            <v>UN</v>
          </cell>
          <cell r="D4416" t="str">
            <v>17,34</v>
          </cell>
        </row>
        <row r="4417">
          <cell r="A4417">
            <v>86883</v>
          </cell>
          <cell r="B4417" t="str">
            <v>SIFÃO DO TIPO FLEXÍVEL EM PVC 1  X 1.1/2  - FORNECIMENTO E INSTALAÇÃO. AF_01/2020</v>
          </cell>
          <cell r="C4417" t="str">
            <v>UN</v>
          </cell>
          <cell r="D4417" t="str">
            <v>9,88</v>
          </cell>
        </row>
        <row r="4418">
          <cell r="A4418">
            <v>86884</v>
          </cell>
          <cell r="B4418" t="str">
            <v>ENGATE FLEXÍVEL EM PLÁSTICO BRANCO, 1/2 X 30CM - FORNECIMENTO E INSTALAÇÃO. AF_01/2020</v>
          </cell>
          <cell r="C4418" t="str">
            <v>UN</v>
          </cell>
          <cell r="D4418" t="str">
            <v>7,05</v>
          </cell>
        </row>
        <row r="4419">
          <cell r="A4419">
            <v>86885</v>
          </cell>
          <cell r="B4419" t="str">
            <v>ENGATE FLEXÍVEL EM PLÁSTICO BRANCO, 1/2 X 40CM - FORNECIMENTO E INSTALAÇÃO. AF_01/2020</v>
          </cell>
          <cell r="C4419" t="str">
            <v>UN</v>
          </cell>
          <cell r="D4419" t="str">
            <v>9,32</v>
          </cell>
        </row>
        <row r="4420">
          <cell r="A4420">
            <v>86886</v>
          </cell>
          <cell r="B4420" t="str">
            <v>ENGATE FLEXÍVEL EM INOX, 1/2  X 30CM - FORNECIMENTO E INSTALAÇÃO. AF_01/2020</v>
          </cell>
          <cell r="C4420" t="str">
            <v>UN</v>
          </cell>
          <cell r="D4420" t="str">
            <v>29,29</v>
          </cell>
        </row>
        <row r="4421">
          <cell r="A4421">
            <v>86887</v>
          </cell>
          <cell r="B4421" t="str">
            <v>ENGATE FLEXÍVEL EM INOX, 1/2  X 40CM - FORNECIMENTO E INSTALAÇÃO. AF_01/2020</v>
          </cell>
          <cell r="C4421" t="str">
            <v>UN</v>
          </cell>
          <cell r="D4421" t="str">
            <v>31,73</v>
          </cell>
        </row>
        <row r="4422">
          <cell r="A4422">
            <v>86888</v>
          </cell>
          <cell r="B4422" t="str">
            <v>VASO SANITÁRIO SIFONADO COM CAIXA ACOPLADA LOUÇA BRANCA - FORNECIMENTO E INSTALAÇÃO. AF_01/2020</v>
          </cell>
          <cell r="C4422" t="str">
            <v>UN</v>
          </cell>
          <cell r="D4422" t="str">
            <v>345,97</v>
          </cell>
        </row>
        <row r="4423">
          <cell r="A4423">
            <v>86889</v>
          </cell>
          <cell r="B4423" t="str">
            <v>BANCADA DE GRANITO CINZA POLIDO, DE 1,50 X 0,60 M, PARA PIA DE COZINHA - FORNECIMENTO E INSTALAÇÃO. AF_01/2020</v>
          </cell>
          <cell r="C4423" t="str">
            <v>UN</v>
          </cell>
          <cell r="D4423" t="str">
            <v>333,94</v>
          </cell>
        </row>
        <row r="4424">
          <cell r="A4424">
            <v>86893</v>
          </cell>
          <cell r="B4424" t="str">
            <v>BANCADA DE MÁRMORE BRANCO POLIDO, DE 1,50 X 0,60 M, PARA PIA DE COZINHA - FORNECIMENTO E INSTALAÇÃO. AF_01/2020</v>
          </cell>
          <cell r="C4424" t="str">
            <v>UN</v>
          </cell>
          <cell r="D4424" t="str">
            <v>423,67</v>
          </cell>
        </row>
        <row r="4425">
          <cell r="A4425">
            <v>86894</v>
          </cell>
          <cell r="B4425" t="str">
            <v>BANCADA DE MÁRMORE SINTÉTICO, DE 120 X 60CM, COM CUBA INTEGRADA - FORNECIMENTO E INSTALAÇÃO. AF_01/2020</v>
          </cell>
          <cell r="C4425" t="str">
            <v>UN</v>
          </cell>
          <cell r="D4425" t="str">
            <v>172,07</v>
          </cell>
        </row>
        <row r="4426">
          <cell r="A4426">
            <v>86895</v>
          </cell>
          <cell r="B4426" t="str">
            <v>BANCADA DE GRANITO CINZA POLIDO, DE 0,50 X 0,60 M, PARA LAVATÓRIO - FORNECIMENTO E INSTALAÇÃO. AF_01/2020</v>
          </cell>
          <cell r="C4426" t="str">
            <v>UN</v>
          </cell>
          <cell r="D4426" t="str">
            <v>181,10</v>
          </cell>
        </row>
        <row r="4427">
          <cell r="A4427">
            <v>86899</v>
          </cell>
          <cell r="B4427" t="str">
            <v>BANCADA DE MÁRMORE BRANCO POLIDO, DE 0,50 X 0,60 M, PARA LAVATÓRIO - FORNECIMENTO E INSTALAÇÃO. AF_01/2020</v>
          </cell>
          <cell r="C4427" t="str">
            <v>UN</v>
          </cell>
          <cell r="D4427" t="str">
            <v>214,76</v>
          </cell>
        </row>
        <row r="4428">
          <cell r="A4428">
            <v>86900</v>
          </cell>
          <cell r="B4428" t="str">
            <v>CUBA DE EMBUTIR RETANGULAR DE AÇO INOXIDÁVEL, 46 X 30 X 12 CM - FORNECIMENTO E INSTALAÇÃO. AF_01/2020</v>
          </cell>
          <cell r="C4428" t="str">
            <v>UN</v>
          </cell>
          <cell r="D4428" t="str">
            <v>145,49</v>
          </cell>
        </row>
        <row r="4429">
          <cell r="A4429">
            <v>86901</v>
          </cell>
          <cell r="B4429" t="str">
            <v>CUBA DE EMBUTIR OVAL EM LOUÇA BRANCA, 35 X 50CM OU EQUIVALENTE - FORNECIMENTO E INSTALAÇÃO. AF_01/2020</v>
          </cell>
          <cell r="C4429" t="str">
            <v>UN</v>
          </cell>
          <cell r="D4429" t="str">
            <v>105,01</v>
          </cell>
        </row>
        <row r="4430">
          <cell r="A4430">
            <v>86902</v>
          </cell>
          <cell r="B4430" t="str">
            <v>LAVATÓRIO LOUÇA BRANCA COM COLUNA, *44 X 35,5* CM, PADRÃO POPULAR - FORNECIMENTO E INSTALAÇÃO. AF_01/2020</v>
          </cell>
          <cell r="C4430" t="str">
            <v>UN</v>
          </cell>
          <cell r="D4430" t="str">
            <v>209,96</v>
          </cell>
        </row>
        <row r="4431">
          <cell r="A4431">
            <v>86903</v>
          </cell>
          <cell r="B4431" t="str">
            <v>LAVATÓRIO LOUÇA BRANCA COM COLUNA, 45 X 55CM OU EQUIVALENTE, PADRÃO MÉDIO - FORNECIMENTO E INSTALAÇÃO. AF_01/2020</v>
          </cell>
          <cell r="C4431" t="str">
            <v>UN</v>
          </cell>
          <cell r="D4431" t="str">
            <v>272,60</v>
          </cell>
        </row>
        <row r="4432">
          <cell r="A4432">
            <v>86904</v>
          </cell>
          <cell r="B4432" t="str">
            <v>LAVATÓRIO LOUÇA BRANCA SUSPENSO, 29,5 X 39CM OU EQUIVALENTE, PADRÃO POPULAR - FORNECIMENTO E INSTALAÇÃO. AF_01/2020</v>
          </cell>
          <cell r="C4432" t="str">
            <v>UN</v>
          </cell>
          <cell r="D4432" t="str">
            <v>105,71</v>
          </cell>
        </row>
        <row r="4433">
          <cell r="A4433">
            <v>86905</v>
          </cell>
          <cell r="B4433" t="str">
            <v>APARELHO MISTURADOR DE MESA PARA LAVATÓRIO, PADRÃO MÉDIO - FORNECIMENTO E INSTALAÇÃO. AF_01/2020</v>
          </cell>
          <cell r="C4433" t="str">
            <v>UN</v>
          </cell>
          <cell r="D4433" t="str">
            <v>176,25</v>
          </cell>
        </row>
        <row r="4434">
          <cell r="A4434">
            <v>86906</v>
          </cell>
          <cell r="B4434" t="str">
            <v>TORNEIRA CROMADA DE MESA, 1/2 OU 3/4, PARA LAVATÓRIO, PADRÃO POPULAR - FORNECIMENTO E INSTALAÇÃO. AF_01/2020</v>
          </cell>
          <cell r="C4434" t="str">
            <v>UN</v>
          </cell>
          <cell r="D4434" t="str">
            <v>41,11</v>
          </cell>
        </row>
        <row r="4435">
          <cell r="A4435">
            <v>86908</v>
          </cell>
          <cell r="B4435" t="str">
            <v>APARELHO MISTURADOR DE MESA PARA PIA DE COZINHA, PADRÃO MÉDIO - FORNECIMENTO E INSTALAÇÃO. AF_01/2020</v>
          </cell>
          <cell r="C4435" t="str">
            <v>UN</v>
          </cell>
          <cell r="D4435" t="str">
            <v>210,74</v>
          </cell>
        </row>
        <row r="4436">
          <cell r="A4436">
            <v>86909</v>
          </cell>
          <cell r="B4436" t="str">
            <v>TORNEIRA CROMADA TUBO MÓVEL, DE MESA, 1/2 OU 3/4, PARA PIA DE COZINHA, PADRÃO ALTO - FORNECIMENTO E INSTALAÇÃO. AF_01/2020</v>
          </cell>
          <cell r="C4436" t="str">
            <v>UN</v>
          </cell>
          <cell r="D4436" t="str">
            <v>82,23</v>
          </cell>
        </row>
        <row r="4437">
          <cell r="A4437">
            <v>86910</v>
          </cell>
          <cell r="B4437" t="str">
            <v>TORNEIRA CROMADA TUBO MÓVEL, DE PAREDE, 1/2 OU 3/4, PARA PIA DE COZINHA, PADRÃO MÉDIO - FORNECIMENTO E INSTALAÇÃO. AF_01/2020</v>
          </cell>
          <cell r="C4437" t="str">
            <v>UN</v>
          </cell>
          <cell r="D4437" t="str">
            <v>77,55</v>
          </cell>
        </row>
        <row r="4438">
          <cell r="A4438">
            <v>86911</v>
          </cell>
          <cell r="B4438" t="str">
            <v>TORNEIRA CROMADA LONGA, DE PAREDE, 1/2 OU 3/4, PARA PIA DE COZINHA, PADRÃO POPULAR - FORNECIMENTO E INSTALAÇÃO. AF_01/2020</v>
          </cell>
          <cell r="C4438" t="str">
            <v>UN</v>
          </cell>
          <cell r="D4438" t="str">
            <v>34,88</v>
          </cell>
        </row>
        <row r="4439">
          <cell r="A4439">
            <v>86913</v>
          </cell>
          <cell r="B4439" t="str">
            <v>TORNEIRA CROMADA 1/2 OU 3/4 PARA TANQUE, PADRÃO POPULAR - FORNECIMENTO E INSTALAÇÃO. AF_01/2020</v>
          </cell>
          <cell r="C4439" t="str">
            <v>UN</v>
          </cell>
          <cell r="D4439" t="str">
            <v>15,79</v>
          </cell>
        </row>
        <row r="4440">
          <cell r="A4440">
            <v>86914</v>
          </cell>
          <cell r="B4440" t="str">
            <v>TORNEIRA CROMADA 1/2 OU 3/4 PARA TANQUE, PADRÃO MÉDIO - FORNECIMENTO E INSTALAÇÃO. AF_01/2020</v>
          </cell>
          <cell r="C4440" t="str">
            <v>UN</v>
          </cell>
          <cell r="D4440" t="str">
            <v>31,91</v>
          </cell>
        </row>
        <row r="4441">
          <cell r="A4441">
            <v>86915</v>
          </cell>
          <cell r="B4441" t="str">
            <v>TORNEIRA CROMADA DE MESA, 1/2 OU 3/4, PARA LAVATÓRIO, PADRÃO MÉDIO - FORNECIMENTO E INSTALAÇÃO. AF_01/2020</v>
          </cell>
          <cell r="C4441" t="str">
            <v>UN</v>
          </cell>
          <cell r="D4441" t="str">
            <v>69,13</v>
          </cell>
        </row>
        <row r="4442">
          <cell r="A4442">
            <v>86916</v>
          </cell>
          <cell r="B4442" t="str">
            <v>TORNEIRA PLÁSTICA 3/4 PARA TANQUE - FORNECIMENTO E INSTALAÇÃO. AF_01/2020</v>
          </cell>
          <cell r="C4442" t="str">
            <v>UN</v>
          </cell>
          <cell r="D4442" t="str">
            <v>29,40</v>
          </cell>
        </row>
        <row r="4443">
          <cell r="A4443">
            <v>86919</v>
          </cell>
          <cell r="B4443" t="str">
            <v>TANQUE DE LOUÇA BRANCA COM COLUNA, 30L OU EQUIVALENTE, INCLUSO SIFÃO FLEXÍVEL EM PVC, VÁLVULA METÁLICA E TORNEIRA DE METAL CROMADO PADRÃO MÉDIO - FORNECIMENTO E INSTALAÇÃO. AF_01/2020</v>
          </cell>
          <cell r="C4443" t="str">
            <v>UN</v>
          </cell>
          <cell r="D4443" t="str">
            <v>648,30</v>
          </cell>
        </row>
        <row r="4444">
          <cell r="A4444">
            <v>86920</v>
          </cell>
          <cell r="B4444" t="str">
            <v>TANQUE DE LOUÇA BRANCA COM COLUNA, 30L OU EQUIVALENTE, INCLUSO SIFÃO FLEXÍVEL EM PVC, VÁLVULA PLÁSTICA E TORNEIRA DE METAL CROMADO PADRÃO POPULAR - FORNECIMENTO E INSTALAÇÃO. AF_01/2020</v>
          </cell>
          <cell r="C4444" t="str">
            <v>UN</v>
          </cell>
          <cell r="D4444" t="str">
            <v>616,25</v>
          </cell>
        </row>
        <row r="4445">
          <cell r="A4445">
            <v>86921</v>
          </cell>
          <cell r="B4445" t="str">
            <v>TANQUE DE LOUÇA BRANCA COM COLUNA, 30L OU EQUIVALENTE, INCLUSO SIFÃO FLEXÍVEL EM PVC, VÁLVULA PLÁSTICA E TORNEIRA DE PLÁSTICO - FORNECIMENTO E INSTALAÇÃO. AF_01/2020</v>
          </cell>
          <cell r="C4445" t="str">
            <v>UN</v>
          </cell>
          <cell r="D4445" t="str">
            <v>629,86</v>
          </cell>
        </row>
        <row r="4446">
          <cell r="A4446">
            <v>86922</v>
          </cell>
          <cell r="B4446" t="str">
            <v>TANQUE DE LOUÇA BRANCA SUSPENSO, 18L OU EQUIVALENTE, INCLUSO SIFÃO TIPO GARRAFA EM METAL CROMADO, VÁLVULA METÁLICA E TORNEIRA DE METAL CROMADO PADRÃO MÉDIO - FORNECIMENTO E INSTALAÇÃO. AF_01/2020</v>
          </cell>
          <cell r="C4446" t="str">
            <v>UN</v>
          </cell>
          <cell r="D4446" t="str">
            <v>531,64</v>
          </cell>
        </row>
        <row r="4447">
          <cell r="A4447">
            <v>86923</v>
          </cell>
          <cell r="B4447" t="str">
            <v>TANQUE DE LOUÇA BRANCA SUSPENSO, 18L OU EQUIVALENTE, INCLUSO SIFÃO TIPO GARRAFA EM PVC, VÁLVULA PLÁSTICA E TORNEIRA DE METAL CROMADO PADRÃO POPULAR - FORNECIMENTO E INSTALAÇÃO. AF_01/2020</v>
          </cell>
          <cell r="C4447" t="str">
            <v>UN</v>
          </cell>
          <cell r="D4447" t="str">
            <v>398,17</v>
          </cell>
        </row>
        <row r="4448">
          <cell r="A4448">
            <v>86924</v>
          </cell>
          <cell r="B4448" t="str">
            <v>TANQUE DE LOUÇA BRANCA SUSPENSO, 18L OU EQUIVALENTE, INCLUSO SIFÃO TIPO GARRAFA EM PVC, VÁLVULA PLÁSTICA E TORNEIRA DE PLÁSTICO - FORNECIMENTO E INSTALAÇÃO. AF_01/2020</v>
          </cell>
          <cell r="C4448" t="str">
            <v>UN</v>
          </cell>
          <cell r="D4448" t="str">
            <v>411,78</v>
          </cell>
        </row>
        <row r="4449">
          <cell r="A4449">
            <v>86925</v>
          </cell>
          <cell r="B4449" t="str">
            <v>TANQUE DE MÁRMORE SINTÉTICO COM COLUNA, 22L OU EQUIVALENTE, INCLUSO SIFÃO FLEXÍVEL EM PVC, VÁLVULA PLÁSTICA E TORNEIRA DE METAL CROMADO PADRÃO POPULAR - FORNECIMENTO E INSTALAÇÃO. AF_01/2020</v>
          </cell>
          <cell r="C4449" t="str">
            <v>UN</v>
          </cell>
          <cell r="D4449" t="str">
            <v>334,60</v>
          </cell>
        </row>
        <row r="4450">
          <cell r="A4450">
            <v>86926</v>
          </cell>
          <cell r="B4450" t="str">
            <v>TANQUE DE MÁRMORE SINTÉTICO COM COLUNA, 22L OU EQUIVALENTE, INCLUSO SIFÃO FLEXÍVEL EM PVC, VÁLVULA PLÁSTICA E TORNEIRA DE PLÁSTICO - FORNECIMENTO E INSTALAÇÃO. AF_01/2020</v>
          </cell>
          <cell r="C4450" t="str">
            <v>UN</v>
          </cell>
          <cell r="D4450" t="str">
            <v>348,21</v>
          </cell>
        </row>
        <row r="4451">
          <cell r="A4451">
            <v>86927</v>
          </cell>
          <cell r="B4451" t="str">
            <v>TANQUE DE MÁRMORE SINTÉTICO SUSPENSO, 22L OU EQUIVALENTE, INCLUSO SIFÃO TIPO GARRAFA EM PVC, VÁLVULA PLÁSTICA E TORNEIRA DE METAL CROMADO PADRÃO POPULAR - FORNEC. E INSTALAÇÃO. AF_01/2020</v>
          </cell>
          <cell r="C4451" t="str">
            <v>UN</v>
          </cell>
          <cell r="D4451" t="str">
            <v>214,83</v>
          </cell>
        </row>
        <row r="4452">
          <cell r="A4452">
            <v>86928</v>
          </cell>
          <cell r="B4452" t="str">
            <v>TANQUE DE MÁRMORE SINTÉTICO SUSPENSO, 22L OU EQUIVALENTE, INCLUSO SIFÃO TIPO GARRAFA EM PVC, VÁLVULA PLÁSTICA E TORNEIRA DE PLÁSTICO - FORNECIMENTO E INSTALAÇÃO. AF_01/2020</v>
          </cell>
          <cell r="C4452" t="str">
            <v>UN</v>
          </cell>
          <cell r="D4452" t="str">
            <v>228,44</v>
          </cell>
        </row>
        <row r="4453">
          <cell r="A4453">
            <v>86929</v>
          </cell>
          <cell r="B4453" t="str">
            <v>TANQUE DE MÁRMORE SINTÉTICO SUSPENSO, 22L OU EQUIVALENTE, INCLUSO SIFÃO FLEXÍVEL EM PVC, VÁLVULA PLÁSTICA E TORNEIRA DE METAL CROMADO PADRÃO POPULAR - FORNECIMENTO E INSTALAÇÃO. AF_01/2020</v>
          </cell>
          <cell r="C4453" t="str">
            <v>UN</v>
          </cell>
          <cell r="D4453" t="str">
            <v>207,37</v>
          </cell>
        </row>
        <row r="4454">
          <cell r="A4454">
            <v>86930</v>
          </cell>
          <cell r="B4454" t="str">
            <v>TANQUE DE MÁRMORE SINTÉTICO SUSPENSO, 22L OU EQUIVALENTE, INCLUSO SIFÃO FLEXÍVEL EM PVC, VÁLVULA PLÁSTICA E TORNEIRA DE PLÁSTICO - FORNECIMENTO E INSTALAÇÃO. AF_01/2020</v>
          </cell>
          <cell r="C4454" t="str">
            <v>UN</v>
          </cell>
          <cell r="D4454" t="str">
            <v>220,98</v>
          </cell>
        </row>
        <row r="4455">
          <cell r="A4455">
            <v>86931</v>
          </cell>
          <cell r="B4455" t="str">
            <v>VASO SANITÁRIO SIFONADO COM CAIXA ACOPLADA LOUÇA BRANCA, INCLUSO ENGATE FLEXÍVEL EM PLÁSTICO BRANCO, 1/2  X 40CM - FORNECIMENTO E INSTALAÇÃO. AF_01/2020</v>
          </cell>
          <cell r="C4455" t="str">
            <v>UN</v>
          </cell>
          <cell r="D4455" t="str">
            <v>355,29</v>
          </cell>
        </row>
        <row r="4456">
          <cell r="A4456">
            <v>86932</v>
          </cell>
          <cell r="B4456" t="str">
            <v>VASO SANITÁRIO SIFONADO COM CAIXA ACOPLADA LOUÇA BRANCA - PADRÃO MÉDIO, INCLUSO ENGATE FLEXÍVEL EM METAL CROMADO, 1/2  X 40CM - FORNECIMENTO E INSTALAÇÃO. AF_01/2020</v>
          </cell>
          <cell r="C4456" t="str">
            <v>UN</v>
          </cell>
          <cell r="D4456" t="str">
            <v>377,70</v>
          </cell>
        </row>
        <row r="4457">
          <cell r="A4457">
            <v>86933</v>
          </cell>
          <cell r="B4457" t="str">
            <v>BANCADA DE MÁRMORE SINTÉTICO 120 X 60CM, COM CUBA INTEGRADA, INCLUSO SIFÃO TIPO GARRAFA EM PVC, VÁLVULA EM PLÁSTICO CROMADO TIPO AMERICANA E TORNEIRA CROMADA LONGA, DE PAREDE, PADRÃO POPULAR - FORNECIMENTO E INSTALAÇÃO. AF_01/2020</v>
          </cell>
          <cell r="C4457" t="str">
            <v>UN</v>
          </cell>
          <cell r="D4457" t="str">
            <v>241,23</v>
          </cell>
        </row>
        <row r="4458">
          <cell r="A4458">
            <v>86934</v>
          </cell>
          <cell r="B4458" t="str">
            <v>BANCADA DE MÁRMORE SINTÉTICO 120 X 60CM, COM CUBA INTEGRADA, INCLUSO SIFÃO TIPO FLEXÍVEL EM PVC, VÁLVULA EM PLÁSTICO CROMADO TIPO AMERICANA E TORNEIRA CROMADA LONGA, DE PAREDE, PADRÃO POPULAR - FORNECIMENTO E INSTALAÇÃO. AF_01/2020</v>
          </cell>
          <cell r="C4458" t="str">
            <v>UN</v>
          </cell>
          <cell r="D4458" t="str">
            <v>233,77</v>
          </cell>
        </row>
        <row r="4459">
          <cell r="A4459">
            <v>86935</v>
          </cell>
          <cell r="B4459" t="str">
            <v>CUBA DE EMBUTIR DE AÇO INOXIDÁVEL MÉDIA, INCLUSO VÁLVULA TIPO AMERICANA EM METAL CROMADO E SIFÃO FLEXÍVEL EM PVC - FORNECIMENTO E INSTALAÇÃO. AF_01/2020</v>
          </cell>
          <cell r="C4459" t="str">
            <v>UN</v>
          </cell>
          <cell r="D4459" t="str">
            <v>197,84</v>
          </cell>
        </row>
        <row r="4460">
          <cell r="A4460">
            <v>86936</v>
          </cell>
          <cell r="B4460" t="str">
            <v>CUBA DE EMBUTIR DE AÇO INOXIDÁVEL MÉDIA, INCLUSO VÁLVULA TIPO AMERICANA E SIFÃO TIPO GARRAFA EM METAL CROMADO - FORNECIMENTO E INSTALAÇÃO. AF_01/2020</v>
          </cell>
          <cell r="C4460" t="str">
            <v>UN</v>
          </cell>
          <cell r="D4460" t="str">
            <v>306,72</v>
          </cell>
        </row>
        <row r="4461">
          <cell r="A4461">
            <v>86937</v>
          </cell>
          <cell r="B4461" t="str">
            <v>CUBA DE EMBUTIR OVAL EM LOUÇA BRANCA, 35 X 50CM OU EQUIVALENTE, INCLUSO VÁLVULA EM METAL CROMADO E SIFÃO FLEXÍVEL EM PVC - FORNECIMENTO E INSTALAÇÃO. AF_01/2020</v>
          </cell>
          <cell r="C4461" t="str">
            <v>UN</v>
          </cell>
          <cell r="D4461" t="str">
            <v>136,52</v>
          </cell>
        </row>
        <row r="4462">
          <cell r="A4462">
            <v>86938</v>
          </cell>
          <cell r="B4462" t="str">
            <v>CUBA DE EMBUTIR OVAL EM LOUÇA BRANCA, 35 X 50CM OU EQUIVALENTE, INCLUSO VÁLVULA E SIFÃO TIPO GARRAFA EM METAL CROMADO - FORNECIMENTO E INSTALAÇÃO. AF_01/2020</v>
          </cell>
          <cell r="C4462" t="str">
            <v>UN</v>
          </cell>
          <cell r="D4462" t="str">
            <v>245,40</v>
          </cell>
        </row>
        <row r="4463">
          <cell r="A4463">
            <v>86939</v>
          </cell>
          <cell r="B4463" t="str">
            <v>LAVATÓRIO LOUÇA BRANCA COM COLUNA, *44 X 35,5* CM, PADRÃO POPULAR, INCLUSO SIFÃO FLEXÍVEL EM PVC, VÁLVULA E ENGATE FLEXÍVEL 30CM EM PLÁSTICO E COM TORNEIRA CROMADA PADRÃO POPULAR - FORNECIMENTO E INSTALAÇÃO. AF_01/2020</v>
          </cell>
          <cell r="C4463" t="str">
            <v>UN</v>
          </cell>
          <cell r="D4463" t="str">
            <v>273,70</v>
          </cell>
        </row>
        <row r="4464">
          <cell r="A4464">
            <v>86940</v>
          </cell>
          <cell r="B4464" t="str">
            <v>LAVATÓRIO LOUÇA BRANCA COM COLUNA, 45 X 55CM OU EQUIVALENTE, PADRÃO MÉDIO, INCLUSO SIFÃO TIPO GARRAFA, VÁLVULA E ENGATE FLEXÍVEL DE 40CM EM METAL CROMADO, COM APARELHO MISTURADOR PADRÃO MÉDIO - FORNECIMENTO E INSTALAÇÃO. AF_01/2020</v>
          </cell>
          <cell r="C4464" t="str">
            <v>UN</v>
          </cell>
          <cell r="D4464" t="str">
            <v>652,70</v>
          </cell>
        </row>
        <row r="4465">
          <cell r="A4465">
            <v>86941</v>
          </cell>
          <cell r="B4465" t="str">
            <v>LAVATÓRIO LOUÇA BRANCA COM COLUNA, 45 X 55CM OU EQUIVALENTE, PADRÃO MÉDIO, INCLUSO SIFÃO TIPO GARRAFA, VÁLVULA E ENGATE FLEXÍVEL DE 40CM EM METAL CROMADO, COM TORNEIRA CROMADA DE MESA, PADRÃO MÉDIO - FORNECIMENTO E INSTALAÇÃO. AF_01/2020</v>
          </cell>
          <cell r="C4465" t="str">
            <v>UN</v>
          </cell>
          <cell r="D4465" t="str">
            <v>513,85</v>
          </cell>
        </row>
        <row r="4466">
          <cell r="A4466">
            <v>86942</v>
          </cell>
          <cell r="B4466" t="str">
            <v>LAVATÓRIO LOUÇA BRANCA SUSPENSO, 29,5 X 39CM OU EQUIVALENTE, PADRÃO POPULAR, INCLUSO SIFÃO TIPO GARRAFA EM PVC, VÁLVULA E ENGATE FLEXÍVEL 30CM EM PLÁSTICO E TORNEIRA CROMADA DE MESA, PADRÃO POPULAR - FORNECIMENTO E INSTALAÇÃO. AF_01/2020</v>
          </cell>
          <cell r="C4466" t="str">
            <v>UN</v>
          </cell>
          <cell r="D4466" t="str">
            <v>176,91</v>
          </cell>
        </row>
        <row r="4467">
          <cell r="A4467">
            <v>86943</v>
          </cell>
          <cell r="B4467" t="str">
            <v>LAVATÓRIO LOUÇA BRANCA SUSPENSO, 29,5 X 39CM OU EQUIVALENTE, PADRÃO POPULAR, INCLUSO SIFÃO FLEXÍVEL EM PVC, VÁLVULA E ENGATE FLEXÍVEL 30CM EM PLÁSTICO E TORNEIRA CROMADA DE MESA, PADRÃO POPULAR - FORNECIMENTO E INSTALAÇÃO. AF_01/2020</v>
          </cell>
          <cell r="C4467" t="str">
            <v>UN</v>
          </cell>
          <cell r="D4467" t="str">
            <v>169,45</v>
          </cell>
        </row>
        <row r="4468">
          <cell r="A4468">
            <v>86947</v>
          </cell>
          <cell r="B4468" t="str">
            <v>BANCADA MÁRMORE BRANCO, 50 X 60 CM, INCLUSO CUBA DE EMBUTIR OVAL EM LOUÇA BRANCA 35 X 50 CM, VÁLVULA, SIFÃO TIPO GARRAFA E ENGATE FLEXÍVEL 40 CM EM METAL CROMADO E APARELHO MISTURADOR DE MESA, PADRÃO MÉDIO - FORNEC. E INSTALAÇÃO. AF_01/2020</v>
          </cell>
          <cell r="C4468" t="str">
            <v>UN</v>
          </cell>
          <cell r="D4468" t="str">
            <v>699,87</v>
          </cell>
        </row>
        <row r="4469">
          <cell r="A4469">
            <v>93396</v>
          </cell>
          <cell r="B4469" t="str">
            <v>BANCADA GRANITO CINZA,  50 X 60 CM, INCL. CUBA DE EMBUTIR OVAL LOUÇA BRANCA 35 X 50 CM, VÁLVULA METAL CROMADO, SIFÃO FLEXÍVEL PVC, ENGATE 30 CM FLEXÍVEL PLÁSTICO E TORNEIRA CROMADA DE MESA, PADRÃO POPULAR - FORNEC. E INSTALAÇÃO. AF_01/2020</v>
          </cell>
          <cell r="C4469" t="str">
            <v>UN</v>
          </cell>
          <cell r="D4469" t="str">
            <v>365,78</v>
          </cell>
        </row>
        <row r="4470">
          <cell r="A4470">
            <v>93441</v>
          </cell>
          <cell r="B4470" t="str">
            <v>BANCADA GRANITO CINZA  150 X 60 CM, COM CUBA DE EMBUTIR DE AÇO, VÁLVULA AMERICANA EM METAL, SIFÃO FLEXÍVEL EM PVC, ENGATE FLEXÍVEL 30 CM, TORNEIRA CROMADA LONGA, DE PAREDE, 1/2 OU 3/4, P/ COZINHA, PADRÃO POPULAR - FORNEC. E INSTALAÇÃO. AF_01/2020</v>
          </cell>
          <cell r="C4470" t="str">
            <v>UN</v>
          </cell>
          <cell r="D4470" t="str">
            <v>573,71</v>
          </cell>
        </row>
        <row r="4471">
          <cell r="A4471">
            <v>93442</v>
          </cell>
          <cell r="B4471" t="str">
            <v>BANCADA MÁRMORE BRANCO 150 X 60 CM, COM CUBA DE EMBUTIR DE AÇO, VÁLVULA AMERICANA E SIFÃO TIPO GARRAFA EM METAL , ENGATE FLEXÍVEL 30 CM, TORNEIRA CROMADA, DE MESA, 1/2 OU 3/4, PARA PIA COZINHA, PADRÃO ALTO - FORNEC. E INSTALAÇÃO. AF_01/2020</v>
          </cell>
          <cell r="C4471" t="str">
            <v>UN</v>
          </cell>
          <cell r="D4471" t="str">
            <v>819,67</v>
          </cell>
        </row>
        <row r="4472">
          <cell r="A4472">
            <v>95469</v>
          </cell>
          <cell r="B4472" t="str">
            <v>VASO SANITARIO SIFONADO CONVENCIONAL COM  LOUÇA BRANCA - FORNECIMENTO E INSTALAÇÃO. AF_01/2020</v>
          </cell>
          <cell r="C4472" t="str">
            <v>UN</v>
          </cell>
          <cell r="D4472" t="str">
            <v>162,13</v>
          </cell>
        </row>
        <row r="4473">
          <cell r="A4473">
            <v>95470</v>
          </cell>
          <cell r="B4473" t="str">
            <v>VASO SANITARIO SIFONADO CONVENCIONAL COM LOUÇA BRANCA, INCLUSO CONJUNTO DE LIGAÇÃO PARA BACIA SANITÁRIA AJUSTÁVEL - FORNECIMENTO E INSTALAÇÃO. AF_10/2016</v>
          </cell>
          <cell r="C4473" t="str">
            <v>UN</v>
          </cell>
          <cell r="D4473" t="str">
            <v>167,13</v>
          </cell>
        </row>
        <row r="4474">
          <cell r="A4474">
            <v>95471</v>
          </cell>
          <cell r="B4474" t="str">
            <v>VASO SANITARIO SIFONADO CONVENCIONAL PARA PCD SEM FURO FRONTAL COM  LOUÇA BRANCA SEM ASSENTO -  FORNECIMENTO E INSTALAÇÃO. AF_01/2020</v>
          </cell>
          <cell r="C4474" t="str">
            <v>UN</v>
          </cell>
          <cell r="D4474" t="str">
            <v>601,06</v>
          </cell>
        </row>
        <row r="4475">
          <cell r="A4475">
            <v>95472</v>
          </cell>
          <cell r="B4475" t="str">
            <v>VASO SANITARIO SIFONADO CONVENCIONAL PARA PCD SEM FURO FRONTAL COM LOUÇA BRANCA SEM ASSENTO, INCLUSO CONJUNTO DE LIGAÇÃO PARA BACIA SANITÁRIA AJUSTÁVEL - FORNECIMENTO E INSTALAÇÃO. AF_01/2020</v>
          </cell>
          <cell r="C4475" t="str">
            <v>UN</v>
          </cell>
          <cell r="D4475" t="str">
            <v>606,06</v>
          </cell>
        </row>
        <row r="4476">
          <cell r="A4476">
            <v>95542</v>
          </cell>
          <cell r="B4476" t="str">
            <v>PORTA TOALHA ROSTO EM METAL CROMADO, TIPO ARGOLA, INCLUSO FIXAÇÃO. AF_01/2020</v>
          </cell>
          <cell r="C4476" t="str">
            <v>UN</v>
          </cell>
          <cell r="D4476" t="str">
            <v>28,05</v>
          </cell>
        </row>
        <row r="4477">
          <cell r="A4477">
            <v>95543</v>
          </cell>
          <cell r="B4477" t="str">
            <v>PORTA TOALHA BANHO EM METAL CROMADO, TIPO BARRA, INCLUSO FIXAÇÃO. AF_01/2020</v>
          </cell>
          <cell r="C4477" t="str">
            <v>UN</v>
          </cell>
          <cell r="D4477" t="str">
            <v>46,85</v>
          </cell>
        </row>
        <row r="4478">
          <cell r="A4478">
            <v>95544</v>
          </cell>
          <cell r="B4478" t="str">
            <v>PAPELEIRA DE PAREDE EM METAL CROMADO SEM TAMPA, INCLUSO FIXAÇÃO. AF_01/2020</v>
          </cell>
          <cell r="C4478" t="str">
            <v>UN</v>
          </cell>
          <cell r="D4478" t="str">
            <v>34,52</v>
          </cell>
        </row>
        <row r="4479">
          <cell r="A4479">
            <v>95545</v>
          </cell>
          <cell r="B4479" t="str">
            <v>SABONETEIRA DE PAREDE EM METAL CROMADO, INCLUSO FIXAÇÃO. AF_01/2020</v>
          </cell>
          <cell r="C4479" t="str">
            <v>UN</v>
          </cell>
          <cell r="D4479" t="str">
            <v>33,83</v>
          </cell>
        </row>
        <row r="4480">
          <cell r="A4480">
            <v>95546</v>
          </cell>
          <cell r="B4480" t="str">
            <v>KIT DE ACESSORIOS PARA BANHEIRO EM METAL CROMADO, 5 PECAS, INCLUSO FIXAÇÃO. AF_01/2020</v>
          </cell>
          <cell r="C4480" t="str">
            <v>UN</v>
          </cell>
          <cell r="D4480" t="str">
            <v>113,20</v>
          </cell>
        </row>
        <row r="4481">
          <cell r="A4481">
            <v>95547</v>
          </cell>
          <cell r="B4481" t="str">
            <v>SABONETEIRA PLASTICA TIPO DISPENSER PARA SABONETE LIQUIDO COM RESERVATORIO 800 A 1500 ML, INCLUSO FIXAÇÃO. AF_01/2020</v>
          </cell>
          <cell r="C4481" t="str">
            <v>UN</v>
          </cell>
          <cell r="D4481" t="str">
            <v>61,48</v>
          </cell>
        </row>
        <row r="4482">
          <cell r="A4482">
            <v>100848</v>
          </cell>
          <cell r="B4482" t="str">
            <v>VASO SANITÁRIO INFANTIL LOUÇA BRANCA - FORNECIMENTO E INSTALACAO. AF_01/2020</v>
          </cell>
          <cell r="C4482" t="str">
            <v>UN</v>
          </cell>
          <cell r="D4482" t="str">
            <v>295,51</v>
          </cell>
        </row>
        <row r="4483">
          <cell r="A4483">
            <v>100849</v>
          </cell>
          <cell r="B4483" t="str">
            <v>ASSENTO SANITÁRIO CONVENCIONAL - FORNECIMENTO E INSTALACAO. AF_01/2020</v>
          </cell>
          <cell r="C4483" t="str">
            <v>UN</v>
          </cell>
          <cell r="D4483" t="str">
            <v>28,46</v>
          </cell>
        </row>
        <row r="4484">
          <cell r="A4484">
            <v>100851</v>
          </cell>
          <cell r="B4484" t="str">
            <v>ASSENTO SANITÁRIO INFANTIL - FORNECIMENTO E INSTALACAO. AF_01/2020</v>
          </cell>
          <cell r="C4484" t="str">
            <v>UN</v>
          </cell>
          <cell r="D4484" t="str">
            <v>56,66</v>
          </cell>
        </row>
        <row r="4485">
          <cell r="A4485">
            <v>100852</v>
          </cell>
          <cell r="B4485" t="str">
            <v>CUBA DE EMBUTIR RETANGULAR DE AÇO INOXIDÁVEL, 56 X 33 X 12 CM - FORNECIMENTO E INSTALAÇÃO. AF_01/2020</v>
          </cell>
          <cell r="C4485" t="str">
            <v>UN</v>
          </cell>
          <cell r="D4485" t="str">
            <v>159,45</v>
          </cell>
        </row>
        <row r="4486">
          <cell r="A4486">
            <v>100854</v>
          </cell>
          <cell r="B4486" t="str">
            <v>TORNEIRA CROMADA DE MESA PARA LAVATÓRIO COM SENSOR DE PRESENCA. AF_01/2020</v>
          </cell>
          <cell r="C4486" t="str">
            <v>UN</v>
          </cell>
          <cell r="D4486" t="str">
            <v>519,08</v>
          </cell>
        </row>
        <row r="4487">
          <cell r="A4487">
            <v>100855</v>
          </cell>
          <cell r="B4487" t="str">
            <v>SABONETEIRA DE PAREDE EM PLASTICO ABS COM ACABAMENTO CROMADO E ACRILICO, INCLUSO FIXAÇÃO. AF_01/2020</v>
          </cell>
          <cell r="C4487" t="str">
            <v>UN</v>
          </cell>
          <cell r="D4487" t="str">
            <v>33,83</v>
          </cell>
        </row>
        <row r="4488">
          <cell r="A4488">
            <v>100856</v>
          </cell>
          <cell r="B4488" t="str">
            <v>MANOPLA E CANOPLA CROMADA  FORNECIMENTO E INSTALAÇÃO. AF_01/2020</v>
          </cell>
          <cell r="C4488" t="str">
            <v>UN</v>
          </cell>
          <cell r="D4488" t="str">
            <v>19,72</v>
          </cell>
        </row>
        <row r="4489">
          <cell r="A4489">
            <v>100857</v>
          </cell>
          <cell r="B4489" t="str">
            <v>ACABAMENTO MONOCOMANDO PARA CHUVEIRO  FORNECIMENTO E INSTALAÇÃO. AF_01/2020</v>
          </cell>
          <cell r="C4489" t="str">
            <v>UN</v>
          </cell>
          <cell r="D4489" t="str">
            <v>194,70</v>
          </cell>
        </row>
        <row r="4490">
          <cell r="A4490">
            <v>100858</v>
          </cell>
          <cell r="B4490" t="str">
            <v>MICTÓRIO SIFONADO LOUÇA BRANCA  PADRÃO MÉDIO  FORNECIMENTO E INSTALAÇÃO. AF_01/2020</v>
          </cell>
          <cell r="C4490" t="str">
            <v>UN</v>
          </cell>
          <cell r="D4490" t="str">
            <v>484,61</v>
          </cell>
        </row>
        <row r="4491">
          <cell r="A4491">
            <v>100860</v>
          </cell>
          <cell r="B4491" t="str">
            <v>CHUVEIRO ELÉTRICO COMUM CORPO PLÁSTICO, TIPO DUCHA  FORNECIMENTO E INSTALAÇÃO. AF_01/2020</v>
          </cell>
          <cell r="C4491" t="str">
            <v>UN</v>
          </cell>
          <cell r="D4491" t="str">
            <v>69,47</v>
          </cell>
        </row>
        <row r="4492">
          <cell r="A4492">
            <v>100861</v>
          </cell>
          <cell r="B4492" t="str">
            <v>SUPORTE MÃO FRANCESA EM AÇO, ABAS IGUAIS 30 CM, CAPACIDADE MINIMA 60 KG, BRANCO - FORNECIMENTO E INSTALAÇÃO. AF_01/2020</v>
          </cell>
          <cell r="C4492" t="str">
            <v>UN</v>
          </cell>
          <cell r="D4492" t="str">
            <v>23,60</v>
          </cell>
        </row>
        <row r="4493">
          <cell r="A4493">
            <v>100862</v>
          </cell>
          <cell r="B4493" t="str">
            <v>SUPORTE MÃO FRANCESA EM ACO, ABAS IGUAIS 40 CM, CAPACIDADE MINIMA 70 KG, BRANCO - FORNECIMENTO E INSTALAÇÃO. AF_01/2020</v>
          </cell>
          <cell r="C4493" t="str">
            <v>UN</v>
          </cell>
          <cell r="D4493" t="str">
            <v>25,76</v>
          </cell>
        </row>
        <row r="4494">
          <cell r="A4494">
            <v>100863</v>
          </cell>
          <cell r="B4494" t="str">
            <v>BARRA DE APOIO EM "L", EM ACO INOX POLIDO 70 X 70 CM, FIXADA NA PAREDE - FORNECIMENTO E INSTALACAO. AF_01/2020</v>
          </cell>
          <cell r="C4494" t="str">
            <v>UN</v>
          </cell>
          <cell r="D4494" t="str">
            <v>441,97</v>
          </cell>
        </row>
        <row r="4495">
          <cell r="A4495">
            <v>100864</v>
          </cell>
          <cell r="B4495" t="str">
            <v>BARRA DE APOIO EM "L", EM ACO INOX POLIDO 80 X 80 CM, FIXADA NA PAREDE - FORNECIMENTO E INSTALACAO. AF_01/2020</v>
          </cell>
          <cell r="C4495" t="str">
            <v>UN</v>
          </cell>
          <cell r="D4495" t="str">
            <v>486,62</v>
          </cell>
        </row>
        <row r="4496">
          <cell r="A4496">
            <v>100865</v>
          </cell>
          <cell r="B4496" t="str">
            <v>BARRA DE APOIO LATERAL ARTICULADA, COM TRAVA, EM ACO INOX POLIDO, FIXADA NA PAREDE - FORNECIMENTO E INSTALAÇÃO. AF_01/2020</v>
          </cell>
          <cell r="C4496" t="str">
            <v>UN</v>
          </cell>
          <cell r="D4496" t="str">
            <v>437,53</v>
          </cell>
        </row>
        <row r="4497">
          <cell r="A4497">
            <v>100866</v>
          </cell>
          <cell r="B4497" t="str">
            <v>BARRA DE APOIO RETA, EM ACO INOX POLIDO, COMPRIMENTO 60CM, FIXADA NA PAREDE - FORNECIMENTO E INSTALAÇÃO. AF_01/2020</v>
          </cell>
          <cell r="C4497" t="str">
            <v>UN</v>
          </cell>
          <cell r="D4497" t="str">
            <v>226,18</v>
          </cell>
        </row>
        <row r="4498">
          <cell r="A4498">
            <v>100867</v>
          </cell>
          <cell r="B4498" t="str">
            <v>BARRA DE APOIO RETA, EM ACO INOX POLIDO, COMPRIMENTO 70 CM,  FIXADA NA PAREDE - FORNECIMENTO E INSTALAÇÃO. AF_01/2020</v>
          </cell>
          <cell r="C4498" t="str">
            <v>UN</v>
          </cell>
          <cell r="D4498" t="str">
            <v>240,90</v>
          </cell>
        </row>
        <row r="4499">
          <cell r="A4499">
            <v>100868</v>
          </cell>
          <cell r="B4499" t="str">
            <v>BARRA DE APOIO RETA, EM ACO INOX POLIDO, COMPRIMENTO 80 CM,  FIXADA NA PAREDE - FORNECIMENTO E INSTALAÇÃO. AF_01/2020</v>
          </cell>
          <cell r="C4499" t="str">
            <v>UN</v>
          </cell>
          <cell r="D4499" t="str">
            <v>250,70</v>
          </cell>
        </row>
        <row r="4500">
          <cell r="A4500">
            <v>100869</v>
          </cell>
          <cell r="B4500" t="str">
            <v>BARRA DE APOIO RETA, EM ACO INOX POLIDO, COMPRIMENTO 90 CM,  FIXADA NA PAREDE - FORNECIMENTO E INSTALAÇÃO. AF_01/2020</v>
          </cell>
          <cell r="C4500" t="str">
            <v>UN</v>
          </cell>
          <cell r="D4500" t="str">
            <v>258,21</v>
          </cell>
        </row>
        <row r="4501">
          <cell r="A4501">
            <v>100870</v>
          </cell>
          <cell r="B4501" t="str">
            <v>BARRA DE APOIO RETA, EM ALUMINIO, COMPRIMENTO 60 CM,  FIXADA NA PAREDE - FORNECIMENTO E INSTALAÇÃO. AF_01/2020</v>
          </cell>
          <cell r="C4501" t="str">
            <v>UN</v>
          </cell>
          <cell r="D4501" t="str">
            <v>197,93</v>
          </cell>
        </row>
        <row r="4502">
          <cell r="A4502">
            <v>100871</v>
          </cell>
          <cell r="B4502" t="str">
            <v>BARRA DE APOIO RETA, EM ALUMINIO, COMPRIMENTO 70 CM,  FIXADA NA PAREDE - FORNECIMENTO E INSTALAÇÃO. AF_01/2020</v>
          </cell>
          <cell r="C4502" t="str">
            <v>UN</v>
          </cell>
          <cell r="D4502" t="str">
            <v>213,32</v>
          </cell>
        </row>
        <row r="4503">
          <cell r="A4503">
            <v>100872</v>
          </cell>
          <cell r="B4503" t="str">
            <v>BARRA DE APOIO RETA, EM ALUMINIO, COMPRIMENTO 80 CM,  FIXADA NA PAREDE - FORNECIMENTO E INSTALAÇÃO. AF_01/2020</v>
          </cell>
          <cell r="C4503" t="str">
            <v>UN</v>
          </cell>
          <cell r="D4503" t="str">
            <v>223,14</v>
          </cell>
        </row>
        <row r="4504">
          <cell r="A4504">
            <v>100873</v>
          </cell>
          <cell r="B4504" t="str">
            <v>BARRA DE APOIO RETA, EM ALUMINIO, COMPRIMENTO 90 CM,  FIXADA NA PAREDE - FORNECIMENTO E INSTALAÇÃO. AF_01/2020</v>
          </cell>
          <cell r="C4504" t="str">
            <v>UN</v>
          </cell>
          <cell r="D4504" t="str">
            <v>229,27</v>
          </cell>
        </row>
        <row r="4505">
          <cell r="A4505">
            <v>100874</v>
          </cell>
          <cell r="B4505" t="str">
            <v>PUXADOR PARA PCD, FIXADO NA PORTA - FORNECIMENTO E INSTALAÇÃO. AF_01/2020</v>
          </cell>
          <cell r="C4505" t="str">
            <v>UN</v>
          </cell>
          <cell r="D4505" t="str">
            <v>226,18</v>
          </cell>
        </row>
        <row r="4506">
          <cell r="A4506">
            <v>100875</v>
          </cell>
          <cell r="B4506" t="str">
            <v>BANCO ARTICULADO, EM ACO INOX, PARA PCD, FIXADO NA PAREDE - FORNECIMENTO E INSTALAÇÃO. AF_01/2020</v>
          </cell>
          <cell r="C4506" t="str">
            <v>UN</v>
          </cell>
          <cell r="D4506" t="str">
            <v>806,80</v>
          </cell>
        </row>
        <row r="4507">
          <cell r="A4507">
            <v>6087</v>
          </cell>
          <cell r="B4507" t="str">
            <v>TAMPA EM CONCRETO ARMADO 60X60X5CM P/CX INSPECAO/FOSSA SEPTICA</v>
          </cell>
          <cell r="C4507" t="str">
            <v>UN</v>
          </cell>
          <cell r="D4507" t="str">
            <v>25,59</v>
          </cell>
        </row>
        <row r="4508">
          <cell r="A4508">
            <v>98052</v>
          </cell>
          <cell r="B4508" t="str">
            <v>TANQUE SÉPTICO CIRCULAR, EM CONCRETO PRÉ-MOLDADO, DIÂMETRO INTERNO = 1,10 M, ALTURA INTERNA = 2,50 M, VOLUME ÚTIL: 2138,2 L (PARA 5 CONTRIBUINTES). AF_05/2018</v>
          </cell>
          <cell r="C4508" t="str">
            <v>UN</v>
          </cell>
          <cell r="D4508" t="str">
            <v>1.150,90</v>
          </cell>
        </row>
        <row r="4509">
          <cell r="A4509">
            <v>98053</v>
          </cell>
          <cell r="B4509" t="str">
            <v>TANQUE SÉPTICO CIRCULAR, EM CONCRETO PRÉ-MOLDADO, DIÂMETRO INTERNO = 1,40 M, ALTURA INTERNA = 2,50 M, VOLUME ÚTIL: 3463,6 L (PARA 13 CONTRIBUINTES). AF_05/2018</v>
          </cell>
          <cell r="C4509" t="str">
            <v>UN</v>
          </cell>
          <cell r="D4509" t="str">
            <v>1.568,02</v>
          </cell>
        </row>
        <row r="4510">
          <cell r="A4510">
            <v>98054</v>
          </cell>
          <cell r="B4510" t="str">
            <v>TANQUE SÉPTICO CIRCULAR, EM CONCRETO PRÉ-MOLDADO, DIÂMETRO INTERNO = 1,88 M, ALTURA INTERNA = 2,50 M, VOLUME ÚTIL: 6245,8 L (PARA 32 CONTRIBUINTES). AF_05/2018</v>
          </cell>
          <cell r="C4510" t="str">
            <v>UN</v>
          </cell>
          <cell r="D4510" t="str">
            <v>2.441,83</v>
          </cell>
        </row>
        <row r="4511">
          <cell r="A4511">
            <v>98055</v>
          </cell>
          <cell r="B4511" t="str">
            <v>TANQUE SÉPTICO CIRCULAR, EM CONCRETO PRÉ-MOLDADO, DIÂMETRO INTERNO = 2,38 M, ALTURA INTERNA = 2,50 M, VOLUME ÚTIL: 10009,8 L (PARA 69 CONTRIBUINTES). AF_05/2018</v>
          </cell>
          <cell r="C4511" t="str">
            <v>UN</v>
          </cell>
          <cell r="D4511" t="str">
            <v>3.311,66</v>
          </cell>
        </row>
        <row r="4512">
          <cell r="A4512">
            <v>98056</v>
          </cell>
          <cell r="B4512" t="str">
            <v>TANQUE SÉPTICO CIRCULAR, EM CONCRETO PRÉ-MOLDADO, DIÂMETRO INTERNO = 2,38 M, ALTURA INTERNA = 3,0 M, VOLUME ÚTIL: 12234,2 L (PARA 86 CONTRIBUINTES). AF_05/2018</v>
          </cell>
          <cell r="C4512" t="str">
            <v>UN</v>
          </cell>
          <cell r="D4512" t="str">
            <v>3.816,39</v>
          </cell>
        </row>
        <row r="4513">
          <cell r="A4513">
            <v>98057</v>
          </cell>
          <cell r="B4513" t="str">
            <v>TANQUE SÉPTICO CIRCULAR, EM CONCRETO PRÉ-MOLDADO, DIÂMETRO INTERNO = 2,88 M, ALTURA INTERNA = 2,50 M, VOLUME ÚTIL: 14657,4 L (PARA 105 CONTRIBUINTES). AF_05/2018</v>
          </cell>
          <cell r="C4513" t="str">
            <v>UN</v>
          </cell>
          <cell r="D4513" t="str">
            <v>4.523,74</v>
          </cell>
        </row>
        <row r="4514">
          <cell r="A4514">
            <v>98059</v>
          </cell>
          <cell r="B4514" t="str">
            <v>FILTRO ANAERÓBIO CIRCULAR, EM CONCRETO PRÉ-MOLDADO, DIÂMETRO INTERNO = 1,88 M, ALTURA INTERNA = 1,50 M, VOLUME ÚTIL: 3331,1 L (PARA 19 CONTRIBUINTES). AF_05/2018</v>
          </cell>
          <cell r="C4514" t="str">
            <v>UN</v>
          </cell>
          <cell r="D4514" t="str">
            <v>2.222,79</v>
          </cell>
        </row>
        <row r="4515">
          <cell r="A4515">
            <v>98060</v>
          </cell>
          <cell r="B4515" t="str">
            <v>FILTRO ANAERÓBIO CIRCULAR, EM CONCRETO PRÉ-MOLDADO, DIÂMETRO INTERNO = 2,38 M, ALTURA INTERNA = 1,50 M, VOLUME ÚTIL: 5338,6 L (PARA 34 CONTRIBUINTES). AF_05/2018</v>
          </cell>
          <cell r="C4515" t="str">
            <v>UN</v>
          </cell>
          <cell r="D4515" t="str">
            <v>3.129,72</v>
          </cell>
        </row>
        <row r="4516">
          <cell r="A4516">
            <v>98061</v>
          </cell>
          <cell r="B4516" t="str">
            <v>FILTRO ANAERÓBIO CIRCULAR, EM CONCRETO PRÉ-MOLDADO, DIÂMETRO INTERNO = 2,88 M, ALTURA INTERNA = 1,50 M, VOLUME ÚTIL: 7817,3 L (PARA 75 CONTRIBUINTES). AF_05/2018</v>
          </cell>
          <cell r="C4516" t="str">
            <v>UN</v>
          </cell>
          <cell r="D4516" t="str">
            <v>4.329,33</v>
          </cell>
        </row>
        <row r="4517">
          <cell r="A4517">
            <v>98066</v>
          </cell>
          <cell r="B4517" t="str">
            <v>TANQUE SÉPTICO RETANGULAR, EM ALVENARIA COM TIJOLOS CERÂMICOS MACIÇOS, DIMENSÕES INTERNAS: 1,0 X 2,0 X 1,4 M, VOLUME ÚTIL: 2000 L (PARA 5 CONTRIBUINTES). AF_05/2018</v>
          </cell>
          <cell r="C4517" t="str">
            <v>UN</v>
          </cell>
          <cell r="D4517" t="str">
            <v>4.204,89</v>
          </cell>
        </row>
        <row r="4518">
          <cell r="A4518">
            <v>98067</v>
          </cell>
          <cell r="B4518" t="str">
            <v>TANQUE SÉPTICO RETANGULAR, EM ALVENARIA COM TIJOLOS CERÂMICOS MACIÇOS, DIMENSÕES INTERNAS: 1,2 X 2,4 X 1,6 M, VOLUME ÚTIL: 3456 L (PARA 13 CONTRIBUINTES). AF_05/2018</v>
          </cell>
          <cell r="C4518" t="str">
            <v>UN</v>
          </cell>
          <cell r="D4518" t="str">
            <v>5.621,00</v>
          </cell>
        </row>
        <row r="4519">
          <cell r="A4519">
            <v>98068</v>
          </cell>
          <cell r="B4519" t="str">
            <v>TANQUE SÉPTICO RETANGULAR, EM ALVENARIA COM TIJOLOS CERÂMICOS MACIÇOS, DIMENSÕES INTERNAS: 1,4 X 3,2 X 1,8 M, VOLUME ÚTIL: 6272 L (PARA 32 CONTRIBUINTES). AF_05/2018</v>
          </cell>
          <cell r="C4519" t="str">
            <v>UN</v>
          </cell>
          <cell r="D4519" t="str">
            <v>7.946,39</v>
          </cell>
        </row>
        <row r="4520">
          <cell r="A4520">
            <v>98069</v>
          </cell>
          <cell r="B4520" t="str">
            <v>TANQUE SÉPTICO RETANGULAR, EM ALVENARIA COM TIJOLOS CERÂMICOS MACIÇOS, DIMENSÕES INTERNAS: 1,6 X 4,4 X 1,8 M, VOLUME ÚTIL: 9856 L (PARA 68 CONTRIBUINTES). AF_05/2018</v>
          </cell>
          <cell r="C4520" t="str">
            <v>UN</v>
          </cell>
          <cell r="D4520" t="str">
            <v>10.622,11</v>
          </cell>
        </row>
        <row r="4521">
          <cell r="A4521">
            <v>98070</v>
          </cell>
          <cell r="B4521" t="str">
            <v>TANQUE SÉPTICO RETANGULAR, EM ALVENARIA COM TIJOLOS CERÂMICOS MACIÇOS, DIMENSÕES INTERNAS: 1,6 X 4,8 X 2,0 M, VOLUME ÚTIL: 12288 L (PARA 86 CONTRIBUINTES). AF_05/2018</v>
          </cell>
          <cell r="C4521" t="str">
            <v>UN</v>
          </cell>
          <cell r="D4521" t="str">
            <v>12.196,31</v>
          </cell>
        </row>
        <row r="4522">
          <cell r="A4522">
            <v>98071</v>
          </cell>
          <cell r="B4522" t="str">
            <v>TANQUE SÉPTICO RETANGULAR, EM ALVENARIA COM TIJOLOS CERÂMICOS MACIÇOS, DIMENSÕES INTERNAS: 1,6 X 4,6 X 2,4 M, VOLUME ÚTIL: 14720 L (PARA 105 CONTRIBUINTES). AF_05/2018</v>
          </cell>
          <cell r="C4522" t="str">
            <v>UN</v>
          </cell>
          <cell r="D4522" t="str">
            <v>13.439,21</v>
          </cell>
        </row>
        <row r="4523">
          <cell r="A4523">
            <v>98072</v>
          </cell>
          <cell r="B4523" t="str">
            <v>FILTRO ANAERÓBIO RETANGULAR, EM ALVENARIA COM TIJOLOS CERÂMICOS MACIÇOS, DIMENSÕES INTERNAS: 0,8 X 1,2 X 1,67 M, VOLUME ÚTIL: 1152 L (PARA 5 CONTRIBUINTES). AF_05/2018</v>
          </cell>
          <cell r="C4523" t="str">
            <v>UN</v>
          </cell>
          <cell r="D4523" t="str">
            <v>3.478,30</v>
          </cell>
        </row>
        <row r="4524">
          <cell r="A4524">
            <v>98073</v>
          </cell>
          <cell r="B4524" t="str">
            <v>FILTRO ANAERÓBIO RETANGULAR, EM ALVENARIA COM TIJOLOS CERÂMICOS MACIÇOS, DIMENSÕES INTERNAS: 1,2 X 1,8 X 1,67 M, VOLUME ÚTIL: 2592 L (PARA 13 CONTRIBUINTES). AF_05/2018</v>
          </cell>
          <cell r="C4524" t="str">
            <v>UN</v>
          </cell>
          <cell r="D4524" t="str">
            <v>5.390,03</v>
          </cell>
        </row>
        <row r="4525">
          <cell r="A4525">
            <v>98074</v>
          </cell>
          <cell r="B4525" t="str">
            <v>FILTRO ANAERÓBIO RETANGULAR, EM ALVENARIA COM TIJOLOS CERÂMICOS MACIÇOS, DIMENSÕES INTERNAS: 1,4 X 3,0 X 1,67 M, VOLUME ÚTIL: 5040 L (PARA 32 CONTRIBUINTES). AF_05/2018</v>
          </cell>
          <cell r="C4525" t="str">
            <v>UN</v>
          </cell>
          <cell r="D4525" t="str">
            <v>8.302,38</v>
          </cell>
        </row>
        <row r="4526">
          <cell r="A4526">
            <v>98075</v>
          </cell>
          <cell r="B4526" t="str">
            <v>FILTRO ANAERÓBIO RETANGULAR, EM ALVENARIA COM TIJOLOS CERÂMICOS MACIÇOS, DIMENSÕES INTERNAS: 1,4 X 4,2 X 1,67 M, VOLUME ÚTIL: 7056 L (PARA 67 CONTRIBUINTES). AF_05/2018</v>
          </cell>
          <cell r="C4526" t="str">
            <v>UN</v>
          </cell>
          <cell r="D4526" t="str">
            <v>10.761,80</v>
          </cell>
        </row>
        <row r="4527">
          <cell r="A4527">
            <v>98076</v>
          </cell>
          <cell r="B4527" t="str">
            <v>FILTRO ANAERÓBIO RETANGULAR, EM ALVENARIA COM TIJOLOS CERÂMICOS MACIÇOS, DIMENSÕES INTERNAS: 1,6 X 4,6 X 1,67 M, VOLUME ÚTIL: 8832 L (PARA 84 CONTRIBUINTES). AF_05/2018</v>
          </cell>
          <cell r="C4527" t="str">
            <v>UN</v>
          </cell>
          <cell r="D4527" t="str">
            <v>12.360,30</v>
          </cell>
        </row>
        <row r="4528">
          <cell r="A4528">
            <v>98077</v>
          </cell>
          <cell r="B4528" t="str">
            <v>FILTRO ANAERÓBIO RETANGULAR, EM ALVENARIA COM TIJOLOS CERÂMICOS MACIÇOS, DIMENSÕES INTERNAS: 1,6 X 5,6 X 1,67 M, VOLUME ÚTIL: 10752 L (PARA 103 CONTRIBUINTES). AF_05/2018</v>
          </cell>
          <cell r="C4528" t="str">
            <v>UN</v>
          </cell>
          <cell r="D4528" t="str">
            <v>14.528,10</v>
          </cell>
        </row>
        <row r="4529">
          <cell r="A4529">
            <v>98078</v>
          </cell>
          <cell r="B4529" t="str">
            <v>SUMIDOURO RETANGULAR, EM ALVENARIA COM TIJOLOS CERÂMICOS MACIÇOS, DIMENSÕES INTERNAS: 0,8 X 1,4 X 3,0 M, ÁREA DE INFILTRAÇÃO: 13,2 M² (PARA 5 CONTRIBUINTES). AF_05/2018</v>
          </cell>
          <cell r="C4529" t="str">
            <v>UN</v>
          </cell>
          <cell r="D4529" t="str">
            <v>3.480,81</v>
          </cell>
        </row>
        <row r="4530">
          <cell r="A4530">
            <v>98079</v>
          </cell>
          <cell r="B4530" t="str">
            <v>SUMIDOURO RETANGULAR, EM ALVENARIA COM TIJOLOS CERÂMICOS MACIÇOS, DIMENSÕES INTERNAS: 1,0 X 3,0 X 3,0 M, ÁREA DE INFILTRAÇÃO: 25 M² (PARA 10 CONTRIBUINTES). AF_05/2018</v>
          </cell>
          <cell r="C4530" t="str">
            <v>UN</v>
          </cell>
          <cell r="D4530" t="str">
            <v>6.081,90</v>
          </cell>
        </row>
        <row r="4531">
          <cell r="A4531">
            <v>98080</v>
          </cell>
          <cell r="B4531" t="str">
            <v>SUMIDOURO RETANGULAR, EM ALVENARIA COM TIJOLOS CERÂMICOS MACIÇOS, DIMENSÕES INTERNAS: 1,6 X 3,4 X 3,0 M, ÁREA DE INFILTRAÇÃO: 32,9 M² (PARA 13 CONTRIBUINTES). AF_05/2018</v>
          </cell>
          <cell r="C4531" t="str">
            <v>UN</v>
          </cell>
          <cell r="D4531" t="str">
            <v>7.790,36</v>
          </cell>
        </row>
        <row r="4532">
          <cell r="A4532">
            <v>98081</v>
          </cell>
          <cell r="B4532" t="str">
            <v>SUMIDOURO RETANGULAR, EM ALVENARIA COM TIJOLOS CERÂMICOS MACIÇOS, DIMENSÕES INTERNAS: 1,6 X 5,8 X 3,0 M, ÁREA DE INFILTRAÇÃO: 50 M² (PARA 20 CONTRIBUINTES). AF_05/2018</v>
          </cell>
          <cell r="C4532" t="str">
            <v>UN</v>
          </cell>
          <cell r="D4532" t="str">
            <v>11.517,43</v>
          </cell>
        </row>
        <row r="4533">
          <cell r="A4533">
            <v>98082</v>
          </cell>
          <cell r="B4533" t="str">
            <v>TANQUE SÉPTICO RETANGULAR, EM ALVENARIA COM BLOCOS DE CONCRETO, DIMENSÕES INTERNAS: 1,0 X 2,0 X 1,4 M, VOLUME ÚTIL: 2000 L (PARA 5 CONTRIBUINTES). AF_05/2018</v>
          </cell>
          <cell r="C4533" t="str">
            <v>UN</v>
          </cell>
          <cell r="D4533" t="str">
            <v>3.115,57</v>
          </cell>
        </row>
        <row r="4534">
          <cell r="A4534">
            <v>98083</v>
          </cell>
          <cell r="B4534" t="str">
            <v>TANQUE SÉPTICO RETANGULAR, EM ALVENARIA COM BLOCOS DE CONCRETO, DIMENSÕES INTERNAS: 1,2 X 2,4 X 1,6 M, VOLUME ÚTIL: 3456 L (PARA 13 CONTRIBUINTES). AF_05/2018</v>
          </cell>
          <cell r="C4534" t="str">
            <v>UN</v>
          </cell>
          <cell r="D4534" t="str">
            <v>4.117,81</v>
          </cell>
        </row>
        <row r="4535">
          <cell r="A4535">
            <v>98084</v>
          </cell>
          <cell r="B4535" t="str">
            <v>TANQUE SÉPTICO RETANGULAR, EM ALVENARIA COM BLOCOS DE CONCRETO, DIMENSÕES INTERNAS: 1,4 X 3,2 X 1,8 M, VOLUME ÚTIL: 6272 L (PARA 32 CONTRIBUINTES). AF_05/2018</v>
          </cell>
          <cell r="C4535" t="str">
            <v>UN</v>
          </cell>
          <cell r="D4535" t="str">
            <v>5.781,60</v>
          </cell>
        </row>
        <row r="4536">
          <cell r="A4536">
            <v>98085</v>
          </cell>
          <cell r="B4536" t="str">
            <v>TANQUE SÉPTICO RETANGULAR, EM ALVENARIA COM BLOCOS DE CONCRETO, DIMENSÕES INTERNAS: 1,6 X 4,4 X 1,8 M, VOLUME ÚTIL: 9856 L (PARA 68 CONTRIBUINTES). AF_05/2018</v>
          </cell>
          <cell r="C4536" t="str">
            <v>UN</v>
          </cell>
          <cell r="D4536" t="str">
            <v>7.825,27</v>
          </cell>
        </row>
        <row r="4537">
          <cell r="A4537">
            <v>98086</v>
          </cell>
          <cell r="B4537" t="str">
            <v>TANQUE SÉPTICO RETANGULAR, EM ALVENARIA COM BLOCOS DE CONCRETO, DIMENSÕES INTERNAS: 1,6 X 4,8 X 2,0 M, VOLUME ÚTIL: 12288 L (PARA 86 CONTRIBUINTES). AF_05/2018</v>
          </cell>
          <cell r="C4537" t="str">
            <v>UN</v>
          </cell>
          <cell r="D4537" t="str">
            <v>8.854,13</v>
          </cell>
        </row>
        <row r="4538">
          <cell r="A4538">
            <v>98087</v>
          </cell>
          <cell r="B4538" t="str">
            <v>TANQUE SÉPTICO RETANGULAR, EM ALVENARIA COM BLOCOS DE CONCRETO, DIMENSÕES INTERNAS: 1,6 X 4,6 X 2,4 M, VOLUME ÚTIL: 14720 L (PARA 105 CONTRIBUINTES). AF_05/2018</v>
          </cell>
          <cell r="C4538" t="str">
            <v>UN</v>
          </cell>
          <cell r="D4538" t="str">
            <v>9.493,15</v>
          </cell>
        </row>
        <row r="4539">
          <cell r="A4539">
            <v>98088</v>
          </cell>
          <cell r="B4539" t="str">
            <v>FILTRO ANAERÓBIO RETANGULAR, EM ALVENARIA COM BLOCOS DE CONCRETO, DIMENSÕES INTERNAS: 0,8 X 1,2 X 1,67 M, VOLUME ÚTIL: 1152 L (PARA 5 CONTRIBUINTES). AF_05/2018</v>
          </cell>
          <cell r="C4539" t="str">
            <v>UN</v>
          </cell>
          <cell r="D4539" t="str">
            <v>2.650,17</v>
          </cell>
        </row>
        <row r="4540">
          <cell r="A4540">
            <v>98089</v>
          </cell>
          <cell r="B4540" t="str">
            <v>FILTRO ANAERÓBIO RETANGULAR, EM ALVENARIA COM BLOCOS DE CONCRETO, DIMENSÕES INTERNAS: 1,2 X 1,8 X 1,67 M, VOLUME ÚTIL: 2592 L (PARA 13 CONTRIBUINTES). AF_05/2018</v>
          </cell>
          <cell r="C4540" t="str">
            <v>UN</v>
          </cell>
          <cell r="D4540" t="str">
            <v>4.171,53</v>
          </cell>
        </row>
        <row r="4541">
          <cell r="A4541">
            <v>98090</v>
          </cell>
          <cell r="B4541" t="str">
            <v>FILTRO ANAERÓBIO RETANGULAR, EM ALVENARIA COM BLOCOS DE CONCRETO, DIMENSÕES INTERNAS: 1,4 X 3,0 X 1,67 M, VOLUME ÚTIL: 5040 L (PARA 32 CONTRIBUINTES). AF_05/2018</v>
          </cell>
          <cell r="C4541" t="str">
            <v>UN</v>
          </cell>
          <cell r="D4541" t="str">
            <v>6.527,95</v>
          </cell>
        </row>
        <row r="4542">
          <cell r="A4542">
            <v>98091</v>
          </cell>
          <cell r="B4542" t="str">
            <v>FILTRO ANAERÓBIO RETANGULAR, EM ALVENARIA COM BLOCOS DE CONCRETO, DIMENSÕES INTERNAS: 1,4 X 4,2 X 1,67 M, VOLUME ÚTIL: 7056 L (PARA 67 CONTRIBUINTES). AF_05/2018</v>
          </cell>
          <cell r="C4542" t="str">
            <v>UN</v>
          </cell>
          <cell r="D4542" t="str">
            <v>8.431,43</v>
          </cell>
        </row>
        <row r="4543">
          <cell r="A4543">
            <v>98092</v>
          </cell>
          <cell r="B4543" t="str">
            <v>FILTRO ANAERÓBIO RETANGULAR, EM ALVENARIA COM BLOCOS DE CONCRETO, DIMENSÕES INTERNAS: 1,6 X 4,6 X 1,67 M, VOLUME ÚTIL: 8832 L (PARA 84 CONTRIBUINTES). AF_05/2018</v>
          </cell>
          <cell r="C4543" t="str">
            <v>UN</v>
          </cell>
          <cell r="D4543" t="str">
            <v>9.872,57</v>
          </cell>
        </row>
        <row r="4544">
          <cell r="A4544">
            <v>98093</v>
          </cell>
          <cell r="B4544" t="str">
            <v>FILTRO ANAERÓBIO RETANGULAR, EM ALVENARIA COM BLOCOS DE CONCRETO, DIMENSÕES INTERNAS: 1,6 X 5,6 X 1,67 M, VOLUME ÚTIL: 10752 L (PARA 103 CONTRIBUINTES). AF_05/2018</v>
          </cell>
          <cell r="C4544" t="str">
            <v>UN</v>
          </cell>
          <cell r="D4544" t="str">
            <v>11.644,88</v>
          </cell>
        </row>
        <row r="4545">
          <cell r="A4545">
            <v>98094</v>
          </cell>
          <cell r="B4545" t="str">
            <v>SUMIDOURO RETANGULAR, EM ALVENARIA COM BLOCOS DE CONCRETO, DIMENSÕES INTERNAS: 0,8 X 1,4 X 3,0 M, ÁREA DE INFILTRAÇÃO: 13,2 M² (PARA 5 CONTRIBUINTES). AF_05/2018</v>
          </cell>
          <cell r="C4545" t="str">
            <v>UN</v>
          </cell>
          <cell r="D4545" t="str">
            <v>2.113,70</v>
          </cell>
        </row>
        <row r="4546">
          <cell r="A4546">
            <v>98099</v>
          </cell>
          <cell r="B4546" t="str">
            <v>SUMIDOURO RETANGULAR, EM ALVENARIA COM BLOCOS DE CONCRETO, DIMENSÕES INTERNAS: 1,0 X 3,0 X 3,0 M, ÁREA DE INFILTRAÇÃO: 25 M² (PARA 10 CONTRIBUINTES). AF_05/2018</v>
          </cell>
          <cell r="C4546" t="str">
            <v>UN</v>
          </cell>
          <cell r="D4546" t="str">
            <v>3.612,97</v>
          </cell>
        </row>
        <row r="4547">
          <cell r="A4547">
            <v>98100</v>
          </cell>
          <cell r="B4547" t="str">
            <v>SUMIDOURO RETANGULAR, EM ALVENARIA COM BLOCOS DE CONCRETO, DIMENSÕES INTERNAS: 1,6 X 3,4 X 3,0 M, ÁREA DE INFILTRAÇÃO: 32,9 M² (PARA 13 CONTRIBUINTES). AF_05/2018</v>
          </cell>
          <cell r="C4547" t="str">
            <v>UN</v>
          </cell>
          <cell r="D4547" t="str">
            <v>4.709,28</v>
          </cell>
        </row>
        <row r="4548">
          <cell r="A4548">
            <v>98101</v>
          </cell>
          <cell r="B4548" t="str">
            <v>SUMIDOURO RETANGULAR, EM ALVENARIA COM BLOCOS DE CONCRETO, DIMENSÕES INTERNAS: 1,6 X 5,8 X 3,0 M, ÁREA DE INFILTRAÇÃO: 50 M² (PARA 20 CONTRIBUINTES). AF_05/2018</v>
          </cell>
          <cell r="C4548" t="str">
            <v>UN</v>
          </cell>
          <cell r="D4548" t="str">
            <v>6.952,57</v>
          </cell>
        </row>
        <row r="4549">
          <cell r="A4549">
            <v>98109</v>
          </cell>
          <cell r="B4549" t="str">
            <v>CAIXA DE GORDURA ESPECIAL (CAPACIDADE: 312 L - PARA ATÉ 146 PESSOAS SERVIDAS NO PICO), RETANGULAR, EM ALVENARIA COM BLOCOS DE CONCRETO, DIMENSÕES INTERNAS = 0,4X1,2 M, ALTURA INTERNA = 1 M. AF_05/2018</v>
          </cell>
          <cell r="C4549" t="str">
            <v>UN</v>
          </cell>
          <cell r="D4549" t="str">
            <v>641,02</v>
          </cell>
        </row>
        <row r="4550">
          <cell r="A4550">
            <v>98110</v>
          </cell>
          <cell r="B4550" t="str">
            <v>CAIXA DE GORDURA PEQUENA (CAPACIDADE: 19 L), CIRCULAR, EM PVC, DIÂMETRO INTERNO= 0,3 M. AF_05/2018</v>
          </cell>
          <cell r="C4550" t="str">
            <v>UN</v>
          </cell>
          <cell r="D4550" t="str">
            <v>386,90</v>
          </cell>
        </row>
        <row r="4551">
          <cell r="A4551">
            <v>98111</v>
          </cell>
          <cell r="B4551" t="str">
            <v>CAIXA DE INSPEÇÃO PARA ATERRAMENTO, CIRCULAR, EM POLIETILENO, DIÂMETRO INTERNO = 0,3 M. AF_05/2018</v>
          </cell>
          <cell r="C4551" t="str">
            <v>UN</v>
          </cell>
          <cell r="D4551" t="str">
            <v>19,70</v>
          </cell>
        </row>
        <row r="4552">
          <cell r="A4552">
            <v>98114</v>
          </cell>
          <cell r="B4552" t="str">
            <v>TAMPA CIRCULAR PARA ESGOTO E DRENAGEM, EM FERRO FUNDIDO, DIÂMETRO INTERNO = 0,6 M. AF_05/2018</v>
          </cell>
          <cell r="C4552" t="str">
            <v>UN</v>
          </cell>
          <cell r="D4552" t="str">
            <v>466,75</v>
          </cell>
        </row>
        <row r="4553">
          <cell r="A4553">
            <v>98115</v>
          </cell>
          <cell r="B4553" t="str">
            <v>TAMPA CIRCULAR PARA ESGOTO E DRENAGEM, EM CONCRETO PRÉ-MOLDADO, DIÂMETRO INTERNO = 0,6 M. AF_05/2018</v>
          </cell>
          <cell r="C4553" t="str">
            <v>UN</v>
          </cell>
          <cell r="D4553" t="str">
            <v>92,05</v>
          </cell>
        </row>
        <row r="4554">
          <cell r="A4554">
            <v>89957</v>
          </cell>
          <cell r="B4554" t="str">
            <v>PONTO DE CONSUMO TERMINAL DE ÁGUA FRIA (SUBRAMAL) COM TUBULAÇÃO DE PVC, DN 25 MM, INSTALADO EM RAMAL DE ÁGUA, INCLUSOS RASGO E CHUMBAMENTO EM ALVENARIA. AF_12/2014</v>
          </cell>
          <cell r="C4554" t="str">
            <v>UN</v>
          </cell>
          <cell r="D4554" t="str">
            <v>96,26</v>
          </cell>
        </row>
        <row r="4555">
          <cell r="A4555">
            <v>89959</v>
          </cell>
          <cell r="B4555" t="str">
            <v>PONTO DE CONSUMO TERMINAL DE ÁGUA QUENTE (SUBRAMAL) COM TUBULAÇÃO DE CPVC, DN 22 MM, INSTALADO EM RAMAL DE ÁGUA, INCLUSOS RASGO E CHUMBAMENTO EM ALVENARIA. AF_12/2014</v>
          </cell>
          <cell r="C4555" t="str">
            <v>UN</v>
          </cell>
          <cell r="D4555" t="str">
            <v>166,95</v>
          </cell>
        </row>
        <row r="4556">
          <cell r="A4556">
            <v>89349</v>
          </cell>
          <cell r="B4556" t="str">
            <v>REGISTRO DE PRESSÃO BRUTO, LATÃO, ROSCÁVEL, 1/2", FORNECIDO E INSTALADO EM RAMAL DE ÁGUA. AF_12/2014</v>
          </cell>
          <cell r="C4556" t="str">
            <v>UN</v>
          </cell>
          <cell r="D4556" t="str">
            <v>22,20</v>
          </cell>
        </row>
        <row r="4557">
          <cell r="A4557">
            <v>89351</v>
          </cell>
          <cell r="B4557" t="str">
            <v>REGISTRO DE PRESSÃO BRUTO, LATÃO,  ROSCÁVEL, 3/4, FORNECIDO E INSTALADO EM RAMAL DE ÁGUA. AF_12/2014</v>
          </cell>
          <cell r="C4557" t="str">
            <v>UN</v>
          </cell>
          <cell r="D4557" t="str">
            <v>25,24</v>
          </cell>
        </row>
        <row r="4558">
          <cell r="A4558">
            <v>89352</v>
          </cell>
          <cell r="B4558" t="str">
            <v>REGISTRO DE GAVETA BRUTO, LATÃO, ROSCÁVEL, 1/2", FORNECIDO E INSTALADO EM RAMAL DE ÁGUA. AF_12/2014</v>
          </cell>
          <cell r="C4558" t="str">
            <v>UN</v>
          </cell>
          <cell r="D4558" t="str">
            <v>28,64</v>
          </cell>
        </row>
        <row r="4559">
          <cell r="A4559">
            <v>89353</v>
          </cell>
          <cell r="B4559" t="str">
            <v>REGISTRO DE GAVETA BRUTO, LATÃO, ROSCÁVEL, 3/4", FORNECIDO E INSTALADO EM RAMAL DE ÁGUA. AF_12/2014</v>
          </cell>
          <cell r="C4559" t="str">
            <v>UN</v>
          </cell>
          <cell r="D4559" t="str">
            <v>29,85</v>
          </cell>
        </row>
        <row r="4560">
          <cell r="A4560">
            <v>89354</v>
          </cell>
          <cell r="B4560" t="str">
            <v>MISTURADOR MONOCOMANDO PARA CHUVEIRO, BASE BRUTA E ACABAMENTO CROMADO, FORNECIDO E INSTALADO EM RAMAL DE ÁGUA. AF_12/2014</v>
          </cell>
          <cell r="C4560" t="str">
            <v>UN</v>
          </cell>
          <cell r="D4560" t="str">
            <v>199,93</v>
          </cell>
        </row>
        <row r="4561">
          <cell r="A4561">
            <v>89969</v>
          </cell>
          <cell r="B4561" t="str">
            <v>KIT DE REGISTRO DE PRESSÃO BRUTO DE LATÃO ½", INCLUSIVE CONEXÕES,  ROSCÁVEL, INSTALADO EM RAMAL DE ÁGUA FRIA - FORNECIMENTO E INSTALAÇÃO. AF_12/2014</v>
          </cell>
          <cell r="C4561" t="str">
            <v>UN</v>
          </cell>
          <cell r="D4561" t="str">
            <v>31,78</v>
          </cell>
        </row>
        <row r="4562">
          <cell r="A4562">
            <v>89970</v>
          </cell>
          <cell r="B4562" t="str">
            <v>KIT DE REGISTRO DE PRESSÃO BRUTO DE LATÃO ¾", INCLUSIVE CONEXÕES, ROSCÁVEL, INSTALADO EM RAMAL DE ÁGUA FRIA - FORNECIMENTO E INSTALAÇÃO. AF_12/2014</v>
          </cell>
          <cell r="C4562" t="str">
            <v>UN</v>
          </cell>
          <cell r="D4562" t="str">
            <v>34,88</v>
          </cell>
        </row>
        <row r="4563">
          <cell r="A4563">
            <v>89971</v>
          </cell>
          <cell r="B4563" t="str">
            <v>KIT DE REGISTRO DE GAVETA BRUTO DE LATÃO ½", INCLUSIVE CONEXÕES, ROSCÁVEL, INSTALADO EM RAMAL DE ÁGUA FRIA - FORNECIMENTO E INSTALAÇÃO. AF_12/2014</v>
          </cell>
          <cell r="C4563" t="str">
            <v>UN</v>
          </cell>
          <cell r="D4563" t="str">
            <v>36,36</v>
          </cell>
        </row>
        <row r="4564">
          <cell r="A4564">
            <v>89972</v>
          </cell>
          <cell r="B4564" t="str">
            <v>KIT DE REGISTRO DE GAVETA BRUTO DE LATÃO ¾", INCLUSIVE CONEXÕES, ROSCÁVEL, INSTALADO EM RAMAL DE ÁGUA FRIA - FORNECIMENTO E INSTALAÇÃO. AF_12/2014</v>
          </cell>
          <cell r="C4564" t="str">
            <v>UN</v>
          </cell>
          <cell r="D4564" t="str">
            <v>38,99</v>
          </cell>
        </row>
        <row r="4565">
          <cell r="A4565">
            <v>89973</v>
          </cell>
          <cell r="B4565" t="str">
            <v>KIT DE MISTURADOR BASE BRUTA DE LATÃO ¾" MONOCOMANDO PARA CHUVEIRO, INCLUSIVE CONEXÕES, INSTALADO EM RAMAL DE ÁGUA - FORNECIMENTO E INSTALAÇÃO. AF_12/2014</v>
          </cell>
          <cell r="C4565" t="str">
            <v>UN</v>
          </cell>
          <cell r="D4565" t="str">
            <v>345,81</v>
          </cell>
        </row>
        <row r="4566">
          <cell r="A4566">
            <v>89974</v>
          </cell>
          <cell r="B4566" t="str">
            <v>KIT DE TÊ MISTURADOR EM CPVC ¾" COM DUPLO COMANDO PARA CHUVEIRO, INCLUSIVE CONEXÕES, INSTALADO EM RAMAL DE ÁGUA - FORNECIMENTO E INSTALAÇÃO. AF_12/2014</v>
          </cell>
          <cell r="C4566" t="str">
            <v>UN</v>
          </cell>
          <cell r="D4566" t="str">
            <v>207,54</v>
          </cell>
        </row>
        <row r="4567">
          <cell r="A4567">
            <v>89984</v>
          </cell>
          <cell r="B4567" t="str">
            <v>REGISTRO DE PRESSÃO BRUTO, LATÃO, ROSCÁVEL, 1/2", COM ACABAMENTO E CANOPLA CROMADOS. FORNECIDO E INSTALADO EM RAMAL DE ÁGUA. AF_12/2014</v>
          </cell>
          <cell r="C4567" t="str">
            <v>UN</v>
          </cell>
          <cell r="D4567" t="str">
            <v>60,66</v>
          </cell>
        </row>
        <row r="4568">
          <cell r="A4568">
            <v>89985</v>
          </cell>
          <cell r="B4568" t="str">
            <v>REGISTRO DE PRESSÃO BRUTO, LATÃO, ROSCÁVEL, 3/4", COM ACABAMENTO E CANOPLA CROMADOS. FORNECIDO E INSTALADO EM RAMAL DE ÁGUA. AF_12/2014</v>
          </cell>
          <cell r="C4568" t="str">
            <v>UN</v>
          </cell>
          <cell r="D4568" t="str">
            <v>62,41</v>
          </cell>
        </row>
        <row r="4569">
          <cell r="A4569">
            <v>89986</v>
          </cell>
          <cell r="B4569" t="str">
            <v>REGISTRO DE GAVETA BRUTO, LATÃO, ROSCÁVEL, 1/2", COM ACABAMENTO E CANOPLA CROMADOS. FORNECIDO E INSTALADO EM RAMAL DE ÁGUA. AF_12/2014</v>
          </cell>
          <cell r="C4569" t="str">
            <v>UN</v>
          </cell>
          <cell r="D4569" t="str">
            <v>59,19</v>
          </cell>
        </row>
        <row r="4570">
          <cell r="A4570">
            <v>89987</v>
          </cell>
          <cell r="B4570" t="str">
            <v>REGISTRO DE GAVETA BRUTO, LATÃO, ROSCÁVEL, 3/4", COM ACABAMENTO E CANOPLA CROMADOS. FORNECIDO E INSTALADO EM RAMAL DE ÁGUA. AF_12/2014</v>
          </cell>
          <cell r="C4570" t="str">
            <v>UN</v>
          </cell>
          <cell r="D4570" t="str">
            <v>65,65</v>
          </cell>
        </row>
        <row r="4571">
          <cell r="A4571">
            <v>90371</v>
          </cell>
          <cell r="B4571" t="str">
            <v>REGISTRO DE ESFERA, PVC, ROSCÁVEL, 3/4", FORNECIDO E INSTALADO EM RAMAL DE ÁGUA. AF_03/2015</v>
          </cell>
          <cell r="C4571" t="str">
            <v>UN</v>
          </cell>
          <cell r="D4571" t="str">
            <v>16,61</v>
          </cell>
        </row>
        <row r="4572">
          <cell r="A4572">
            <v>94489</v>
          </cell>
          <cell r="B4572" t="str">
            <v>REGISTRO DE ESFERA, PVC, SOLDÁVEL, DN  25 MM, INSTALADO EM RESERVAÇÃO DE ÁGUA DE EDIFICAÇÃO QUE POSSUA RESERVATÓRIO DE FIBRA/FIBROCIMENTO   FORNECIMENTO E INSTALAÇÃO. AF_06/2016</v>
          </cell>
          <cell r="C4572" t="str">
            <v>UN</v>
          </cell>
          <cell r="D4572" t="str">
            <v>13,56</v>
          </cell>
        </row>
        <row r="4573">
          <cell r="A4573">
            <v>94490</v>
          </cell>
          <cell r="B4573" t="str">
            <v>REGISTRO DE ESFERA, PVC, SOLDÁVEL, DN  32 MM, INSTALADO EM RESERVAÇÃO DE ÁGUA DE EDIFICAÇÃO QUE POSSUA RESERVATÓRIO DE FIBRA/FIBROCIMENTO   FORNECIMENTO E INSTALAÇÃO. AF_06/2016</v>
          </cell>
          <cell r="C4573" t="str">
            <v>UN</v>
          </cell>
          <cell r="D4573" t="str">
            <v>22,96</v>
          </cell>
        </row>
        <row r="4574">
          <cell r="A4574">
            <v>94491</v>
          </cell>
          <cell r="B4574" t="str">
            <v>REGISTRO DE ESFERA, PVC, SOLDÁVEL, DN  40 MM, INSTALADO EM RESERVAÇÃO DE ÁGUA DE EDIFICAÇÃO QUE POSSUA RESERVATÓRIO DE FIBRA/FIBROCIMENTO   FORNECIMENTO E INSTALAÇÃO. AF_06/2016</v>
          </cell>
          <cell r="C4574" t="str">
            <v>UN</v>
          </cell>
          <cell r="D4574" t="str">
            <v>32,00</v>
          </cell>
        </row>
        <row r="4575">
          <cell r="A4575">
            <v>94492</v>
          </cell>
          <cell r="B4575" t="str">
            <v>REGISTRO DE ESFERA, PVC, SOLDÁVEL, DN  50 MM, INSTALADO EM RESERVAÇÃO DE ÁGUA DE EDIFICAÇÃO QUE POSSUA RESERVATÓRIO DE FIBRA/FIBROCIMENTO   FORNECIMENTO E INSTALAÇÃO. AF_06/2016</v>
          </cell>
          <cell r="C4575" t="str">
            <v>UN</v>
          </cell>
          <cell r="D4575" t="str">
            <v>32,72</v>
          </cell>
        </row>
        <row r="4576">
          <cell r="A4576">
            <v>94493</v>
          </cell>
          <cell r="B4576" t="str">
            <v>REGISTRO DE ESFERA, PVC, SOLDÁVEL, DN  60 MM, INSTALADO EM RESERVAÇÃO DE ÁGUA DE EDIFICAÇÃO QUE POSSUA RESERVATÓRIO DE FIBRA/FIBROCIMENTO   FORNECIMENTO E INSTALAÇÃO. AF_06/2016</v>
          </cell>
          <cell r="C4576" t="str">
            <v>UN</v>
          </cell>
          <cell r="D4576" t="str">
            <v>59,58</v>
          </cell>
        </row>
        <row r="4577">
          <cell r="A4577">
            <v>94494</v>
          </cell>
          <cell r="B4577" t="str">
            <v>REGISTRO DE GAVETA BRUTO, LATÃO, ROSCÁVEL, 3/4, INSTALADO EM RESERVAÇÃO DE ÁGUA DE EDIFICAÇÃO QUE POSSUA RESERVATÓRIO DE FIBRA/FIBROCIMENTO  FORNECIMENTO E INSTALAÇÃO. AF_06/2016</v>
          </cell>
          <cell r="C4577" t="str">
            <v>UN</v>
          </cell>
          <cell r="D4577" t="str">
            <v>48,20</v>
          </cell>
        </row>
        <row r="4578">
          <cell r="A4578">
            <v>94495</v>
          </cell>
          <cell r="B4578" t="str">
            <v>REGISTRO DE GAVETA BRUTO, LATÃO, ROSCÁVEL, 1, INSTALADO EM RESERVAÇÃO DE ÁGUA DE EDIFICAÇÃO QUE POSSUA RESERVATÓRIO DE FIBRA/FIBROCIMENTO  FORNECIMENTO E INSTALAÇÃO. AF_06/2016</v>
          </cell>
          <cell r="C4578" t="str">
            <v>UN</v>
          </cell>
          <cell r="D4578" t="str">
            <v>61,69</v>
          </cell>
        </row>
        <row r="4579">
          <cell r="A4579">
            <v>94496</v>
          </cell>
          <cell r="B4579" t="str">
            <v>REGISTRO DE GAVETA BRUTO, LATÃO, ROSCÁVEL, 1 1/4, INSTALADO EM RESERVAÇÃO DE ÁGUA DE EDIFICAÇÃO QUE POSSUA RESERVATÓRIO DE FIBRA/FIBROCIMENTO  FORNECIMENTO E INSTALAÇÃO. AF_06/2016</v>
          </cell>
          <cell r="C4579" t="str">
            <v>UN</v>
          </cell>
          <cell r="D4579" t="str">
            <v>75,62</v>
          </cell>
        </row>
        <row r="4580">
          <cell r="A4580">
            <v>94497</v>
          </cell>
          <cell r="B4580" t="str">
            <v>REGISTRO DE GAVETA BRUTO, LATÃO, ROSCÁVEL, 1 1/2, INSTALADO EM RESERVAÇÃO DE ÁGUA DE EDIFICAÇÃO QUE POSSUA RESERVATÓRIO DE FIBRA/FIBROCIMENTO  FORNECIMENTO E INSTALAÇÃO. AF_06/2016</v>
          </cell>
          <cell r="C4580" t="str">
            <v>UN</v>
          </cell>
          <cell r="D4580" t="str">
            <v>88,79</v>
          </cell>
        </row>
        <row r="4581">
          <cell r="A4581">
            <v>94498</v>
          </cell>
          <cell r="B4581" t="str">
            <v>REGISTRO DE GAVETA BRUTO, LATÃO, ROSCÁVEL, 2, INSTALADO EM RESERVAÇÃO DE ÁGUA DE EDIFICAÇÃO QUE POSSUA RESERVATÓRIO DE FIBRA/FIBROCIMENTO  FORNECIMENTO E INSTALAÇÃO. AF_06/2016</v>
          </cell>
          <cell r="C4581" t="str">
            <v>UN</v>
          </cell>
          <cell r="D4581" t="str">
            <v>114,81</v>
          </cell>
        </row>
        <row r="4582">
          <cell r="A4582">
            <v>94499</v>
          </cell>
          <cell r="B4582" t="str">
            <v>REGISTRO DE GAVETA BRUTO, LATÃO, ROSCÁVEL, 2 1/2, INSTALADO EM RESERVAÇÃO DE ÁGUA DE EDIFICAÇÃO QUE POSSUA RESERVATÓRIO DE FIBRA/FIBROCIMENTO  FORNECIMENTO E INSTALAÇÃO. AF_06/2016</v>
          </cell>
          <cell r="C4582" t="str">
            <v>UN</v>
          </cell>
          <cell r="D4582" t="str">
            <v>209,56</v>
          </cell>
        </row>
        <row r="4583">
          <cell r="A4583">
            <v>94500</v>
          </cell>
          <cell r="B4583" t="str">
            <v>REGISTRO DE GAVETA BRUTO, LATÃO, ROSCÁVEL, 3, INSTALADO EM RESERVAÇÃO DE ÁGUA DE EDIFICAÇÃO QUE POSSUA RESERVATÓRIO DE FIBRA/FIBROCIMENTO  FORNECIMENTO E INSTALAÇÃO. AF_06/2016</v>
          </cell>
          <cell r="C4583" t="str">
            <v>UN</v>
          </cell>
          <cell r="D4583" t="str">
            <v>249,23</v>
          </cell>
        </row>
        <row r="4584">
          <cell r="A4584">
            <v>94501</v>
          </cell>
          <cell r="B4584" t="str">
            <v>REGISTRO DE GAVETA BRUTO, LATÃO, ROSCÁVEL, 4, INSTALADO EM RESERVAÇÃO DE ÁGUA DE EDIFICAÇÃO QUE POSSUA RESERVATÓRIO DE FIBRA/FIBROCIMENTO  FORNECIMENTO E INSTALAÇÃO. AF_06/2016</v>
          </cell>
          <cell r="C4584" t="str">
            <v>UN</v>
          </cell>
          <cell r="D4584" t="str">
            <v>489,29</v>
          </cell>
        </row>
        <row r="4585">
          <cell r="A4585">
            <v>94792</v>
          </cell>
          <cell r="B4585" t="str">
            <v>REGISTRO DE GAVETA BRUTO, LATÃO, ROSCÁVEL, 1, COM ACABAMENTO E CANOPLA CROMADOS, INSTALADO EM RESERVAÇÃO DE ÁGUA DE EDIFICAÇÃO QUE POSSUA RESERVATÓRIO DE FIBRA/FIBROCIMENTO  FORNECIMENTO E INSTALAÇÃO. AF_06/2016</v>
          </cell>
          <cell r="C4585" t="str">
            <v>UN</v>
          </cell>
          <cell r="D4585" t="str">
            <v>94,53</v>
          </cell>
        </row>
        <row r="4586">
          <cell r="A4586">
            <v>94793</v>
          </cell>
          <cell r="B4586" t="str">
            <v>REGISTRO DE GAVETA BRUTO, LATÃO, ROSCÁVEL, 1 1/4, COM ACABAMENTO E CANOPLA CROMADOS, INSTALADO EM RESERVAÇÃO DE ÁGUA DE EDIFICAÇÃO QUE POSSUA RESERVATÓRIO DE FIBRA/FIBROCIMENTO  FORNECIMENTO E INSTALAÇÃO. AF_06/2016</v>
          </cell>
          <cell r="C4586" t="str">
            <v>UN</v>
          </cell>
          <cell r="D4586" t="str">
            <v>122,29</v>
          </cell>
        </row>
        <row r="4587">
          <cell r="A4587">
            <v>94794</v>
          </cell>
          <cell r="B4587" t="str">
            <v>REGISTRO DE GAVETA BRUTO, LATÃO, ROSCÁVEL, 1 1/2, COM ACABAMENTO E CANOPLA CROMADOS, INSTALADO EM RESERVAÇÃO DE ÁGUA DE EDIFICAÇÃO QUE POSSUA RESERVATÓRIO DE FIBRA/FIBROCIMENTO  FORNECIMENTO E INSTALAÇÃO. AF_06/2016</v>
          </cell>
          <cell r="C4587" t="str">
            <v>UN</v>
          </cell>
          <cell r="D4587" t="str">
            <v>126,74</v>
          </cell>
        </row>
        <row r="4588">
          <cell r="A4588">
            <v>94795</v>
          </cell>
          <cell r="B4588" t="str">
            <v>TORNEIRA DE BOIA, ROSCÁVEL, 1/2 , FORNECIDA E INSTALADA EM RESERVAÇÃO DE ÁGUA. AF_06/2016</v>
          </cell>
          <cell r="C4588" t="str">
            <v>UN</v>
          </cell>
          <cell r="D4588" t="str">
            <v>20,56</v>
          </cell>
        </row>
        <row r="4589">
          <cell r="A4589">
            <v>94796</v>
          </cell>
          <cell r="B4589" t="str">
            <v>TORNEIRA DE BOIA, ROSCÁVEL, 3/4 , FORNECIDA E INSTALADA EM RESERVAÇÃO DE ÁGUA. AF_06/2016</v>
          </cell>
          <cell r="C4589" t="str">
            <v>UN</v>
          </cell>
          <cell r="D4589" t="str">
            <v>24,05</v>
          </cell>
        </row>
        <row r="4590">
          <cell r="A4590">
            <v>94797</v>
          </cell>
          <cell r="B4590" t="str">
            <v>TORNEIRA DE BOIA, ROSCÁVEL, 1, FORNECIDA E INSTALADA EM RESERVAÇÃO DE ÁGUA. AF_06/2016</v>
          </cell>
          <cell r="C4590" t="str">
            <v>UN</v>
          </cell>
          <cell r="D4590" t="str">
            <v>36,50</v>
          </cell>
        </row>
        <row r="4591">
          <cell r="A4591">
            <v>94798</v>
          </cell>
          <cell r="B4591" t="str">
            <v>TORNEIRA DE BOIA, ROSCÁVEL, 1 1/4 , FORNECIDA E INSTALADA EM RESERVAÇÃO DE ÁGUA. AF_06/2016</v>
          </cell>
          <cell r="C4591" t="str">
            <v>UN</v>
          </cell>
          <cell r="D4591" t="str">
            <v>78,56</v>
          </cell>
        </row>
        <row r="4592">
          <cell r="A4592">
            <v>94799</v>
          </cell>
          <cell r="B4592" t="str">
            <v>TORNEIRA DE BOIA, ROSCÁVEL, 1 1/2 , FORNECIDA E INSTALADA EM RESERVAÇÃO DE ÁGUA. AF_06/2016</v>
          </cell>
          <cell r="C4592" t="str">
            <v>UN</v>
          </cell>
          <cell r="D4592" t="str">
            <v>76,42</v>
          </cell>
        </row>
        <row r="4593">
          <cell r="A4593">
            <v>94800</v>
          </cell>
          <cell r="B4593" t="str">
            <v>TORNEIRA DE BOIA, ROSCÁVEL, 2, FORNECIDA E INSTALADA EM RESERVAÇÃO DE ÁGUA. AF_06/2016</v>
          </cell>
          <cell r="C4593" t="str">
            <v>UN</v>
          </cell>
          <cell r="D4593" t="str">
            <v>129,75</v>
          </cell>
        </row>
        <row r="4594">
          <cell r="A4594">
            <v>95248</v>
          </cell>
          <cell r="B4594" t="str">
            <v>VÁLVULA DE ESFERA BRUTA, BRONZE, ROSCÁVEL, 1/2  , INSTALADO EM RESERVAÇÃO DE ÁGUA DE EDIFICAÇÃO QUE POSSUA RESERVATÓRIO DE FIBRA/FIBROCIMENTO - FORNECIMENTO E INSTALAÇÃO. AF_06/2016</v>
          </cell>
          <cell r="C4594" t="str">
            <v>UN</v>
          </cell>
          <cell r="D4594" t="str">
            <v>58,02</v>
          </cell>
        </row>
        <row r="4595">
          <cell r="A4595">
            <v>95249</v>
          </cell>
          <cell r="B4595" t="str">
            <v>VÁLVULA DE ESFERA BRUTA, BRONZE, ROSCÁVEL, 3/4'', INSTALADO EM RESERVAÇÃO DE ÁGUA DE EDIFICAÇÃO QUE POSSUA RESERVATÓRIO DE FIBRA/FIBROCIMENTO - FORNECIMENTO E INSTALAÇÃO. AF_06/2016</v>
          </cell>
          <cell r="C4595" t="str">
            <v>UN</v>
          </cell>
          <cell r="D4595" t="str">
            <v>63,14</v>
          </cell>
        </row>
        <row r="4596">
          <cell r="A4596">
            <v>95250</v>
          </cell>
          <cell r="B4596" t="str">
            <v>VÁLVULA DE ESFERA BRUTA, BRONZE, ROSCÁVEL, 1'', INSTALADO EM RESERVAÇÃO DE ÁGUA DE EDIFICAÇÃO QUE POSSUA RESERVATÓRIO DE FIBRA/FIBROCIMENTO -   FORNECIMENTO E INSTALAÇÃO. AF_06/2016</v>
          </cell>
          <cell r="C4596" t="str">
            <v>UN</v>
          </cell>
          <cell r="D4596" t="str">
            <v>76,53</v>
          </cell>
        </row>
        <row r="4597">
          <cell r="A4597">
            <v>95251</v>
          </cell>
          <cell r="B4597" t="str">
            <v>VÁLVULA DE ESFERA BRUTA, BRONZE, ROSCÁVEL, 1 1/4'', INSTALADO EM RESERVAÇÃO DE ÁGUA DE EDIFICAÇÃO QUE POSSUA RESERVATÓRIO DE FIBRA/FIBROCIMENTO -   FORNECIMENTO E INSTALAÇÃO. AF_06/2016</v>
          </cell>
          <cell r="C4597" t="str">
            <v>UN</v>
          </cell>
          <cell r="D4597" t="str">
            <v>102,43</v>
          </cell>
        </row>
        <row r="4598">
          <cell r="A4598">
            <v>95252</v>
          </cell>
          <cell r="B4598" t="str">
            <v>VÁLVULA DE ESFERA BRUTA, BRONZE, ROSCÁVEL, 1 1/2'', INSTALADO EM RESERVAÇÃO DE ÁGUA DE EDIFICAÇÃO QUE POSSUA RESERVATÓRIO DE FIBRA/FIBROCIMENTO -   FORNECIMENTO E INSTALAÇÃO. AF_06/2016</v>
          </cell>
          <cell r="C4598" t="str">
            <v>UN</v>
          </cell>
          <cell r="D4598" t="str">
            <v>118,22</v>
          </cell>
        </row>
        <row r="4599">
          <cell r="A4599">
            <v>95253</v>
          </cell>
          <cell r="B4599" t="str">
            <v>VÁLVULA DE ESFERA BRUTA, BRONZE, ROSCÁVEL, 2'', INSTALADO EM RESERVAÇÃO DE ÁGUA DE EDIFICAÇÃO QUE POSSUA RESERVATÓRIO DE FIBRA/FIBROCIMENTO - FORNECIMENTO E INSTALAÇÃO. AF_06/2016</v>
          </cell>
          <cell r="C4599" t="str">
            <v>UN</v>
          </cell>
          <cell r="D4599" t="str">
            <v>169,63</v>
          </cell>
        </row>
        <row r="4600">
          <cell r="A4600">
            <v>99619</v>
          </cell>
          <cell r="B4600" t="str">
            <v>VÁLVULA DE RETENÇÃO HORIZONTAL, DE BRONZE, ROSCÁVEL, 3/4" - FORNECIMENTO E INSTALAÇÃO. AF_01/2019</v>
          </cell>
          <cell r="C4600" t="str">
            <v>UN</v>
          </cell>
          <cell r="D4600" t="str">
            <v>60,23</v>
          </cell>
        </row>
        <row r="4601">
          <cell r="A4601">
            <v>99620</v>
          </cell>
          <cell r="B4601" t="str">
            <v>VÁLVULA DE RETENÇÃO HORIZONTAL, DE BRONZE, ROSCÁVEL, 1" - FORNECIMENTO E INSTALAÇÃO. AF_01/2019</v>
          </cell>
          <cell r="C4601" t="str">
            <v>UN</v>
          </cell>
          <cell r="D4601" t="str">
            <v>97,87</v>
          </cell>
        </row>
        <row r="4602">
          <cell r="A4602">
            <v>99621</v>
          </cell>
          <cell r="B4602" t="str">
            <v>VÁLVULA DE RETENÇÃO HORIZONTAL, DE BRONZE, ROSCÁVEL, 1 1/4" - FORNECIMENTO E INSTALAÇÃO. AF_01/2019</v>
          </cell>
          <cell r="C4602" t="str">
            <v>UN</v>
          </cell>
          <cell r="D4602" t="str">
            <v>134,72</v>
          </cell>
        </row>
        <row r="4603">
          <cell r="A4603">
            <v>99622</v>
          </cell>
          <cell r="B4603" t="str">
            <v>VÁLVULA DE RETENÇÃO HORIZONTAL, DE BRONZE, ROSCÁVEL, 1 1/2"  - FORNECIMENTO E INSTALAÇÃO. AF_01/2019</v>
          </cell>
          <cell r="C4603" t="str">
            <v>UN</v>
          </cell>
          <cell r="D4603" t="str">
            <v>147,56</v>
          </cell>
        </row>
        <row r="4604">
          <cell r="A4604">
            <v>99623</v>
          </cell>
          <cell r="B4604" t="str">
            <v>VÁLVULA DE RETENÇÃO HORIZONTAL, DE BRONZE, ROSCÁVEL, 2"  - FORNECIMENTO E INSTALAÇÃO. AF_01/2019</v>
          </cell>
          <cell r="C4604" t="str">
            <v>UN</v>
          </cell>
          <cell r="D4604" t="str">
            <v>197,66</v>
          </cell>
        </row>
        <row r="4605">
          <cell r="A4605">
            <v>99624</v>
          </cell>
          <cell r="B4605" t="str">
            <v>VÁLVULA DE RETENÇÃO HORIZONTAL, DE BRONZE, ROSCÁVEL, 2 1/2" - FORNECIMENTO E INSTALAÇÃO. AF_01/2019</v>
          </cell>
          <cell r="C4605" t="str">
            <v>UN</v>
          </cell>
          <cell r="D4605" t="str">
            <v>271,24</v>
          </cell>
        </row>
        <row r="4606">
          <cell r="A4606">
            <v>99625</v>
          </cell>
          <cell r="B4606" t="str">
            <v>VÁLVULA DE RETENÇÃO HORIZONTAL, DE BRONZE, ROSCÁVEL, 3" - FORNECIMENTO E INSTALAÇÃO. AF_01/2019</v>
          </cell>
          <cell r="C4606" t="str">
            <v>UN</v>
          </cell>
          <cell r="D4606" t="str">
            <v>365,62</v>
          </cell>
        </row>
        <row r="4607">
          <cell r="A4607">
            <v>99626</v>
          </cell>
          <cell r="B4607" t="str">
            <v>VÁLVULA DE RETENÇÃO HORIZONTAL, DE BRONZE, ROSCÁVEL, 4" - FORNECIMENTO E INSTALAÇÃO. AF_01/2019</v>
          </cell>
          <cell r="C4607" t="str">
            <v>UN</v>
          </cell>
          <cell r="D4607" t="str">
            <v>551,82</v>
          </cell>
        </row>
        <row r="4608">
          <cell r="A4608">
            <v>99627</v>
          </cell>
          <cell r="B4608" t="str">
            <v>VÁLVULA DE RETENÇÃO VERTICAL, DE BRONZE, ROSCÁVEL, 1/2" - FORNECIMENTO E INSTALAÇÃO. AF_01/2019</v>
          </cell>
          <cell r="C4608" t="str">
            <v>UN</v>
          </cell>
          <cell r="D4608" t="str">
            <v>57,71</v>
          </cell>
        </row>
        <row r="4609">
          <cell r="A4609">
            <v>99628</v>
          </cell>
          <cell r="B4609" t="str">
            <v>VÁLVULA DE RETENÇÃO VERTICAL, DE BRONZE, ROSCÁVEL, 3/4" - FORNECIMENTO E INSTALAÇÃO. AF_01/2019</v>
          </cell>
          <cell r="C4609" t="str">
            <v>UN</v>
          </cell>
          <cell r="D4609" t="str">
            <v>40,95</v>
          </cell>
        </row>
        <row r="4610">
          <cell r="A4610">
            <v>99629</v>
          </cell>
          <cell r="B4610" t="str">
            <v>VÁLVULA DE RETENÇÃO VERTICAL, DE BRONZE, ROSCÁVEL, 1" - FORNECIMENTO E INSTALAÇÃO. AF_01/2019</v>
          </cell>
          <cell r="C4610" t="str">
            <v>UN</v>
          </cell>
          <cell r="D4610" t="str">
            <v>62,49</v>
          </cell>
        </row>
        <row r="4611">
          <cell r="A4611">
            <v>99630</v>
          </cell>
          <cell r="B4611" t="str">
            <v>VÁLVULA DE RETENÇÃO VERTICAL, DE BRONZE, ROSCÁVEL, 1 1/4" - FORNECIMENTO E INSTALAÇÃO. AF_01/2019</v>
          </cell>
          <cell r="C4611" t="str">
            <v>UN</v>
          </cell>
          <cell r="D4611" t="str">
            <v>81,88</v>
          </cell>
        </row>
        <row r="4612">
          <cell r="A4612">
            <v>99631</v>
          </cell>
          <cell r="B4612" t="str">
            <v>VÁLVULA DE RETENÇÃO VERTICAL, DE BRONZE, ROSCÁVEL, 1 1/2" - FORNECIMENTO E INSTALAÇÃO. AF_01/2019</v>
          </cell>
          <cell r="C4612" t="str">
            <v>UN</v>
          </cell>
          <cell r="D4612" t="str">
            <v>90,46</v>
          </cell>
        </row>
        <row r="4613">
          <cell r="A4613">
            <v>99632</v>
          </cell>
          <cell r="B4613" t="str">
            <v>VÁLVULA DE RETENÇÃO VERTICAL, DE BRONZE, ROSCÁVEL, 2" - FORNECIMENTO E INSTALAÇÃO. AF_01/2019</v>
          </cell>
          <cell r="C4613" t="str">
            <v>UN</v>
          </cell>
          <cell r="D4613" t="str">
            <v>121,30</v>
          </cell>
        </row>
        <row r="4614">
          <cell r="A4614">
            <v>99633</v>
          </cell>
          <cell r="B4614" t="str">
            <v>VÁLVULA DE RETENÇÃO VERTICAL, DE BRONZE, ROSCÁVEL, 3" - FORNECIMENTO E INSTALAÇÃO. AF_01/2019</v>
          </cell>
          <cell r="C4614" t="str">
            <v>UN</v>
          </cell>
          <cell r="D4614" t="str">
            <v>234,97</v>
          </cell>
        </row>
        <row r="4615">
          <cell r="A4615">
            <v>99634</v>
          </cell>
          <cell r="B4615" t="str">
            <v>VÁLVULA DE RETENÇÃO VERTICAL, DE BRONZE, ROSCÁVEL, 4" - FORNECIMENTO E INSTALAÇÃO. AF_01/2019</v>
          </cell>
          <cell r="C4615" t="str">
            <v>UN</v>
          </cell>
          <cell r="D4615" t="str">
            <v>387,44</v>
          </cell>
        </row>
        <row r="4616">
          <cell r="A4616">
            <v>99635</v>
          </cell>
          <cell r="B4616" t="str">
            <v>VÁLVULA DE DESCARGA METÁLICA, BASE 1 1/2 ", ACABAMENTO METALICO CROMADO - FORNECIMENTO E INSTALAÇÃO. AF_01/2019</v>
          </cell>
          <cell r="C4616" t="str">
            <v>UN</v>
          </cell>
          <cell r="D4616" t="str">
            <v>247,05</v>
          </cell>
        </row>
        <row r="4617">
          <cell r="A4617">
            <v>95634</v>
          </cell>
          <cell r="B4617" t="str">
            <v>KIT CAVALETE PARA MEDIÇÃO DE ÁGUA - ENTRADA PRINCIPAL, EM PVC SOLDÁVEL DN 20 (½")   FORNECIMENTO E INSTALAÇÃO (EXCLUSIVE HIDRÔMETRO). AF_11/2016</v>
          </cell>
          <cell r="C4617" t="str">
            <v>UN</v>
          </cell>
          <cell r="D4617" t="str">
            <v>106,63</v>
          </cell>
        </row>
        <row r="4618">
          <cell r="A4618">
            <v>95635</v>
          </cell>
          <cell r="B4618" t="str">
            <v>KIT CAVALETE PARA MEDIÇÃO DE ÁGUA - ENTRADA PRINCIPAL, EM PVC SOLDÁVEL DN 25 (¾")   FORNECIMENTO E INSTALAÇÃO (EXCLUSIVE HIDRÔMETRO). AF_11/2016</v>
          </cell>
          <cell r="C4618" t="str">
            <v>UN</v>
          </cell>
          <cell r="D4618" t="str">
            <v>115,68</v>
          </cell>
        </row>
        <row r="4619">
          <cell r="A4619">
            <v>95637</v>
          </cell>
          <cell r="B4619" t="str">
            <v>KIT CAVALETE PARA MEDIÇÃO DE ÁGUA - ENTRADA PRINCIPAL, EM AÇO GALVANIZADO DN 32 (1 ¼)  FORNECIMENTO E INSTALAÇÃO (EXCLUSIVE HIDRÔMETRO). AF_11/2016</v>
          </cell>
          <cell r="C4619" t="str">
            <v>UN</v>
          </cell>
          <cell r="D4619" t="str">
            <v>354,76</v>
          </cell>
        </row>
        <row r="4620">
          <cell r="A4620">
            <v>95638</v>
          </cell>
          <cell r="B4620" t="str">
            <v>KIT CAVALETE PARA MEDIÇÃO DE ÁGUA - ENTRADA PRINCIPAL, EM AÇO GALVANIZADO DN 40 (1 ½)  FORNECIMENTO E INSTALAÇÃO (EXCLUSIVE HIDRÔMETRO). AF_11/2016</v>
          </cell>
          <cell r="C4620" t="str">
            <v>UN</v>
          </cell>
          <cell r="D4620" t="str">
            <v>429,52</v>
          </cell>
        </row>
        <row r="4621">
          <cell r="A4621">
            <v>95639</v>
          </cell>
          <cell r="B4621" t="str">
            <v>KIT CAVALETE PARA MEDIÇÃO DE ÁGUA - ENTRADA PRINCIPAL, EM AÇO GALVANIZADO DN 50 (2)  FORNECIMENTO E INSTALAÇÃO (EXCLUSIVE HIDRÔMETRO). AF_11/2016</v>
          </cell>
          <cell r="C4621" t="str">
            <v>UN</v>
          </cell>
          <cell r="D4621" t="str">
            <v>542,63</v>
          </cell>
        </row>
        <row r="4622">
          <cell r="A4622">
            <v>95641</v>
          </cell>
          <cell r="B4622" t="str">
            <v>KIT CAVALETE PARA MEDIÇÃO DE ÁGUA - ENTRADA INDIVIDUALIZADA, EM PVC DN 25 (¾), PARA 2 MEDIDORES  FORNECIMENTO E INSTALAÇÃO (EXCLUSIVE HIDRÔMETRO). AF_11/2016</v>
          </cell>
          <cell r="C4622" t="str">
            <v>UN</v>
          </cell>
          <cell r="D4622" t="str">
            <v>201,07</v>
          </cell>
        </row>
        <row r="4623">
          <cell r="A4623">
            <v>95642</v>
          </cell>
          <cell r="B4623" t="str">
            <v>KIT CAVALETE PARA MEDIÇÃO DE ÁGUA - ENTRADA INDIVIDUALIZADA, EM PVC DN 25 (¾), PARA 3 MEDIDORES  FORNECIMENTO E INSTALAÇÃO (EXCLUSIVE HIDRÔMETRO). AF_11/2016</v>
          </cell>
          <cell r="C4623" t="str">
            <v>UN</v>
          </cell>
          <cell r="D4623" t="str">
            <v>297,35</v>
          </cell>
        </row>
        <row r="4624">
          <cell r="A4624">
            <v>95643</v>
          </cell>
          <cell r="B4624" t="str">
            <v>KIT CAVALETE PARA MEDIÇÃO DE ÁGUA - ENTRADA INDIVIDUALIZADA, EM PVC DN 25 (¾), PARA 4 MEDIDORES  FORNECIMENTO E INSTALAÇÃO (EXCLUSIVE HIDRÔMETRO). AF_11/2016</v>
          </cell>
          <cell r="C4624" t="str">
            <v>UN</v>
          </cell>
          <cell r="D4624" t="str">
            <v>389,45</v>
          </cell>
        </row>
        <row r="4625">
          <cell r="A4625">
            <v>95644</v>
          </cell>
          <cell r="B4625" t="str">
            <v>KIT CAVALETE PARA MEDIÇÃO DE ÁGUA - ENTRADA INDIVIDUALIZADA, EM PVC DN 32 (1), PARA 1 MEDIDOR  FORNECIMENTO E INSTALAÇÃO (EXCLUSIVE HIDRÔMETRO). AF_11/2016</v>
          </cell>
          <cell r="C4625" t="str">
            <v>UN</v>
          </cell>
          <cell r="D4625" t="str">
            <v>145,84</v>
          </cell>
        </row>
        <row r="4626">
          <cell r="A4626">
            <v>95645</v>
          </cell>
          <cell r="B4626" t="str">
            <v>KIT CAVALETE PARA MEDIÇÃO DE ÁGUA - ENTRADA INDIVIDUALIZADA, EM PVC DN 32 (1), PARA 2 MEDIDORES  FORNECIMENTO E INSTALAÇÃO (EXCLUSIVE HIDRÔMETRO). AF_11/2016</v>
          </cell>
          <cell r="C4626" t="str">
            <v>UN</v>
          </cell>
          <cell r="D4626" t="str">
            <v>268,33</v>
          </cell>
        </row>
        <row r="4627">
          <cell r="A4627">
            <v>95646</v>
          </cell>
          <cell r="B4627" t="str">
            <v>KIT CAVALETE PARA MEDIÇÃO DE ÁGUA - ENTRADA INDIVIDUALIZADA, EM PVC DN 32 (1), PARA 3 MEDIDORES  FORNECIMENTO E INSTALAÇÃO (EXCLUSIVE HIDRÔMETRO). AF_11/2016</v>
          </cell>
          <cell r="C4627" t="str">
            <v>UN</v>
          </cell>
          <cell r="D4627" t="str">
            <v>399,85</v>
          </cell>
        </row>
        <row r="4628">
          <cell r="A4628">
            <v>95647</v>
          </cell>
          <cell r="B4628" t="str">
            <v>KIT CAVALETE PARA MEDIÇÃO DE ÁGUA - ENTRADA INDIVIDUALIZADA, EM PVC DN 32 (1), PARA 4 MEDIDORES  FORNECIMENTO E INSTALAÇÃO (EXCLUSIVE HIDRÔMETRO). AF_11/2016</v>
          </cell>
          <cell r="C4628" t="str">
            <v>UN</v>
          </cell>
          <cell r="D4628" t="str">
            <v>524,83</v>
          </cell>
        </row>
        <row r="4629">
          <cell r="A4629">
            <v>95673</v>
          </cell>
          <cell r="B4629" t="str">
            <v>HIDRÔMETRO DN 20 (½), 1,5 M³/H  FORNECIMENTO E INSTALAÇÃO. AF_11/2016</v>
          </cell>
          <cell r="C4629" t="str">
            <v>UN</v>
          </cell>
          <cell r="D4629" t="str">
            <v>94,71</v>
          </cell>
        </row>
        <row r="4630">
          <cell r="A4630">
            <v>95674</v>
          </cell>
          <cell r="B4630" t="str">
            <v>HIDRÔMETRO DN 20 (½), 3,0 M³/H  FORNECIMENTO E INSTALAÇÃO. AF_11/2016</v>
          </cell>
          <cell r="C4630" t="str">
            <v>UN</v>
          </cell>
          <cell r="D4630" t="str">
            <v>100,59</v>
          </cell>
        </row>
        <row r="4631">
          <cell r="A4631">
            <v>95675</v>
          </cell>
          <cell r="B4631" t="str">
            <v>HIDRÔMETRO DN 25 (¾ ), 5,0 M³/H FORNECIMENTO E INSTALAÇÃO. AF_11/2016</v>
          </cell>
          <cell r="C4631" t="str">
            <v>UN</v>
          </cell>
          <cell r="D4631" t="str">
            <v>122,92</v>
          </cell>
        </row>
        <row r="4632">
          <cell r="A4632">
            <v>95676</v>
          </cell>
          <cell r="B4632" t="str">
            <v>CAIXA EM CONCRETO PRÉ-MOLDADO PARA ABRIGO DE HIDRÔMETRO COM DN 20 (½)  FORNECIMENTO E INSTALAÇÃO. AF_11/2016</v>
          </cell>
          <cell r="C4632" t="str">
            <v>UN</v>
          </cell>
          <cell r="D4632" t="str">
            <v>55,21</v>
          </cell>
        </row>
        <row r="4633">
          <cell r="A4633">
            <v>97741</v>
          </cell>
          <cell r="B4633" t="str">
            <v>KIT CAVALETE PARA MEDIÇÃO DE ÁGUA - ENTRADA INDIVIDUALIZADA, EM PVC DN 25 (¾), PARA 1 MEDIDOR  FORNECIMENTO E INSTALAÇÃO (EXCLUSIVE HIDRÔMETRO). AF_11/2016</v>
          </cell>
          <cell r="C4633" t="str">
            <v>UN</v>
          </cell>
          <cell r="D4633" t="str">
            <v>111,89</v>
          </cell>
        </row>
        <row r="4634">
          <cell r="A4634">
            <v>72285</v>
          </cell>
          <cell r="B4634" t="str">
            <v>CAIXA DE AREIA 40X40X40CM EM ALVENARIA - EXECUÇÃO</v>
          </cell>
          <cell r="C4634" t="str">
            <v>UN</v>
          </cell>
          <cell r="D4634" t="str">
            <v>83,49</v>
          </cell>
        </row>
        <row r="4635">
          <cell r="A4635">
            <v>90436</v>
          </cell>
          <cell r="B4635" t="str">
            <v>FURO EM ALVENARIA PARA DIÂMETROS MENORES OU IGUAIS A 40 MM. AF_05/2015</v>
          </cell>
          <cell r="C4635" t="str">
            <v>UN</v>
          </cell>
          <cell r="D4635" t="str">
            <v>9,95</v>
          </cell>
        </row>
        <row r="4636">
          <cell r="A4636">
            <v>90437</v>
          </cell>
          <cell r="B4636" t="str">
            <v>FURO EM ALVENARIA PARA DIÂMETROS MAIORES QUE 40 MM E MENORES OU IGUAIS A 75 MM. AF_05/2015</v>
          </cell>
          <cell r="C4636" t="str">
            <v>UN</v>
          </cell>
          <cell r="D4636" t="str">
            <v>24,18</v>
          </cell>
        </row>
        <row r="4637">
          <cell r="A4637">
            <v>90438</v>
          </cell>
          <cell r="B4637" t="str">
            <v>FURO EM ALVENARIA PARA DIÂMETROS MAIORES QUE 75 MM. AF_05/2015</v>
          </cell>
          <cell r="C4637" t="str">
            <v>UN</v>
          </cell>
          <cell r="D4637" t="str">
            <v>34,67</v>
          </cell>
        </row>
        <row r="4638">
          <cell r="A4638">
            <v>90439</v>
          </cell>
          <cell r="B4638" t="str">
            <v>FURO EM CONCRETO PARA DIÂMETROS MENORES OU IGUAIS A 40 MM. AF_05/2015</v>
          </cell>
          <cell r="C4638" t="str">
            <v>UN</v>
          </cell>
          <cell r="D4638" t="str">
            <v>43,84</v>
          </cell>
        </row>
        <row r="4639">
          <cell r="A4639">
            <v>90440</v>
          </cell>
          <cell r="B4639" t="str">
            <v>FURO EM CONCRETO PARA DIÂMETROS MAIORES QUE 40 MM E MENORES OU IGUAIS A 75 MM. AF_05/2015</v>
          </cell>
          <cell r="C4639" t="str">
            <v>UN</v>
          </cell>
          <cell r="D4639" t="str">
            <v>70,20</v>
          </cell>
        </row>
        <row r="4640">
          <cell r="A4640">
            <v>90441</v>
          </cell>
          <cell r="B4640" t="str">
            <v>FURO EM CONCRETO PARA DIÂMETROS MAIORES QUE 75 MM. AF_05/2015</v>
          </cell>
          <cell r="C4640" t="str">
            <v>UN</v>
          </cell>
          <cell r="D4640" t="str">
            <v>89,69</v>
          </cell>
        </row>
        <row r="4641">
          <cell r="A4641">
            <v>90443</v>
          </cell>
          <cell r="B4641" t="str">
            <v>RASGO EM ALVENARIA PARA RAMAIS/ DISTRIBUIÇÃO COM DIAMETROS MENORES OU IGUAIS A 40 MM. AF_05/2015</v>
          </cell>
          <cell r="C4641" t="str">
            <v>M</v>
          </cell>
          <cell r="D4641" t="str">
            <v>9,04</v>
          </cell>
        </row>
        <row r="4642">
          <cell r="A4642">
            <v>90444</v>
          </cell>
          <cell r="B4642" t="str">
            <v>RASGO EM CONTRAPISO PARA RAMAIS/ DISTRIBUIÇÃO COM DIÂMETROS MENORES OU IGUAIS A 40 MM. AF_05/2015</v>
          </cell>
          <cell r="C4642" t="str">
            <v>M</v>
          </cell>
          <cell r="D4642" t="str">
            <v>18,80</v>
          </cell>
        </row>
        <row r="4643">
          <cell r="A4643">
            <v>90445</v>
          </cell>
          <cell r="B4643" t="str">
            <v>RASGO EM CONTRAPISO PARA RAMAIS/ DISTRIBUIÇÃO COM DIÂMETROS MAIORES QUE 40 MM E MENORES OU IGUAIS A 75 MM. AF_05/2015</v>
          </cell>
          <cell r="C4643" t="str">
            <v>M</v>
          </cell>
          <cell r="D4643" t="str">
            <v>20,07</v>
          </cell>
        </row>
        <row r="4644">
          <cell r="A4644">
            <v>90446</v>
          </cell>
          <cell r="B4644" t="str">
            <v>RASGO EM CONTRAPISO PARA RAMAIS/ DISTRIBUIÇÃO COM DIÂMETROS MAIORES QUE 75 MM. AF_05/2015</v>
          </cell>
          <cell r="C4644" t="str">
            <v>M</v>
          </cell>
          <cell r="D4644" t="str">
            <v>21,81</v>
          </cell>
        </row>
        <row r="4645">
          <cell r="A4645">
            <v>90447</v>
          </cell>
          <cell r="B4645" t="str">
            <v>RASGO EM ALVENARIA PARA ELETRODUTOS COM DIAMETROS MENORES OU IGUAIS A 40 MM. AF_05/2015</v>
          </cell>
          <cell r="C4645" t="str">
            <v>M</v>
          </cell>
          <cell r="D4645" t="str">
            <v>4,49</v>
          </cell>
        </row>
        <row r="4646">
          <cell r="A4646">
            <v>90451</v>
          </cell>
          <cell r="B4646" t="str">
            <v>PASSANTE TIPO PEÇA EM POLIESTIRENO PARA ABERTURA PARA PASSAGEM DE 1 TUBO, FIXADO EM LAJE. AF_05/2015</v>
          </cell>
          <cell r="C4646" t="str">
            <v>UN</v>
          </cell>
          <cell r="D4646" t="str">
            <v>3,05</v>
          </cell>
        </row>
        <row r="4647">
          <cell r="A4647">
            <v>90452</v>
          </cell>
          <cell r="B4647" t="str">
            <v>PASSANTE TIPO PEÇA EM POLIESTIRENO PARA ABERTURA PARA PASSAGEM DE MAIS DE 1 TUBO, FIXADO EM LAJE. AF_05/2015</v>
          </cell>
          <cell r="C4647" t="str">
            <v>UN</v>
          </cell>
          <cell r="D4647" t="str">
            <v>13,07</v>
          </cell>
        </row>
        <row r="4648">
          <cell r="A4648">
            <v>90453</v>
          </cell>
          <cell r="B4648" t="str">
            <v>PASSANTE TIPO TUBO DE DIÂMETRO MENOR OU IGUAL A 40 MM, FIXADO EM LAJE. AF_05/2015</v>
          </cell>
          <cell r="C4648" t="str">
            <v>UN</v>
          </cell>
          <cell r="D4648" t="str">
            <v>1,83</v>
          </cell>
        </row>
        <row r="4649">
          <cell r="A4649">
            <v>90454</v>
          </cell>
          <cell r="B4649" t="str">
            <v>PASSANTE TIPO TUBO DE DIÂMETRO MAIORES QUE 40 MM E MENORES OU IGUAIS A 75 MM, FIXADO EM LAJE. AF_05/2015</v>
          </cell>
          <cell r="C4649" t="str">
            <v>UN</v>
          </cell>
          <cell r="D4649" t="str">
            <v>3,21</v>
          </cell>
        </row>
        <row r="4650">
          <cell r="A4650">
            <v>90455</v>
          </cell>
          <cell r="B4650" t="str">
            <v>PASSANTE TIPO TUBO DE DIÂMETRO MAIOR QUE 75 MM, FIXADO EM LAJE. AF_05/2015</v>
          </cell>
          <cell r="C4650" t="str">
            <v>UN</v>
          </cell>
          <cell r="D4650" t="str">
            <v>4,29</v>
          </cell>
        </row>
        <row r="4651">
          <cell r="A4651">
            <v>90456</v>
          </cell>
          <cell r="B4651" t="str">
            <v>QUEBRA EM ALVENARIA PARA INSTALAÇÃO DE CAIXA DE TOMADA (4X4 OU 4X2). AF_05/2015</v>
          </cell>
          <cell r="C4651" t="str">
            <v>UN</v>
          </cell>
          <cell r="D4651" t="str">
            <v>2,90</v>
          </cell>
        </row>
        <row r="4652">
          <cell r="A4652">
            <v>90457</v>
          </cell>
          <cell r="B4652" t="str">
            <v>QUEBRA EM ALVENARIA PARA INSTALAÇÃO DE QUADRO DISTRIBUIÇÃO PEQUENO (19X25 CM). AF_05/2015</v>
          </cell>
          <cell r="C4652" t="str">
            <v>UN</v>
          </cell>
          <cell r="D4652" t="str">
            <v>6,62</v>
          </cell>
        </row>
        <row r="4653">
          <cell r="A4653">
            <v>90458</v>
          </cell>
          <cell r="B4653" t="str">
            <v>QUEBRA EM ALVENARIA PARA INSTALAÇÃO DE QUADRO DISTRIBUIÇÃO GRANDE (76X40 CM). AF_05/2015</v>
          </cell>
          <cell r="C4653" t="str">
            <v>UN</v>
          </cell>
          <cell r="D4653" t="str">
            <v>18,79</v>
          </cell>
        </row>
        <row r="4654">
          <cell r="A4654">
            <v>90459</v>
          </cell>
          <cell r="B4654" t="str">
            <v>QUEBRA EM ALVENARIA PARA INSTALAÇÃO DE ABRIGO PARA MANGUEIRAS (90X60 CM). AF_05/2015</v>
          </cell>
          <cell r="C4654" t="str">
            <v>UN</v>
          </cell>
          <cell r="D4654" t="str">
            <v>26,51</v>
          </cell>
        </row>
        <row r="4655">
          <cell r="A4655">
            <v>90460</v>
          </cell>
          <cell r="B4655" t="str">
            <v>SUPORTE PARA ATÉ 3 TUBOS HORIZONTAIS, ESPAÇADO A CADA 1 M, EM PERFILADO DE SEÇÃO 38X76 MM, POR METRO DE TUBULAÇÃO FIXADA. AF_05/2015</v>
          </cell>
          <cell r="C4655" t="str">
            <v>M</v>
          </cell>
          <cell r="D4655" t="str">
            <v>6,43</v>
          </cell>
        </row>
        <row r="4656">
          <cell r="A4656">
            <v>90461</v>
          </cell>
          <cell r="B4656" t="str">
            <v>SUPORTE PARA MAIS DE 3 TUBOS HORIZONTAIS, ESPAÇADO A CADA 1 M, EM PERFILADO DE SEÇÃO 38X76 MM, POR METRO DE TUBULAÇÃO FIXADA. AF_05/2015</v>
          </cell>
          <cell r="C4656" t="str">
            <v>M</v>
          </cell>
          <cell r="D4656" t="str">
            <v>4,18</v>
          </cell>
        </row>
        <row r="4657">
          <cell r="A4657">
            <v>90462</v>
          </cell>
          <cell r="B4657" t="str">
            <v>SUPORTE PARA ATÉ 3 TUBOS VERTICAIS, ESPAÇADO A CADA 3 M, EM PERFILADO DE SEÇÃO 38X38 MM, POR METRO DE TUBULAÇÃO FIXADA. AF_05/2015</v>
          </cell>
          <cell r="C4657" t="str">
            <v>M</v>
          </cell>
          <cell r="D4657" t="str">
            <v>0,88</v>
          </cell>
        </row>
        <row r="4658">
          <cell r="A4658">
            <v>90463</v>
          </cell>
          <cell r="B4658" t="str">
            <v>SUPORTE PARA MAIS DE 3 TUBOS VERTICAIS, ESPAÇADO A CADA 3 M, EM PERFILADO DE SEÇÃO 38X38 MM, POR METRO DE TUBULAÇÃO FIXADA. AF_05/2015</v>
          </cell>
          <cell r="C4658" t="str">
            <v>M</v>
          </cell>
          <cell r="D4658" t="str">
            <v>0,79</v>
          </cell>
        </row>
        <row r="4659">
          <cell r="A4659">
            <v>90466</v>
          </cell>
          <cell r="B4659" t="str">
            <v>CHUMBAMENTO LINEAR EM ALVENARIA PARA RAMAIS/DISTRIBUIÇÃO COM DIÂMETROS MENORES OU IGUAIS A 40 MM. AF_05/2015</v>
          </cell>
          <cell r="C4659" t="str">
            <v>M</v>
          </cell>
          <cell r="D4659" t="str">
            <v>9,55</v>
          </cell>
        </row>
        <row r="4660">
          <cell r="A4660">
            <v>90467</v>
          </cell>
          <cell r="B4660" t="str">
            <v>CHUMBAMENTO LINEAR EM ALVENARIA PARA RAMAIS/DISTRIBUIÇÃO COM DIÂMETROS MAIORES QUE 40 MM E MENORES OU IGUAIS A 75 MM. AF_05/2015</v>
          </cell>
          <cell r="C4660" t="str">
            <v>M</v>
          </cell>
          <cell r="D4660" t="str">
            <v>15,15</v>
          </cell>
        </row>
        <row r="4661">
          <cell r="A4661">
            <v>90468</v>
          </cell>
          <cell r="B4661" t="str">
            <v>CHUMBAMENTO LINEAR EM CONTRAPISO PARA RAMAIS/DISTRIBUIÇÃO COM DIÂMETROS MENORES OU IGUAIS A 40 MM. AF_05/2015</v>
          </cell>
          <cell r="C4661" t="str">
            <v>M</v>
          </cell>
          <cell r="D4661" t="str">
            <v>4,48</v>
          </cell>
        </row>
        <row r="4662">
          <cell r="A4662">
            <v>90469</v>
          </cell>
          <cell r="B4662" t="str">
            <v>CHUMBAMENTO LINEAR EM CONTRAPISO PARA RAMAIS/DISTRIBUIÇÃO COM DIÂMETROS MAIORES QUE 40 MM E MENORES OU IGUAIS A 75 MM. AF_05/2015</v>
          </cell>
          <cell r="C4662" t="str">
            <v>M</v>
          </cell>
          <cell r="D4662" t="str">
            <v>7,22</v>
          </cell>
        </row>
        <row r="4663">
          <cell r="A4663">
            <v>90470</v>
          </cell>
          <cell r="B4663" t="str">
            <v>CHUMBAMENTO LINEAR EM CONTRAPISO PARA RAMAIS/DISTRIBUIÇÃO COM DIÂMETROS MAIORES QUE 75 MM. AF_05/2015</v>
          </cell>
          <cell r="C4663" t="str">
            <v>M</v>
          </cell>
          <cell r="D4663" t="str">
            <v>10,12</v>
          </cell>
        </row>
        <row r="4664">
          <cell r="A4664">
            <v>91166</v>
          </cell>
          <cell r="B4664" t="str">
            <v>FIXAÇÃO DE TUBOS HORIZONTAIS DE PEX DIAMETROS IGUAIS OU INFERIORES A 40 MM COM ABRAÇADEIRA PLÁSTICA 390 MM, FIXADA EM LAJE. AF_05/2015</v>
          </cell>
          <cell r="C4664" t="str">
            <v>M</v>
          </cell>
          <cell r="D4664" t="str">
            <v>2,78</v>
          </cell>
        </row>
        <row r="4665">
          <cell r="A4665">
            <v>91167</v>
          </cell>
          <cell r="B4665" t="str">
            <v>FIXAÇÃO DE TUBOS HORIZONTAIS DE PPR DIÂMETROS MENORES OU IGUAIS A 40 MM COM ABRAÇADEIRA METÁLICA RÍGIDA TIPO D 1/2", FIXADA EM PERFILADO EM LAJE. AF_05/2015</v>
          </cell>
          <cell r="C4665" t="str">
            <v>M</v>
          </cell>
          <cell r="D4665" t="str">
            <v>7,65</v>
          </cell>
        </row>
        <row r="4666">
          <cell r="A4666">
            <v>91168</v>
          </cell>
          <cell r="B4666" t="str">
            <v>FIXAÇÃO DE TUBOS HORIZONTAIS DE PPR DIÂMETROS MAIORES QUE 40 MM E MENORES OU IGUAIS A 75 MM COM ABRAÇADEIRA METÁLICA RÍGIDA TIPO D 1 1/2", FIXADA EM PERFILADO EM LAJE. AF_05/2015</v>
          </cell>
          <cell r="C4666" t="str">
            <v>M</v>
          </cell>
          <cell r="D4666" t="str">
            <v>5,78</v>
          </cell>
        </row>
        <row r="4667">
          <cell r="A4667">
            <v>91169</v>
          </cell>
          <cell r="B4667" t="str">
            <v>FIXAÇÃO DE TUBOS HORIZONTAIS DE PPR DIÂMETROS MAIORES QUE 75 MM COM ABRAÇADEIRA METÁLICA RÍGIDA TIPO D 3", FIXADA EM PERFILADO EM LAJE. AF_05/2015</v>
          </cell>
          <cell r="C4667" t="str">
            <v>M</v>
          </cell>
          <cell r="D4667" t="str">
            <v>6,85</v>
          </cell>
        </row>
        <row r="4668">
          <cell r="A4668">
            <v>91170</v>
          </cell>
          <cell r="B4668" t="str">
            <v>FIXAÇÃO DE TUBOS HORIZONTAIS DE PVC, CPVC OU COBRE DIÂMETROS MENORES OU IGUAIS A 40 MM OU ELETROCALHAS ATÉ 150MM DE LARGURA, COM ABRAÇADEIRA METÁLICA RÍGIDA TIPO D 1/2, FIXADA EM PERFILADO EM LAJE. AF_05/2015</v>
          </cell>
          <cell r="C4668" t="str">
            <v>M</v>
          </cell>
          <cell r="D4668" t="str">
            <v>1,96</v>
          </cell>
        </row>
        <row r="4669">
          <cell r="A4669">
            <v>91171</v>
          </cell>
          <cell r="B4669" t="str">
            <v>FIXAÇÃO DE TUBOS HORIZONTAIS DE PVC, CPVC OU COBRE DIÂMETROS MAIORES QUE 40 MM E MENORES OU IGUAIS A 75 MM COM ABRAÇADEIRA METÁLICA RÍGIDA TIPO D 1 1/2", FIXADA EM PERFILADO EM LAJE. AF_05/2015</v>
          </cell>
          <cell r="C4669" t="str">
            <v>M</v>
          </cell>
          <cell r="D4669" t="str">
            <v>2,45</v>
          </cell>
        </row>
        <row r="4670">
          <cell r="A4670">
            <v>91172</v>
          </cell>
          <cell r="B4670" t="str">
            <v>FIXAÇÃO DE TUBOS HORIZONTAIS DE PVC, CPVC OU COBRE DIÂMETROS MAIORES QUE 75 MM COM ABRAÇADEIRA METÁLICA RÍGIDA TIPO D 3", FIXADA EM PERFILADO EM LAJE. AF_05/2015</v>
          </cell>
          <cell r="C4670" t="str">
            <v>M</v>
          </cell>
          <cell r="D4670" t="str">
            <v>3,61</v>
          </cell>
        </row>
        <row r="4671">
          <cell r="A4671">
            <v>91173</v>
          </cell>
          <cell r="B4671" t="str">
            <v>FIXAÇÃO DE TUBOS VERTICAIS DE PPR DIÂMETROS MENORES OU IGUAIS A 40 MM COM ABRAÇADEIRA METÁLICA RÍGIDA TIPO D 1/2", FIXADA EM PERFILADO EM ALVENARIA. AF_05/2015</v>
          </cell>
          <cell r="C4671" t="str">
            <v>M</v>
          </cell>
          <cell r="D4671" t="str">
            <v>0,99</v>
          </cell>
        </row>
        <row r="4672">
          <cell r="A4672">
            <v>91174</v>
          </cell>
          <cell r="B4672" t="str">
            <v>FIXAÇÃO DE TUBOS VERTICAIS DE PPR DIÂMETROS MAIORES QUE 40 MM E MENORES OU IGUAIS A 75 MM COM ABRAÇADEIRA METÁLICA RÍGIDA TIPO D 1 1/2", FIXADA EM PERFILADO EM ALVENARIA. AF_05/2015</v>
          </cell>
          <cell r="C4672" t="str">
            <v>M</v>
          </cell>
          <cell r="D4672" t="str">
            <v>1,94</v>
          </cell>
        </row>
        <row r="4673">
          <cell r="A4673">
            <v>91175</v>
          </cell>
          <cell r="B4673" t="str">
            <v>FIXAÇÃO DE TUBOS VERTICAIS DE PPR DIÂMETROS MAIORES QUE 75 MM COM ABRAÇADEIRA METÁLICA RÍGIDA TIPO D 3", FIXADA EM PERFILADO EM ALVENARIA. AF_05/2015</v>
          </cell>
          <cell r="C4673" t="str">
            <v>M</v>
          </cell>
          <cell r="D4673" t="str">
            <v>3,18</v>
          </cell>
        </row>
        <row r="4674">
          <cell r="A4674">
            <v>91176</v>
          </cell>
          <cell r="B4674" t="str">
            <v>FIXAÇÃO DE TUBOS HORIZONTAIS DE PPR DIÂMETROS MENORES OU IGUAIS A 40 MM COM ABRAÇADEIRA METÁLICA RÍGIDA TIPO  D  1/2" , FIXADA DIRETAMENTE NA LAJE. AF_05/2015</v>
          </cell>
          <cell r="C4674" t="str">
            <v>M</v>
          </cell>
          <cell r="D4674" t="str">
            <v>18,01</v>
          </cell>
        </row>
        <row r="4675">
          <cell r="A4675">
            <v>91177</v>
          </cell>
          <cell r="B4675" t="str">
            <v>FIXAÇÃO DE TUBOS HORIZONTAIS DE PPR DIÂMETROS MAIORES QUE 40 MM E MENORES OU IGUAIS A 75 MM COM ABRAÇADEIRA METÁLICA RÍGIDA TIPO  D  1 1/2" , FIXADA DIRETAMENTE NA LAJE. AF_05/2015</v>
          </cell>
          <cell r="C4675" t="str">
            <v>M</v>
          </cell>
          <cell r="D4675" t="str">
            <v>8,83</v>
          </cell>
        </row>
        <row r="4676">
          <cell r="A4676">
            <v>91178</v>
          </cell>
          <cell r="B4676" t="str">
            <v>FIXAÇÃO DE TUBOS HORIZONTAIS DE PPR DIÂMETROS MAIORES QUE 75 MM COM ABRAÇADEIRA METÁLICA RÍGIDA TIPO  D  3" , FIXADA DIRETAMENTE NA LAJE. AF_05/2015</v>
          </cell>
          <cell r="C4676" t="str">
            <v>M</v>
          </cell>
          <cell r="D4676" t="str">
            <v>9,77</v>
          </cell>
        </row>
        <row r="4677">
          <cell r="A4677">
            <v>91179</v>
          </cell>
          <cell r="B4677" t="str">
            <v>FIXAÇÃO DE TUBOS HORIZONTAIS DE PVC, CPVC OU COBRE DIÂMETROS MENORES OU IGUAIS A 40 MM COM ABRAÇADEIRA METÁLICA RÍGIDA TIPO  D  1/2" , FIXADA DIRETAMENTE NA LAJE. AF_05/2015</v>
          </cell>
          <cell r="C4677" t="str">
            <v>M</v>
          </cell>
          <cell r="D4677" t="str">
            <v>4,61</v>
          </cell>
        </row>
        <row r="4678">
          <cell r="A4678">
            <v>91180</v>
          </cell>
          <cell r="B4678" t="str">
            <v>FIXAÇÃO DE TUBOS HORIZONTAIS DE PVC, CPVC OU COBRE DIÂMETROS MAIORES QUE 40 MM E MENORES OU IGUAIS A 75 MM COM ABRAÇADEIRA METÁLICA RÍGIDA TIPO D 1 1/2, FIXADA DIRETAMENTE NA LAJE. AF_05/2015</v>
          </cell>
          <cell r="C4678" t="str">
            <v>M</v>
          </cell>
          <cell r="D4678" t="str">
            <v>4,14</v>
          </cell>
        </row>
        <row r="4679">
          <cell r="A4679">
            <v>91181</v>
          </cell>
          <cell r="B4679" t="str">
            <v>FIXAÇÃO DE TUBOS HORIZONTAIS DE PVC, CPVC OU COBRE DIÂMETROS MAIORES QUE 75 MM COM ABRAÇADEIRA METÁLICA RÍGIDA TIPO  D  3" , FIXADA DIRETAMENTE NA LAJE. AF_05/2015</v>
          </cell>
          <cell r="C4679" t="str">
            <v>M</v>
          </cell>
          <cell r="D4679" t="str">
            <v>4,72</v>
          </cell>
        </row>
        <row r="4680">
          <cell r="A4680">
            <v>91182</v>
          </cell>
          <cell r="B4680" t="str">
            <v>FIXAÇÃO DE TUBOS HORIZONTAIS DE PPR DIÂMETROS MENORES OU IGUAIS A 40 MM COM ABRAÇADEIRA METÁLICA FLEXÍVEL 18 MM, FIXADA DIRETAMENTE NA LAJE. AF_05/2015</v>
          </cell>
          <cell r="C4680" t="str">
            <v>M</v>
          </cell>
          <cell r="D4680" t="str">
            <v>19,50</v>
          </cell>
        </row>
        <row r="4681">
          <cell r="A4681">
            <v>91183</v>
          </cell>
          <cell r="B4681" t="str">
            <v>FIXAÇÃO DE TUBOS HORIZONTAIS DE PPR DIÂMETROS MAIORES QUE 40 MM E MENORES OU IGUAIS A 75 MM COM ABRAÇADEIRA METÁLICA FLEXÍVEL 18 MM, FIXADA DIRETAMENTE NA LAJE. AF_05/2015</v>
          </cell>
          <cell r="C4681" t="str">
            <v>M</v>
          </cell>
          <cell r="D4681" t="str">
            <v>9,58</v>
          </cell>
        </row>
        <row r="4682">
          <cell r="A4682">
            <v>91184</v>
          </cell>
          <cell r="B4682" t="str">
            <v>FIXAÇÃO DE TUBOS HORIZONTAIS DE PPR DIÂMETROS MAIORES QUE 75 MM COM ABRAÇADEIRA METÁLICA FLEXÍVEL 18 MM, FIXADA DIRETAMENTE NA LAJE. AF_05/2015</v>
          </cell>
          <cell r="C4682" t="str">
            <v>M</v>
          </cell>
          <cell r="D4682" t="str">
            <v>8,91</v>
          </cell>
        </row>
        <row r="4683">
          <cell r="A4683">
            <v>91185</v>
          </cell>
          <cell r="B4683" t="str">
            <v>FIXAÇÃO DE TUBOS HORIZONTAIS DE PVC, CPVC OU COBRE DIÂMETROS MENORES OU IGUAIS A 40 MM COM ABRAÇADEIRA METÁLICA FLEXÍVEL 18 MM, FIXADA DIRETAMENTE NA LAJE. AF_05/2015</v>
          </cell>
          <cell r="C4683" t="str">
            <v>M</v>
          </cell>
          <cell r="D4683" t="str">
            <v>5,00</v>
          </cell>
        </row>
        <row r="4684">
          <cell r="A4684">
            <v>91186</v>
          </cell>
          <cell r="B4684" t="str">
            <v>FIXAÇÃO DE TUBOS HORIZONTAIS DE PVC, CPVC OU COBRE DIÂMETROS MAIORES QUE 40 MM E MENORES OU IGUAIS A 75 MM COM ABRAÇADEIRA METÁLICA FLEXÍVEL 18 MM, FIXADA DIRETAMENTE NA LAJE. AF_05/2015</v>
          </cell>
          <cell r="C4684" t="str">
            <v>M</v>
          </cell>
          <cell r="D4684" t="str">
            <v>4,09</v>
          </cell>
        </row>
        <row r="4685">
          <cell r="A4685">
            <v>91187</v>
          </cell>
          <cell r="B4685" t="str">
            <v>FIXAÇÃO DE TUBOS HORIZONTAIS DE PVC, CPVC OU COBRE DIÂMETROS MAIORES QUE 75 MM COM ABRAÇADEIRA METÁLICA FLEXÍVEL 18 MM, FIXADA DIRETAMENTE NA LAJE. AF_05/2015</v>
          </cell>
          <cell r="C4685" t="str">
            <v>M</v>
          </cell>
          <cell r="D4685" t="str">
            <v>4,70</v>
          </cell>
        </row>
        <row r="4686">
          <cell r="A4686">
            <v>91188</v>
          </cell>
          <cell r="B4686" t="str">
            <v>CHUMBAMENTO PONTUAL DE ABERTURA EM LAJE COM PASSAGEM DE 1 TUBO DE DIAMETRO EQUIVALENTE IGUAL À  50 MM. AF_05/2015</v>
          </cell>
          <cell r="C4686" t="str">
            <v>UN</v>
          </cell>
          <cell r="D4686" t="str">
            <v>5,25</v>
          </cell>
        </row>
        <row r="4687">
          <cell r="A4687">
            <v>91189</v>
          </cell>
          <cell r="B4687" t="str">
            <v>CHUMBAMENTO PONTUAL DE ABERTURA EM LAJE COM PASSAGEM DE MAIS DE 1 TUBO DE  DIAMETRO EQUIVALENTE IGUAL À  50 MM. AF_05/2015</v>
          </cell>
          <cell r="C4687" t="str">
            <v>UN</v>
          </cell>
          <cell r="D4687" t="str">
            <v>38,79</v>
          </cell>
        </row>
        <row r="4688">
          <cell r="A4688">
            <v>91190</v>
          </cell>
          <cell r="B4688" t="str">
            <v>CHUMBAMENTO PONTUAL EM PASSAGEM DE TUBO COM DIÂMETRO MENOR OU IGUAL A 40 MM. AF_05/2015</v>
          </cell>
          <cell r="C4688" t="str">
            <v>UN</v>
          </cell>
          <cell r="D4688" t="str">
            <v>3,66</v>
          </cell>
        </row>
        <row r="4689">
          <cell r="A4689">
            <v>91191</v>
          </cell>
          <cell r="B4689" t="str">
            <v>CHUMBAMENTO PONTUAL EM PASSAGEM DE TUBO COM DIÂMETROS ENTRE 40 MM E 75 MM. AF_05/2015</v>
          </cell>
          <cell r="C4689" t="str">
            <v>UN</v>
          </cell>
          <cell r="D4689" t="str">
            <v>3,88</v>
          </cell>
        </row>
        <row r="4690">
          <cell r="A4690">
            <v>91192</v>
          </cell>
          <cell r="B4690" t="str">
            <v>CHUMBAMENTO PONTUAL EM PASSAGEM DE TUBO COM DIÂMETRO MAIOR QUE 75 MM. AF_05/2015</v>
          </cell>
          <cell r="C4690" t="str">
            <v>UN</v>
          </cell>
          <cell r="D4690" t="str">
            <v>4,28</v>
          </cell>
        </row>
        <row r="4691">
          <cell r="A4691">
            <v>91222</v>
          </cell>
          <cell r="B4691" t="str">
            <v>RASGO EM ALVENARIA PARA RAMAIS/ DISTRIBUIÇÃO COM DIÂMETROS MAIORES QUE 40 MM E MENORES OU IGUAIS A 75 MM. AF_05/2015</v>
          </cell>
          <cell r="C4691" t="str">
            <v>M</v>
          </cell>
          <cell r="D4691" t="str">
            <v>9,73</v>
          </cell>
        </row>
        <row r="4692">
          <cell r="A4692">
            <v>94480</v>
          </cell>
          <cell r="B4692" t="str">
            <v>CONJUNTO HIDRÁULICO PARA INSTALAÇÃO DE BOMBA EM AÇO ROSCÁVEL, DN SUCÇÃO 65 (2½) E DN RECALQUE 50 (2), PARA EDIFICAÇÃO ENTRE 12 E 18 PAVIMENTOS  FORNECIMENTO E INSTALAÇÃO. AF_06/2016</v>
          </cell>
          <cell r="C4692" t="str">
            <v>UN</v>
          </cell>
          <cell r="D4692" t="str">
            <v>1.649,41</v>
          </cell>
        </row>
        <row r="4693">
          <cell r="A4693">
            <v>94481</v>
          </cell>
          <cell r="B4693" t="str">
            <v>CONJUNTO HIDRÁULICO PARA INSTALAÇÃO DE BOMBA EM AÇO ROSCÁVEL, DN SUCÇÃO 50 (2) E DN RECALQUE 40 (1 1/2), PARA EDIFICAÇÃO ENTRE 8 E 12 PAVIMENTOS  FORNECIMENTO E INSTALAÇÃO. AF_06/2016</v>
          </cell>
          <cell r="C4693" t="str">
            <v>UN</v>
          </cell>
          <cell r="D4693" t="str">
            <v>1.171,29</v>
          </cell>
        </row>
        <row r="4694">
          <cell r="A4694">
            <v>94482</v>
          </cell>
          <cell r="B4694" t="str">
            <v>CONJUNTO HIDRÁULICO PARA INSTALAÇÃO DE BOMBA EM AÇO ROSCÁVEL, DN SUCÇÃO 40 (1 1/2) E DN RECALQUE 32 (1 1/4), PARA EDIFICAÇÃO ENTRE 4 E 8 PAVIMENTOS  FORNECIMENTO E INSTALAÇÃO. AF_06/2016</v>
          </cell>
          <cell r="C4694" t="str">
            <v>UN</v>
          </cell>
          <cell r="D4694" t="str">
            <v>935,73</v>
          </cell>
        </row>
        <row r="4695">
          <cell r="A4695">
            <v>94483</v>
          </cell>
          <cell r="B4695" t="str">
            <v>CONJUNTO HIDRÁULICO PARA INSTALAÇÃO DE BOMBA EM AÇO ROSCÁVEL, DN SUCÇÃO 32 (1 1/4) E DN RECALQUE 25 (1), PARA EDIFICAÇÃO ATÉ 4 PAVIMENTOS  FORNECIMENTO E INSTALAÇÃO. AF_06/2016</v>
          </cell>
          <cell r="C4695" t="str">
            <v>UN</v>
          </cell>
          <cell r="D4695" t="str">
            <v>792,51</v>
          </cell>
        </row>
        <row r="4696">
          <cell r="A4696">
            <v>95541</v>
          </cell>
          <cell r="B4696" t="str">
            <v>FIXAÇÃO UTILIZANDO PARAFUSO E BUCHA DE NYLON, SOMENTE MÃO DE OBRA. AF_10/2016</v>
          </cell>
          <cell r="C4696" t="str">
            <v>UN</v>
          </cell>
          <cell r="D4696" t="str">
            <v>3,22</v>
          </cell>
        </row>
        <row r="4697">
          <cell r="A4697">
            <v>96559</v>
          </cell>
          <cell r="B4697" t="str">
            <v>SUPORTE PARA DUTO EM CHAPA GALVANIZADA BITOLA 26, ESPAÇADO A CADA 1 M, EM PERFILADO DE SEÇÃO 38X76 MM, POR ÁREA DE DUTO FIXADO. AF_07/2017</v>
          </cell>
          <cell r="C4697" t="str">
            <v>M2</v>
          </cell>
          <cell r="D4697" t="str">
            <v>17,92</v>
          </cell>
        </row>
        <row r="4698">
          <cell r="A4698">
            <v>96560</v>
          </cell>
          <cell r="B4698" t="str">
            <v>SUPORTE PARA DUTO EM CHAPA GALVANIZADA BITOLA 24, ESPAÇADO A CADA 1 M, EM PERFILADO DE SEÇÃO 38X76 MM, POR ÁREA DE DUTO FIXADO. AF_07/2017</v>
          </cell>
          <cell r="C4698" t="str">
            <v>M2</v>
          </cell>
          <cell r="D4698" t="str">
            <v>11,82</v>
          </cell>
        </row>
        <row r="4699">
          <cell r="A4699">
            <v>96561</v>
          </cell>
          <cell r="B4699" t="str">
            <v>SUPORTE PARA DUTO EM CHAPA GALVANIZADA BITOLA 22, ESPAÇADO A CADA 1 M, EM PERFILADO DE SEÇÃO 38X76 MM, POR ÁREA DE DUTO FIXADO. AF_07/2017</v>
          </cell>
          <cell r="C4699" t="str">
            <v>M2</v>
          </cell>
          <cell r="D4699" t="str">
            <v>8,31</v>
          </cell>
        </row>
        <row r="4700">
          <cell r="A4700">
            <v>96562</v>
          </cell>
          <cell r="B4700" t="str">
            <v>SUPORTE PARA ELETROCALHA LISA OU PERFURADA EM AÇO GALVANIZADO, LARGURA 200 OU 400 MM E ALTURA 50 MM, ESPAÇADO A CADA 1,5 M, EM PERFILADO DE SEÇÃO 38X76 MM, POR METRO DE ELETRECOLHA FIXADA. AF_07/2017</v>
          </cell>
          <cell r="C4700" t="str">
            <v>M</v>
          </cell>
          <cell r="D4700" t="str">
            <v>11,25</v>
          </cell>
        </row>
        <row r="4701">
          <cell r="A4701">
            <v>96563</v>
          </cell>
          <cell r="B4701" t="str">
            <v>SUPORTE PARA ELETROCALHA LISA OU PERFURADA EM AÇO GALVANIZADO, LARGURA 500 OU 800 MM E ALTURA 50 MM, ESPAÇADO A CADA 1,5 M, EM PERFILADO DE SEÇÃO 38X76 MM, POR METRO DE ELETRECOLHA FIXADA. AF_07/2017</v>
          </cell>
          <cell r="C4701" t="str">
            <v>M</v>
          </cell>
          <cell r="D4701" t="str">
            <v>13,64</v>
          </cell>
        </row>
        <row r="4702">
          <cell r="A4702" t="str">
            <v>73826/1</v>
          </cell>
          <cell r="B4702" t="str">
            <v>INSTALACAO DE COMPRESSOR DE AR, POTENCIA &lt;= 5 CV</v>
          </cell>
          <cell r="C4702" t="str">
            <v>UN</v>
          </cell>
          <cell r="D4702" t="str">
            <v>407,50</v>
          </cell>
        </row>
        <row r="4703">
          <cell r="A4703" t="str">
            <v>73826/2</v>
          </cell>
          <cell r="B4703" t="str">
            <v>INSTALACAO DE COMPRESSOR DE AR, POTENCIA &gt; 5 E &lt;= 10 CV</v>
          </cell>
          <cell r="C4703" t="str">
            <v>UN</v>
          </cell>
          <cell r="D4703" t="str">
            <v>529,75</v>
          </cell>
        </row>
        <row r="4704">
          <cell r="A4704" t="str">
            <v>73834/1</v>
          </cell>
          <cell r="B4704" t="str">
            <v>INSTALACAO DE CONJ.MOTO BOMBA SUBMERSIVEL ATE 10 CV</v>
          </cell>
          <cell r="C4704" t="str">
            <v>UN</v>
          </cell>
          <cell r="D4704" t="str">
            <v>203,32</v>
          </cell>
        </row>
        <row r="4705">
          <cell r="A4705" t="str">
            <v>73834/2</v>
          </cell>
          <cell r="B4705" t="str">
            <v>INSTALACAO DE CONJ.MOTO BOMBA SUBMERSIVEL DE 11 A 25 CV</v>
          </cell>
          <cell r="C4705" t="str">
            <v>UN</v>
          </cell>
          <cell r="D4705" t="str">
            <v>325,32</v>
          </cell>
        </row>
        <row r="4706">
          <cell r="A4706" t="str">
            <v>73834/3</v>
          </cell>
          <cell r="B4706" t="str">
            <v>INSTALACAO DE CONJ.MOTO BOMBA SUBMERSIVEL DE 26 A 50 CV</v>
          </cell>
          <cell r="C4706" t="str">
            <v>UN</v>
          </cell>
          <cell r="D4706" t="str">
            <v>650,64</v>
          </cell>
        </row>
        <row r="4707">
          <cell r="A4707" t="str">
            <v>73834/4</v>
          </cell>
          <cell r="B4707" t="str">
            <v>INSTALACAO DE CONJ.MOTO BOMBA SUBMERSIVEL DE 51 A 100 CV</v>
          </cell>
          <cell r="C4707" t="str">
            <v>UN</v>
          </cell>
          <cell r="D4707" t="str">
            <v>975,96</v>
          </cell>
        </row>
        <row r="4708">
          <cell r="A4708" t="str">
            <v>73835/1</v>
          </cell>
          <cell r="B4708" t="str">
            <v>INSTALACAO DE CONJ.MOTO BOMBA VERTICAL POT &lt;= 100 CV</v>
          </cell>
          <cell r="C4708" t="str">
            <v>UN</v>
          </cell>
          <cell r="D4708" t="str">
            <v>1.442,37</v>
          </cell>
        </row>
        <row r="4709">
          <cell r="A4709" t="str">
            <v>73835/2</v>
          </cell>
          <cell r="B4709" t="str">
            <v>INSTALACAO DE CONJ.MOTO BOMBA VERTICAL 100 &lt; POT &lt;= 200 CV</v>
          </cell>
          <cell r="C4709" t="str">
            <v>UN</v>
          </cell>
          <cell r="D4709" t="str">
            <v>1.961,63</v>
          </cell>
        </row>
        <row r="4710">
          <cell r="A4710" t="str">
            <v>73835/3</v>
          </cell>
          <cell r="B4710" t="str">
            <v>INSTALACAO DE CONJ.MOTO BOMBA VERTICAL 200 &lt; POT &lt;= 300 CV</v>
          </cell>
          <cell r="C4710" t="str">
            <v>UN</v>
          </cell>
          <cell r="D4710" t="str">
            <v>2.192,41</v>
          </cell>
        </row>
        <row r="4711">
          <cell r="A4711" t="str">
            <v>73836/1</v>
          </cell>
          <cell r="B4711" t="str">
            <v>INSTALACAO DE CONJ.MOTO BOMBA HORIZONTAL ATE 10 CV</v>
          </cell>
          <cell r="C4711" t="str">
            <v>UN</v>
          </cell>
          <cell r="D4711" t="str">
            <v>576,95</v>
          </cell>
        </row>
        <row r="4712">
          <cell r="A4712" t="str">
            <v>73836/2</v>
          </cell>
          <cell r="B4712" t="str">
            <v>INSTALACAO DE CONJ.MOTO BOMBA HORIZONTAL DE 12,5 A 25 CV</v>
          </cell>
          <cell r="C4712" t="str">
            <v>UN</v>
          </cell>
          <cell r="D4712" t="str">
            <v>750,03</v>
          </cell>
        </row>
        <row r="4713">
          <cell r="A4713" t="str">
            <v>73836/3</v>
          </cell>
          <cell r="B4713" t="str">
            <v>INSTALACAO DE CONJ.MOTO BOMBA HORIZONTAL DE 30 A 75 CV</v>
          </cell>
          <cell r="C4713" t="str">
            <v>UN</v>
          </cell>
          <cell r="D4713" t="str">
            <v>1.153,90</v>
          </cell>
        </row>
        <row r="4714">
          <cell r="A4714" t="str">
            <v>73836/4</v>
          </cell>
          <cell r="B4714" t="str">
            <v>INSTALACAO DE CONJ.MOTO BOMBA HORIZONTAL DE 100 A 150 CV</v>
          </cell>
          <cell r="C4714" t="str">
            <v>UN</v>
          </cell>
          <cell r="D4714" t="str">
            <v>1.846,24</v>
          </cell>
        </row>
        <row r="4715">
          <cell r="A4715" t="str">
            <v>73837/1</v>
          </cell>
          <cell r="B4715" t="str">
            <v>INSTALACAO DE CONJ.MOTO BOMBA SUBMERSO ATE 5 CV</v>
          </cell>
          <cell r="C4715" t="str">
            <v>UN</v>
          </cell>
          <cell r="D4715" t="str">
            <v>203,32</v>
          </cell>
        </row>
        <row r="4716">
          <cell r="A4716" t="str">
            <v>73837/2</v>
          </cell>
          <cell r="B4716" t="str">
            <v>INSTALACAO DE CONJ.MOTO BOMBA SUBMERSO DE 6 A 25 CV</v>
          </cell>
          <cell r="C4716" t="str">
            <v>UN</v>
          </cell>
          <cell r="D4716" t="str">
            <v>406,65</v>
          </cell>
        </row>
        <row r="4717">
          <cell r="A4717" t="str">
            <v>73837/3</v>
          </cell>
          <cell r="B4717" t="str">
            <v>INSTALACAO DE CONJ.MOTO BOMBA SUBMERSO DE 26 A 50 CV</v>
          </cell>
          <cell r="C4717" t="str">
            <v>UN</v>
          </cell>
          <cell r="D4717" t="str">
            <v>813,30</v>
          </cell>
        </row>
        <row r="4718">
          <cell r="A4718">
            <v>93350</v>
          </cell>
          <cell r="B4718" t="str">
            <v>COLETOR PREDIAL DE ESGOTO, DA CAIXA ATÉ A REDE (DISTÂNCIA = 10 M, LARGURA DA VALA = 0,65 M), INCLUINDO ESCAVAÇÃO MANUAL, PREPARO DE FUNDO DE VALA E REATERRO MANUAL COM COMPACTAÇÃO MECANIZADA, TUBO PVC P/ REDE COLETORA ESGOTO JEI DN 100 MM E CONEXÕES - FOR</v>
          </cell>
          <cell r="C4718" t="str">
            <v>UN</v>
          </cell>
          <cell r="D4718" t="str">
            <v>720,40</v>
          </cell>
        </row>
        <row r="4719">
          <cell r="A4719">
            <v>93351</v>
          </cell>
          <cell r="B4719" t="str">
            <v>COLETOR PREDIAL DE ESGOTO, DA CAIXA ATÉ A REDE (DISTÂNCIA = 8 M, LARGURA DA VALA = 0,65 M), INCLUINDO ESCAVAÇÃO MANUAL, PREPARO DE FUNDO DE VALA E REATERRO MANUAL COM COMPACTAÇÃO MECANIZADA, TUBO PVC P/ REDE COLETORA ESGOTO JEI DN 100 MM E CONEXÕES - FORN</v>
          </cell>
          <cell r="C4719" t="str">
            <v>UN</v>
          </cell>
          <cell r="D4719" t="str">
            <v>587,72</v>
          </cell>
        </row>
        <row r="4720">
          <cell r="A4720">
            <v>93352</v>
          </cell>
          <cell r="B4720" t="str">
            <v>COLETOR PREDIAL DE ESGOTO, DA CAIXA ATÉ A REDE (DISTÂNCIA = 6 M, LARGURA DA VALA = 0,65 M), INCLUINDO ESCAVAÇÃO MANUAL, PREPARO DE FUNDO DE VALA E REATERRO MANUAL COM COMPACTAÇÃO MECANIZADA, TUBO PVC P/ REDE COLETORA ESGOTO JEI DN 100 MM E CONEXÕES - FORN</v>
          </cell>
          <cell r="C4720" t="str">
            <v>UN</v>
          </cell>
          <cell r="D4720" t="str">
            <v>455,95</v>
          </cell>
        </row>
        <row r="4721">
          <cell r="A4721">
            <v>93353</v>
          </cell>
          <cell r="B4721" t="str">
            <v>COLETOR PREDIAL DE ESGOTO, DA CAIXA ATÉ A REDE (DISTÂNCIA = 4 M, LARGURA DA VALA = 0,65 M), INCLUINDO ESCAVAÇÃO MANUAL, PREPARO DE FUNDO DE VALA E REATERRO MANUAL COM COMPACTAÇÃO MECANIZADA, TUBO  PVC P/ REDE COLETORA ESGOTO JEI DN 100 MM E CONEXÕES - FOR</v>
          </cell>
          <cell r="C4721" t="str">
            <v>UN</v>
          </cell>
          <cell r="D4721" t="str">
            <v>327,45</v>
          </cell>
        </row>
        <row r="4722">
          <cell r="A4722">
            <v>93354</v>
          </cell>
          <cell r="B4722" t="str">
            <v>COLETOR PREDIAL DE ESGOTO, DA CAIXA ATÉ A REDE (DISTÂNCIA = 10 M, LARGURA DA VALA = 0,65 M), INCLUINDO ESCAVAÇÃO MECANIZADA, PREPARO DE FUNDO DE VALA E REATERRO COM COMPACTAÇÃO MECANIZADA, TUBO PVC P/ REDE COLETORA ESGOTO JEI DN 100 MM E CONEXÕES - FORNEC</v>
          </cell>
          <cell r="C4722" t="str">
            <v>UN</v>
          </cell>
          <cell r="D4722" t="str">
            <v>461,97</v>
          </cell>
        </row>
        <row r="4723">
          <cell r="A4723">
            <v>93355</v>
          </cell>
          <cell r="B4723" t="str">
            <v>COLETOR PREDIAL DE ESGOTO, DA CAIXA ATÉ A REDE (DISTÂNCIA = 8 M, LARGURA DA VALA = 0,65 M), INCLUINDO ESCAVAÇÃO MECANIZADA, PREPARO DE FUNDO DE VALA E REATERRO COM COMPACTAÇÃO MECANIZADA, TUBO PVC P/ REDE COLETORA ESGOTO JEI DN 100 MM E CONEXÕES - FORNECI</v>
          </cell>
          <cell r="C4723" t="str">
            <v>UN</v>
          </cell>
          <cell r="D4723" t="str">
            <v>384,02</v>
          </cell>
        </row>
        <row r="4724">
          <cell r="A4724">
            <v>93356</v>
          </cell>
          <cell r="B4724" t="str">
            <v>COLETOR PREDIAL DE ESGOTO, DA CAIXA ATÉ A REDE (DISTÂNCIA = 6 M, LARGURA DA VALA = 0,65 M), INCLUINDO ESCAVAÇÃO MECANIZADA, PREPARO DE FUNDO DE VALA E REATERRO COM COMPACTAÇÃO MECANIZADA, TUBO PVC P/ REDE COLETORA ESGOTO JEI DN 100 MM E CONEXÕES - FORNECI</v>
          </cell>
          <cell r="C4724" t="str">
            <v>UN</v>
          </cell>
          <cell r="D4724" t="str">
            <v>305,46</v>
          </cell>
        </row>
        <row r="4725">
          <cell r="A4725">
            <v>93357</v>
          </cell>
          <cell r="B4725" t="str">
            <v>COLETOR PREDIAL DE ESGOTO, DA CAIXA ATÉ A REDE (DISTÂNCIA = 4 M, LARGURA DA VALA = 0,65 M), INCLUINDO ESCAVAÇÃO MECANIZADA, PREPARO DE FUNDO DE VALA E REATERRO COM COMPACTAÇÃO MECANIZADA, TUBO PVC P/ REDE COLETORA ESGOTO JEI DN 100 MM E CONEXÕES - FORNECI</v>
          </cell>
          <cell r="C4725" t="str">
            <v>UN</v>
          </cell>
          <cell r="D4725" t="str">
            <v>228,64</v>
          </cell>
        </row>
        <row r="4726">
          <cell r="A4726">
            <v>83336</v>
          </cell>
          <cell r="B4726" t="str">
            <v>ESCAVACAO MECANICA PARA ACERTO DE TALUDES, EM MATERIAL DE 1A CATEGORIA, COM ESCAVADEIRA HIDRAULICA</v>
          </cell>
          <cell r="C4726" t="str">
            <v>M3</v>
          </cell>
          <cell r="D4726" t="str">
            <v>3,86</v>
          </cell>
        </row>
        <row r="4727">
          <cell r="A4727">
            <v>83338</v>
          </cell>
          <cell r="B4727" t="str">
            <v>ESCAVACAO MECANICA, A CEU ABERTO, EM MATERIAL DE 1A CATEGORIA, COM ESCAVADEIRA HIDRAULICA, CAPACIDADE DE 0,78 M3</v>
          </cell>
          <cell r="C4727" t="str">
            <v>M3</v>
          </cell>
          <cell r="D4727" t="str">
            <v>2,14</v>
          </cell>
        </row>
        <row r="4728">
          <cell r="A4728">
            <v>96520</v>
          </cell>
          <cell r="B4728" t="str">
            <v>ESCAVAÇÃO MECANIZADA PARA BLOCO DE COROAMENTO OU SAPATA, SEM PREVISÃO DE FÔRMA, COM RETROESCAVADEIRA. AF_06/2017</v>
          </cell>
          <cell r="C4728" t="str">
            <v>M3</v>
          </cell>
          <cell r="D4728" t="str">
            <v>65,70</v>
          </cell>
        </row>
        <row r="4729">
          <cell r="A4729">
            <v>96521</v>
          </cell>
          <cell r="B4729" t="str">
            <v>ESCAVAÇÃO MECANIZADA PARA BLOCO DE COROAMENTO OU SAPATA, COM PREVISÃO DE FÔRMA, COM RETROESCAVADEIRA. AF_06/2017</v>
          </cell>
          <cell r="C4729" t="str">
            <v>M3</v>
          </cell>
          <cell r="D4729" t="str">
            <v>27,49</v>
          </cell>
        </row>
        <row r="4730">
          <cell r="A4730">
            <v>96522</v>
          </cell>
          <cell r="B4730" t="str">
            <v>ESCAVAÇÃO MANUAL PARA BLOCO DE COROAMENTO OU SAPATA, SEM PREVISÃO DE FÔRMA. AF_06/2017</v>
          </cell>
          <cell r="C4730" t="str">
            <v>M3</v>
          </cell>
          <cell r="D4730" t="str">
            <v>104,03</v>
          </cell>
        </row>
        <row r="4731">
          <cell r="A4731">
            <v>96523</v>
          </cell>
          <cell r="B4731" t="str">
            <v>ESCAVAÇÃO MANUAL PARA BLOCO DE COROAMENTO OU SAPATA, COM PREVISÃO DE FÔRMA. AF_06/2017</v>
          </cell>
          <cell r="C4731" t="str">
            <v>M3</v>
          </cell>
          <cell r="D4731" t="str">
            <v>66,49</v>
          </cell>
        </row>
        <row r="4732">
          <cell r="A4732">
            <v>96524</v>
          </cell>
          <cell r="B4732" t="str">
            <v>ESCAVAÇÃO MECANIZADA PARA VIGA BALDRAME, SEM PREVISÃO DE FÔRMA, COM MINI-ESCAVADEIRA. AF_06/2017</v>
          </cell>
          <cell r="C4732" t="str">
            <v>M3</v>
          </cell>
          <cell r="D4732" t="str">
            <v>123,93</v>
          </cell>
        </row>
        <row r="4733">
          <cell r="A4733">
            <v>96525</v>
          </cell>
          <cell r="B4733" t="str">
            <v>ESCAVAÇÃO MECANIZADA PARA VIGA BALDRAME, COM PREVISÃO DE FÔRMA, COM MINI-ESCAVADEIRA. AF_06/2017</v>
          </cell>
          <cell r="C4733" t="str">
            <v>M3</v>
          </cell>
          <cell r="D4733" t="str">
            <v>26,75</v>
          </cell>
        </row>
        <row r="4734">
          <cell r="A4734">
            <v>96526</v>
          </cell>
          <cell r="B4734" t="str">
            <v>ESCAVAÇÃO MANUAL DE VALA PARA VIGA BALDRAME, SEM PREVISÃO DE FÔRMA. AF_06/2017</v>
          </cell>
          <cell r="C4734" t="str">
            <v>M3</v>
          </cell>
          <cell r="D4734" t="str">
            <v>209,98</v>
          </cell>
        </row>
        <row r="4735">
          <cell r="A4735">
            <v>96527</v>
          </cell>
          <cell r="B4735" t="str">
            <v>ESCAVAÇÃO MANUAL DE VALA PARA VIGA BALDRAME, COM PREVISÃO DE FÔRMA. AF_06/2017</v>
          </cell>
          <cell r="C4735" t="str">
            <v>M3</v>
          </cell>
          <cell r="D4735" t="str">
            <v>87,32</v>
          </cell>
        </row>
        <row r="4736">
          <cell r="A4736">
            <v>96528</v>
          </cell>
          <cell r="B4736" t="str">
            <v>FABRICAÇÃO, MONTAGEM E DESMONTAGEM DE FÔRMA PARA BLOCO DE COROAMENTO, EM MADEIRA SERRADA, E=25 MM, 1 UTILIZAÇÃO. AF_06/2017</v>
          </cell>
          <cell r="C4736" t="str">
            <v>M2</v>
          </cell>
          <cell r="D4736" t="str">
            <v>120,25</v>
          </cell>
        </row>
        <row r="4737">
          <cell r="A4737">
            <v>101114</v>
          </cell>
          <cell r="B4737" t="str">
            <v>ESCAVAÇÃO HORIZONTAL EM SOLO DE 1A CATEGORIA COM TRATOR DE ESTEIRAS (100HP/LÂMINA: 2,19M3). AF_07/2020</v>
          </cell>
          <cell r="C4737" t="str">
            <v>M3</v>
          </cell>
          <cell r="D4737" t="str">
            <v>2,53</v>
          </cell>
        </row>
        <row r="4738">
          <cell r="A4738">
            <v>101115</v>
          </cell>
          <cell r="B4738" t="str">
            <v>ESCAVAÇÃO HORIZONTAL EM SOLO DE 1A CATEGORIA COM TRATOR DE ESTEIRAS (150HP/LÂMINA: 3,18M3). AF_07/2020</v>
          </cell>
          <cell r="C4738" t="str">
            <v>M3</v>
          </cell>
          <cell r="D4738" t="str">
            <v>2,12</v>
          </cell>
        </row>
        <row r="4739">
          <cell r="A4739">
            <v>101116</v>
          </cell>
          <cell r="B4739" t="str">
            <v>ESCAVAÇÃO HORIZONTAL EM SOLO DE 1A CATEGORIA COM TRATOR DE ESTEIRAS (170HP/LÂMINA: 5,20M3). AF_07/2020</v>
          </cell>
          <cell r="C4739" t="str">
            <v>M3</v>
          </cell>
          <cell r="D4739" t="str">
            <v>1,32</v>
          </cell>
        </row>
        <row r="4740">
          <cell r="A4740">
            <v>101117</v>
          </cell>
          <cell r="B4740" t="str">
            <v>ESCAVAÇÃO HORIZONTAL EM SOLO DE 1A CATEGORIA COM TRATOR DE ESTEIRAS (347HP/LÂMINA: 8,70M3). AF_07/2020</v>
          </cell>
          <cell r="C4740" t="str">
            <v>M3</v>
          </cell>
          <cell r="D4740" t="str">
            <v>1,83</v>
          </cell>
        </row>
        <row r="4741">
          <cell r="A4741">
            <v>101118</v>
          </cell>
          <cell r="B4741" t="str">
            <v>ESCAVAÇÃO HORIZONTAL EM SOLO DE 1A CATEGORIA COM TRATOR DE ESTEIRAS (125HP/LÂMINA: 2,70M3). AF_07/2020</v>
          </cell>
          <cell r="C4741" t="str">
            <v>M3</v>
          </cell>
          <cell r="D4741" t="str">
            <v>2,18</v>
          </cell>
        </row>
        <row r="4742">
          <cell r="A4742">
            <v>101119</v>
          </cell>
          <cell r="B4742" t="str">
            <v>ESCAVAÇÃO HORIZONTAL, INCLUINDO ESCARIFICAÇÃO EM SOLO DE 2A CATEGORIA COM TRATOR DE ESTEIRAS (100HP/LÂMINA: 2,19M3). AF_07/2020</v>
          </cell>
          <cell r="C4742" t="str">
            <v>M3</v>
          </cell>
          <cell r="D4742" t="str">
            <v>4,83</v>
          </cell>
        </row>
        <row r="4743">
          <cell r="A4743">
            <v>101120</v>
          </cell>
          <cell r="B4743" t="str">
            <v>ESCAVAÇÃO HORIZONTAL, INCLUINDO ESCARIFICAÇÃO EM SOLO DE 2A CATEGORIA COM TRATOR DE ESTEIRAS (150HP/LÂMINA: 3,18M3). AF_07/2020</v>
          </cell>
          <cell r="C4743" t="str">
            <v>M3</v>
          </cell>
          <cell r="D4743" t="str">
            <v>4,05</v>
          </cell>
        </row>
        <row r="4744">
          <cell r="A4744">
            <v>101121</v>
          </cell>
          <cell r="B4744" t="str">
            <v>ESCAVAÇÃO HORIZONTAL, INCLUINDO ESCARIFICAÇÃO EM SOLO DE 2A CATEGORIA COM TRATOR DE ESTEIRAS (170HP/LÂMINA: 5,20M3). AF_07/2020</v>
          </cell>
          <cell r="C4744" t="str">
            <v>M3</v>
          </cell>
          <cell r="D4744" t="str">
            <v>2,54</v>
          </cell>
        </row>
        <row r="4745">
          <cell r="A4745">
            <v>101122</v>
          </cell>
          <cell r="B4745" t="str">
            <v>ESCAVAÇÃO HORIZONTAL, INCLUINDO ESCARIFICAÇÃO EM SOLO DE 2A CATEGORIA COM TRATOR DE ESTEIRAS (347HP/LÂMINA: 8,70M3). AF_07/2020</v>
          </cell>
          <cell r="C4745" t="str">
            <v>M3</v>
          </cell>
          <cell r="D4745" t="str">
            <v>3,48</v>
          </cell>
        </row>
        <row r="4746">
          <cell r="A4746">
            <v>101123</v>
          </cell>
          <cell r="B4746" t="str">
            <v>ESCAVAÇÃO HORIZONTAL, INCLUINDO ESCARIFICAÇÃO EM SOLO DE 2A CATEGORIA COM TRATOR DE ESTEIRAS (125HP/LÂMINA: 2,70M3). AF_07/2020</v>
          </cell>
          <cell r="C4746" t="str">
            <v>M3</v>
          </cell>
          <cell r="D4746" t="str">
            <v>4,17</v>
          </cell>
        </row>
        <row r="4747">
          <cell r="A4747">
            <v>101124</v>
          </cell>
          <cell r="B4747" t="str">
            <v>ESCAVAÇÃO HORIZONTAL, INCLUINDO CARGA E DESCARGA EM SOLO DE 1A CATEGORIA COM TRATOR DE ESTEIRAS (100HP/LÂMINA: 2,19M3). AF_07/2020</v>
          </cell>
          <cell r="C4747" t="str">
            <v>M3</v>
          </cell>
          <cell r="D4747" t="str">
            <v>8,74</v>
          </cell>
        </row>
        <row r="4748">
          <cell r="A4748">
            <v>101125</v>
          </cell>
          <cell r="B4748" t="str">
            <v>ESCAVAÇÃO HORIZONTAL, INCLUINDO CARGA E DESCARGA EM SOLO DE 1A CATEGORIA COM TRATOR DE ESTEIRAS (150HP/LÂMINA: 3,18M3). AF_07/2020</v>
          </cell>
          <cell r="C4748" t="str">
            <v>M3</v>
          </cell>
          <cell r="D4748" t="str">
            <v>8,33</v>
          </cell>
        </row>
        <row r="4749">
          <cell r="A4749">
            <v>101126</v>
          </cell>
          <cell r="B4749" t="str">
            <v>ESCAVAÇÃO HORIZONTAL, INCLUINDO CARGA E DESCARGA EM SOLO DE 1A CATEGORIA COM TRATOR DE ESTEIRAS (170HP/LÂMINA: 5,20M3). AF_07/2020</v>
          </cell>
          <cell r="C4749" t="str">
            <v>M3</v>
          </cell>
          <cell r="D4749" t="str">
            <v>7,53</v>
          </cell>
        </row>
        <row r="4750">
          <cell r="A4750">
            <v>101127</v>
          </cell>
          <cell r="B4750" t="str">
            <v>ESCAVAÇÃO HORIZONTAL, INCLUINDO CARGA E DESCARGA EM SOLO DE 1A CATEGORIA COM TRATOR DE ESTEIRAS (347HP/LÂMINA: 8,70M3). AF_07/2020</v>
          </cell>
          <cell r="C4750" t="str">
            <v>M3</v>
          </cell>
          <cell r="D4750" t="str">
            <v>8,04</v>
          </cell>
        </row>
        <row r="4751">
          <cell r="A4751">
            <v>101128</v>
          </cell>
          <cell r="B4751" t="str">
            <v>ESCAVAÇÃO HORIZONTAL, INCLUINDO CARGA E DESCARGA EM SOLO DE 1A CATEGORIA COM TRATOR DE ESTEIRAS (125HP/LÂMINA: 2,70M3). AF_07/2020</v>
          </cell>
          <cell r="C4751" t="str">
            <v>M3</v>
          </cell>
          <cell r="D4751" t="str">
            <v>8,39</v>
          </cell>
        </row>
        <row r="4752">
          <cell r="A4752">
            <v>101129</v>
          </cell>
          <cell r="B4752" t="str">
            <v>ESCAVAÇÃO HORIZONTAL, INCLUINDO ESCARIFICAÇÃO, CARGA E DESCARGA EM SOLO DE 2A CATEGORIA COM TRATOR DE ESTEIRAS (100HP/LÂMINA: 2,19M3). AF_07/2020</v>
          </cell>
          <cell r="C4752" t="str">
            <v>M3</v>
          </cell>
          <cell r="D4752" t="str">
            <v>11,29</v>
          </cell>
        </row>
        <row r="4753">
          <cell r="A4753">
            <v>101130</v>
          </cell>
          <cell r="B4753" t="str">
            <v>ESCAVAÇÃO HORIZONTAL, INCLUINDO ESCARIFICAÇÃO, CARGA E DESCARGA EM SOLO DE 2A CATEGORIA COM TRATOR DE ESTEIRAS (150HP/LÂMINA: 3,18M3). AF_07/2020</v>
          </cell>
          <cell r="C4753" t="str">
            <v>M3</v>
          </cell>
          <cell r="D4753" t="str">
            <v>10,51</v>
          </cell>
        </row>
        <row r="4754">
          <cell r="A4754">
            <v>101131</v>
          </cell>
          <cell r="B4754" t="str">
            <v>ESCAVAÇÃO HORIZONTAL, INCLUINDO ESCARIFICAÇÃO, CARGA E DESCARGA EM SOLO DE 2A CATEGORIA COM TRATOR DE ESTEIRAS (170HP/LÂMINA: 5,20M3). AF_07/2020</v>
          </cell>
          <cell r="C4754" t="str">
            <v>M3</v>
          </cell>
          <cell r="D4754" t="str">
            <v>9,00</v>
          </cell>
        </row>
        <row r="4755">
          <cell r="A4755">
            <v>101132</v>
          </cell>
          <cell r="B4755" t="str">
            <v>ESCAVAÇÃO HORIZONTAL, INCLUINDO ESCARIFICAÇÃO, CARGA E DESCARGA EM SOLO DE 2A CATEGORIA COM TRATOR DE ESTEIRAS (347HP/LÂMINA: 8,70M3). AF_07/2020</v>
          </cell>
          <cell r="C4755" t="str">
            <v>M3</v>
          </cell>
          <cell r="D4755" t="str">
            <v>9,94</v>
          </cell>
        </row>
        <row r="4756">
          <cell r="A4756">
            <v>101133</v>
          </cell>
          <cell r="B4756" t="str">
            <v>ESCAVAÇÃO HORIZONTAL, INCLUINDO ESCARIFICAÇÃO, CARGA E DESCARGA EM SOLO DE 2A CATEGORIA COM TRATOR DE ESTEIRAS (125HP/LÂMINA: 2,70M3). AF_07/2020</v>
          </cell>
          <cell r="C4756" t="str">
            <v>M3</v>
          </cell>
          <cell r="D4756" t="str">
            <v>10,63</v>
          </cell>
        </row>
        <row r="4757">
          <cell r="A4757">
            <v>101134</v>
          </cell>
          <cell r="B4757" t="str">
            <v>ESCAVAÇÃO HORIZONTAL, INCLUINDO CARGA, DESCARGA E TRANSPORTE EM SOLO DE 1A CATEGORIA COM TRATOR DE ESTEIRAS (100HP/LÂMINA: 2,19M3) E CAMINHÃO BASCULANTE DE 10M3, DMT ATÉ 200M. AF_07/2020</v>
          </cell>
          <cell r="C4757" t="str">
            <v>M3</v>
          </cell>
          <cell r="D4757" t="str">
            <v>9,12</v>
          </cell>
        </row>
        <row r="4758">
          <cell r="A4758">
            <v>101135</v>
          </cell>
          <cell r="B4758" t="str">
            <v>ESCAVAÇÃO HORIZONTAL, INCLUINDO CARGA, DESCARGA E TRANSPORTE EM SOLO DE 1A CATEGORIA COM TRATOR DE ESTEIRAS (150HP/LÂMINA: 3,18M3) E CAMINHÃO BASCULANTE DE 10M3, DMT ATÉ 200M AF_07/2020</v>
          </cell>
          <cell r="C4758" t="str">
            <v>M3</v>
          </cell>
          <cell r="D4758" t="str">
            <v>8,71</v>
          </cell>
        </row>
        <row r="4759">
          <cell r="A4759">
            <v>101136</v>
          </cell>
          <cell r="B4759" t="str">
            <v>ESCAVAÇÃO HORIZONTAL, INCLUINDO CARGA, DESCARGA E TRANSPORTE EM SOLO DE 1A CATEGORIA COM TRATOR DE ESTEIRAS (170HP/LÂMINA: 5,20M3) E CAMINHÃO BASCULANTE DE 10M3, DMT ATÉ 200M. AF_07/2020</v>
          </cell>
          <cell r="C4759" t="str">
            <v>M3</v>
          </cell>
          <cell r="D4759" t="str">
            <v>7,91</v>
          </cell>
        </row>
        <row r="4760">
          <cell r="A4760">
            <v>101137</v>
          </cell>
          <cell r="B4760" t="str">
            <v>ESCAVAÇÃO HORIZONTAL, INCLUINDO CARGA, DESCARGA E TRANSPORTE EM SOLO DE 1A CATEGORIA COM TRATOR DE ESTEIRAS (347HP/LÂMINA: 8,70M3) E CAMINHÃO BASCULANTE DE 10M3, DMT ATÉ 200M. AF_07/2020</v>
          </cell>
          <cell r="C4760" t="str">
            <v>M3</v>
          </cell>
          <cell r="D4760" t="str">
            <v>8,42</v>
          </cell>
        </row>
        <row r="4761">
          <cell r="A4761">
            <v>101138</v>
          </cell>
          <cell r="B4761" t="str">
            <v>ESCAVAÇÃO HORIZONTAL, INCLUINDO CARGA, DESCARGA E TRANSPORTE EM SOLO DE 1A CATEGORIA COM TRATOR DE ESTEIRAS (125HP/LÂMINA: 2,70M3) E CAMINHÃO BASCULANTE DE 10M3, DMT ATÉ 200M. AF_07/2020</v>
          </cell>
          <cell r="C4761" t="str">
            <v>M3</v>
          </cell>
          <cell r="D4761" t="str">
            <v>8,77</v>
          </cell>
        </row>
        <row r="4762">
          <cell r="A4762">
            <v>101139</v>
          </cell>
          <cell r="B4762" t="str">
            <v>ESCAVAÇÃO HORIZONTAL, INCLUINDO  ESCARIFICAÇÃO, CARGA, DESCARGA E TRANSPORTE EM SOLO DE 2A CATEGORIA COM TRATOR DE ESTEIRAS (100HP/LÂMINA: 2,19M3) E CAMINHÃO BASCULANTE DE 10M3, DMT ATÉ 200M. AF_07/2020</v>
          </cell>
          <cell r="C4762" t="str">
            <v>M3</v>
          </cell>
          <cell r="D4762" t="str">
            <v>11,69</v>
          </cell>
        </row>
        <row r="4763">
          <cell r="A4763">
            <v>101140</v>
          </cell>
          <cell r="B4763" t="str">
            <v>ESCAVAÇÃO HORIZONTAL, INCLUINDO ESCARIFICAÇÃO, CARGA, DESCARGA E TRANSPORTE EM SOLO DE 2A CATEGORIA COM TRATOR DE ESTEIRAS (150HP/LÂMINA: 3,18M3) E CAMINHÃO BASCULANTE DE 10M3, DMT ATÉ 200M. AF_07/2020</v>
          </cell>
          <cell r="C4763" t="str">
            <v>M3</v>
          </cell>
          <cell r="D4763" t="str">
            <v>10,91</v>
          </cell>
        </row>
        <row r="4764">
          <cell r="A4764">
            <v>101141</v>
          </cell>
          <cell r="B4764" t="str">
            <v>ESCAVAÇÃO HORIZONTAL, INCLUINDO ESCARIFICAÇÃO, CARGA, DESCARGA E TRANSPORTE EM SOLO DE 2A CATEGORIA COM TRATOR DE ESTEIRAS (170HP/LÂMINA: 5,20M3) E CAMINHÃO BASCULANTE DE 10M3, DMT ATÉ 200M. AF_07/2020</v>
          </cell>
          <cell r="C4764" t="str">
            <v>M3</v>
          </cell>
          <cell r="D4764" t="str">
            <v>9,40</v>
          </cell>
        </row>
        <row r="4765">
          <cell r="A4765">
            <v>101142</v>
          </cell>
          <cell r="B4765" t="str">
            <v>ESCAVAÇÃO HORIZONTAL, INCLUINDO ESCARIFICAÇÃO, CARGA, DESCARGA E TRANSPORTE EM SOLO DE 2A CATEGORIA COM TRATOR DE ESTEIRAS (347HP/LÂMINA: 8,70M3) E CAMINHÃO BASCULANTE DE 10M3, DMT ATÉ 200M. AF_07/2020</v>
          </cell>
          <cell r="C4765" t="str">
            <v>M3</v>
          </cell>
          <cell r="D4765" t="str">
            <v>10,34</v>
          </cell>
        </row>
        <row r="4766">
          <cell r="A4766">
            <v>101143</v>
          </cell>
          <cell r="B4766" t="str">
            <v>ESCAVAÇÃO HORIZONTAL, INCLUINDO ESCARIFICAÇÃO, CARGA, DESCARGA E TRANSPORTE EM SOLO DE 2A CATEGORIA COM TRATOR DE ESTEIRAS (125HP/LÂMINA: 2,70M3) E CAMINHÃO BASCULANTE DE 10M3, DMT ATÉ 200M. AF_07/2020</v>
          </cell>
          <cell r="C4766" t="str">
            <v>M3</v>
          </cell>
          <cell r="D4766" t="str">
            <v>11,03</v>
          </cell>
        </row>
        <row r="4767">
          <cell r="A4767">
            <v>101144</v>
          </cell>
          <cell r="B4767" t="str">
            <v>ESCAVAÇÃO HORIZONTAL, INCLUINDO CARGA, DESCARGA E TRANSPORTE EM SOLO DE 1A CATEGORIA COM TRATOR DE ESTEIRAS (100HP/LÂMINA: 2,19M3) E CAMINHÃO BASCULANTE DE 14M3, DMT ATÉ 200M. AF_07/2020</v>
          </cell>
          <cell r="C4767" t="str">
            <v>M3</v>
          </cell>
          <cell r="D4767" t="str">
            <v>9,13</v>
          </cell>
        </row>
        <row r="4768">
          <cell r="A4768">
            <v>101145</v>
          </cell>
          <cell r="B4768" t="str">
            <v>ESCAVAÇÃO HORIZONTAL, INCLUINDO CARGA, DESCARGA E TRANSPORTE EM SOLO DE 1A CATEGORIA COM TRATOR DE ESTEIRAS (150HP/LÂMINA: 3,18M3) E CAMINHÃO BASCULANTE DE 14M3, DMT ATÉ 200M. AF_07/2020</v>
          </cell>
          <cell r="C4768" t="str">
            <v>M3</v>
          </cell>
          <cell r="D4768" t="str">
            <v>8,72</v>
          </cell>
        </row>
        <row r="4769">
          <cell r="A4769">
            <v>101146</v>
          </cell>
          <cell r="B4769" t="str">
            <v>ESCAVAÇÃO HORIZONTAL, INCLUINDO CARGA, DESCARGA E TRANSPORTE EM SOLO DE 1A CATEGORIA COM TRATOR DE ESTEIRAS (170HP/LÂMINA: 5,20M3) E CAMINHÃO BASCULANTE DE 14M3, DMT ATÉ 200M. AF_07/2020</v>
          </cell>
          <cell r="C4769" t="str">
            <v>M3</v>
          </cell>
          <cell r="D4769" t="str">
            <v>7,92</v>
          </cell>
        </row>
        <row r="4770">
          <cell r="A4770">
            <v>101147</v>
          </cell>
          <cell r="B4770" t="str">
            <v>ESCAVAÇÃO HORIZONTAL, INCLUINDO CARGA, DESCARGA E TRANSPORTE EM SOLO DE 1A CATEGORIA COM TRATOR DE ESTEIRAS (347HP/LÂMINA: 8,70M3) E CAMINHÃO BASCULANTE DE 14M3, DMT ATÉ 200M. AF_07/2020</v>
          </cell>
          <cell r="C4770" t="str">
            <v>M3</v>
          </cell>
          <cell r="D4770" t="str">
            <v>8,43</v>
          </cell>
        </row>
        <row r="4771">
          <cell r="A4771">
            <v>101148</v>
          </cell>
          <cell r="B4771" t="str">
            <v>ESCAVAÇÃO HORIZONTAL, INCLUINDO CARGA, DESCARGA E TRANSPORTE EM SOLO DE 1A CATEGORIA COM TRATOR DE ESTEIRAS (125HP/LÂMINA: 2,70M3) E CAMINHÃO BASCULANTE DE 14M3, DMT ATÉ 200M. AF_07/2020</v>
          </cell>
          <cell r="C4771" t="str">
            <v>M3</v>
          </cell>
          <cell r="D4771" t="str">
            <v>8,78</v>
          </cell>
        </row>
        <row r="4772">
          <cell r="A4772">
            <v>101149</v>
          </cell>
          <cell r="B4772" t="str">
            <v>ESCAVAÇÃO HORIZONTAL, INCLUINDO ESCARIFICAÇÃO, CARGA, DESCARGA E TRANSPORTE EM SOLO DE 2A CATEGORIA COM TRATOR DE ESTEIRAS (100HP/LÂMINA: 2,19M3) E CAMINHÃO BASCULANTE DE 14M3, DMT ATÉ 200M. AF_07/2020</v>
          </cell>
          <cell r="C4772" t="str">
            <v>M3</v>
          </cell>
          <cell r="D4772" t="str">
            <v>11,69</v>
          </cell>
        </row>
        <row r="4773">
          <cell r="A4773">
            <v>101150</v>
          </cell>
          <cell r="B4773" t="str">
            <v>ESCAVAÇÃO HORIZONTAL, INCLUINDO ESCARIFICAÇÃO, CARGA, DESCARGA E TRANSPORTE EM SOLO DE 2A CATEGORIA COM TRATOR DE ESTEIRAS (150HP/LÂMINA: 3,18M3) E CAMINHÃO BASCULANTE DE 14M3, DMT ATÉ 200M. AF_07/2020</v>
          </cell>
          <cell r="C4773" t="str">
            <v>M3</v>
          </cell>
          <cell r="D4773" t="str">
            <v>10,91</v>
          </cell>
        </row>
        <row r="4774">
          <cell r="A4774">
            <v>101151</v>
          </cell>
          <cell r="B4774" t="str">
            <v>ESCAVAÇÃO HORIZONTAL, INCLUINDO ESCARIFICAÇÃO, CARGA, DESCARGA E TRANSPORTE EM SOLO DE 2A CATEGORIA COM TRATOR DE ESTEIRAS (170HP/LÂMINA: 5,20M3) E CAMINHÃO BASCULANTE DE 14M3, DMT ATÉ 200M. AF_07/2020</v>
          </cell>
          <cell r="C4774" t="str">
            <v>M3</v>
          </cell>
          <cell r="D4774" t="str">
            <v>9,40</v>
          </cell>
        </row>
        <row r="4775">
          <cell r="A4775">
            <v>101152</v>
          </cell>
          <cell r="B4775" t="str">
            <v>ESCAVAÇÃO HORIZONTAL, INCLUINDO ESCARIFICAÇÃO, CARGA, DESCARGA E TRANSPORTE EM SOLO DE 2A CATEGORIA COM TRATOR DE ESTEIRAS (347HP/LÂMINA: 8,70M3) E CAMINHÃO BASCULANTE DE 14M3, DMT ATÉ 200M. AF_07/2020</v>
          </cell>
          <cell r="C4775" t="str">
            <v>M3</v>
          </cell>
          <cell r="D4775" t="str">
            <v>10,34</v>
          </cell>
        </row>
        <row r="4776">
          <cell r="A4776">
            <v>101153</v>
          </cell>
          <cell r="B4776" t="str">
            <v>ESCAVAÇÃO HORIZONTAL, INCLUINDO ESCARIFICAÇÃO, CARGA, DESCARGA E TRANSPORTE EM SOLO DE 2A CATEGORIA COM TRATOR DE ESTEIRAS (125HP/LÂMINA: 2,70M3) E CAMINHÃO BASCULANTE DE 14M3, DMT ATÉ 200M. AF_07/2020</v>
          </cell>
          <cell r="C4776" t="str">
            <v>M3</v>
          </cell>
          <cell r="D4776" t="str">
            <v>11,03</v>
          </cell>
        </row>
        <row r="4777">
          <cell r="A4777">
            <v>101206</v>
          </cell>
          <cell r="B4777" t="str">
            <v>ESCAVAÇÃO VERTICAL A CÉU ABERTO, EM OBRAS DE EDIFICAÇÃO, INCLUINDO CARGA, DESCARGA E TRANSPORTE, EM SOLO DE 1ª CATEGORIA COM ESCAVADEIRA HIDRÁULICA (CAÇAMBA: 0,8 M³ / 111 HP), FROTA DE 3 CAMINHÕES BASCULANTES DE 14 M³, DMT ATÉ 1 KM E VELOCIDADE MÉDIA 14KM</v>
          </cell>
          <cell r="C4777" t="str">
            <v>M3</v>
          </cell>
          <cell r="D4777" t="str">
            <v>7,22</v>
          </cell>
        </row>
        <row r="4778">
          <cell r="A4778">
            <v>101207</v>
          </cell>
          <cell r="B4778" t="str">
            <v>ESCAVAÇÃO VERTICAL A CÉU ABERTO, EMOBRAS DE EDIFICAÇÃO  INCLUINDO CARGA, DESCARGA E TRANSPORTE, EM SOLO DE 1ª CATEGORIA COM ESCAVADEIRA HIDRÁULICA (CAÇAMBA: 0,8 M³ / 111 HP), FROTA DE 2 CAMINHÕES BASCULANTES DE 18 M³, DMT ATÉ 1 KM E VELOCIDADE MÉDIA 14 KM</v>
          </cell>
          <cell r="C4778" t="str">
            <v>M3</v>
          </cell>
          <cell r="D4778" t="str">
            <v>6,32</v>
          </cell>
        </row>
        <row r="4779">
          <cell r="A4779">
            <v>101208</v>
          </cell>
          <cell r="B4779" t="str">
            <v>ESCAVAÇÃO VERTICAL A CÉU ABERTO, EM OBRAS DE EDIFICAÇÃO, INCLUINDO CARGA, DESCARGA E TRANSPORTE, EM SOLO DE 1ª CATEGORIA COM ESCAVADEIRA HIDRÁULICA (CAÇAMBA: 1,2 M³ / 155 HP), FROTA DE 3 CAMINHÕES BASCULANTES DE 14 M³, DMT ATÉ 1 KM E VELOCIDADE MÉDIA 14KM</v>
          </cell>
          <cell r="C4779" t="str">
            <v>M3</v>
          </cell>
          <cell r="D4779" t="str">
            <v>6,13</v>
          </cell>
        </row>
        <row r="4780">
          <cell r="A4780">
            <v>101209</v>
          </cell>
          <cell r="B4780" t="str">
            <v>ESCAVAÇÃO VERTICAL A CÉU ABERTO, EM OBRAS DE EDIFICAÇÃO, INCLUINDO CARGA, DESCARGA E TRANSPORTE, EM SOLO DE 1ª CATEGORIA COM ESCAVADEIRA HIDRÁULICA (CAÇAMBA: 1,2 M³ / 155 HP), FROTA DE 3 CAMINHÕES BASCULANTES DE 18 M³, DMT ATÉ 1 KM E VELOCIDADE MÉDIA 14KM</v>
          </cell>
          <cell r="C4780" t="str">
            <v>M3</v>
          </cell>
          <cell r="D4780" t="str">
            <v>5,68</v>
          </cell>
        </row>
        <row r="4781">
          <cell r="A4781">
            <v>101210</v>
          </cell>
          <cell r="B4781" t="str">
            <v>ESCAVAÇÃO VERTICAL A CÉU ABERTO, EM OBRAS DE EDIFICAÇÃO, INCLUINDO CARGA, DESCARGA E TRANSPORTE, EM SOLO DE 1ª CATEGORIA COM ESCAVADEIRA HIDRÁULICA (CAÇAMBA: 0,8 M³ / 111 HP), FROTA DE 4 CAMINHÕES BASCULANTES DE 14 M³, DMT DE 1,5 KM E VELOCIDADE MÉDIA 18K</v>
          </cell>
          <cell r="C4781" t="str">
            <v>M3</v>
          </cell>
          <cell r="D4781" t="str">
            <v>10,21</v>
          </cell>
        </row>
        <row r="4782">
          <cell r="A4782">
            <v>101211</v>
          </cell>
          <cell r="B4782" t="str">
            <v>ESCAVAÇÃO VERTICAL A CÉU ABERTO, EM OBRAS DE EDIFICAÇÃO, INCLUINDO CARGA, DESCARGA E TRANSPORTE, EM SOLO DE 1ª CATEGORIA COM ESCAVADEIRA HIDRÁULICA (CAÇAMBA: 0,8 M³ / 111 HP), FROTA DE 4 CAMINHÕES BASCULANTES DE 14 M³, DMT DE 2 KM E VELOCIDADE MÉDIA 19KM/</v>
          </cell>
          <cell r="C4782" t="str">
            <v>M3</v>
          </cell>
          <cell r="D4782" t="str">
            <v>10,96</v>
          </cell>
        </row>
        <row r="4783">
          <cell r="A4783">
            <v>101212</v>
          </cell>
          <cell r="B4783" t="str">
            <v>ESCAVAÇÃO VERTICAL A CÉU ABERTO, EM OBRAS DE EDIFICAÇÃO, INCLUINDO CARGA, DESCARGA E TRANSPORTE, EM SOLO DE 1ª CATEGORIA COM ESCAVADEIRA HIDRÁULICA (CAÇAMBA: 0,8 M³ / 111 HP), FROTA DE 5 CAMINHÕES BASCULANTES DE 14 M³, DMT DE 3 KM E VELOCIDADE MÉDIA 20KM/</v>
          </cell>
          <cell r="C4783" t="str">
            <v>M3</v>
          </cell>
          <cell r="D4783" t="str">
            <v>12,77</v>
          </cell>
        </row>
        <row r="4784">
          <cell r="A4784">
            <v>101213</v>
          </cell>
          <cell r="B4784" t="str">
            <v>ESCAVAÇÃO VERTICAL A CÉU ABERTO, EM OBRAS DE EDIFICAÇÃO, INCLUINDO CARGA, DESCARGA E TRANSPORTE, EM SOLO DE 1ª CATEGORIA COM ESCAVADEIRA HIDRÁULICA (CAÇAMBA: 0,8 M³ / 111 HP), FROTA DE 6 CAMINHÕES BASCULANTES DE 14 M³, DMT DE 4 KM E VELOCIDADE MÉDIA 22KM/</v>
          </cell>
          <cell r="C4784" t="str">
            <v>M3</v>
          </cell>
          <cell r="D4784" t="str">
            <v>14,22</v>
          </cell>
        </row>
        <row r="4785">
          <cell r="A4785">
            <v>101214</v>
          </cell>
          <cell r="B4785" t="str">
            <v>ESCAVAÇÃO VERTICAL A CÉU ABERTO, EM OBRAS DE EDIFICAÇÃO, INCLUINDO CARGA, DESCARGA E TRANSPORTE, EM SOLO DE 1ª CATEGORIA COM ESCAVADEIRA HIDRÁULICA (CAÇAMBA: 0,8 M³ / 111 HP), FROTA DE 7 CAMINHÕES BASCULANTES DE 14 M³, DMT DE 6 KM E VELOCIDADE MÉDIA 22KM/</v>
          </cell>
          <cell r="C4785" t="str">
            <v>M3</v>
          </cell>
          <cell r="D4785" t="str">
            <v>17,25</v>
          </cell>
        </row>
        <row r="4786">
          <cell r="A4786">
            <v>101215</v>
          </cell>
          <cell r="B4786" t="str">
            <v>ESCAVAÇÃO VERTICAL A CÉU ABERTO, EM OBRAS DE EDIFICAÇÃO, INCLUINDO CARGA, DESCARGA E TRANSPORTE, EM SOLO DE 1ª CATEGORIA COM ESCAVADEIRA HIDRÁULICA (CAÇAMBA: 0,8 M³ / 111 HP), FROTA DE 4 CAMINHÕES BASCULANTES DE 18 M³, DMT DE 1,5 KM E VELOCIDADE MÉDIA 18K</v>
          </cell>
          <cell r="C4786" t="str">
            <v>M3</v>
          </cell>
          <cell r="D4786" t="str">
            <v>9,74</v>
          </cell>
        </row>
        <row r="4787">
          <cell r="A4787">
            <v>101216</v>
          </cell>
          <cell r="B4787" t="str">
            <v>ESCAVAÇÃO VERTICAL A CÉU ABERTO, EM OBRAS DE EDIFICAÇÃO, INCLUINDO CARGA, DESCARGA E TRANSPORTE, EM SOLO DE 1ª CATEGORIA COM ESCAVADEIRA HIDRÁULICA (CAÇAMBA: 0,8 M³ / 111 HP), FROTA DE 4 CAMINHÕES BASCULANTES DE 18 M³, DMT DE 2 KM E VELOCIDADE MÉDIA 19KM/</v>
          </cell>
          <cell r="C4787" t="str">
            <v>M3</v>
          </cell>
          <cell r="D4787" t="str">
            <v>10,25</v>
          </cell>
        </row>
        <row r="4788">
          <cell r="A4788">
            <v>101217</v>
          </cell>
          <cell r="B4788" t="str">
            <v>ESCAVAÇÃO VERTICAL A CÉU ABERTO, EM OBRAS DE EDIFICAÇÃO, INCLUINDO CARGA, DESCARGA E TRANSPORTE, EM SOLO DE 1ª CATEGORIA COM ESCAVADEIRA HIDRÁULICA (CAÇAMBA: 0,8 M³ / 111 HP), FROTA DE 5 CAMINHÕES BASCULANTES DE 18 M³, DMT DE 3 KM E VELOCIDADE MÉDIA 20KM/</v>
          </cell>
          <cell r="C4788" t="str">
            <v>M3</v>
          </cell>
          <cell r="D4788" t="str">
            <v>11,90</v>
          </cell>
        </row>
        <row r="4789">
          <cell r="A4789">
            <v>101218</v>
          </cell>
          <cell r="B4789" t="str">
            <v>ESCAVAÇÃO VERTICAL A CÉU ABERTO, EM OBRAS DE EDIFICAÇÃO, INCLUINDO CARGA, DESCARGA E TRANSPORTE, EM SOLO DE 1ª CATEGORIA COM ESCAVADEIRA HIDRÁULICA (CAÇAMBA: 0,8 M³ / 111 HP), FROTA DE 5 CAMINHÕES BASCULANTES DE 18 M³, DMT DE 4 KM E VELOCIDADE MÉDIA 22KM/</v>
          </cell>
          <cell r="C4789" t="str">
            <v>M3</v>
          </cell>
          <cell r="D4789" t="str">
            <v>12,64</v>
          </cell>
        </row>
        <row r="4790">
          <cell r="A4790">
            <v>101219</v>
          </cell>
          <cell r="B4790" t="str">
            <v>ESCAVAÇÃO VERTICAL A CÉU ABERTO, EM OBRAS DE EDIFICAÇÃO, INCLUINDO CARGA, DESCARGA E TRANSPORTE, EM SOLO DE 1ª CATEGORIA COM ESCAVADEIRA HIDRÁULICA (CAÇAMBA: 0,8 M³ / 111 HP), FROTA DE 6 CAMINHÕES BASCULANTES DE 18 M³, DMT DE 6 KM E VELOCIDADE MÉDIA 22KM/</v>
          </cell>
          <cell r="C4790" t="str">
            <v>M3</v>
          </cell>
          <cell r="D4790" t="str">
            <v>15,36</v>
          </cell>
        </row>
        <row r="4791">
          <cell r="A4791">
            <v>101220</v>
          </cell>
          <cell r="B4791" t="str">
            <v>ESCAVAÇÃO VERTICAL A CÉU ABERTO, EM OBRAS DE EDIFICAÇÃO, INCLUINDO CARGA, DESCARGA E TRANSPORTE, EM SOLO DE 1ª CATEGORIA COM ESCAVADEIRA HIDRÁULICA (CAÇAMBA: 1,2 M³ / 155 HP), FROTA DE 5 CAMINHÕES BASCULANTES DE 14 M³, DMT DE 1,5 KM E VELOCIDADE MÉDIA 18K</v>
          </cell>
          <cell r="C4791" t="str">
            <v>M3</v>
          </cell>
          <cell r="D4791" t="str">
            <v>9,59</v>
          </cell>
        </row>
        <row r="4792">
          <cell r="A4792">
            <v>101221</v>
          </cell>
          <cell r="B4792" t="str">
            <v>ESCAVAÇÃO VERTICAL A CÉU ABERTO, EM OBRAS DE EDIFICAÇÃO, INCLUINDO CARGA, DESCARGA E TRANSPORTE, EM SOLO DE 1ª CATEGORIA COM ESCAVADEIRA HIDRÁULICA (CAÇAMBA: 1,2 M³ / 155 HP), FROTA DE 5 CAMINHÕES BASCULANTES DE 14 M³, DMT DE 2 KM E VELOCIDADE MÉDIA 19KM/</v>
          </cell>
          <cell r="C4792" t="str">
            <v>M3</v>
          </cell>
          <cell r="D4792" t="str">
            <v>10,17</v>
          </cell>
        </row>
        <row r="4793">
          <cell r="A4793">
            <v>101222</v>
          </cell>
          <cell r="B4793" t="str">
            <v>ESCAVAÇÃO VERTICAL A CÉU ABERTO, EM OBRAS DE EDIFICAÇÃO, INCLUINDO CARGA, DESCARGA E TRANSPORTE, EM SOLO DE 1ª CATEGORIA COM ESCAVADEIRA HIDRÁULICA (CAÇAMBA: 1,2 M³ / 155 HP), FROTA DE 6 CAMINHÕES BASCULANTES DE 14 M³, DMT DE 3 KM E VELOCIDADE MÉDIA 20KM/</v>
          </cell>
          <cell r="C4793" t="str">
            <v>M3</v>
          </cell>
          <cell r="D4793" t="str">
            <v>11,83</v>
          </cell>
        </row>
        <row r="4794">
          <cell r="A4794">
            <v>101223</v>
          </cell>
          <cell r="B4794" t="str">
            <v>ESCAVAÇÃO VERTICAL A CÉU ABERTO, EM OBRAS DE EDIFICAÇÃO, INCLUINDO CARGA, DESCARGA E TRANSPORTE, EM SOLO DE 1ª CATEGORIA COM ESCAVADEIRA HIDRÁULICA (CAÇAMBA: 1,2 M³ / 155 HP), FROTA DE 7 CAMINHÕES BASCULANTES DE 14 M³, DMT DE 4 KM E VELOCIDADE MÉDIA 22KM/</v>
          </cell>
          <cell r="C4794" t="str">
            <v>M3</v>
          </cell>
          <cell r="D4794" t="str">
            <v>13,13</v>
          </cell>
        </row>
        <row r="4795">
          <cell r="A4795">
            <v>101224</v>
          </cell>
          <cell r="B4795" t="str">
            <v>ESCAVAÇÃO VERTICAL A CÉU ABERTO, EM OBRAS DE EDIFICAÇÃO, INCLUINDO CARGA, DESCARGA E TRANSPORTE, EM SOLO DE 1ª CATEGORIA COM ESCAVADEIRA HIDRÁULICA (CAÇAMBA: 1,2 M³ / 155 HP), FROTA DE 9 CAMINHÕES BASCULANTES DE 14 M³, DMT DE 6 KM E VELOCIDADE MÉDIA 22KM/</v>
          </cell>
          <cell r="C4795" t="str">
            <v>M3</v>
          </cell>
          <cell r="D4795" t="str">
            <v>16,48</v>
          </cell>
        </row>
        <row r="4796">
          <cell r="A4796">
            <v>101225</v>
          </cell>
          <cell r="B4796" t="str">
            <v>ESCAVAÇÃO VERTICAL A CÉU ABERTO, EM OBRAS DE EDIFICAÇÃO, INCLUINDO CARGA, DESCARGA E TRANSPORTE, EM SOLO DE 1ª CATEGORIA COM ESCAVADEIRA HIDRÁULICA (CAÇAMBA: 1,2 M³ / 155 HP), FROTA DE 5 CAMINHÕES BASCULANTES DE 18 M³, DMT DE 1,5 KM E VELOCIDADE MÉDIA 18K</v>
          </cell>
          <cell r="C4796" t="str">
            <v>M3</v>
          </cell>
          <cell r="D4796" t="str">
            <v>8,77</v>
          </cell>
        </row>
        <row r="4797">
          <cell r="A4797">
            <v>101226</v>
          </cell>
          <cell r="B4797" t="str">
            <v>ESCAVAÇÃO VERTICAL A CÉU ABERTO, EM OBRAS DE EDIFICAÇÃO, INCLUINDO CARGA, DESCARGA E TRANSPORTE, EM SOLO DE 1ª CATEGORIA COM ESCAVADEIRA HIDRÁULICA (CAÇAMBA: 1,2 M³ / 155 HP), FROTA DE 5 CAMINHÕES BASCULANTES DE 18 M³, DMT DE 2 KM E VELOCIDADE MÉDIA 19KM/</v>
          </cell>
          <cell r="C4797" t="str">
            <v>M3</v>
          </cell>
          <cell r="D4797" t="str">
            <v>9,29</v>
          </cell>
        </row>
        <row r="4798">
          <cell r="A4798">
            <v>101227</v>
          </cell>
          <cell r="B4798" t="str">
            <v>ESCAVAÇÃO VERTICAL A CÉU ABERTO, EM OBRAS DE EDIFICAÇÃO, INCLUINDO CARGA, DESCARGA E TRANSPORTE, EM SOLO DE 1ª CATEGORIA COM ESCAVADEIRA HIDRÁULICA (CAÇAMBA: 1,2 M³ / 155 HP), FROTA DE 6 CAMINHÕES BASCULANTES DE 18 M³, DMT DE 3 KM E VELOCIDADE MÉDIA 20KM/</v>
          </cell>
          <cell r="C4798" t="str">
            <v>M3</v>
          </cell>
          <cell r="D4798" t="str">
            <v>10,76</v>
          </cell>
        </row>
        <row r="4799">
          <cell r="A4799">
            <v>101228</v>
          </cell>
          <cell r="B4799" t="str">
            <v>ESCAVAÇÃO VERTICAL A CÉU ABERTO, EM OBRAS DE EDIFICAÇÃO, INCLUINDO CARGA, DESCARGA E TRANSPORTE, EM SOLO DE 1ª CATEGORIA COM ESCAVADEIRA HIDRÁULICA (CAÇAMBA: 1,2 M³ / 155 HP), FROTA DE 6 CAMINHÕES BASCULANTES DE 18 M³, DMT DE 4 KM E VELOCIDADE MÉDIA 22KM/</v>
          </cell>
          <cell r="C4799" t="str">
            <v>M3</v>
          </cell>
          <cell r="D4799" t="str">
            <v>11,53</v>
          </cell>
        </row>
        <row r="4800">
          <cell r="A4800">
            <v>101229</v>
          </cell>
          <cell r="B4800" t="str">
            <v>ESCAVAÇÃO VERTICAL A CÉU ABERTO, EM OBRAS DE EDIFICAÇÃO, INCLUINDO CARGA, DESCARGA E TRANSPORTE, EM SOLO DE 1ª CATEGORIA COM ESCAVADEIRA HIDRÁULICA (CAÇAMBA: 1,2 M³ / 155 HP), FROTA DE 8 CAMINHÕES BASCULANTES DE 18 M³, DMT DE 6 KM E VELOCIDADE MÉDIA 22KM/</v>
          </cell>
          <cell r="C4800" t="str">
            <v>M3</v>
          </cell>
          <cell r="D4800" t="str">
            <v>14,51</v>
          </cell>
        </row>
        <row r="4801">
          <cell r="A4801">
            <v>101230</v>
          </cell>
          <cell r="B4801" t="str">
            <v>ESCAVAÇÃO VERTICAL A CÉU ABERTO, EM OBRAS DE INFRAESTRUTURA, INCLUINDO CARGA, DESCARGA E TRANSPORTE, EM SOLO DE 1ª CATEGORIA COM ESCAVADEIRA HIDRÁULICA (CAÇAMBA: 0,8 M³ / 111 HP), FROTA DE 3 CAMINHÕES BASCULANTES DE 14 M³, DMT ATÉ 1 KM E VELOCIDADE MÉDIA1</v>
          </cell>
          <cell r="C4801" t="str">
            <v>M3</v>
          </cell>
          <cell r="D4801" t="str">
            <v>6,38</v>
          </cell>
        </row>
        <row r="4802">
          <cell r="A4802">
            <v>101231</v>
          </cell>
          <cell r="B4802" t="str">
            <v>ESCAVAÇÃO VERTICAL A CÉU ABERTO, EM OBRAS DE INFRAESTRUTURA, INCLUINDO CARGA, DESCARGA E TRANSPORTE, EM SOLO DE 1ª CATEGORIA COM ESCAVADEIRA HIDRÁULICA (CAÇAMBA: 0,8 M³ / 111 HP), FROTA DE 3 CAMINHÕES BASCULANTES DE 18 M³, DMT ATÉ 1 KM E VELOCIDADE MÉDIA1</v>
          </cell>
          <cell r="C4802" t="str">
            <v>M3</v>
          </cell>
          <cell r="D4802" t="str">
            <v>6,04</v>
          </cell>
        </row>
        <row r="4803">
          <cell r="A4803">
            <v>101232</v>
          </cell>
          <cell r="B4803" t="str">
            <v>ESCAVAÇÃO VERTICAL A CÉU ABERTO, EM OBRAS DE INFRAESTRUTURA, INCLUINDO CARGA, DESCARGA E TRANSPORTE, EM SOLO DE 1ª CATEGORIA COM ESCAVADEIRA HIDRÁULICA (CAÇAMBA: 1,2 M³ / 155 HP), FROTA DE 3 CAMINHÕES BASCULANTES DE 14 M³, DMT ATÉ 1 KM E VELOCIDADE MÉDIA1</v>
          </cell>
          <cell r="C4803" t="str">
            <v>M3</v>
          </cell>
          <cell r="D4803" t="str">
            <v>5,50</v>
          </cell>
        </row>
        <row r="4804">
          <cell r="A4804">
            <v>101233</v>
          </cell>
          <cell r="B4804" t="str">
            <v>ESCAVAÇÃO VERTICAL A CÉU ABERTO, EM OBRAS DE INFRAESTRUTURA, INCLUINDO CARGA, DESCARGA E TRANSPORTE, EM SOLO DE 1ª CATEGORIA COM ESCAVADEIRA HIDRÁULICA (CAÇAMBA: 1,2 M³ / 155 HP), FROTA DE 3 CAMINHÕES BASCULANTES DE 18 M³, DMT ATÉ 1 KM E VELOCIDADE MÉDIA1</v>
          </cell>
          <cell r="C4804" t="str">
            <v>M3</v>
          </cell>
          <cell r="D4804" t="str">
            <v>5,05</v>
          </cell>
        </row>
        <row r="4805">
          <cell r="A4805">
            <v>101234</v>
          </cell>
          <cell r="B4805" t="str">
            <v>ESCAVAÇÃO VERTICAL A CÉU ABERTO, EM OBRAS DE INFRAESTRUTURA, INCLUINDO CARGA, DESCARGA E TRANSPORTE, EM SOLO DE 1ª CATEGORIA COM ESCAVADEIRA HIDRÁULICA (CAÇAMBA: 0,8 M³ / 111HP), FROTA DE 5 CAMINHÕES BASCULANTES DE 14 M³, DMT DE 1,5 KM E VELOCIDADE MÉDIA1</v>
          </cell>
          <cell r="C4805" t="str">
            <v>M3</v>
          </cell>
          <cell r="D4805" t="str">
            <v>9,94</v>
          </cell>
        </row>
        <row r="4806">
          <cell r="A4806">
            <v>101235</v>
          </cell>
          <cell r="B4806" t="str">
            <v>ESCAVAÇÃO VERTICAL A CÉU ABERTO, EM OBRAS DE INFRAESTRUTURA, INCLUINDO CARGA, DESCARGA E TRANSPORTE, EM SOLO DE 1ª CATEGORIA COM ESCAVADEIRA HIDRÁULICA (CAÇAMBA: 0,8 M³ / 111HP), FROTA DE 5 CAMINHÕES BASCULANTES DE 14 M³, DMT DE 2 KM E VELOCIDADE MÉDIA 19</v>
          </cell>
          <cell r="C4806" t="str">
            <v>M3</v>
          </cell>
          <cell r="D4806" t="str">
            <v>10,50</v>
          </cell>
        </row>
        <row r="4807">
          <cell r="A4807">
            <v>101236</v>
          </cell>
          <cell r="B4807" t="str">
            <v>ESCAVAÇÃO VERTICAL A CÉU ABERTO, EM OBRAS DE INFRAESTRUTURA, INCLUINDO CARGA, DESCARGA E TRANSPORTE, EM SOLO DE 1ª CATEGORIA COM ESCAVADEIRA HIDRÁULICA (CAÇAMBA: 0,8 M³ / 111HP), FROTA DE 6 CAMINHÕES BASCULANTES DE 14 M³, DMT DE 3 KM E VELOCIDADE MÉDIA 20</v>
          </cell>
          <cell r="C4807" t="str">
            <v>M3</v>
          </cell>
          <cell r="D4807" t="str">
            <v>12,24</v>
          </cell>
        </row>
        <row r="4808">
          <cell r="A4808">
            <v>101237</v>
          </cell>
          <cell r="B4808" t="str">
            <v>ESCAVAÇÃO VERTICAL A CÉU ABERTO, EM OBRAS DE INFRAESTRUTURA, INCLUINDO CARGA, DESCARGA E TRANSPORTE, EM SOLO DE 1ª CATEGORIA COM ESCAVADEIRA HIDRÁULICA (CAÇAMBA: 0,8 M³ / 111HP), FROTA DE 6 CAMINHÕES BASCULANTES DE 14 M³, DMT DE 4 KM E VELOCIDADE MÉDIA 22</v>
          </cell>
          <cell r="C4808" t="str">
            <v>M3</v>
          </cell>
          <cell r="D4808" t="str">
            <v>13,10</v>
          </cell>
        </row>
        <row r="4809">
          <cell r="A4809">
            <v>101238</v>
          </cell>
          <cell r="B4809" t="str">
            <v>ESCAVAÇÃO VERTICAL A CÉU ABERTO, EM OBRAS DE INFRAESTRUTURA, INCLUINDO CARGA, DESCARGA E TRANSPORTE, EM SOLO DE 1ª CATEGORIA COM ESCAVADEIRA HIDRÁULICA (CAÇAMBA: 0,8 M³ / 111HP), FROTA DE 8 CAMINHÕES BASCULANTES DE 14 M³, DMT DE 6 KM E VELOCIDADE MÉDIA 22</v>
          </cell>
          <cell r="C4809" t="str">
            <v>M3</v>
          </cell>
          <cell r="D4809" t="str">
            <v>16,54</v>
          </cell>
        </row>
        <row r="4810">
          <cell r="A4810">
            <v>101239</v>
          </cell>
          <cell r="B4810" t="str">
            <v>ESCAVAÇÃO VERTICAL A CÉU ABERTO, EM OBRAS DE INFRAESTRUTURA, INCLUINDO CARGA, DESCARGA E TRANSPORTE, EM SOLO DE 1ª CATEGORIA COM ESCAVADEIRA HIDRÁULICA (CAÇAMBA: 0,8 M³ / 111HP), FROTA DE 4 CAMINHÕES BASCULANTES DE 18 M³, DMT DE 1,5 KM E VELOCIDADE MÉDIA1</v>
          </cell>
          <cell r="C4810" t="str">
            <v>M3</v>
          </cell>
          <cell r="D4810" t="str">
            <v>8,77</v>
          </cell>
        </row>
        <row r="4811">
          <cell r="A4811">
            <v>101240</v>
          </cell>
          <cell r="B4811" t="str">
            <v>ESCAVAÇÃO VERTICAL A CÉU ABERTO, EM OBRAS DE INFRAESTRUTURA, INCLUINDO CARGA, DESCARGA E TRANSPORTE, EM SOLO DE 1ª CATEGORIA COM ESCAVADEIRA HIDRÁULICA (CAÇAMBA: 0,8 M³ / 111HP), FROTA DE 4 CAMINHÕES BASCULANTES DE 18 M³, DMT DE 2 KM E VELOCIDADE MÉDIA 19</v>
          </cell>
          <cell r="C4811" t="str">
            <v>M3</v>
          </cell>
          <cell r="D4811" t="str">
            <v>9,29</v>
          </cell>
        </row>
        <row r="4812">
          <cell r="A4812">
            <v>101241</v>
          </cell>
          <cell r="B4812" t="str">
            <v>ESCAVAÇÃO VERTICAL A CÉU ABERTO, EM OBRAS DE INFRAESTRUTURA, INCLUINDO CARGA, DESCARGA E TRANSPORTE, EM SOLO DE 1ª CATEGORIA COM ESCAVADEIRA HIDRÁULICA (CAÇAMBA: 0,8 M³ / 111HP), FROTA DE 5 CAMINHÕES BASCULANTES DE 18 M³, DMT DE 3 KM E VELOCIDADE MÉDIA 20</v>
          </cell>
          <cell r="C4812" t="str">
            <v>M3</v>
          </cell>
          <cell r="D4812" t="str">
            <v>10,83</v>
          </cell>
        </row>
        <row r="4813">
          <cell r="A4813">
            <v>101242</v>
          </cell>
          <cell r="B4813" t="str">
            <v>ESCAVAÇÃO VERTICAL A CÉU ABERTO, EM OBRAS DE INFRAESTRUTURA, INCLUINDO CARGA, DESCARGA E TRANSPORTE, EM SOLO DE 1ª CATEGORIA COM ESCAVADEIRA HIDRÁULICA (CAÇAMBA: 0,8 M³ / 111HP), FROTA DE 6 CAMINHÕES BASCULANTES DE 18 M³, DMT DE 4 KM E VELOCIDADE MÉDIA 22</v>
          </cell>
          <cell r="C4813" t="str">
            <v>M3</v>
          </cell>
          <cell r="D4813" t="str">
            <v>12,06</v>
          </cell>
        </row>
        <row r="4814">
          <cell r="A4814">
            <v>101243</v>
          </cell>
          <cell r="B4814" t="str">
            <v>ESCAVAÇÃO VERTICAL A CÉU ABERTO, EM OBRAS DE INFRAESTRUTURA, INCLUINDO CARGA, DESCARGA E TRANSPORTE, EM SOLO DE 1ª CATEGORIA COM ESCAVADEIRA HIDRÁULICA (CAÇAMBA: 0,8 M³ / 111HP), FROTA DE 7 CAMINHÕES BASCULANTES DE 18 M³, DMT DE 6 KM E VELOCIDADE MÉDIA 22</v>
          </cell>
          <cell r="C4814" t="str">
            <v>M3</v>
          </cell>
          <cell r="D4814" t="str">
            <v>14,69</v>
          </cell>
        </row>
        <row r="4815">
          <cell r="A4815">
            <v>101244</v>
          </cell>
          <cell r="B4815" t="str">
            <v>ESCAVAÇÃO VERTICAL A CÉU ABERTO, EM OBRAS DE INFRAESTRUTURA, INCLUINDO CARGA, DESCARGA E TRANSPORTE, EM SOLO DE 1ª CATEGORIA COM ESCAVADEIRA HIDRÁULICA (CAÇAMBA: 1,2M³ / 155HP), FROTA DE 6 CAMINHÕES BASCULANTES DE 14 M³, DMT DE 1,5 KM E VELOCIDADE MÉDIA18</v>
          </cell>
          <cell r="C4815" t="str">
            <v>M3</v>
          </cell>
          <cell r="D4815" t="str">
            <v>9,20</v>
          </cell>
        </row>
        <row r="4816">
          <cell r="A4816">
            <v>101245</v>
          </cell>
          <cell r="B4816" t="str">
            <v>ESCAVAÇÃO VERTICAL A CÉU ABERTO, EM OBRAS DE INFRAESTRUTURA, INCLUINDO CARGA, DESCARGA E TRANSPORTE, EM SOLO DE 1ª CATEGORIA COM ESCAVADEIRA HIDRÁULICA (CAÇAMBA: 1,2 M³ / 155HP), FROTA DE 6 CAMINHÕES BASCULANTES DE 14 M³, DMT DE 2 KM E VELOCIDADE MÉDIA 19</v>
          </cell>
          <cell r="C4816" t="str">
            <v>M3</v>
          </cell>
          <cell r="D4816" t="str">
            <v>9,78</v>
          </cell>
        </row>
        <row r="4817">
          <cell r="A4817">
            <v>101246</v>
          </cell>
          <cell r="B4817" t="str">
            <v>ESCAVAÇÃO VERTICAL A CÉU ABERTO, EM OBRAS DE INFRAESTRUTURA, INCLUINDO CARGA, DESCARGA E TRANSPORTE, EM SOLO DE 1ª CATEGORIA COM ESCAVADEIRA HIDRÁULICA (CAÇAMBA: 1,2 M³ / 155HP), FROTA DE 7 CAMINHÕES BASCULANTES DE 14 M³, DMT DE 3 KM E VELOCIDADE MÉDIA 20</v>
          </cell>
          <cell r="C4817" t="str">
            <v>M3</v>
          </cell>
          <cell r="D4817" t="str">
            <v>11,37</v>
          </cell>
        </row>
        <row r="4818">
          <cell r="A4818">
            <v>101247</v>
          </cell>
          <cell r="B4818" t="str">
            <v>ESCAVAÇÃO VERTICAL A CÉU ABERTO, EM OBRAS DE INFRAESTRUTURA, INCLUINDO CARGA, DESCARGA E TRANSPORTE, EM SOLO DE 1ª CATEGORIA COM ESCAVADEIRA HIDRÁULICA (CAÇAMBA: 1,2 M³ / 155HP), FROTA DE 8 CAMINHÕES BASCULANTES DE 14 M³, DMT DE 4 KM E VELOCIDADE MÉDIA 22</v>
          </cell>
          <cell r="C4818" t="str">
            <v>M3</v>
          </cell>
          <cell r="D4818" t="str">
            <v>12,61</v>
          </cell>
        </row>
        <row r="4819">
          <cell r="A4819">
            <v>101248</v>
          </cell>
          <cell r="B4819" t="str">
            <v>ESCAVAÇÃO VERTICAL A CÉU ABERTO, EM OBRAS DE INFRAESTRUTURA, INCLUINDO CARGA, DESCARGA E TRANSPORTE, EM SOLO DE 1ª CATEGORIA COM ESCAVADEIRA HIDRÁULICA (CAÇAMBA: 1,2 M³ / 155HP), FROTA DE 10 CAMINHÕES BASCULANTES DE 14 M³, DMT DE 6 KM E VELOCIDADE MÉDIA22</v>
          </cell>
          <cell r="C4819" t="str">
            <v>M3</v>
          </cell>
          <cell r="D4819" t="str">
            <v>15,81</v>
          </cell>
        </row>
        <row r="4820">
          <cell r="A4820">
            <v>101249</v>
          </cell>
          <cell r="B4820" t="str">
            <v>ESCAVAÇÃO VERTICAL A CÉU ABERTO, EM OBRAS DE INFRAESTRUTURA, INCLUINDO CARGA, DESCARGA E TRANSPORTE, EM SOLO DE 1ª CATEGORIA COM ESCAVADEIRA HIDRÁULICA (CAÇAMBA: 1,2 M³ / 155HP), FROTA DE 5 CAMINHÕES BASCULANTES DE 18 M³, DMT DE 1,5 KM E VELOCIDADE MÉDIA1</v>
          </cell>
          <cell r="C4820" t="str">
            <v>M3</v>
          </cell>
          <cell r="D4820" t="str">
            <v>8,02</v>
          </cell>
        </row>
        <row r="4821">
          <cell r="A4821">
            <v>101250</v>
          </cell>
          <cell r="B4821" t="str">
            <v>ESCAVAÇÃO VERTICAL A CÉU ABERTO, EM OBRAS DE INFRAESTRUTURA, INCLUINDO CARGA, DESCARGA E TRANSPORTE, EM SOLO DE 1ª CATEGORIA COM ESCAVADEIRA HIDRÁULICA (CAÇAMBA: 1,2 M³ / 155HP), FROTA DE 6 CAMINHÕES BASCULANTES DE 18 M³, DMT DE 2 KM E VELOCIDADE MÉDIA 19</v>
          </cell>
          <cell r="C4821" t="str">
            <v>M3</v>
          </cell>
          <cell r="D4821" t="str">
            <v>8,87</v>
          </cell>
        </row>
        <row r="4822">
          <cell r="A4822">
            <v>101251</v>
          </cell>
          <cell r="B4822" t="str">
            <v>ESCAVAÇÃO VERTICAL A CÉU ABERTO, EM OBRAS DE INFRAESTRUTURA, INCLUINDO CARGA, DESCARGA E TRANSPORTE, EM SOLO DE 1ª CATEGORIA COM ESCAVADEIRA HIDRÁULICA (CAÇAMBA: 1,2 M³ / 155HP), FROTA DE 6 CAMINHÕES BASCULANTES DE 18 M³, DMT DE 3 KM E VELOCIDADE MÉDIA 20</v>
          </cell>
          <cell r="C4822" t="str">
            <v>M3</v>
          </cell>
          <cell r="D4822" t="str">
            <v>10,16</v>
          </cell>
        </row>
        <row r="4823">
          <cell r="A4823">
            <v>101252</v>
          </cell>
          <cell r="B4823" t="str">
            <v>ESCAVAÇÃO VERTICAL A CÉU ABERTO, EM OBRAS DE INFRAESTRUTURA, INCLUINDO CARGA, DESCARGA E TRANSPORTE, EM SOLO DE 1ª CATEGORIA COM ESCAVADEIRA HIDRÁULICA (CAÇAMBA: 1,2 M³ / 155HP), FROTA DE 7 CAMINHÕES BASCULANTES DE 18 M³, DMT DE 4 KM E VELOCIDADE MÉDIA 22</v>
          </cell>
          <cell r="C4823" t="str">
            <v>M3</v>
          </cell>
          <cell r="D4823" t="str">
            <v>11,03</v>
          </cell>
        </row>
        <row r="4824">
          <cell r="A4824">
            <v>101253</v>
          </cell>
          <cell r="B4824" t="str">
            <v>ESCAVAÇÃO VERTICAL A CÉU ABERTO, EM OBRAS DE INFRAESTRUTURA, INCLUINDO CARGA, DESCARGA E TRANSPORTE, EM SOLO DE 1ª CATEGORIA COM ESCAVADEIRA HIDRÁULICA (CAÇAMBA: 1,2 M³ / 155HP), FROTA DE 9 CAMINHÕES BASCULANTES DE 18 M³, DMT DE 6 KM E VELOCIDADE MÉDIA 22</v>
          </cell>
          <cell r="C4824" t="str">
            <v>M3</v>
          </cell>
          <cell r="D4824" t="str">
            <v>13,91</v>
          </cell>
        </row>
        <row r="4825">
          <cell r="A4825">
            <v>101254</v>
          </cell>
          <cell r="B4825" t="str">
            <v>ESCAVAÇÃO VERTICAL A CÉU ABERTO, EM OBRAS DE EDIFICAÇÃO, INCLUINDO CARGA, DESCARGA E TRANSPORTE, EM SOLO DE 1ª CATEGORIA COM ESCAVADEIRA HIDRÁULICA (CAÇAMBA: 0,8 M³ / 111HP), FROTA DE 3 CAMINHÕES BASCULANTES DE 10 M³, DMT ATÉ 1 KM E VELOCIDADE MÉDIA 14KM/</v>
          </cell>
          <cell r="C4825" t="str">
            <v>M3</v>
          </cell>
          <cell r="D4825" t="str">
            <v>7,39</v>
          </cell>
        </row>
        <row r="4826">
          <cell r="A4826">
            <v>101255</v>
          </cell>
          <cell r="B4826" t="str">
            <v>ESCAVAÇÃO VERTICAL A CÉU ABERTO, EM OBRAS DE EDIFICAÇÃO, INCLUINDO CARGA, DESCARGA E TRANSPORTE, EM SOLO DE 1ª CATEGORIA COM ESCAVADEIRA HIDRÁULICA (CAÇAMBA: 1,2 M³ / 155HP), FROTA DE 3 CAMINHÕES BASCULANTES DE 10 M³, DMT ATÉ 1 KM E VELOCIDADE MÉDIA 14KM/</v>
          </cell>
          <cell r="C4826" t="str">
            <v>M3</v>
          </cell>
          <cell r="D4826" t="str">
            <v>6,55</v>
          </cell>
        </row>
        <row r="4827">
          <cell r="A4827">
            <v>101256</v>
          </cell>
          <cell r="B4827" t="str">
            <v>ESCAVAÇÃO VERTICAL A CÉU ABERTO, EM OBRAS DE EDIFICAÇÃO, INCLUINDO CARGA, DESCARGA E TRANSPORTE, EM SOLO DE 1ª CATEGORIA COM ESCAVADEIRA HIDRÁULICA (CAÇAMBA: 0,8 M³ / 111HP), FROTA DE 5 CAMINHÕES BASCULANTES DE 10 M³, DMT DE 1,5 KM E VELOCIDADE MÉDIA 18KM</v>
          </cell>
          <cell r="C4827" t="str">
            <v>M3</v>
          </cell>
          <cell r="D4827" t="str">
            <v>11,41</v>
          </cell>
        </row>
        <row r="4828">
          <cell r="A4828">
            <v>101257</v>
          </cell>
          <cell r="B4828" t="str">
            <v>ESCAVAÇÃO VERTICAL A CÉU ABERTO, EM OBRAS DE EDIFICAÇÃO, INCLUINDO CARGA, DESCARGA E TRANSPORTE, EM SOLO DE 1ª CATEGORIA COM ESCAVADEIRA HIDRÁULICA (CAÇAMBA: 0,8 M³ / 111HP), FROTA DE 5 CAMINHÕES BASCULANTES DE 10 M³, DMT DE 2 KM E VELOCIDADE MÉDIA 19KM/H</v>
          </cell>
          <cell r="C4828" t="str">
            <v>M3</v>
          </cell>
          <cell r="D4828" t="str">
            <v>12,07</v>
          </cell>
        </row>
        <row r="4829">
          <cell r="A4829">
            <v>101258</v>
          </cell>
          <cell r="B4829" t="str">
            <v>ESCAVAÇÃO VERTICAL A CÉU ABERTO, EM OBRAS DE EDIFICAÇÃO, INCLUINDO CARGA, DESCARGA E TRANSPORTE, EM SOLO DE 1ª CATEGORIA COM ESCAVADEIRA HIDRÁULICA (CAÇAMBA: 0,8 M³ / 111HP), FROTA DE 6 CAMINHÕES BASCULANTES DE 10 M³, DMT DE 3 KM E VELOCIDADE MÉDIA 20KM/H</v>
          </cell>
          <cell r="C4829" t="str">
            <v>M3</v>
          </cell>
          <cell r="D4829" t="str">
            <v>13,99</v>
          </cell>
        </row>
        <row r="4830">
          <cell r="A4830">
            <v>101259</v>
          </cell>
          <cell r="B4830" t="str">
            <v>ESCAVAÇÃO VERTICAL A CÉU ABERTO, EM OBRAS DE EDIFICAÇÃO, INCLUINDO CARGA, DESCARGA E TRANSPORTE, EM SOLO DE 1ª CATEGORIA COM ESCAVADEIRA HIDRÁULICA (CAÇAMBA: 0,8 M³ / 111HP), FROTA DE 7 CAMINHÕES BASCULANTES DE 10 M³, DMT DE 4 KM E VELOCIDADE MÉDIA 22KM/H</v>
          </cell>
          <cell r="C4830" t="str">
            <v>M3</v>
          </cell>
          <cell r="D4830" t="str">
            <v>15,52</v>
          </cell>
        </row>
        <row r="4831">
          <cell r="A4831">
            <v>101260</v>
          </cell>
          <cell r="B4831" t="str">
            <v>ESCAVAÇÃO VERTICAL A CÉU ABERTO, EM OBRAS DE EDIFICAÇÃO, INCLUINDO CARGA, DESCARGA E TRANSPORTE, EM SOLO DE 1ª CATEGORIA COM ESCAVADEIRA HIDRÁULICA (CAÇAMBA: 0,8 M³ / 111HP), FROTA DE 9 CAMINHÕES BASCULANTES DE 10 M³, DMT DE 6 KM E VELOCIDADE MÉDIA 22KM/H</v>
          </cell>
          <cell r="C4831" t="str">
            <v>M3</v>
          </cell>
          <cell r="D4831" t="str">
            <v>19,40</v>
          </cell>
        </row>
        <row r="4832">
          <cell r="A4832">
            <v>101261</v>
          </cell>
          <cell r="B4832" t="str">
            <v>ESCAVAÇÃO VERTICAL A CÉU ABERTO, EM OBRAS DE EDIFICAÇÃO, INCLUINDO CARGA, DESCARGA E TRANSPORTE, EM SOLO DE 1ª CATEGORIA COM ESCAVADEIRA HIDRÁULICA (CAÇAMBA: 1,2 M³ / 155HP), FROTA DE 6 CAMINHÕES BASCULANTES DE 10 M³, DMT DE 1,5 KM E VELOCIDADE MÉDIA 18KM</v>
          </cell>
          <cell r="C4832" t="str">
            <v>M3</v>
          </cell>
          <cell r="D4832" t="str">
            <v>10,80</v>
          </cell>
        </row>
        <row r="4833">
          <cell r="A4833">
            <v>101262</v>
          </cell>
          <cell r="B4833" t="str">
            <v>ESCAVAÇÃO VERTICAL A CÉU ABERTO, EM OBRAS DE EDIFICAÇÃO, INCLUINDO CARGA, DESCARGA E TRANSPORTE, EM SOLO DE 1ª CATEGORIA COM ESCAVADEIRA HIDRÁULICA (CAÇAMBA: 1,2 M³ / 155HP), FROTA DE 6 CAMINHÕES BASCULANTES DE 10 M³, DMT DE 2 KM E VELOCIDADE MÉDIA 19KM/H</v>
          </cell>
          <cell r="C4833" t="str">
            <v>M3</v>
          </cell>
          <cell r="D4833" t="str">
            <v>11,45</v>
          </cell>
        </row>
        <row r="4834">
          <cell r="A4834">
            <v>101263</v>
          </cell>
          <cell r="B4834" t="str">
            <v>ESCAVAÇÃO VERTICAL A CÉU ABERTO, EM OBRAS DE EDIFICAÇÃO, INCLUINDO CARGA, DESCARGA E TRANSPORTE, EM SOLO DE 1ª CATEGORIA COM ESCAVADEIRA HIDRÁULICA (CAÇAMBA: 1,2 M³ / 155HP), FROTA DE 7 CAMINHÕES BASCULANTES DE 10 M³, DMT DE 3 KM E VELOCIDADE MÉDIA 20KM/H</v>
          </cell>
          <cell r="C4834" t="str">
            <v>M3</v>
          </cell>
          <cell r="D4834" t="str">
            <v>13,25</v>
          </cell>
        </row>
        <row r="4835">
          <cell r="A4835">
            <v>101264</v>
          </cell>
          <cell r="B4835" t="str">
            <v>ESCAVAÇÃO VERTICAL A CÉU ABERTO, EM OBRAS DE EDIFICAÇÃO, INCLUINDO CARGA, DESCARGA E TRANSPORTE, EM SOLO DE 1ª CATEGORIA COM ESCAVADEIRA HIDRÁULICA (CAÇAMBA: 1,2 M³ / 155HP), FROTA DE 8 CAMINHÕES BASCULANTES DE 10 M³, DMT DE 4 KM E VELOCIDADE MÉDIA 22KM/H</v>
          </cell>
          <cell r="C4835" t="str">
            <v>M3</v>
          </cell>
          <cell r="D4835" t="str">
            <v>14,67</v>
          </cell>
        </row>
        <row r="4836">
          <cell r="A4836">
            <v>101265</v>
          </cell>
          <cell r="B4836" t="str">
            <v>ESCAVAÇÃO VERTICAL A CÉU ABERTO, EM OBRAS DE EDIFICAÇÃO, INCLUINDO CARGA, DESCARGA E TRANSPORTE, EM SOLO DE 1ª CATEGORIA COM ESCAVADEIRA HIDRÁULICA (CAÇAMBA: 1,2 M³ / 155HP), FROTA DE 10 CAMINHÕES BASCULANTES DE 10 M³, DMT DE 6 KM E VELOCIDADE MÉDIA 22KM/</v>
          </cell>
          <cell r="C4836" t="str">
            <v>M3</v>
          </cell>
          <cell r="D4836" t="str">
            <v>18,31</v>
          </cell>
        </row>
        <row r="4837">
          <cell r="A4837">
            <v>101266</v>
          </cell>
          <cell r="B4837" t="str">
            <v>ESCAVAÇÃO VERTICAL A CÉU ABERTO, EM OBRAS DE INFRAESTRUTURA, INCLUINDO CARGA, DESCARGA E TRANSPORTE, EM SOLO DE 1ª CATEGORIA COM ESCAVADEIRA HIDRÁULICA (CAÇAMBA: 0,8 M³ / 111HP), FROTA DE 3 CAMINHÕES BASCULANTES DE 10 M³, DMT ATÉ 1 KM E VELOCIDADE MÉDIA14</v>
          </cell>
          <cell r="C4837" t="str">
            <v>M3</v>
          </cell>
          <cell r="D4837" t="str">
            <v>6,58</v>
          </cell>
        </row>
        <row r="4838">
          <cell r="A4838">
            <v>101267</v>
          </cell>
          <cell r="B4838" t="str">
            <v>ESCAVAÇÃO VERTICAL A CÉU ABERTO, EM OBRAS DE INFRAESTRUTURA, INCLUINDO CARGA, DESCARGA E TRANSPORTE, EM SOLO DE 1ª CATEGORIA COM ESCAVADEIRA HIDRÁULICA (CAÇAMBA: 1,2 M³ / 155HP), FROTA DE 4 CAMINHÕES BASCULANTES DE 10 M³, DMT ATÉ 1 KM E VELOCIDADE MÉDIA14</v>
          </cell>
          <cell r="C4838" t="str">
            <v>M3</v>
          </cell>
          <cell r="D4838" t="str">
            <v>6,29</v>
          </cell>
        </row>
        <row r="4839">
          <cell r="A4839">
            <v>101268</v>
          </cell>
          <cell r="B4839" t="str">
            <v>ESCAVAÇÃO VERTICAL A CÉU ABERTO, EM OBRAS DE INFRAESTRUTURA, INCLUINDO CARGA, DESCARGA E TRANSPORTE, EM SOLO DE 1ª CATEGORIA COM ESCAVADEIRA HIDRÁULICA (CAÇAMBA: 0,8 M³ / 111HP), FROTA DE 5 CAMINHÕES BASCULANTES DE 10 M³, DMT DE 1,5 KM E VELOCIDADE MÉDIA1</v>
          </cell>
          <cell r="C4839" t="str">
            <v>M3</v>
          </cell>
          <cell r="D4839" t="str">
            <v>10,42</v>
          </cell>
        </row>
        <row r="4840">
          <cell r="A4840">
            <v>101269</v>
          </cell>
          <cell r="B4840" t="str">
            <v>ESCAVAÇÃO VERTICAL A CÉU ABERTO, EM OBRAS DE INFRAESTRUTURA, INCLUINDO CARGA, DESCARGA E TRANSPORTE, EM SOLO DE 1ª CATEGORIA COM ESCAVADEIRA HIDRÁULICA (CAÇAMBA: 0,8 M³ / 111HP), FROTA DE 6 CAMINHÕES BASCULANTES DE 10 M³, DMT DE 2 KM E VELOCIDADE MÉDIA 19</v>
          </cell>
          <cell r="C4840" t="str">
            <v>M3</v>
          </cell>
          <cell r="D4840" t="str">
            <v>11,56</v>
          </cell>
        </row>
        <row r="4841">
          <cell r="A4841">
            <v>101270</v>
          </cell>
          <cell r="B4841" t="str">
            <v>ESCAVAÇÃO VERTICAL A CÉU ABERTO, EM OBRAS DE INFRAESTRUTURA, INCLUINDO CARGA, DESCARGA E TRANSPORTE, EM SOLO DE 1ª CATEGORIA COM ESCAVADEIRA HIDRÁULICA (CAÇAMBA: 0,8 M³ / 111HP), FROTA DE 7 CAMINHÕES BASCULANTES DE 10 M³, DMT DE 3 KM E VELOCIDADE MÉDIA 20</v>
          </cell>
          <cell r="C4841" t="str">
            <v>M3</v>
          </cell>
          <cell r="D4841" t="str">
            <v>13,40</v>
          </cell>
        </row>
        <row r="4842">
          <cell r="A4842">
            <v>101271</v>
          </cell>
          <cell r="B4842" t="str">
            <v>ESCAVAÇÃO VERTICAL A CÉU ABERTO, EM OBRAS DE INFRAESTRUTURA, INCLUINDO CARGA, DESCARGA E TRANSPORTE, EM SOLO DE 1ª CATEGORIA COM ESCAVADEIRA HIDRÁULICA (CAÇAMBA: 0,8 M³ / 111HP), FROTA DE 8 CAMINHÕES BASCULANTES DE 10 M³, DMT DE 4 KM E VELOCIDADE MÉDIA 22</v>
          </cell>
          <cell r="C4842" t="str">
            <v>M3</v>
          </cell>
          <cell r="D4842" t="str">
            <v>14,85</v>
          </cell>
        </row>
        <row r="4843">
          <cell r="A4843">
            <v>101272</v>
          </cell>
          <cell r="B4843" t="str">
            <v>ESCAVAÇÃO VERTICAL A CÉU ABERTO, EM OBRAS DE INFRAESTRUTURA, INCLUINDO CARGA, DESCARGA E TRANSPORTE, EM SOLO DE 1ª CATEGORIA COM ESCAVADEIRA HIDRÁULICA (CAÇAMBA: 0,8 M³ / 111HP), FROTA DE 10 CAMINHÕES BASCULANTES DE 10 M³, DMT DE 6 KM E VELOCIDADE MÉDIA22</v>
          </cell>
          <cell r="C4843" t="str">
            <v>M3</v>
          </cell>
          <cell r="D4843" t="str">
            <v>18,55</v>
          </cell>
        </row>
        <row r="4844">
          <cell r="A4844">
            <v>101273</v>
          </cell>
          <cell r="B4844" t="str">
            <v>ESCAVAÇÃO VERTICAL A CÉU ABERTO, EM OBRAS DE INFRAESTRUTURA, INCLUINDO CARGA, DESCARGA E TRANSPORTE, EM SOLO DE 1ª CATEGORIA COM ESCAVADEIRA HIDRÁULICA (CAÇAMBA: 1,2 M³ / 155HP), FROTA DE 6 CAMINHÕES BASCULANTES DE 10 M³, DMT DE 1,5 KM E VELOCIDADE MÉDIA1</v>
          </cell>
          <cell r="C4844" t="str">
            <v>M3</v>
          </cell>
          <cell r="D4844" t="str">
            <v>9,95</v>
          </cell>
        </row>
        <row r="4845">
          <cell r="A4845">
            <v>101274</v>
          </cell>
          <cell r="B4845" t="str">
            <v>ESCAVAÇÃO VERTICAL A CÉU ABERTO, EM OBRAS DE INFRAESTRUTURA, INCLUINDO CARGA, DESCARGA E TRANSPORTE, EM SOLO DE 1ª CATEGORIA COM ESCAVADEIRA HIDRÁULICA (CAÇAMBA: 1,2 M³ / 155HP), FROTA DE 7 CAMINHÕES BASCULANTES DE 10 M³, DMT DE 2 KM E VELOCIDADE MÉDIA 19</v>
          </cell>
          <cell r="C4845" t="str">
            <v>M3</v>
          </cell>
          <cell r="D4845" t="str">
            <v>10,98</v>
          </cell>
        </row>
        <row r="4846">
          <cell r="A4846">
            <v>101275</v>
          </cell>
          <cell r="B4846" t="str">
            <v>ESCAVAÇÃO VERTICAL A CÉU ABERTO, EM OBRAS DE INFRAESTRUTURA, INCLUINDO CARGA, DESCARGA E TRANSPORTE, EM SOLO DE 1ª CATEGORIA COM ESCAVADEIRA HIDRÁULICA (CAÇAMBA: 1,2 M³ / 155HP), FROTA DE 8 CAMINHÕES BASCULANTES DE 10 M³, DMT DE 3 KM E VELOCIDADE MÉDIA 20</v>
          </cell>
          <cell r="C4846" t="str">
            <v>M3</v>
          </cell>
          <cell r="D4846" t="str">
            <v>12,74</v>
          </cell>
        </row>
        <row r="4847">
          <cell r="A4847">
            <v>101276</v>
          </cell>
          <cell r="B4847" t="str">
            <v>ESCAVAÇÃO VERTICAL A CÉU ABERTO, EM OBRAS DE INFRAESTRUTURA, INCLUINDO CARGA, DESCARGA E TRANSPORTE, EM SOLO DE 1ª CATEGORIA COM ESCAVADEIRA HIDRÁULICA (CAÇAMBA: 1,2 M³ / 155HP), FROTA DE 9 CAMINHÕES BASCULANTES DE 10 M³, DMT DE 4 KM E VELOCIDADE MÉDIA 22</v>
          </cell>
          <cell r="C4847" t="str">
            <v>M3</v>
          </cell>
          <cell r="D4847" t="str">
            <v>14,07</v>
          </cell>
        </row>
        <row r="4848">
          <cell r="A4848">
            <v>101277</v>
          </cell>
          <cell r="B4848" t="str">
            <v>ESCAVAÇÃO VERTICAL A CÉU ABERTO, EM OBRAS DE INFRAESTRUTURA, INCLUINDO CARGA, DESCARGA E TRANSPORTE, EM SOLO DE 1ª CATEGORIA COM ESCAVADEIRA HIDRÁULICA (CAÇAMBA: 1,2 M³ / 155HP), FROTA DE 12 CAMINHÕES BASCULANTES DE 10 M³, DMT DE 6 KM E VELOCIDADE MÉDIA22</v>
          </cell>
          <cell r="C4848" t="str">
            <v>M3</v>
          </cell>
          <cell r="D4848" t="str">
            <v>17,97</v>
          </cell>
        </row>
        <row r="4849">
          <cell r="A4849">
            <v>72915</v>
          </cell>
          <cell r="B4849" t="str">
            <v>ESCAVACAO MECANICA DE VALA EM MATERIAL DE 2A. CATEGORIA ATE 2 M DE PROFUNDIDADE COM UTILIZACAO DE ESCAVADEIRA HIDRAULICA</v>
          </cell>
          <cell r="C4849" t="str">
            <v>M3</v>
          </cell>
          <cell r="D4849" t="str">
            <v>9,24</v>
          </cell>
        </row>
        <row r="4850">
          <cell r="A4850">
            <v>72917</v>
          </cell>
          <cell r="B4850" t="str">
            <v>ESCAVACAO MECANICA DE VALA EM MATERIAL 2A. CATEGORIA DE 2,01 ATE 4,00 M DE PROFUNDIDADE COM UTILIZACAO DE ESCAVADEIRA HIDRAULICA</v>
          </cell>
          <cell r="C4850" t="str">
            <v>M3</v>
          </cell>
          <cell r="D4850" t="str">
            <v>10,56</v>
          </cell>
        </row>
        <row r="4851">
          <cell r="A4851">
            <v>72918</v>
          </cell>
          <cell r="B4851" t="str">
            <v>ESCAVACAO MECANICA DE VALA EM MATERIAL 2A. CATEGORIA DE 4,01 ATE 6,00 M DE PROFUNDIDADE COM UTILIZACAO DE ESCAVADEIRA HIDRAULICA</v>
          </cell>
          <cell r="C4851" t="str">
            <v>M3</v>
          </cell>
          <cell r="D4851" t="str">
            <v>12,32</v>
          </cell>
        </row>
        <row r="4852">
          <cell r="A4852" t="str">
            <v>73965/9</v>
          </cell>
          <cell r="B4852" t="str">
            <v>ESCAVACAO MANUAL DE VALA EM LODO, DE 1,5 ATE 3M, EXCLUINDO ESGOTAMENTO/ESCORAMENTO.</v>
          </cell>
          <cell r="C4852" t="str">
            <v>M3</v>
          </cell>
          <cell r="D4852" t="str">
            <v>146,20</v>
          </cell>
        </row>
        <row r="4853">
          <cell r="A4853" t="str">
            <v>79506/2</v>
          </cell>
          <cell r="B4853" t="str">
            <v>ESCAVAÇÃO MANUAL DE VALA/CAVA EM LODO, ENTRE 3 E 4,5M DE PROFUNDIDADE</v>
          </cell>
          <cell r="C4853" t="str">
            <v>M3</v>
          </cell>
          <cell r="D4853" t="str">
            <v>219,30</v>
          </cell>
        </row>
        <row r="4854">
          <cell r="A4854">
            <v>83343</v>
          </cell>
          <cell r="B4854" t="str">
            <v>ESCAVACAO MECANICA DE VALAS (SOLO COM AGUA), PROFUNDIDADE MAIOR QUE 4,00 M ATE 6,00 M.</v>
          </cell>
          <cell r="C4854" t="str">
            <v>M3</v>
          </cell>
          <cell r="D4854" t="str">
            <v>11,39</v>
          </cell>
        </row>
        <row r="4855">
          <cell r="A4855">
            <v>90082</v>
          </cell>
          <cell r="B4855" t="str">
            <v>ESCAVAÇÃO MECANIZADA DE VALA COM PROF. ATÉ 1,5 M (MÉDIA ENTRE MONTANTE E JUSANTE/UMA COMPOSIÇÃO POR TRECHO), COM ESCAVADEIRA HIDRÁULICA (0,8 M3), LARG. DE 1,5 M A 2,5 M, EM SOLO DE 1A CATEGORIA, EM LOCAIS COM ALTO NÍVEL DE INTERFERÊNCIA. AF_01/2015</v>
          </cell>
          <cell r="C4855" t="str">
            <v>M3</v>
          </cell>
          <cell r="D4855" t="str">
            <v>7,30</v>
          </cell>
        </row>
        <row r="4856">
          <cell r="A4856">
            <v>90084</v>
          </cell>
          <cell r="B4856" t="str">
            <v>ESCAVAÇÃO MECANIZADA DE VALA COM PROF. MAIOR QUE 1,5 M ATÉ 3,0 M (MÉDIA ENTRE MONTANTE E JUSANTE/UMA COMPOSIÇÃO POR TRECHO), COM ESCAVADEIRA HIDRÁULICA (0,8 M3/111 HP), LARGURA ATÉ 1,5 M, EM SOLO DE 1A CATEGORIA, EM LOCAIS COM ALTO NÍVEL DE INTERFERÊNCIA.</v>
          </cell>
          <cell r="C4856" t="str">
            <v>M3</v>
          </cell>
          <cell r="D4856" t="str">
            <v>7,10</v>
          </cell>
        </row>
        <row r="4857">
          <cell r="A4857">
            <v>90085</v>
          </cell>
          <cell r="B4857" t="str">
            <v>ESCAVAÇÃO MECANIZADA DE VALA COM PROF. MAIOR QUE 1,5 M ATÉ 3,0 M (MÉDIA ENTRE MONTANTE E JUSANTE/UMA COMPOSIÇÃO POR TRECHO), COM ESCAVADEIRA HIDRÁULICA (0,8 M3/111 HP), LARG. DE 1,5 M A 2,5 M, EM SOLO DE 1A CATEGORIA, EM LOCAIS COM ALTO NÍVEL DE INTERFERÊ</v>
          </cell>
          <cell r="C4857" t="str">
            <v>M3</v>
          </cell>
          <cell r="D4857" t="str">
            <v>6,67</v>
          </cell>
        </row>
        <row r="4858">
          <cell r="A4858">
            <v>90086</v>
          </cell>
          <cell r="B4858" t="str">
            <v>ESCAVAÇÃO MECANIZADA DE VALA COM PROF. MAIOR QUE 3,0 M ATÉ 4,5 M(MÉDIA ENTRE MONTANTE E JUSANTE/UMA COMPOSIÇÃO POR TRECHO), COM ESCAVADEIRA HIDRÁULICA (0,8 M3/111 HP), LARG. MENOR QUE 1,5 M, EM SOLO DE 1A CATEGORIA, EM LOCAIS COM ALTO NÍVEL DE INTERFERÊNC</v>
          </cell>
          <cell r="C4858" t="str">
            <v>M3</v>
          </cell>
          <cell r="D4858" t="str">
            <v>6,75</v>
          </cell>
        </row>
        <row r="4859">
          <cell r="A4859">
            <v>90087</v>
          </cell>
          <cell r="B4859" t="str">
            <v>ESCAVAÇÃO MECANIZADA DE VALA COM PROF. DE 3,0 M ATÉ 4,5 M(MÉDIA ENTRE MONTANTE E JUSANTE/UMA COMPOSIÇÃO POR TRECHO), COM ESCAVADEIRA HIDRÁULICA (1,2 M3/155 HP), LARG. DE 1,5 M A 2,5 M, EM SOLO DE 1A CATEGORIA, EM LOCAIS COM ALTO NÍVEL DE INTERFERÊNCIA. AF</v>
          </cell>
          <cell r="C4859" t="str">
            <v>M3</v>
          </cell>
          <cell r="D4859" t="str">
            <v>5,81</v>
          </cell>
        </row>
        <row r="4860">
          <cell r="A4860">
            <v>90088</v>
          </cell>
          <cell r="B4860" t="str">
            <v>ESCAVAÇÃO MECANIZADA DE VALA COM PROF. MAIOR QUE 4,5 M ATÉ 6,0 M(MÉDIA ENTRE MONTANTE E JUSANTE/UMA COMPOSIÇÃO POR TRECHO), COM ESCAVADEIRA HIDRÁULICA (1,2 M3/155 HP), LARG. MENOR QUE 1,5 M, EM SOLO DE 1A CATEGORIA, EM LOCAIS COM ALTO NÍVEL DE INTERFERÊNC</v>
          </cell>
          <cell r="C4860" t="str">
            <v>M3</v>
          </cell>
          <cell r="D4860" t="str">
            <v>5,94</v>
          </cell>
        </row>
        <row r="4861">
          <cell r="A4861">
            <v>90090</v>
          </cell>
          <cell r="B4861" t="str">
            <v>ESCAVAÇÃO MECANIZADA DE VALA COM PROF. MAIOR QUE 4,5 M ATÉ 6,0 M(MÉDIA ENTRE MONTANTE E JUSANTE/UMA COMPOSIÇÃO POR TRECHO), COM ESCAVADEIRA HIDRÁULICA (1,2 M3/155 HP), LARG. DE 1,5 M A 2,5 M, EM SOLO DE 1A CATEGORIA, EM LOCAIS COM ALTO NÍVEL DE INTERFERÊN</v>
          </cell>
          <cell r="C4861" t="str">
            <v>M3</v>
          </cell>
          <cell r="D4861" t="str">
            <v>5,70</v>
          </cell>
        </row>
        <row r="4862">
          <cell r="A4862">
            <v>90091</v>
          </cell>
          <cell r="B4862" t="str">
            <v>ESCAVAÇÃO MECANIZADA DE VALA COM PROF. ATÉ 1,5 M(MÉDIA ENTRE MONTANTE E JUSANTE/UMA COMPOSIÇÃO POR TRECHO), COM ESCAVADEIRA HIDRÁULICA (0,8 M3), LARG. DE 1,5M A 2,5 M, EM SOLO DE 1A CATEGORIA, LOCAIS COM BAIXO NÍVEL DE INTERFERÊNCIA. AF_01/2015</v>
          </cell>
          <cell r="C4862" t="str">
            <v>M3</v>
          </cell>
          <cell r="D4862" t="str">
            <v>4,36</v>
          </cell>
        </row>
        <row r="4863">
          <cell r="A4863">
            <v>90092</v>
          </cell>
          <cell r="B4863" t="str">
            <v>ESCAVAÇÃO MECANIZADA DE VALA COM PROF. MAIOR QUE 1,5 M E ATÉ 3,0 M(MÉDIA ENTRE MONTANTE E JUSANTE/UMA COMPOSIÇÃO POR TRECHO), COM ESCAVADEIRA HIDRÁULICA (0,8 M3/111 HP), LARG. MENOR QUE 1,5 M, EM SOLO DE 1A CATEGORIA, LOCAIS COM BAIXO NÍVEL DE INTERFERÊNC</v>
          </cell>
          <cell r="C4863" t="str">
            <v>M3</v>
          </cell>
          <cell r="D4863" t="str">
            <v>4,23</v>
          </cell>
        </row>
        <row r="4864">
          <cell r="A4864">
            <v>90093</v>
          </cell>
          <cell r="B4864" t="str">
            <v>ESCAVAÇÃO MECANIZADA DE VALA COM PROF. MAIOR QUE 1,5 M ATÉ 3,0 M (MÉDIA ENTRE MONTANTE E JUSANTE/UMA COMPOSIÇÃO POR TRECHO), COM ESCAVADEIRA HIDRÁULICA (0,8 M3/111 HP), LARG. DE 1,5 M A 2,5 M, EM SOLO DE 1A CATEGORIA, LOCAIS COM BAIXO NÍVEL DE INTERFERÊNC</v>
          </cell>
          <cell r="C4864" t="str">
            <v>M3</v>
          </cell>
          <cell r="D4864" t="str">
            <v>3,98</v>
          </cell>
        </row>
        <row r="4865">
          <cell r="A4865">
            <v>90094</v>
          </cell>
          <cell r="B4865" t="str">
            <v>ESCAVAÇÃO MECANIZADA DE VALA COM PROF. MAIOR QUE 3,0 M ATÉ 4,5 M (MÉDIA ENTRE MONTANTE E JUSANTE/UMA COMPOSIÇÃO POR TRECHO), COM ESCAVADEIRA HIDRÁULICA (0,8 M3/111 HP), LARG. MENOR QUE 1,5 M, EM SOLO DE 1A CATEGORIA, LOCAIS COM BAIXO NÍVEL DE INTERFERÊNCI</v>
          </cell>
          <cell r="C4865" t="str">
            <v>M3</v>
          </cell>
          <cell r="D4865" t="str">
            <v>4,01</v>
          </cell>
        </row>
        <row r="4866">
          <cell r="A4866">
            <v>90095</v>
          </cell>
          <cell r="B4866" t="str">
            <v>ESCAVAÇÃO MECANIZADA DE VALA COM PROF. MAIOR QUE 3,0 M ATÉ 4,5 M (MÉDIA ENTRE MONTANTE E JUSANTE/UMA COMPOSIÇÃO POR TRECHO), COM ESCAVADEIRA HIDRÁULICA (1,2 M3/155 HP), LARG. DE 1,5 M A 2,5 M, EM SOLO DE 1A CATEGORIA, LOCAIS COM BAIXO NÍVEL DE INTERFERÊNC</v>
          </cell>
          <cell r="C4866" t="str">
            <v>M3</v>
          </cell>
          <cell r="D4866" t="str">
            <v>3,47</v>
          </cell>
        </row>
        <row r="4867">
          <cell r="A4867">
            <v>90096</v>
          </cell>
          <cell r="B4867" t="str">
            <v>ESCAVAÇÃO MECANIZADA DE VALA COM PROF. MAIOR QUE 4,5 M ATÉ 6,0 M (MÉDIA ENTRE MONTANTE E JUSANTE/UMA COMPOSIÇÃO POR TRECHO), COM ESCAVADEIRA HIDRÁULICA (1,2 M3/155 HP), LARG. MENOR QUE 1,5 M, EM SOLO DE 1A CATEGORIA, LOCAIS COM BAIXO NÍVEL DE INTERFERÊNCI</v>
          </cell>
          <cell r="C4867" t="str">
            <v>M3</v>
          </cell>
          <cell r="D4867" t="str">
            <v>3,54</v>
          </cell>
        </row>
        <row r="4868">
          <cell r="A4868">
            <v>90098</v>
          </cell>
          <cell r="B4868" t="str">
            <v>ESCAVAÇÃO MECANIZADA DE VALA COM PROF. MAIOR QUE 4,5 M ATÉ 6,0 M (MÉDIA ENTRE MONTANTE E JUSANTE/UMA COMPOSIÇÃO POR TRECHO), COM ESCAVADEIRA HIDRÁULICA (1,2 M3/155 HP), LARG. DE 1,5 M A 2,5 M, EM SOLO DE 1A CATEGORIA, LOCAIS COM BAIXO NÍVEL DE INTERFERÊNC</v>
          </cell>
          <cell r="C4868" t="str">
            <v>M3</v>
          </cell>
          <cell r="D4868" t="str">
            <v>3,39</v>
          </cell>
        </row>
        <row r="4869">
          <cell r="A4869">
            <v>90099</v>
          </cell>
          <cell r="B4869" t="str">
            <v>ESCAVAÇÃO MECANIZADA DE VALA COM PROF. ATÉ 1,5 M (MÉDIA ENTRE MONTANTE E JUSANTE/UMA COMPOSIÇÃO POR TRECHO), COM RETROESCAVADEIRA (0,26 M3/88 HP), LARG. MENOR QUE 0,8 M, EM SOLO DE 1A CATEGORIA, EM LOCAIS COM ALTO NÍVEL DE INTERFERÊNCIA. AF_01/2015</v>
          </cell>
          <cell r="C4869" t="str">
            <v>M3</v>
          </cell>
          <cell r="D4869" t="str">
            <v>9,58</v>
          </cell>
        </row>
        <row r="4870">
          <cell r="A4870">
            <v>90100</v>
          </cell>
          <cell r="B4870" t="str">
            <v>ESCAVAÇÃO MECANIZADA DE VALA COM PROF. ATÉ 1,5 M (MÉDIA ENTRE MONTANTE E JUSANTE/UMA COMPOSIÇÃO POR TRECHO), COM RETROESCAVADEIRA (0,26 M3/88 HP), LARG. DE 0,8 M A 1,5 M, EM SOLO DE 1A CATEGORIA, EM LOCAIS COM ALTO NÍVEL DE INTERFERÊNCIA. AF_01/2015</v>
          </cell>
          <cell r="C4870" t="str">
            <v>M3</v>
          </cell>
          <cell r="D4870" t="str">
            <v>8,15</v>
          </cell>
        </row>
        <row r="4871">
          <cell r="A4871">
            <v>90101</v>
          </cell>
          <cell r="B4871" t="str">
            <v>ESCAVAÇÃO MECANIZADA DE VALA COM PROF. MAIOR QUE 1,5 M ATÉ 3,0 M (MÉDIA ENTRE MONTANTE E JUSANTE/UMA COMPOSIÇÃO POR TRECHO), COM RETROESCAVADEIRA (0,26 M3/88 HP), LARG. MENOR QUE 0,8 M, EM SOLO DE 1A CATEGORIA, EM LOCAIS COM ALTO NÍVEL DE INTERFERÊNCIA.AF</v>
          </cell>
          <cell r="C4871" t="str">
            <v>M3</v>
          </cell>
          <cell r="D4871" t="str">
            <v>8,05</v>
          </cell>
        </row>
        <row r="4872">
          <cell r="A4872">
            <v>90102</v>
          </cell>
          <cell r="B4872" t="str">
            <v>ESCAVAÇÃO MECANIZADA DE VALA COM PROF. MAIOR QUE 1,5 M ATÉ 3,0 M (MÉDIA ENTRE MONTANTE E JUSANTE/UMA COMPOSIÇÃO POR TRECHO), COM RETROESCAVADEIRA (0,26 M3/ POTÊNCIA:88 HP), LARGURA DE 0,8 M A 1,5 M, EM SOLO DE 1A CATEGORIA, EM LOCAIS COM ALTO NÍVEL DE INT</v>
          </cell>
          <cell r="C4872" t="str">
            <v>M3</v>
          </cell>
          <cell r="D4872" t="str">
            <v>7,32</v>
          </cell>
        </row>
        <row r="4873">
          <cell r="A4873">
            <v>90105</v>
          </cell>
          <cell r="B4873" t="str">
            <v>ESCAVAÇÃO MECANIZADA DE VALA COM PROFUNDIDADE ATÉ 1,5 M (MÉDIA ENTRE MONTANTE E JUSANTE/UMA COMPOSIÇÃO POR TRECHO) COM RETROESCAVADEIRA (CAPACIDADE DA CAÇAMBA DA RETRO: 0,26 M3 / POTÊNCIA: 88 HP), LARGURA MENOR QUE 0,8 M, EM SOLO DE 1A CATEGORIA, LOCAISCO</v>
          </cell>
          <cell r="C4873" t="str">
            <v>M3</v>
          </cell>
          <cell r="D4873" t="str">
            <v>5,72</v>
          </cell>
        </row>
        <row r="4874">
          <cell r="A4874">
            <v>90106</v>
          </cell>
          <cell r="B4874" t="str">
            <v>ESCAVAÇÃO MECANIZADA DE VALA COM PROFUNDIDADE ATÉ 1,5 M (MÉDIA ENTRE MONTANTE E JUSANTE/UMA COMPOSIÇÃO POR TRECHO) COM RETROESCAVADEIRA (CAPACIDADE DA CAÇAMBA DA RETRO: 0,26 M3 / POTÊNCIA: 88 HP), LARGURA DE 0,8 M A 1,5 M, EM SOLO DE 1A CATEGORIA, LOCAISC</v>
          </cell>
          <cell r="C4874" t="str">
            <v>M3</v>
          </cell>
          <cell r="D4874" t="str">
            <v>4,86</v>
          </cell>
        </row>
        <row r="4875">
          <cell r="A4875">
            <v>90107</v>
          </cell>
          <cell r="B4875" t="str">
            <v>ESCAVAÇÃO MECANIZADA DE VALA COM PROFUNDIDADE MAIOR QUE 1,5 M ATÉ 3,0 M (MÉDIA ENTRE MONTANTE E JUSANTE/UMA COMPOSIÇÃO POR TRECHO) COM RETROESCAVADEIRA (CAPACIDADE DA CAÇAMBA DA RETRO: 0,26 M3 / POTÊNCIA: 88 HP), LARGURA MENOR QUE 0,8 M, EM SOLO DE1A CATE</v>
          </cell>
          <cell r="C4875" t="str">
            <v>M3</v>
          </cell>
          <cell r="D4875" t="str">
            <v>4,80</v>
          </cell>
        </row>
        <row r="4876">
          <cell r="A4876">
            <v>90108</v>
          </cell>
          <cell r="B4876" t="str">
            <v>ESCAVAÇÃO MECANIZADA DE VALA COM PROFUNDIDADE MAIOR QUE 1,5 M ATÉ 3,0 M (MÉDIA ENTRE MONTANTE E JUSANTE/UMA COMPOSIÇÃO POR TRECHO) COM RETROESCAVADEIRA (CAPACIDADE DA CAÇAMBA DA RETRO: 0,26 M3 / POTÊNCIA: 88 HP), LARGURA DE 0,8 M A 1,5 M, EM SOLO DE 1A CA</v>
          </cell>
          <cell r="C4876" t="str">
            <v>M3</v>
          </cell>
          <cell r="D4876" t="str">
            <v>4,36</v>
          </cell>
        </row>
        <row r="4877">
          <cell r="A4877">
            <v>93358</v>
          </cell>
          <cell r="B4877" t="str">
            <v>ESCAVAÇÃO MANUAL DE VALA COM PROFUNDIDADE MENOR OU IGUAL A 1,30 M. AF_03/2016</v>
          </cell>
          <cell r="C4877" t="str">
            <v>M3</v>
          </cell>
          <cell r="D4877" t="str">
            <v>57,83</v>
          </cell>
        </row>
        <row r="4878">
          <cell r="A4878">
            <v>94304</v>
          </cell>
          <cell r="B4878" t="str">
            <v>ATERRO MECANIZADO DE VALA COM ESCAVADEIRA HIDRÁULICA (CAPACIDADE DA CAÇAMBA: 0,8 M³ / POTÊNCIA: 111 HP), LARGURA DE 1,5 A 2,5 M, PROFUNDIDADE ATÉ 1,5 M, COM SOLO ARGILO-ARENOSO. AF_05/2016</v>
          </cell>
          <cell r="C4878" t="str">
            <v>M3</v>
          </cell>
          <cell r="D4878" t="str">
            <v>25,09</v>
          </cell>
        </row>
        <row r="4879">
          <cell r="A4879">
            <v>94305</v>
          </cell>
          <cell r="B4879" t="str">
            <v>ATERRO MECANIZADO DE VALA COM ESCAVADEIRA HIDRÁULICA (CAPACIDADE DA CAÇAMBA: 0,8 M³ / POTÊNCIA: 111 HP), LARGURA ATÉ 1,5 M, PROFUNDIDADE DE 1,5 A 3,0 M, COM SOLO ARGILO-ARENOSO. AF_05/2016</v>
          </cell>
          <cell r="C4879" t="str">
            <v>M3</v>
          </cell>
          <cell r="D4879" t="str">
            <v>22,56</v>
          </cell>
        </row>
        <row r="4880">
          <cell r="A4880">
            <v>94306</v>
          </cell>
          <cell r="B4880" t="str">
            <v>ATERRO MECANIZADO DE VALA COM ESCAVADEIRA HIDRÁULICA (CAPACIDADE DA CAÇAMBA: 0,8 M³ / POTÊNCIA: 111 HP), LARGURA DE 1,5 A 2,5 M, PROFUNDIDADE DE 1,5 A 3,0 M, COM SOLO ARGILO-ARENOSO. AF_05/2016</v>
          </cell>
          <cell r="C4880" t="str">
            <v>M3</v>
          </cell>
          <cell r="D4880" t="str">
            <v>19,35</v>
          </cell>
        </row>
        <row r="4881">
          <cell r="A4881">
            <v>94307</v>
          </cell>
          <cell r="B4881" t="str">
            <v>ATERRO MECANIZADO DE VALA COM ESCAVADEIRA HIDRÁULICA (CAPACIDADE DA CAÇAMBA: 0,8 M³ / POTÊNCIA: 111 HP), LARGURA ATÉ 1,5 M, PROFUNDIDADE DE 3,0 A 4,5 M, COM SOLO ARGILO-ARENOSO. AF_05/2016</v>
          </cell>
          <cell r="C4881" t="str">
            <v>M3</v>
          </cell>
          <cell r="D4881" t="str">
            <v>20,08</v>
          </cell>
        </row>
        <row r="4882">
          <cell r="A4882">
            <v>94308</v>
          </cell>
          <cell r="B4882" t="str">
            <v>ATERRO MECANIZADO DE VALA COM ESCAVADEIRA HIDRÁULICA (CAPACIDADE DA CAÇAMBA: 0,8 M³ / POTÊNCIA: 111 HP), LARGURA DE 1,5 A 2,5 M, PROFUNDIDADE DE 3,0 A 4,5 M, COM SOLO ARGILO-ARENOSO. AF_05/2016</v>
          </cell>
          <cell r="C4882" t="str">
            <v>M3</v>
          </cell>
          <cell r="D4882" t="str">
            <v>18,15</v>
          </cell>
        </row>
        <row r="4883">
          <cell r="A4883">
            <v>94309</v>
          </cell>
          <cell r="B4883" t="str">
            <v>ATERRO MECANIZADO DE VALA COM ESCAVADEIRA HIDRÁULICA (CAPACIDADE DA CAÇAMBA: 0,8 M³ / POTÊNCIA: 111 HP), LARGURA ATÉ 1,5 M, PROFUNDIDADE DE 4,5 A 6,0 M, COM SOLO ARGILO-ARENOSO. AF_05/2016</v>
          </cell>
          <cell r="C4883" t="str">
            <v>M3</v>
          </cell>
          <cell r="D4883" t="str">
            <v>19,03</v>
          </cell>
        </row>
        <row r="4884">
          <cell r="A4884">
            <v>94310</v>
          </cell>
          <cell r="B4884" t="str">
            <v>ATERRO MECANIZADO DE VALA COM ESCAVADEIRA HIDRÁULICA (CAPACIDADE DA CAÇAMBA: 0,8 M³ / POTÊNCIA: 111 HP), LARGURA DE 1,5 A 2,5 M, PROFUNDIDADE DE 4,5 A 6,0 M, COM SOLO ARGILO-ARENOSO. AF_05/2016</v>
          </cell>
          <cell r="C4884" t="str">
            <v>M3</v>
          </cell>
          <cell r="D4884" t="str">
            <v>17,56</v>
          </cell>
        </row>
        <row r="4885">
          <cell r="A4885">
            <v>94315</v>
          </cell>
          <cell r="B4885" t="str">
            <v>ATERRO MECANIZADO DE VALA COM RETROESCAVADEIRA (CAPACIDADE DA CAÇAMBA DA RETRO: 0,26 M³ / POTÊNCIA: 88 HP), LARGURA ATÉ 0,8 M, PROFUNDIDADE ATÉ 1,5 M, COM SOLO ARGILO-ARENOSO. AF_05/2016</v>
          </cell>
          <cell r="C4885" t="str">
            <v>M3</v>
          </cell>
          <cell r="D4885" t="str">
            <v>30,83</v>
          </cell>
        </row>
        <row r="4886">
          <cell r="A4886">
            <v>94316</v>
          </cell>
          <cell r="B4886" t="str">
            <v>ATERRO MECANIZADO DE VALA COM RETROESCAVADEIRA (CAPACIDADE DA CAÇAMBA DA RETRO: 0,26 M³ / POTÊNCIA: 88 HP), LARGURA DE 0,8 A 1,5 M, PROFUNDIDADE ATÉ 1,5 M, COM SOLO ARGILO-ARENOSO. AF_05/2016</v>
          </cell>
          <cell r="C4886" t="str">
            <v>M3</v>
          </cell>
          <cell r="D4886" t="str">
            <v>24,77</v>
          </cell>
        </row>
        <row r="4887">
          <cell r="A4887">
            <v>94317</v>
          </cell>
          <cell r="B4887" t="str">
            <v>ATERRO MECANIZADO DE VALA COM RETROESCAVADEIRA (CAPACIDADE DA CAÇAMBA DA RETRO: 0,26 M³ / POTÊNCIA: 88 HP), LARGURA ATÉ 0,8 M, PROFUNDIDADE DE 1,5 A 3,0 M, COM SOLO ARGILO-ARENOSO. AF_05/2016</v>
          </cell>
          <cell r="C4887" t="str">
            <v>M3</v>
          </cell>
          <cell r="D4887" t="str">
            <v>22,09</v>
          </cell>
        </row>
        <row r="4888">
          <cell r="A4888">
            <v>94318</v>
          </cell>
          <cell r="B4888" t="str">
            <v>ATERRO MECANIZADO DE VALA COM RETROESCAVADEIRA (CAPACIDADE DA CAÇAMBA DA RETRO: 0,26 M³ / POTÊNCIA: 88 HP), LARGURA DE 0,8 A 1,5 M, PROFUNDIDADE DE 1,5 A 3,0 M, COM SOLO ARGILO-ARENOSO. AF_05/2016</v>
          </cell>
          <cell r="C4888" t="str">
            <v>M3</v>
          </cell>
          <cell r="D4888" t="str">
            <v>18,64</v>
          </cell>
        </row>
        <row r="4889">
          <cell r="A4889">
            <v>94319</v>
          </cell>
          <cell r="B4889" t="str">
            <v>ATERRO MANUAL DE VALAS COM SOLO ARGILO-ARENOSO E COMPACTAÇÃO MECANIZADA. AF_05/2016</v>
          </cell>
          <cell r="C4889" t="str">
            <v>M3</v>
          </cell>
          <cell r="D4889" t="str">
            <v>34,25</v>
          </cell>
        </row>
        <row r="4890">
          <cell r="A4890">
            <v>94327</v>
          </cell>
          <cell r="B4890" t="str">
            <v>ATERRO MECANIZADO DE VALA COM ESCAVADEIRA HIDRÁULICA (CAPACIDADE DA CAÇAMBA: 0,8 M³ / POTÊNCIA: 111 HP), LARGURA DE 1,5 A 2,5 M, PROFUNDIDADE ATÉ 1,5 M, COM AREIA PARA ATERRO. AF_05/2016</v>
          </cell>
          <cell r="C4890" t="str">
            <v>M3</v>
          </cell>
          <cell r="D4890" t="str">
            <v>50,52</v>
          </cell>
        </row>
        <row r="4891">
          <cell r="A4891">
            <v>94328</v>
          </cell>
          <cell r="B4891" t="str">
            <v>ATERRO MECANIZADO DE VALA COM ESCAVADEIRA HIDRÁULICA (CAPACIDADE DA CAÇAMBA: 0,8 M³ / POTÊNCIA: 111 HP), LARGURA ATÉ 1,5 M, PROFUNDIDADE DE 1,5 A 3,0 M, COM AREIA PARA ATERRO. AF_05/2016</v>
          </cell>
          <cell r="C4891" t="str">
            <v>M3</v>
          </cell>
          <cell r="D4891" t="str">
            <v>47,99</v>
          </cell>
        </row>
        <row r="4892">
          <cell r="A4892">
            <v>94329</v>
          </cell>
          <cell r="B4892" t="str">
            <v>ATERRO MECANIZADO DE VALA COM ESCAVADEIRA HIDRÁULICA (CAPACIDADE DA CAÇAMBA: 0,8 M³ / POTÊNCIA: 111 HP), LARGURA DE 1,5 A 2,5 M, PROFUNDIDADE DE 1,5 A 3,0 M, COM AREIA PARA ATERRO. AF_05/2016</v>
          </cell>
          <cell r="C4892" t="str">
            <v>M3</v>
          </cell>
          <cell r="D4892" t="str">
            <v>44,78</v>
          </cell>
        </row>
        <row r="4893">
          <cell r="A4893">
            <v>94330</v>
          </cell>
          <cell r="B4893" t="str">
            <v>ATERRO MECANIZADO DE VALA COM ESCAVADEIRA HIDRÁULICA (CAPACIDADE DA CAÇAMBA: 0,8 M³ / POTÊNCIA: 111 HP), LARGURA ATÉ 1,5 M, PROFUNDIDADE DE 3,0 A 4,5 M, COM AREIA PARA ATERRO. AF_05/2016</v>
          </cell>
          <cell r="C4893" t="str">
            <v>M3</v>
          </cell>
          <cell r="D4893" t="str">
            <v>45,51</v>
          </cell>
        </row>
        <row r="4894">
          <cell r="A4894">
            <v>94331</v>
          </cell>
          <cell r="B4894" t="str">
            <v>ATERRO MECANIZADO DE VALA COM ESCAVADEIRA HIDRÁULICA (CAPACIDADE DA CAÇAMBA: 0,8 M³ / POTÊNCIA: 111 HP), LARGURA DE 1,5 A 2,5 M, PROFUNDIDADE DE 3,0 A 4,5 M, COM AREIA PARA ATERRO. AF_05/2016</v>
          </cell>
          <cell r="C4894" t="str">
            <v>M3</v>
          </cell>
          <cell r="D4894" t="str">
            <v>43,58</v>
          </cell>
        </row>
        <row r="4895">
          <cell r="A4895">
            <v>94332</v>
          </cell>
          <cell r="B4895" t="str">
            <v>ATERRO MECANIZADO DE VALA COM ESCAVADEIRA HIDRÁULICA (CAPACIDADE DA CAÇAMBA: 0,8 M³ / POTÊNCIA: 111 HP), LARGURA ATÉ 1,5 M, PROFUNDIDADE DE 4,5 A 6,0 M, COM AREIA PARA ATERRO. AF_05/2016</v>
          </cell>
          <cell r="C4895" t="str">
            <v>M3</v>
          </cell>
          <cell r="D4895" t="str">
            <v>44,46</v>
          </cell>
        </row>
        <row r="4896">
          <cell r="A4896">
            <v>94333</v>
          </cell>
          <cell r="B4896" t="str">
            <v>ATERRO MECANIZADO DE VALA COM ESCAVADEIRA HIDRÁULICA (CAPACIDADE DA CAÇAMBA: 0,8 M³ / POTÊNCIA: 111 HP), LARGURA DE 1,5 A 2,5 M, PROFUNDIDADE DE 4,5 A 6,0 M, COM AREIA PARA ATERRO. AF_05/2016</v>
          </cell>
          <cell r="C4896" t="str">
            <v>M3</v>
          </cell>
          <cell r="D4896" t="str">
            <v>42,99</v>
          </cell>
        </row>
        <row r="4897">
          <cell r="A4897">
            <v>94338</v>
          </cell>
          <cell r="B4897" t="str">
            <v>ATERRO MECANIZADO DE VALA COM RETROESCAVADEIRA (CAPACIDADE DA CAÇAMBA DA RETRO: 0,26 M³ / POTÊNCIA: 88 HP), LARGURA ATÉ 0,8 M, PROFUNDIDADE ATÉ 1,5 M, COM AREIA PARA ATERRO. AF_05/2016</v>
          </cell>
          <cell r="C4897" t="str">
            <v>M3</v>
          </cell>
          <cell r="D4897" t="str">
            <v>56,26</v>
          </cell>
        </row>
        <row r="4898">
          <cell r="A4898">
            <v>94339</v>
          </cell>
          <cell r="B4898" t="str">
            <v>ATERRO MECANIZADO DE VALA COM RETROESCAVADEIRA (CAPACIDADE DA CAÇAMBA DA RETRO: 0,26 M³ / POTÊNCIA: 88 HP), LARGURA DE 0,8 A 1,5 M, PROFUNDIDADE ATÉ 1,5 M, COM AREIA PARA ATERRO. AF_05/2016</v>
          </cell>
          <cell r="C4898" t="str">
            <v>M3</v>
          </cell>
          <cell r="D4898" t="str">
            <v>50,20</v>
          </cell>
        </row>
        <row r="4899">
          <cell r="A4899">
            <v>94340</v>
          </cell>
          <cell r="B4899" t="str">
            <v>ATERRO MECANIZADO DE VALA COM RETROESCAVADEIRA (CAPACIDADE DA CAÇAMBA DA RETRO: 0,26 M³ / POTÊNCIA: 88 HP), LARGURA ATÉ 0,8 M, PROFUNDIDADE DE 1,5 A 3,0 M, COM AREIA PARA ATERRO. AF_05/2016</v>
          </cell>
          <cell r="C4899" t="str">
            <v>M3</v>
          </cell>
          <cell r="D4899" t="str">
            <v>47,52</v>
          </cell>
        </row>
        <row r="4900">
          <cell r="A4900">
            <v>94341</v>
          </cell>
          <cell r="B4900" t="str">
            <v>ATERRO MECANIZADO DE VALA COM RETROESCAVADEIRA (CAPACIDADE DA CAÇAMBA DA RETRO: 0,26 M³ / POTÊNCIA: 88 HP), LARGURA DE 0,8 A 1,5 M, PROFUNDIDADE DE 1,5 A 3,0 M, COM AREIA PARA ATERRO. AF_05/2016</v>
          </cell>
          <cell r="C4900" t="str">
            <v>M3</v>
          </cell>
          <cell r="D4900" t="str">
            <v>44,07</v>
          </cell>
        </row>
        <row r="4901">
          <cell r="A4901">
            <v>94342</v>
          </cell>
          <cell r="B4901" t="str">
            <v>ATERRO MANUAL DE VALAS COM AREIA PARA ATERRO E COMPACTAÇÃO MECANIZADA. AF_05/2016</v>
          </cell>
          <cell r="C4901" t="str">
            <v>M3</v>
          </cell>
          <cell r="D4901" t="str">
            <v>59,68</v>
          </cell>
        </row>
        <row r="4902">
          <cell r="A4902">
            <v>96385</v>
          </cell>
          <cell r="B4902" t="str">
            <v>EXECUÇÃO E COMPACTAÇÃO DE ATERRO COM SOLO PREDOMINANTEMENTE ARGILOSO - EXCLUSIVE SOLO, ESCAVAÇÃO, CARGA E TRANSPORTE. AF_11/2019</v>
          </cell>
          <cell r="C4902" t="str">
            <v>M3</v>
          </cell>
          <cell r="D4902" t="str">
            <v>6,56</v>
          </cell>
        </row>
        <row r="4903">
          <cell r="A4903">
            <v>96386</v>
          </cell>
          <cell r="B4903" t="str">
            <v>EXECUÇÃO E COMPACTAÇÃO DE ATERRO COM SOLO PREDOMINANTEMENTE ARENOSO - EXCLUSIVE SOLO, ESCAVAÇÃO, CARGA E TRANSPORTE. AF_11/2019</v>
          </cell>
          <cell r="C4903" t="str">
            <v>M3</v>
          </cell>
          <cell r="D4903" t="str">
            <v>4,63</v>
          </cell>
        </row>
        <row r="4904">
          <cell r="A4904">
            <v>93360</v>
          </cell>
          <cell r="B4904" t="str">
            <v>REATERRO MECANIZADO DE VALA COM ESCAVADEIRA HIDRÁULICA (CAPACIDADE DA CAÇAMBA: 0,8 M³ / POTÊNCIA: 111 HP), LARGURA DE 1,5 A 2,5 M, PROFUNDIDADE ATÉ 1,5 M, COM SOLO DE 1ª CATEGORIA EM LOCAIS COM ALTO NÍVEL DE INTERFERÊNCIA. AF_04/2016</v>
          </cell>
          <cell r="C4904" t="str">
            <v>M3</v>
          </cell>
          <cell r="D4904" t="str">
            <v>13,88</v>
          </cell>
        </row>
        <row r="4905">
          <cell r="A4905">
            <v>93361</v>
          </cell>
          <cell r="B4905" t="str">
            <v>REATERRO MECANIZADO DE VALA COM ESCAVADEIRA HIDRÁULICA (CAPACIDADE DA CAÇAMBA: 0,8 M³ / POTÊNCIA: 111 HP), LARGURA ATÉ 1,5 M, PROFUNDIDADE DE 1,5 A 3,0 M, COM SOLO DE 1ª CATEGORIA EM LOCAIS COM ALTO NÍVEL DE INTERFERÊNCIA. AF_04/2016</v>
          </cell>
          <cell r="C4905" t="str">
            <v>M3</v>
          </cell>
          <cell r="D4905" t="str">
            <v>11,42</v>
          </cell>
        </row>
        <row r="4906">
          <cell r="A4906">
            <v>93362</v>
          </cell>
          <cell r="B4906" t="str">
            <v>REATERRO MECANIZADO DE VALA COM ESCAVADEIRA HIDRÁULICA (CAPACIDADE DA CAÇAMBA: 0,8 M³ / POTÊNCIA: 111 HP), LARGURA DE 1,5 A 2,5 M, PROFUNDIDADE DE 1,5 A 3,0 M, COM SOLO DE 1ª CATEGORIA EM LOCAIS COM ALTO NÍVEL DE INTERFERÊNCIA. AF_04/2016</v>
          </cell>
          <cell r="C4906" t="str">
            <v>M3</v>
          </cell>
          <cell r="D4906" t="str">
            <v>8,16</v>
          </cell>
        </row>
        <row r="4907">
          <cell r="A4907">
            <v>93363</v>
          </cell>
          <cell r="B4907" t="str">
            <v>REATERRO MECANIZADO DE VALA COM ESCAVADEIRA HIDRÁULICA (CAPACIDADE DA CAÇAMBA: 0,8 M³ / POTÊNCIA: 111 HP), LARGURA ATÉ 1,5 M, PROFUNDIDADE DE 3,0 A 4,5 M COM SOLO DE 1ª CATEGORIA EM LOCAIS COM ALTO NÍVEL DE INTERFERÊNCIA. AF_04/2016</v>
          </cell>
          <cell r="C4907" t="str">
            <v>M3</v>
          </cell>
          <cell r="D4907" t="str">
            <v>8,87</v>
          </cell>
        </row>
        <row r="4908">
          <cell r="A4908">
            <v>93364</v>
          </cell>
          <cell r="B4908" t="str">
            <v>REATERRO MECANIZADO DE VALA COM ESCAVADEIRA HIDRÁULICA (CAPACIDADE DA CAÇAMBA: 0,8 M³ / POTÊNCIA: 111 HP), LARGURA DE 1,5 A 2,5 M, PROFUNDIDADE DE 3,0  A 4,5 M, COM SOLO (SEM SUBSTITUIÇÃO) DE 1ª CATEGORIA EM LOCAIS COM ALTO NÍVEL DE INTERFERÊNCIA. AF_04/2</v>
          </cell>
          <cell r="C4908" t="str">
            <v>M3</v>
          </cell>
          <cell r="D4908" t="str">
            <v>6,94</v>
          </cell>
        </row>
        <row r="4909">
          <cell r="A4909">
            <v>93365</v>
          </cell>
          <cell r="B4909" t="str">
            <v>REATERRO MECANIZADO DE VALA COM ESCAVADEIRA HIDRÁULICA (CAPACIDADE DA CAÇAMBA: 0,8 M³ / POTÊNCIA: 111 HP), LARGURA ATÉ 1,5 M, PROFUNDIDADE DE 4,5 A 6,0 M, COM SOLO DE 1ª CATEGORIA EM LOCAIS COM ALTO NÍVEL DE INTERFERÊNCIA. AF_04/2016</v>
          </cell>
          <cell r="C4909" t="str">
            <v>M3</v>
          </cell>
          <cell r="D4909" t="str">
            <v>7,76</v>
          </cell>
        </row>
        <row r="4910">
          <cell r="A4910">
            <v>93366</v>
          </cell>
          <cell r="B4910" t="str">
            <v>REATERRO MECANIZADO DE VALA COM ESCAVADEIRA HIDRÁULICA (CAPACIDADE DA CAÇAMBA: 0,8 M³ / POTÊNCIA: 111 HP), LARGURA DE 1,5 A 2,5 M, PROFUNDIDADE DE 4,5 A 6,0 M, COM SOLO DE 1ª CATEGORIA EM LOCAIS COM ALTO NÍVEL DE INTERFERÊNCIA. AF_04/2016</v>
          </cell>
          <cell r="C4910" t="str">
            <v>M3</v>
          </cell>
          <cell r="D4910" t="str">
            <v>6,36</v>
          </cell>
        </row>
        <row r="4911">
          <cell r="A4911">
            <v>93367</v>
          </cell>
          <cell r="B4911" t="str">
            <v>REATERRO MECANIZADO DE VALA COM ESCAVADEIRA HIDRÁULICA (CAPACIDADE DA CAÇAMBA: 0,8 M³ / POTÊNCIA: 111 HP), LARGURA DE 1,5 A 2,5 M, PROFUNDIDADE ATÉ 1,5 M, COM SOLO DE 1ª CATEGORIA EM LOCAIS COM BAIXO NÍVEL DE INTERFERÊNCIA. AF_04/2016</v>
          </cell>
          <cell r="C4911" t="str">
            <v>M3</v>
          </cell>
          <cell r="D4911" t="str">
            <v>13,01</v>
          </cell>
        </row>
        <row r="4912">
          <cell r="A4912">
            <v>93368</v>
          </cell>
          <cell r="B4912" t="str">
            <v>REATERRO MECANIZADO DE VALA COM ESCAVADEIRA HIDRÁULICA (CAPACIDADE DA CAÇAMBA: 0,8 M³ / POTÊNCIA: 111 HP), LARGURA ATÉ 1,5 M, PROFUNDIDADE DE 1,5 A 3,0 M, COM SOLO DE 1ª CATEGORIA EM LOCAIS COM BAIXO NÍVEL DE INTERFERÊNCIA. AF_04/2016</v>
          </cell>
          <cell r="C4912" t="str">
            <v>M3</v>
          </cell>
          <cell r="D4912" t="str">
            <v>10,49</v>
          </cell>
        </row>
        <row r="4913">
          <cell r="A4913">
            <v>93369</v>
          </cell>
          <cell r="B4913" t="str">
            <v>REATERRO MECANIZADO DE VALA COM ESCAVADEIRA HIDRÁULICA (CAPACIDADE DA CAÇAMBA: 0,8 M³ / POTÊNCIA: 111 HP), LARGURA DE 1,5 A 2,5 M, PROFUNDIDADE DE 1,5 A 3,0 M, COM SOLO (SEM SUBSTITUIÇÃO) DE 1ª CATEGORIA EM LOCAIS COM BAIXO NÍVEL DE INTERFERÊNCIA. AF_04/2</v>
          </cell>
          <cell r="C4913" t="str">
            <v>M3</v>
          </cell>
          <cell r="D4913" t="str">
            <v>7,28</v>
          </cell>
        </row>
        <row r="4914">
          <cell r="A4914">
            <v>93370</v>
          </cell>
          <cell r="B4914" t="str">
            <v>REATERRO MECANIZADO DE VALA COM ESCAVADEIRA HIDRÁULICA (CAPACIDADE DA CAÇAMBA: 0,8 M³ / POTÊNCIA: 111 HP), LARGURA ATÉ 1,5 M, PROFUNDIDADE DE 3,0 A 4,5 M, COM SOLO DE 1ª CATEGORIA EM LOCAIS COM BAIXO NÍVEL DE INTERFERÊNCIA. AF_04/2016</v>
          </cell>
          <cell r="C4914" t="str">
            <v>M3</v>
          </cell>
          <cell r="D4914" t="str">
            <v>8,01</v>
          </cell>
        </row>
        <row r="4915">
          <cell r="A4915">
            <v>93371</v>
          </cell>
          <cell r="B4915" t="str">
            <v>REATERRO MECANIZADO DE VALA COM ESCAVADEIRA HIDRÁULICA (CAPACIDADE DA CAÇAMBA: 0,8 M³ / POTÊNCIA: 111 HP), LARGURA DE 1,5 A 2,5 M, PROFUNDIDADE DE 3,0 A 4,5 M, COM SOLO (SEM SUBSTITUIÇÃO) DE 1ª CATEGORIA EM LOCAIS COM BAIXO NÍVEL DE INTERFERÊNCIA. AF_04/2</v>
          </cell>
          <cell r="C4915" t="str">
            <v>M3</v>
          </cell>
          <cell r="D4915" t="str">
            <v>6,08</v>
          </cell>
        </row>
        <row r="4916">
          <cell r="A4916">
            <v>93372</v>
          </cell>
          <cell r="B4916" t="str">
            <v>REATERRO MECANIZADO DE VALA COM ESCAVADEIRA HIDRÁULICA (CAPACIDADE DA CAÇAMBA: 0,8 M³ / POTÊNCIA: 111 HP), LARGURA ATÉ 1,5 M, PROFUNDIDADE DE 4,5 A 6,0 M, COM SOLO DE 1ª CATEGORIA EM LOCAIS COM BAIXO NÍVEL DE INTERFERÊNCIA. AF_04/2016</v>
          </cell>
          <cell r="C4916" t="str">
            <v>M3</v>
          </cell>
          <cell r="D4916" t="str">
            <v>6,96</v>
          </cell>
        </row>
        <row r="4917">
          <cell r="A4917">
            <v>93373</v>
          </cell>
          <cell r="B4917" t="str">
            <v>REATERRO MECANIZADO DE VALA COM ESCAVADEIRA HIDRÁULICA (CAPACIDADE DA CAÇAMBA: 0,8 M³ / POTÊNCIA: 111 HP), LARGURA DE 1,5 A 2,5 M, PROFUNDIDADE DE 4,5 A 6,0 M, COM SOLO (SEM SUBSTITUIÇÃO) DE 1ª CATEGORIA EM LOCAIS COM BAIXO NÍVEL DE INTERFERÊNCIA. AF_04/2</v>
          </cell>
          <cell r="C4917" t="str">
            <v>M3</v>
          </cell>
          <cell r="D4917" t="str">
            <v>5,50</v>
          </cell>
        </row>
        <row r="4918">
          <cell r="A4918">
            <v>93374</v>
          </cell>
          <cell r="B4918" t="str">
            <v>REATERRO MECANIZADO DE VALA COM RETROESCAVADEIRA (CAPACIDADE DA CAÇAMBA DA RETRO: 0,26 M³ / POTÊNCIA: 88 HP), LARGURA ATÉ 0,8 M, PROFUNDIDADE ATÉ 1,5 M, COM SOLO (SEM SUBSTITUIÇÃO) DE 1ª CATEGORIA EM LOCAIS COM ALTO NÍVEL DE INTERFERÊNCIA. AF_04/2016</v>
          </cell>
          <cell r="C4918" t="str">
            <v>M3</v>
          </cell>
          <cell r="D4918" t="str">
            <v>16,87</v>
          </cell>
        </row>
        <row r="4919">
          <cell r="A4919">
            <v>93375</v>
          </cell>
          <cell r="B4919" t="str">
            <v>REATERRO MECANIZADO DE VALA COM RETROESCAVADEIRA (CAPACIDADE DA CAÇAMBA DA RETRO: 0,26 M³ / POTÊNCIA: 88 HP), LARGURA DE 0,8 A 1,5 M, PROFUNDIDADE ATÉ 1,5 M, COM SOLO DE 1ª CATEGORIA EM LOCAIS COM ALTO NÍVEL DE INTERFERÊNCIA. AF_04/2016</v>
          </cell>
          <cell r="C4919" t="str">
            <v>M3</v>
          </cell>
          <cell r="D4919" t="str">
            <v>13,01</v>
          </cell>
        </row>
        <row r="4920">
          <cell r="A4920">
            <v>93376</v>
          </cell>
          <cell r="B4920" t="str">
            <v>REATERRO MECANIZADO DE VALA COM RETROESCAVADEIRA (CAPACIDADE DA CAÇAMBA DA RETRO: 0,26 M³ / POTÊNCIA: 88 HP), LARGURA ATÉ 0,8 M, PROFUNDIDADE DE 1,5 A 3,0 M, COM SOLO DE 1ª CATEGORIA EM LOCAIS COM ALTO NÍVEL DE INTERFERÊNCIA. AF_04/2016</v>
          </cell>
          <cell r="C4920" t="str">
            <v>M3</v>
          </cell>
          <cell r="D4920" t="str">
            <v>10,60</v>
          </cell>
        </row>
        <row r="4921">
          <cell r="A4921">
            <v>93377</v>
          </cell>
          <cell r="B4921" t="str">
            <v>REATERRO MECANIZADO DE VALA COM RETROESCAVADEIRA (CAPACIDADE DA CAÇAMBA DA RETRO: 0,26 M³ / POTÊNCIA: 88 HP), LARGURA DE 0,8 A 1,5 M, PROFUNDIDADE DE 1,5 A 3,0 M, COM SOLO (SEM SUBSTITUIÇÃO) DE 1ª CATEGORIA EM LOCAIS COM ALTO NÍVEL DE INTERFERÊNCIA. AF_04</v>
          </cell>
          <cell r="C4921" t="str">
            <v>M3</v>
          </cell>
          <cell r="D4921" t="str">
            <v>6,99</v>
          </cell>
        </row>
        <row r="4922">
          <cell r="A4922">
            <v>93378</v>
          </cell>
          <cell r="B4922" t="str">
            <v>REATERRO MECANIZADO DE VALA COM RETROESCAVADEIRA (CAPACIDADE DA CAÇAMBA DA RETRO: 0,26 M³ / POTÊNCIA: 88 HP), LARGURA ATÉ 0,8 M, PROFUNDIDADE ATÉ 1,5 M, COM SOLO DE 1ª CATEGORIA EM LOCAIS COM BAIXO NÍVEL DE INTERFERÊNCIA. AF_04/2016</v>
          </cell>
          <cell r="C4922" t="str">
            <v>M3</v>
          </cell>
          <cell r="D4922" t="str">
            <v>15,87</v>
          </cell>
        </row>
        <row r="4923">
          <cell r="A4923">
            <v>93379</v>
          </cell>
          <cell r="B4923" t="str">
            <v>REATERRO MECANIZADO DE VALA COM RETROESCAVADEIRA (CAPACIDADE DA CAÇAMBA DA RETRO: 0,26 M³ / POTÊNCIA: 88 HP), LARGURA DE 0,8 A 1,5 M, PROFUNDIDADE ATÉ 1,5 M, COM SOLO DE 1ª CATEGORIA EM LOCAIS COM BAIXO NÍVEL DE INTERFERÊNCIA. AF_04/2016</v>
          </cell>
          <cell r="C4923" t="str">
            <v>M3</v>
          </cell>
          <cell r="D4923" t="str">
            <v>12,23</v>
          </cell>
        </row>
        <row r="4924">
          <cell r="A4924">
            <v>93380</v>
          </cell>
          <cell r="B4924" t="str">
            <v>REATERRO MECANIZADO DE VALA COM RETROESCAVADEIRA (CAPACIDADE DA CAÇAMBA DA RETRO: 0,26 M³ / POTÊNCIA: 88 HP), LARGURA ATÉ 0,8 M, PROFUNDIDADE DE 1,5 A 3,0 M, COM SOLO DE 1ª CATEGORIA EM LOCAIS COM BAIXO NÍVEL DE INTERFERÊNCIA. AF_04/2016</v>
          </cell>
          <cell r="C4924" t="str">
            <v>M3</v>
          </cell>
          <cell r="D4924" t="str">
            <v>10,01</v>
          </cell>
        </row>
        <row r="4925">
          <cell r="A4925">
            <v>93381</v>
          </cell>
          <cell r="B4925" t="str">
            <v>REATERRO MECANIZADO DE VALA COM RETROESCAVADEIRA (CAPACIDADE DA CAÇAMBA DA RETRO: 0,26 M³ / POTÊNCIA: 88 HP), LARGURA DE 0,8 A 1,5 M, PROFUNDIDADE DE 1,5 A 3,0 M, COM SOLO (SEM SUBSTITUIÇÃO) DE 1ª CATEGORIA EM LOCAIS COM BAIXO NÍVEL DE INTERFERÊNCIA. AF_0</v>
          </cell>
          <cell r="C4925" t="str">
            <v>M3</v>
          </cell>
          <cell r="D4925" t="str">
            <v>6,57</v>
          </cell>
        </row>
        <row r="4926">
          <cell r="A4926">
            <v>93382</v>
          </cell>
          <cell r="B4926" t="str">
            <v>REATERRO MANUAL DE VALAS COM COMPACTAÇÃO MECANIZADA. AF_04/2016</v>
          </cell>
          <cell r="C4926" t="str">
            <v>M3</v>
          </cell>
          <cell r="D4926" t="str">
            <v>22,18</v>
          </cell>
        </row>
        <row r="4927">
          <cell r="A4927">
            <v>96995</v>
          </cell>
          <cell r="B4927" t="str">
            <v>REATERRO MANUAL APILOADO COM SOQUETE. AF_10/2017</v>
          </cell>
          <cell r="C4927" t="str">
            <v>M3</v>
          </cell>
          <cell r="D4927" t="str">
            <v>35,06</v>
          </cell>
        </row>
        <row r="4928">
          <cell r="A4928">
            <v>97916</v>
          </cell>
          <cell r="B4928" t="str">
            <v>TRANSPORTE COM CAMINHÃO BASCULANTE DE 6 M³, EM VIA URBANA EM LEITO NATURAL (UNIDADE: TXKM). AF_07/2020</v>
          </cell>
          <cell r="C4928" t="str">
            <v>TXKM</v>
          </cell>
          <cell r="D4928" t="str">
            <v>1,45</v>
          </cell>
        </row>
        <row r="4929">
          <cell r="A4929">
            <v>97917</v>
          </cell>
          <cell r="B4929" t="str">
            <v>TRANSPORTE COM CAMINHÃO BASCULANTE DE 6 M³, EM VIA URBANA EM REVESTIMENTO PRIMÁRIO (UNIDADE: TXKM). AF_07/2020</v>
          </cell>
          <cell r="C4929" t="str">
            <v>TXKM</v>
          </cell>
          <cell r="D4929" t="str">
            <v>1,25</v>
          </cell>
        </row>
        <row r="4930">
          <cell r="A4930">
            <v>97918</v>
          </cell>
          <cell r="B4930" t="str">
            <v>TRANSPORTE COM CAMINHÃO BASCULANTE DE 6 M³, EM VIA URBANA PAVIMENTADA, DMT ATÉ 30 KM (UNIDADE: TXKM). AF_07/2020</v>
          </cell>
          <cell r="C4930" t="str">
            <v>TXKM</v>
          </cell>
          <cell r="D4930" t="str">
            <v>1,15</v>
          </cell>
        </row>
        <row r="4931">
          <cell r="A4931">
            <v>97919</v>
          </cell>
          <cell r="B4931" t="str">
            <v>TRANSPORTE COM CAMINHÃO BASCULANTE DE 6 M³, EM VIA URBANA PAVIMENTADA, ADICIONAL PARA DMT EXCEDENTE A 30 KM (UNIDADE: TXKM). AF_07/2020</v>
          </cell>
          <cell r="C4931" t="str">
            <v>TXKM</v>
          </cell>
          <cell r="D4931" t="str">
            <v>0,45</v>
          </cell>
        </row>
        <row r="4932">
          <cell r="A4932">
            <v>94100</v>
          </cell>
          <cell r="B4932" t="str">
            <v>PREPARO DE FUNDO DE VALA  COM LARGURA MAIOR OU IGUAL A 1,5 M E MENOR QUE 2,5 M, EM LOCAL COM NÍVEL ALTO DE INTERFERÊNCIA. AF_06/2016</v>
          </cell>
          <cell r="C4932" t="str">
            <v>M2</v>
          </cell>
          <cell r="D4932" t="str">
            <v>2,76</v>
          </cell>
        </row>
        <row r="4933">
          <cell r="A4933">
            <v>94104</v>
          </cell>
          <cell r="B4933" t="str">
            <v>LASTRO DE VALA COM PREPARO DE FUNDO, LARGURA MENOR QUE 1,5 M, COM CAMADA DE AREIA, LANÇAMENTO MANUAL, EM LOCAL COM NÍVEL ALTO DE INTERFERÊNCIA. AF_06/2016</v>
          </cell>
          <cell r="C4933" t="str">
            <v>M3</v>
          </cell>
          <cell r="D4933" t="str">
            <v>150,00</v>
          </cell>
        </row>
        <row r="4934">
          <cell r="A4934">
            <v>94105</v>
          </cell>
          <cell r="B4934" t="str">
            <v>LASTRO DE VALA COM PREPARO DE FUNDO, LARGURA MENOR QUE 1,5 M, COM CAMADA DE BRITA, LANÇAMENTO MANUAL, EM LOCAL COM NÍVEL ALTO DE INTERFERÊNCIA. AF_06/2016</v>
          </cell>
          <cell r="C4934" t="str">
            <v>M3</v>
          </cell>
          <cell r="D4934" t="str">
            <v>207,24</v>
          </cell>
        </row>
        <row r="4935">
          <cell r="A4935">
            <v>94106</v>
          </cell>
          <cell r="B4935" t="str">
            <v>LASTRO COM PREPARO DE FUNDO, LARGURA MAIOR OU IGUAL A 1,5 M, COM CAMADA DE AREIA, LANÇAMENTO MANUAL. AF_08/2020</v>
          </cell>
          <cell r="C4935" t="str">
            <v>M3</v>
          </cell>
          <cell r="D4935" t="str">
            <v>129,22</v>
          </cell>
        </row>
        <row r="4936">
          <cell r="A4936">
            <v>94107</v>
          </cell>
          <cell r="B4936" t="str">
            <v>LASTRO COM PREPARO DE FUNDO, LARGURA MAIOR OU IGUAL A 1,5 M, COM CAMADA DE BRITA, LANÇAMENTO MANUAL. AF_08/2020</v>
          </cell>
          <cell r="C4936" t="str">
            <v>M3</v>
          </cell>
          <cell r="D4936" t="str">
            <v>186,46</v>
          </cell>
        </row>
        <row r="4937">
          <cell r="A4937">
            <v>94113</v>
          </cell>
          <cell r="B4937" t="str">
            <v>LASTRO DE VALA COM PREPARO DE FUNDO, LARGURA MENOR QUE 1,5 M, COM CAMADA DE AREIA, LANÇAMENTO MECANIZADO, EM LOCAL COM NÍVEL ALTO DE INTERFERÊNCIA. AF_06/2016</v>
          </cell>
          <cell r="C4937" t="str">
            <v>M3</v>
          </cell>
          <cell r="D4937" t="str">
            <v>127,31</v>
          </cell>
        </row>
        <row r="4938">
          <cell r="A4938">
            <v>94114</v>
          </cell>
          <cell r="B4938" t="str">
            <v>LASTRO DE VALA COM PREPARO DE FUNDO, LARGURA MENOR QUE 1,5 M, COM CAMADA DE BRITA, LANÇAMENTO MECANIZADO, EM LOCAL COM NÍVEL ALTO DE INTERFERÊNCIA. AF_06/2016</v>
          </cell>
          <cell r="C4938" t="str">
            <v>M3</v>
          </cell>
          <cell r="D4938" t="str">
            <v>179,47</v>
          </cell>
        </row>
        <row r="4939">
          <cell r="A4939">
            <v>94115</v>
          </cell>
          <cell r="B4939" t="str">
            <v>LASTRO COM PREPARO DE FUNDO, LARGURA MAIOR OU IGUAL A 1,5 M, COM CAMADA DE AREIA, LANÇAMENTO MECANIZADO. AF_08/2020</v>
          </cell>
          <cell r="C4939" t="str">
            <v>M3</v>
          </cell>
          <cell r="D4939" t="str">
            <v>96,64</v>
          </cell>
        </row>
        <row r="4940">
          <cell r="A4940">
            <v>94116</v>
          </cell>
          <cell r="B4940" t="str">
            <v>LASTRO COM PREPARO DE FUNDO, LARGURA MAIOR OU IGUAL A 1,5 M, COM CAMADA DE BRITA, LANÇAMENTO MECANIZADO. AF_08/2020</v>
          </cell>
          <cell r="C4940" t="str">
            <v>M3</v>
          </cell>
          <cell r="D4940" t="str">
            <v>144,48</v>
          </cell>
        </row>
        <row r="4941">
          <cell r="A4941">
            <v>101616</v>
          </cell>
          <cell r="B4941" t="str">
            <v>PREPARO DE FUNDO DE VALA COM LARGURA MENOR QUE 1,5 M (ACERTO DO SOLO NATURAL). AF_08/2020</v>
          </cell>
          <cell r="C4941" t="str">
            <v>M2</v>
          </cell>
          <cell r="D4941" t="str">
            <v>4,24</v>
          </cell>
        </row>
        <row r="4942">
          <cell r="A4942">
            <v>101617</v>
          </cell>
          <cell r="B4942" t="str">
            <v>PREPARO DE FUNDO DE VALA COM LARGURA MAIOR OU IGUAL A 1,5 M E MENOR QUE 2,5 M (ACERTO DO SOLO NATURAL). AF_08/2020</v>
          </cell>
          <cell r="C4942" t="str">
            <v>M2</v>
          </cell>
          <cell r="D4942" t="str">
            <v>2,10</v>
          </cell>
        </row>
        <row r="4943">
          <cell r="A4943">
            <v>101618</v>
          </cell>
          <cell r="B4943" t="str">
            <v>PREPARO DE FUNDO DE VALA COM LARGURA MENOR QUE 1,5 M, COM CAMADA DE AREIA, LANÇAMENTO MANUAL. AF_08/2020</v>
          </cell>
          <cell r="C4943" t="str">
            <v>M3</v>
          </cell>
          <cell r="D4943" t="str">
            <v>144,99</v>
          </cell>
        </row>
        <row r="4944">
          <cell r="A4944">
            <v>101619</v>
          </cell>
          <cell r="B4944" t="str">
            <v>PREPARO DE FUNDO DE VALA COM LARGURA MENOR QUE 1,5 M, COM CAMADA DE BRITA, LANÇAMENTO MANUAL. AF_08/2020</v>
          </cell>
          <cell r="C4944" t="str">
            <v>M3</v>
          </cell>
          <cell r="D4944" t="str">
            <v>201,82</v>
          </cell>
        </row>
        <row r="4945">
          <cell r="A4945">
            <v>101620</v>
          </cell>
          <cell r="B4945" t="str">
            <v>PREPARO DE FUNDO DE VALA COM LARGURA MAIOR OU IGUAL A 1,5 M E MENOR QUE 2,5 M, COM CAMADA DE AREIA, LANÇAMENTO MANUAL. AF_08/2020</v>
          </cell>
          <cell r="C4945" t="str">
            <v>M3</v>
          </cell>
          <cell r="D4945" t="str">
            <v>127,84</v>
          </cell>
        </row>
        <row r="4946">
          <cell r="A4946">
            <v>101621</v>
          </cell>
          <cell r="B4946" t="str">
            <v>PREPARO DE FUNDO DE VALA COM LARGURA MAIOR OU IGUAL A 1,5 M E MENOR QUE 2,5 M, COM CAMADA DE BRITA, LANÇAMENTO MANUAL. AF_08/2020</v>
          </cell>
          <cell r="C4946" t="str">
            <v>M3</v>
          </cell>
          <cell r="D4946" t="str">
            <v>184,68</v>
          </cell>
        </row>
        <row r="4947">
          <cell r="A4947">
            <v>101622</v>
          </cell>
          <cell r="B4947" t="str">
            <v>PREPARO DE FUNDO DE VALA COM LARGURA MENOR QUE 1,5 M, COM CAMADA DE AREIA, LANÇAMENTO MECANIZADO. AF_08/2020</v>
          </cell>
          <cell r="C4947" t="str">
            <v>M3</v>
          </cell>
          <cell r="D4947" t="str">
            <v>120,84</v>
          </cell>
        </row>
        <row r="4948">
          <cell r="A4948">
            <v>101623</v>
          </cell>
          <cell r="B4948" t="str">
            <v>PREPARO DE FUNDO DE VALA COM LARGURA MENOR QUE 1,5 M, COM CAMADA DE BRITA, LANÇAMENTO MECANIZADO. AF_08/2020</v>
          </cell>
          <cell r="C4948" t="str">
            <v>M3</v>
          </cell>
          <cell r="D4948" t="str">
            <v>172,06</v>
          </cell>
        </row>
        <row r="4949">
          <cell r="A4949">
            <v>101624</v>
          </cell>
          <cell r="B4949" t="str">
            <v>PREPARO DE FUNDO DE VALA COM LARGURA MAIOR OU IGUAL A 1,5 M E MENOR QUE 2,5 M, COM CAMADA DE BRITA, LANÇAMENTO MECANIZADO. AF_08/2020</v>
          </cell>
          <cell r="C4949" t="str">
            <v>M3</v>
          </cell>
          <cell r="D4949" t="str">
            <v>143,58</v>
          </cell>
        </row>
        <row r="4950">
          <cell r="A4950">
            <v>101625</v>
          </cell>
          <cell r="B4950" t="str">
            <v>PREPARO DE FUNDO DE VALA COM LARGURA MAIOR OU IGUAL A 1,5 M E MENOR QUE 2,5 M, COM CAMADA DE AREIA, LANÇAMENTO MECANIZADO. AF_08/2020</v>
          </cell>
          <cell r="C4950" t="str">
            <v>M3</v>
          </cell>
          <cell r="D4950" t="str">
            <v>95,93</v>
          </cell>
        </row>
        <row r="4951">
          <cell r="A4951">
            <v>95606</v>
          </cell>
          <cell r="B4951" t="str">
            <v>UMIDIFICAÇÃO DE MATERIAL PARA VALAS COM CAMINHÃO PIPA 10000L. AF_11/2016</v>
          </cell>
          <cell r="C4951" t="str">
            <v>M3</v>
          </cell>
          <cell r="D4951" t="str">
            <v>1,32</v>
          </cell>
        </row>
        <row r="4952">
          <cell r="A4952">
            <v>87471</v>
          </cell>
          <cell r="B4952" t="str">
            <v>ALVENARIA DE VEDAÇÃO DE BLOCOS CERÂMICOS FURADOS NA VERTICAL DE 9X19X39CM (ESPESSURA 9CM) DE PAREDES COM ÁREA LÍQUIDA MENOR QUE 6M² SEM VÃOS E ARGAMASSA DE ASSENTAMENTO COM PREPARO EM BETONEIRA. AF_06/2014</v>
          </cell>
          <cell r="C4952" t="str">
            <v>M2</v>
          </cell>
          <cell r="D4952" t="str">
            <v>40,03</v>
          </cell>
        </row>
        <row r="4953">
          <cell r="A4953">
            <v>87472</v>
          </cell>
          <cell r="B4953" t="str">
            <v>ALVENARIA DE VEDAÇÃO DE BLOCOS CERÂMICOS FURADOS NA VERTICAL DE 9X19X39CM (ESPESSURA 9CM) DE PAREDES COM ÁREA LÍQUIDA MENOR QUE 6M² SEM VÃOS E ARGAMASSA DE ASSENTAMENTO COM PREPARO MANUAL. AF_06/2014</v>
          </cell>
          <cell r="C4953" t="str">
            <v>M2</v>
          </cell>
          <cell r="D4953" t="str">
            <v>40,92</v>
          </cell>
        </row>
        <row r="4954">
          <cell r="A4954">
            <v>87473</v>
          </cell>
          <cell r="B4954" t="str">
            <v>ALVENARIA DE VEDAÇÃO DE BLOCOS CERÂMICOS FURADOS NA VERTICAL DE 14X19X39CM (ESPESSURA 14CM) DE PAREDES COM ÁREA LÍQUIDA MENOR QUE 6M² SEM VÃOS E ARGAMASSA DE ASSENTAMENTO COM PREPARO EM BETONEIRA. AF_06/2014</v>
          </cell>
          <cell r="C4954" t="str">
            <v>M2</v>
          </cell>
          <cell r="D4954" t="str">
            <v>53,51</v>
          </cell>
        </row>
        <row r="4955">
          <cell r="A4955">
            <v>87474</v>
          </cell>
          <cell r="B4955" t="str">
            <v>ALVENARIA DE VEDAÇÃO DE BLOCOS CERÂMICOS FURADOS NA VERTICAL DE 14X19X39CM (ESPESSURA 14CM) DE PAREDES COM ÁREA LÍQUIDA MENOR QUE 6M² SEM VÃOS E ARGAMASSA DE ASSENTAMENTO COM PREPARO MANUAL. AF_06/2014</v>
          </cell>
          <cell r="C4955" t="str">
            <v>M2</v>
          </cell>
          <cell r="D4955" t="str">
            <v>54,53</v>
          </cell>
        </row>
        <row r="4956">
          <cell r="A4956">
            <v>87475</v>
          </cell>
          <cell r="B4956" t="str">
            <v>ALVENARIA DE VEDAÇÃO DE BLOCOS CERÂMICOS FURADOS NA VERTICAL DE 19X19X39CM (ESPESSURA 19CM) DE PAREDES COM ÁREA LÍQUIDA MENOR QUE 6M² SEM VÃOS E ARGAMASSA DE ASSENTAMENTO COM PREPARO EM BETONEIRA. AF_06/2014</v>
          </cell>
          <cell r="C4956" t="str">
            <v>M2</v>
          </cell>
          <cell r="D4956" t="str">
            <v>64,77</v>
          </cell>
        </row>
        <row r="4957">
          <cell r="A4957">
            <v>87476</v>
          </cell>
          <cell r="B4957" t="str">
            <v>ALVENARIA DE VEDAÇÃO DE BLOCOS CERÂMICOS FURADOS NA VERTICAL DE 19X19X39CM (ESPESSURA 19CM) DE PAREDES COM ÁREA LÍQUIDA MENOR QUE 6M² SEM VÃOS E ARGAMASSA DE ASSENTAMENTO COM PREPARO MANUAL. AF_06/2014</v>
          </cell>
          <cell r="C4957" t="str">
            <v>M2</v>
          </cell>
          <cell r="D4957" t="str">
            <v>65,96</v>
          </cell>
        </row>
        <row r="4958">
          <cell r="A4958">
            <v>87477</v>
          </cell>
          <cell r="B4958" t="str">
            <v>ALVENARIA DE VEDAÇÃO DE BLOCOS CERÂMICOS FURADOS NA VERTICAL DE 9X19X39CM (ESPESSURA 9CM) DE PAREDES COM ÁREA LÍQUIDA MAIOR OU IGUAL A 6M² SEM VÃOS E ARGAMASSA DE ASSENTAMENTO COM PREPARO EM BETONEIRA. AF_06/2014</v>
          </cell>
          <cell r="C4958" t="str">
            <v>M2</v>
          </cell>
          <cell r="D4958" t="str">
            <v>36,45</v>
          </cell>
        </row>
        <row r="4959">
          <cell r="A4959">
            <v>87478</v>
          </cell>
          <cell r="B4959" t="str">
            <v>ALVENARIA DE VEDAÇÃO DE BLOCOS CERÂMICOS FURADOS NA VERTICAL DE 9X19X39CM (ESPESSURA 9CM) DE PAREDES COM ÁREA LÍQUIDA MAIOR OU IGUAL A 6M² SEM VÃOS E ARGAMASSA DE ASSENTAMENTO COM PREPARO MANUAL. AF_06/2014</v>
          </cell>
          <cell r="C4959" t="str">
            <v>M2</v>
          </cell>
          <cell r="D4959" t="str">
            <v>37,34</v>
          </cell>
        </row>
        <row r="4960">
          <cell r="A4960">
            <v>87479</v>
          </cell>
          <cell r="B4960" t="str">
            <v>ALVENARIA DE VEDAÇÃO DE BLOCOS CERÂMICOS FURADOS NA VERTICAL DE 14X19X39CM (ESPESSURA 14CM) DE PAREDES COM ÁREA LÍQUIDA MAIOR OU IGUAL A 6M² SEM VÃOS E ARGAMASSA DE ASSENTAMENTO COM PREPARO EM BETONEIRA. AF_06/2014</v>
          </cell>
          <cell r="C4960" t="str">
            <v>M2</v>
          </cell>
          <cell r="D4960" t="str">
            <v>49,46</v>
          </cell>
        </row>
        <row r="4961">
          <cell r="A4961">
            <v>87480</v>
          </cell>
          <cell r="B4961" t="str">
            <v>ALVENARIA DE VEDAÇÃO DE BLOCOS CERÂMICOS FURADOS NA VERTICAL DE 14X19X39CM (ESPESSURA 14CM) DE PAREDES COM ÁREA LÍQUIDA MAIOR OU IGUAL A 6M² SEM VÃOS E ARGAMASSA DE ASSENTAMENTO COM PREPARO MANUAL. AF_06/2014</v>
          </cell>
          <cell r="C4961" t="str">
            <v>M2</v>
          </cell>
          <cell r="D4961" t="str">
            <v>50,48</v>
          </cell>
        </row>
        <row r="4962">
          <cell r="A4962">
            <v>87481</v>
          </cell>
          <cell r="B4962" t="str">
            <v>ALVENARIA DE VEDAÇÃO DE BLOCOS CERÂMICOS FURADOS NA VERTICAL DE 19X19X39CM (ESPESSURA 19CM) DE PAREDES COM ÁREA LÍQUIDA MAIOR OU IGUAL A 6M² SEM VÃOS E ARGAMASSA DE ASSENTAMENTO COM PREPARO EM BETONEIRA. AF_06/2014</v>
          </cell>
          <cell r="C4962" t="str">
            <v>M2</v>
          </cell>
          <cell r="D4962" t="str">
            <v>60,12</v>
          </cell>
        </row>
        <row r="4963">
          <cell r="A4963">
            <v>87482</v>
          </cell>
          <cell r="B4963" t="str">
            <v>ALVENARIA DE VEDAÇÃO DE BLOCOS CERÂMICOS FURADOS NA VERTICAL DE 19X19X39CM (ESPESSURA 19CM) DE PAREDES COM ÁREA LÍQUIDA MAIOR OU IGUAL A 6M² SEM VÃOS E ARGAMASSA DE ASSENTAMENTO COM PREPARO MANUAL. AF_06/2014</v>
          </cell>
          <cell r="C4963" t="str">
            <v>M2</v>
          </cell>
          <cell r="D4963" t="str">
            <v>61,31</v>
          </cell>
        </row>
        <row r="4964">
          <cell r="A4964">
            <v>87483</v>
          </cell>
          <cell r="B4964" t="str">
            <v>ALVENARIA DE VEDAÇÃO DE BLOCOS CERÂMICOS FURADOS NA VERTICAL DE 9X19X39CM (ESPESSURA 9CM) DE PAREDES COM ÁREA LÍQUIDA MENOR QUE 6M² COM VÃOS E ARGAMASSA DE ASSENTAMENTO COM PREPARO EM BETONEIRA. AF_06/2014</v>
          </cell>
          <cell r="C4964" t="str">
            <v>M2</v>
          </cell>
          <cell r="D4964" t="str">
            <v>45,50</v>
          </cell>
        </row>
        <row r="4965">
          <cell r="A4965">
            <v>87484</v>
          </cell>
          <cell r="B4965" t="str">
            <v>ALVENARIA DE VEDAÇÃO DE BLOCOS CERÂMICOS FURADOS NA VERTICAL DE 9X19X39CM (ESPESSURA 9CM) DE PAREDES COM ÁREA LÍQUIDA MENOR QUE 6M² COM VÃOS E ARGAMASSA DE ASSENTAMENTO COM PREPARO MANUAL. AF_06/2014</v>
          </cell>
          <cell r="C4965" t="str">
            <v>M2</v>
          </cell>
          <cell r="D4965" t="str">
            <v>46,39</v>
          </cell>
        </row>
        <row r="4966">
          <cell r="A4966">
            <v>87485</v>
          </cell>
          <cell r="B4966" t="str">
            <v>ALVENARIA DE VEDAÇÃO DE BLOCOS CERÂMICOS FURADOS NA VERTICAL DE 14X19X39CM (ESPESSURA 14CM) DE PAREDES COM ÁREA LÍQUIDA MENOR QUE 6M² COM VÃOS E ARGAMASSA DE ASSENTAMENTO COM PREPARO EM BETONEIRA. AF_06/2014</v>
          </cell>
          <cell r="C4966" t="str">
            <v>M2</v>
          </cell>
          <cell r="D4966" t="str">
            <v>59,08</v>
          </cell>
        </row>
        <row r="4967">
          <cell r="A4967">
            <v>87487</v>
          </cell>
          <cell r="B4967" t="str">
            <v>ALVENARIA DE VEDAÇÃO DE BLOCOS CERÂMICOS FURADOS NA VERTICAL DE 19X19X39CM (ESPESSURA 19CM) DE PAREDES COM ÁREA LÍQUIDA MENOR QUE 6M² COM VÃOS E ARGAMASSA DE ASSENTAMENTO COM PREPARO EM BETONEIRA. AF_06/2014</v>
          </cell>
          <cell r="C4967" t="str">
            <v>M2</v>
          </cell>
          <cell r="D4967" t="str">
            <v>70,19</v>
          </cell>
        </row>
        <row r="4968">
          <cell r="A4968">
            <v>87488</v>
          </cell>
          <cell r="B4968" t="str">
            <v>ALVENARIA DE VEDAÇÃO DE BLOCOS CERÂMICOS FURADOS NA VERTICAL DE 19X19X39CM (ESPESSURA 19CM) DE PAREDES COM ÁREA LÍQUIDA MENOR QUE 6M² COM VÃOS E ARGAMASSA DE ASSENTAMENTO COM PREPARO MANUAL. AF_06/2014</v>
          </cell>
          <cell r="C4968" t="str">
            <v>M2</v>
          </cell>
          <cell r="D4968" t="str">
            <v>71,38</v>
          </cell>
        </row>
        <row r="4969">
          <cell r="A4969">
            <v>87489</v>
          </cell>
          <cell r="B4969" t="str">
            <v>ALVENARIA DE VEDAÇÃO DE BLOCOS CERÂMICOS FURADOS NA VERTICAL DE 9X19X39CM (ESPESSURA 9CM) DE PAREDES COM ÁREA LÍQUIDA MAIOR OU IGUAL A 6M² COM VÃOS E ARGAMASSA DE ASSENTAMENTO COM PREPARO EM BETONEIRA. AF_06/2014</v>
          </cell>
          <cell r="C4969" t="str">
            <v>M2</v>
          </cell>
          <cell r="D4969" t="str">
            <v>39,63</v>
          </cell>
        </row>
        <row r="4970">
          <cell r="A4970">
            <v>87490</v>
          </cell>
          <cell r="B4970" t="str">
            <v>ALVENARIA DE VEDAÇÃO DE BLOCOS CERÂMICOS FURADOS NA VERTICAL DE 9X19X39CM (ESPESSURA 9CM) DE PAREDES COM ÁREA LÍQUIDA MAIOR OU IGUAL A 6M² COM VÃOS E ARGAMASSA DE ASSENTAMENTO COM PREPARO MANUAL. AF_06/2014</v>
          </cell>
          <cell r="C4970" t="str">
            <v>M2</v>
          </cell>
          <cell r="D4970" t="str">
            <v>40,52</v>
          </cell>
        </row>
        <row r="4971">
          <cell r="A4971">
            <v>87491</v>
          </cell>
          <cell r="B4971" t="str">
            <v>ALVENARIA DE VEDAÇÃO DE BLOCOS CERÂMICOS FURADOS NA VERTICAL DE 14X19X39CM (ESPESSURA 14CM) DE PAREDES COM ÁREA LÍQUIDA MAIOR OU IGUAL A 6M² COM VÃOS E ARGAMASSA DE ASSENTAMENTO COM PREPARO EM BETONEIRA. AF_06/2014</v>
          </cell>
          <cell r="C4971" t="str">
            <v>M2</v>
          </cell>
          <cell r="D4971" t="str">
            <v>52,71</v>
          </cell>
        </row>
        <row r="4972">
          <cell r="A4972">
            <v>87492</v>
          </cell>
          <cell r="B4972" t="str">
            <v>ALVENARIA DE VEDAÇÃO DE BLOCOS CERÂMICOS FURADOS NA VERTICAL DE 14X19X39CM (ESPESSURA 14CM) DE PAREDES COM ÁREA LÍQUIDA MAIOR OU IGUAL A 6M² COM VÃOS E ARGAMASSA DE ASSENTAMENTO COM PREPARO MANUAL. AF_06/2014</v>
          </cell>
          <cell r="C4972" t="str">
            <v>M2</v>
          </cell>
          <cell r="D4972" t="str">
            <v>53,73</v>
          </cell>
        </row>
        <row r="4973">
          <cell r="A4973">
            <v>87493</v>
          </cell>
          <cell r="B4973" t="str">
            <v>ALVENARIA DE VEDAÇÃO DE BLOCOS CERÂMICOS FURADOS NA VERTICAL DE 19X19X39CM (ESPESSURA 19CM) DE PAREDES COM ÁREA LÍQUIDA MAIOR OU IGUAL A 6M² COM VÃOS E ARGAMASSA DE ASSENTAMENTO COM PREPARO EM BETONEIRA. AF_06/2014</v>
          </cell>
          <cell r="C4973" t="str">
            <v>M2</v>
          </cell>
          <cell r="D4973" t="str">
            <v>63,47</v>
          </cell>
        </row>
        <row r="4974">
          <cell r="A4974">
            <v>87494</v>
          </cell>
          <cell r="B4974" t="str">
            <v>ALVENARIA DE VEDAÇÃO DE BLOCOS CERÂMICOS FURADOS NA VERTICAL DE 19X19X39CM (ESPESSURA 19CM) DE PAREDES COM ÁREA LÍQUIDA MAIOR OU IGUAL A 6M² COM VÃOS E ARGAMASSA DE ASSENTAMENTO COM PREPARO MANUAL. AF_06/2014</v>
          </cell>
          <cell r="C4974" t="str">
            <v>M2</v>
          </cell>
          <cell r="D4974" t="str">
            <v>64,66</v>
          </cell>
        </row>
        <row r="4975">
          <cell r="A4975">
            <v>87495</v>
          </cell>
          <cell r="B4975" t="str">
            <v>ALVENARIA DE VEDAÇÃO DE BLOCOS CERÂMICOS FURADOS NA HORIZONTAL DE 9X19X19CM (ESPESSURA 9CM) DE PAREDES COM ÁREA LÍQUIDA MENOR QUE 6M² SEM VÃOS E ARGAMASSA DE ASSENTAMENTO COM PREPARO EM BETONEIRA. AF_06/2014</v>
          </cell>
          <cell r="C4975" t="str">
            <v>M2</v>
          </cell>
          <cell r="D4975" t="str">
            <v>64,52</v>
          </cell>
        </row>
        <row r="4976">
          <cell r="A4976">
            <v>87496</v>
          </cell>
          <cell r="B4976" t="str">
            <v>ALVENARIA DE VEDAÇÃO DE BLOCOS CERÂMICOS FURADOS NA HORIZONTAL DE 9X19X19CM (ESPESSURA 9CM) DE PAREDES COM ÁREA LÍQUIDA MENOR QUE 6M² SEM VÃOS E ARGAMASSA DE ASSENTAMENTO COM PREPARO MANUAL. AF_06/2014</v>
          </cell>
          <cell r="C4976" t="str">
            <v>M2</v>
          </cell>
          <cell r="D4976" t="str">
            <v>65,37</v>
          </cell>
        </row>
        <row r="4977">
          <cell r="A4977">
            <v>87497</v>
          </cell>
          <cell r="B4977" t="str">
            <v>ALVENARIA DE VEDAÇÃO DE BLOCOS CERÂMICOS FURADOS NA HORIZONTAL DE 11,5X19X19CM (ESPESSURA 11,5CM) DE PAREDES COM ÁREA LÍQUIDA MENOR QUE 6M² SEM VÃOS E ARGAMASSA DE ASSENTAMENTO COM PREPARO EM BETONEIRA. AF_06/2014</v>
          </cell>
          <cell r="C4977" t="str">
            <v>M2</v>
          </cell>
          <cell r="D4977" t="str">
            <v>64,35</v>
          </cell>
        </row>
        <row r="4978">
          <cell r="A4978">
            <v>87498</v>
          </cell>
          <cell r="B4978" t="str">
            <v>ALVENARIA DE VEDAÇÃO DE BLOCOS CERÂMICOS FURADOS NA HORIZONTAL DE 11,5X19X19CM (ESPESSURA 11,5CM) DE PAREDES COM ÁREA LÍQUIDA MENOR QUE 6M² SEM VÃOS E ARGAMASSA DE ASSENTAMENTO COM PREPARO MANUAL. AF_06/2014</v>
          </cell>
          <cell r="C4978" t="str">
            <v>M2</v>
          </cell>
          <cell r="D4978" t="str">
            <v>65,43</v>
          </cell>
        </row>
        <row r="4979">
          <cell r="A4979">
            <v>87499</v>
          </cell>
          <cell r="B4979" t="str">
            <v>ALVENARIA DE VEDAÇÃO DE BLOCOS CERÂMICOS FURADOS NA HORIZONTAL DE 9X14X19CM (ESPESSURA 9CM) DE PAREDES COM ÁREA LÍQUIDA MENOR QUE 6M² SEM VÃOS E ARGAMASSA DE ASSENTAMENTO COM PREPARO EM BETONEIRA. AF_06/2014</v>
          </cell>
          <cell r="C4979" t="str">
            <v>M2</v>
          </cell>
          <cell r="D4979" t="str">
            <v>74,58</v>
          </cell>
        </row>
        <row r="4980">
          <cell r="A4980">
            <v>87500</v>
          </cell>
          <cell r="B4980" t="str">
            <v>ALVENARIA DE VEDAÇÃO DE BLOCOS CERÂMICOS FURADOS NA HORIZONTAL DE 9X14X19CM (ESPESSURA 9CM) DE PAREDES COM ÁREA LÍQUIDA MENOR QUE 6M² SEM VÃOS E ARGAMASSA DE ASSENTAMENTO COM PREPARO MANUAL. AF_06/2014</v>
          </cell>
          <cell r="C4980" t="str">
            <v>M2</v>
          </cell>
          <cell r="D4980" t="str">
            <v>75,49</v>
          </cell>
        </row>
        <row r="4981">
          <cell r="A4981">
            <v>87501</v>
          </cell>
          <cell r="B4981" t="str">
            <v>ALVENARIA DE VEDAÇÃO DE BLOCOS CERÂMICOS FURADOS NA HORIZONTAL DE 14X9X19CM (ESPESSURA 14CM, BLOCO DEITADO) DE PAREDES COM ÁREA LÍQUIDA MENOR QUE 6M² SEM VÃOS E ARGAMASSA DE ASSENTAMENTO COM PREPARO EM BETONEIRA. AF_06/2014</v>
          </cell>
          <cell r="C4981" t="str">
            <v>M2</v>
          </cell>
          <cell r="D4981" t="str">
            <v>115,19</v>
          </cell>
        </row>
        <row r="4982">
          <cell r="A4982">
            <v>87502</v>
          </cell>
          <cell r="B4982" t="str">
            <v>ALVENARIA DE VEDAÇÃO DE BLOCOS CERÂMICOS FURADOS NA HORIZONTAL DE 14X9X19CM (ESPESSURA 14CM, BLOCO DEITADO) DE PAREDES COM ÁREA LÍQUIDA MENOR QUE 6M² SEM VÃOS E ARGAMASSA DE ASSENTAMENTO COM PREPARO MANUAL. AF_06/2014</v>
          </cell>
          <cell r="C4982" t="str">
            <v>M2</v>
          </cell>
          <cell r="D4982" t="str">
            <v>116,36</v>
          </cell>
        </row>
        <row r="4983">
          <cell r="A4983">
            <v>87503</v>
          </cell>
          <cell r="B4983" t="str">
            <v>ALVENARIA DE VEDAÇÃO DE BLOCOS CERÂMICOS FURADOS NA HORIZONTAL DE 9X19X19CM (ESPESSURA 9CM) DE PAREDES COM ÁREA LÍQUIDA MAIOR OU IGUAL A 6M² SEM VÃOS E ARGAMASSA DE ASSENTAMENTO COM PREPARO EM BETONEIRA. AF_06/2014</v>
          </cell>
          <cell r="C4983" t="str">
            <v>M2</v>
          </cell>
          <cell r="D4983" t="str">
            <v>55,56</v>
          </cell>
        </row>
        <row r="4984">
          <cell r="A4984">
            <v>87504</v>
          </cell>
          <cell r="B4984" t="str">
            <v>ALVENARIA DE VEDAÇÃO DE BLOCOS CERÂMICOS FURADOS NA HORIZONTAL DE 9X19X19CM (ESPESSURA 9CM) DE PAREDES COM ÁREA LÍQUIDA MAIOR OU IGUAL A 6M² SEM VÃOS E ARGAMASSA DE ASSENTAMENTO COM PREPARO MANUAL. AF_06/2014</v>
          </cell>
          <cell r="C4984" t="str">
            <v>M2</v>
          </cell>
          <cell r="D4984" t="str">
            <v>56,41</v>
          </cell>
        </row>
        <row r="4985">
          <cell r="A4985">
            <v>87505</v>
          </cell>
          <cell r="B4985" t="str">
            <v>ALVENARIA DE VEDAÇÃO DE BLOCOS CERÂMICOS FURADOS NA HORIZONTAL DE 11,5X19X19CM (ESPESSURA 11,5M) DE PAREDES COM ÁREA LÍQUIDA MAIOR OU IGUAL A 6M² SEM VÃOS E ARGAMASSA DE ASSENTAMENTO COM PREPARO EM BETONEIRA. AF_06/2014</v>
          </cell>
          <cell r="C4985" t="str">
            <v>M2</v>
          </cell>
          <cell r="D4985" t="str">
            <v>55,32</v>
          </cell>
        </row>
        <row r="4986">
          <cell r="A4986">
            <v>87506</v>
          </cell>
          <cell r="B4986" t="str">
            <v>ALVENARIA DE VEDAÇÃO DE BLOCOS CERÂMICOS FURADOS NA HORIZONTAL DE 11,5X19X19CM (ESPESSURA 11,5M) DE PAREDES COM ÁREA LÍQUIDA MAIOR OU IGUAL A 6M² SEM VÃOS E ARGAMASSA DE ASSENTAMENTO COM PREPARO MANUAL. AF_06/2014</v>
          </cell>
          <cell r="C4986" t="str">
            <v>M2</v>
          </cell>
          <cell r="D4986" t="str">
            <v>56,40</v>
          </cell>
        </row>
        <row r="4987">
          <cell r="A4987">
            <v>87507</v>
          </cell>
          <cell r="B4987" t="str">
            <v>ALVENARIA DE VEDAÇÃO DE BLOCOS CERÂMICOS FURADOS NA HORIZONTAL DE 9X14X19CM (ESPESSURA 9CM) DE PAREDES COM ÁREA LÍQUIDA MAIOR OU IGUAL A 6M² SEM VÃOS E ARGAMASSA DE ASSENTAMENTO COM PREPARO EM BETONEIRA. AF_06/2014</v>
          </cell>
          <cell r="C4987" t="str">
            <v>M2</v>
          </cell>
          <cell r="D4987" t="str">
            <v>62,71</v>
          </cell>
        </row>
        <row r="4988">
          <cell r="A4988">
            <v>87508</v>
          </cell>
          <cell r="B4988" t="str">
            <v>ALVENARIA DE VEDAÇÃO DE BLOCOS CERÂMICOS FURADOS NA HORIZONTAL DE 9X14X19CM (ESPESSURA 9CM) DE PAREDES COM ÁREA LÍQUIDA MAIOR OU IGUAL A 6M² SEM VÃOS E ARGAMASSA DE ASSENTAMENTO COM PREPARO MANUAL. AF_06/2014</v>
          </cell>
          <cell r="C4988" t="str">
            <v>M2</v>
          </cell>
          <cell r="D4988" t="str">
            <v>63,62</v>
          </cell>
        </row>
        <row r="4989">
          <cell r="A4989">
            <v>87509</v>
          </cell>
          <cell r="B4989" t="str">
            <v>ALVENARIA DE VEDAÇÃO DE BLOCOS CERÂMICOS FURADOS NA HORIZONTAL DE 14X9X19CM (ESPESSURA 14CM, BLOCO DEITADO) DE PAREDES COM ÁREA LÍQUIDA MAIOR OU IGUAL A 6M² SEM VÃOS E ARGAMASSA DE ASSENTAMENTO COM PREPARO EM BETONEIRA. AF_06/2014</v>
          </cell>
          <cell r="C4989" t="str">
            <v>M2</v>
          </cell>
          <cell r="D4989" t="str">
            <v>95,98</v>
          </cell>
        </row>
        <row r="4990">
          <cell r="A4990">
            <v>87510</v>
          </cell>
          <cell r="B4990" t="str">
            <v>ALVENARIA DE VEDAÇÃO DE BLOCOS CERÂMICOS FURADOS NA HORIZONTAL DE 14X9X19CM (ESPESSURA 14CM, BLOCO DEITADO) DE PAREDES COM ÁREA LÍQUIDA MAIOR OU IGUAL A 6M² SEM VÃOS E ARGAMASSA DE ASSENTAMENTO COM PREPARO MANUAL. AF_06/2014</v>
          </cell>
          <cell r="C4990" t="str">
            <v>M2</v>
          </cell>
          <cell r="D4990" t="str">
            <v>97,15</v>
          </cell>
        </row>
        <row r="4991">
          <cell r="A4991">
            <v>87511</v>
          </cell>
          <cell r="B4991" t="str">
            <v>ALVENARIA DE VEDAÇÃO DE BLOCOS CERÂMICOS FURADOS NA HORIZONTAL DE 9X19X19CM (ESPESSURA 9CM) DE PAREDES COM ÁREA LÍQUIDA MENOR QUE 6M² COM VÃOS E ARGAMASSA DE ASSENTAMENTO COM PREPARO EM BETONEIRA. AF_06/2014</v>
          </cell>
          <cell r="C4991" t="str">
            <v>M2</v>
          </cell>
          <cell r="D4991" t="str">
            <v>72,18</v>
          </cell>
        </row>
        <row r="4992">
          <cell r="A4992">
            <v>87512</v>
          </cell>
          <cell r="B4992" t="str">
            <v>ALVENARIA DE VEDAÇÃO DE BLOCOS CERÂMICOS FURADOS NA HORIZONTAL DE 9X19X19CM (ESPESSURA 9CM) DE PAREDES COM ÁREA LÍQUIDA MENOR QUE 6M² COM VÃOS E ARGAMASSA DE ASSENTAMENTO COM PREPARO MANUAL. AF_06/2014</v>
          </cell>
          <cell r="C4992" t="str">
            <v>M2</v>
          </cell>
          <cell r="D4992" t="str">
            <v>73,03</v>
          </cell>
        </row>
        <row r="4993">
          <cell r="A4993">
            <v>87513</v>
          </cell>
          <cell r="B4993" t="str">
            <v>ALVENARIA DE VEDAÇÃO DE BLOCOS CERÂMICOS FURADOS NA HORIZONTAL DE 11,5X19X19CM (ESPESSURA 11,5CM) DE PAREDES COM ÁREA LÍQUIDA MENOR QUE 6M² COM VÃOS E ARGAMASSA DE ASSENTAMENTO COM PREPARO EM BETONEIRA. AF_06/2014</v>
          </cell>
          <cell r="C4993" t="str">
            <v>M2</v>
          </cell>
          <cell r="D4993" t="str">
            <v>72,32</v>
          </cell>
        </row>
        <row r="4994">
          <cell r="A4994">
            <v>87514</v>
          </cell>
          <cell r="B4994" t="str">
            <v>ALVENARIA DE VEDAÇÃO DE BLOCOS CERÂMICOS FURADOS NA HORIZONTAL DE 11,5X19X19CM (ESPESSURA 11,5CM) DE PAREDES COM ÁREA LÍQUIDA MENOR QUE 6M² COM VÃOS E ARGAMASSA DE ASSENTAMENTO COM PREPARO MANUAL. AF_06/2014</v>
          </cell>
          <cell r="C4994" t="str">
            <v>M2</v>
          </cell>
          <cell r="D4994" t="str">
            <v>73,40</v>
          </cell>
        </row>
        <row r="4995">
          <cell r="A4995">
            <v>87515</v>
          </cell>
          <cell r="B4995" t="str">
            <v>ALVENARIA DE VEDAÇÃO DE BLOCOS CERÂMICOS FURADOS NA HORIZONTAL DE 9X14X19CM (ESPESSURA 9CM) DE PAREDES COM ÁREA LÍQUIDA MENOR QUE 6M² COM VÃOS E ARGAMASSA DE ASSENTAMENTO COM PREPARO EM BETONEIRA. AF_06/2014</v>
          </cell>
          <cell r="C4995" t="str">
            <v>M2</v>
          </cell>
          <cell r="D4995" t="str">
            <v>85,27</v>
          </cell>
        </row>
        <row r="4996">
          <cell r="A4996">
            <v>87516</v>
          </cell>
          <cell r="B4996" t="str">
            <v>ALVENARIA DE VEDAÇÃO DE BLOCOS CERÂMICOS FURADOS NA HORIZONTAL DE 9X14X19CM (ESPESSURA 9CM) DE PAREDES COM ÁREA LÍQUIDA MENOR QUE 6M² COM VÃOS E ARGAMASSA DE ASSENTAMENTO COM PREPARO MANUAL. AF_06/2014</v>
          </cell>
          <cell r="C4996" t="str">
            <v>M2</v>
          </cell>
          <cell r="D4996" t="str">
            <v>86,18</v>
          </cell>
        </row>
        <row r="4997">
          <cell r="A4997">
            <v>87517</v>
          </cell>
          <cell r="B4997" t="str">
            <v>ALVENARIA DE VEDAÇÃO DE BLOCOS CERÂMICOS FURADOS NA HORIZONTAL DE 14X9X19CM (ESPESSURA 14CM, BLOCO DEITADO) DE PAREDES COM ÁREA LÍQUIDA MENOR QUE 6M² COM VÃOS E ARGAMASSA DE ASSENTAMENTO COM PREPARO EM BETONEIRA. AF_06/2014</v>
          </cell>
          <cell r="C4997" t="str">
            <v>M2</v>
          </cell>
          <cell r="D4997" t="str">
            <v>131,83</v>
          </cell>
        </row>
        <row r="4998">
          <cell r="A4998">
            <v>87518</v>
          </cell>
          <cell r="B4998" t="str">
            <v>ALVENARIA DE VEDAÇÃO DE BLOCOS CERÂMICOS FURADOS NA HORIZONTAL DE 14X9X19CM (ESPESSURA 14CM, BLOCO DEITADO) DE PAREDES COM ÁREA LÍQUIDA MENOR QUE 6M² COM VÃOS E ARGAMASSA DE ASSENTAMENTO COM PREPARO MANUAL. AF_06/2014</v>
          </cell>
          <cell r="C4998" t="str">
            <v>M2</v>
          </cell>
          <cell r="D4998" t="str">
            <v>133,00</v>
          </cell>
        </row>
        <row r="4999">
          <cell r="A4999">
            <v>87519</v>
          </cell>
          <cell r="B4999" t="str">
            <v>ALVENARIA DE VEDAÇÃO DE BLOCOS CERÂMICOS FURADOS NA HORIZONTAL DE 9X19X19CM (ESPESSURA 9CM) DE PAREDES COM ÁREA LÍQUIDA MAIOR OU IGUAL A 6M² COM VÃOS E ARGAMASSA DE ASSENTAMENTO COM PREPARO EM BETONEIRA. AF_06/2014</v>
          </cell>
          <cell r="C4999" t="str">
            <v>M2</v>
          </cell>
          <cell r="D4999" t="str">
            <v>60,39</v>
          </cell>
        </row>
        <row r="5000">
          <cell r="A5000">
            <v>87520</v>
          </cell>
          <cell r="B5000" t="str">
            <v>ALVENARIA DE VEDAÇÃO DE BLOCOS CERÂMICOS FURADOS NA HORIZONTAL DE 9X19X19CM (ESPESSURA 9CM) DE PAREDES COM ÁREA LÍQUIDA MAIOR OU IGUAL A 6M² COM VÃOS E ARGAMASSA DE ASSENTAMENTO COM PREPARO MANUAL. AF_06/2014</v>
          </cell>
          <cell r="C5000" t="str">
            <v>M2</v>
          </cell>
          <cell r="D5000" t="str">
            <v>61,24</v>
          </cell>
        </row>
        <row r="5001">
          <cell r="A5001">
            <v>87521</v>
          </cell>
          <cell r="B5001" t="str">
            <v>ALVENARIA DE VEDAÇÃO DE BLOCOS CERÂMICOS FURADOS NA HORIZONTAL DE 11,5X19X19CM (ESPESSURA 11,5CM) DE PAREDES COM ÁREA LÍQUIDA MAIOR OU IGUAL A 6M² COM VÃOS E ARGAMASSA DE ASSENTAMENTO COM PREPARO EM BETONEIRA. AF_06/2014</v>
          </cell>
          <cell r="C5001" t="str">
            <v>M2</v>
          </cell>
          <cell r="D5001" t="str">
            <v>60,20</v>
          </cell>
        </row>
        <row r="5002">
          <cell r="A5002">
            <v>87522</v>
          </cell>
          <cell r="B5002" t="str">
            <v>ALVENARIA DE VEDAÇÃO DE BLOCOS CERÂMICOS FURADOS NA HORIZONTAL DE 11,5X19X19CM (ESPESSURA 11,5CM) DE PAREDES COM ÁREA LÍQUIDA MAIOR OU IGUAL A 6M² COM VÃOS E ARGAMASSA DE ASSENTAMENTO COM PREPARO MANUAL. AF_06/2014</v>
          </cell>
          <cell r="C5002" t="str">
            <v>M2</v>
          </cell>
          <cell r="D5002" t="str">
            <v>61,28</v>
          </cell>
        </row>
        <row r="5003">
          <cell r="A5003">
            <v>87523</v>
          </cell>
          <cell r="B5003" t="str">
            <v>ALVENARIA DE VEDAÇÃO DE BLOCOS CERÂMICOS FURADOS NA HORIZONTAL DE 9X14X19CM (ESPESSURA 9CM) DE PAREDES COM ÁREA LÍQUIDA MAIOR OU IGUAL A 6M² COM VÃOS E ARGAMASSA DE ASSENTAMENTO COM PREPARO EM BETONEIRA. AF_06/2014</v>
          </cell>
          <cell r="C5003" t="str">
            <v>M2</v>
          </cell>
          <cell r="D5003" t="str">
            <v>69,25</v>
          </cell>
        </row>
        <row r="5004">
          <cell r="A5004">
            <v>87524</v>
          </cell>
          <cell r="B5004" t="str">
            <v>ALVENARIA DE VEDAÇÃO DE BLOCOS CERÂMICOS FURADOS NA HORIZONTAL DE 9X14X19CM (ESPESSURA 9CM) DE PAREDES COM ÁREA LÍQUIDA MAIOR OU IGUAL A 6M² COM VÃOS E ARGAMASSA DE ASSENTAMENTO COM PREPARO MANUAL. AF_06/2014</v>
          </cell>
          <cell r="C5004" t="str">
            <v>M2</v>
          </cell>
          <cell r="D5004" t="str">
            <v>70,16</v>
          </cell>
        </row>
        <row r="5005">
          <cell r="A5005">
            <v>87525</v>
          </cell>
          <cell r="B5005" t="str">
            <v>ALVENARIA DE VEDAÇÃO DE BLOCOS CERÂMICOS FURADOS NA HORIZONTAL DE 14X9X19CM (ESPESSURA 14CM, BLOCO DEITADO) DE PAREDES COM ÁREA LÍQUIDA MAIOR OU IGUAL A 6M² COM VÃOS E ARGAMASSA DE ASSENTAMENTO COM PREPARO EM BETONEIRA. AF_06/2014</v>
          </cell>
          <cell r="C5005" t="str">
            <v>M2</v>
          </cell>
          <cell r="D5005" t="str">
            <v>106,12</v>
          </cell>
        </row>
        <row r="5006">
          <cell r="A5006">
            <v>87526</v>
          </cell>
          <cell r="B5006" t="str">
            <v>ALVENARIA DE VEDAÇÃO DE BLOCOS CERÂMICOS FURADOS NA HORIZONTAL DE 14X9X19CM (ESPESSURA 14CM, BLOCO DEITADO) DE PAREDES COM ÁREA LÍQUIDA MAIOR OU IGUAL A 6M² COM VÃOS E ARGAMASSA DE ASSENTAMENTO COM PREPARO MANUAL. AF_06/2014</v>
          </cell>
          <cell r="C5006" t="str">
            <v>M2</v>
          </cell>
          <cell r="D5006" t="str">
            <v>107,29</v>
          </cell>
        </row>
        <row r="5007">
          <cell r="A5007">
            <v>89043</v>
          </cell>
          <cell r="B5007" t="str">
            <v>(COMPOSIÇÃO REPRESENTATIVA) DO SERVIÇO DE ALVENARIA DE VEDAÇÃO DE BLOCOS VAZADOS DE CERÂMICA DE 9X19X19CM (ESPESSURA 9CM), PARA EDIFICAÇÃO HABITACIONAL MULTIFAMILIAR (PRÉDIO). AF_11/2014</v>
          </cell>
          <cell r="C5007" t="str">
            <v>M2</v>
          </cell>
          <cell r="D5007" t="str">
            <v>61,52</v>
          </cell>
        </row>
        <row r="5008">
          <cell r="A5008">
            <v>89168</v>
          </cell>
          <cell r="B5008" t="str">
            <v>(COMPOSIÇÃO REPRESENTATIVA) DO SERVIÇO DE ALVENARIA DE VEDAÇÃO DE BLOCOS VAZADOS DE CERÂMICA DE 9X19X19CM (ESPESSURA 9CM), PARA EDIFICAÇÃO HABITACIONAL UNIFAMILIAR (CASA) E EDIFICAÇÃO PÚBLICA PADRÃO. AF_11/2014</v>
          </cell>
          <cell r="C5008" t="str">
            <v>M2</v>
          </cell>
          <cell r="D5008" t="str">
            <v>63,26</v>
          </cell>
        </row>
        <row r="5009">
          <cell r="A5009">
            <v>89977</v>
          </cell>
          <cell r="B5009" t="str">
            <v>(COMPOSIÇÃO REPRESENTATIVA) DO SERVIÇO DE ALVENARIA DE VEDAÇÃO DE BLOCOS VAZADOS DE CERÂMICA DE 14X9X19CM (ESPESSURA 14CM, BLOCO DEITADO), PARA EDIFICAÇÃO HABITACIONAL UNIFAMILIAR (CASA) E EDIFICAÇÃO PÚBLICA PADRÃO. AF_12/2014</v>
          </cell>
          <cell r="C5009" t="str">
            <v>M2</v>
          </cell>
          <cell r="D5009" t="str">
            <v>112,51</v>
          </cell>
        </row>
        <row r="5010">
          <cell r="A5010">
            <v>90112</v>
          </cell>
          <cell r="B5010" t="str">
            <v>ALVENARIA DE VEDAÇÃO DE BLOCOS CERÂMICOS FURADOS NA VERTICAL DE 14X19X39CM (ESPESSURA 14CM) DE PAREDES COM ÁREA LÍQUIDA MENOR QUE 6M2 COM VÃOS E ARGAMASSA DE ASSENTAMENTO COM PREPARO MANUAL. AF_06/2014</v>
          </cell>
          <cell r="C5010" t="str">
            <v>M2</v>
          </cell>
          <cell r="D5010" t="str">
            <v>60,10</v>
          </cell>
        </row>
        <row r="5011">
          <cell r="A5011">
            <v>101159</v>
          </cell>
          <cell r="B5011" t="str">
            <v>ALVENARIA DE VEDAÇÃO DE BLOCOS CERÂMICOS MACIÇOS DE 5X10X20CM (ESPESSURA 10CM) E ARGAMASSA DE ASSENTAMENTO COM PREPARO EM BETONEIRA. AF_05/2020</v>
          </cell>
          <cell r="C5011" t="str">
            <v>M2</v>
          </cell>
          <cell r="D5011" t="str">
            <v>97,06</v>
          </cell>
        </row>
        <row r="5012">
          <cell r="A5012">
            <v>89282</v>
          </cell>
          <cell r="B5012" t="str">
            <v>ALVENARIA ESTRUTURAL DE BLOCOS CERÂMICOS 14X19X39, (ESPESSURA DE 14 CM), PARA PAREDES COM ÁREA LÍQUIDA MENOR QUE 6M², SEM VÃOS, UTILIZANDO PALHETA E ARGAMASSA DE ASSENTAMENTO COM PREPARO EM BETONEIRA. AF_12/2014</v>
          </cell>
          <cell r="C5012" t="str">
            <v>M2</v>
          </cell>
          <cell r="D5012" t="str">
            <v>51,05</v>
          </cell>
        </row>
        <row r="5013">
          <cell r="A5013">
            <v>89283</v>
          </cell>
          <cell r="B5013" t="str">
            <v>ALVENARIA ESTRUTURAL DE BLOCOS CERÂMICOS 14X19X39, (ESPESSURA DE 14 CM), PARA PAREDES COM ÁREA LÍQUIDA MENOR QUE 6M², SEM VÃOS, UTILIZANDO PALHETA E ARGAMASSA DE ASSENTAMENTO COM PREPARO MANUAL. AF_12/2014</v>
          </cell>
          <cell r="C5013" t="str">
            <v>M2</v>
          </cell>
          <cell r="D5013" t="str">
            <v>52,10</v>
          </cell>
        </row>
        <row r="5014">
          <cell r="A5014">
            <v>89284</v>
          </cell>
          <cell r="B5014" t="str">
            <v>ALVENARIA ESTRUTURAL DE BLOCOS CERÂMICOS 14X19X39, (ESPESSURA DE 14 CM), PARA PAREDES COM ÁREA LÍQUIDA MAIOR OU IGUAL QUE 6M², SEM VÃOS, UTILIZANDO PALHETA E ARGAMASSA DE ASSENTAMENTO COM PREPARO EM BETONEIRA. AF_12/2014</v>
          </cell>
          <cell r="C5014" t="str">
            <v>M2</v>
          </cell>
          <cell r="D5014" t="str">
            <v>46,85</v>
          </cell>
        </row>
        <row r="5015">
          <cell r="A5015">
            <v>89285</v>
          </cell>
          <cell r="B5015" t="str">
            <v>ALVENARIA ESTRUTURAL DE BLOCOS CERÂMICOS 14X19X39, (ESPESSURA DE 14 CM), PARA PAREDES COM ÁREA LÍQUIDA MAIOR OU IGUAL QUE 6M², SEM VÃOS, UTILIZANDO PALHETA E ARGAMASSA DE ASSENTAMENTO COM PREPARO MANUAL. AF_12/2014</v>
          </cell>
          <cell r="C5015" t="str">
            <v>M2</v>
          </cell>
          <cell r="D5015" t="str">
            <v>47,90</v>
          </cell>
        </row>
        <row r="5016">
          <cell r="A5016">
            <v>89286</v>
          </cell>
          <cell r="B5016" t="str">
            <v>ALVENARIA ESTRUTURAL DE BLOCOS CERÂMICOS 14X19X39, (ESPESSURA DE 14 CM), PARA PAREDES COM ÁREA LÍQUIDA MENOR QUE 6M², COM VÃOS, UTILIZANDO PALHETA E ARGAMASSA DE ASSENTAMENTO COM PREPARO EM BETONEIRA. AF_12/2014</v>
          </cell>
          <cell r="C5016" t="str">
            <v>M2</v>
          </cell>
          <cell r="D5016" t="str">
            <v>54,65</v>
          </cell>
        </row>
        <row r="5017">
          <cell r="A5017">
            <v>89287</v>
          </cell>
          <cell r="B5017" t="str">
            <v>ALVENARIA ESTRUTURAL DE BLOCOS CERÂMICOS 14X19X39, (ESPESSURA DE 14 CM), PARA PAREDES COM ÁREA LÍQUIDA MENOR QUE 6M², COM VÃOS, UTILIZANDO PALHETA E ARGAMASSA DE ASSENTAMENTO COM PREPARO MANUAL. AF_12/2014</v>
          </cell>
          <cell r="C5017" t="str">
            <v>M2</v>
          </cell>
          <cell r="D5017" t="str">
            <v>55,70</v>
          </cell>
        </row>
        <row r="5018">
          <cell r="A5018">
            <v>89288</v>
          </cell>
          <cell r="B5018" t="str">
            <v>ALVENARIA ESTRUTURAL DE BLOCOS CERÂMICOS 14X19X39, (ESPESSURA DE 14 CM), PARA PAREDES COM ÁREA LÍQUIDA MAIOR OU IGUAL A 6M², COM VÃOS, UTILIZANDO PALHETA E ARGAMASSA DE ASSENTAMENTO COM PREPARO EM BETONEIRA. AF_12/2014</v>
          </cell>
          <cell r="C5018" t="str">
            <v>M2</v>
          </cell>
          <cell r="D5018" t="str">
            <v>48,80</v>
          </cell>
        </row>
        <row r="5019">
          <cell r="A5019">
            <v>89289</v>
          </cell>
          <cell r="B5019" t="str">
            <v>ALVENARIA ESTRUTURAL DE BLOCOS CERÂMICOS 14X19X39, (ESPESSURA DE 14 CM), PARA PAREDES COM ÁREA LÍQUIDA MAIOR OU IGUAL A 6M², COM VÃOS, UTILIZANDO PALHETA E ARGAMASSA DE ASSENTAMENTO COM PREPARO MANUAL. AF_12/2014</v>
          </cell>
          <cell r="C5019" t="str">
            <v>M2</v>
          </cell>
          <cell r="D5019" t="str">
            <v>49,85</v>
          </cell>
        </row>
        <row r="5020">
          <cell r="A5020">
            <v>89290</v>
          </cell>
          <cell r="B5020" t="str">
            <v>ALVENARIA ESTRUTURAL DE BLOCOS CERÂMICOS 14X19X29, (ESPESSURA DE 14 CM), PARA PAREDES COM ÁREA LÍQUIDA MENOR QUE 6M², SEM VÃOS, UTILIZANDO PALHETA E ARGAMASSA DE ASSENTAMENTO COM PREPARO EM BETONEIRA. AF_12/2014</v>
          </cell>
          <cell r="C5020" t="str">
            <v>M2</v>
          </cell>
          <cell r="D5020" t="str">
            <v>58,90</v>
          </cell>
        </row>
        <row r="5021">
          <cell r="A5021">
            <v>89291</v>
          </cell>
          <cell r="B5021" t="str">
            <v>ALVENARIA ESTRUTURAL DE BLOCOS CERÂMICOS 14X19X29, (ESPESSURA DE 14 CM), PARA PAREDES COM ÁREA LÍQUIDA MENOR QUE 6M², SEM VÃOS, UTILIZANDO PALHETA E ARGAMASSA DE ASSENTAMENTO COM PREPARO MANUAL. AF_12/2014</v>
          </cell>
          <cell r="C5021" t="str">
            <v>M2</v>
          </cell>
          <cell r="D5021" t="str">
            <v>60,06</v>
          </cell>
        </row>
        <row r="5022">
          <cell r="A5022">
            <v>89292</v>
          </cell>
          <cell r="B5022" t="str">
            <v>ALVENARIA ESTRUTURAL DE BLOCOS CERÂMICOS 14X19X29, (ESPESSURA DE 14 CM), PARA PAREDES COM ÁREA LÍQUIDA MAIOR OU IGUAL A 6M², SEM VÃOS, UTILIZANDO PALHETA E ARGAMASSA DE ASSENTAMENTO COM PREPARO EM BETONEIRA. AF_12/2014</v>
          </cell>
          <cell r="C5022" t="str">
            <v>M2</v>
          </cell>
          <cell r="D5022" t="str">
            <v>54,68</v>
          </cell>
        </row>
        <row r="5023">
          <cell r="A5023">
            <v>89293</v>
          </cell>
          <cell r="B5023" t="str">
            <v>ALVENARIA ESTRUTURAL DE BLOCOS CERÂMICOS 14X19X29, (ESPESSURA DE 14 CM), PARA PAREDES COM ÁREA LÍQUIDA MAIOR OU IGUAL A 6M2, SEM VÃOS, UTILIZANDO PALHETA E ARGAMASSA DE ASSENTAMENTO COM PREPARO MANUAL. AF_12/2014</v>
          </cell>
          <cell r="C5023" t="str">
            <v>M2</v>
          </cell>
          <cell r="D5023" t="str">
            <v>55,84</v>
          </cell>
        </row>
        <row r="5024">
          <cell r="A5024">
            <v>89294</v>
          </cell>
          <cell r="B5024" t="str">
            <v>ALVENARIA ESTRUTURAL DE BLOCOS CERÂMICOS 14X19X29, (ESPESSURA DE 14 CM), PARA PAREDES COM ÁREA LÍQUIDA MENOR QUE 6M², COM VÃOS, UTILIZANDO PALHETA E ARGAMASSA DE ASSENTAMENTO COM PREPARO EM BETONEIRA. AF_12/2014</v>
          </cell>
          <cell r="C5024" t="str">
            <v>M2</v>
          </cell>
          <cell r="D5024" t="str">
            <v>64,10</v>
          </cell>
        </row>
        <row r="5025">
          <cell r="A5025">
            <v>89295</v>
          </cell>
          <cell r="B5025" t="str">
            <v>ALVENARIA ESTRUTURAL DE BLOCOS CERÂMICOS 14X19X29, (ESPESSURA DE 14 CM), PARA PAREDES COM ÁREA LÍQUIDA MENOR QUE 6M², COM VÃOS, UTILIZANDO PALHETA E ARGAMASSA DE ASSENTAMENTO COM PREPARO MANUAL. AF_12/2014</v>
          </cell>
          <cell r="C5025" t="str">
            <v>M2</v>
          </cell>
          <cell r="D5025" t="str">
            <v>65,26</v>
          </cell>
        </row>
        <row r="5026">
          <cell r="A5026">
            <v>89296</v>
          </cell>
          <cell r="B5026" t="str">
            <v>ALVENARIA ESTRUTURAL DE BLOCOS CERÂMICOS 14X19X29, (ESPESSURA DE 14 CM), PARA PAREDES COM ÁREA LÍQUIDA MAIOR OU IGUAL A 6M², COM VÃOS, UTILIZANDO PALHETA E ARGAMASSA DE ASSENTAMENTO COM PREPARO EM BETONEIRA. AF_12/2014</v>
          </cell>
          <cell r="C5026" t="str">
            <v>M2</v>
          </cell>
          <cell r="D5026" t="str">
            <v>57,45</v>
          </cell>
        </row>
        <row r="5027">
          <cell r="A5027">
            <v>89297</v>
          </cell>
          <cell r="B5027" t="str">
            <v>ALVENARIA ESTRUTURAL DE BLOCOS CERÂMICOS 14X19X29, (ESPESSURA DE 14 CM), PARA PAREDES COM ÁREA LÍQUIDA MAIOR OU IGUAL A 6M², COM VÃOS, UTILIZANDO PALHETA E ARGAMASSA DE ASSENTAMENTO COM PREPARO MANUAL. AF_12/2014</v>
          </cell>
          <cell r="C5027" t="str">
            <v>M2</v>
          </cell>
          <cell r="D5027" t="str">
            <v>58,61</v>
          </cell>
        </row>
        <row r="5028">
          <cell r="A5028">
            <v>89298</v>
          </cell>
          <cell r="B5028" t="str">
            <v>ALVENARIA ESTRUTURAL DE BLOCOS CERÂMICOS 14X19X39, (ESPESSURA DE 14 CM), PARA PAREDES COM ÁREA LÍQUIDA MENOR QUE 6M², SEM VÃOS, UTILIZANDO COLHER DE PEDREIRO E ARGAMASSA DE ASSENTAMENTO COM PREPARO EM BETONEIRA. AF_12/2014</v>
          </cell>
          <cell r="C5028" t="str">
            <v>M2</v>
          </cell>
          <cell r="D5028" t="str">
            <v>61,12</v>
          </cell>
        </row>
        <row r="5029">
          <cell r="A5029">
            <v>89299</v>
          </cell>
          <cell r="B5029" t="str">
            <v>ALVENARIA ESTRUTURAL DE BLOCOS CERÂMICOS 14X19X39, (ESPESSURA DE 14 CM), PARA PAREDES COM ÁREA LÍQUIDA MENOR QUE 6M², SEM VÃOS, UTILIZANDO COLHER DE PEDREIRO E ARGAMASSA DE ASSENTAMENTO COM PREPARO MANUAL. AF_12/2014</v>
          </cell>
          <cell r="C5029" t="str">
            <v>M2</v>
          </cell>
          <cell r="D5029" t="str">
            <v>62,60</v>
          </cell>
        </row>
        <row r="5030">
          <cell r="A5030">
            <v>89300</v>
          </cell>
          <cell r="B5030" t="str">
            <v>ALVENARIA ESTRUTURAL DE BLOCOS CERÂMICOS 14X19X39, (ESPESSURA DE 14 CM), PARA PAREDES COM ÁREA LÍQUIDA MAIOR OU IGUAL A 6M², SEM VÃOS, UTILIZANDO COLHER DE PEDREIRO E ARGAMASSA DE ASSENTAMENTO COM PREPARO EM BETONEIRA. AF_12/2014</v>
          </cell>
          <cell r="C5030" t="str">
            <v>M2</v>
          </cell>
          <cell r="D5030" t="str">
            <v>56,91</v>
          </cell>
        </row>
        <row r="5031">
          <cell r="A5031">
            <v>89301</v>
          </cell>
          <cell r="B5031" t="str">
            <v>ALVENARIA ESTRUTURAL DE BLOCOS CERÂMICOS 14X19X39, (ESPESSURA DE 14 CM), PARA PAREDES COM ÁREA LÍQUIDA MAIOR OU IGUAL A 6M², SEM VÃOS, UTILIZANDO COLHER DE PEDREIRO E ARGAMASSA DE ASSENTAMENTO COM PREPARO MANUAL. AF_12/2014</v>
          </cell>
          <cell r="C5031" t="str">
            <v>M2</v>
          </cell>
          <cell r="D5031" t="str">
            <v>58,39</v>
          </cell>
        </row>
        <row r="5032">
          <cell r="A5032">
            <v>89302</v>
          </cell>
          <cell r="B5032" t="str">
            <v>ALVENARIA ESTRUTURAL DE BLOCOS CERÂMICOS 14X19X39, (ESPESSURA DE 14 CM), PARA PAREDES COM ÁREA LÍQUIDA MENOR QUE 6M², COM VÃOS, UTILIZANDO COLHER DE PEDREIRO E ARGAMASSA DE ASSENTAMENTO COM PREPARO EM BETONEIRA. AF_12/2014</v>
          </cell>
          <cell r="C5032" t="str">
            <v>M2</v>
          </cell>
          <cell r="D5032" t="str">
            <v>67,42</v>
          </cell>
        </row>
        <row r="5033">
          <cell r="A5033">
            <v>89303</v>
          </cell>
          <cell r="B5033" t="str">
            <v>ALVENARIA ESTRUTURAL DE BLOCOS CERÂMICOS 14X19X39, (ESPESSURA DE 14 CM), PARA PAREDES COM ÁREA LÍQUIDA MENOR QUE 6M², COM VÃOS, UTILIZANDO COLHER DE PEDREIRO E ARGAMASSA DE ASSENTAMENTO COM PREPARO MANUAL. AF_12/2014</v>
          </cell>
          <cell r="C5033" t="str">
            <v>M2</v>
          </cell>
          <cell r="D5033" t="str">
            <v>68,90</v>
          </cell>
        </row>
        <row r="5034">
          <cell r="A5034">
            <v>89304</v>
          </cell>
          <cell r="B5034" t="str">
            <v>ALVENARIA ESTRUTURAL DE BLOCOS CERÂMICOS 14X19X39, (ESPESSURA DE 14 CM), PARA PAREDES COM ÁREA LÍQUIDA MAIOR OU IGUAL A 6M², COM VÃOS, UTILIZANDO COLHER DE PEDREIRO E ARGAMASSA DE ASSENTAMENTO COM PREPARO EM BETONEIRA. AF_12/2014</v>
          </cell>
          <cell r="C5034" t="str">
            <v>M2</v>
          </cell>
          <cell r="D5034" t="str">
            <v>60,55</v>
          </cell>
        </row>
        <row r="5035">
          <cell r="A5035">
            <v>89305</v>
          </cell>
          <cell r="B5035" t="str">
            <v>ALVENARIA ESTRUTURAL DE BLOCOS CERÂMICOS 14X19X39, (ESPESSURA DE 14 CM), PARA PAREDES COM ÁREA LÍQUIDA MAIOR OU IGUAL A 6M², COM VÃOS, UTILIZANDO COLHER DE PEDREIRO E ARGAMASSA DE ASSENTAMENTO COM PREPARO MANUAL. AF_12/2014</v>
          </cell>
          <cell r="C5035" t="str">
            <v>M2</v>
          </cell>
          <cell r="D5035" t="str">
            <v>62,03</v>
          </cell>
        </row>
        <row r="5036">
          <cell r="A5036">
            <v>89306</v>
          </cell>
          <cell r="B5036" t="str">
            <v>ALVENARIA ESTRUTURAL DE BLOCOS CERÂMICOS 14X19X29, (ESPESSURA DE 14 CM), PARA PAREDES COM ÁREA LÍQUIDA MENOR QUE 6M², SEM VÃOS, UTILIZANDO COLHER DE PEDREIRO E ARGAMASSA DE ASSENTAMENTO COM PREPARO EM BETONEIRA. AF_12/2014</v>
          </cell>
          <cell r="C5036" t="str">
            <v>M2</v>
          </cell>
          <cell r="D5036" t="str">
            <v>69,27</v>
          </cell>
        </row>
        <row r="5037">
          <cell r="A5037">
            <v>89307</v>
          </cell>
          <cell r="B5037" t="str">
            <v>ALVENARIA ESTRUTURAL DE BLOCOS CERÂMICOS 14X19X29, (ESPESSURA DE 14 CM), PARA PAREDES COM ÁREA LÍQUIDA MENOR QUE 6M², SEM VÃOS, UTILIZANDO COLHER DE PEDREIRO E ARGAMASSA DE ASSENTAMENTO COM PREPARO MANUAL. AF_12/2014</v>
          </cell>
          <cell r="C5037" t="str">
            <v>M2</v>
          </cell>
          <cell r="D5037" t="str">
            <v>70,92</v>
          </cell>
        </row>
        <row r="5038">
          <cell r="A5038">
            <v>89308</v>
          </cell>
          <cell r="B5038" t="str">
            <v>ALVENARIA ESTRUTURAL DE BLOCOS CERÂMICOS 14X19X29, (ESPESSURA DE 14 CM), PARA PAREDES COM ÁREA LÍQUIDA MAIOR OU IGUAL A 6M², SEM VÃOS, UTILIZANDO COLHER DE PEDREIRO E ARGAMASSA DE ASSENTAMENTO COM PREPARO EM BETONEIRA. AF_12/2014</v>
          </cell>
          <cell r="C5038" t="str">
            <v>M2</v>
          </cell>
          <cell r="D5038" t="str">
            <v>65,04</v>
          </cell>
        </row>
        <row r="5039">
          <cell r="A5039">
            <v>89309</v>
          </cell>
          <cell r="B5039" t="str">
            <v>ALVENARIA ESTRUTURAL DE BLOCOS CERÂMICOS 14X19X29, (ESPESSURA DE 14 CM), PARA PAREDES COM ÁREA LÍQUIDA MAIOR OU IGUAL A 6M², SEM VÃOS, UTILIZANDO COLHER DE PEDREIRO E ARGAMASSA DE ASSENTAMENTO COM PREPARO MANUAL. AF_12/2014</v>
          </cell>
          <cell r="C5039" t="str">
            <v>M2</v>
          </cell>
          <cell r="D5039" t="str">
            <v>66,69</v>
          </cell>
        </row>
        <row r="5040">
          <cell r="A5040">
            <v>89310</v>
          </cell>
          <cell r="B5040" t="str">
            <v>ALVENARIA ESTRUTURAL DE BLOCOS CERÂMICOS 14X19X29, (ESPESSURA DE 14 CM), PARA PAREDES COM ÁREA LÍQUIDA MENOR QUE 6M², COM VÃOS, UTILIZANDO COLHER DE PEDREIRO E ARGAMASSA DE ASSENTAMENTO COM PREPARO EM BETONEIRA. AF_12/2014</v>
          </cell>
          <cell r="C5040" t="str">
            <v>M2</v>
          </cell>
          <cell r="D5040" t="str">
            <v>78,60</v>
          </cell>
        </row>
        <row r="5041">
          <cell r="A5041">
            <v>89311</v>
          </cell>
          <cell r="B5041" t="str">
            <v>ALVENARIA ESTRUTURAL DE BLOCOS CERÂMICOS 14X19X29, (ESPESSURA DE 14 CM), PARA PAREDES COM ÁREA LÍQUIDA MENOR QUE 6M², COM VÃOS, UTILIZANDO COLHER DE PEDREIRO E ARGAMASSA DE ASSENTAMENTO COM PREPARO MANUAL. AF_12/2014</v>
          </cell>
          <cell r="C5041" t="str">
            <v>M2</v>
          </cell>
          <cell r="D5041" t="str">
            <v>80,25</v>
          </cell>
        </row>
        <row r="5042">
          <cell r="A5042">
            <v>89312</v>
          </cell>
          <cell r="B5042" t="str">
            <v>ALVENARIA ESTRUTURAL DE BLOCOS CERÂMICOS 14X19X29, (ESPESSURA DE 14 CM), PARA PAREDES COM ÁREA LÍQUIDA MAIOR OU IGUAL A 6M², COM VÃOS, UTILIZANDO COLHER DE PEDREIRO E ARGAMASSA DE ASSENTAMENTO COM PREPARO EM BETONEIRA. AF_12/2014</v>
          </cell>
          <cell r="C5042" t="str">
            <v>M2</v>
          </cell>
          <cell r="D5042" t="str">
            <v>69,50</v>
          </cell>
        </row>
        <row r="5043">
          <cell r="A5043">
            <v>89313</v>
          </cell>
          <cell r="B5043" t="str">
            <v>ALVENARIA ESTRUTURAL DE BLOCOS CERÂMICOS 14X19X29, (ESPESSURA DE 14 CM), PARA PAREDES COM ÁREA LÍQUIDA MAIOR OU IGUAL A 6M², COM VÃOS, UTILIZANDO COLHER DE PEDREIRO E ARGAMASSA DE ASSENTAMENTO COM PREPARO MANUAL. AF_12/2014</v>
          </cell>
          <cell r="C5043" t="str">
            <v>M2</v>
          </cell>
          <cell r="D5043" t="str">
            <v>71,15</v>
          </cell>
        </row>
        <row r="5044">
          <cell r="A5044">
            <v>101162</v>
          </cell>
          <cell r="B5044" t="str">
            <v>ALVENARIA DE VEDAÇÃO COM ELEMENTO VAZADO DE CERÂMICA (COBOGÓ) DE 7X20X20CM E ARGAMASSA DE ASSENTAMENTO COM PREPARO EM BETONEIRA. AF_05/2020</v>
          </cell>
          <cell r="C5044" t="str">
            <v>M2</v>
          </cell>
          <cell r="D5044" t="str">
            <v>107,10</v>
          </cell>
        </row>
        <row r="5045">
          <cell r="A5045">
            <v>87447</v>
          </cell>
          <cell r="B5045" t="str">
            <v>ALVENARIA DE VEDAÇÃO DE BLOCOS VAZADOS DE CONCRETO DE 9X19X39CM (ESPESSURA 9CM) DE PAREDES COM ÁREA LÍQUIDA MENOR QUE 6M² SEM VÃOS E ARGAMASSA DE ASSENTAMENTO COM PREPARO EM BETONEIRA. AF_06/2014</v>
          </cell>
          <cell r="C5045" t="str">
            <v>M2</v>
          </cell>
          <cell r="D5045" t="str">
            <v>50,86</v>
          </cell>
        </row>
        <row r="5046">
          <cell r="A5046">
            <v>87448</v>
          </cell>
          <cell r="B5046" t="str">
            <v>ALVENARIA DE VEDAÇÃO DE BLOCOS VAZADOS DE CONCRETO DE 9X19X39CM (ESPESSURA 9CM) DE PAREDES COM ÁREA LÍQUIDA MENOR QUE 6M² SEM VÃOS E ARGAMASSA DE ASSENTAMENTO COM PREPARO MANUAL. AF_06/2014</v>
          </cell>
          <cell r="C5046" t="str">
            <v>M2</v>
          </cell>
          <cell r="D5046" t="str">
            <v>51,14</v>
          </cell>
        </row>
        <row r="5047">
          <cell r="A5047">
            <v>87449</v>
          </cell>
          <cell r="B5047" t="str">
            <v>ALVENARIA DE VEDAÇÃO DE BLOCOS VAZADOS DE CONCRETO DE 14X19X39CM (ESPESSURA 14CM) DE PAREDES COM ÁREA LÍQUIDA MENOR QUE 6M² SEM VÃOS E ARGAMASSA DE ASSENTAMENTO COM PREPARO EM BETONEIRA. AF_06/2014</v>
          </cell>
          <cell r="C5047" t="str">
            <v>M2</v>
          </cell>
          <cell r="D5047" t="str">
            <v>66,22</v>
          </cell>
        </row>
        <row r="5048">
          <cell r="A5048">
            <v>87450</v>
          </cell>
          <cell r="B5048" t="str">
            <v>ALVENARIA DE VEDAÇÃO DE BLOCOS VAZADOS DE CONCRETO DE 14X19X39CM (ESPESSURA 14CM) DE PAREDES COM ÁREA LÍQUIDA MENOR QUE 6M² SEM VÃOS E ARGAMASSA DE ASSENTAMENTO COM PREPARO MANUAL. AF_06/2014</v>
          </cell>
          <cell r="C5048" t="str">
            <v>M2</v>
          </cell>
          <cell r="D5048" t="str">
            <v>67,10</v>
          </cell>
        </row>
        <row r="5049">
          <cell r="A5049">
            <v>87451</v>
          </cell>
          <cell r="B5049" t="str">
            <v>ALVENARIA DE VEDAÇÃO DE BLOCOS VAZADOS DE CONCRETO DE 19X19X39CM (ESPESSURA 19CM) DE PAREDES COM ÁREA LÍQUIDA MENOR QUE 6M² SEM VÃOS E ARGAMASSA DE ASSENTAMENTO COM PREPARO EM BETONEIRA. AF_06/2014</v>
          </cell>
          <cell r="C5049" t="str">
            <v>M2</v>
          </cell>
          <cell r="D5049" t="str">
            <v>80,64</v>
          </cell>
        </row>
        <row r="5050">
          <cell r="A5050">
            <v>87452</v>
          </cell>
          <cell r="B5050" t="str">
            <v>ALVENARIA DE VEDAÇÃO DE BLOCOS VAZADOS DE CONCRETO DE 19X19X39CM (ESPESSURA 19CM) DE PAREDES COM ÁREA LÍQUIDA MENOR QUE 6M² SEM VÃOS E ARGAMASSA DE ASSENTAMENTO COM PREPARO MANUAL. AF_06/2014</v>
          </cell>
          <cell r="C5050" t="str">
            <v>M2</v>
          </cell>
          <cell r="D5050" t="str">
            <v>81,10</v>
          </cell>
        </row>
        <row r="5051">
          <cell r="A5051">
            <v>87453</v>
          </cell>
          <cell r="B5051" t="str">
            <v>ALVENARIA DE VEDAÇÃO DE BLOCOS VAZADOS DE CONCRETO DE 9X19X39CM (ESPESSURA 9CM) DE PAREDES COM ÁREA LÍQUIDA MAIOR OU IGUAL A 6M² SEM VÃOS E ARGAMASSA DE ASSENTAMENTO COM PREPARO EM BETONEIRA. AF_06/2014</v>
          </cell>
          <cell r="C5051" t="str">
            <v>M2</v>
          </cell>
          <cell r="D5051" t="str">
            <v>47,55</v>
          </cell>
        </row>
        <row r="5052">
          <cell r="A5052">
            <v>87454</v>
          </cell>
          <cell r="B5052" t="str">
            <v>ALVENARIA DE VEDAÇÃO DE BLOCOS VAZADOS DE CONCRETO DE 9X19X39CM (ESPESSURA 9CM) DE PAREDES COM ÁREA LÍQUIDA MAIOR OU IGUAL A 6M² SEM VÃOS E ARGAMASSA DE ASSENTAMENTO COM PREPARO MANUAL. AF_06/2014</v>
          </cell>
          <cell r="C5052" t="str">
            <v>M2</v>
          </cell>
          <cell r="D5052" t="str">
            <v>48,30</v>
          </cell>
        </row>
        <row r="5053">
          <cell r="A5053">
            <v>87455</v>
          </cell>
          <cell r="B5053" t="str">
            <v>ALVENARIA DE VEDAÇÃO DE BLOCOS VAZADOS DE CONCRETO DE 14X19X39CM (ESPESSURA 14CM) DE PAREDES COM ÁREA LÍQUIDA MAIOR OU IGUAL A 6M² SEM VÃOS E ARGAMASSA DE ASSENTAMENTO COM PREPARO EM BETONEIRA. AF_06/2014</v>
          </cell>
          <cell r="C5053" t="str">
            <v>M2</v>
          </cell>
          <cell r="D5053" t="str">
            <v>62,05</v>
          </cell>
        </row>
        <row r="5054">
          <cell r="A5054">
            <v>87456</v>
          </cell>
          <cell r="B5054" t="str">
            <v>ALVENARIA DE VEDAÇÃO DE BLOCOS VAZADOS DE CONCRETO DE 14X19X39CM (ESPESSURA 14CM) DE PAREDES COM ÁREA LÍQUIDA MAIOR OU IGUAL A 6M² SEM VÃOS E ARGAMASSA DE ASSENTAMENTO COM PREPARO MANUAL. AF_06/2014</v>
          </cell>
          <cell r="C5054" t="str">
            <v>M2</v>
          </cell>
          <cell r="D5054" t="str">
            <v>63,30</v>
          </cell>
        </row>
        <row r="5055">
          <cell r="A5055">
            <v>87457</v>
          </cell>
          <cell r="B5055" t="str">
            <v>ALVENARIA DE VEDAÇÃO DE BLOCOS VAZADOS DE CONCRETO DE 19X19X39CM (ESPESSURA 19CM) DE PAREDES COM ÁREA LÍQUIDA MAIOR OU IGUAL A 6M² SEM VÃOS E ARGAMASSA DE ASSENTAMENTO COM PREPARO EM BETONEIRA. AF_06/2014</v>
          </cell>
          <cell r="C5055" t="str">
            <v>M2</v>
          </cell>
          <cell r="D5055" t="str">
            <v>75,13</v>
          </cell>
        </row>
        <row r="5056">
          <cell r="A5056">
            <v>87458</v>
          </cell>
          <cell r="B5056" t="str">
            <v>ALVENARIA DE VEDAÇÃO DE BLOCOS VAZADOS DE CONCRETO DE 19X19X39CM (ESPESSURA 19CM) DE PAREDES COM ÁREA LÍQUIDA MAIOR OU IGUAL A 6M² SEM VÃOS E ARGAMASSA DE ASSENTAMENTO COM PREPARO MANUAL. AF_06/2014</v>
          </cell>
          <cell r="C5056" t="str">
            <v>M2</v>
          </cell>
          <cell r="D5056" t="str">
            <v>76,24</v>
          </cell>
        </row>
        <row r="5057">
          <cell r="A5057">
            <v>87459</v>
          </cell>
          <cell r="B5057" t="str">
            <v>ALVENARIA DE VEDAÇÃO DE BLOCOS VAZADOS DE CONCRETO DE 9X19X39CM (ESPESSURA 9CM) DE PAREDES COM ÁREA LÍQUIDA MENOR QUE 6M² COM VÃOS E ARGAMASSA DE ASSENTAMENTO COM PREPARO EM BETONEIRA. AF_06/2014</v>
          </cell>
          <cell r="C5057" t="str">
            <v>M2</v>
          </cell>
          <cell r="D5057" t="str">
            <v>56,19</v>
          </cell>
        </row>
        <row r="5058">
          <cell r="A5058">
            <v>87460</v>
          </cell>
          <cell r="B5058" t="str">
            <v>ALVENARIA DE VEDAÇÃO DE BLOCOS VAZADOS DE CONCRETO DE 9X19X39CM (ESPESSURA 9CM) DE PAREDES COM ÁREA LÍQUIDA MENOR QUE 6M² COM VÃOS E ARGAMASSA DE ASSENTAMENTO COM PREPARO MANUAL. AF_06/2014</v>
          </cell>
          <cell r="C5058" t="str">
            <v>M2</v>
          </cell>
          <cell r="D5058" t="str">
            <v>56,94</v>
          </cell>
        </row>
        <row r="5059">
          <cell r="A5059">
            <v>87461</v>
          </cell>
          <cell r="B5059" t="str">
            <v>ALVENARIA DE VEDAÇÃO DE BLOCOS VAZADOS DE CONCRETO DE 14X19X39CM (ESPESSURA 14CM) DE PAREDES COM ÁREA LÍQUIDA MENOR QUE 6M² COM VÃOS E ARGAMASSA DE ASSENTAMENTO COM PREPARO EM BETONEIRA. AF_06/2014</v>
          </cell>
          <cell r="C5059" t="str">
            <v>M2</v>
          </cell>
          <cell r="D5059" t="str">
            <v>71,60</v>
          </cell>
        </row>
        <row r="5060">
          <cell r="A5060">
            <v>87462</v>
          </cell>
          <cell r="B5060" t="str">
            <v>ALVENARIA DE VEDAÇÃO DE BLOCOS VAZADOS DE CONCRETO DE 14X19X39CM (ESPESSURA 14CM) DE PAREDES COM ÁREA LÍQUIDA MENOR QUE 6M² COM VÃOS E ARGAMASSA DE ASSENTAMENTO COM PREPARO MANUAL. AF_06/2014</v>
          </cell>
          <cell r="C5060" t="str">
            <v>M2</v>
          </cell>
          <cell r="D5060" t="str">
            <v>72,48</v>
          </cell>
        </row>
        <row r="5061">
          <cell r="A5061">
            <v>87463</v>
          </cell>
          <cell r="B5061" t="str">
            <v>ALVENARIA DE VEDAÇÃO DE BLOCOS VAZADOS DE CONCRETO DE 19X19X39CM (ESPESSURA 19CM) DE PAREDES COM ÁREA LÍQUIDA MENOR QUE 6M² COM VÃOS E ARGAMASSA DE ASSENTAMENTO COM PREPARO EM BETONEIRA. AF_06/2014</v>
          </cell>
          <cell r="C5061" t="str">
            <v>M2</v>
          </cell>
          <cell r="D5061" t="str">
            <v>85,43</v>
          </cell>
        </row>
        <row r="5062">
          <cell r="A5062">
            <v>87464</v>
          </cell>
          <cell r="B5062" t="str">
            <v>ALVENARIA DE VEDAÇÃO DE BLOCOS VAZADOS DE CONCRETO DE 19X19X39CM (ESPESSURA 19CM) DE PAREDES COM ÁREA LÍQUIDA MENOR QUE 6M² COM VÃOS E ARGAMASSA DE ASSENTAMENTO COM PREPARO MANUAL. AF_06/2014</v>
          </cell>
          <cell r="C5062" t="str">
            <v>M2</v>
          </cell>
          <cell r="D5062" t="str">
            <v>86,54</v>
          </cell>
        </row>
        <row r="5063">
          <cell r="A5063">
            <v>87465</v>
          </cell>
          <cell r="B5063" t="str">
            <v>ALVENARIA DE VEDAÇÃO DE BLOCOS VAZADOS DE CONCRETO DE 9X19X39CM (ESPESSURA 9CM) DE PAREDES COM ÁREA LÍQUIDA MAIOR OU IGUAL A 6M² COM VÃOS E ARGAMASSA DE ASSENTAMENTO COM PREPARO EM BETONEIRA. AF_06/2014</v>
          </cell>
          <cell r="C5063" t="str">
            <v>M2</v>
          </cell>
          <cell r="D5063" t="str">
            <v>50,57</v>
          </cell>
        </row>
        <row r="5064">
          <cell r="A5064">
            <v>87466</v>
          </cell>
          <cell r="B5064" t="str">
            <v>ALVENARIA DE VEDAÇÃO DE BLOCOS VAZADOS DE CONCRETO DE 9X19X39CM (ESPESSURA 9CM) DE PAREDES COM ÁREA LÍQUIDA MAIOR OU IGUAL A 6M² COM VÃOS E ARGAMASSA DE ASSENTAMENTO COM PREPARO MANUAL. AF_06/2014</v>
          </cell>
          <cell r="C5064" t="str">
            <v>M2</v>
          </cell>
          <cell r="D5064" t="str">
            <v>51,32</v>
          </cell>
        </row>
        <row r="5065">
          <cell r="A5065">
            <v>87467</v>
          </cell>
          <cell r="B5065" t="str">
            <v>ALVENARIA DE VEDAÇÃO DE BLOCOS VAZADOS DE CONCRETO DE 14X19X39CM (ESPESSURA 14CM) DE PAREDES COM ÁREA LÍQUIDA MAIOR OU IGUAL A 6M² COM VÃOS E ARGAMASSA DE ASSENTAMENTO COM PREPARO EM BETONEIRA. AF_06/2014</v>
          </cell>
          <cell r="C5065" t="str">
            <v>M2</v>
          </cell>
          <cell r="D5065" t="str">
            <v>65,50</v>
          </cell>
        </row>
        <row r="5066">
          <cell r="A5066">
            <v>87468</v>
          </cell>
          <cell r="B5066" t="str">
            <v>ALVENARIA DE VEDAÇÃO DE BLOCOS VAZADOS DE CONCRETO DE 14X19X39CM (ESPESSURA 14CM) DE PAREDES COM ÁREA LÍQUIDA MAIOR OU IGUAL A 6M² COM VÃOS E ARGAMASSA DE ASSENTAMENTO COM PREPARO MANUAL. AF_06/2014</v>
          </cell>
          <cell r="C5066" t="str">
            <v>M2</v>
          </cell>
          <cell r="D5066" t="str">
            <v>66,38</v>
          </cell>
        </row>
        <row r="5067">
          <cell r="A5067">
            <v>87469</v>
          </cell>
          <cell r="B5067" t="str">
            <v>ALVENARIA DE VEDAÇÃO DE BLOCOS VAZADOS DE CONCRETO DE 19X19X39CM (ESPESSURA 19CM) DE PAREDES COM ÁREA LÍQUIDA MAIOR OU IGUAL A 6M² COM VÃOS E ARGAMASSA DE ASSENTAMENTO COM PREPARO EM BETONEIRA. AF_06/2014</v>
          </cell>
          <cell r="C5067" t="str">
            <v>M2</v>
          </cell>
          <cell r="D5067" t="str">
            <v>78,73</v>
          </cell>
        </row>
        <row r="5068">
          <cell r="A5068">
            <v>87470</v>
          </cell>
          <cell r="B5068" t="str">
            <v>ALVENARIA DE VEDAÇÃO DE BLOCOS VAZADOS DE CONCRETO DE 19X19X39CM (ESPESSURA 19CM) DE PAREDES COM ÁREA LÍQUIDA MAIOR OU IGUAL A 6M² COM VÃOS E ARGAMASSA DE ASSENTAMENTO COM PREPARO MANUAL. AF_06/2014</v>
          </cell>
          <cell r="C5068" t="str">
            <v>M2</v>
          </cell>
          <cell r="D5068" t="str">
            <v>79,84</v>
          </cell>
        </row>
        <row r="5069">
          <cell r="A5069">
            <v>89044</v>
          </cell>
          <cell r="B5069" t="str">
            <v>(COMPOSIÇÃO REPRESENTATIVA) DO SERVIÇO DE ALVENARIA DE VEDAÇÃO DE BLOCOS VAZADOS DE CONCRETO DE 9X19X39CM (ESPESSURA 9CM), PARA EDIFICAÇÃO HABITACIONAL MULTIFAMILIAR (PRÉDIO). AF_11/2014</v>
          </cell>
          <cell r="C5069" t="str">
            <v>M2</v>
          </cell>
          <cell r="D5069" t="str">
            <v>50,68</v>
          </cell>
        </row>
        <row r="5070">
          <cell r="A5070">
            <v>89169</v>
          </cell>
          <cell r="B5070" t="str">
            <v>(COMPOSIÇÃO REPRESENTATIVA) DO SERVIÇO DE ALVENARIA DE VEDAÇÃO DE BLOCOS VAZADOS DE CONCRETO DE 9X19X39CM (ESPESSURA 9CM), PARA EDIFICAÇÃO HABITACIONAL UNIFAMILIAR (CASA) E EDIFICAÇÃO PÚBLICA PADRÃO. AF_11/2014</v>
          </cell>
          <cell r="C5070" t="str">
            <v>M2</v>
          </cell>
          <cell r="D5070" t="str">
            <v>51,40</v>
          </cell>
        </row>
        <row r="5071">
          <cell r="A5071">
            <v>89978</v>
          </cell>
          <cell r="B5071" t="str">
            <v>(COMPOSIÇÃO REPRESENTATIVA) DO SERVIÇO DE ALVENARIA DE VEDAÇÃO DE BLOCOS VAZADOS DE CONCRETO DE 14X19X39CM (ESPESSURA 14CM), PARA EDIFICAÇÃO HABITACIONAL UNIFAMILIAR (CASA) E EDIFICAÇÃO PÚBLICA PADRÃO. AF_12/2014</v>
          </cell>
          <cell r="C5071" t="str">
            <v>M2</v>
          </cell>
          <cell r="D5071" t="str">
            <v>66,46</v>
          </cell>
        </row>
        <row r="5072">
          <cell r="A5072">
            <v>89453</v>
          </cell>
          <cell r="B5072" t="str">
            <v>ALVENARIA DE BLOCOS DE CONCRETO ESTRUTURAL 14X19X39 CM, (ESPESSURA 14 CM), FBK = 4,5 MPA, PARA PAREDES COM ÁREA LÍQUIDA MENOR QUE 6M², SEM VÃOS, UTILIZANDO PALHETA. AF_12/2014</v>
          </cell>
          <cell r="C5072" t="str">
            <v>M2</v>
          </cell>
          <cell r="D5072" t="str">
            <v>58,99</v>
          </cell>
        </row>
        <row r="5073">
          <cell r="A5073">
            <v>89454</v>
          </cell>
          <cell r="B5073" t="str">
            <v>ALVENARIA DE BLOCOS DE CONCRETO ESTRUTURAL 14X19X39 CM, (ESPESSURA 14 CM), FBK = 4,5 MPA, PARA PAREDES COM ÁREA LÍQUIDA MAIOR OU IGUAL A 6M², SEM VÃOS, UTILIZANDO PALHETA. AF_12/2014</v>
          </cell>
          <cell r="C5073" t="str">
            <v>M2</v>
          </cell>
          <cell r="D5073" t="str">
            <v>56,64</v>
          </cell>
        </row>
        <row r="5074">
          <cell r="A5074">
            <v>89455</v>
          </cell>
          <cell r="B5074" t="str">
            <v>ALVENARIA DE BLOCOS DE CONCRETO ESTRUTURAL 14X19X39 CM, (ESPESSURA 14 CM) FBK = 14,0 MPA, PARA PAREDES COM ÁREA LÍQUIDA MENOR QUE 6M², SEM VÃOS, UTILIZANDO PALHETA. AF_12/2014</v>
          </cell>
          <cell r="C5074" t="str">
            <v>M2</v>
          </cell>
          <cell r="D5074" t="str">
            <v>73,17</v>
          </cell>
        </row>
        <row r="5075">
          <cell r="A5075">
            <v>89456</v>
          </cell>
          <cell r="B5075" t="str">
            <v>ALVENARIA DE BLOCOS DE CONCRETO ESTRUTURAL 14X19X39 CM, (ESPESSURA 14 CM) FBK = 14,0 MPA, PARA PAREDES COM ÁREA LÍQUIDA MAIOR OU IGUAL A 6M², SEM VÃOS, UTILIZANDO PALHETA. AF_12/2014</v>
          </cell>
          <cell r="C5075" t="str">
            <v>M2</v>
          </cell>
          <cell r="D5075" t="str">
            <v>70,45</v>
          </cell>
        </row>
        <row r="5076">
          <cell r="A5076">
            <v>89457</v>
          </cell>
          <cell r="B5076" t="str">
            <v>ALVENARIA DE BLOCOS DE CONCRETO ESTRUTURAL 14X19X39 CM, (ESPESSURA 14 CM), FBK = 4,5 MPA, PARA PAREDES COM ÁREA LÍQUIDA MENOR QUE 6M², COM VÃOS, UTILIZANDO PALHETA. AF_12/2014</v>
          </cell>
          <cell r="C5076" t="str">
            <v>M2</v>
          </cell>
          <cell r="D5076" t="str">
            <v>62,39</v>
          </cell>
        </row>
        <row r="5077">
          <cell r="A5077">
            <v>89458</v>
          </cell>
          <cell r="B5077" t="str">
            <v>ALVENARIA DE BLOCOS DE CONCRETO ESTRUTURAL 14X19X39 CM, (ESPESSURA 14 CM), FBK = 4,5 MPA, PARA PAREDES COM ÁREA LÍQUIDA MAIOR OU IGUAL A 6M², COM VÃOS, UTILIZANDO PALHETA. AF_12/2014</v>
          </cell>
          <cell r="C5077" t="str">
            <v>M2</v>
          </cell>
          <cell r="D5077" t="str">
            <v>58,60</v>
          </cell>
        </row>
        <row r="5078">
          <cell r="A5078">
            <v>89459</v>
          </cell>
          <cell r="B5078" t="str">
            <v>ALVENARIA DE BLOCOS DE CONCRETO ESTRUTURAL 14X19X39 CM, (ESPESSURA 14 CM) FBK = 14,0 MPA, PARA PAREDES COM ÁREA LÍQUIDA MENOR QUE 6M², COM VÃOS, UTILIZANDO PALHETA. AF_12/2014</v>
          </cell>
          <cell r="C5078" t="str">
            <v>M2</v>
          </cell>
          <cell r="D5078" t="str">
            <v>76,88</v>
          </cell>
        </row>
        <row r="5079">
          <cell r="A5079">
            <v>89460</v>
          </cell>
          <cell r="B5079" t="str">
            <v>ALVENARIA DE BLOCOS DE CONCRETO ESTRUTURAL 14X19X39 CM, (ESPESSURA 14 CM) FBK = 14,0 MPA, PARA PAREDES COM ÁREA LÍQUIDA MAIOR OU IGUAL A 6M², COM VÃOS, UTILIZANDO PALHETA. AF_12/2014</v>
          </cell>
          <cell r="C5079" t="str">
            <v>M2</v>
          </cell>
          <cell r="D5079" t="str">
            <v>72,66</v>
          </cell>
        </row>
        <row r="5080">
          <cell r="A5080">
            <v>89462</v>
          </cell>
          <cell r="B5080" t="str">
            <v>ALVENARIA DE BLOCOS DE CONCRETO ESTRUTURAL 14X19X29 CM, (ESPESSURA 14 CM), FBK = 4,5 MPA, PARA PAREDES COM ÁREA LÍQUIDA MENOR QUE 6M², SEM VÃOS, UTILIZANDO PALHETA. AF_12/2014</v>
          </cell>
          <cell r="C5080" t="str">
            <v>M2</v>
          </cell>
          <cell r="D5080" t="str">
            <v>70,79</v>
          </cell>
        </row>
        <row r="5081">
          <cell r="A5081">
            <v>89463</v>
          </cell>
          <cell r="B5081" t="str">
            <v>ALVENARIA DE BLOCOS DE CONCRETO ESTRUTURAL 14X19X29 CM, (ESPESSURA 14 CM), FBK = 4,5 MPA, PARA PAREDES COM ÁREA LÍQUIDA MAIOR OU IGUAL A 6M², SEM VÃOS, UTILIZANDO PALHETA. AF_12/2014</v>
          </cell>
          <cell r="C5081" t="str">
            <v>M2</v>
          </cell>
          <cell r="D5081" t="str">
            <v>68,40</v>
          </cell>
        </row>
        <row r="5082">
          <cell r="A5082">
            <v>89464</v>
          </cell>
          <cell r="B5082" t="str">
            <v>ALVENARIA DE BLOCOS DE CONCRETO ESTRUTURAL 14X19X29 CM, (ESPESSURA 14 CM) FBK = 14,0 MPA, PARA PAREDES COM ÁREA LÍQUIDA MENOR QUE 6M², SEM VÃOS, UTILIZANDO PALHETA. AF_12/2014</v>
          </cell>
          <cell r="C5082" t="str">
            <v>M2</v>
          </cell>
          <cell r="D5082" t="str">
            <v>85,02</v>
          </cell>
        </row>
        <row r="5083">
          <cell r="A5083">
            <v>89465</v>
          </cell>
          <cell r="B5083" t="str">
            <v>ALVENARIA DE BLOCOS DE CONCRETO ESTRUTURAL 14X19X29 CM, (ESPESSURA 14 CM) FBK = 14,0 MPA, PARA PAREDES COM ÁREA LÍQUIDA MAIOR OU IGUAL A 6M², SEM VÃOS, UTILIZANDO PALHETA. AF_12/2014</v>
          </cell>
          <cell r="C5083" t="str">
            <v>M2</v>
          </cell>
          <cell r="D5083" t="str">
            <v>82,37</v>
          </cell>
        </row>
        <row r="5084">
          <cell r="A5084">
            <v>89466</v>
          </cell>
          <cell r="B5084" t="str">
            <v>ALVENARIA DE BLOCOS DE CONCRETO ESTRUTURAL 14X19X29 CM, (ESPESSURA 14 CM), FBK = 4,5 MPA, PARA PAREDES COM ÁREA LÍQUIDA MENOR QUE 6M², COM VÃOS, UTILIZANDO PALHETA. AF_12/2014</v>
          </cell>
          <cell r="C5084" t="str">
            <v>M2</v>
          </cell>
          <cell r="D5084" t="str">
            <v>75,50</v>
          </cell>
        </row>
        <row r="5085">
          <cell r="A5085">
            <v>89467</v>
          </cell>
          <cell r="B5085" t="str">
            <v>ALVENARIA DE BLOCOS DE CONCRETO ESTRUTURAL 14X19X29 CM, (ESPESSURA 14 CM), FBK = 4,5 MPA, PARA PAREDES COM ÁREA LÍQUIDA MAIOR OU IGUAL A 6M², COM VÃOS, UTILIZANDO PALHETA. AF_12/2014</v>
          </cell>
          <cell r="C5085" t="str">
            <v>M2</v>
          </cell>
          <cell r="D5085" t="str">
            <v>71,17</v>
          </cell>
        </row>
        <row r="5086">
          <cell r="A5086">
            <v>89468</v>
          </cell>
          <cell r="B5086" t="str">
            <v>ALVENARIA DE BLOCOS DE CONCRETO ESTRUTURAL 14X19X29 CM, (ESPESSURA 14 CM) FBK = 14,0 MPA, PARA PAREDES COM ÁREA LÍQUIDA MENOR QUE 6M², COM VÃOS, UTILIZANDO PALHETA. AF_12/2014</v>
          </cell>
          <cell r="C5086" t="str">
            <v>M2</v>
          </cell>
          <cell r="D5086" t="str">
            <v>89,98</v>
          </cell>
        </row>
        <row r="5087">
          <cell r="A5087">
            <v>89469</v>
          </cell>
          <cell r="B5087" t="str">
            <v>ALVENARIA DE BLOCOS DE CONCRETO ESTRUTURAL 14X19X29 CM, (ESPESSURA 14 CM) FBK = 14,0 MPA, PARA PAREDES COM ÁREA LÍQUIDA MAIOR OU IGUAL A 6M², COM VÃOS, UTILIZANDO PALHETA. AF_12/2014</v>
          </cell>
          <cell r="C5087" t="str">
            <v>M2</v>
          </cell>
          <cell r="D5087" t="str">
            <v>85,35</v>
          </cell>
        </row>
        <row r="5088">
          <cell r="A5088">
            <v>89470</v>
          </cell>
          <cell r="B5088" t="str">
            <v>ALVENARIA DE BLOCOS DE CONCRETO ESTRUTURAL 14X19X39 CM, (ESPESSURA 14 CM), FBK = 4,5 MPA, PARA PAREDES COM ÁREA LÍQUIDA MENOR QUE 6M², SEM VÃOS, UTILIZANDO COLHER DE PEDREIRO. AF_12/2014</v>
          </cell>
          <cell r="C5088" t="str">
            <v>M2</v>
          </cell>
          <cell r="D5088" t="str">
            <v>70,55</v>
          </cell>
        </row>
        <row r="5089">
          <cell r="A5089">
            <v>89471</v>
          </cell>
          <cell r="B5089" t="str">
            <v>ALVENARIA DE BLOCOS DE CONCRETO ESTRUTURAL 14X19X39 CM, (ESPESSURA 14 CM), FBK = 4,5 MPA, PARA PAREDES COM ÁREA LÍQUIDA MAIOR OU IGUAL A 6M², SEM VÃOS, UTILIZANDO COLHER DE PEDREIRO. AF_12/2014</v>
          </cell>
          <cell r="C5089" t="str">
            <v>M2</v>
          </cell>
          <cell r="D5089" t="str">
            <v>68,21</v>
          </cell>
        </row>
        <row r="5090">
          <cell r="A5090">
            <v>89472</v>
          </cell>
          <cell r="B5090" t="str">
            <v>ALVENARIA DE BLOCOS DE CONCRETO ESTRUTURAL 14X19X39 CM, (ESPESSURA 14 CM) FBK = 14,0 MPA, PARA PAREDES COM ÁREA LÍQUIDA MENOR QUE 6M², SEM VÃOS, UTILIZANDO COLHER DE PEDREIRO. AF_12/2014</v>
          </cell>
          <cell r="C5090" t="str">
            <v>M2</v>
          </cell>
          <cell r="D5090" t="str">
            <v>84,70</v>
          </cell>
        </row>
        <row r="5091">
          <cell r="A5091">
            <v>89473</v>
          </cell>
          <cell r="B5091" t="str">
            <v>ALVENARIA DE BLOCOS DE CONCRETO ESTRUTURAL 14X19X39 CM, (ESPESSURA 14 CM) FBK = 14,0 MPA, PARA PAREDES COM ÁREA LÍQUIDA MAIOR OU IGUAL A 6M², SEM VÃOS, UTILIZANDO COLHER DE PEDREIRO. AF_12/2014</v>
          </cell>
          <cell r="C5091" t="str">
            <v>M2</v>
          </cell>
          <cell r="D5091" t="str">
            <v>82,16</v>
          </cell>
        </row>
        <row r="5092">
          <cell r="A5092">
            <v>89474</v>
          </cell>
          <cell r="B5092" t="str">
            <v>ALVENARIA DE BLOCOS DE CONCRETO ESTRUTURAL 14X19X39 CM, (ESPESSURA 14 CM), FBK = 4,5 MPA, PARA PAREDES COM ÁREA LÍQUIDA MENOR QUE 6M², COM VÃOS, UTILIZANDO COLHER DE PEDREIRO. AF_12/2014</v>
          </cell>
          <cell r="C5092" t="str">
            <v>M2</v>
          </cell>
          <cell r="D5092" t="str">
            <v>76,96</v>
          </cell>
        </row>
        <row r="5093">
          <cell r="A5093">
            <v>89475</v>
          </cell>
          <cell r="B5093" t="str">
            <v>ALVENARIA DE BLOCOS DE CONCRETO ESTRUTURAL 14X19X39 CM, (ESPESSURA 14 CM), FBK = 4,5 MPA, PARA PAREDES COM ÁREA LÍQUIDA MAIOR OU IGUAL A 6M², COM VÃOS, UTILIZANDO COLHER DE PEDREIRO. AF_12/2014</v>
          </cell>
          <cell r="C5093" t="str">
            <v>M2</v>
          </cell>
          <cell r="D5093" t="str">
            <v>71,82</v>
          </cell>
        </row>
        <row r="5094">
          <cell r="A5094">
            <v>89476</v>
          </cell>
          <cell r="B5094" t="str">
            <v>ALVENARIA DE BLOCOS DE CONCRETO ESTRUTURAL 14X19X39 CM, (ESPESSURA 14 CM) FBK = 14,0 MPA, PARA PAREDES COM ÁREA LÍQUIDA MENOR QUE 6M², COM VÃOS, UTILIZANDO COLHER DE PEDREIRO. AF_12/2014</v>
          </cell>
          <cell r="C5094" t="str">
            <v>M2</v>
          </cell>
          <cell r="D5094" t="str">
            <v>91,60</v>
          </cell>
        </row>
        <row r="5095">
          <cell r="A5095">
            <v>89477</v>
          </cell>
          <cell r="B5095" t="str">
            <v>ALVENARIA DE BLOCOS DE CONCRETO ESTRUTURAL 14X19X39 CM, (ESPESSURA 14 CM) FBK = 14,0 MPA, PARA PAREDES COM ÁREA LÍQUIDA MAIOR OU IGUAL A 6M², COM VÃOS, UTILIZANDO COLHER DE PEDREIRO. AF_12/2014</v>
          </cell>
          <cell r="C5095" t="str">
            <v>M2</v>
          </cell>
          <cell r="D5095" t="str">
            <v>86,21</v>
          </cell>
        </row>
        <row r="5096">
          <cell r="A5096">
            <v>89478</v>
          </cell>
          <cell r="B5096" t="str">
            <v>ALVENARIA DE BLOCOS DE CONCRETO ESTRUTURAL 14X19X29 CM, (ESPESSURA 14 CM), FBK = 4,5 MPA, PARA PAREDES COM ÁREA LÍQUIDA MENOR QUE 6M², SEM VÃOS, UTILIZANDO COLHER DE PEDREIRO. AF_12/2014</v>
          </cell>
          <cell r="C5096" t="str">
            <v>M2</v>
          </cell>
          <cell r="D5096" t="str">
            <v>82,64</v>
          </cell>
        </row>
        <row r="5097">
          <cell r="A5097">
            <v>89479</v>
          </cell>
          <cell r="B5097" t="str">
            <v>ALVENARIA DE BLOCOS DE CONCRETO ESTRUTURAL 14X19X29 CM, (ESPESSURA 14 CM), FBK = 4,5 MPA, PARA PAREDES COM ÁREA LÍQUIDA MAIOR OU IGUAL A 6M², SEM VÃOS, UTILIZANDO COLHER DE PEDREIRO. AF_12/2014</v>
          </cell>
          <cell r="C5097" t="str">
            <v>M2</v>
          </cell>
          <cell r="D5097" t="str">
            <v>80,24</v>
          </cell>
        </row>
        <row r="5098">
          <cell r="A5098">
            <v>89480</v>
          </cell>
          <cell r="B5098" t="str">
            <v>ALVENARIA DE BLOCOS DE CONCRETO ESTRUTURAL 14X19X29 CM, (ESPESSURA 14 CM) FBK = 14,0 MPA, PARA PAREDES COM ÁREA LÍQUIDA MENOR QUE 6M², SEM VÃOS, UTILIZANDO COLHER DE PEDREIRO. AF_12/2014</v>
          </cell>
          <cell r="C5098" t="str">
            <v>M2</v>
          </cell>
          <cell r="D5098" t="str">
            <v>96,86</v>
          </cell>
        </row>
        <row r="5099">
          <cell r="A5099">
            <v>89483</v>
          </cell>
          <cell r="B5099" t="str">
            <v>ALVENARIA DE BLOCOS DE CONCRETO ESTRUTURAL 14X19X29 CM, (ESPESSURA 14 CM) FBK = 14,0 MPA, PARA PAREDES COM ÁREA LÍQUIDA MAIOR OU IGUAL A 6M², SEM VÃOS, UTILIZANDO COLHER DE PEDREIRO. AF_12/2014</v>
          </cell>
          <cell r="C5099" t="str">
            <v>M2</v>
          </cell>
          <cell r="D5099" t="str">
            <v>94,38</v>
          </cell>
        </row>
        <row r="5100">
          <cell r="A5100">
            <v>89484</v>
          </cell>
          <cell r="B5100" t="str">
            <v>ALVENARIA DE BLOCOS DE CONCRETO ESTRUTURAL 14X19X29 CM, (ESPESSURA 14 CM), FBK = 4,5 MPA, PARA PAREDES COM ÁREA LÍQUIDA MENOR QUE 6M², COM VÃOS, UTILIZANDO COLHER DE PEDREIRO. AF_12/2014</v>
          </cell>
          <cell r="C5100" t="str">
            <v>M2</v>
          </cell>
          <cell r="D5100" t="str">
            <v>90,35</v>
          </cell>
        </row>
        <row r="5101">
          <cell r="A5101">
            <v>89486</v>
          </cell>
          <cell r="B5101" t="str">
            <v>ALVENARIA DE BLOCOS DE CONCRETO ESTRUTURAL 14X19X29 CM, (ESPESSURA 14 CM), FBK = 4,5 MPA, PARA PAREDES COM ÁREA LÍQUIDA MAIOR OU IGUAL A 6M², COM VÃOS, UTILIZANDO COLHER DE PEDREIRO. AF_12/2014</v>
          </cell>
          <cell r="C5101" t="str">
            <v>M2</v>
          </cell>
          <cell r="D5101" t="str">
            <v>84,84</v>
          </cell>
        </row>
        <row r="5102">
          <cell r="A5102">
            <v>89487</v>
          </cell>
          <cell r="B5102" t="str">
            <v>ALVENARIA DE BLOCOS DE CONCRETO ESTRUTURAL 14X19X29 CM, (ESPESSURA 14 CM) FBK = 14,0 MPA, PARA PAREDES COM ÁREA LÍQUIDA MENOR QUE 6M², COM VÃOS, UTILIZANDO COLHER DE PEDREIRO. AF_12/2014</v>
          </cell>
          <cell r="C5102" t="str">
            <v>M2</v>
          </cell>
          <cell r="D5102" t="str">
            <v>105,01</v>
          </cell>
        </row>
        <row r="5103">
          <cell r="A5103">
            <v>89488</v>
          </cell>
          <cell r="B5103" t="str">
            <v>ALVENARIA DE BLOCOS DE CONCRETO ESTRUTURAL 14X19X29 CM, (ESPESSURA 14 CM) FBK = 14,0 MPA, PARA PAREDES COM ÁREA LÍQUIDA MAIOR OU IGUAL A 6M², COM VÃOS, UTILIZANDO COLHER DE PEDREIRO. AF_12/2014</v>
          </cell>
          <cell r="C5103" t="str">
            <v>M2</v>
          </cell>
          <cell r="D5103" t="str">
            <v>99,20</v>
          </cell>
        </row>
        <row r="5104">
          <cell r="A5104">
            <v>91815</v>
          </cell>
          <cell r="B5104" t="str">
            <v>(COMPOSIÇÃO REPRESENTATIVA) DE ALVENARIA DE BLOCOS DE CONCRETO ESTRUTURAL 14X19X39 CM, (ESPESSURA 14 CM), FBK = 4,5 MPA, UTILIZANDO PALHETA, PARA EDIFICAÇÃO HABITACIONAL. AF_10/2015</v>
          </cell>
          <cell r="C5104" t="str">
            <v>M2</v>
          </cell>
          <cell r="D5104" t="str">
            <v>59,03</v>
          </cell>
        </row>
        <row r="5105">
          <cell r="A5105">
            <v>91816</v>
          </cell>
          <cell r="B5105" t="str">
            <v>COMPOSIÇÃO REPRESENTATIVA DE SERVIÇOS DE ALVENARIA DE BLOCOS DE CONCRETO ESTRUTURAL 14X19X29 CM, (ESPESSURA 14 CM), FBK = 4,5 MPA, UTILIZANDO PALHETA, PARA EDIFICAÇÃO HABITACIONAL. AF_10/2015</v>
          </cell>
          <cell r="C5105" t="str">
            <v>M2</v>
          </cell>
          <cell r="D5105" t="str">
            <v>71,27</v>
          </cell>
        </row>
        <row r="5106">
          <cell r="A5106">
            <v>101161</v>
          </cell>
          <cell r="B5106" t="str">
            <v>ALVENARIA DE VEDAÇÃO COM ELEMENTO VAZADO DE CONCRETO (COBOGÓ) DE 7X50X50CM E ARGAMASSA DE ASSENTAMENTO COM PREPARO EM BETONEIRA. AF_05/2020</v>
          </cell>
          <cell r="C5106" t="str">
            <v>M2</v>
          </cell>
          <cell r="D5106" t="str">
            <v>148,34</v>
          </cell>
        </row>
        <row r="5107">
          <cell r="A5107">
            <v>101163</v>
          </cell>
          <cell r="B5107" t="str">
            <v>ALVENARIA DE VEDAÇÃO COM BLOCO DE VIDRO VAZADO, TIPO VENEZIANA, DE 6X20X20CM E ARGAMASSA DE ASSENTAMENTO COM PREPARO EM BETONEIRA. AF_05/2020</v>
          </cell>
          <cell r="C5107" t="str">
            <v>M2</v>
          </cell>
          <cell r="D5107" t="str">
            <v>726,08</v>
          </cell>
        </row>
        <row r="5108">
          <cell r="A5108">
            <v>101164</v>
          </cell>
          <cell r="B5108" t="str">
            <v>ALVENARIA DE VEDAÇÃO COM BLOCO DE VIDRO, TIPO CANELADO, DE 8X19X19CM E ARGAMASSA DE ASSENTAMENTO COM PREPARO EM BETONEIRA. AF_05/2020</v>
          </cell>
          <cell r="C5108" t="str">
            <v>M2</v>
          </cell>
          <cell r="D5108" t="str">
            <v>529,07</v>
          </cell>
        </row>
        <row r="5109">
          <cell r="A5109">
            <v>72178</v>
          </cell>
          <cell r="B5109" t="str">
            <v>RETIRADA DE DIVISORIAS EM CHAPAS DE MADEIRA, COM MONTANTES METALICOS</v>
          </cell>
          <cell r="C5109" t="str">
            <v>M2</v>
          </cell>
          <cell r="D5109" t="str">
            <v>21,92</v>
          </cell>
        </row>
        <row r="5110">
          <cell r="A5110">
            <v>72179</v>
          </cell>
          <cell r="B5110" t="str">
            <v>RECOLOCACAO DE PLACAS DIVISORIAS DE GRANILITE, CONSIDERANDO REAPROVEITAMENTO DO MATERIAL</v>
          </cell>
          <cell r="C5110" t="str">
            <v>M2</v>
          </cell>
          <cell r="D5110" t="str">
            <v>45,97</v>
          </cell>
        </row>
        <row r="5111">
          <cell r="A5111">
            <v>72180</v>
          </cell>
          <cell r="B5111" t="str">
            <v>RECOLOCACAO DE DIVISORIAS TIPO CHAPAS OU TABUAS, EXCLUSIVE ENTARUGAMENTO, CONSIDERANDO REAPROVEITAMENTO DO MATERIAL</v>
          </cell>
          <cell r="C5111" t="str">
            <v>M2</v>
          </cell>
          <cell r="D5111" t="str">
            <v>13,94</v>
          </cell>
        </row>
        <row r="5112">
          <cell r="A5112">
            <v>72181</v>
          </cell>
          <cell r="B5112" t="str">
            <v>RECOLOCACAO DE DIVISORIAS TIPO CHAPAS OU TABUAS, INCLUSIVE ENTARUGAMENTO, CONSIDERANDO REAPROVEITAMENTO DO MATERIAL</v>
          </cell>
          <cell r="C5112" t="str">
            <v>M2</v>
          </cell>
          <cell r="D5112" t="str">
            <v>28,30</v>
          </cell>
        </row>
        <row r="5113">
          <cell r="A5113" t="str">
            <v>73774/1</v>
          </cell>
          <cell r="B5113" t="str">
            <v>DIVISORIA EM MARMORITE ESPESSURA 35MM, CHUMBAMENTO NO PISO E PAREDE COM ARGAMASSA DE CIMENTO E AREIA, POLIMENTO MANUAL, EXCLUSIVE FERRAGENS</v>
          </cell>
          <cell r="C5113" t="str">
            <v>M2</v>
          </cell>
          <cell r="D5113" t="str">
            <v>298,67</v>
          </cell>
        </row>
        <row r="5114">
          <cell r="A5114" t="str">
            <v>73909/1</v>
          </cell>
          <cell r="B5114" t="str">
            <v>DIVISORIA EM MADEIRA COMPENSADA RESINADA ESPESSURA 6MM, ESTRUTURADA EM MADEIRA DE LEI 3"X3"</v>
          </cell>
          <cell r="C5114" t="str">
            <v>M2</v>
          </cell>
          <cell r="D5114" t="str">
            <v>204,27</v>
          </cell>
        </row>
        <row r="5115">
          <cell r="A5115" t="str">
            <v>74229/1</v>
          </cell>
          <cell r="B5115" t="str">
            <v>DIVISORIA EM MARMORE BRANCO POLIDO, ESPESSURA 3 CM, ASSENTADO COM ARGAMASSA TRACO 1:4 (CIMENTO E AREIA), ARREMATE COM CIMENTO BRANCO, EXCLUSIVE FERRAGENS</v>
          </cell>
          <cell r="C5115" t="str">
            <v>M2</v>
          </cell>
          <cell r="D5115" t="str">
            <v>548,68</v>
          </cell>
        </row>
        <row r="5116">
          <cell r="A5116">
            <v>79627</v>
          </cell>
          <cell r="B5116" t="str">
            <v>DIVISORIA EM GRANITO BRANCO POLIDO, ESP = 3CM, ASSENTADO COM ARGAMASSA TRACO 1:4, ARREMATE EM CIMENTO BRANCO, EXCLUSIVE FERRAGENS</v>
          </cell>
          <cell r="C5116" t="str">
            <v>M2</v>
          </cell>
          <cell r="D5116" t="str">
            <v>397,17</v>
          </cell>
        </row>
        <row r="5117">
          <cell r="A5117">
            <v>96358</v>
          </cell>
          <cell r="B5117" t="str">
            <v>PAREDE COM PLACAS DE GESSO ACARTONADO (DRYWALL), PARA USO INTERNO, COM DUAS FACES SIMPLES E ESTRUTURA METÁLICA COM GUIAS SIMPLES, SEM VÃOS. AF_06/2017_P</v>
          </cell>
          <cell r="C5117" t="str">
            <v>M2</v>
          </cell>
          <cell r="D5117" t="str">
            <v>74,71</v>
          </cell>
        </row>
        <row r="5118">
          <cell r="A5118">
            <v>96359</v>
          </cell>
          <cell r="B5118" t="str">
            <v>PAREDE COM PLACAS DE GESSO ACARTONADO (DRYWALL), PARA USO INTERNO, COM DUAS FACES SIMPLES E ESTRUTURA METÁLICA COM GUIAS SIMPLES, COM VÃOS AF_06/2017_P</v>
          </cell>
          <cell r="C5118" t="str">
            <v>M2</v>
          </cell>
          <cell r="D5118" t="str">
            <v>81,69</v>
          </cell>
        </row>
        <row r="5119">
          <cell r="A5119">
            <v>96360</v>
          </cell>
          <cell r="B5119" t="str">
            <v>PAREDE COM PLACAS DE GESSO ACARTONADO (DRYWALL), PARA USO INTERNO, COM DUAS FACES SIMPLES E ESTRUTURA METÁLICA COM GUIAS DUPLAS, SEM VÃOS. AF_06/2017_P</v>
          </cell>
          <cell r="C5119" t="str">
            <v>M2</v>
          </cell>
          <cell r="D5119" t="str">
            <v>93,52</v>
          </cell>
        </row>
        <row r="5120">
          <cell r="A5120">
            <v>96361</v>
          </cell>
          <cell r="B5120" t="str">
            <v>PAREDE COM PLACAS DE GESSO ACARTONADO (DRYWALL), PARA USO INTERNO, COM DUAS FACES SIMPLES E ESTRUTURA METÁLICA COM GUIAS DUPLAS, COM VÃOS. AF_06/2017_P</v>
          </cell>
          <cell r="C5120" t="str">
            <v>M2</v>
          </cell>
          <cell r="D5120" t="str">
            <v>107,07</v>
          </cell>
        </row>
        <row r="5121">
          <cell r="A5121">
            <v>96362</v>
          </cell>
          <cell r="B5121" t="str">
            <v>PAREDE COM PLACAS DE GESSO ACARTONADO (DRYWALL), PARA USO INTERNO, COM UMA FACE SIMPLES E OUTRA FACE DUPLA E ESTRUTURA METÁLICA COM GUIAS SIMPLES, SEM VÃOS. AF_06/2017_P</v>
          </cell>
          <cell r="C5121" t="str">
            <v>M2</v>
          </cell>
          <cell r="D5121" t="str">
            <v>99,19</v>
          </cell>
        </row>
        <row r="5122">
          <cell r="A5122">
            <v>96363</v>
          </cell>
          <cell r="B5122" t="str">
            <v>PAREDE COM PLACAS DE GESSO ACARTONADO (DRYWALL), PARA USO INTERNO, COM UMA FACE SIMPLES E OUTRA FACE DUPLA E ESTRUTURA METÁLICA COM GUIAS SIMPLES, COM VÃOS. AF_06/2017_P</v>
          </cell>
          <cell r="C5122" t="str">
            <v>M2</v>
          </cell>
          <cell r="D5122" t="str">
            <v>106,45</v>
          </cell>
        </row>
        <row r="5123">
          <cell r="A5123">
            <v>96364</v>
          </cell>
          <cell r="B5123" t="str">
            <v>PAREDE COM PLACAS DE GESSO ACARTONADO (DRYWALL), PARA USO INTERNO COM UMA FACE SIMPLES E OUTRA FACE DUPLA E ESTRUTURA METÁLICA COM GUIAS DUPLAS, SEM VÃOS. AF_06/2017_P</v>
          </cell>
          <cell r="C5123" t="str">
            <v>M2</v>
          </cell>
          <cell r="D5123" t="str">
            <v>118,00</v>
          </cell>
        </row>
        <row r="5124">
          <cell r="A5124">
            <v>96365</v>
          </cell>
          <cell r="B5124" t="str">
            <v>PAREDE COM PLACAS DE GESSO ACARTONADO (DRYWALL), PARA USO INTERNO, COM UMA FACE SIMPLES E OUTRA FACE DUPLA E   ESTRUTURA METÁLICA COM GUIAS DUPLAS, COM VÃOS. AF_06/2017_P</v>
          </cell>
          <cell r="C5124" t="str">
            <v>M2</v>
          </cell>
          <cell r="D5124" t="str">
            <v>131,81</v>
          </cell>
        </row>
        <row r="5125">
          <cell r="A5125">
            <v>96366</v>
          </cell>
          <cell r="B5125" t="str">
            <v>PAREDE COM PLACAS DE GESSO ACARTONADO (DRYWALL), PARA USO INTERNO, COM DUAS FACES DUPLAS E ESTRUTURA METÁLICA COM GUIAS SIMPLES, SEM VÃOS. AF_06/2017_P</v>
          </cell>
          <cell r="C5125" t="str">
            <v>M2</v>
          </cell>
          <cell r="D5125" t="str">
            <v>123,67</v>
          </cell>
        </row>
        <row r="5126">
          <cell r="A5126">
            <v>96367</v>
          </cell>
          <cell r="B5126" t="str">
            <v>PAREDE COM PLACAS DE GESSO ACARTONADO (DRYWALL), PARA USO INTERNO, COM DUAS FACES DUPLAS E ESTRUTURA METÁLICA COM GUIAS SIMPLES, COM VÃOS. AF_06/2017_P</v>
          </cell>
          <cell r="C5126" t="str">
            <v>M2</v>
          </cell>
          <cell r="D5126" t="str">
            <v>131,17</v>
          </cell>
        </row>
        <row r="5127">
          <cell r="A5127">
            <v>96368</v>
          </cell>
          <cell r="B5127" t="str">
            <v>PAREDE COM PLACAS DE GESSO ACARTONADO (DRYWALL), PARA USO INTERNO COM DUAS FACES DUPLAS E ESTRUTURA METÁLICA COM GUIAS DUPLAS, SEM VÃOS. AF_06/2017</v>
          </cell>
          <cell r="C5127" t="str">
            <v>M2</v>
          </cell>
          <cell r="D5127" t="str">
            <v>142,49</v>
          </cell>
        </row>
        <row r="5128">
          <cell r="A5128">
            <v>96369</v>
          </cell>
          <cell r="B5128" t="str">
            <v>PAREDE COM PLACAS DE GESSO ACARTONADO (DRYWALL), PARA USO INTERNO, COM DUAS FACES DUPLAS E ESTRUTURA METÁLICA COM GUIAS DUPLAS, COM VÃOS. AF_06/2017_P</v>
          </cell>
          <cell r="C5128" t="str">
            <v>M2</v>
          </cell>
          <cell r="D5128" t="str">
            <v>156,56</v>
          </cell>
        </row>
        <row r="5129">
          <cell r="A5129">
            <v>96370</v>
          </cell>
          <cell r="B5129" t="str">
            <v>PAREDE COM PLACAS DE GESSO ACARTONADO (DRYWALL), PARA USO INTERNO, COM UMA FACE SIMPLES E ESTRUTURA METÁLICA COM GUIAS SIMPLES, SEM VÃOS. AF_06/2017_P</v>
          </cell>
          <cell r="C5129" t="str">
            <v>M2</v>
          </cell>
          <cell r="D5129" t="str">
            <v>47,15</v>
          </cell>
        </row>
        <row r="5130">
          <cell r="A5130">
            <v>96371</v>
          </cell>
          <cell r="B5130" t="str">
            <v>PAREDE COM PLACAS DE GESSO ACARTONADO (DRYWALL), PARA USO INTERNO, COM UMA FACE SIMPLES E ESTRUTURA METÁLICA COM GUIAS SIMPLES, COM VÃOS. AF_06/2017_P</v>
          </cell>
          <cell r="C5130" t="str">
            <v>M2</v>
          </cell>
          <cell r="D5130" t="str">
            <v>53,99</v>
          </cell>
        </row>
        <row r="5131">
          <cell r="A5131">
            <v>96372</v>
          </cell>
          <cell r="B5131" t="str">
            <v>INSTALAÇÃO DE ISOLAMENTO COM LÃ DE ROCHA EM PAREDES DRYWALL. AF_06/2017</v>
          </cell>
          <cell r="C5131" t="str">
            <v>M2</v>
          </cell>
          <cell r="D5131" t="str">
            <v>22,47</v>
          </cell>
        </row>
        <row r="5132">
          <cell r="A5132">
            <v>96373</v>
          </cell>
          <cell r="B5132" t="str">
            <v>INSTALAÇÃO DE REFORÇO METÁLICO EM PAREDE DRYWALL. AF_06/2017</v>
          </cell>
          <cell r="C5132" t="str">
            <v>M</v>
          </cell>
          <cell r="D5132" t="str">
            <v>6,85</v>
          </cell>
        </row>
        <row r="5133">
          <cell r="A5133">
            <v>96374</v>
          </cell>
          <cell r="B5133" t="str">
            <v>INSTALAÇÃO DE REFORÇO DE MADEIRA EM PAREDE DRYWALL. AF_06/2017</v>
          </cell>
          <cell r="C5133" t="str">
            <v>M</v>
          </cell>
          <cell r="D5133" t="str">
            <v>24,49</v>
          </cell>
        </row>
        <row r="5134">
          <cell r="A5134">
            <v>101154</v>
          </cell>
          <cell r="B5134" t="str">
            <v>ALVENARIA DE VEDAÇÃO DE BLOCOS DE CONCRETO CELULAR DE 10X30X60CM (ESPESSURA 10CM) E ARGAMASSA DE ASSENTAMENTO COM PREPARO EM BETONEIRA. AF_05/2020</v>
          </cell>
          <cell r="C5134" t="str">
            <v>M2</v>
          </cell>
          <cell r="D5134" t="str">
            <v>79,41</v>
          </cell>
        </row>
        <row r="5135">
          <cell r="A5135">
            <v>101155</v>
          </cell>
          <cell r="B5135" t="str">
            <v>ALVENARIA DE VEDAÇÃO DE BLOCOS DE CONCRETO CELULAR DE 15X30X60CM (ESPESSURA 15CM) E ARGAMASSA DE ASSENTAMENTO COM PREPARO EM BETONEIRA. AF_05/2020</v>
          </cell>
          <cell r="C5135" t="str">
            <v>M2</v>
          </cell>
          <cell r="D5135" t="str">
            <v>110,25</v>
          </cell>
        </row>
        <row r="5136">
          <cell r="A5136">
            <v>101156</v>
          </cell>
          <cell r="B5136" t="str">
            <v>ALVENARIA DE VEDAÇÃO DE BLOCOS DE CONCRETO CELULAR DE 20X30X60CM (ESPESSURA 20CM) E ARGAMASSA DE ASSENTAMENTO COM PREPARO EM BETONEIRA. AF_05/2020</v>
          </cell>
          <cell r="C5136" t="str">
            <v>M2</v>
          </cell>
          <cell r="D5136" t="str">
            <v>160,20</v>
          </cell>
        </row>
        <row r="5137">
          <cell r="A5137" t="str">
            <v>73790/2</v>
          </cell>
          <cell r="B5137" t="str">
            <v>REASSENTAMENTO DE PARALELEPIPEDO SOBRE COLCHAO DE PO DE PEDRA ESPESSURA 10CM, REJUNTADO COM BETUME E PEDRISCO, CONSIDERANDO APROVEITAMENTO DO PARALELEPIPEDO</v>
          </cell>
          <cell r="C5137" t="str">
            <v>M2</v>
          </cell>
          <cell r="D5137" t="str">
            <v>50,17</v>
          </cell>
        </row>
        <row r="5138">
          <cell r="A5138" t="str">
            <v>73790/4</v>
          </cell>
          <cell r="B5138" t="str">
            <v>REASSENTAMENTO DE PARALELEPIPEDO SOBRE COLCHAO DE PO DE PEDRA ESPESSURA 10CM, REJUNTADO COM ARGAMASSA TRACO 1:3 (CIMENTO E AREIA), CONSIDERANDO APROVEITAMENTO DO PARALELEPIPEDO</v>
          </cell>
          <cell r="C5138" t="str">
            <v>M2</v>
          </cell>
          <cell r="D5138" t="str">
            <v>43,02</v>
          </cell>
        </row>
        <row r="5139">
          <cell r="A5139">
            <v>83694</v>
          </cell>
          <cell r="B5139" t="str">
            <v>RECOMPOSICAO DE PAVIMENTACAO TIPO BLOKRET SOBRE COLCHAO DE AREIA COM REAPROVEITAMENTO DE MATERIAL</v>
          </cell>
          <cell r="C5139" t="str">
            <v>M2</v>
          </cell>
          <cell r="D5139" t="str">
            <v>13,07</v>
          </cell>
        </row>
        <row r="5140">
          <cell r="A5140" t="str">
            <v>83695/1</v>
          </cell>
          <cell r="B5140" t="str">
            <v>REJUNTAMENTO PAVIMENTACAO PARALELEPIPEDO BETUME CASCALH INCL MATERIAIS</v>
          </cell>
          <cell r="C5140" t="str">
            <v>M2</v>
          </cell>
          <cell r="D5140" t="str">
            <v>24,40</v>
          </cell>
        </row>
        <row r="5141">
          <cell r="A5141">
            <v>83771</v>
          </cell>
          <cell r="B5141" t="str">
            <v>RECOMPOSICAO DE REVESTIMENTO PRIMARIO MEDIDO P/ VOLUME COMPACTADO</v>
          </cell>
          <cell r="C5141" t="str">
            <v>M3</v>
          </cell>
          <cell r="D5141" t="str">
            <v>6,89</v>
          </cell>
        </row>
        <row r="5142">
          <cell r="A5142">
            <v>100576</v>
          </cell>
          <cell r="B5142" t="str">
            <v>REGULARIZAÇÃO E COMPACTAÇÃO DE SUBLEITO DE SOLO  PREDOMINANTEMENTE ARGILOSO. AF_11/2019</v>
          </cell>
          <cell r="C5142" t="str">
            <v>M2</v>
          </cell>
          <cell r="D5142" t="str">
            <v>1,40</v>
          </cell>
        </row>
        <row r="5143">
          <cell r="A5143">
            <v>100577</v>
          </cell>
          <cell r="B5143" t="str">
            <v>REGULARIZAÇÃO E COMPACTAÇÃO DE SUBLEITO DE SOLO PREDOMINANTEMENTE ARENOSO. AF_11/2019</v>
          </cell>
          <cell r="C5143" t="str">
            <v>M2</v>
          </cell>
          <cell r="D5143" t="str">
            <v>0,65</v>
          </cell>
        </row>
        <row r="5144">
          <cell r="A5144">
            <v>96388</v>
          </cell>
          <cell r="B5144" t="str">
            <v>EXECUÇÃO E COMPACTAÇÃO DE BASE E OU SUB BASE PARA PAVIMENTAÇÃO DE SOLOS DE COMPORTAMENTO LATERÍTICO (ARENOSO) - EXCLUSIVE SOLO, ESCAVAÇÃO, CARGA E TRANSPORTE. AF_11/2019</v>
          </cell>
          <cell r="C5144" t="str">
            <v>M3</v>
          </cell>
          <cell r="D5144" t="str">
            <v>6,55</v>
          </cell>
        </row>
        <row r="5145">
          <cell r="A5145">
            <v>96389</v>
          </cell>
          <cell r="B5145" t="str">
            <v>EXECUÇÃO E COMPACTAÇÃO DE BASE E OU SUB BASE PARA PAVIMENTAÇÃO DE SOLO (PREDOMINANTEMENTE ARENOSO) COM CIMENTO (TEOR DE 2%) - EXCLUSIVE SOLO, ESCAVAÇÃO, CARGA E TRANSPORTE. AF_11/2019</v>
          </cell>
          <cell r="C5145" t="str">
            <v>M3</v>
          </cell>
          <cell r="D5145" t="str">
            <v>50,24</v>
          </cell>
        </row>
        <row r="5146">
          <cell r="A5146">
            <v>96390</v>
          </cell>
          <cell r="B5146" t="str">
            <v>EXECUÇÃO E COMPACTAÇÃO DE BASE E OU SUB BASE PARA PAVIMENTAÇÃO DE SOLO (PREDOMINANTEMENTE ARENOSO) COM CIMENTO (TEOR DE 4%) - EXCLUSIVE SOLO, ESCAVAÇÃO, CARGA E TRANSPORTE. AF_11/2019</v>
          </cell>
          <cell r="C5146" t="str">
            <v>M3</v>
          </cell>
          <cell r="D5146" t="str">
            <v>86,78</v>
          </cell>
        </row>
        <row r="5147">
          <cell r="A5147">
            <v>96391</v>
          </cell>
          <cell r="B5147" t="str">
            <v>EXECUÇÃO E COMPACTAÇÃO DE BASE E OU SUB BASE PARA PAVIMENTAÇÃO DE SOLO (PREDOMINANTEMENTE ARENOSO) COM CIMENTO (TEOR DE 6%) - EXCLUSIVE SOLO, ESCAVAÇÃO, CARGA E TRANSPORTE. AF_11/2019</v>
          </cell>
          <cell r="C5147" t="str">
            <v>M3</v>
          </cell>
          <cell r="D5147" t="str">
            <v>123,93</v>
          </cell>
        </row>
        <row r="5148">
          <cell r="A5148">
            <v>96392</v>
          </cell>
          <cell r="B5148" t="str">
            <v>EXECUÇÃO E COMPACTAÇÃO DE BASE E OU SUB BASE PARA PAVIMENTAÇÃO DE SOLO (PREDOMINANTEMENTE ARENOSO) COM CIMENTO (TEOR DE 8%) - EXCLUSIVE SOLO, ESCAVAÇÃO, CARGA E TRANSPORTE. AF_11/2019</v>
          </cell>
          <cell r="C5148" t="str">
            <v>M3</v>
          </cell>
          <cell r="D5148" t="str">
            <v>160,11</v>
          </cell>
        </row>
        <row r="5149">
          <cell r="A5149">
            <v>96396</v>
          </cell>
          <cell r="B5149" t="str">
            <v>EXECUÇÃO E COMPACTAÇÃO DE BASE E OU SUB BASE PARA PAVIMENTAÇÃO DE BRITA GRADUADA SIMPLES - EXCLUSIVE CARGA E TRANSPORTE. AF_11/2019</v>
          </cell>
          <cell r="C5149" t="str">
            <v>M3</v>
          </cell>
          <cell r="D5149" t="str">
            <v>122,62</v>
          </cell>
        </row>
        <row r="5150">
          <cell r="A5150">
            <v>96397</v>
          </cell>
          <cell r="B5150" t="str">
            <v>EXECUÇÃO E COMPACTAÇÃO DE BASE E OU SUB BASE PARA PAVIMENTAÇÃO DE BRITA GRADUADA SIMPLES TRATADA COM CIMENTO - EXCLUSIVE CARGA E TRANSPORTE. AF_11/2019</v>
          </cell>
          <cell r="C5150" t="str">
            <v>M3</v>
          </cell>
          <cell r="D5150" t="str">
            <v>193,00</v>
          </cell>
        </row>
        <row r="5151">
          <cell r="A5151">
            <v>96398</v>
          </cell>
          <cell r="B5151" t="str">
            <v>EXECUÇÃO E COMPACTAÇÃO DE BASE E OU SUB BASE PARA PAVIMENTAÇÃO DE CONCRETO COMPACTADO COM ROLO - EXCLUSIVE CARGA E TRANSPORTE. AF_11/2019</v>
          </cell>
          <cell r="C5151" t="str">
            <v>M3</v>
          </cell>
          <cell r="D5151" t="str">
            <v>285,63</v>
          </cell>
        </row>
        <row r="5152">
          <cell r="A5152">
            <v>96399</v>
          </cell>
          <cell r="B5152" t="str">
            <v>EXECUÇÃO E COMPACTAÇÃO DE BASE E OU SUB BASE PARA PAVIMENTAÇÃO DE PEDRA RACHÃO  - EXCLUSIVE CARGA E TRANSPORTE. AF_11/2019</v>
          </cell>
          <cell r="C5152" t="str">
            <v>M3</v>
          </cell>
          <cell r="D5152" t="str">
            <v>88,90</v>
          </cell>
        </row>
        <row r="5153">
          <cell r="A5153">
            <v>96400</v>
          </cell>
          <cell r="B5153" t="str">
            <v>EXECUÇÃO E COMPACTAÇÃO DE BASE E OU SUB BASE PARA PAVIMENTAÇÃO DE MACADAME SECO - EXCLUSIVE CARGA E TRANSPORTE. AF_11/2019</v>
          </cell>
          <cell r="C5153" t="str">
            <v>M3</v>
          </cell>
          <cell r="D5153" t="str">
            <v>112,97</v>
          </cell>
        </row>
        <row r="5154">
          <cell r="A5154">
            <v>96401</v>
          </cell>
          <cell r="B5154" t="str">
            <v>EXECUÇÃO DE IMPRIMAÇÃO COM ASFALTO DILUÍDO CM-30. AF_11/2019</v>
          </cell>
          <cell r="C5154" t="str">
            <v>M2</v>
          </cell>
          <cell r="D5154" t="str">
            <v>6,67</v>
          </cell>
        </row>
        <row r="5155">
          <cell r="A5155">
            <v>96402</v>
          </cell>
          <cell r="B5155" t="str">
            <v>EXECUÇÃO DE PINTURA DE LIGAÇÃO COM EMULSÃO ASFÁLTICA RR-2C. AF_11/2019</v>
          </cell>
          <cell r="C5155" t="str">
            <v>M2</v>
          </cell>
          <cell r="D5155" t="str">
            <v>1,71</v>
          </cell>
        </row>
        <row r="5156">
          <cell r="A5156">
            <v>100564</v>
          </cell>
          <cell r="B5156" t="str">
            <v>EXECUÇÃO E COMPACTAÇÃO DE BASE E OU SUB-BASE PARA PAVIMENTAÇÃO DE SOLO (PREDOMINANTEMENTE ARENOSO) BRITA - 40/60 - EXCLUSIVE SOLO, ESCAVAÇÃO, CARGA E TRANSPORTE. AF_11/2019</v>
          </cell>
          <cell r="C5156" t="str">
            <v>M3</v>
          </cell>
          <cell r="D5156" t="str">
            <v>70,87</v>
          </cell>
        </row>
        <row r="5157">
          <cell r="A5157">
            <v>100565</v>
          </cell>
          <cell r="B5157" t="str">
            <v>EXECUÇÃO E COMPACTAÇÃO DE BASE E OU SUB-BASE PARA PAVIMENTAÇÃO DE SOLO (PREDOMINANTEMENTE ARENOSO) BRITA - 50/50 - EXCLUSIVE SOLO, ESCAVAÇÃO, CARGA E TRANSPORTE. AF_11/2019</v>
          </cell>
          <cell r="C5157" t="str">
            <v>M3</v>
          </cell>
          <cell r="D5157" t="str">
            <v>61,28</v>
          </cell>
        </row>
        <row r="5158">
          <cell r="A5158">
            <v>100566</v>
          </cell>
          <cell r="B5158" t="str">
            <v>EXECUÇÃO E COMPACTAÇÃO DE BASE E OU SUB-BASE PARA PAVIMENTAÇÃO DE SOLO (PREDOMINANTEMENTE ARENOSO) BRITA - 40/60 COM CIMENTO (TEOR DE 4%) - EXCLUSIVE SOLO, ESCAVAÇÃO, CARGA E TRANSPORTE. AF_11/2019</v>
          </cell>
          <cell r="C5158" t="str">
            <v>M3</v>
          </cell>
          <cell r="D5158" t="str">
            <v>146,69</v>
          </cell>
        </row>
        <row r="5159">
          <cell r="A5159">
            <v>100567</v>
          </cell>
          <cell r="B5159" t="str">
            <v>EXECUÇÃO E COMPACTAÇÃO DE BASE E OU SUB-BASE PARA PAVIMENTAÇÃO DE SOLO (PREDOMINANTEMENTE ARENOSO) BRITA - 40/60 COM CIMENTO (TEOR DE 6%) - EXCLUSIVE SOLO, ESCAVAÇÃO, CARGA E TRANSPORTE. AF_11/2019</v>
          </cell>
          <cell r="C5159" t="str">
            <v>M3</v>
          </cell>
          <cell r="D5159" t="str">
            <v>182,23</v>
          </cell>
        </row>
        <row r="5160">
          <cell r="A5160">
            <v>100568</v>
          </cell>
          <cell r="B5160" t="str">
            <v>EXECUÇÃO E COMPACTAÇÃO DE BASE E OU SUB-BASE PARA PAVIMENTAÇÃO DE SOLO (PREDOMINANTEMENTE ARENOSO) BRITA - 40/60 COM CIMENTO (TEOR DE 8%) - EXCLUSIVE SOLO, ESCAVAÇÃO, CARGA E TRANSPORTE. AF_11/2019</v>
          </cell>
          <cell r="C5160" t="str">
            <v>M3</v>
          </cell>
          <cell r="D5160" t="str">
            <v>217,22</v>
          </cell>
        </row>
        <row r="5161">
          <cell r="A5161">
            <v>100569</v>
          </cell>
          <cell r="B5161" t="str">
            <v>EXECUÇÃO E COMPACTAÇÃO DE BASE E OU SUB-BASE PARA PAVIMENTAÇÃO DE SOLO (PREDOMINANTEMENTE ARENOSO) BRITA - 50/50 COM CIMENTO (TEOR DE 4%)  - EXCLUSIVE SOLO, ESCAVAÇÃO, CARGA E TRANSPORTE. AF_11/2019</v>
          </cell>
          <cell r="C5161" t="str">
            <v>M3</v>
          </cell>
          <cell r="D5161" t="str">
            <v>137,45</v>
          </cell>
        </row>
        <row r="5162">
          <cell r="A5162">
            <v>100570</v>
          </cell>
          <cell r="B5162" t="str">
            <v>EXECUÇÃO E COMPACTAÇÃO DE BASE E OU SUB-BASE PARA PAVIMENTAÇÃO DE SOLO (PREDOMINANTEMENTE ARENOSO) BRITA - 50/50 COM CIMENTO (TEOR DE 6%) - EXCLUSIVE SOLO, ESCAVAÇÃO, CARGA E TRANSPORTE. AF_11/2019</v>
          </cell>
          <cell r="C5162" t="str">
            <v>M3</v>
          </cell>
          <cell r="D5162" t="str">
            <v>174,44</v>
          </cell>
        </row>
        <row r="5163">
          <cell r="A5163">
            <v>100571</v>
          </cell>
          <cell r="B5163" t="str">
            <v>EXECUÇÃO E COMPACTAÇÃO DE BASE E OU SUB-BASE PARA PAVIMENTAÇÃO DE SOLO (PREDOMINANTEMENTE ARENOSO) BRITA - 50/50 COM CIMENTO (TEOR DE 8%) - EXCLUSIVE SOLO, ESCAVAÇÃO, CARGA E TRANSPORTE. AF_11/2019</v>
          </cell>
          <cell r="C5163" t="str">
            <v>M3</v>
          </cell>
          <cell r="D5163" t="str">
            <v>208,40</v>
          </cell>
        </row>
        <row r="5164">
          <cell r="A5164">
            <v>100572</v>
          </cell>
          <cell r="B5164" t="str">
            <v>EXECUÇÃO E COMPACTAÇÃO DE BASE E OU SUB-BASE PARA PAVIMENTAÇÃO DE SOLO (PREDOMINANTEMENTE ARGILOSO) BRITA - 40/60 - EXCLUSIVE SOLO, ESCAVAÇÃO, CARGA E TRANSPORTE. AF_11/2019</v>
          </cell>
          <cell r="C5164" t="str">
            <v>M3</v>
          </cell>
          <cell r="D5164" t="str">
            <v>74,04</v>
          </cell>
        </row>
        <row r="5165">
          <cell r="A5165">
            <v>100573</v>
          </cell>
          <cell r="B5165" t="str">
            <v>EXECUÇÃO E COMPACTAÇÃO DE BASE E OU SUB-BASE PARA PAVIMENTAÇÃO DE SOLO (PREDOMINANTEMENTE ARGILOSO) BRITA - 50/50 - EXCLUSIVE SOLO, ESCAVAÇÃO, CARGA E TRANSPORTE. AF_11/2019</v>
          </cell>
          <cell r="C5165" t="str">
            <v>M3</v>
          </cell>
          <cell r="D5165" t="str">
            <v>64,45</v>
          </cell>
        </row>
        <row r="5166">
          <cell r="A5166">
            <v>100574</v>
          </cell>
          <cell r="B5166" t="str">
            <v>ESPALHAMENTO DE MATERIAL COM TRATOR DE ESTEIRAS. AF_11/2019</v>
          </cell>
          <cell r="C5166" t="str">
            <v>M3</v>
          </cell>
          <cell r="D5166" t="str">
            <v>0,86</v>
          </cell>
        </row>
        <row r="5167">
          <cell r="A5167">
            <v>100575</v>
          </cell>
          <cell r="B5167" t="str">
            <v>REGULARIZAÇÃO DE SUPERFÍCIES COM MOTONIVELADORA. AF_11/2019</v>
          </cell>
          <cell r="C5167" t="str">
            <v>M2</v>
          </cell>
          <cell r="D5167" t="str">
            <v>0,07</v>
          </cell>
        </row>
        <row r="5168">
          <cell r="A5168">
            <v>101767</v>
          </cell>
          <cell r="B5168" t="str">
            <v>EXECUÇÃO E COMPACTAÇÃO DE BASE E OU SUB BASE PARA PAVIMENTAÇÃO DE SOLOS ESTABILIZADOS GRANULOMETRICAMENTE COM MISTURA DE SOLOS EM PISTA - EXCLUSIVE SOLO, ESCAVAÇÃO, CARGA E TRANSPORTE. AF_11/2019</v>
          </cell>
          <cell r="C5168" t="str">
            <v>M3</v>
          </cell>
          <cell r="D5168" t="str">
            <v>16,26</v>
          </cell>
        </row>
        <row r="5169">
          <cell r="A5169">
            <v>101768</v>
          </cell>
          <cell r="B5169" t="str">
            <v>EXECUÇÃO E COMPACTAÇÃO DE BASE E OU SUB BASE PARA PAVIMENTAÇÃO DE SOLO ESTABILIZADO GRANULOMETRICAMENTE SEM MISTURA DE SOLOS - EXCLUSIVE SOLO, ESCAVAÇÃO, CARGA E TRANSPORTE. AF_11/2019</v>
          </cell>
          <cell r="C5169" t="str">
            <v>M3</v>
          </cell>
          <cell r="D5169" t="str">
            <v>25,07</v>
          </cell>
        </row>
        <row r="5170">
          <cell r="A5170">
            <v>92391</v>
          </cell>
          <cell r="B5170" t="str">
            <v>EXECUÇÃO DE PAVIMENTO EM PISO INTERTRAVADO, COM BLOCO PISOGRAMA DE 35 X 25 CM, ESPESSURA 6 CM. AF_12/2015</v>
          </cell>
          <cell r="C5170" t="str">
            <v>M2</v>
          </cell>
          <cell r="D5170" t="str">
            <v>41,53</v>
          </cell>
        </row>
        <row r="5171">
          <cell r="A5171">
            <v>92392</v>
          </cell>
          <cell r="B5171" t="str">
            <v>EXECUÇÃO DE PAVIMENTO EM PISO INTERTRAVADO, COM BLOCO PISOGRAMA DE 35 X 25 CM, ESPESSURA 8 CM. AF_12/2015</v>
          </cell>
          <cell r="C5171" t="str">
            <v>M2</v>
          </cell>
          <cell r="D5171" t="str">
            <v>85,58</v>
          </cell>
        </row>
        <row r="5172">
          <cell r="A5172">
            <v>92393</v>
          </cell>
          <cell r="B5172" t="str">
            <v>EXECUÇÃO DE PAVIMENTO EM PISO INTERTRAVADO, COM BLOCO SEXTAVADO DE 25 X 25 CM, ESPESSURA 6 CM. AF_12/2015</v>
          </cell>
          <cell r="C5172" t="str">
            <v>M2</v>
          </cell>
          <cell r="D5172" t="str">
            <v>41,57</v>
          </cell>
        </row>
        <row r="5173">
          <cell r="A5173">
            <v>92394</v>
          </cell>
          <cell r="B5173" t="str">
            <v>EXECUÇÃO DE PAVIMENTO EM PISO INTERTRAVADO, COM BLOCO SEXTAVADO DE 25 X 25 CM, ESPESSURA 8 CM. AF_12/2015</v>
          </cell>
          <cell r="C5173" t="str">
            <v>M2</v>
          </cell>
          <cell r="D5173" t="str">
            <v>52,30</v>
          </cell>
        </row>
        <row r="5174">
          <cell r="A5174">
            <v>92395</v>
          </cell>
          <cell r="B5174" t="str">
            <v>EXECUÇÃO DE PAVIMENTO EM PISO INTERTRAVADO, COM BLOCO SEXTAVADO DE 25 X 25 CM, ESPESSURA 10 CM. AF_12/2015</v>
          </cell>
          <cell r="C5174" t="str">
            <v>M2</v>
          </cell>
          <cell r="D5174" t="str">
            <v>63,92</v>
          </cell>
        </row>
        <row r="5175">
          <cell r="A5175">
            <v>92396</v>
          </cell>
          <cell r="B5175" t="str">
            <v>EXECUÇÃO DE PASSEIO EM PISO INTERTRAVADO, COM BLOCO RETANGULAR COR NATURAL DE 20 X 10 CM, ESPESSURA 6 CM. AF_12/2015</v>
          </cell>
          <cell r="C5175" t="str">
            <v>M2</v>
          </cell>
          <cell r="D5175" t="str">
            <v>52,08</v>
          </cell>
        </row>
        <row r="5176">
          <cell r="A5176">
            <v>92397</v>
          </cell>
          <cell r="B5176" t="str">
            <v>EXECUÇÃO DE PÁTIO/ESTACIONAMENTO EM PISO INTERTRAVADO, COM BLOCO RETANGULAR COR NATURAL DE 20 X 10 CM, ESPESSURA 6 CM. AF_12/2015</v>
          </cell>
          <cell r="C5176" t="str">
            <v>M2</v>
          </cell>
          <cell r="D5176" t="str">
            <v>41,86</v>
          </cell>
        </row>
        <row r="5177">
          <cell r="A5177">
            <v>92398</v>
          </cell>
          <cell r="B5177" t="str">
            <v>EXECUÇÃO DE PÁTIO/ESTACIONAMENTO EM PISO INTERTRAVADO, COM BLOCO RETANGULAR COR NATURAL DE 20 X 10 CM, ESPESSURA 8 CM. AF_12/2015</v>
          </cell>
          <cell r="C5177" t="str">
            <v>M2</v>
          </cell>
          <cell r="D5177" t="str">
            <v>53,83</v>
          </cell>
        </row>
        <row r="5178">
          <cell r="A5178">
            <v>92399</v>
          </cell>
          <cell r="B5178" t="str">
            <v>EXECUÇÃO DE VIA EM PISO INTERTRAVADO, COM BLOCO RETANGULAR COR NATURAL DE 20 X 10 CM, ESPESSURA 8 CM. AF_12/2015</v>
          </cell>
          <cell r="C5178" t="str">
            <v>M2</v>
          </cell>
          <cell r="D5178" t="str">
            <v>54,98</v>
          </cell>
        </row>
        <row r="5179">
          <cell r="A5179">
            <v>92400</v>
          </cell>
          <cell r="B5179" t="str">
            <v>EXECUÇÃO DE PÁTIO/ESTACIONAMENTO EM PISO INTERTRAVADO, COM BLOCO RETANGULAR DE 20 X 10 CM, ESPESSURA 10 CM. AF_12/2015</v>
          </cell>
          <cell r="C5179" t="str">
            <v>M2</v>
          </cell>
          <cell r="D5179" t="str">
            <v>64,58</v>
          </cell>
        </row>
        <row r="5180">
          <cell r="A5180">
            <v>92401</v>
          </cell>
          <cell r="B5180" t="str">
            <v>EXECUÇÃO DE VIA EM PISO INTERTRAVADO, COM BLOCO RETANGULAR DE 20 X 10 CM, ESPESSURA 10 CM. AF_12/2015</v>
          </cell>
          <cell r="C5180" t="str">
            <v>M2</v>
          </cell>
          <cell r="D5180" t="str">
            <v>65,78</v>
          </cell>
        </row>
        <row r="5181">
          <cell r="A5181">
            <v>92402</v>
          </cell>
          <cell r="B5181" t="str">
            <v>EXECUÇÃO DE PASSEIO EM PISO INTERTRAVADO, COM BLOCO 16 FACES DE 22 X 11 CM, ESPESSURA 6 CM. AF_12/2015</v>
          </cell>
          <cell r="C5181" t="str">
            <v>M2</v>
          </cell>
          <cell r="D5181" t="str">
            <v>53,49</v>
          </cell>
        </row>
        <row r="5182">
          <cell r="A5182">
            <v>92403</v>
          </cell>
          <cell r="B5182" t="str">
            <v>EXECUÇÃO DE PÁTIO/ESTACIONAMENTO EM PISO INTERTRAVADO, COM BLOCO 16 FACES DE 22 X 11 CM, ESPESSURA 6 CM. AF_12/2015</v>
          </cell>
          <cell r="C5182" t="str">
            <v>M2</v>
          </cell>
          <cell r="D5182" t="str">
            <v>43,19</v>
          </cell>
        </row>
        <row r="5183">
          <cell r="A5183">
            <v>92404</v>
          </cell>
          <cell r="B5183" t="str">
            <v>EXECUÇÃO DE PÁTIO/ESTACIONAMENTO EM PISO INTERTRAVADO, COM BLOCO 16 FACES DE 22 X 11 CM, ESPESSURA 8 CM. AF_12/2015</v>
          </cell>
          <cell r="C5183" t="str">
            <v>M2</v>
          </cell>
          <cell r="D5183" t="str">
            <v>55,17</v>
          </cell>
        </row>
        <row r="5184">
          <cell r="A5184">
            <v>92405</v>
          </cell>
          <cell r="B5184" t="str">
            <v>EXECUÇÃO DE VIA EM PISO INTERTRAVADO, COM BLOCO 16 FACES DE 22 X 11 CM, ESPESSURA 8 CM. AF_12/2015</v>
          </cell>
          <cell r="C5184" t="str">
            <v>M2</v>
          </cell>
          <cell r="D5184" t="str">
            <v>56,28</v>
          </cell>
        </row>
        <row r="5185">
          <cell r="A5185">
            <v>92406</v>
          </cell>
          <cell r="B5185" t="str">
            <v>EXECUÇÃO DE PÁTIO/ESTACIONAMENTO EM PISO INTERTRAVADO, COM BLOCO 16 FACES DE 22 X 11 CM, ESPESSURA 10 CM. AF_12/2015</v>
          </cell>
          <cell r="C5185" t="str">
            <v>M2</v>
          </cell>
          <cell r="D5185" t="str">
            <v>65,90</v>
          </cell>
        </row>
        <row r="5186">
          <cell r="A5186">
            <v>92407</v>
          </cell>
          <cell r="B5186" t="str">
            <v>EXECUÇÃO DE VIA EM PISO INTERTRAVADO, COM BLOCO 16 FACES DE 22 X 11 CM, ESPESSURA 10 CM. AF_12/2015</v>
          </cell>
          <cell r="C5186" t="str">
            <v>M2</v>
          </cell>
          <cell r="D5186" t="str">
            <v>67,11</v>
          </cell>
        </row>
        <row r="5187">
          <cell r="A5187">
            <v>93679</v>
          </cell>
          <cell r="B5187" t="str">
            <v>EXECUÇÃO DE PASSEIO EM PISO INTERTRAVADO, COM BLOCO RETANGULAR COLORIDO DE 20 X 10 CM, ESPESSURA 6 CM. AF_12/2015</v>
          </cell>
          <cell r="C5187" t="str">
            <v>M2</v>
          </cell>
          <cell r="D5187" t="str">
            <v>57,52</v>
          </cell>
        </row>
        <row r="5188">
          <cell r="A5188">
            <v>93680</v>
          </cell>
          <cell r="B5188" t="str">
            <v>EXECUÇÃO DE PÁTIO/ESTACIONAMENTO EM PISO INTERTRAVADO, COM BLOCO RETANGULAR COLORIDO DE 20 X 10 CM, ESPESSURA 6 CM. AF_12/2015</v>
          </cell>
          <cell r="C5188" t="str">
            <v>M2</v>
          </cell>
          <cell r="D5188" t="str">
            <v>47,06</v>
          </cell>
        </row>
        <row r="5189">
          <cell r="A5189">
            <v>93681</v>
          </cell>
          <cell r="B5189" t="str">
            <v>EXECUÇÃO DE PÁTIO/ESTACIONAMENTO EM PISO INTERTRAVADO, COM BLOCO RETANGULAR COLORIDO DE 20 X 10 CM, ESPESSURA 8 CM. AF_12/2015</v>
          </cell>
          <cell r="C5189" t="str">
            <v>M2</v>
          </cell>
          <cell r="D5189" t="str">
            <v>58,01</v>
          </cell>
        </row>
        <row r="5190">
          <cell r="A5190">
            <v>93682</v>
          </cell>
          <cell r="B5190" t="str">
            <v>EXECUÇÃO DE VIA EM PISO INTERTRAVADO, COM BLOCO RETANGULAR COLORIDO DE 20 X 10 CM, ESPESSURA 8 CM. AF_12/2015</v>
          </cell>
          <cell r="C5190" t="str">
            <v>M2</v>
          </cell>
          <cell r="D5190" t="str">
            <v>59,19</v>
          </cell>
        </row>
        <row r="5191">
          <cell r="A5191">
            <v>97114</v>
          </cell>
          <cell r="B5191" t="str">
            <v>EXECUÇÃO DE JUNTAS DE CONTRAÇÃO PARA PAVIMENTOS DE CONCRETO. AF_11/2017</v>
          </cell>
          <cell r="C5191" t="str">
            <v>M</v>
          </cell>
          <cell r="D5191" t="str">
            <v>0,35</v>
          </cell>
        </row>
        <row r="5192">
          <cell r="A5192">
            <v>97115</v>
          </cell>
          <cell r="B5192" t="str">
            <v>APLICAÇÃO DE GRAXA EM BARRAS DE TRANSFERÊNCIA PARA EXECUÇÃO DE PAVIMENTO DE CONCRETO. AF_11/2017</v>
          </cell>
          <cell r="C5192" t="str">
            <v>KG</v>
          </cell>
          <cell r="D5192" t="str">
            <v>37,80</v>
          </cell>
        </row>
        <row r="5193">
          <cell r="A5193">
            <v>97120</v>
          </cell>
          <cell r="B5193" t="str">
            <v>BARRAS DE LIGAÇÃO, AÇO CA-50 DE 10 MM, PARA EXECUÇÃO DE PAVIMENTO DE CONCRETO  FORNECIMENTO E INSTALAÇÃO. AF_11/2017</v>
          </cell>
          <cell r="C5193" t="str">
            <v>KG</v>
          </cell>
          <cell r="D5193" t="str">
            <v>7,38</v>
          </cell>
        </row>
        <row r="5194">
          <cell r="A5194">
            <v>97802</v>
          </cell>
          <cell r="B5194" t="str">
            <v>PAVIMENTO COM TRATAMENTO SUPERFICIAL SIMPLES, COM EMULSÃO ASFÁLTICA RR-2C. AF_01/2020</v>
          </cell>
          <cell r="C5194" t="str">
            <v>M2</v>
          </cell>
          <cell r="D5194" t="str">
            <v>4,62</v>
          </cell>
        </row>
        <row r="5195">
          <cell r="A5195">
            <v>97803</v>
          </cell>
          <cell r="B5195" t="str">
            <v>PAVIMENTO COM TRATAMENTO SUPERFICIAL SIMPLES, COM EMULSÃO ASFÁLTICA RR-2C, COM BANHO DILUÍDO. AF_01/2020</v>
          </cell>
          <cell r="C5195" t="str">
            <v>M2</v>
          </cell>
          <cell r="D5195" t="str">
            <v>6,93</v>
          </cell>
        </row>
        <row r="5196">
          <cell r="A5196">
            <v>97805</v>
          </cell>
          <cell r="B5196" t="str">
            <v>PAVIMENTO COM TRATAMENTO SUPERFICIAL DUPLO, COM EMULSÃO ASFÁLTICA RR-2C. AF_01/2020</v>
          </cell>
          <cell r="C5196" t="str">
            <v>M2</v>
          </cell>
          <cell r="D5196" t="str">
            <v>11,63</v>
          </cell>
        </row>
        <row r="5197">
          <cell r="A5197">
            <v>97806</v>
          </cell>
          <cell r="B5197" t="str">
            <v>PAVIMENTO COM TRATAMENTO SUPERFICIAL DUPLO, COM EMULSÃO ASFÁLTICA RR-2C, COM BANHO DILUÍDO. AF_01/2020</v>
          </cell>
          <cell r="C5197" t="str">
            <v>M2</v>
          </cell>
          <cell r="D5197" t="str">
            <v>13,90</v>
          </cell>
        </row>
        <row r="5198">
          <cell r="A5198">
            <v>97807</v>
          </cell>
          <cell r="B5198" t="str">
            <v>PAVIMENTO COM TRATAMENTO SUPERFICIAL DUPLO, COM EMULSÃO ASFÁLTICA RR-2C, COM CAPA SELANTE. AF_01/2020</v>
          </cell>
          <cell r="C5198" t="str">
            <v>M2</v>
          </cell>
          <cell r="D5198" t="str">
            <v>15,78</v>
          </cell>
        </row>
        <row r="5199">
          <cell r="A5199">
            <v>97809</v>
          </cell>
          <cell r="B5199" t="str">
            <v>PAVIMENTO COM TRATAMENTO SUPERFICIAL TRIPLO, COM EMULSÃO ASFÁLTICA RR-2C. AF_01/2020</v>
          </cell>
          <cell r="C5199" t="str">
            <v>M2</v>
          </cell>
          <cell r="D5199" t="str">
            <v>12,97</v>
          </cell>
        </row>
        <row r="5200">
          <cell r="A5200">
            <v>97810</v>
          </cell>
          <cell r="B5200" t="str">
            <v>PAVIMENTO COM TRATAMENTO SUPERFICIAL TRIPLO, COM EMULSÃO ASFÁLTICA RR-2C, COM BANHO DILUÍDO. AF_01/2020</v>
          </cell>
          <cell r="C5200" t="str">
            <v>M2</v>
          </cell>
          <cell r="D5200" t="str">
            <v>14,04</v>
          </cell>
        </row>
        <row r="5201">
          <cell r="A5201">
            <v>97811</v>
          </cell>
          <cell r="B5201" t="str">
            <v>PAVIMENTO COM TRATAMENTO SUPERFICIAL TRIPLO, COM EMULSÃO ASFÁLTICA RR-2C, COM CAPA SELANTE. AF_01/2020</v>
          </cell>
          <cell r="C5201" t="str">
            <v>M2</v>
          </cell>
          <cell r="D5201" t="str">
            <v>15,97</v>
          </cell>
        </row>
        <row r="5202">
          <cell r="A5202">
            <v>101167</v>
          </cell>
          <cell r="B5202" t="str">
            <v>EXECUÇÃO DE PAVIMENTO EM PARALELEPÍPEDOS, REJUNTAMENTO COM PÓ DE PEDRA. AF_05/2020</v>
          </cell>
          <cell r="C5202" t="str">
            <v>M2</v>
          </cell>
          <cell r="D5202" t="str">
            <v>70,36</v>
          </cell>
        </row>
        <row r="5203">
          <cell r="A5203">
            <v>101168</v>
          </cell>
          <cell r="B5203" t="str">
            <v>EXECUÇÃO DE PAVIMENTO EM PARALELEPÍPEDOS, REJUNTAMENTO COM PEDRISCO E EMULSÃO ASFÁLTICA. AF_05/2020_P</v>
          </cell>
          <cell r="C5203" t="str">
            <v>M2</v>
          </cell>
          <cell r="D5203" t="str">
            <v>100,59</v>
          </cell>
        </row>
        <row r="5204">
          <cell r="A5204">
            <v>101169</v>
          </cell>
          <cell r="B5204" t="str">
            <v>EXECUÇÃO DE PAVIMENTO EM PARALELEPÍPEDOS, REJUNTAMENTO COM ARGAMASSA TRAÇO 1:3 (CIMENTO E AREIA). AF_05/2020</v>
          </cell>
          <cell r="C5204" t="str">
            <v>M2</v>
          </cell>
          <cell r="D5204" t="str">
            <v>82,74</v>
          </cell>
        </row>
        <row r="5205">
          <cell r="A5205">
            <v>101170</v>
          </cell>
          <cell r="B5205" t="str">
            <v>EXECUÇÃO DE PAVIMENTO EM PEDRAS POLIÉDRICAS, REJUNTAMENTO COM PÓ DE PEDRA. AF_05/2020</v>
          </cell>
          <cell r="C5205" t="str">
            <v>M2</v>
          </cell>
          <cell r="D5205" t="str">
            <v>29,94</v>
          </cell>
        </row>
        <row r="5206">
          <cell r="A5206">
            <v>101171</v>
          </cell>
          <cell r="B5206" t="str">
            <v>EXECUÇÃO DE PAVIMENTO EM PEDRAS POLIÉDRICAS, REJUNTAMENTO COM PEDRISCO E EMULSÃO ASFÁLTICA. AF_05/2020_P</v>
          </cell>
          <cell r="C5206" t="str">
            <v>M2</v>
          </cell>
          <cell r="D5206" t="str">
            <v>68,76</v>
          </cell>
        </row>
        <row r="5207">
          <cell r="A5207">
            <v>101172</v>
          </cell>
          <cell r="B5207" t="str">
            <v>EXECUÇÃO DE PAVIMENTO EM PEDRAS POLIÉDRICAS, REJUNTAMENTO COM ARGAMASSA TRAÇO 1:3 (CIMENTO E AREIA). AF_05/2020</v>
          </cell>
          <cell r="C5207" t="str">
            <v>M2</v>
          </cell>
          <cell r="D5207" t="str">
            <v>52,95</v>
          </cell>
        </row>
        <row r="5208">
          <cell r="A5208">
            <v>72947</v>
          </cell>
          <cell r="B5208" t="str">
            <v>SINALIZACAO HORIZONTAL COM TINTA RETRORREFLETIVA A BASE DE RESINA ACRILICA COM MICROESFERAS DE VIDRO</v>
          </cell>
          <cell r="C5208" t="str">
            <v>M2</v>
          </cell>
          <cell r="D5208" t="str">
            <v>14,01</v>
          </cell>
        </row>
        <row r="5209">
          <cell r="A5209">
            <v>83693</v>
          </cell>
          <cell r="B5209" t="str">
            <v>CAIACAO EM MEIO FIO</v>
          </cell>
          <cell r="C5209" t="str">
            <v>M2</v>
          </cell>
          <cell r="D5209" t="str">
            <v>3,62</v>
          </cell>
        </row>
        <row r="5210">
          <cell r="A5210">
            <v>95995</v>
          </cell>
          <cell r="B5210" t="str">
            <v>EXECUÇÃO DE PAVIMENTO COM APLICAÇÃO DE CONCRETO ASFÁLTICO, CAMADA DE ROLAMENTO - EXCLUSIVE CARGA E TRANSPORTE. AF_11/2019</v>
          </cell>
          <cell r="C5210" t="str">
            <v>M3</v>
          </cell>
          <cell r="D5210" t="str">
            <v>909,64</v>
          </cell>
        </row>
        <row r="5211">
          <cell r="A5211">
            <v>95996</v>
          </cell>
          <cell r="B5211" t="str">
            <v>EXECUÇÃO DE PAVIMENTO COM APLICAÇÃO DE CONCRETO ASFÁLTICO, CAMADA DE BINDER - EXCLUSIVE CARGA E TRANSPORTE. AF_11/2019</v>
          </cell>
          <cell r="C5211" t="str">
            <v>M3</v>
          </cell>
          <cell r="D5211" t="str">
            <v>863,50</v>
          </cell>
        </row>
        <row r="5212">
          <cell r="A5212">
            <v>96001</v>
          </cell>
          <cell r="B5212" t="str">
            <v>FRESAGEM DE PAVIMENTO ASFÁLTICO (PROFUNDIDADE ATÉ 5,0 CM) - EXCLUSIVE TRANSPORTE. AF_11/2019</v>
          </cell>
          <cell r="C5212" t="str">
            <v>M2</v>
          </cell>
          <cell r="D5212" t="str">
            <v>5,02</v>
          </cell>
        </row>
        <row r="5213">
          <cell r="A5213">
            <v>96393</v>
          </cell>
          <cell r="B5213" t="str">
            <v>USINAGEM DE BRITA GRADUADA SIMPLES. AF_03/2020</v>
          </cell>
          <cell r="C5213" t="str">
            <v>M3</v>
          </cell>
          <cell r="D5213" t="str">
            <v>115,37</v>
          </cell>
        </row>
        <row r="5214">
          <cell r="A5214">
            <v>96394</v>
          </cell>
          <cell r="B5214" t="str">
            <v>USINAGEM DE BRITA GRADUADA TRATADA COM CIMENTO. AF_03/2020</v>
          </cell>
          <cell r="C5214" t="str">
            <v>M3</v>
          </cell>
          <cell r="D5214" t="str">
            <v>184,78</v>
          </cell>
        </row>
        <row r="5215">
          <cell r="A5215">
            <v>96395</v>
          </cell>
          <cell r="B5215" t="str">
            <v>USINAGEM DE CONCRETO PARA COMPACTAÇÃO COM ROLO. AF_03/2020</v>
          </cell>
          <cell r="C5215" t="str">
            <v>M3</v>
          </cell>
          <cell r="D5215" t="str">
            <v>278,38</v>
          </cell>
        </row>
        <row r="5216">
          <cell r="A5216">
            <v>100624</v>
          </cell>
          <cell r="B5216" t="str">
            <v>EXECUÇÃO DE PAVIMENTO COM APLICAÇÃO DE PRÉ-MISTURADO A FRIO, CAMADA DE ROLAMENTO - EXCLUSIVE CARGA E TRANSPORTE. AF_11/2019</v>
          </cell>
          <cell r="C5216" t="str">
            <v>M3</v>
          </cell>
          <cell r="D5216" t="str">
            <v>922,07</v>
          </cell>
        </row>
        <row r="5217">
          <cell r="A5217">
            <v>100625</v>
          </cell>
          <cell r="B5217" t="str">
            <v>EXECUÇÃO DE PAVIMENTO COM APLICAÇÃO DE PRÉ-MISTURADO A FRIO, CAMADA DE BINDER - EXCLUSIVE CARGA E TRANSPORTE. AF_11/2019</v>
          </cell>
          <cell r="C5217" t="str">
            <v>M3</v>
          </cell>
          <cell r="D5217" t="str">
            <v>784,40</v>
          </cell>
        </row>
        <row r="5218">
          <cell r="A5218">
            <v>101020</v>
          </cell>
          <cell r="B5218" t="str">
            <v>USINAGEM DE CONCRETO ASFÁLTICO COM CAP 50/70, PARA CAMADA DE BINDER, PADRÃO DNIT FAIXA B, EM USINA DE ASFALTO CONTÍNUA DE 80 TON/H. AF_03/2020</v>
          </cell>
          <cell r="C5218" t="str">
            <v>T</v>
          </cell>
          <cell r="D5218" t="str">
            <v>327,74</v>
          </cell>
        </row>
        <row r="5219">
          <cell r="A5219">
            <v>101021</v>
          </cell>
          <cell r="B5219" t="str">
            <v>USINAGEM DE CONCRETO ASFÁLTICO COM CAP 50/70, PARA CAMADA DE ROLAMENTO, PADRÃO DNIT FAIXA C, EM USINA DE ASFALTO CONTÍNUA DE 80 TON/H. AF_03/2020</v>
          </cell>
          <cell r="C5219" t="str">
            <v>T</v>
          </cell>
          <cell r="D5219" t="str">
            <v>336,90</v>
          </cell>
        </row>
        <row r="5220">
          <cell r="A5220">
            <v>101022</v>
          </cell>
          <cell r="B5220" t="str">
            <v>USINAGEM DE CONCRETO ASFÁLTICO COM CAP 50/70, PARA CAMADA DE BINDER, PADRÃO DNIT FAIXA B, EM USINA DE ASFALTO CONTÍNUA DE 140 TON/H. AF_03/2020_P</v>
          </cell>
          <cell r="C5220" t="str">
            <v>T</v>
          </cell>
          <cell r="D5220" t="str">
            <v>290,86</v>
          </cell>
        </row>
        <row r="5221">
          <cell r="A5221">
            <v>101023</v>
          </cell>
          <cell r="B5221" t="str">
            <v>USINAGEM DE CONCRETO ASFÁLTICO COM CAP 50/70, PARA CAMADA DE ROLAMENTO, PADRÃO DNIT FAIXA C, EM USINA DE ASFALTO CONTÍNUA DE 140 TON/H. AF_03/2020_P</v>
          </cell>
          <cell r="C5221" t="str">
            <v>T</v>
          </cell>
          <cell r="D5221" t="str">
            <v>301,16</v>
          </cell>
        </row>
        <row r="5222">
          <cell r="A5222">
            <v>101024</v>
          </cell>
          <cell r="B5222" t="str">
            <v>USINAGEM DE CONCRETO ASFÁLTICO COM CAP 50/70, PARA CAMADA DE BINDER, PADRÃO DNIT FAIXA B, EM USINA DE ASFALTO GRAVIMÉTRICA DE 150 TON/H. AF_03/2020_P</v>
          </cell>
          <cell r="C5222" t="str">
            <v>T</v>
          </cell>
          <cell r="D5222" t="str">
            <v>294,97</v>
          </cell>
        </row>
        <row r="5223">
          <cell r="A5223">
            <v>101025</v>
          </cell>
          <cell r="B5223" t="str">
            <v>USINAGEM DE CONCRETO ASFÁLTICO COM CAP 50/70 PARA CAMADA DE ROLAMENTO, PADRÃO DNIT FAIXA C, EM USINA DE ASFALTO GRAVIMÉTRICA DE 150 TON/H. AF_03/2020_P</v>
          </cell>
          <cell r="C5223" t="str">
            <v>T</v>
          </cell>
          <cell r="D5223" t="str">
            <v>304,13</v>
          </cell>
        </row>
        <row r="5224">
          <cell r="A5224">
            <v>101026</v>
          </cell>
          <cell r="B5224" t="str">
            <v>USINAGEM DE PRÉ MISTURADO A FRIO, PARA CAMADA DE BINDER, PADRÃO DNIT FAIXA B. AF_03/2020_P</v>
          </cell>
          <cell r="C5224" t="str">
            <v>T</v>
          </cell>
          <cell r="D5224" t="str">
            <v>306,94</v>
          </cell>
        </row>
        <row r="5225">
          <cell r="A5225">
            <v>101027</v>
          </cell>
          <cell r="B5225" t="str">
            <v>USINAGEM DE PRÉ MISTURADO A FRIO, PARA CAMADA DE ROLAMENTO, PADRÃO DNIT FAIXA C. AF_03/2020_P</v>
          </cell>
          <cell r="C5225" t="str">
            <v>T</v>
          </cell>
          <cell r="D5225" t="str">
            <v>358,20</v>
          </cell>
        </row>
        <row r="5226">
          <cell r="A5226">
            <v>88411</v>
          </cell>
          <cell r="B5226" t="str">
            <v>APLICAÇÃO MANUAL DE FUNDO SELADOR ACRÍLICO EM PANOS COM PRESENÇA DE VÃOS DE EDIFÍCIOS DE MÚLTIPLOS PAVIMENTOS. AF_06/2014</v>
          </cell>
          <cell r="C5226" t="str">
            <v>M2</v>
          </cell>
          <cell r="D5226" t="str">
            <v>2,00</v>
          </cell>
        </row>
        <row r="5227">
          <cell r="A5227">
            <v>88412</v>
          </cell>
          <cell r="B5227" t="str">
            <v>APLICAÇÃO MANUAL DE FUNDO SELADOR ACRÍLICO EM PANOS CEGOS DE FACHADA (SEM PRESENÇA DE VÃOS) DE EDIFÍCIOS DE MÚLTIPLOS PAVIMENTOS. AF_06/2014</v>
          </cell>
          <cell r="C5227" t="str">
            <v>M2</v>
          </cell>
          <cell r="D5227" t="str">
            <v>1,48</v>
          </cell>
        </row>
        <row r="5228">
          <cell r="A5228">
            <v>88413</v>
          </cell>
          <cell r="B5228" t="str">
            <v>APLICAÇÃO MANUAL DE FUNDO SELADOR ACRÍLICO EM SUPERFÍCIES EXTERNAS DE SACADA DE EDIFÍCIOS DE MÚLTIPLOS PAVIMENTOS. AF_06/2014</v>
          </cell>
          <cell r="C5228" t="str">
            <v>M2</v>
          </cell>
          <cell r="D5228" t="str">
            <v>3,04</v>
          </cell>
        </row>
        <row r="5229">
          <cell r="A5229">
            <v>88414</v>
          </cell>
          <cell r="B5229" t="str">
            <v>APLICAÇÃO MANUAL DE FUNDO SELADOR ACRÍLICO EM SUPERFÍCIES INTERNAS DA SACADA DE EDIFÍCIOS DE MÚLTIPLOS PAVIMENTOS. AF_06/2014</v>
          </cell>
          <cell r="C5229" t="str">
            <v>M2</v>
          </cell>
          <cell r="D5229" t="str">
            <v>3,37</v>
          </cell>
        </row>
        <row r="5230">
          <cell r="A5230">
            <v>88415</v>
          </cell>
          <cell r="B5230" t="str">
            <v>APLICAÇÃO MANUAL DE FUNDO SELADOR ACRÍLICO EM PAREDES EXTERNAS DE CASAS. AF_06/2014</v>
          </cell>
          <cell r="C5230" t="str">
            <v>M2</v>
          </cell>
          <cell r="D5230" t="str">
            <v>2,17</v>
          </cell>
        </row>
        <row r="5231">
          <cell r="A5231">
            <v>88416</v>
          </cell>
          <cell r="B5231" t="str">
            <v>APLICAÇÃO MANUAL DE PINTURA COM TINTA TEXTURIZADA ACRÍLICA EM PANOS COM PRESENÇA DE VÃOS DE EDIFÍCIOS DE MÚLTIPLOS PAVIMENTOS, UMA COR. AF_06/2014</v>
          </cell>
          <cell r="C5231" t="str">
            <v>M2</v>
          </cell>
          <cell r="D5231" t="str">
            <v>17,90</v>
          </cell>
        </row>
        <row r="5232">
          <cell r="A5232">
            <v>88417</v>
          </cell>
          <cell r="B5232" t="str">
            <v>APLICAÇÃO MANUAL DE PINTURA COM TINTA TEXTURIZADA ACRÍLICA EM PANOS CEGOS DE FACHADA (SEM PRESENÇA DE VÃOS) DE EDIFÍCIOS DE MÚLTIPLOS PAVIMENTOS, UMA COR. AF_06/2014</v>
          </cell>
          <cell r="C5232" t="str">
            <v>M2</v>
          </cell>
          <cell r="D5232" t="str">
            <v>16,07</v>
          </cell>
        </row>
        <row r="5233">
          <cell r="A5233">
            <v>88420</v>
          </cell>
          <cell r="B5233" t="str">
            <v>APLICAÇÃO MANUAL DE PINTURA COM TINTA TEXTURIZADA ACRÍLICA EM SUPERFÍCIES EXTERNAS DE SACADA DE EDIFÍCIOS DE MÚLTIPLOS PAVIMENTOS, UMA COR. AF_06/2014</v>
          </cell>
          <cell r="C5233" t="str">
            <v>M2</v>
          </cell>
          <cell r="D5233" t="str">
            <v>21,61</v>
          </cell>
        </row>
        <row r="5234">
          <cell r="A5234">
            <v>88421</v>
          </cell>
          <cell r="B5234" t="str">
            <v>APLICAÇÃO MANUAL DE PINTURA COM TINTA TEXTURIZADA ACRÍLICA EM SUPERFÍCIES INTERNAS DA SACADA DE EDIFÍCIOS DE MÚLTIPLOS PAVIMENTOS, UMA COR. AF_06/2014</v>
          </cell>
          <cell r="C5234" t="str">
            <v>M2</v>
          </cell>
          <cell r="D5234" t="str">
            <v>22,77</v>
          </cell>
        </row>
        <row r="5235">
          <cell r="A5235">
            <v>88423</v>
          </cell>
          <cell r="B5235" t="str">
            <v>APLICAÇÃO MANUAL DE PINTURA COM TINTA TEXTURIZADA ACRÍLICA EM PAREDES EXTERNAS DE CASAS, UMA COR. AF_06/2014</v>
          </cell>
          <cell r="C5235" t="str">
            <v>M2</v>
          </cell>
          <cell r="D5235" t="str">
            <v>18,48</v>
          </cell>
        </row>
        <row r="5236">
          <cell r="A5236">
            <v>88424</v>
          </cell>
          <cell r="B5236" t="str">
            <v>APLICAÇÃO MANUAL DE PINTURA COM TINTA TEXTURIZADA ACRÍLICA EM PANOS COM PRESENÇA DE VÃOS DE EDIFÍCIOS DE MÚLTIPLOS PAVIMENTOS, DUAS CORES. AF_06/2014</v>
          </cell>
          <cell r="C5236" t="str">
            <v>M2</v>
          </cell>
          <cell r="D5236" t="str">
            <v>20,43</v>
          </cell>
        </row>
        <row r="5237">
          <cell r="A5237">
            <v>88426</v>
          </cell>
          <cell r="B5237" t="str">
            <v>APLICAÇÃO MANUAL DE PINTURA COM TINTA TEXTURIZADA ACRÍLICA EM PANOS CEGOS DE FACHADA (SEM PRESENÇA DE VÃOS) DE EDIFÍCIOS DE MÚLTIPLOS PAVIMENTOS, DUAS CORES. AF_06/2014</v>
          </cell>
          <cell r="C5237" t="str">
            <v>M2</v>
          </cell>
          <cell r="D5237" t="str">
            <v>17,25</v>
          </cell>
        </row>
        <row r="5238">
          <cell r="A5238">
            <v>88428</v>
          </cell>
          <cell r="B5238" t="str">
            <v>APLICAÇÃO MANUAL DE PINTURA COM TINTA TEXTURIZADA ACRÍLICA EM SUPERFÍCIES EXTERNAS DE SACADA DE EDIFÍCIOS DE MÚLTIPLOS PAVIMENTOS, DUAS CORES. AF_06/2014</v>
          </cell>
          <cell r="C5238" t="str">
            <v>M2</v>
          </cell>
          <cell r="D5238" t="str">
            <v>26,79</v>
          </cell>
        </row>
        <row r="5239">
          <cell r="A5239">
            <v>88429</v>
          </cell>
          <cell r="B5239" t="str">
            <v>APLICAÇÃO MANUAL DE PINTURA COM TINTA TEXTURIZADA ACRÍLICA EM SUPERFÍCIES INTERNAS DA SACADA DE EDIFÍCIOS DE MÚLTIPLOS PAVIMENTOS, DUAS CORES. AF_06/2014</v>
          </cell>
          <cell r="C5239" t="str">
            <v>M2</v>
          </cell>
          <cell r="D5239" t="str">
            <v>28,83</v>
          </cell>
        </row>
        <row r="5240">
          <cell r="A5240">
            <v>88431</v>
          </cell>
          <cell r="B5240" t="str">
            <v>APLICAÇÃO MANUAL DE PINTURA COM TINTA TEXTURIZADA ACRÍLICA EM PAREDES EXTERNAS DE CASAS, DUAS CORES. AF_06/2014</v>
          </cell>
          <cell r="C5240" t="str">
            <v>M2</v>
          </cell>
          <cell r="D5240" t="str">
            <v>21,42</v>
          </cell>
        </row>
        <row r="5241">
          <cell r="A5241">
            <v>88432</v>
          </cell>
          <cell r="B5241" t="str">
            <v>APLICAÇÃO MANUAL DE PINTURA COM TINTA TEXTURIZADA ACRÍLICA EM MOLDURAS DE EPS, PRÉ-FABRICADOS, OU OUTROS. AF_06/2014</v>
          </cell>
          <cell r="C5241" t="str">
            <v>M2</v>
          </cell>
          <cell r="D5241" t="str">
            <v>14,45</v>
          </cell>
        </row>
        <row r="5242">
          <cell r="A5242">
            <v>88482</v>
          </cell>
          <cell r="B5242" t="str">
            <v>APLICAÇÃO DE FUNDO SELADOR LÁTEX PVA EM TETO, UMA DEMÃO. AF_06/2014</v>
          </cell>
          <cell r="C5242" t="str">
            <v>M2</v>
          </cell>
          <cell r="D5242" t="str">
            <v>2,65</v>
          </cell>
        </row>
        <row r="5243">
          <cell r="A5243">
            <v>88483</v>
          </cell>
          <cell r="B5243" t="str">
            <v>APLICAÇÃO DE FUNDO SELADOR LÁTEX PVA EM PAREDES, UMA DEMÃO. AF_06/2014</v>
          </cell>
          <cell r="C5243" t="str">
            <v>M2</v>
          </cell>
          <cell r="D5243" t="str">
            <v>2,42</v>
          </cell>
        </row>
        <row r="5244">
          <cell r="A5244">
            <v>88484</v>
          </cell>
          <cell r="B5244" t="str">
            <v>APLICAÇÃO DE FUNDO SELADOR ACRÍLICO EM TETO, UMA DEMÃO. AF_06/2014</v>
          </cell>
          <cell r="C5244" t="str">
            <v>M2</v>
          </cell>
          <cell r="D5244" t="str">
            <v>2,18</v>
          </cell>
        </row>
        <row r="5245">
          <cell r="A5245">
            <v>88485</v>
          </cell>
          <cell r="B5245" t="str">
            <v>APLICAÇÃO DE FUNDO SELADOR ACRÍLICO EM PAREDES, UMA DEMÃO. AF_06/2014</v>
          </cell>
          <cell r="C5245" t="str">
            <v>M2</v>
          </cell>
          <cell r="D5245" t="str">
            <v>1,88</v>
          </cell>
        </row>
        <row r="5246">
          <cell r="A5246">
            <v>88486</v>
          </cell>
          <cell r="B5246" t="str">
            <v>APLICAÇÃO MANUAL DE PINTURA COM TINTA LÁTEX PVA EM TETO, DUAS DEMÃOS. AF_06/2014</v>
          </cell>
          <cell r="C5246" t="str">
            <v>M2</v>
          </cell>
          <cell r="D5246" t="str">
            <v>11,09</v>
          </cell>
        </row>
        <row r="5247">
          <cell r="A5247">
            <v>88487</v>
          </cell>
          <cell r="B5247" t="str">
            <v>APLICAÇÃO MANUAL DE PINTURA COM TINTA LÁTEX PVA EM PAREDES, DUAS DEMÃOS. AF_06/2014</v>
          </cell>
          <cell r="C5247" t="str">
            <v>M2</v>
          </cell>
          <cell r="D5247" t="str">
            <v>10,11</v>
          </cell>
        </row>
        <row r="5248">
          <cell r="A5248">
            <v>88488</v>
          </cell>
          <cell r="B5248" t="str">
            <v>APLICAÇÃO MANUAL DE PINTURA COM TINTA LÁTEX ACRÍLICA EM TETO, DUAS DEMÃOS. AF_06/2014</v>
          </cell>
          <cell r="C5248" t="str">
            <v>M2</v>
          </cell>
          <cell r="D5248" t="str">
            <v>14,01</v>
          </cell>
        </row>
        <row r="5249">
          <cell r="A5249">
            <v>88489</v>
          </cell>
          <cell r="B5249" t="str">
            <v>APLICAÇÃO MANUAL DE PINTURA COM TINTA LÁTEX ACRÍLICA EM PAREDES, DUAS DEMÃOS. AF_06/2014</v>
          </cell>
          <cell r="C5249" t="str">
            <v>M2</v>
          </cell>
          <cell r="D5249" t="str">
            <v>12,60</v>
          </cell>
        </row>
        <row r="5250">
          <cell r="A5250">
            <v>88490</v>
          </cell>
          <cell r="B5250" t="str">
            <v>APLICAÇÃO MECÂNICA DE PINTURA COM TINTA LÁTEX PVA EM TETO, DUAS DEMÃOS. AF_06/2014</v>
          </cell>
          <cell r="C5250" t="str">
            <v>M2</v>
          </cell>
          <cell r="D5250" t="str">
            <v>8,73</v>
          </cell>
        </row>
        <row r="5251">
          <cell r="A5251">
            <v>88491</v>
          </cell>
          <cell r="B5251" t="str">
            <v>APLICAÇÃO MECÂNICA DE PINTURA COM TINTA LÁTEX PVA EM PAREDES, DUAS DEMÃOS. AF_06/2014</v>
          </cell>
          <cell r="C5251" t="str">
            <v>M2</v>
          </cell>
          <cell r="D5251" t="str">
            <v>8,51</v>
          </cell>
        </row>
        <row r="5252">
          <cell r="A5252">
            <v>88492</v>
          </cell>
          <cell r="B5252" t="str">
            <v>APLICAÇÃO MECÂNICA DE PINTURA COM TINTA LÁTEX ACRÍLICA EM TETO, DUAS DEMÃOS. AF_06/2014</v>
          </cell>
          <cell r="C5252" t="str">
            <v>M2</v>
          </cell>
          <cell r="D5252" t="str">
            <v>10,40</v>
          </cell>
        </row>
        <row r="5253">
          <cell r="A5253">
            <v>88493</v>
          </cell>
          <cell r="B5253" t="str">
            <v>APLICAÇÃO MECÂNICA DE PINTURA COM TINTA LÁTEX ACRÍLICA EM PAREDES, DUAS DEMÃOS. AF_06/2014</v>
          </cell>
          <cell r="C5253" t="str">
            <v>M2</v>
          </cell>
          <cell r="D5253" t="str">
            <v>10,05</v>
          </cell>
        </row>
        <row r="5254">
          <cell r="A5254">
            <v>88494</v>
          </cell>
          <cell r="B5254" t="str">
            <v>APLICAÇÃO E LIXAMENTO DE MASSA LÁTEX EM TETO, UMA DEMÃO. AF_06/2014</v>
          </cell>
          <cell r="C5254" t="str">
            <v>M2</v>
          </cell>
          <cell r="D5254" t="str">
            <v>14,07</v>
          </cell>
        </row>
        <row r="5255">
          <cell r="A5255">
            <v>88495</v>
          </cell>
          <cell r="B5255" t="str">
            <v>APLICAÇÃO E LIXAMENTO DE MASSA LÁTEX EM PAREDES, UMA DEMÃO. AF_06/2014</v>
          </cell>
          <cell r="C5255" t="str">
            <v>M2</v>
          </cell>
          <cell r="D5255" t="str">
            <v>7,36</v>
          </cell>
        </row>
        <row r="5256">
          <cell r="A5256">
            <v>88496</v>
          </cell>
          <cell r="B5256" t="str">
            <v>APLICAÇÃO E LIXAMENTO DE MASSA LÁTEX EM TETO, DUAS DEMÃOS. AF_06/2014</v>
          </cell>
          <cell r="C5256" t="str">
            <v>M2</v>
          </cell>
          <cell r="D5256" t="str">
            <v>19,03</v>
          </cell>
        </row>
        <row r="5257">
          <cell r="A5257">
            <v>88497</v>
          </cell>
          <cell r="B5257" t="str">
            <v>APLICAÇÃO E LIXAMENTO DE MASSA LÁTEX EM PAREDES, DUAS DEMÃOS. AF_06/2014</v>
          </cell>
          <cell r="C5257" t="str">
            <v>M2</v>
          </cell>
          <cell r="D5257" t="str">
            <v>10,06</v>
          </cell>
        </row>
        <row r="5258">
          <cell r="A5258">
            <v>95305</v>
          </cell>
          <cell r="B5258" t="str">
            <v>TEXTURA ACRÍLICA, APLICAÇÃO MANUAL EM PAREDE, UMA DEMÃO. AF_09/2016</v>
          </cell>
          <cell r="C5258" t="str">
            <v>M2</v>
          </cell>
          <cell r="D5258" t="str">
            <v>13,14</v>
          </cell>
        </row>
        <row r="5259">
          <cell r="A5259">
            <v>95306</v>
          </cell>
          <cell r="B5259" t="str">
            <v>TEXTURA ACRÍLICA, APLICAÇÃO MANUAL EM TETO, UMA DEMÃO. AF_09/2016</v>
          </cell>
          <cell r="C5259" t="str">
            <v>M2</v>
          </cell>
          <cell r="D5259" t="str">
            <v>14,93</v>
          </cell>
        </row>
        <row r="5260">
          <cell r="A5260">
            <v>95622</v>
          </cell>
          <cell r="B5260" t="str">
            <v>APLICAÇÃO MANUAL DE TINTA LÁTEX ACRÍLICA EM PANOS COM PRESENÇA DE VÃOS DE EDIFÍCIOS DE MÚLTIPLOS PAVIMENTOS, DUAS DEMÃOS. AF_11/2016</v>
          </cell>
          <cell r="C5260" t="str">
            <v>M2</v>
          </cell>
          <cell r="D5260" t="str">
            <v>11,97</v>
          </cell>
        </row>
        <row r="5261">
          <cell r="A5261">
            <v>95623</v>
          </cell>
          <cell r="B5261" t="str">
            <v>APLICAÇÃO MANUAL DE TINTA LÁTEX ACRÍLICA EM PANOS SEM PRESENÇA DE VÃOS DE EDIFÍCIOS DE MÚLTIPLOS PAVIMENTOS, DUAS DEMÃOS. AF_11/2016</v>
          </cell>
          <cell r="C5261" t="str">
            <v>M2</v>
          </cell>
          <cell r="D5261" t="str">
            <v>9,47</v>
          </cell>
        </row>
        <row r="5262">
          <cell r="A5262">
            <v>95624</v>
          </cell>
          <cell r="B5262" t="str">
            <v>APLICAÇÃO MANUAL DE TINTA LÁTEX ACRÍLICA EM SUPERFÍCIES EXTERNAS DE SACADA DE EDIFÍCIOS DE MÚLTIPLOS PAVIMENTOS, DUAS DEMÃOS. AF_11/2016</v>
          </cell>
          <cell r="C5262" t="str">
            <v>M2</v>
          </cell>
          <cell r="D5262" t="str">
            <v>17,06</v>
          </cell>
        </row>
        <row r="5263">
          <cell r="A5263">
            <v>95625</v>
          </cell>
          <cell r="B5263" t="str">
            <v>APLICAÇÃO MANUAL DE TINTA LÁTEX ACRÍLICA EM SUPERFÍCIES INTERNAS DE SACADA DE EDIFÍCIOS DE MÚLTIPLOS PAVIMENTOS, DUAS DEMÃOS. AF_11/2016</v>
          </cell>
          <cell r="C5263" t="str">
            <v>M2</v>
          </cell>
          <cell r="D5263" t="str">
            <v>18,68</v>
          </cell>
        </row>
        <row r="5264">
          <cell r="A5264">
            <v>95626</v>
          </cell>
          <cell r="B5264" t="str">
            <v>APLICAÇÃO MANUAL DE TINTA LÁTEX ACRÍLICA EM PAREDE EXTERNAS DE CASAS, DUAS DEMÃOS. AF_11/2016</v>
          </cell>
          <cell r="C5264" t="str">
            <v>M2</v>
          </cell>
          <cell r="D5264" t="str">
            <v>12,78</v>
          </cell>
        </row>
        <row r="5265">
          <cell r="A5265">
            <v>96126</v>
          </cell>
          <cell r="B5265" t="str">
            <v>APLICAÇÃO MANUAL DE MASSA ACRÍLICA EM PANOS DE FACHADA COM PRESENÇA DE VÃOS, DE EDIFÍCIOS DE MÚLTIPLOS PAVIMENTOS, UMA DEMÃO. AF_05/2017</v>
          </cell>
          <cell r="C5265" t="str">
            <v>M2</v>
          </cell>
          <cell r="D5265" t="str">
            <v>12,01</v>
          </cell>
        </row>
        <row r="5266">
          <cell r="A5266">
            <v>96127</v>
          </cell>
          <cell r="B5266" t="str">
            <v>APLICAÇÃO MANUAL DE MASSA ACRÍLICA EM PANOS DE FACHADA SEM PRESENÇA DE VÃOS, DE EDIFÍCIOS DE MÚLTIPLOS PAVIMENTOS, UMA DEMÃO. AF_05/2017</v>
          </cell>
          <cell r="C5266" t="str">
            <v>M2</v>
          </cell>
          <cell r="D5266" t="str">
            <v>8,89</v>
          </cell>
        </row>
        <row r="5267">
          <cell r="A5267">
            <v>96128</v>
          </cell>
          <cell r="B5267" t="str">
            <v>APLICAÇÃO MANUAL DE MASSA ACRÍLICA EM SUPERFÍCIES EXTERNAS DE SACADA DE EDIFÍCIOS DE MÚLTIPLOS PAVIMENTOS, UMA DEMÃO. AF_05/2017</v>
          </cell>
          <cell r="C5267" t="str">
            <v>M2</v>
          </cell>
          <cell r="D5267" t="str">
            <v>18,36</v>
          </cell>
        </row>
        <row r="5268">
          <cell r="A5268">
            <v>96129</v>
          </cell>
          <cell r="B5268" t="str">
            <v>APLICAÇÃO MANUAL DE MASSA ACRÍLICA EM SUPERFÍCIES INTERNAS DE SACADA DE EDIFÍCIOS DE MÚLTIPLOS PAVIMENTOS, UMA DEMÃO. AF_05/2017</v>
          </cell>
          <cell r="C5268" t="str">
            <v>M2</v>
          </cell>
          <cell r="D5268" t="str">
            <v>20,37</v>
          </cell>
        </row>
        <row r="5269">
          <cell r="A5269">
            <v>96130</v>
          </cell>
          <cell r="B5269" t="str">
            <v>APLICAÇÃO MANUAL DE MASSA ACRÍLICA EM PAREDES EXTERNAS DE CASAS, UMA DEMÃO. AF_05/2017</v>
          </cell>
          <cell r="C5269" t="str">
            <v>M2</v>
          </cell>
          <cell r="D5269" t="str">
            <v>13,00</v>
          </cell>
        </row>
        <row r="5270">
          <cell r="A5270">
            <v>96131</v>
          </cell>
          <cell r="B5270" t="str">
            <v>APLICAÇÃO MANUAL DE MASSA ACRÍLICA EM PANOS DE FACHADA COM PRESENÇA DE VÃOS, DE EDIFÍCIOS DE MÚLTIPLOS PAVIMENTOS, DUAS DEMÃOS. AF_05/2017</v>
          </cell>
          <cell r="C5270" t="str">
            <v>M2</v>
          </cell>
          <cell r="D5270" t="str">
            <v>16,49</v>
          </cell>
        </row>
        <row r="5271">
          <cell r="A5271">
            <v>96132</v>
          </cell>
          <cell r="B5271" t="str">
            <v>APLICAÇÃO MANUAL DE MASSA ACRÍLICA EM PANOS DE FACHADA SEM PRESENÇA DE VÃOS, DE EDIFÍCIOS DE MÚLTIPLOS PAVIMENTOS, DUAS DEMÃOS. AF_05/2017</v>
          </cell>
          <cell r="C5271" t="str">
            <v>M2</v>
          </cell>
          <cell r="D5271" t="str">
            <v>12,32</v>
          </cell>
        </row>
        <row r="5272">
          <cell r="A5272">
            <v>96133</v>
          </cell>
          <cell r="B5272" t="str">
            <v>APLICAÇÃO MANUAL DE MASSA ACRÍLICA EM SUPERFÍCIES EXTERNAS DE SACADA DE EDIFÍCIOS DE MÚLTIPLOS PAVIMENTOS, DUAS DEMÃOS. AF_05/2017</v>
          </cell>
          <cell r="C5272" t="str">
            <v>M2</v>
          </cell>
          <cell r="D5272" t="str">
            <v>24,92</v>
          </cell>
        </row>
        <row r="5273">
          <cell r="A5273">
            <v>96134</v>
          </cell>
          <cell r="B5273" t="str">
            <v>APLICAÇÃO MANUAL DE MASSA ACRÍLICA EM SUPERFÍCIES INTERNAS DE SACADA DE EDIFÍCIOS DE MÚLTIPLOS PAVIMENTOS, DUAS DEMÃOS. AF_05/2017</v>
          </cell>
          <cell r="C5273" t="str">
            <v>M2</v>
          </cell>
          <cell r="D5273" t="str">
            <v>27,60</v>
          </cell>
        </row>
        <row r="5274">
          <cell r="A5274">
            <v>96135</v>
          </cell>
          <cell r="B5274" t="str">
            <v>APLICAÇÃO MANUAL DE MASSA ACRÍLICA EM PAREDES EXTERNAS DE CASAS, DUAS DEMÃOS. AF_05/2017</v>
          </cell>
          <cell r="C5274" t="str">
            <v>M2</v>
          </cell>
          <cell r="D5274" t="str">
            <v>17,82</v>
          </cell>
        </row>
        <row r="5275">
          <cell r="A5275">
            <v>6082</v>
          </cell>
          <cell r="B5275" t="str">
            <v>PINTURA EM VERNIZ SINTETICO BRILHANTE EM MADEIRA, TRES DEMAOS</v>
          </cell>
          <cell r="C5275" t="str">
            <v>M2</v>
          </cell>
          <cell r="D5275" t="str">
            <v>14,96</v>
          </cell>
        </row>
        <row r="5276">
          <cell r="A5276">
            <v>40905</v>
          </cell>
          <cell r="B5276" t="str">
            <v>VERNIZ SINTETICO EM MADEIRA, DUAS DEMAOS</v>
          </cell>
          <cell r="C5276" t="str">
            <v>M2</v>
          </cell>
          <cell r="D5276" t="str">
            <v>19,07</v>
          </cell>
        </row>
        <row r="5277">
          <cell r="A5277" t="str">
            <v>73739/1</v>
          </cell>
          <cell r="B5277" t="str">
            <v>PINTURA ESMALTE ACETINADO EM MADEIRA, DUAS DEMAOS</v>
          </cell>
          <cell r="C5277" t="str">
            <v>M2</v>
          </cell>
          <cell r="D5277" t="str">
            <v>14,87</v>
          </cell>
        </row>
        <row r="5278">
          <cell r="A5278" t="str">
            <v>74065/1</v>
          </cell>
          <cell r="B5278" t="str">
            <v>PINTURA ESMALTE FOSCO PARA MADEIRA, DUAS DEMAOS, SOBRE FUNDO NIVELADOR BRANCO</v>
          </cell>
          <cell r="C5278" t="str">
            <v>M2</v>
          </cell>
          <cell r="D5278" t="str">
            <v>19,99</v>
          </cell>
        </row>
        <row r="5279">
          <cell r="A5279" t="str">
            <v>74065/2</v>
          </cell>
          <cell r="B5279" t="str">
            <v>PINTURA ESMALTE ACETINADO PARA MADEIRA, DUAS DEMAOS, SOBRE FUNDO NIVELADOR BRANCO</v>
          </cell>
          <cell r="C5279" t="str">
            <v>M2</v>
          </cell>
          <cell r="D5279" t="str">
            <v>19,64</v>
          </cell>
        </row>
        <row r="5280">
          <cell r="A5280" t="str">
            <v>74065/3</v>
          </cell>
          <cell r="B5280" t="str">
            <v>PINTURA ESMALTE BRILHANTE PARA MADEIRA, DUAS DEMAOS, SOBRE FUNDO NIVELADOR BRANCO</v>
          </cell>
          <cell r="C5280" t="str">
            <v>M2</v>
          </cell>
          <cell r="D5280" t="str">
            <v>19,54</v>
          </cell>
        </row>
        <row r="5281">
          <cell r="A5281">
            <v>79463</v>
          </cell>
          <cell r="B5281" t="str">
            <v>PINTURA A OLEO, 1 DEMAO</v>
          </cell>
          <cell r="C5281" t="str">
            <v>M2</v>
          </cell>
          <cell r="D5281" t="str">
            <v>12,61</v>
          </cell>
        </row>
        <row r="5282">
          <cell r="A5282">
            <v>79464</v>
          </cell>
          <cell r="B5282" t="str">
            <v>PINTURA A OLEO, 2 DEMAOS</v>
          </cell>
          <cell r="C5282" t="str">
            <v>M2</v>
          </cell>
          <cell r="D5282" t="str">
            <v>16,84</v>
          </cell>
        </row>
        <row r="5283">
          <cell r="A5283">
            <v>79466</v>
          </cell>
          <cell r="B5283" t="str">
            <v>PINTURA COM VERNIZ POLIURETANO, 2 DEMAOS</v>
          </cell>
          <cell r="C5283" t="str">
            <v>M2</v>
          </cell>
          <cell r="D5283" t="str">
            <v>16,51</v>
          </cell>
        </row>
        <row r="5284">
          <cell r="A5284" t="str">
            <v>79497/1</v>
          </cell>
          <cell r="B5284" t="str">
            <v>PINTURA A OLEO, 3 DEMAOS</v>
          </cell>
          <cell r="C5284" t="str">
            <v>M2</v>
          </cell>
          <cell r="D5284" t="str">
            <v>20,89</v>
          </cell>
        </row>
        <row r="5285">
          <cell r="A5285">
            <v>84645</v>
          </cell>
          <cell r="B5285" t="str">
            <v>VERNIZ SINTETICO BRILHANTE, 2 DEMAOS</v>
          </cell>
          <cell r="C5285" t="str">
            <v>M2</v>
          </cell>
          <cell r="D5285" t="str">
            <v>16,29</v>
          </cell>
        </row>
        <row r="5286">
          <cell r="A5286">
            <v>84657</v>
          </cell>
          <cell r="B5286" t="str">
            <v>FUNDO SINTETICO NIVELADOR BRANCO</v>
          </cell>
          <cell r="C5286" t="str">
            <v>M2</v>
          </cell>
          <cell r="D5286" t="str">
            <v>7,35</v>
          </cell>
        </row>
        <row r="5287">
          <cell r="A5287">
            <v>84659</v>
          </cell>
          <cell r="B5287" t="str">
            <v>PINTURA ESMALTE FOSCO EM MADEIRA, DUAS DEMAOS</v>
          </cell>
          <cell r="C5287" t="str">
            <v>M2</v>
          </cell>
          <cell r="D5287" t="str">
            <v>13,84</v>
          </cell>
        </row>
        <row r="5288">
          <cell r="A5288">
            <v>84679</v>
          </cell>
          <cell r="B5288" t="str">
            <v>PINTURA IMUNIZANTE PARA MADEIRA, DUAS DEMAOS</v>
          </cell>
          <cell r="C5288" t="str">
            <v>M2</v>
          </cell>
          <cell r="D5288" t="str">
            <v>17,91</v>
          </cell>
        </row>
        <row r="5289">
          <cell r="A5289">
            <v>95464</v>
          </cell>
          <cell r="B5289" t="str">
            <v>PINTURA VERNIZ POLIURETANO BRILHANTE EM MADEIRA, TRES DEMAOS</v>
          </cell>
          <cell r="C5289" t="str">
            <v>M2</v>
          </cell>
          <cell r="D5289" t="str">
            <v>19,14</v>
          </cell>
        </row>
        <row r="5290">
          <cell r="A5290">
            <v>100716</v>
          </cell>
          <cell r="B5290" t="str">
            <v>JATEAMENTO ABRASIVO COM GRANALHA DE AÇO EM PERFIL METÁLICO EM FÁBRICA. AF_01/2020</v>
          </cell>
          <cell r="C5290" t="str">
            <v>M2</v>
          </cell>
          <cell r="D5290" t="str">
            <v>21,37</v>
          </cell>
        </row>
        <row r="5291">
          <cell r="A5291">
            <v>100717</v>
          </cell>
          <cell r="B5291" t="str">
            <v>LIXAMENTO MANUAL EM SUPERFÍCIES METÁLICAS EM OBRA. AF_01/2020</v>
          </cell>
          <cell r="C5291" t="str">
            <v>M2</v>
          </cell>
          <cell r="D5291" t="str">
            <v>6,33</v>
          </cell>
        </row>
        <row r="5292">
          <cell r="A5292">
            <v>100718</v>
          </cell>
          <cell r="B5292" t="str">
            <v>COLOCAÇÃO DE FITA PROTETORA PARA PINTURA. AF_01/2020</v>
          </cell>
          <cell r="C5292" t="str">
            <v>M</v>
          </cell>
          <cell r="D5292" t="str">
            <v>0,93</v>
          </cell>
        </row>
        <row r="5293">
          <cell r="A5293">
            <v>100719</v>
          </cell>
          <cell r="B5293" t="str">
            <v>PINTURA COM TINTA ALQUÍDICA DE FUNDO (TIPO ZARCÃO) PULVERIZADA SOBRE PERFIL METÁLICO EXECUTADO EM FÁBRICA (POR DEMÃO). AF_01/2020</v>
          </cell>
          <cell r="C5293" t="str">
            <v>M2</v>
          </cell>
          <cell r="D5293" t="str">
            <v>6,92</v>
          </cell>
        </row>
        <row r="5294">
          <cell r="A5294">
            <v>100720</v>
          </cell>
          <cell r="B5294" t="str">
            <v>PINTURA COM TINTA ALQUÍDICA DE FUNDO (TIPO ZARCÃO) APLICADA A ROLO OU PINCEL SOBRE PERFIL METÁLICO EXECUTADO EM FÁBRICA (POR DEMÃO). AF_01/2020</v>
          </cell>
          <cell r="C5294" t="str">
            <v>M2</v>
          </cell>
          <cell r="D5294" t="str">
            <v>7,09</v>
          </cell>
        </row>
        <row r="5295">
          <cell r="A5295">
            <v>100721</v>
          </cell>
          <cell r="B5295" t="str">
            <v>PINTURA COM TINTA ALQUÍDICA DE FUNDO (TIPO ZARCÃO) PULVERIZADA SOBRE SUPERFÍCIES METÁLICAS (EXCETO PERFIL) EXECUTADO EM OBRA (POR DEMÃO). AF_01/2020</v>
          </cell>
          <cell r="C5295" t="str">
            <v>M2</v>
          </cell>
          <cell r="D5295" t="str">
            <v>16,69</v>
          </cell>
        </row>
        <row r="5296">
          <cell r="A5296">
            <v>100722</v>
          </cell>
          <cell r="B5296" t="str">
            <v>PINTURA COM TINTA ALQUÍDICA DE FUNDO (TIPO ZARCÃO) APLICADA A ROLO OU PINCEL SOBRE SUPERFÍCIES METÁLICAS (EXCETO PERFIL) EXECUTADO EM OBRA (POR DEMÃO). AF_01/2020</v>
          </cell>
          <cell r="C5296" t="str">
            <v>M2</v>
          </cell>
          <cell r="D5296" t="str">
            <v>16,21</v>
          </cell>
        </row>
        <row r="5297">
          <cell r="A5297">
            <v>100723</v>
          </cell>
          <cell r="B5297" t="str">
            <v>PINTURA COM TINTA ALQUÍDICA DE FUNDO E ACABAMENTO (ESMALTE SINTÉTICO GRAFITE) PULVERIZADA SOBRE PERFIL METÁLICO EXECUTADO EM FÁBRICA (POR DEMÃO). AF_01/2020</v>
          </cell>
          <cell r="C5297" t="str">
            <v>M2</v>
          </cell>
          <cell r="D5297" t="str">
            <v>6,58</v>
          </cell>
        </row>
        <row r="5298">
          <cell r="A5298">
            <v>100724</v>
          </cell>
          <cell r="B5298" t="str">
            <v>PINTURA COM TINTA ALQUÍDICA DE FUNDO E ACABAMENTO (ESMALTE SINTÉTICO GRAFITE) APLICADA A ROLO OU PINCEL SOBRE PERFIL METÁLICO EXECUTADO EM FÁBRICA (POR DEMÃO). AF_01/2020</v>
          </cell>
          <cell r="C5298" t="str">
            <v>M2</v>
          </cell>
          <cell r="D5298" t="str">
            <v>8,40</v>
          </cell>
        </row>
        <row r="5299">
          <cell r="A5299">
            <v>100725</v>
          </cell>
          <cell r="B5299" t="str">
            <v>PINTURA COM TINTA ALQUÍDICA DE FUNDO E ACABAMENTO (ESMALTE SINTÉTICO GRAFITE) PULVERIZADA SOBRE SUPERFÍCIES METÁLICAS (EXCETO PERFIL) EXECUTADO EM OBRA (POR DEMÃO). AF_01/2020</v>
          </cell>
          <cell r="C5299" t="str">
            <v>M2</v>
          </cell>
          <cell r="D5299" t="str">
            <v>16,00</v>
          </cell>
        </row>
        <row r="5300">
          <cell r="A5300">
            <v>100726</v>
          </cell>
          <cell r="B5300" t="str">
            <v>PINTURA COM TINTA ALQUÍDICA DE FUNDO E ACABAMENTO (ESMALTE SINTÉTICO GRAFITE) APLICADA A ROLO OU PINCEL SOBRE SUPERFÍCIES METÁLICAS (EXCETO PERFIL) EXECUTADO EM OBRA (POR DEMÃO). AF_01/2020</v>
          </cell>
          <cell r="C5300" t="str">
            <v>M2</v>
          </cell>
          <cell r="D5300" t="str">
            <v>17,45</v>
          </cell>
        </row>
        <row r="5301">
          <cell r="A5301">
            <v>100727</v>
          </cell>
          <cell r="B5301" t="str">
            <v>PINTURA COM TINTA EPOXÍDICA DE FUNDO PULVERIZADA SOBRE PERFIL METÁLICO EXECUTADO EM FÁBRICA (POR DEMÃO). AF_01/2020</v>
          </cell>
          <cell r="C5301" t="str">
            <v>M2</v>
          </cell>
          <cell r="D5301" t="str">
            <v>11,45</v>
          </cell>
        </row>
        <row r="5302">
          <cell r="A5302">
            <v>100728</v>
          </cell>
          <cell r="B5302" t="str">
            <v>PINTURA COM TINTA EPOXÍDICA DE FUNDO APLICADA A ROLO OU PINCEL SOBRE PERFIL METÁLICO EXECUTADO EM FÁBRICA (POR DEMÃO). AF_01/2020</v>
          </cell>
          <cell r="C5302" t="str">
            <v>M2</v>
          </cell>
          <cell r="D5302" t="str">
            <v>11,65</v>
          </cell>
        </row>
        <row r="5303">
          <cell r="A5303">
            <v>100729</v>
          </cell>
          <cell r="B5303" t="str">
            <v>PINTURA COM TINTA EPOXÍDICA DE ACABAMENTO PULVERIZADA SOBRE PERFIL METÁLICO EXECUTADO EM FÁBRICA (POR DEMÃO). AF_01/2020</v>
          </cell>
          <cell r="C5303" t="str">
            <v>M2</v>
          </cell>
          <cell r="D5303" t="str">
            <v>13,29</v>
          </cell>
        </row>
        <row r="5304">
          <cell r="A5304">
            <v>100730</v>
          </cell>
          <cell r="B5304" t="str">
            <v>PINTURA COM TINTA EPOXÍDICA DE ACABAMENTO APLICADA A ROLO OU PINCEL SOBRE PERFIL METÁLICO EXECUTADO EM FÁBRICA (POR DEMÃO). AF_01/2020</v>
          </cell>
          <cell r="C5304" t="str">
            <v>M2</v>
          </cell>
          <cell r="D5304" t="str">
            <v>15,70</v>
          </cell>
        </row>
        <row r="5305">
          <cell r="A5305">
            <v>100733</v>
          </cell>
          <cell r="B5305" t="str">
            <v>PINTURA COM TINTA ACRÍLICA DE FUNDO PULVERIZADA SOBRE SUPERFÍCIES METÁLICAS (EXCETO PERFIL) EXECUTADO EM OBRA (POR DEMÃO). AF_01/2020</v>
          </cell>
          <cell r="C5305" t="str">
            <v>M2</v>
          </cell>
          <cell r="D5305" t="str">
            <v>8,09</v>
          </cell>
        </row>
        <row r="5306">
          <cell r="A5306">
            <v>100734</v>
          </cell>
          <cell r="B5306" t="str">
            <v>PINTURA COM TINTA ACRÍLICA DE FUNDO APLICADA A ROLO OU PINCEL SOBRE SUPERFÍCIES METÁLICAS (EXCETO PERFIL) EXECUTADO EM OBRA (POR DEMÃO). AF_01/2020</v>
          </cell>
          <cell r="C5306" t="str">
            <v>M2</v>
          </cell>
          <cell r="D5306" t="str">
            <v>10,36</v>
          </cell>
        </row>
        <row r="5307">
          <cell r="A5307">
            <v>100735</v>
          </cell>
          <cell r="B5307" t="str">
            <v>PINTURA COM TINTA ACRÍLICA DE ACABAMENTO PULVERIZADA SOBRE SUPERFÍCIES METÁLICAS (EXCETO PERFIL) EXECUTADO EM OBRA (POR DEMÃO). AF_01/2020</v>
          </cell>
          <cell r="C5307" t="str">
            <v>M2</v>
          </cell>
          <cell r="D5307" t="str">
            <v>7,45</v>
          </cell>
        </row>
        <row r="5308">
          <cell r="A5308">
            <v>100736</v>
          </cell>
          <cell r="B5308" t="str">
            <v>PINTURA COM TINTA ACRÍLICA DE ACABAMENTO APLICADA A ROLO OU PINCEL SOBRE SUPERFÍCIES METÁLICAS (EXCETO PERFIL) EXECUTADO EM OBRA (POR DEMÃO). AF_01/2020</v>
          </cell>
          <cell r="C5308" t="str">
            <v>M2</v>
          </cell>
          <cell r="D5308" t="str">
            <v>9,81</v>
          </cell>
        </row>
        <row r="5309">
          <cell r="A5309">
            <v>100739</v>
          </cell>
          <cell r="B5309" t="str">
            <v>PINTURA COM TINTA ALQUÍDICA DE ACABAMENTO (ESMALTE SINTÉTICO ACETINADO) PULVERIZADA SOBRE PERFIL METÁLICO EXECUTADO EM FÁBRICA (POR DEMÃO). AF_01/2020</v>
          </cell>
          <cell r="C5309" t="str">
            <v>M2</v>
          </cell>
          <cell r="D5309" t="str">
            <v>6,21</v>
          </cell>
        </row>
        <row r="5310">
          <cell r="A5310">
            <v>100740</v>
          </cell>
          <cell r="B5310" t="str">
            <v>PINTURA COM TINTA ALQUÍDICA DE ACABAMENTO (ESMALTE SINTÉTICO ACETINADO) APLICADA A ROLO OU PINCEL SOBRE PERFIL METÁLICO EXECUTADO EM FÁBRICA (POR DEMÃO). AF_01/2020</v>
          </cell>
          <cell r="C5310" t="str">
            <v>M2</v>
          </cell>
          <cell r="D5310" t="str">
            <v>7,06</v>
          </cell>
        </row>
        <row r="5311">
          <cell r="A5311">
            <v>100741</v>
          </cell>
          <cell r="B5311" t="str">
            <v>PINTURA COM TINTA ALQUÍDICA DE ACABAMENTO (ESMALTE SINTÉTICO ACETINADO) PULVERIZADA SOBRE SUPERFÍCIES METÁLICAS (EXCETO PERFIL) EXECUTADO EM OBRA (POR DEMÃO). AF_01/2020</v>
          </cell>
          <cell r="C5311" t="str">
            <v>M2</v>
          </cell>
          <cell r="D5311" t="str">
            <v>15,81</v>
          </cell>
        </row>
        <row r="5312">
          <cell r="A5312">
            <v>100742</v>
          </cell>
          <cell r="B5312" t="str">
            <v>PINTURA COM TINTA ALQUÍDICA DE ACABAMENTO (ESMALTE SINTÉTICO ACETINADO) APLICADA A ROLO OU PINCEL SOBRE SUPERFÍCIES METÁLICAS (EXCETO PERFIL) EXECUTADO EM OBRA (POR DEMÃO). AF_01/2020</v>
          </cell>
          <cell r="C5312" t="str">
            <v>M2</v>
          </cell>
          <cell r="D5312" t="str">
            <v>16,15</v>
          </cell>
        </row>
        <row r="5313">
          <cell r="A5313">
            <v>100743</v>
          </cell>
          <cell r="B5313" t="str">
            <v>PINTURA COM TINTA ALQUÍDICA DE ACABAMENTO (ESMALTE SINTÉTICO BRILHANTE) PULVERIZADA SOBRE PERFIL METÁLICO EXECUTADO EM FÁBRICA  (POR DEMÃO). AF_01/2020</v>
          </cell>
          <cell r="C5313" t="str">
            <v>M2</v>
          </cell>
          <cell r="D5313" t="str">
            <v>6,09</v>
          </cell>
        </row>
        <row r="5314">
          <cell r="A5314">
            <v>100744</v>
          </cell>
          <cell r="B5314" t="str">
            <v>PINTURA COM TINTA ALQUÍDICA DE ACABAMENTO (ESMALTE SINTÉTICO BRILHANTE) APLICADA A ROLO OU PINCEL SOBRE PERFIL METÁLICO EXECUTADO EM FÁBRICA (POR DEMÃO). AF_01/2020</v>
          </cell>
          <cell r="C5314" t="str">
            <v>M2</v>
          </cell>
          <cell r="D5314" t="str">
            <v>6,98</v>
          </cell>
        </row>
        <row r="5315">
          <cell r="A5315">
            <v>100745</v>
          </cell>
          <cell r="B5315" t="str">
            <v>PINTURA COM TINTA ALQUÍDICA DE ACABAMENTO (ESMALTE SINTÉTICO BRILHANTE) PULVERIZADA SOBRE SUPERFÍCIES METÁLICAS (EXCETO PERFIL) EXECUTADO EM OBRA  (POR DEMÃO). AF_01/2020</v>
          </cell>
          <cell r="C5315" t="str">
            <v>M2</v>
          </cell>
          <cell r="D5315" t="str">
            <v>15,68</v>
          </cell>
        </row>
        <row r="5316">
          <cell r="A5316">
            <v>100746</v>
          </cell>
          <cell r="B5316" t="str">
            <v>PINTURA COM TINTA ALQUÍDICA DE ACABAMENTO (ESMALTE SINTÉTICO BRILHANTE) APLICADA A ROLO OU PINCEL SOBRE SUPERFÍCIES METÁLICAS (EXCETO PERFIL) EXECUTADO EM OBRA (POR DEMÃO). AF_01/2020</v>
          </cell>
          <cell r="C5316" t="str">
            <v>M2</v>
          </cell>
          <cell r="D5316" t="str">
            <v>16,07</v>
          </cell>
        </row>
        <row r="5317">
          <cell r="A5317">
            <v>100747</v>
          </cell>
          <cell r="B5317" t="str">
            <v>PINTURA COM TINTA ALQUÍDICA DE ACABAMENTO (ESMALTE SINTÉTICO FOSCO) PULVERIZADA SOBRE PERFIL METÁLICO EXECUTADO EM FÁBRICA (POR DEMÃO). AF_01/2020</v>
          </cell>
          <cell r="C5317" t="str">
            <v>M2</v>
          </cell>
          <cell r="D5317" t="str">
            <v>6,64</v>
          </cell>
        </row>
        <row r="5318">
          <cell r="A5318">
            <v>100748</v>
          </cell>
          <cell r="B5318" t="str">
            <v>PINTURA COM TINTA ALQUÍDICA DE ACABAMENTO (ESMALTE SINTÉTICO FOSCO) APLICADA A ROLO OU PINCEL SOBRE PERFIL METÁLICO EXECUTADO EM FÁBRICA (POR DEMÃO). AF_01/2020</v>
          </cell>
          <cell r="C5318" t="str">
            <v>M2</v>
          </cell>
          <cell r="D5318" t="str">
            <v>7,34</v>
          </cell>
        </row>
        <row r="5319">
          <cell r="A5319">
            <v>100749</v>
          </cell>
          <cell r="B5319" t="str">
            <v>PINTURA COM TINTA ALQUÍDICA DE ACABAMENTO (ESMALTE SINTÉTICO FOSCO) PULVERIZADA SOBRE SUPERFÍCIES METÁLICAS (EXCETO PERFIL) EXECUTADO EM OBRA (POR DEMÃO). AF_01/2020</v>
          </cell>
          <cell r="C5319" t="str">
            <v>M2</v>
          </cell>
          <cell r="D5319" t="str">
            <v>16,27</v>
          </cell>
        </row>
        <row r="5320">
          <cell r="A5320">
            <v>100750</v>
          </cell>
          <cell r="B5320" t="str">
            <v>PINTURA COM TINTA ALQUÍDICA DE ACABAMENTO (ESMALTE SINTÉTICO FOSCO) APLICADA A ROLO OU PINCEL SOBRE SUPERFÍCIES METÁLICAS (EXCETO PERFIL) EXECUTADO EM OBRA (POR DEMÃO). AF_01/2020</v>
          </cell>
          <cell r="C5320" t="str">
            <v>M2</v>
          </cell>
          <cell r="D5320" t="str">
            <v>16,43</v>
          </cell>
        </row>
        <row r="5321">
          <cell r="A5321">
            <v>100751</v>
          </cell>
          <cell r="B5321" t="str">
            <v>PINTURA COM TINTA EPOXÍDICA DE ACABAMENTO PULVERIZADA SOBRE PERFIL METÁLICO EXECUTADO EM FÁBRICA (02 DEMÃOS). AF_01/2020</v>
          </cell>
          <cell r="C5321" t="str">
            <v>M2</v>
          </cell>
          <cell r="D5321" t="str">
            <v>26,61</v>
          </cell>
        </row>
        <row r="5322">
          <cell r="A5322">
            <v>100752</v>
          </cell>
          <cell r="B5322" t="str">
            <v>PINTURA COM TINTA EPOXÍDICA DE ACABAMENTO APLICADA A ROLO OU PINCEL SOBRE PERFIL METÁLICO EXECUTADO EM FÁBRICA (02 DEMÃOS). AF_01/2020</v>
          </cell>
          <cell r="C5322" t="str">
            <v>M2</v>
          </cell>
          <cell r="D5322" t="str">
            <v>31,41</v>
          </cell>
        </row>
        <row r="5323">
          <cell r="A5323">
            <v>100753</v>
          </cell>
          <cell r="B5323" t="str">
            <v>PINTURA COM TINTA ACRÍLICA DE ACABAMENTO PULVERIZADA SOBRE SUPERFÍCIES METÁLICAS (EXCETO PERFIL) EXECUTADO EM OBRA (02 DEMÃOS). AF_01/2020</v>
          </cell>
          <cell r="C5323" t="str">
            <v>M2</v>
          </cell>
          <cell r="D5323" t="str">
            <v>14,93</v>
          </cell>
        </row>
        <row r="5324">
          <cell r="A5324">
            <v>100754</v>
          </cell>
          <cell r="B5324" t="str">
            <v>PINTURA COM TINTA ACRÍLICA DE ACABAMENTO APLICADA A ROLO OU PINCEL SOBRE SUPERFÍCIES METÁLICAS (EXCETO PERFIL) EXECUTADO EM OBRA (02 DEMÃOS). AF_01/2020</v>
          </cell>
          <cell r="C5324" t="str">
            <v>M2</v>
          </cell>
          <cell r="D5324" t="str">
            <v>19,64</v>
          </cell>
        </row>
        <row r="5325">
          <cell r="A5325">
            <v>100757</v>
          </cell>
          <cell r="B5325" t="str">
            <v>PINTURA COM TINTA ALQUÍDICA DE ACABAMENTO (ESMALTE SINTÉTICO ACETINADO) PULVERIZADA SOBRE SUPERFÍCIES METÁLICAS (EXCETO PERFIL) EXECUTADO EM OBRA (02 DEMÃOS). AF_01/2020</v>
          </cell>
          <cell r="C5325" t="str">
            <v>M2</v>
          </cell>
          <cell r="D5325" t="str">
            <v>31,65</v>
          </cell>
        </row>
        <row r="5326">
          <cell r="A5326">
            <v>100758</v>
          </cell>
          <cell r="B5326" t="str">
            <v>PINTURA COM TINTA ALQUÍDICA DE ACABAMENTO (ESMALTE SINTÉTICO ACETINADO) APLICADA A ROLO OU PINCEL SOBRE SUPERFÍCIES METÁLICAS (EXCETO PERFIL) EXECUTADO EM OBRA (02 DEMÃOS). AF_01/2020</v>
          </cell>
          <cell r="C5326" t="str">
            <v>M2</v>
          </cell>
          <cell r="D5326" t="str">
            <v>32,34</v>
          </cell>
        </row>
        <row r="5327">
          <cell r="A5327">
            <v>100759</v>
          </cell>
          <cell r="B5327" t="str">
            <v>PINTURA COM TINTA ALQUÍDICA DE ACABAMENTO (ESMALTE SINTÉTICO BRILHANTE) PULVERIZADA SOBRE SUPERFÍCIES METÁLICAS (EXCETO PERFIL) EXECUTADO EM OBRA (02 DEMÃOS). AF_01/2020</v>
          </cell>
          <cell r="C5327" t="str">
            <v>M2</v>
          </cell>
          <cell r="D5327" t="str">
            <v>31,39</v>
          </cell>
        </row>
        <row r="5328">
          <cell r="A5328">
            <v>100760</v>
          </cell>
          <cell r="B5328" t="str">
            <v>PINTURA COM TINTA ALQUÍDICA DE ACABAMENTO (ESMALTE SINTÉTICO BRILHANTE) APLICADA A ROLO OU PINCEL SOBRE SUPERFÍCIES METÁLICAS (EXCETO PERFIL) EXECUTADO EM OBRA (02 DEMÃOS). AF_01/2020</v>
          </cell>
          <cell r="C5328" t="str">
            <v>M2</v>
          </cell>
          <cell r="D5328" t="str">
            <v>32,18</v>
          </cell>
        </row>
        <row r="5329">
          <cell r="A5329">
            <v>100761</v>
          </cell>
          <cell r="B5329" t="str">
            <v>PINTURA COM TINTA ALQUÍDICA DE ACABAMENTO (ESMALTE SINTÉTICO FOSCO) PULVERIZADA SOBRE SUPERFÍCIES METÁLICAS (EXCETO PERFIL) EXECUTADO EM OBRA (02 DEMÃOS). AF_01/2020</v>
          </cell>
          <cell r="C5329" t="str">
            <v>M2</v>
          </cell>
          <cell r="D5329" t="str">
            <v>32,57</v>
          </cell>
        </row>
        <row r="5330">
          <cell r="A5330">
            <v>100762</v>
          </cell>
          <cell r="B5330" t="str">
            <v>PINTURA COM TINTA ALQUÍDICA DE ACABAMENTO (ESMALTE SINTÉTICO FOSCO) APLICADA A ROLO OU PINCEL SOBRE SUPERFÍCIES METÁLICAS (EXCETO PERFIL) EXECUTADO EM OBRA (02 DEMÃOS). AF_01/2020</v>
          </cell>
          <cell r="C5330" t="str">
            <v>M2</v>
          </cell>
          <cell r="D5330" t="str">
            <v>32,90</v>
          </cell>
        </row>
        <row r="5331">
          <cell r="A5331">
            <v>41595</v>
          </cell>
          <cell r="B5331" t="str">
            <v>PINTURA ACRILICA DE FAIXAS DE DEMARCACAO EM QUADRA POLIESPORTIVA, 5 CM DE LARGURA</v>
          </cell>
          <cell r="C5331" t="str">
            <v>M</v>
          </cell>
          <cell r="D5331" t="str">
            <v>9,87</v>
          </cell>
        </row>
        <row r="5332">
          <cell r="A5332" t="str">
            <v>73978/1</v>
          </cell>
          <cell r="B5332" t="str">
            <v>PINTURA HIDROFUGANTE COM SILICONE SOBRE PISO CIMENTADO, UMA DEMAO</v>
          </cell>
          <cell r="C5332" t="str">
            <v>M2</v>
          </cell>
          <cell r="D5332" t="str">
            <v>17,99</v>
          </cell>
        </row>
        <row r="5333">
          <cell r="A5333" t="str">
            <v>74245/1</v>
          </cell>
          <cell r="B5333" t="str">
            <v>PINTURA ACRILICA EM PISO CIMENTADO DUAS DEMAOS</v>
          </cell>
          <cell r="C5333" t="str">
            <v>M2</v>
          </cell>
          <cell r="D5333" t="str">
            <v>13,20</v>
          </cell>
        </row>
        <row r="5334">
          <cell r="A5334">
            <v>79467</v>
          </cell>
          <cell r="B5334" t="str">
            <v>PINTURA COM TINTA A BASE DE BORRACHA CLORADA , DE FAIXAS DE DEMARCACAO, EM QUADRA POLIESPORTIVA, 5 CM DE LARGURA.</v>
          </cell>
          <cell r="C5334" t="str">
            <v>ML</v>
          </cell>
          <cell r="D5334" t="str">
            <v>11,57</v>
          </cell>
        </row>
        <row r="5335">
          <cell r="A5335" t="str">
            <v>79500/2</v>
          </cell>
          <cell r="B5335" t="str">
            <v>PINTURA ACRILICA EM PISO CIMENTADO, TRES DEMAOS</v>
          </cell>
          <cell r="C5335" t="str">
            <v>M2</v>
          </cell>
          <cell r="D5335" t="str">
            <v>18,62</v>
          </cell>
        </row>
        <row r="5336">
          <cell r="A5336">
            <v>84663</v>
          </cell>
          <cell r="B5336" t="str">
            <v>APLICACAO DE VERNIZ POLIURETANO FOSCO SOBRE PISO DE PEDRAS DECORATIVAS, 3 DEMAOS</v>
          </cell>
          <cell r="C5336" t="str">
            <v>M2</v>
          </cell>
          <cell r="D5336" t="str">
            <v>19,61</v>
          </cell>
        </row>
        <row r="5337">
          <cell r="A5337">
            <v>84665</v>
          </cell>
          <cell r="B5337" t="str">
            <v>PINTURA ACRILICA PARA SINALIZAÇÃO HORIZONTAL EM PISO CIMENTADO</v>
          </cell>
          <cell r="C5337" t="str">
            <v>M2</v>
          </cell>
          <cell r="D5337" t="str">
            <v>18,29</v>
          </cell>
        </row>
        <row r="5338">
          <cell r="A5338">
            <v>84666</v>
          </cell>
          <cell r="B5338" t="str">
            <v>POLIMENTO E ENCERAMENTO DE PISO EM MADEIRA</v>
          </cell>
          <cell r="C5338" t="str">
            <v>M2</v>
          </cell>
          <cell r="D5338" t="str">
            <v>18,80</v>
          </cell>
        </row>
        <row r="5339">
          <cell r="A5339">
            <v>101749</v>
          </cell>
          <cell r="B5339" t="str">
            <v>PISO CIMENTADO, TRAÇO 1:3 (CIMENTO E AREIA), ACABAMENTO LISO, ESPESSURA 4,0 CM, PREPARO MECÂNICO DA ARGAMASSA. AF_09/2020</v>
          </cell>
          <cell r="C5339" t="str">
            <v>M2</v>
          </cell>
          <cell r="D5339" t="str">
            <v>45,42</v>
          </cell>
        </row>
        <row r="5340">
          <cell r="A5340">
            <v>101750</v>
          </cell>
          <cell r="B5340" t="str">
            <v>PISO CIMENTADO, TRAÇO 1:3 (CIMENTO E AREIA), ACABAMENTO RÚSTICO, ESPESSURA 4,0 CM, PREPARO MECÂNICO DA ARGAMASSA. AF_09/2020</v>
          </cell>
          <cell r="C5340" t="str">
            <v>M2</v>
          </cell>
          <cell r="D5340" t="str">
            <v>43,56</v>
          </cell>
        </row>
        <row r="5341">
          <cell r="A5341">
            <v>101729</v>
          </cell>
          <cell r="B5341" t="str">
            <v>PISO EM TACO DE MADEIRA 7X42CM, FIXADO COM COLA BASE DE PVA. AF_09/2020</v>
          </cell>
          <cell r="C5341" t="str">
            <v>M2</v>
          </cell>
          <cell r="D5341" t="str">
            <v>129,43</v>
          </cell>
        </row>
        <row r="5342">
          <cell r="A5342">
            <v>101746</v>
          </cell>
          <cell r="B5342" t="str">
            <v>ASSOALHO DE MADEIRA. AF_09/2020</v>
          </cell>
          <cell r="C5342" t="str">
            <v>M2</v>
          </cell>
          <cell r="D5342" t="str">
            <v>201,95</v>
          </cell>
        </row>
        <row r="5343">
          <cell r="A5343">
            <v>101751</v>
          </cell>
          <cell r="B5343" t="str">
            <v>PISO EM TACO DE MADEIRA 7X21CM, FIXADO COM COLA BASE DE PVA. AF_09/2020</v>
          </cell>
          <cell r="C5343" t="str">
            <v>M2</v>
          </cell>
          <cell r="D5343" t="str">
            <v>134,33</v>
          </cell>
        </row>
        <row r="5344">
          <cell r="A5344">
            <v>87246</v>
          </cell>
          <cell r="B5344" t="str">
            <v>REVESTIMENTO CERÂMICO PARA PISO COM PLACAS TIPO ESMALTADA EXTRA DE DIMENSÕES 35X35 CM APLICADA EM AMBIENTES DE ÁREA MENOR QUE 5 M2. AF_06/2014</v>
          </cell>
          <cell r="C5344" t="str">
            <v>M2</v>
          </cell>
          <cell r="D5344" t="str">
            <v>46,45</v>
          </cell>
        </row>
        <row r="5345">
          <cell r="A5345">
            <v>87247</v>
          </cell>
          <cell r="B5345" t="str">
            <v>REVESTIMENTO CERÂMICO PARA PISO COM PLACAS TIPO ESMALTADA EXTRA DE DIMENSÕES 35X35 CM APLICADA EM AMBIENTES DE ÁREA ENTRE 5 M2 E 10 M2. AF_06/2014</v>
          </cell>
          <cell r="C5345" t="str">
            <v>M2</v>
          </cell>
          <cell r="D5345" t="str">
            <v>41,00</v>
          </cell>
        </row>
        <row r="5346">
          <cell r="A5346">
            <v>87248</v>
          </cell>
          <cell r="B5346" t="str">
            <v>REVESTIMENTO CERÂMICO PARA PISO COM PLACAS TIPO ESMALTADA EXTRA DE DIMENSÕES 35X35 CM APLICADA EM AMBIENTES DE ÁREA MAIOR QUE 10 M2. AF_06/2014</v>
          </cell>
          <cell r="C5346" t="str">
            <v>M2</v>
          </cell>
          <cell r="D5346" t="str">
            <v>36,57</v>
          </cell>
        </row>
        <row r="5347">
          <cell r="A5347">
            <v>87249</v>
          </cell>
          <cell r="B5347" t="str">
            <v>REVESTIMENTO CERÂMICO PARA PISO COM PLACAS TIPO ESMALTADA EXTRA DE DIMENSÕES 45X45 CM APLICADA EM AMBIENTES DE ÁREA MENOR QUE 5 M2. AF_06/2014</v>
          </cell>
          <cell r="C5347" t="str">
            <v>M2</v>
          </cell>
          <cell r="D5347" t="str">
            <v>51,85</v>
          </cell>
        </row>
        <row r="5348">
          <cell r="A5348">
            <v>87250</v>
          </cell>
          <cell r="B5348" t="str">
            <v>REVESTIMENTO CERÂMICO PARA PISO COM PLACAS TIPO ESMALTADA EXTRA DE DIMENSÕES 45X45 CM APLICADA EM AMBIENTES DE ÁREA ENTRE 5 M2 E 10 M2. AF_06/2014</v>
          </cell>
          <cell r="C5348" t="str">
            <v>M2</v>
          </cell>
          <cell r="D5348" t="str">
            <v>43,25</v>
          </cell>
        </row>
        <row r="5349">
          <cell r="A5349">
            <v>87251</v>
          </cell>
          <cell r="B5349" t="str">
            <v>REVESTIMENTO CERÂMICO PARA PISO COM PLACAS TIPO ESMALTADA EXTRA DE DIMENSÕES 45X45 CM APLICADA EM AMBIENTES DE ÁREA MAIOR QUE 10 M2. AF_06/2014</v>
          </cell>
          <cell r="C5349" t="str">
            <v>M2</v>
          </cell>
          <cell r="D5349" t="str">
            <v>37,65</v>
          </cell>
        </row>
        <row r="5350">
          <cell r="A5350">
            <v>87255</v>
          </cell>
          <cell r="B5350" t="str">
            <v>REVESTIMENTO CERÂMICO PARA PISO COM PLACAS TIPO ESMALTADA EXTRA DE DIMENSÕES 60X60 CM APLICADA EM AMBIENTES DE ÁREA MENOR QUE 5 M2. AF_06/2014</v>
          </cell>
          <cell r="C5350" t="str">
            <v>M2</v>
          </cell>
          <cell r="D5350" t="str">
            <v>84,23</v>
          </cell>
        </row>
        <row r="5351">
          <cell r="A5351">
            <v>87256</v>
          </cell>
          <cell r="B5351" t="str">
            <v>REVESTIMENTO CERÂMICO PARA PISO COM PLACAS TIPO ESMALTADA EXTRA DE DIMENSÕES 60X60 CM APLICADA EM AMBIENTES DE ÁREA ENTRE 5 M2 E 10 M2. AF_06/2014</v>
          </cell>
          <cell r="C5351" t="str">
            <v>M2</v>
          </cell>
          <cell r="D5351" t="str">
            <v>73,80</v>
          </cell>
        </row>
        <row r="5352">
          <cell r="A5352">
            <v>87257</v>
          </cell>
          <cell r="B5352" t="str">
            <v>REVESTIMENTO CERÂMICO PARA PISO COM PLACAS TIPO ESMALTADA EXTRA DE DIMENSÕES 60X60 CM APLICADA EM AMBIENTES DE ÁREA MAIOR QUE 10 M2. AF_06/2014</v>
          </cell>
          <cell r="C5352" t="str">
            <v>M2</v>
          </cell>
          <cell r="D5352" t="str">
            <v>67,24</v>
          </cell>
        </row>
        <row r="5353">
          <cell r="A5353">
            <v>87258</v>
          </cell>
          <cell r="B5353" t="str">
            <v>REVESTIMENTO CERÂMICO PARA PISO COM PLACAS TIPO PORCELANATO DE DIMENSÕES 45X45 CM APLICADA EM AMBIENTES DE ÁREA MENOR QUE 5 M². AF_06/2014</v>
          </cell>
          <cell r="C5353" t="str">
            <v>M2</v>
          </cell>
          <cell r="D5353" t="str">
            <v>114,39</v>
          </cell>
        </row>
        <row r="5354">
          <cell r="A5354">
            <v>87259</v>
          </cell>
          <cell r="B5354" t="str">
            <v>REVESTIMENTO CERÂMICO PARA PISO COM PLACAS TIPO PORCELANATO DE DIMENSÕES 45X45 CM APLICADA EM AMBIENTES DE ÁREA ENTRE 5 M² E 10 M². AF_06/2014</v>
          </cell>
          <cell r="C5354" t="str">
            <v>M2</v>
          </cell>
          <cell r="D5354" t="str">
            <v>104,50</v>
          </cell>
        </row>
        <row r="5355">
          <cell r="A5355">
            <v>87260</v>
          </cell>
          <cell r="B5355" t="str">
            <v>REVESTIMENTO CERÂMICO PARA PISO COM PLACAS TIPO PORCELANATO DE DIMENSÕES 45X45 CM APLICADA EM AMBIENTES DE ÁREA MAIOR QUE 10 M². AF_06/2014</v>
          </cell>
          <cell r="C5355" t="str">
            <v>M2</v>
          </cell>
          <cell r="D5355" t="str">
            <v>98,69</v>
          </cell>
        </row>
        <row r="5356">
          <cell r="A5356">
            <v>87261</v>
          </cell>
          <cell r="B5356" t="str">
            <v>REVESTIMENTO CERÂMICO PARA PISO COM PLACAS TIPO PORCELANATO DE DIMENSÕES 60X60 CM APLICADA EM AMBIENTES DE ÁREA MENOR QUE 5 M². AF_06/2014</v>
          </cell>
          <cell r="C5356" t="str">
            <v>M2</v>
          </cell>
          <cell r="D5356" t="str">
            <v>131,02</v>
          </cell>
        </row>
        <row r="5357">
          <cell r="A5357">
            <v>87262</v>
          </cell>
          <cell r="B5357" t="str">
            <v>REVESTIMENTO CERÂMICO PARA PISO COM PLACAS TIPO PORCELANATO DE DIMENSÕES 60X60 CM APLICADA EM AMBIENTES DE ÁREA ENTRE 5 M² E 10 M². AF_06/2014</v>
          </cell>
          <cell r="C5357" t="str">
            <v>M2</v>
          </cell>
          <cell r="D5357" t="str">
            <v>119,48</v>
          </cell>
        </row>
        <row r="5358">
          <cell r="A5358">
            <v>87263</v>
          </cell>
          <cell r="B5358" t="str">
            <v>REVESTIMENTO CERÂMICO PARA PISO COM PLACAS TIPO PORCELANATO DE DIMENSÕES 60X60 CM APLICADA EM AMBIENTES DE ÁREA MAIOR QUE 10 M². AF_06/2014</v>
          </cell>
          <cell r="C5358" t="str">
            <v>M2</v>
          </cell>
          <cell r="D5358" t="str">
            <v>112,63</v>
          </cell>
        </row>
        <row r="5359">
          <cell r="A5359">
            <v>89046</v>
          </cell>
          <cell r="B5359" t="str">
            <v>(COMPOSIÇÃO REPRESENTATIVA) DO SERVIÇO DE REVESTIMENTO CERÂMICO PARA PISO COM PLACAS TIPO GRÉS DE DIMENSÕES 35X35 CM, PARA EDIFICAÇÃO HABITACIONAL MULTIFAMILIAR (PRÉDIO). AF_11/2014</v>
          </cell>
          <cell r="C5359" t="str">
            <v>M2</v>
          </cell>
          <cell r="D5359" t="str">
            <v>40,76</v>
          </cell>
        </row>
        <row r="5360">
          <cell r="A5360">
            <v>89171</v>
          </cell>
          <cell r="B5360" t="str">
            <v>(COMPOSIÇÃO REPRESENTATIVA) DO SERVIÇO DE REVESTIMENTO CERÂMICO PARA PISO COM PLACAS TIPO GRÉS DE DIMENSÕES 35X35 CM, PARA EDIFICAÇÃO HABITACIONAL UNIFAMILIAR (CASA) E EDIFICAÇÃO PÚBLICA PADRÃO. AF_11/2014</v>
          </cell>
          <cell r="C5360" t="str">
            <v>M2</v>
          </cell>
          <cell r="D5360" t="str">
            <v>38,59</v>
          </cell>
        </row>
        <row r="5361">
          <cell r="A5361">
            <v>93389</v>
          </cell>
          <cell r="B5361" t="str">
            <v>REVESTIMENTO CERÂMICO PARA PISO COM PLACAS TIPO ESMALTADA PADRÃO POPULAR DE DIMENSÕES 35X35 CM APLICADA EM AMBIENTES DE ÁREA MENOR QUE 5 M2. AF_06/2014</v>
          </cell>
          <cell r="C5361" t="str">
            <v>M2</v>
          </cell>
          <cell r="D5361" t="str">
            <v>42,04</v>
          </cell>
        </row>
        <row r="5362">
          <cell r="A5362">
            <v>93390</v>
          </cell>
          <cell r="B5362" t="str">
            <v>REVESTIMENTO CERÂMICO PARA PISO COM PLACAS TIPO ESMALTADA PADRÃO POPULAR DE DIMENSÕES 35X35 CM APLICADA EM AMBIENTES DE ÁREA ENTRE 5 M2 E 10 M2. AF_06/2014</v>
          </cell>
          <cell r="C5362" t="str">
            <v>M2</v>
          </cell>
          <cell r="D5362" t="str">
            <v>36,67</v>
          </cell>
        </row>
        <row r="5363">
          <cell r="A5363">
            <v>93391</v>
          </cell>
          <cell r="B5363" t="str">
            <v>REVESTIMENTO CERÂMICO PARA PISO COM PLACAS TIPO ESMALTADA PADRÃO POPULAR DE DIMENSÕES 35X35 CM APLICADA EM AMBIENTES DE ÁREA MAIOR QUE 10 M2. AF_06/2014</v>
          </cell>
          <cell r="C5363" t="str">
            <v>M2</v>
          </cell>
          <cell r="D5363" t="str">
            <v>32,24</v>
          </cell>
        </row>
        <row r="5364">
          <cell r="A5364">
            <v>98670</v>
          </cell>
          <cell r="B5364" t="str">
            <v>PISO EM LADRILHO HIDRÁULICO APLICADO EM AMBIENTES INTERNOS, INCLUSO APLICAÇÃO DE RESINA. AF_06/2018</v>
          </cell>
          <cell r="C5364" t="str">
            <v>M2</v>
          </cell>
          <cell r="D5364" t="str">
            <v>134,29</v>
          </cell>
        </row>
        <row r="5365">
          <cell r="A5365">
            <v>98671</v>
          </cell>
          <cell r="B5365" t="str">
            <v>PISO EM GRANITO APLICADO EM AMBIENTES INTERNOS. AF_09/2020</v>
          </cell>
          <cell r="C5365" t="str">
            <v>M2</v>
          </cell>
          <cell r="D5365" t="str">
            <v>190,31</v>
          </cell>
        </row>
        <row r="5366">
          <cell r="A5366">
            <v>98672</v>
          </cell>
          <cell r="B5366" t="str">
            <v>PISO EM MÁRMORE APLICADO EM AMBIENTES INTERNOS. AF_09/2020</v>
          </cell>
          <cell r="C5366" t="str">
            <v>M2</v>
          </cell>
          <cell r="D5366" t="str">
            <v>369,24</v>
          </cell>
        </row>
        <row r="5367">
          <cell r="A5367">
            <v>98673</v>
          </cell>
          <cell r="B5367" t="str">
            <v>PISO VINÍLICO SEMI-FLEXÍVEL EM PLACAS, PADRÃO LISO, ESPESSURA 3,2 MM, FIXADO COM COLA. AF_06/2018</v>
          </cell>
          <cell r="C5367" t="str">
            <v>M2</v>
          </cell>
          <cell r="D5367" t="str">
            <v>172,02</v>
          </cell>
        </row>
        <row r="5368">
          <cell r="A5368">
            <v>98678</v>
          </cell>
          <cell r="B5368" t="str">
            <v>PISO ELEVADO COM ESTRUTURA EM AÇO, COMPOSTO POR PEDESTAIS E LONGARINAS. AF_09/2020</v>
          </cell>
          <cell r="C5368" t="str">
            <v>M2</v>
          </cell>
          <cell r="D5368" t="str">
            <v>276,73</v>
          </cell>
        </row>
        <row r="5369">
          <cell r="A5369">
            <v>98679</v>
          </cell>
          <cell r="B5369" t="str">
            <v>PISO CIMENTADO, TRAÇO 1:3 (CIMENTO E AREIA), ACABAMENTO LISO, ESPESSURA 2,0 CM, PREPARO MECÂNICO DA ARGAMASSA. AF_09/2020</v>
          </cell>
          <cell r="C5369" t="str">
            <v>M2</v>
          </cell>
          <cell r="D5369" t="str">
            <v>30,16</v>
          </cell>
        </row>
        <row r="5370">
          <cell r="A5370">
            <v>98680</v>
          </cell>
          <cell r="B5370" t="str">
            <v>PISO CIMENTADO, TRAÇO 1:3 (CIMENTO E AREIA), ACABAMENTO LISO, ESPESSURA 3,0 CM, PREPARO MECÂNICO DA ARGAMASSA. AF_09/2020</v>
          </cell>
          <cell r="C5370" t="str">
            <v>M2</v>
          </cell>
          <cell r="D5370" t="str">
            <v>38,56</v>
          </cell>
        </row>
        <row r="5371">
          <cell r="A5371">
            <v>98681</v>
          </cell>
          <cell r="B5371" t="str">
            <v>PISO CIMENTADO, TRAÇO 1:3 (CIMENTO E AREIA), ACABAMENTO RÚSTICO, ESPESSURA 2,0 CM, PREPARO MECÂNICO DA ARGAMASSA. AF_09/2020</v>
          </cell>
          <cell r="C5371" t="str">
            <v>M2</v>
          </cell>
          <cell r="D5371" t="str">
            <v>28,30</v>
          </cell>
        </row>
        <row r="5372">
          <cell r="A5372">
            <v>98682</v>
          </cell>
          <cell r="B5372" t="str">
            <v>PISO CIMENTADO, TRAÇO 1:3 (CIMENTO E AREIA), ACABAMENTO RÚSTICO, ESPESSURA 3,0 CM, PREPARO MECÂNICO DA ARGAMASSA. AF_09/2020</v>
          </cell>
          <cell r="C5372" t="str">
            <v>M2</v>
          </cell>
          <cell r="D5372" t="str">
            <v>36,70</v>
          </cell>
        </row>
        <row r="5373">
          <cell r="A5373">
            <v>98685</v>
          </cell>
          <cell r="B5373" t="str">
            <v>RODAPÉ EM GRANITO, ALTURA 10 CM. AF_09/2020</v>
          </cell>
          <cell r="C5373" t="str">
            <v>M</v>
          </cell>
          <cell r="D5373" t="str">
            <v>34,94</v>
          </cell>
        </row>
        <row r="5374">
          <cell r="A5374">
            <v>98686</v>
          </cell>
          <cell r="B5374" t="str">
            <v>RODAPÉ EM LADRILHO HIDRÁULICO, ALTURA 7 CM. AF_09/2020</v>
          </cell>
          <cell r="C5374" t="str">
            <v>M</v>
          </cell>
          <cell r="D5374" t="str">
            <v>30,10</v>
          </cell>
        </row>
        <row r="5375">
          <cell r="A5375">
            <v>98688</v>
          </cell>
          <cell r="B5375" t="str">
            <v>RODAPÉ EM POLIESTIRENO, ALTURA 5 CM. AF_09/2020</v>
          </cell>
          <cell r="C5375" t="str">
            <v>M</v>
          </cell>
          <cell r="D5375" t="str">
            <v>38,32</v>
          </cell>
        </row>
        <row r="5376">
          <cell r="A5376">
            <v>98689</v>
          </cell>
          <cell r="B5376" t="str">
            <v>SOLEIRA EM GRANITO, LARGURA 15 CM, ESPESSURA 2,0 CM. AF_09/2020</v>
          </cell>
          <cell r="C5376" t="str">
            <v>M</v>
          </cell>
          <cell r="D5376" t="str">
            <v>50,81</v>
          </cell>
        </row>
        <row r="5377">
          <cell r="A5377">
            <v>101090</v>
          </cell>
          <cell r="B5377" t="str">
            <v>PISO EM PEDRA PORTUGUESA ASSENTADO SOBRE ARGAMASSA SECA DE CIMENTO E AREIA, TRAÇO 1:3, REJUNTADO COM CIMENTO COMUM. AF_05/2020</v>
          </cell>
          <cell r="C5377" t="str">
            <v>M2</v>
          </cell>
          <cell r="D5377" t="str">
            <v>145,96</v>
          </cell>
        </row>
        <row r="5378">
          <cell r="A5378">
            <v>101091</v>
          </cell>
          <cell r="B5378" t="str">
            <v>PISO EM LADRILHO HIDRÁULICO APLICADO EM AMBIENTES EXTERNOS. AF_05/2020</v>
          </cell>
          <cell r="C5378" t="str">
            <v>M2</v>
          </cell>
          <cell r="D5378" t="str">
            <v>104,36</v>
          </cell>
        </row>
        <row r="5379">
          <cell r="A5379">
            <v>101725</v>
          </cell>
          <cell r="B5379" t="str">
            <v>PISO EM LADRILHO HIDRÁULICO APLICADO EM AMBIENTES INTERNOS DE ÁREA MENOR QUE 5 M², INCLUSO APLICAÇÃO DE RESINA. AF_09/2020</v>
          </cell>
          <cell r="C5379" t="str">
            <v>M2</v>
          </cell>
          <cell r="D5379" t="str">
            <v>198,42</v>
          </cell>
        </row>
        <row r="5380">
          <cell r="A5380">
            <v>101726</v>
          </cell>
          <cell r="B5380" t="str">
            <v>PISO EM LADRILHO HIDRÁULICO APLICADO EM AMBIENTES INTERNOS DE ÁREA ENTRE 5 E 15 M², INCLUSO APLICAÇÃO DE RESINA. AF_09/2020</v>
          </cell>
          <cell r="C5380" t="str">
            <v>M2</v>
          </cell>
          <cell r="D5380" t="str">
            <v>134,29</v>
          </cell>
        </row>
        <row r="5381">
          <cell r="A5381">
            <v>101731</v>
          </cell>
          <cell r="B5381" t="str">
            <v>PISO EM PEDRA  ASSENTADO SOBRE ARGAMASSA 1:3 (CIMENTO E AREIA). AF_09/2020</v>
          </cell>
          <cell r="C5381" t="str">
            <v>M2</v>
          </cell>
          <cell r="D5381" t="str">
            <v>202,76</v>
          </cell>
        </row>
        <row r="5382">
          <cell r="A5382">
            <v>101732</v>
          </cell>
          <cell r="B5382" t="str">
            <v>PISO EM PEDRA ARDÓSIA ASSENTADO SOBRE ARGAMASSA 1:3 (CIMENTO E AREIA). AF_09/2020</v>
          </cell>
          <cell r="C5382" t="str">
            <v>M2</v>
          </cell>
          <cell r="D5382" t="str">
            <v>67,66</v>
          </cell>
        </row>
        <row r="5383">
          <cell r="A5383">
            <v>101752</v>
          </cell>
          <cell r="B5383" t="str">
            <v>PISO EM GRANILITE, MARMORITE OU GRANITINA EM AMBIENTES INTERNOS. AF_09/2020</v>
          </cell>
          <cell r="C5383" t="str">
            <v>M2</v>
          </cell>
          <cell r="D5383" t="str">
            <v>35,51</v>
          </cell>
        </row>
        <row r="5384">
          <cell r="A5384">
            <v>101094</v>
          </cell>
          <cell r="B5384" t="str">
            <v>PISO PODOTÁTIL, DIRECIONAL OU ALERTA, ASSENTADO SOBRE ARGAMASSA. AF_05/2020</v>
          </cell>
          <cell r="C5384" t="str">
            <v>M</v>
          </cell>
          <cell r="D5384" t="str">
            <v>143,59</v>
          </cell>
        </row>
        <row r="5385">
          <cell r="A5385">
            <v>101727</v>
          </cell>
          <cell r="B5385" t="str">
            <v>PISO VINÍLICO SEMI-FLEXÍVEL EM PLACAS, PADRÃO LISO, ESPESSURA 3,2 MM, FIXADO COM COLA. AF_09/2020</v>
          </cell>
          <cell r="C5385" t="str">
            <v>M2</v>
          </cell>
          <cell r="D5385" t="str">
            <v>169,53</v>
          </cell>
        </row>
        <row r="5386">
          <cell r="A5386">
            <v>101733</v>
          </cell>
          <cell r="B5386" t="str">
            <v>PISO DE BORRACHA PASTILHADO/FRISADO, ESPESSURA 7MM, ASSENTADO COM ARGAMASSA. AF_09/2020</v>
          </cell>
          <cell r="C5386" t="str">
            <v>M2</v>
          </cell>
          <cell r="D5386" t="str">
            <v>227,61</v>
          </cell>
        </row>
        <row r="5387">
          <cell r="A5387">
            <v>101734</v>
          </cell>
          <cell r="B5387" t="str">
            <v>PISO DE BORRACHA PASTILHADO, ESPESSURA 15MM, ASSENTADO COM ARGAMASSA. AF_09/2020</v>
          </cell>
          <cell r="C5387" t="str">
            <v>M2</v>
          </cell>
          <cell r="D5387" t="str">
            <v>349,28</v>
          </cell>
        </row>
        <row r="5388">
          <cell r="A5388">
            <v>101735</v>
          </cell>
          <cell r="B5388" t="str">
            <v>PISO DE BORRACHA ESPORTIVO, ESPESSURA 15MM, ASSENTADO COM ARGAMASSA. AF_09/2020</v>
          </cell>
          <cell r="C5388" t="str">
            <v>M2</v>
          </cell>
          <cell r="D5388" t="str">
            <v>358,11</v>
          </cell>
        </row>
        <row r="5389">
          <cell r="A5389">
            <v>101736</v>
          </cell>
          <cell r="B5389" t="str">
            <v>PISO DE BORRACHA PASTILHADO, ESPESSURA 3,5MM, FIXADO COM ADESIVO ACRÍLICO. AF_09/2020</v>
          </cell>
          <cell r="C5389" t="str">
            <v>M2</v>
          </cell>
          <cell r="D5389" t="str">
            <v>77,88</v>
          </cell>
        </row>
        <row r="5390">
          <cell r="A5390">
            <v>101737</v>
          </cell>
          <cell r="B5390" t="str">
            <v>PISO DE BORRACHA CANELADO, ESPESSURA 3,5MM, FIXADO COM ADESIVO ACRÍLICO. AF_09/2020</v>
          </cell>
          <cell r="C5390" t="str">
            <v>M2</v>
          </cell>
          <cell r="D5390" t="str">
            <v>95,34</v>
          </cell>
        </row>
        <row r="5391">
          <cell r="A5391">
            <v>101748</v>
          </cell>
          <cell r="B5391" t="str">
            <v>PREPARO DE CONTRAPISO COM POLITRIZ. AF_09/2020</v>
          </cell>
          <cell r="C5391" t="str">
            <v>M2</v>
          </cell>
          <cell r="D5391" t="str">
            <v>2,44</v>
          </cell>
        </row>
        <row r="5392">
          <cell r="A5392">
            <v>72815</v>
          </cell>
          <cell r="B5392" t="str">
            <v>APLICACAO DE TINTA A BASE DE EPOXI SOBRE PISO</v>
          </cell>
          <cell r="C5392" t="str">
            <v>M2</v>
          </cell>
          <cell r="D5392" t="str">
            <v>43,19</v>
          </cell>
        </row>
        <row r="5393">
          <cell r="A5393">
            <v>101092</v>
          </cell>
          <cell r="B5393" t="str">
            <v>PISO EM GRANITO APLICADO EM CALÇADAS OU PISOS EXTERNOS. AF_05/2020</v>
          </cell>
          <cell r="C5393" t="str">
            <v>M2</v>
          </cell>
          <cell r="D5393" t="str">
            <v>197,84</v>
          </cell>
        </row>
        <row r="5394">
          <cell r="A5394">
            <v>101093</v>
          </cell>
          <cell r="B5394" t="str">
            <v>PISO EM MÁRMORE APLICADO EM CALÇADAS OU PISOS EXTERNOS. AF_05/2020</v>
          </cell>
          <cell r="C5394" t="str">
            <v>M2</v>
          </cell>
          <cell r="D5394" t="str">
            <v>376,77</v>
          </cell>
        </row>
        <row r="5395">
          <cell r="A5395">
            <v>98695</v>
          </cell>
          <cell r="B5395" t="str">
            <v>SOLEIRA EM MÁRMORE, LARGURA 15 CM, ESPESSURA 2,0 CM. AF_09/2020</v>
          </cell>
          <cell r="C5395" t="str">
            <v>M</v>
          </cell>
          <cell r="D5395" t="str">
            <v>65,96</v>
          </cell>
        </row>
        <row r="5396">
          <cell r="A5396">
            <v>98697</v>
          </cell>
          <cell r="B5396" t="str">
            <v>RODAPÉ EM MÁRMORE, ALTURA 7 CM. AF_09/2020</v>
          </cell>
          <cell r="C5396" t="str">
            <v>M</v>
          </cell>
          <cell r="D5396" t="str">
            <v>43,51</v>
          </cell>
        </row>
        <row r="5397">
          <cell r="A5397">
            <v>101738</v>
          </cell>
          <cell r="B5397" t="str">
            <v>RODAPÉ EM MADEIRA, ALTURA 7CM, FIXADO COM COLA. AF_09/2020</v>
          </cell>
          <cell r="C5397" t="str">
            <v>M</v>
          </cell>
          <cell r="D5397" t="str">
            <v>20,93</v>
          </cell>
        </row>
        <row r="5398">
          <cell r="A5398">
            <v>101739</v>
          </cell>
          <cell r="B5398" t="str">
            <v>RODAPÉ EM MADEIRA, ALTURA 7CM, FIXADO COM COLA E PARAFUSOS. AF_09/2020</v>
          </cell>
          <cell r="C5398" t="str">
            <v>M</v>
          </cell>
          <cell r="D5398" t="str">
            <v>23,41</v>
          </cell>
        </row>
        <row r="5399">
          <cell r="A5399">
            <v>88648</v>
          </cell>
          <cell r="B5399" t="str">
            <v>RODAPÉ CERÂMICO DE 7CM DE ALTURA COM PLACAS TIPO ESMALTADA EXTRA  DE DIMENSÕES 35X35CM. AF_06/2014</v>
          </cell>
          <cell r="C5399" t="str">
            <v>M</v>
          </cell>
          <cell r="D5399" t="str">
            <v>5,50</v>
          </cell>
        </row>
        <row r="5400">
          <cell r="A5400">
            <v>88649</v>
          </cell>
          <cell r="B5400" t="str">
            <v>RODAPÉ CERÂMICO DE 7CM DE ALTURA COM PLACAS TIPO ESMALTADA EXTRA DE DIMENSÕES 45X45CM. AF_06/2014</v>
          </cell>
          <cell r="C5400" t="str">
            <v>M</v>
          </cell>
          <cell r="D5400" t="str">
            <v>6,23</v>
          </cell>
        </row>
        <row r="5401">
          <cell r="A5401">
            <v>88650</v>
          </cell>
          <cell r="B5401" t="str">
            <v>RODAPÉ CERÂMICO DE 7CM DE ALTURA COM PLACAS TIPO ESMALTADA EXTRA DE DIMENSÕES 60X60CM. AF_06/2014</v>
          </cell>
          <cell r="C5401" t="str">
            <v>M</v>
          </cell>
          <cell r="D5401" t="str">
            <v>12,01</v>
          </cell>
        </row>
        <row r="5402">
          <cell r="A5402">
            <v>96467</v>
          </cell>
          <cell r="B5402" t="str">
            <v>RODAPÉ CERÂMICO DE 7CM DE ALTURA COM PLACAS TIPO ESMALTADA COMERCIAL DE DIMENSÕES 35X35CM (PADRAO POPULAR). AF_06/2017</v>
          </cell>
          <cell r="C5402" t="str">
            <v>M</v>
          </cell>
          <cell r="D5402" t="str">
            <v>5,00</v>
          </cell>
        </row>
        <row r="5403">
          <cell r="A5403">
            <v>101740</v>
          </cell>
          <cell r="B5403" t="str">
            <v>RODAPÉ EM ARDÓSIA ALTURA 10CM. AF_09/2020</v>
          </cell>
          <cell r="C5403" t="str">
            <v>M</v>
          </cell>
          <cell r="D5403" t="str">
            <v>32,16</v>
          </cell>
        </row>
        <row r="5404">
          <cell r="A5404">
            <v>101741</v>
          </cell>
          <cell r="B5404" t="str">
            <v>RODAPÉ EM MARMORITE, ALTURA 10CM. AF_09/2020</v>
          </cell>
          <cell r="C5404" t="str">
            <v>M</v>
          </cell>
          <cell r="D5404" t="str">
            <v>16,22</v>
          </cell>
        </row>
        <row r="5405">
          <cell r="A5405">
            <v>94990</v>
          </cell>
          <cell r="B5405" t="str">
            <v>EXECUÇÃO DE PASSEIO (CALÇADA) OU PISO DE CONCRETO COM CONCRETO MOLDADO IN LOCO, FEITO EM OBRA, ACABAMENTO CONVENCIONAL, NÃO ARMADO. AF_07/2016</v>
          </cell>
          <cell r="C5405" t="str">
            <v>M3</v>
          </cell>
          <cell r="D5405" t="str">
            <v>668,57</v>
          </cell>
        </row>
        <row r="5406">
          <cell r="A5406">
            <v>94991</v>
          </cell>
          <cell r="B5406" t="str">
            <v>EXECUÇÃO DE PASSEIO (CALÇADA) OU PISO DE CONCRETO COM CONCRETO MOLDADO IN LOCO, USINADO, ACABAMENTO CONVENCIONAL, NÃO ARMADO. AF_07/2016</v>
          </cell>
          <cell r="C5406" t="str">
            <v>M3</v>
          </cell>
          <cell r="D5406" t="str">
            <v>562,15</v>
          </cell>
        </row>
        <row r="5407">
          <cell r="A5407">
            <v>94992</v>
          </cell>
          <cell r="B5407" t="str">
            <v>EXECUÇÃO DE PASSEIO (CALÇADA) OU PISO DE CONCRETO COM CONCRETO MOLDADO IN LOCO, FEITO EM OBRA, ACABAMENTO CONVENCIONAL, ESPESSURA 6 CM, ARMADO. AF_07/2016</v>
          </cell>
          <cell r="C5407" t="str">
            <v>M2</v>
          </cell>
          <cell r="D5407" t="str">
            <v>64,53</v>
          </cell>
        </row>
        <row r="5408">
          <cell r="A5408">
            <v>94993</v>
          </cell>
          <cell r="B5408" t="str">
            <v>EXECUÇÃO DE PASSEIO (CALÇADA) OU PISO DE CONCRETO COM CONCRETO MOLDADO IN LOCO, USINADO, ACABAMENTO CONVENCIONAL, ESPESSURA 6 CM, ARMADO. AF_07/2016</v>
          </cell>
          <cell r="C5408" t="str">
            <v>M2</v>
          </cell>
          <cell r="D5408" t="str">
            <v>58,14</v>
          </cell>
        </row>
        <row r="5409">
          <cell r="A5409">
            <v>94994</v>
          </cell>
          <cell r="B5409" t="str">
            <v>EXECUÇÃO DE PASSEIO (CALÇADA) OU PISO DE CONCRETO COM CONCRETO MOLDADO IN LOCO, FEITO EM OBRA, ACABAMENTO CONVENCIONAL, ESPESSURA 8 CM, ARMADO. AF_07/2016</v>
          </cell>
          <cell r="C5409" t="str">
            <v>M2</v>
          </cell>
          <cell r="D5409" t="str">
            <v>79,48</v>
          </cell>
        </row>
        <row r="5410">
          <cell r="A5410">
            <v>94995</v>
          </cell>
          <cell r="B5410" t="str">
            <v>EXECUÇÃO DE PASSEIO (CALÇADA) OU PISO DE CONCRETO COM CONCRETO MOLDADO IN LOCO, USINADO, ACABAMENTO CONVENCIONAL, ESPESSURA 8 CM, ARMADO. AF_07/2016</v>
          </cell>
          <cell r="C5410" t="str">
            <v>M2</v>
          </cell>
          <cell r="D5410" t="str">
            <v>70,96</v>
          </cell>
        </row>
        <row r="5411">
          <cell r="A5411">
            <v>94996</v>
          </cell>
          <cell r="B5411" t="str">
            <v>EXECUÇÃO DE PASSEIO (CALÇADA) OU PISO DE CONCRETO COM CONCRETO MOLDADO IN LOCO, FEITO EM OBRA, ACABAMENTO CONVENCIONAL, ESPESSURA 10 CM, ARMADO. AF_07/2016</v>
          </cell>
          <cell r="C5411" t="str">
            <v>M2</v>
          </cell>
          <cell r="D5411" t="str">
            <v>92,87</v>
          </cell>
        </row>
        <row r="5412">
          <cell r="A5412">
            <v>94997</v>
          </cell>
          <cell r="B5412" t="str">
            <v>EXECUÇÃO DE PASSEIO (CALÇADA) OU PISO DE CONCRETO COM CONCRETO MOLDADO IN LOCO, USINADO, ACABAMENTO CONVENCIONAL, ESPESSURA 10 CM, ARMADO. AF_07/2016</v>
          </cell>
          <cell r="C5412" t="str">
            <v>M2</v>
          </cell>
          <cell r="D5412" t="str">
            <v>82,24</v>
          </cell>
        </row>
        <row r="5413">
          <cell r="A5413">
            <v>94998</v>
          </cell>
          <cell r="B5413" t="str">
            <v>EXECUÇÃO DE PASSEIO (CALÇADA) OU PISO DE CONCRETO COM CONCRETO MOLDADO IN LOCO, FEITO EM OBRA, ACABAMENTO CONVENCIONAL, ESPESSURA 12 CM, ARMADO. AF_07/2016</v>
          </cell>
          <cell r="C5413" t="str">
            <v>M2</v>
          </cell>
          <cell r="D5413" t="str">
            <v>105,91</v>
          </cell>
        </row>
        <row r="5414">
          <cell r="A5414">
            <v>94999</v>
          </cell>
          <cell r="B5414" t="str">
            <v>EXECUÇÃO DE PASSEIO (CALÇADA) OU PISO DE CONCRETO COM CONCRETO MOLDADO IN LOCO, USINADO, ACABAMENTO CONVENCIONAL, ESPESSURA 12 CM, ARMADO. AF_07/2016</v>
          </cell>
          <cell r="C5414" t="str">
            <v>M2</v>
          </cell>
          <cell r="D5414" t="str">
            <v>93,14</v>
          </cell>
        </row>
        <row r="5415">
          <cell r="A5415">
            <v>101747</v>
          </cell>
          <cell r="B5415" t="str">
            <v>PISO EM CONCRETO 20 MPA PREPARO MECÂNICO, ESPESSURA 7CM. AF_09/2020</v>
          </cell>
          <cell r="C5415" t="str">
            <v>M2</v>
          </cell>
          <cell r="D5415" t="str">
            <v>67,26</v>
          </cell>
        </row>
        <row r="5416">
          <cell r="A5416">
            <v>101743</v>
          </cell>
          <cell r="B5416" t="str">
            <v>PISO TÊXTIL (CARPETE) EM PLACA. AF_09/2020</v>
          </cell>
          <cell r="C5416" t="str">
            <v>M2</v>
          </cell>
          <cell r="D5416" t="str">
            <v>174,00</v>
          </cell>
        </row>
        <row r="5417">
          <cell r="A5417">
            <v>101744</v>
          </cell>
          <cell r="B5417" t="str">
            <v>PISO TÊXTIL (CARPETE) EM MANTA (ROLO) E = 6 A 7 MM. AF_09/2020</v>
          </cell>
          <cell r="C5417" t="str">
            <v>M2</v>
          </cell>
          <cell r="D5417" t="str">
            <v>146,49</v>
          </cell>
        </row>
        <row r="5418">
          <cell r="A5418">
            <v>101745</v>
          </cell>
          <cell r="B5418" t="str">
            <v>PISO TÊXTIL (CARPETE) EM MANTA (ROLO) E = 9 A 10 MM. AF_09/2020</v>
          </cell>
          <cell r="C5418" t="str">
            <v>M2</v>
          </cell>
          <cell r="D5418" t="str">
            <v>178,94</v>
          </cell>
        </row>
        <row r="5419">
          <cell r="A5419">
            <v>87620</v>
          </cell>
          <cell r="B5419" t="str">
            <v>CONTRAPISO EM ARGAMASSA TRAÇO 1:4 (CIMENTO E AREIA), PREPARO MECÂNICO COM BETONEIRA 400 L, APLICADO EM ÁREAS SECAS SOBRE LAJE, ADERIDO, ESPESSURA 2CM. AF_06/2014</v>
          </cell>
          <cell r="C5419" t="str">
            <v>M2</v>
          </cell>
          <cell r="D5419" t="str">
            <v>29,29</v>
          </cell>
        </row>
        <row r="5420">
          <cell r="A5420">
            <v>87622</v>
          </cell>
          <cell r="B5420" t="str">
            <v>CONTRAPISO EM ARGAMASSA TRAÇO 1:4 (CIMENTO E AREIA), PREPARO MANUAL, APLICADO EM ÁREAS SECAS SOBRE LAJE, ADERIDO, ESPESSURA 2CM. AF_06/2014</v>
          </cell>
          <cell r="C5420" t="str">
            <v>M2</v>
          </cell>
          <cell r="D5420" t="str">
            <v>31,84</v>
          </cell>
        </row>
        <row r="5421">
          <cell r="A5421">
            <v>87623</v>
          </cell>
          <cell r="B5421" t="str">
            <v>CONTRAPISO EM ARGAMASSA PRONTA, PREPARO MECÂNICO COM MISTURADOR 300 KG, APLICADO EM ÁREAS SECAS SOBRE LAJE, ADERIDO, ESPESSURA 2CM. AF_06/2014</v>
          </cell>
          <cell r="C5421" t="str">
            <v>M2</v>
          </cell>
          <cell r="D5421" t="str">
            <v>65,53</v>
          </cell>
        </row>
        <row r="5422">
          <cell r="A5422">
            <v>87624</v>
          </cell>
          <cell r="B5422" t="str">
            <v>CONTRAPISO EM ARGAMASSA PRONTA, PREPARO MANUAL, APLICADO EM ÁREAS SECAS SOBRE LAJE, ADERIDO, ESPESSURA 2CM. AF_06/2014</v>
          </cell>
          <cell r="C5422" t="str">
            <v>M2</v>
          </cell>
          <cell r="D5422" t="str">
            <v>70,40</v>
          </cell>
        </row>
        <row r="5423">
          <cell r="A5423">
            <v>87630</v>
          </cell>
          <cell r="B5423" t="str">
            <v>CONTRAPISO EM ARGAMASSA TRAÇO 1:4 (CIMENTO E AREIA), PREPARO MECÂNICO COM BETONEIRA 400 L, APLICADO EM ÁREAS SECAS SOBRE LAJE, ADERIDO, ESPESSURA 3CM. AF_06/2014</v>
          </cell>
          <cell r="C5423" t="str">
            <v>M2</v>
          </cell>
          <cell r="D5423" t="str">
            <v>36,80</v>
          </cell>
        </row>
        <row r="5424">
          <cell r="A5424">
            <v>87632</v>
          </cell>
          <cell r="B5424" t="str">
            <v>CONTRAPISO EM ARGAMASSA TRAÇO 1:4 (CIMENTO E AREIA), PREPARO MANUAL, APLICADO EM ÁREAS SECAS SOBRE LAJE, ADERIDO, ESPESSURA 3CM. AF_06/2014</v>
          </cell>
          <cell r="C5424" t="str">
            <v>M2</v>
          </cell>
          <cell r="D5424" t="str">
            <v>40,34</v>
          </cell>
        </row>
        <row r="5425">
          <cell r="A5425">
            <v>87633</v>
          </cell>
          <cell r="B5425" t="str">
            <v>CONTRAPISO EM ARGAMASSA PRONTA, PREPARO MECÂNICO COM MISTURADOR 300 KG, APLICADO EM ÁREAS SECAS SOBRE LAJE, ADERIDO, ESPESSURA 3CM. AF_06/2014</v>
          </cell>
          <cell r="C5425" t="str">
            <v>M2</v>
          </cell>
          <cell r="D5425" t="str">
            <v>87,17</v>
          </cell>
        </row>
        <row r="5426">
          <cell r="A5426">
            <v>87634</v>
          </cell>
          <cell r="B5426" t="str">
            <v>CONTRAPISO EM ARGAMASSA PRONTA, PREPARO MANUAL, APLICADO EM ÁREAS SECAS SOBRE LAJE, ADERIDO, ESPESSURA 3CM. AF_06/2014</v>
          </cell>
          <cell r="C5426" t="str">
            <v>M2</v>
          </cell>
          <cell r="D5426" t="str">
            <v>93,94</v>
          </cell>
        </row>
        <row r="5427">
          <cell r="A5427">
            <v>87640</v>
          </cell>
          <cell r="B5427" t="str">
            <v>CONTRAPISO EM ARGAMASSA TRAÇO 1:4 (CIMENTO E AREIA), PREPARO MECÂNICO COM BETONEIRA 400 L, APLICADO EM ÁREAS SECAS SOBRE LAJE, ADERIDO, ESPESSURA 4CM. AF_06/2014</v>
          </cell>
          <cell r="C5427" t="str">
            <v>M2</v>
          </cell>
          <cell r="D5427" t="str">
            <v>42,87</v>
          </cell>
        </row>
        <row r="5428">
          <cell r="A5428">
            <v>87642</v>
          </cell>
          <cell r="B5428" t="str">
            <v>CONTRAPISO EM ARGAMASSA TRAÇO 1:4 (CIMENTO E AREIA), PREPARO MANUAL, APLICADO EM ÁREAS SECAS SOBRE LAJE, ADERIDO, ESPESSURA 4CM. AF_06/2014</v>
          </cell>
          <cell r="C5428" t="str">
            <v>M2</v>
          </cell>
          <cell r="D5428" t="str">
            <v>47,23</v>
          </cell>
        </row>
        <row r="5429">
          <cell r="A5429">
            <v>87643</v>
          </cell>
          <cell r="B5429" t="str">
            <v>CONTRAPISO EM ARGAMASSA PRONTA, PREPARO MECÂNICO COM MISTURADOR 300 KG, APLICADO EM ÁREAS SECAS SOBRE LAJE, ADERIDO, ESPESSURA 4CM. AF_06/2014</v>
          </cell>
          <cell r="C5429" t="str">
            <v>M2</v>
          </cell>
          <cell r="D5429" t="str">
            <v>104,82</v>
          </cell>
        </row>
        <row r="5430">
          <cell r="A5430">
            <v>87644</v>
          </cell>
          <cell r="B5430" t="str">
            <v>CONTRAPISO EM ARGAMASSA PRONTA, PREPARO MANUAL, APLICADO EM ÁREAS SECAS SOBRE LAJE, ADERIDO, ESPESSURA 4CM. AF_06/2014</v>
          </cell>
          <cell r="C5430" t="str">
            <v>M2</v>
          </cell>
          <cell r="D5430" t="str">
            <v>113,15</v>
          </cell>
        </row>
        <row r="5431">
          <cell r="A5431">
            <v>87680</v>
          </cell>
          <cell r="B5431" t="str">
            <v>CONTRAPISO EM ARGAMASSA TRAÇO 1:4 (CIMENTO E AREIA), PREPARO MECÂNICO COM BETONEIRA 400 L, APLICADO EM ÁREAS SECAS SOBRE LAJE, NÃO ADERIDO, ESPESSURA 4CM. AF_06/2014</v>
          </cell>
          <cell r="C5431" t="str">
            <v>M2</v>
          </cell>
          <cell r="D5431" t="str">
            <v>35,79</v>
          </cell>
        </row>
        <row r="5432">
          <cell r="A5432">
            <v>87682</v>
          </cell>
          <cell r="B5432" t="str">
            <v>CONTRAPISO EM ARGAMASSA TRAÇO 1:4 (CIMENTO E AREIA), PREPARO MANUAL, APLICADO EM ÁREAS SECAS SOBRE LAJE, NÃO ADERIDO, ESPESSURA 4CM. AF_06/2014</v>
          </cell>
          <cell r="C5432" t="str">
            <v>M2</v>
          </cell>
          <cell r="D5432" t="str">
            <v>40,15</v>
          </cell>
        </row>
        <row r="5433">
          <cell r="A5433">
            <v>87683</v>
          </cell>
          <cell r="B5433" t="str">
            <v>CONTRAPISO EM ARGAMASSA PRONTA, PREPARO MECÂNICO COM MISTURADOR 300 KG, APLICADO EM ÁREAS SECAS SOBRE LAJE, NÃO ADERIDO, ESPESSURA 4CM. AF_06/2014</v>
          </cell>
          <cell r="C5433" t="str">
            <v>M2</v>
          </cell>
          <cell r="D5433" t="str">
            <v>97,74</v>
          </cell>
        </row>
        <row r="5434">
          <cell r="A5434">
            <v>87684</v>
          </cell>
          <cell r="B5434" t="str">
            <v>CONTRAPISO EM ARGAMASSA PRONTA, PREPARO MANUAL, APLICADO EM ÁREAS SECAS SOBRE LAJE, NÃO ADERIDO, ESPESSURA 4CM. AF_06/2014</v>
          </cell>
          <cell r="C5434" t="str">
            <v>M2</v>
          </cell>
          <cell r="D5434" t="str">
            <v>106,07</v>
          </cell>
        </row>
        <row r="5435">
          <cell r="A5435">
            <v>87690</v>
          </cell>
          <cell r="B5435" t="str">
            <v>CONTRAPISO EM ARGAMASSA TRAÇO 1:4 (CIMENTO E AREIA), PREPARO MECÂNICO COM BETONEIRA 400 L, APLICADO EM ÁREAS SECAS SOBRE LAJE, NÃO ADERIDO, ESPESSURA 5CM. AF_06/2014</v>
          </cell>
          <cell r="C5435" t="str">
            <v>M2</v>
          </cell>
          <cell r="D5435" t="str">
            <v>41,45</v>
          </cell>
        </row>
        <row r="5436">
          <cell r="A5436">
            <v>87692</v>
          </cell>
          <cell r="B5436" t="str">
            <v>CONTRAPISO EM ARGAMASSA TRAÇO 1:4 (CIMENTO E AREIA), PREPARO MANUAL, APLICADO EM ÁREAS SECAS SOBRE LAJE, NÃO ADERIDO, ESPESSURA 5CM. AF_06/2014</v>
          </cell>
          <cell r="C5436" t="str">
            <v>M2</v>
          </cell>
          <cell r="D5436" t="str">
            <v>46,44</v>
          </cell>
        </row>
        <row r="5437">
          <cell r="A5437">
            <v>87693</v>
          </cell>
          <cell r="B5437" t="str">
            <v>CONTRAPISO EM ARGAMASSA PRONTA, PREPARO MECÂNICO COM MISTURADOR 300 KG, APLICADO EM ÁREAS SECAS SOBRE LAJE, NÃO ADERIDO, ESPESSURA 5CM. AF_06/2014</v>
          </cell>
          <cell r="C5437" t="str">
            <v>M2</v>
          </cell>
          <cell r="D5437" t="str">
            <v>112,40</v>
          </cell>
        </row>
        <row r="5438">
          <cell r="A5438">
            <v>87694</v>
          </cell>
          <cell r="B5438" t="str">
            <v>CONTRAPISO EM ARGAMASSA PRONTA, PREPARO MANUAL, APLICADO EM ÁREAS SECAS SOBRE LAJE, NÃO ADERIDO, ESPESSURA 5CM. AF_06/2014</v>
          </cell>
          <cell r="C5438" t="str">
            <v>M2</v>
          </cell>
          <cell r="D5438" t="str">
            <v>121,94</v>
          </cell>
        </row>
        <row r="5439">
          <cell r="A5439">
            <v>87700</v>
          </cell>
          <cell r="B5439" t="str">
            <v>CONTRAPISO EM ARGAMASSA TRAÇO 1:4 (CIMENTO E AREIA), PREPARO MECÂNICO COM BETONEIRA 400 L, APLICADO EM ÁREAS SECAS SOBRE LAJE, NÃO ADERIDO, ESPESSURA 6CM. AF_06/2014</v>
          </cell>
          <cell r="C5439" t="str">
            <v>M2</v>
          </cell>
          <cell r="D5439" t="str">
            <v>44,86</v>
          </cell>
        </row>
        <row r="5440">
          <cell r="A5440">
            <v>87702</v>
          </cell>
          <cell r="B5440" t="str">
            <v>CONTRAPISO EM ARGAMASSA TRAÇO 1:4 (CIMENTO E AREIA), PREPARO MANUAL, APLICADO EM ÁREAS SECAS SOBRE LAJE, NÃO ADERIDO, ESPESSURA 6CM. AF_06/2014</v>
          </cell>
          <cell r="C5440" t="str">
            <v>M2</v>
          </cell>
          <cell r="D5440" t="str">
            <v>50,29</v>
          </cell>
        </row>
        <row r="5441">
          <cell r="A5441">
            <v>87703</v>
          </cell>
          <cell r="B5441" t="str">
            <v>CONTRAPISO EM ARGAMASSA PRONTA, PREPARO MECÂNICO COM MISTURADOR 300 KG, APLICADO EM ÁREAS SECAS SOBRE LAJE, NÃO ADERIDO, ESPESSURA 6CM. AF_06/2014</v>
          </cell>
          <cell r="C5441" t="str">
            <v>M2</v>
          </cell>
          <cell r="D5441" t="str">
            <v>122,12</v>
          </cell>
        </row>
        <row r="5442">
          <cell r="A5442">
            <v>87704</v>
          </cell>
          <cell r="B5442" t="str">
            <v>CONTRAPISO EM ARGAMASSA PRONTA, PREPARO MANUAL, APLICADO EM ÁREAS SECAS SOBRE LAJE, NÃO ADERIDO, ESPESSURA 6CM. AF_06/2014</v>
          </cell>
          <cell r="C5442" t="str">
            <v>M2</v>
          </cell>
          <cell r="D5442" t="str">
            <v>132,51</v>
          </cell>
        </row>
        <row r="5443">
          <cell r="A5443">
            <v>87735</v>
          </cell>
          <cell r="B5443" t="str">
            <v>CONTRAPISO EM ARGAMASSA TRAÇO 1:4 (CIMENTO E AREIA), PREPARO MECÂNICO COM BETONEIRA 400 L, APLICADO EM ÁREAS MOLHADAS SOBRE LAJE, ADERIDO, ESPESSURA 2CM. AF_06/2014</v>
          </cell>
          <cell r="C5443" t="str">
            <v>M2</v>
          </cell>
          <cell r="D5443" t="str">
            <v>37,01</v>
          </cell>
        </row>
        <row r="5444">
          <cell r="A5444">
            <v>87737</v>
          </cell>
          <cell r="B5444" t="str">
            <v>CONTRAPISO EM ARGAMASSA TRAÇO 1:4 (CIMENTO E AREIA), PREPARO MANUAL, APLICADO EM ÁREAS MOLHADAS SOBRE LAJE, ADERIDO, ESPESSURA 2CM. AF_06/2014</v>
          </cell>
          <cell r="C5444" t="str">
            <v>M2</v>
          </cell>
          <cell r="D5444" t="str">
            <v>39,56</v>
          </cell>
        </row>
        <row r="5445">
          <cell r="A5445">
            <v>87738</v>
          </cell>
          <cell r="B5445" t="str">
            <v>CONTRAPISO EM ARGAMASSA PRONTA, PREPARO MECÂNICO COM MISTURADOR 300 KG, APLICADO EM ÁREAS MOLHADAS SOBRE LAJE, ADERIDO, ESPESSURA 2CM. AF_06/2014</v>
          </cell>
          <cell r="C5445" t="str">
            <v>M2</v>
          </cell>
          <cell r="D5445" t="str">
            <v>73,25</v>
          </cell>
        </row>
        <row r="5446">
          <cell r="A5446">
            <v>87739</v>
          </cell>
          <cell r="B5446" t="str">
            <v>CONTRAPISO EM ARGAMASSA PRONTA, PREPARO MANUAL, APLICADO EM ÁREAS MOLHADAS SOBRE LAJE, ADERIDO, ESPESSURA 2CM. AF_06/2014</v>
          </cell>
          <cell r="C5446" t="str">
            <v>M2</v>
          </cell>
          <cell r="D5446" t="str">
            <v>78,12</v>
          </cell>
        </row>
        <row r="5447">
          <cell r="A5447">
            <v>87745</v>
          </cell>
          <cell r="B5447" t="str">
            <v>CONTRAPISO EM ARGAMASSA TRAÇO 1:4 (CIMENTO E AREIA), PREPARO MECÂNICO COM BETONEIRA 400 L, APLICADO EM ÁREAS MOLHADAS SOBRE LAJE, ADERIDO, ESPESSURA 3CM. AF_06/2014</v>
          </cell>
          <cell r="C5447" t="str">
            <v>M2</v>
          </cell>
          <cell r="D5447" t="str">
            <v>44,51</v>
          </cell>
        </row>
        <row r="5448">
          <cell r="A5448">
            <v>87747</v>
          </cell>
          <cell r="B5448" t="str">
            <v>CONTRAPISO EM ARGAMASSA TRAÇO 1:4 (CIMENTO E AREIA), PREPARO MANUAL, APLICADO EM ÁREAS MOLHADAS SOBRE LAJE, ADERIDO, ESPESSURA 3CM. AF_06/2014</v>
          </cell>
          <cell r="C5448" t="str">
            <v>M2</v>
          </cell>
          <cell r="D5448" t="str">
            <v>48,05</v>
          </cell>
        </row>
        <row r="5449">
          <cell r="A5449">
            <v>87748</v>
          </cell>
          <cell r="B5449" t="str">
            <v>CONTRAPISO EM ARGAMASSA PRONTA, PREPARO MECÂNICO COM MISTURADOR 300 KG, APLICADO EM ÁREAS MOLHADAS SOBRE LAJE, ADERIDO, ESPESSURA 3CM. AF_06/2014</v>
          </cell>
          <cell r="C5449" t="str">
            <v>M2</v>
          </cell>
          <cell r="D5449" t="str">
            <v>94,88</v>
          </cell>
        </row>
        <row r="5450">
          <cell r="A5450">
            <v>87749</v>
          </cell>
          <cell r="B5450" t="str">
            <v>CONTRAPISO EM ARGAMASSA PRONTA, PREPARO MANUAL, APLICADO EM ÁREAS MOLHADAS SOBRE LAJE, ADERIDO, ESPESSURA 3CM. AF_06/2014</v>
          </cell>
          <cell r="C5450" t="str">
            <v>M2</v>
          </cell>
          <cell r="D5450" t="str">
            <v>101,65</v>
          </cell>
        </row>
        <row r="5451">
          <cell r="A5451">
            <v>87755</v>
          </cell>
          <cell r="B5451" t="str">
            <v>CONTRAPISO EM ARGAMASSA TRAÇO 1:4 (CIMENTO E AREIA), PREPARO MECÂNICO COM BETONEIRA 400 L, APLICADO EM ÁREAS MOLHADAS SOBRE IMPERMEABILIZAÇÃO, ESPESSURA 3CM. AF_06/2014</v>
          </cell>
          <cell r="C5451" t="str">
            <v>M2</v>
          </cell>
          <cell r="D5451" t="str">
            <v>40,43</v>
          </cell>
        </row>
        <row r="5452">
          <cell r="A5452">
            <v>87757</v>
          </cell>
          <cell r="B5452" t="str">
            <v>CONTRAPISO EM ARGAMASSA TRAÇO 1:4 (CIMENTO E AREIA), PREPARO MANUAL, APLICADO EM ÁREAS MOLHADAS SOBRE IMPERMEABILIZAÇÃO, ESPESSURA 3CM. AF_06/2014</v>
          </cell>
          <cell r="C5452" t="str">
            <v>M2</v>
          </cell>
          <cell r="D5452" t="str">
            <v>43,97</v>
          </cell>
        </row>
        <row r="5453">
          <cell r="A5453">
            <v>87758</v>
          </cell>
          <cell r="B5453" t="str">
            <v>CONTRAPISO EM ARGAMASSA PRONTA, PREPARO MECÂNICO COM MISTURADOR 300 KG, APLICADO EM ÁREAS MOLHADAS SOBRE IMPERMEABILIZAÇÃO, ESPESSURA 3CM. AF_06/2014</v>
          </cell>
          <cell r="C5453" t="str">
            <v>M2</v>
          </cell>
          <cell r="D5453" t="str">
            <v>90,80</v>
          </cell>
        </row>
        <row r="5454">
          <cell r="A5454">
            <v>87759</v>
          </cell>
          <cell r="B5454" t="str">
            <v>CONTRAPISO EM ARGAMASSA PRONTA, PREPARO MANUAL, APLICADO EM ÁREAS MOLHADAS SOBRE IMPERMEABILIZAÇÃO, ESPESSURA 3CM. AF_06/2014</v>
          </cell>
          <cell r="C5454" t="str">
            <v>M2</v>
          </cell>
          <cell r="D5454" t="str">
            <v>97,57</v>
          </cell>
        </row>
        <row r="5455">
          <cell r="A5455">
            <v>87765</v>
          </cell>
          <cell r="B5455" t="str">
            <v>CONTRAPISO EM ARGAMASSA TRAÇO 1:4 (CIMENTO E AREIA), PREPARO MECÂNICO COM BETONEIRA 400 L, APLICADO EM ÁREAS MOLHADAS SOBRE IMPERMEABILIZAÇÃO, ESPESSURA 4CM. AF_06/2014</v>
          </cell>
          <cell r="C5455" t="str">
            <v>M2</v>
          </cell>
          <cell r="D5455" t="str">
            <v>46,49</v>
          </cell>
        </row>
        <row r="5456">
          <cell r="A5456">
            <v>87767</v>
          </cell>
          <cell r="B5456" t="str">
            <v>CONTRAPISO EM ARGAMASSA TRAÇO 1:4 (CIMENTO E AREIA), PREPARO MANUAL, APLICADO EM ÁREAS MOLHADAS SOBRE IMPERMEABILIZAÇÃO, ESPESSURA 4CM. AF_06/2014</v>
          </cell>
          <cell r="C5456" t="str">
            <v>M2</v>
          </cell>
          <cell r="D5456" t="str">
            <v>50,85</v>
          </cell>
        </row>
        <row r="5457">
          <cell r="A5457">
            <v>87768</v>
          </cell>
          <cell r="B5457" t="str">
            <v>CONTRAPISO EM ARGAMASSA PRONTA, PREPARO MECÂNICO COM MISTURADOR 300 KG, APLICADO EM ÁREAS MOLHADAS SOBRE IMPERMEABILIZAÇÃO, ESPESSURA 4CM. AF_06/2014</v>
          </cell>
          <cell r="C5457" t="str">
            <v>M2</v>
          </cell>
          <cell r="D5457" t="str">
            <v>108,44</v>
          </cell>
        </row>
        <row r="5458">
          <cell r="A5458">
            <v>87769</v>
          </cell>
          <cell r="B5458" t="str">
            <v>CONTRAPISO EM ARGAMASSA PRONTA, PREPARO MANUAL, APLICADO EM ÁREAS MOLHADAS SOBRE IMPERMEABILIZAÇÃO, ESPESSURA 4CM. AF_06/2014</v>
          </cell>
          <cell r="C5458" t="str">
            <v>M2</v>
          </cell>
          <cell r="D5458" t="str">
            <v>116,77</v>
          </cell>
        </row>
        <row r="5459">
          <cell r="A5459">
            <v>88470</v>
          </cell>
          <cell r="B5459" t="str">
            <v>CONTRAPISO AUTONIVELANTE, APLICADO SOBRE LAJE, NÃO ADERIDO, ESPESSURA 3CM. AF_06/2014</v>
          </cell>
          <cell r="C5459" t="str">
            <v>M2</v>
          </cell>
          <cell r="D5459" t="str">
            <v>21,29</v>
          </cell>
        </row>
        <row r="5460">
          <cell r="A5460">
            <v>88471</v>
          </cell>
          <cell r="B5460" t="str">
            <v>CONTRAPISO AUTONIVELANTE, APLICADO SOBRE LAJE, NÃO ADERIDO, ESPESSURA 4CM. AF_06/2014</v>
          </cell>
          <cell r="C5460" t="str">
            <v>M2</v>
          </cell>
          <cell r="D5460" t="str">
            <v>26,29</v>
          </cell>
        </row>
        <row r="5461">
          <cell r="A5461">
            <v>88472</v>
          </cell>
          <cell r="B5461" t="str">
            <v>CONTRAPISO AUTONIVELANTE, APLICADO SOBRE LAJE, NÃO ADERIDO, ESPESSURA 5CM. AF_06/2014</v>
          </cell>
          <cell r="C5461" t="str">
            <v>M2</v>
          </cell>
          <cell r="D5461" t="str">
            <v>30,23</v>
          </cell>
        </row>
        <row r="5462">
          <cell r="A5462">
            <v>88476</v>
          </cell>
          <cell r="B5462" t="str">
            <v>CONTRAPISO AUTONIVELANTE, APLICADO SOBRE LAJE, ADERIDO, ESPESSURA 2CM. AF_06/2014</v>
          </cell>
          <cell r="C5462" t="str">
            <v>M2</v>
          </cell>
          <cell r="D5462" t="str">
            <v>17,59</v>
          </cell>
        </row>
        <row r="5463">
          <cell r="A5463">
            <v>88477</v>
          </cell>
          <cell r="B5463" t="str">
            <v>CONTRAPISO AUTONIVELANTE, APLICADO SOBRE LAJE, ADERIDO, ESPESSURA 3CM. AF_06/2014</v>
          </cell>
          <cell r="C5463" t="str">
            <v>M2</v>
          </cell>
          <cell r="D5463" t="str">
            <v>24,00</v>
          </cell>
        </row>
        <row r="5464">
          <cell r="A5464">
            <v>88478</v>
          </cell>
          <cell r="B5464" t="str">
            <v>CONTRAPISO AUTONIVELANTE, APLICADO SOBRE LAJE, ADERIDO, ESPESSURA 4CM. AF_06/2014</v>
          </cell>
          <cell r="C5464" t="str">
            <v>M2</v>
          </cell>
          <cell r="D5464" t="str">
            <v>29,20</v>
          </cell>
        </row>
        <row r="5465">
          <cell r="A5465">
            <v>90900</v>
          </cell>
          <cell r="B5465" t="str">
            <v>CONTRAPISO ACÚSTICO EM ARGAMASSA TRAÇO 1:4 (CIMENTO E AREIA), PREPARO MECÂNICO COM BETONEIRA 400L, APLICADO EM ÁREAS SECAS MENORES QUE 15M2, ESPESSURA 5CM. AF_10/2014</v>
          </cell>
          <cell r="C5465" t="str">
            <v>M2</v>
          </cell>
          <cell r="D5465" t="str">
            <v>66,36</v>
          </cell>
        </row>
        <row r="5466">
          <cell r="A5466">
            <v>90902</v>
          </cell>
          <cell r="B5466" t="str">
            <v>CONTRAPISO ACÚSTICO EM ARGAMASSA TRAÇO 1:4 (CIMENTO E AREIA), PREPARO MANUAL, APLICADO EM ÁREAS SECAS MENORES QUE 15M2, ESPESSURA 5CM. AF_10/2014</v>
          </cell>
          <cell r="C5466" t="str">
            <v>M2</v>
          </cell>
          <cell r="D5466" t="str">
            <v>71,35</v>
          </cell>
        </row>
        <row r="5467">
          <cell r="A5467">
            <v>90903</v>
          </cell>
          <cell r="B5467" t="str">
            <v>CONTRAPISO ACÚSTICO EM ARGAMASSA PRONTA, PREPARO MECÂNICO COM MISTURADOR 300 KG, APLICADO EM ÁREAS SECAS MENORES QUE 15M2, ESPESSURA 5CM. AF_10/2014</v>
          </cell>
          <cell r="C5467" t="str">
            <v>M2</v>
          </cell>
          <cell r="D5467" t="str">
            <v>137,31</v>
          </cell>
        </row>
        <row r="5468">
          <cell r="A5468">
            <v>90904</v>
          </cell>
          <cell r="B5468" t="str">
            <v>CONTRAPISO ACÚSTICO EM ARGAMASSA PRONTA, PREPARO MANUAL, APLICADO EM ÁREAS SECAS MENORES QUE 15M2, ESPESSURA 5CM. AF_10/2014</v>
          </cell>
          <cell r="C5468" t="str">
            <v>M2</v>
          </cell>
          <cell r="D5468" t="str">
            <v>146,85</v>
          </cell>
        </row>
        <row r="5469">
          <cell r="A5469">
            <v>90910</v>
          </cell>
          <cell r="B5469" t="str">
            <v>CONTRAPISO ACÚSTICO EM ARGAMASSA TRAÇO 1:4 (CIMENTO E AREIA), PREPARO MECÂNICO COM BETONEIRA 400L, APLICADO EM ÁREAS SECAS MENORES QUE 15M2, ESPESSURA 6CM. AF_10/2014</v>
          </cell>
          <cell r="C5469" t="str">
            <v>M2</v>
          </cell>
          <cell r="D5469" t="str">
            <v>70,45</v>
          </cell>
        </row>
        <row r="5470">
          <cell r="A5470">
            <v>90912</v>
          </cell>
          <cell r="B5470" t="str">
            <v>CONTRAPISO ACÚSTICO EM ARGAMASSA TRAÇO 1:4 (CIMENTO E AREIA), PREPARO MANUAL, APLICADO EM ÁREAS SECAS MENORES QUE 15M2, ESPESSURA 6CM. AF_10/2014</v>
          </cell>
          <cell r="C5470" t="str">
            <v>M2</v>
          </cell>
          <cell r="D5470" t="str">
            <v>75,88</v>
          </cell>
        </row>
        <row r="5471">
          <cell r="A5471">
            <v>90913</v>
          </cell>
          <cell r="B5471" t="str">
            <v>CONTRAPISO ACÚSTICO EM ARGAMASSA PRONTA, PREPARO MECÂNICO COM MISTURADOR 300 KG, APLICADO EM ÁREAS SECAS MENORES QUE 15M2, ESPESSURA 6CM. AF_10/2014</v>
          </cell>
          <cell r="C5471" t="str">
            <v>M2</v>
          </cell>
          <cell r="D5471" t="str">
            <v>147,71</v>
          </cell>
        </row>
        <row r="5472">
          <cell r="A5472">
            <v>90914</v>
          </cell>
          <cell r="B5472" t="str">
            <v>CONTRAPISO ACÚSTICO EM ARGAMASSA PRONTA, PREPARO MANUAL, APLICADO EM ÁREAS SECAS MENORES QUE 15M2, ESPESSURA 6CM. AF_10/2014</v>
          </cell>
          <cell r="C5472" t="str">
            <v>M2</v>
          </cell>
          <cell r="D5472" t="str">
            <v>158,10</v>
          </cell>
        </row>
        <row r="5473">
          <cell r="A5473">
            <v>90920</v>
          </cell>
          <cell r="B5473" t="str">
            <v>CONTRAPISO ACÚSTICO EM ARGAMASSA TRAÇO 1:4 (CIMENTO E AREIA), PREPARO MECÂNICO COM BETONEIRA 400L, APLICADO EM ÁREAS SECAS MENORES QUE 15M2, ESPESSURA 7CM. AF_10/2014</v>
          </cell>
          <cell r="C5473" t="str">
            <v>M2</v>
          </cell>
          <cell r="D5473" t="str">
            <v>78,02</v>
          </cell>
        </row>
        <row r="5474">
          <cell r="A5474">
            <v>90922</v>
          </cell>
          <cell r="B5474" t="str">
            <v>CONTRAPISO ACÚSTICO EM ARGAMASSA TRAÇO 1:4 (CIMENTO E AREIA), PREPARO MANUAL, APLICADO EM ÁREAS SECAS MENORES QUE 15M2, ESPESSURA 7CM. AF_10/2014</v>
          </cell>
          <cell r="C5474" t="str">
            <v>M2</v>
          </cell>
          <cell r="D5474" t="str">
            <v>84,26</v>
          </cell>
        </row>
        <row r="5475">
          <cell r="A5475">
            <v>90923</v>
          </cell>
          <cell r="B5475" t="str">
            <v>CONTRAPISO ACÚSTICO EM ARGAMASSA PRONTA, PREPARO MECÂNICO COM MISTURADOR 300 KG, APLICADO EM ÁREAS SECAS MENORES QUE 15M2, ESPESSURA 7CM. AF_10/2014</v>
          </cell>
          <cell r="C5475" t="str">
            <v>M2</v>
          </cell>
          <cell r="D5475" t="str">
            <v>166,85</v>
          </cell>
        </row>
        <row r="5476">
          <cell r="A5476">
            <v>90924</v>
          </cell>
          <cell r="B5476" t="str">
            <v>CONTRAPISO ACÚSTICO EM ARGAMASSA PRONTA, PREPARO MANUAL, APLICADO EM ÁREAS SECAS MENORES QUE 15M2, ESPESSURA 7CM. AF_10/2014</v>
          </cell>
          <cell r="C5476" t="str">
            <v>M2</v>
          </cell>
          <cell r="D5476" t="str">
            <v>178,79</v>
          </cell>
        </row>
        <row r="5477">
          <cell r="A5477">
            <v>90930</v>
          </cell>
          <cell r="B5477" t="str">
            <v>CONTRAPISO ACÚSTICO EM ARGAMASSA TRAÇO 1:4 (CIMENTO E AREIA), PREPARO MECÂNICO COM BETONEIRA 400L, APLICADO EM ÁREAS SECAS MAIORES QUE 15M2, ESPESSURA 5CM. AF_10/2014</v>
          </cell>
          <cell r="C5477" t="str">
            <v>M2</v>
          </cell>
          <cell r="D5477" t="str">
            <v>61,33</v>
          </cell>
        </row>
        <row r="5478">
          <cell r="A5478">
            <v>90932</v>
          </cell>
          <cell r="B5478" t="str">
            <v>CONTRAPISO ACÚSTICO EM ARGAMASSA TRAÇO 1:4 (CIMENTO E AREIA), PREPARO MANUAL, APLICADO EM ÁREAS SECAS MAIORES QUE 15M2, ESPESSURA 5CM. AF_10/2014</v>
          </cell>
          <cell r="C5478" t="str">
            <v>M2</v>
          </cell>
          <cell r="D5478" t="str">
            <v>66,32</v>
          </cell>
        </row>
        <row r="5479">
          <cell r="A5479">
            <v>90933</v>
          </cell>
          <cell r="B5479" t="str">
            <v>CONTRAPISO ACÚSTICO EM ARGAMASSA PRONTA, PREPARO MECÂNICO COM MISTURADOR 300 KG, APLICADO EM ÁREAS SECAS MAIORES QUE 15M2, ESPESSURA 5CM. AF_10/2014</v>
          </cell>
          <cell r="C5479" t="str">
            <v>M2</v>
          </cell>
          <cell r="D5479" t="str">
            <v>132,28</v>
          </cell>
        </row>
        <row r="5480">
          <cell r="A5480">
            <v>90934</v>
          </cell>
          <cell r="B5480" t="str">
            <v>CONTRAPISO ACÚSTICO EM ARGAMASSA PRONTA, PREPARO MANUAL, APLICADO EM ÁREAS SECAS MAIORES QUE 15M2, ESPESSURA 5CM. AF_10/2014</v>
          </cell>
          <cell r="C5480" t="str">
            <v>M2</v>
          </cell>
          <cell r="D5480" t="str">
            <v>141,82</v>
          </cell>
        </row>
        <row r="5481">
          <cell r="A5481">
            <v>90940</v>
          </cell>
          <cell r="B5481" t="str">
            <v>CONTRAPISO ACÚSTICO EM ARGAMASSA TRAÇO 1:4 (CIMENTO E AREIA), PREPARO MECÂNICO COM BETONEIRA 400L, APLICADO EM ÁREAS SECAS MAIORES QUE 15M2, ESPESSURA 6CM. AF_10/2014</v>
          </cell>
          <cell r="C5481" t="str">
            <v>M2</v>
          </cell>
          <cell r="D5481" t="str">
            <v>65,46</v>
          </cell>
        </row>
        <row r="5482">
          <cell r="A5482">
            <v>90942</v>
          </cell>
          <cell r="B5482" t="str">
            <v>CONTRAPISO ACÚSTICO EM ARGAMASSA TRAÇO 1:4 (CIMENTO E AREIA), PREPARO MANUAL, APLICADO EM ÁREAS SECAS MAIORES QUE 15M2, ESPESSURA 6CM. AF_10/2014</v>
          </cell>
          <cell r="C5482" t="str">
            <v>M2</v>
          </cell>
          <cell r="D5482" t="str">
            <v>70,89</v>
          </cell>
        </row>
        <row r="5483">
          <cell r="A5483">
            <v>90943</v>
          </cell>
          <cell r="B5483" t="str">
            <v>CONTRAPISO ACÚSTICO EM ARGAMASSA PRONTA, PREPARO MECÂNICO COM MISTURADOR 300 KG, APLICADO EM ÁREAS SECAS MAIORES QUE 15M2, ESPESSURA 6CM. AF_10/2014</v>
          </cell>
          <cell r="C5483" t="str">
            <v>M2</v>
          </cell>
          <cell r="D5483" t="str">
            <v>142,72</v>
          </cell>
        </row>
        <row r="5484">
          <cell r="A5484">
            <v>90944</v>
          </cell>
          <cell r="B5484" t="str">
            <v>CONTRAPISO ACÚSTICO EM ARGAMASSA PRONTA, PREPARO MANUAL, APLICADO EM ÁREAS SECAS MAIORES QUE 15M2, ESPESSURA 6CM. AF_10/2014</v>
          </cell>
          <cell r="C5484" t="str">
            <v>M2</v>
          </cell>
          <cell r="D5484" t="str">
            <v>153,11</v>
          </cell>
        </row>
        <row r="5485">
          <cell r="A5485">
            <v>90950</v>
          </cell>
          <cell r="B5485" t="str">
            <v>CONTRAPISO ACÚSTICO EM ARGAMASSA TRAÇO 1:4 (CIMENTO E AREIA), PREPARO MECÂNICO COM BETONEIRA 400L, APLICADO EM ÁREAS SECAS MAIORES QUE 15M2, ESPESSURA 7CM. AF_10/2014</v>
          </cell>
          <cell r="C5485" t="str">
            <v>M2</v>
          </cell>
          <cell r="D5485" t="str">
            <v>73,00</v>
          </cell>
        </row>
        <row r="5486">
          <cell r="A5486">
            <v>90952</v>
          </cell>
          <cell r="B5486" t="str">
            <v>CONTRAPISO ACÚSTICO EM ARGAMASSA TRAÇO 1:4 (CIMENTO E AREIA), PREPARO MANUAL, APLICADO EM ÁREAS SECAS MAIORES QUE 15M2, ESPESSURA 7CM. AF_10/2014</v>
          </cell>
          <cell r="C5486" t="str">
            <v>M2</v>
          </cell>
          <cell r="D5486" t="str">
            <v>79,24</v>
          </cell>
        </row>
        <row r="5487">
          <cell r="A5487">
            <v>90953</v>
          </cell>
          <cell r="B5487" t="str">
            <v>CONTRAPISO ACÚSTICO EM ARGAMASSA PRONTA, PREPARO MECÂNICO COM MISTURADOR 300 KG, APLICADO EM ÁREAS SECAS MAIORES QUE 15M2, ESPESSURA 7CM. AF_10/2014</v>
          </cell>
          <cell r="C5487" t="str">
            <v>M2</v>
          </cell>
          <cell r="D5487" t="str">
            <v>161,83</v>
          </cell>
        </row>
        <row r="5488">
          <cell r="A5488">
            <v>90954</v>
          </cell>
          <cell r="B5488" t="str">
            <v>CONTRAPISO ACÚSTICO EM ARGAMASSA PRONTA, PREPARO MANUAL, APLICADO EM ÁREAS SECAS MAIORES QUE 15M2, ESPESSURA 7CM. AF_10/2014</v>
          </cell>
          <cell r="C5488" t="str">
            <v>M2</v>
          </cell>
          <cell r="D5488" t="str">
            <v>173,77</v>
          </cell>
        </row>
        <row r="5489">
          <cell r="A5489">
            <v>94438</v>
          </cell>
          <cell r="B5489" t="str">
            <v>(COMPOSIÇÃO REPRESENTATIVA) DO SERVIÇO DE CONTRAPISO EM ARGAMASSA TRAÇO 1:4 (CIM E AREIA), EM BETONEIRA 400 L, ESPESSURA 3 CM ÁREAS SECAS E 3 CM ÁREAS MOLHADAS, PARA EDIFICAÇÃO HABITACIONAL UNIFAMILIAR (CASA) E EDIFICAÇÃO PÚBLICA PADRÃO. AF_11/2014</v>
          </cell>
          <cell r="C5489" t="str">
            <v>M2</v>
          </cell>
          <cell r="D5489" t="str">
            <v>38,92</v>
          </cell>
        </row>
        <row r="5490">
          <cell r="A5490">
            <v>94439</v>
          </cell>
          <cell r="B5490" t="str">
            <v>(COMPOSIÇÃO REPRESENTATIVA) DO SERVIÇO DE CONTRAPISO EM ARGAMASSA TRAÇO 1:4 (CIM E AREIA), EM BETONEIRA 400 L, ESPESSURA 4 CM ÁREAS SECAS E AREAS MOLHADAS SOBRE LAJE E 3 CM ÁREAS MOLHADAS SOBRE IMPERMEABILIZAÇÃO, PARA EDIFICAÇÃO HABITACIONAL UNIFAMILIAR(C</v>
          </cell>
          <cell r="C5490" t="str">
            <v>M2</v>
          </cell>
          <cell r="D5490" t="str">
            <v>43,77</v>
          </cell>
        </row>
        <row r="5491">
          <cell r="A5491">
            <v>94779</v>
          </cell>
          <cell r="B5491" t="str">
            <v>(COMPOSIÇÃO REPRESENTATIVA) DO SERVIÇO DE CONTRAPISO EM ARGAMASSA TRAÇO 1:4 (CIM E AREIA), EM BETONEIRA 400 L, ESPESSURA 3 CM ÁREAS SECAS E 3 CM ÁREAS MOLHADAS, PARA EDIFICAÇÃO HABITACIONAL MULTIFAMILIAR (PRÉDIO). AF_11/2014</v>
          </cell>
          <cell r="C5491" t="str">
            <v>M2</v>
          </cell>
          <cell r="D5491" t="str">
            <v>38,06</v>
          </cell>
        </row>
        <row r="5492">
          <cell r="A5492">
            <v>94782</v>
          </cell>
          <cell r="B5492" t="str">
            <v>(COMPOSIÇÃO REPRESENTATIVA) DO SERVIÇO DE CONTRAPISO EM ARGAMASSA TRAÇO 1:4 (CIM E AREIA), EM BETONEIRA 400 L, ESPESSURA 4 CM ÁREAS SECAS E AREAS MOLHADAS SOBRE LAJE E 3 CM ÁREAS MOLHADAS SOBRE IMPERMEABILIZAÇÃO, PARA EDIFICAÇÃO HABITACIONAL MULTIFAMILIAR</v>
          </cell>
          <cell r="C5492" t="str">
            <v>M2</v>
          </cell>
          <cell r="D5492" t="str">
            <v>43,45</v>
          </cell>
        </row>
        <row r="5493">
          <cell r="A5493">
            <v>101742</v>
          </cell>
          <cell r="B5493" t="str">
            <v>RODAPÉ BORRACHA LISO, ALTURA = 7CM, ESPESSURA = 2 MM, PARA ARGAMASSA. AF_09/2020</v>
          </cell>
          <cell r="C5493" t="str">
            <v>M</v>
          </cell>
          <cell r="D5493" t="str">
            <v>47,14</v>
          </cell>
        </row>
        <row r="5494">
          <cell r="A5494">
            <v>87871</v>
          </cell>
          <cell r="B5494" t="str">
            <v>CHAPISCO APLICADO SOMENTE EM ESTRUTURAS DE CONCRETO EM ALVENARIAS INTERNAS, COM DESEMPENADEIRA DENTADA. ARGAMASSA INDUSTRIALIZADA COM PREPARO MANUAL. AF_06/2014</v>
          </cell>
          <cell r="C5494" t="str">
            <v>M2</v>
          </cell>
          <cell r="D5494" t="str">
            <v>12,65</v>
          </cell>
        </row>
        <row r="5495">
          <cell r="A5495">
            <v>87872</v>
          </cell>
          <cell r="B5495" t="str">
            <v>CHAPISCO APLICADO SOMENTE EM ESTRUTURAS DE CONCRETO EM ALVENARIAS INTERNAS, COM DESEMPENADEIRA DENTADA.  ARGAMASSA INDUSTRIALIZADA COM PREPARO EM MISTURADOR 300 KG. AF_06/2014</v>
          </cell>
          <cell r="C5495" t="str">
            <v>M2</v>
          </cell>
          <cell r="D5495" t="str">
            <v>12,10</v>
          </cell>
        </row>
        <row r="5496">
          <cell r="A5496">
            <v>87873</v>
          </cell>
          <cell r="B5496" t="str">
            <v>CHAPISCO APLICADO EM ALVENARIAS E ESTRUTURAS DE CONCRETO INTERNAS, COM ROLO PARA TEXTURA ACRÍLICA.  ARGAMASSA TRAÇO 1:4 E EMULSÃO POLIMÉRICA (ADESIVO) COM PREPARO MANUAL. AF_06/2014</v>
          </cell>
          <cell r="C5496" t="str">
            <v>M2</v>
          </cell>
          <cell r="D5496" t="str">
            <v>4,60</v>
          </cell>
        </row>
        <row r="5497">
          <cell r="A5497">
            <v>87874</v>
          </cell>
          <cell r="B5497" t="str">
            <v>CHAPISCO APLICADO EM ALVENARIAS E ESTRUTURAS DE CONCRETO INTERNAS, COM ROLO PARA TEXTURA ACRÍLICA.  ARGAMASSA TRAÇO 1:4 E EMULSÃO POLIMÉRICA (ADESIVO) COM PREPARO EM BETONEIRA 400L. AF_06/2014</v>
          </cell>
          <cell r="C5497" t="str">
            <v>M2</v>
          </cell>
          <cell r="D5497" t="str">
            <v>4,49</v>
          </cell>
        </row>
        <row r="5498">
          <cell r="A5498">
            <v>87876</v>
          </cell>
          <cell r="B5498" t="str">
            <v>CHAPISCO APLICADO EM ALVENARIAS E ESTRUTURAS DE CONCRETO INTERNAS, COM ROLO PARA TEXTURA ACRÍLICA.  ARGAMASSA INDUSTRIALIZADA COM PREPARO MANUAL. AF_06/2014</v>
          </cell>
          <cell r="C5498" t="str">
            <v>M2</v>
          </cell>
          <cell r="D5498" t="str">
            <v>8,05</v>
          </cell>
        </row>
        <row r="5499">
          <cell r="A5499">
            <v>87877</v>
          </cell>
          <cell r="B5499" t="str">
            <v>CHAPISCO APLICADO EM ALVENARIAS E ESTRUTURAS DE CONCRETO INTERNAS, COM ROLO PARA TEXTURA ACRÍLICA.  ARGAMASSA INDUSTRIALIZADA COM PREPARO EM MISTURADOR 300 KG. AF_06/2014</v>
          </cell>
          <cell r="C5499" t="str">
            <v>M2</v>
          </cell>
          <cell r="D5499" t="str">
            <v>7,77</v>
          </cell>
        </row>
        <row r="5500">
          <cell r="A5500">
            <v>87878</v>
          </cell>
          <cell r="B5500" t="str">
            <v>CHAPISCO APLICADO EM ALVENARIAS E ESTRUTURAS DE CONCRETO INTERNAS, COM COLHER DE PEDREIRO.  ARGAMASSA TRAÇO 1:3 COM PREPARO MANUAL. AF_06/2014</v>
          </cell>
          <cell r="C5500" t="str">
            <v>M2</v>
          </cell>
          <cell r="D5500" t="str">
            <v>3,70</v>
          </cell>
        </row>
        <row r="5501">
          <cell r="A5501">
            <v>87879</v>
          </cell>
          <cell r="B5501" t="str">
            <v>CHAPISCO APLICADO EM ALVENARIAS E ESTRUTURAS DE CONCRETO INTERNAS, COM COLHER DE PEDREIRO.  ARGAMASSA TRAÇO 1:3 COM PREPARO EM BETONEIRA 400L. AF_06/2014</v>
          </cell>
          <cell r="C5501" t="str">
            <v>M2</v>
          </cell>
          <cell r="D5501" t="str">
            <v>3,32</v>
          </cell>
        </row>
        <row r="5502">
          <cell r="A5502">
            <v>87881</v>
          </cell>
          <cell r="B5502" t="str">
            <v>CHAPISCO APLICADO NO TETO, COM ROLO PARA TEXTURA ACRÍLICA. ARGAMASSA TRAÇO 1:4 E EMULSÃO POLIMÉRICA (ADESIVO) COM PREPARO MANUAL. AF_06/2014</v>
          </cell>
          <cell r="C5502" t="str">
            <v>M2</v>
          </cell>
          <cell r="D5502" t="str">
            <v>4,51</v>
          </cell>
        </row>
        <row r="5503">
          <cell r="A5503">
            <v>87882</v>
          </cell>
          <cell r="B5503" t="str">
            <v>CHAPISCO APLICADO NO TETO, COM ROLO PARA TEXTURA ACRÍLICA. ARGAMASSA TRAÇO 1:4 E EMULSÃO POLIMÉRICA (ADESIVO) COM PREPARO EM BETONEIRA 400L. AF_06/2014</v>
          </cell>
          <cell r="C5503" t="str">
            <v>M2</v>
          </cell>
          <cell r="D5503" t="str">
            <v>4,40</v>
          </cell>
        </row>
        <row r="5504">
          <cell r="A5504">
            <v>87884</v>
          </cell>
          <cell r="B5504" t="str">
            <v>CHAPISCO APLICADO NO TETO, COM ROLO PARA TEXTURA ACRÍLICA. ARGAMASSA INDUSTRIALIZADA COM PREPARO MANUAL. AF_06/2014</v>
          </cell>
          <cell r="C5504" t="str">
            <v>M2</v>
          </cell>
          <cell r="D5504" t="str">
            <v>7,96</v>
          </cell>
        </row>
        <row r="5505">
          <cell r="A5505">
            <v>87885</v>
          </cell>
          <cell r="B5505" t="str">
            <v>CHAPISCO APLICADO NO TETO, COM ROLO PARA TEXTURA ACRÍLICA. ARGAMASSA INDUSTRIALIZADA COM PREPARO EM MISTURADOR 300 KG. AF_06/2014</v>
          </cell>
          <cell r="C5505" t="str">
            <v>M2</v>
          </cell>
          <cell r="D5505" t="str">
            <v>7,68</v>
          </cell>
        </row>
        <row r="5506">
          <cell r="A5506">
            <v>87886</v>
          </cell>
          <cell r="B5506" t="str">
            <v>CHAPISCO APLICADO NO TETO, COM DESEMPENADEIRA DENTADA. ARGAMASSA INDUSTRIALIZADA COM PREPARO MANUAL. AF_06/2014</v>
          </cell>
          <cell r="C5506" t="str">
            <v>M2</v>
          </cell>
          <cell r="D5506" t="str">
            <v>17,48</v>
          </cell>
        </row>
        <row r="5507">
          <cell r="A5507">
            <v>87887</v>
          </cell>
          <cell r="B5507" t="str">
            <v>CHAPISCO APLICADO NO TETO, COM DESEMPENADEIRA DENTADA. ARGAMASSA INDUSTRIALIZADA COM PREPARO EM MISTURADOR 300 KG. AF_06/2014</v>
          </cell>
          <cell r="C5507" t="str">
            <v>M2</v>
          </cell>
          <cell r="D5507" t="str">
            <v>16,93</v>
          </cell>
        </row>
        <row r="5508">
          <cell r="A5508">
            <v>87888</v>
          </cell>
          <cell r="B5508" t="str">
            <v>CHAPISCO APLICADO EM ALVENARIA (SEM PRESENÇA DE VÃOS) E ESTRUTURAS DE CONCRETO DE FACHADA, COM ROLO PARA TEXTURA ACRÍLICA.  ARGAMASSA TRAÇO 1:4 E EMULSÃO POLIMÉRICA (ADESIVO) COM PREPARO MANUAL. AF_06/2014</v>
          </cell>
          <cell r="C5508" t="str">
            <v>M2</v>
          </cell>
          <cell r="D5508" t="str">
            <v>5,63</v>
          </cell>
        </row>
        <row r="5509">
          <cell r="A5509">
            <v>87889</v>
          </cell>
          <cell r="B5509" t="str">
            <v>CHAPISCO APLICADO EM ALVENARIA (SEM PRESENÇA DE VÃOS) E ESTRUTURAS DE CONCRETO DE FACHADA, COM ROLO PARA TEXTURA ACRÍLICA.  ARGAMASSA TRAÇO 1:4 E EMULSÃO POLIMÉRICA (ADESIVO) COM PREPARO EM BETONEIRA 400L. AF_06/2014</v>
          </cell>
          <cell r="C5509" t="str">
            <v>M2</v>
          </cell>
          <cell r="D5509" t="str">
            <v>5,52</v>
          </cell>
        </row>
        <row r="5510">
          <cell r="A5510">
            <v>87891</v>
          </cell>
          <cell r="B5510" t="str">
            <v>CHAPISCO APLICADO EM ALVENARIA (SEM PRESENÇA DE VÃOS) E ESTRUTURAS DE CONCRETO DE FACHADA, COM ROLO PARA TEXTURA ACRÍLICA.  ARGAMASSA INDUSTRIALIZADA COM PREPARO MANUAL. AF_06/2014</v>
          </cell>
          <cell r="C5510" t="str">
            <v>M2</v>
          </cell>
          <cell r="D5510" t="str">
            <v>9,08</v>
          </cell>
        </row>
        <row r="5511">
          <cell r="A5511">
            <v>87892</v>
          </cell>
          <cell r="B5511" t="str">
            <v>CHAPISCO APLICADO EM ALVENARIA (SEM PRESENÇA DE VÃOS) E ESTRUTURAS DE CONCRETO DE FACHADA, COM ROLO PARA TEXTURA ACRÍLICA.  ARGAMASSA INDUSTRIALIZADA COM PREPARO EM MISTURADOR 300 KG. AF_06/2014</v>
          </cell>
          <cell r="C5511" t="str">
            <v>M2</v>
          </cell>
          <cell r="D5511" t="str">
            <v>8,80</v>
          </cell>
        </row>
        <row r="5512">
          <cell r="A5512">
            <v>87893</v>
          </cell>
          <cell r="B5512" t="str">
            <v>CHAPISCO APLICADO EM ALVENARIA (SEM PRESENÇA DE VÃOS) E ESTRUTURAS DE CONCRETO DE FACHADA, COM COLHER DE PEDREIRO.  ARGAMASSA TRAÇO 1:3 COM PREPARO MANUAL. AF_06/2014</v>
          </cell>
          <cell r="C5512" t="str">
            <v>M2</v>
          </cell>
          <cell r="D5512" t="str">
            <v>5,50</v>
          </cell>
        </row>
        <row r="5513">
          <cell r="A5513">
            <v>87894</v>
          </cell>
          <cell r="B5513" t="str">
            <v>CHAPISCO APLICADO EM ALVENARIA (SEM PRESENÇA DE VÃOS) E ESTRUTURAS DE CONCRETO DE FACHADA, COM COLHER DE PEDREIRO.  ARGAMASSA TRAÇO 1:3 COM PREPARO EM BETONEIRA 400L. AF_06/2014</v>
          </cell>
          <cell r="C5513" t="str">
            <v>M2</v>
          </cell>
          <cell r="D5513" t="str">
            <v>5,12</v>
          </cell>
        </row>
        <row r="5514">
          <cell r="A5514">
            <v>87896</v>
          </cell>
          <cell r="B5514" t="str">
            <v>CHAPISCO APLICADO EM ALVENARIA (SEM PRESENÇA DE VÃOS) E ESTRUTURAS DE CONCRETO DE FACHADA, COM EQUIPAMENTO DE PROJEÇÃO.  ARGAMASSA TRAÇO 1:3 COM PREPARO MANUAL. AF_06/2014</v>
          </cell>
          <cell r="C5514" t="str">
            <v>M2</v>
          </cell>
          <cell r="D5514" t="str">
            <v>5,09</v>
          </cell>
        </row>
        <row r="5515">
          <cell r="A5515">
            <v>87897</v>
          </cell>
          <cell r="B5515" t="str">
            <v>CHAPISCO APLICADO EM ALVENARIA (SEM PRESENÇA DE VÃOS) E ESTRUTURAS DE CONCRETO DE FACHADA, COM EQUIPAMENTO DE PROJEÇÃO.  ARGAMASSA TRAÇO 1:3 COM PREPARO EM BETONEIRA 400 L. AF_06/2014</v>
          </cell>
          <cell r="C5515" t="str">
            <v>M2</v>
          </cell>
          <cell r="D5515" t="str">
            <v>4,71</v>
          </cell>
        </row>
        <row r="5516">
          <cell r="A5516">
            <v>87899</v>
          </cell>
          <cell r="B5516" t="str">
            <v>CHAPISCO APLICADO EM ALVENARIA (COM PRESENÇA DE VÃOS) E ESTRUTURAS DE CONCRETO DE FACHADA, COM ROLO PARA TEXTURA ACRÍLICA.  ARGAMASSA TRAÇO 1:4 E EMULSÃO POLIMÉRICA (ADESIVO) COM PREPARO MANUAL. AF_06/2014</v>
          </cell>
          <cell r="C5516" t="str">
            <v>M2</v>
          </cell>
          <cell r="D5516" t="str">
            <v>6,53</v>
          </cell>
        </row>
        <row r="5517">
          <cell r="A5517">
            <v>87900</v>
          </cell>
          <cell r="B5517" t="str">
            <v>CHAPISCO APLICADO EM ALVENARIA (COM PRESENÇA DE VÃOS) E ESTRUTURAS DE CONCRETO DE FACHADA, COM ROLO PARA TEXTURA ACRÍLICA.  ARGAMASSA TRAÇO 1:4 E EMULSÃO POLIMÉRICA (ADESIVO) COM PREPARO EM BETONEIRA 400L. AF_06/2014</v>
          </cell>
          <cell r="C5517" t="str">
            <v>M2</v>
          </cell>
          <cell r="D5517" t="str">
            <v>6,42</v>
          </cell>
        </row>
        <row r="5518">
          <cell r="A5518">
            <v>87902</v>
          </cell>
          <cell r="B5518" t="str">
            <v>CHAPISCO APLICADO EM ALVENARIA (COM PRESENÇA DE VÃOS) E ESTRUTURAS DE CONCRETO DE FACHADA, COM ROLO PARA TEXTURA ACRÍLICA.  ARGAMASSA INDUSTRIALIZADA COM PREPARO MANUAL. AF_06/2014</v>
          </cell>
          <cell r="C5518" t="str">
            <v>M2</v>
          </cell>
          <cell r="D5518" t="str">
            <v>9,98</v>
          </cell>
        </row>
        <row r="5519">
          <cell r="A5519">
            <v>87903</v>
          </cell>
          <cell r="B5519" t="str">
            <v>CHAPISCO APLICADO EM ALVENARIA (COM PRESENÇA DE VÃOS) E ESTRUTURAS DE CONCRETO DE FACHADA, COM ROLO PARA TEXTURA ACRÍLICA.  ARGAMASSA INDUSTRIALIZADA COM PREPARO EM MISTURADOR 300 KG. AF_06/2014</v>
          </cell>
          <cell r="C5519" t="str">
            <v>M2</v>
          </cell>
          <cell r="D5519" t="str">
            <v>9,70</v>
          </cell>
        </row>
        <row r="5520">
          <cell r="A5520">
            <v>87904</v>
          </cell>
          <cell r="B5520" t="str">
            <v>CHAPISCO APLICADO EM ALVENARIA (COM PRESENÇA DE VÃOS) E ESTRUTURAS DE CONCRETO DE FACHADA, COM COLHER DE PEDREIRO.  ARGAMASSA TRAÇO 1:3 COM PREPARO MANUAL. AF_06/2014</v>
          </cell>
          <cell r="C5520" t="str">
            <v>M2</v>
          </cell>
          <cell r="D5520" t="str">
            <v>7,01</v>
          </cell>
        </row>
        <row r="5521">
          <cell r="A5521">
            <v>87905</v>
          </cell>
          <cell r="B5521" t="str">
            <v>CHAPISCO APLICADO EM ALVENARIA (COM PRESENÇA DE VÃOS) E ESTRUTURAS DE CONCRETO DE FACHADA, COM COLHER DE PEDREIRO.  ARGAMASSA TRAÇO 1:3 COM PREPARO EM BETONEIRA 400L. AF_06/2014</v>
          </cell>
          <cell r="C5521" t="str">
            <v>M2</v>
          </cell>
          <cell r="D5521" t="str">
            <v>6,63</v>
          </cell>
        </row>
        <row r="5522">
          <cell r="A5522">
            <v>87907</v>
          </cell>
          <cell r="B5522" t="str">
            <v>CHAPISCO APLICADO EM ALVENARIA (COM PRESENÇA DE VÃOS) E ESTRUTURAS DE CONCRETO DE FACHADA, COM EQUIPAMENTO DE PROJEÇÃO.  ARGAMASSA TRAÇO 1:3 COM PREPARO MANUAL. AF_06/2014</v>
          </cell>
          <cell r="C5522" t="str">
            <v>M2</v>
          </cell>
          <cell r="D5522" t="str">
            <v>6,42</v>
          </cell>
        </row>
        <row r="5523">
          <cell r="A5523">
            <v>87908</v>
          </cell>
          <cell r="B5523" t="str">
            <v>CHAPISCO APLICADO EM ALVENARIA (COM PRESENÇA DE VÃOS) E ESTRUTURAS DE CONCRETO DE FACHADA, COM EQUIPAMENTO DE PROJEÇÃO.  ARGAMASSA TRAÇO 1:3 COM PREPARO EM BETONEIRA 400 L. AF_06/2014</v>
          </cell>
          <cell r="C5523" t="str">
            <v>M2</v>
          </cell>
          <cell r="D5523" t="str">
            <v>6,04</v>
          </cell>
        </row>
        <row r="5524">
          <cell r="A5524">
            <v>87910</v>
          </cell>
          <cell r="B5524" t="str">
            <v>CHAPISCO APLICADO SOMENTE NA ESTRUTURA DE CONCRETO DA FACHADA, COM DESEMPENADEIRA DENTADA. ARGAMASSA INDUSTRIALIZADA COM PREPARO MANUAL. AF_06/2014</v>
          </cell>
          <cell r="C5524" t="str">
            <v>M2</v>
          </cell>
          <cell r="D5524" t="str">
            <v>17,35</v>
          </cell>
        </row>
        <row r="5525">
          <cell r="A5525">
            <v>87911</v>
          </cell>
          <cell r="B5525" t="str">
            <v>CHAPISCO APLICADO SOMENTE NA ESTRUTURA DE CONCRETO DA FACHADA, COM DESEMPENADEIRA DENTADA. ARGAMASSA INDUSTRIALIZADA COM PREPARO EM MISTURADOR 300 KG. AF_06/2014</v>
          </cell>
          <cell r="C5525" t="str">
            <v>M2</v>
          </cell>
          <cell r="D5525" t="str">
            <v>16,80</v>
          </cell>
        </row>
        <row r="5526">
          <cell r="A5526">
            <v>87411</v>
          </cell>
          <cell r="B5526" t="str">
            <v>APLICAÇÃO MANUAL DE GESSO DESEMPENADO (SEM TALISCAS) EM TETO DE AMBIENTES DE ÁREA MAIOR QUE 10M², ESPESSURA DE 0,5CM. AF_06/2014</v>
          </cell>
          <cell r="C5526" t="str">
            <v>M2</v>
          </cell>
          <cell r="D5526" t="str">
            <v>11,95</v>
          </cell>
        </row>
        <row r="5527">
          <cell r="A5527">
            <v>87412</v>
          </cell>
          <cell r="B5527" t="str">
            <v>APLICAÇÃO MANUAL DE GESSO DESEMPENADO (SEM TALISCAS) EM TETO DE AMBIENTES DE ÁREA ENTRE 5M² E 10M², ESPESSURA DE 0,5CM. AF_06/2014</v>
          </cell>
          <cell r="C5527" t="str">
            <v>M2</v>
          </cell>
          <cell r="D5527" t="str">
            <v>16,88</v>
          </cell>
        </row>
        <row r="5528">
          <cell r="A5528">
            <v>87413</v>
          </cell>
          <cell r="B5528" t="str">
            <v>APLICAÇÃO MANUAL DE GESSO DESEMPENADO (SEM TALISCAS) EM TETO DE AMBIENTES DE ÁREA MENOR QUE 5M², ESPESSURA DE 0,5CM. AF_06/2014</v>
          </cell>
          <cell r="C5528" t="str">
            <v>M2</v>
          </cell>
          <cell r="D5528" t="str">
            <v>19,70</v>
          </cell>
        </row>
        <row r="5529">
          <cell r="A5529">
            <v>87414</v>
          </cell>
          <cell r="B5529" t="str">
            <v>APLICAÇÃO MANUAL DE GESSO DESEMPENADO (SEM TALISCAS) EM TETO DE AMBIENTES DE ÁREA MAIOR QUE 10M², ESPESSURA DE 1,0CM. AF_06/2014</v>
          </cell>
          <cell r="C5529" t="str">
            <v>M2</v>
          </cell>
          <cell r="D5529" t="str">
            <v>17,86</v>
          </cell>
        </row>
        <row r="5530">
          <cell r="A5530">
            <v>87415</v>
          </cell>
          <cell r="B5530" t="str">
            <v>APLICAÇÃO MANUAL DE GESSO DESEMPENADO (SEM TALISCAS) EM TETO DE AMBIENTES DE ÁREA ENTRE 5M² E 10M², ESPESSURA DE 1,0CM. AF_06/2014</v>
          </cell>
          <cell r="C5530" t="str">
            <v>M2</v>
          </cell>
          <cell r="D5530" t="str">
            <v>22,66</v>
          </cell>
        </row>
        <row r="5531">
          <cell r="A5531">
            <v>87416</v>
          </cell>
          <cell r="B5531" t="str">
            <v>APLICAÇÃO MANUAL DE GESSO DESEMPENADO (SEM TALISCAS) EM TETO DE AMBIENTES DE ÁREA MENOR QUE 5M², ESPESSURA DE 1,0CM. AF_06/2014</v>
          </cell>
          <cell r="C5531" t="str">
            <v>M2</v>
          </cell>
          <cell r="D5531" t="str">
            <v>25,66</v>
          </cell>
        </row>
        <row r="5532">
          <cell r="A5532">
            <v>87417</v>
          </cell>
          <cell r="B5532" t="str">
            <v>APLICAÇÃO MANUAL DE GESSO DESEMPENADO (SEM TALISCAS) EM PAREDES DE AMBIENTES DE ÁREA MAIOR QUE 10M², ESPESSURA DE 0,5CM. AF_06/2014</v>
          </cell>
          <cell r="C5532" t="str">
            <v>M2</v>
          </cell>
          <cell r="D5532" t="str">
            <v>12,64</v>
          </cell>
        </row>
        <row r="5533">
          <cell r="A5533">
            <v>87418</v>
          </cell>
          <cell r="B5533" t="str">
            <v>APLICAÇÃO MANUAL DE GESSO DESEMPENADO (SEM TALISCAS) EM PAREDES DE AMBIENTES DE ÁREA ENTRE 5M² E 10M², ESPESSURA DE 0,5CM. AF_06/2014</v>
          </cell>
          <cell r="C5533" t="str">
            <v>M2</v>
          </cell>
          <cell r="D5533" t="str">
            <v>13,01</v>
          </cell>
        </row>
        <row r="5534">
          <cell r="A5534">
            <v>87419</v>
          </cell>
          <cell r="B5534" t="str">
            <v>APLICAÇÃO MANUAL DE GESSO DESEMPENADO (SEM TALISCAS) EM PAREDES DE AMBIENTES DE ÁREA MENOR QUE 5M², ESPESSURA DE 0,5CM. AF_06/2014</v>
          </cell>
          <cell r="C5534" t="str">
            <v>M2</v>
          </cell>
          <cell r="D5534" t="str">
            <v>14,07</v>
          </cell>
        </row>
        <row r="5535">
          <cell r="A5535">
            <v>87420</v>
          </cell>
          <cell r="B5535" t="str">
            <v>APLICAÇÃO MANUAL DE GESSO DESEMPENADO (SEM TALISCAS) EM PAREDES DE AMBIENTES DE ÁREA MAIOR QUE 10M², ESPESSURA DE 1,0CM. AF_06/2014</v>
          </cell>
          <cell r="C5535" t="str">
            <v>M2</v>
          </cell>
          <cell r="D5535" t="str">
            <v>19,10</v>
          </cell>
        </row>
        <row r="5536">
          <cell r="A5536">
            <v>87421</v>
          </cell>
          <cell r="B5536" t="str">
            <v>APLICAÇÃO MANUAL DE GESSO DESEMPENADO (SEM TALISCAS) EM PAREDES DE AMBIENTES DE ÁREA ENTRE 5M² E 10M², ESPESSURA DE 1,0CM. AF_06/2014</v>
          </cell>
          <cell r="C5536" t="str">
            <v>M2</v>
          </cell>
          <cell r="D5536" t="str">
            <v>19,47</v>
          </cell>
        </row>
        <row r="5537">
          <cell r="A5537">
            <v>87422</v>
          </cell>
          <cell r="B5537" t="str">
            <v>APLICAÇÃO MANUAL DE GESSO DESEMPENADO (SEM TALISCAS) EM PAREDES DE AMBIENTES DE ÁREA MENOR QUE 5M², ESPESSURA DE 1,0CM. AF_06/2014</v>
          </cell>
          <cell r="C5537" t="str">
            <v>M2</v>
          </cell>
          <cell r="D5537" t="str">
            <v>20,54</v>
          </cell>
        </row>
        <row r="5538">
          <cell r="A5538">
            <v>87423</v>
          </cell>
          <cell r="B5538" t="str">
            <v>APLICAÇÃO MANUAL DE GESSO SARRAFEADO (COM TALISCAS) EM PAREDES DE AMBIENTES DE ÁREA MAIOR QUE 10M², ESPESSURA DE 1,0CM. AF_06/2014</v>
          </cell>
          <cell r="C5538" t="str">
            <v>M2</v>
          </cell>
          <cell r="D5538" t="str">
            <v>25,11</v>
          </cell>
        </row>
        <row r="5539">
          <cell r="A5539">
            <v>87424</v>
          </cell>
          <cell r="B5539" t="str">
            <v>APLICAÇÃO MANUAL DE GESSO SARRAFEADO (COM TALISCAS) EM PAREDES DE AMBIENTES DE ÁREA ENTRE 5M² E 10M², ESPESSURA DE 1,0CM. AF_06/2014</v>
          </cell>
          <cell r="C5539" t="str">
            <v>M2</v>
          </cell>
          <cell r="D5539" t="str">
            <v>25,66</v>
          </cell>
        </row>
        <row r="5540">
          <cell r="A5540">
            <v>87425</v>
          </cell>
          <cell r="B5540" t="str">
            <v>APLICAÇÃO MANUAL DE GESSO SARRAFEADO (COM TALISCAS) EM PAREDES DE AMBIENTES DE ÁREA MENOR QUE 5M², ESPESSURA DE 1,0CM. AF_06/2014</v>
          </cell>
          <cell r="C5540" t="str">
            <v>M2</v>
          </cell>
          <cell r="D5540" t="str">
            <v>26,53</v>
          </cell>
        </row>
        <row r="5541">
          <cell r="A5541">
            <v>87426</v>
          </cell>
          <cell r="B5541" t="str">
            <v>APLICAÇÃO MANUAL DE GESSO SARRAFEADO (COM TALISCAS) EM PAREDES DE AMBIENTES DE ÁREA MAIOR QUE 10M², ESPESSURA DE 1,5CM. AF_06/2014</v>
          </cell>
          <cell r="C5541" t="str">
            <v>M2</v>
          </cell>
          <cell r="D5541" t="str">
            <v>29,60</v>
          </cell>
        </row>
        <row r="5542">
          <cell r="A5542">
            <v>87427</v>
          </cell>
          <cell r="B5542" t="str">
            <v>APLICAÇÃO MANUAL DE GESSO SARRAFEADO (COM TALISCAS) EM PAREDES DE AMBIENTES DE ÁREA ENTRE 5M² E 10M², ESPESSURA DE 1,5CM. AF_06/2014</v>
          </cell>
          <cell r="C5542" t="str">
            <v>M2</v>
          </cell>
          <cell r="D5542" t="str">
            <v>30,15</v>
          </cell>
        </row>
        <row r="5543">
          <cell r="A5543">
            <v>87428</v>
          </cell>
          <cell r="B5543" t="str">
            <v>APLICAÇÃO MANUAL DE GESSO SARRAFEADO (COM TALISCAS) EM PAREDES DE AMBIENTES DE ÁREA MENOR QUE 5M², ESPESSURA DE 1,5CM. AF_06/2014</v>
          </cell>
          <cell r="C5543" t="str">
            <v>M2</v>
          </cell>
          <cell r="D5543" t="str">
            <v>31,03</v>
          </cell>
        </row>
        <row r="5544">
          <cell r="A5544">
            <v>87429</v>
          </cell>
          <cell r="B5544" t="str">
            <v>APLICAÇÃO DE GESSO PROJETADO COM EQUIPAMENTO DE PROJEÇÃO EM PAREDES DE AMBIENTES DE ÁREA MAIOR QUE 10M², DESEMPENADO (SEM TALISCAS), ESPESSURA DE 0,5CM. AF_06/2014</v>
          </cell>
          <cell r="C5544" t="str">
            <v>M2</v>
          </cell>
          <cell r="D5544" t="str">
            <v>14,22</v>
          </cell>
        </row>
        <row r="5545">
          <cell r="A5545">
            <v>87430</v>
          </cell>
          <cell r="B5545" t="str">
            <v>APLICAÇÃO DE GESSO PROJETADO COM EQUIPAMENTO DE PROJEÇÃO EM PAREDES DE AMBIENTES DE ÁREA ENTRE 5M² E 10M², DESEMPENADO (SEM TALISCAS), ESPESSURA DE 0,5CM. AF_06/2014</v>
          </cell>
          <cell r="C5545" t="str">
            <v>M2</v>
          </cell>
          <cell r="D5545" t="str">
            <v>14,59</v>
          </cell>
        </row>
        <row r="5546">
          <cell r="A5546">
            <v>87431</v>
          </cell>
          <cell r="B5546" t="str">
            <v>APLICAÇÃO DE GESSO PROJETADO COM EQUIPAMENTO DE PROJEÇÃO EM PAREDES DE AMBIENTES DE ÁREA MENOR QUE 5M², DESEMPENADO (SEM TALISCAS), ESPESSURA DE 0,5CM. AF_06/2014</v>
          </cell>
          <cell r="C5546" t="str">
            <v>M2</v>
          </cell>
          <cell r="D5546" t="str">
            <v>14,77</v>
          </cell>
        </row>
        <row r="5547">
          <cell r="A5547">
            <v>87432</v>
          </cell>
          <cell r="B5547" t="str">
            <v>APLICAÇÃO DE GESSO PROJETADO COM EQUIPAMENTO DE PROJEÇÃO EM PAREDES DE AMBIENTES DE ÁREA MAIOR QUE 10M², DESEMPENADO (SEM TALISCAS), ESPESSURA DE 1,0CM. AF_06/2014</v>
          </cell>
          <cell r="C5547" t="str">
            <v>M2</v>
          </cell>
          <cell r="D5547" t="str">
            <v>20,65</v>
          </cell>
        </row>
        <row r="5548">
          <cell r="A5548">
            <v>87433</v>
          </cell>
          <cell r="B5548" t="str">
            <v>APLICAÇÃO DE GESSO PROJETADO COM EQUIPAMENTO DE PROJEÇÃO EM PAREDES DE AMBIENTES DE ÁREA ENTRE 5M² E 10M², DESEMPENADO (SEM TALISCAS), ESPESSURA DE 1,0CM. AF_06/2014</v>
          </cell>
          <cell r="C5548" t="str">
            <v>M2</v>
          </cell>
          <cell r="D5548" t="str">
            <v>21,38</v>
          </cell>
        </row>
        <row r="5549">
          <cell r="A5549">
            <v>87434</v>
          </cell>
          <cell r="B5549" t="str">
            <v>APLICAÇÃO DE GESSO PROJETADO COM EQUIPAMENTO DE PROJEÇÃO EM PAREDES DE AMBIENTES DE ÁREA MENOR QUE 5M², DESEMPENADO (SEM TALISCAS), ESPESSURA DE 1,0CM. AF_06/2014</v>
          </cell>
          <cell r="C5549" t="str">
            <v>M2</v>
          </cell>
          <cell r="D5549" t="str">
            <v>21,89</v>
          </cell>
        </row>
        <row r="5550">
          <cell r="A5550">
            <v>87435</v>
          </cell>
          <cell r="B5550" t="str">
            <v>APLICAÇÃO DE GESSO PROJETADO COM EQUIPAMENTO DE PROJEÇÃO EM PAREDES DE AMBIENTES DE ÁREA MAIOR QUE 10M², SARRAFEADO (COM TALISCAS), ESPESSURA DE 1,0CM. AF_06/2014</v>
          </cell>
          <cell r="C5550" t="str">
            <v>M2</v>
          </cell>
          <cell r="D5550" t="str">
            <v>22,96</v>
          </cell>
        </row>
        <row r="5551">
          <cell r="A5551">
            <v>87436</v>
          </cell>
          <cell r="B5551" t="str">
            <v>APLICAÇÃO DE GESSO PROJETADO COM EQUIPAMENTO DE PROJEÇÃO EM PAREDES DE AMBIENTES DE ÁREA ENTRE 5M² E 10M², SARRAFEADO (COM TALISCAS), ESPESSURA DE 1,0CM. AF_06/2014</v>
          </cell>
          <cell r="C5551" t="str">
            <v>M2</v>
          </cell>
          <cell r="D5551" t="str">
            <v>24,20</v>
          </cell>
        </row>
        <row r="5552">
          <cell r="A5552">
            <v>87437</v>
          </cell>
          <cell r="B5552" t="str">
            <v>APLICAÇÃO DE GESSO PROJETADO COM EQUIPAMENTO DE PROJEÇÃO EM PAREDES DE AMBIENTES DE ÁREA MENOR QUE 5M², SARRAFEADO (COM TALISCAS), ESPESSURA DE 1,0CM. AF_06/2014</v>
          </cell>
          <cell r="C5552" t="str">
            <v>M2</v>
          </cell>
          <cell r="D5552" t="str">
            <v>25,08</v>
          </cell>
        </row>
        <row r="5553">
          <cell r="A5553">
            <v>87438</v>
          </cell>
          <cell r="B5553" t="str">
            <v>APLICAÇÃO DE GESSO PROJETADO COM EQUIPAMENTO DE PROJEÇÃO EM PAREDES DE AMBIENTES DE ÁREA MAIOR QUE 10M², SARRAFEADO (COM TALISCAS), ESPESSURA DE 1,5CM. AF_06/2014</v>
          </cell>
          <cell r="C5553" t="str">
            <v>M2</v>
          </cell>
          <cell r="D5553" t="str">
            <v>28,38</v>
          </cell>
        </row>
        <row r="5554">
          <cell r="A5554">
            <v>87439</v>
          </cell>
          <cell r="B5554" t="str">
            <v>APLICAÇÃO DE GESSO PROJETADO COM EQUIPAMENTO DE PROJEÇÃO EM PAREDES DE AMBIENTES DE ÁREA ENTRE 5M² E 10M², SARRAFEADO (COM TALISCAS), ESPESSURA DE 1,5CM. AF_06/2014</v>
          </cell>
          <cell r="C5554" t="str">
            <v>M2</v>
          </cell>
          <cell r="D5554" t="str">
            <v>29,96</v>
          </cell>
        </row>
        <row r="5555">
          <cell r="A5555">
            <v>87440</v>
          </cell>
          <cell r="B5555" t="str">
            <v>APLICAÇÃO DE GESSO PROJETADO COM EQUIPAMENTO DE PROJEÇÃO EM PAREDES DE AMBIENTES DE ÁREA MENOR QUE 5M², SARRAFEADO (COM TALISCAS), ESPESSURA DE 1,5CM. AF_06/2014</v>
          </cell>
          <cell r="C5555" t="str">
            <v>M2</v>
          </cell>
          <cell r="D5555" t="str">
            <v>30,69</v>
          </cell>
        </row>
        <row r="5556">
          <cell r="A5556">
            <v>87527</v>
          </cell>
          <cell r="B5556" t="str">
            <v>EMBOÇO, PARA RECEBIMENTO DE CERÂMICA, EM ARGAMASSA TRAÇO 1:2:8, PREPARO MECÂNICO COM BETONEIRA 400L, APLICADO MANUALMENTE EM FACES INTERNAS DE PAREDES, PARA AMBIENTE COM ÁREA MENOR QUE 5M2, ESPESSURA DE 20MM, COM EXECUÇÃO DE TALISCAS. AF_06/2014</v>
          </cell>
          <cell r="C5556" t="str">
            <v>M2</v>
          </cell>
          <cell r="D5556" t="str">
            <v>32,76</v>
          </cell>
        </row>
        <row r="5557">
          <cell r="A5557">
            <v>87528</v>
          </cell>
          <cell r="B5557" t="str">
            <v>EMBOÇO, PARA RECEBIMENTO DE CERÂMICA, EM ARGAMASSA TRAÇO 1:2:8, PREPARO MANUAL, APLICADO MANUALMENTE EM FACES INTERNAS DE PAREDES, PARA AMBIENTE COM ÁREA MENOR QUE 5M2, ESPESSURA DE 20MM, COM EXECUÇÃO DE TALISCAS. AF_06/2014</v>
          </cell>
          <cell r="C5557" t="str">
            <v>M2</v>
          </cell>
          <cell r="D5557" t="str">
            <v>36,00</v>
          </cell>
        </row>
        <row r="5558">
          <cell r="A5558">
            <v>87529</v>
          </cell>
          <cell r="B5558" t="str">
            <v>MASSA ÚNICA, PARA RECEBIMENTO DE PINTURA, EM ARGAMASSA TRAÇO 1:2:8, PREPARO MECÂNICO COM BETONEIRA 400L, APLICADA MANUALMENTE EM FACES INTERNAS DE PAREDES, ESPESSURA DE 20MM, COM EXECUÇÃO DE TALISCAS. AF_06/2014</v>
          </cell>
          <cell r="C5558" t="str">
            <v>M2</v>
          </cell>
          <cell r="D5558" t="str">
            <v>30,16</v>
          </cell>
        </row>
        <row r="5559">
          <cell r="A5559">
            <v>87530</v>
          </cell>
          <cell r="B5559" t="str">
            <v>MASSA ÚNICA, PARA RECEBIMENTO DE PINTURA, EM ARGAMASSA TRAÇO 1:2:8, PREPARO MANUAL, APLICADA MANUALMENTE EM FACES INTERNAS DE PAREDES, ESPESSURA DE 20MM, COM EXECUÇÃO DE TALISCAS. AF_06/2014</v>
          </cell>
          <cell r="C5559" t="str">
            <v>M2</v>
          </cell>
          <cell r="D5559" t="str">
            <v>33,40</v>
          </cell>
        </row>
        <row r="5560">
          <cell r="A5560">
            <v>87531</v>
          </cell>
          <cell r="B5560" t="str">
            <v>EMBOÇO, PARA RECEBIMENTO DE CERÂMICA, EM ARGAMASSA TRAÇO 1:2:8, PREPARO MECÂNICO COM BETONEIRA 400L, APLICADO MANUALMENTE EM FACES INTERNAS DE PAREDES, PARA AMBIENTE COM ÁREA ENTRE 5M2 E 10M2, ESPESSURA DE 20MM, COM EXECUÇÃO DE TALISCAS. AF_06/2014</v>
          </cell>
          <cell r="C5560" t="str">
            <v>M2</v>
          </cell>
          <cell r="D5560" t="str">
            <v>29,22</v>
          </cell>
        </row>
        <row r="5561">
          <cell r="A5561">
            <v>87532</v>
          </cell>
          <cell r="B5561" t="str">
            <v>EMBOÇO, PARA RECEBIMENTO DE CERÂMICA, EM ARGAMASSA TRAÇO 1:2:8, PREPARO MANUAL, APLICADO MANUALMENTE EM FACES INTERNAS DE PAREDES, PARA AMBIENTE COM ÁREA  ENTRE 5M2 E 10M2, ESPESSURA DE 20MM, COM EXECUÇÃO DE TALISCAS. AF_06/2014</v>
          </cell>
          <cell r="C5561" t="str">
            <v>M2</v>
          </cell>
          <cell r="D5561" t="str">
            <v>32,46</v>
          </cell>
        </row>
        <row r="5562">
          <cell r="A5562">
            <v>87535</v>
          </cell>
          <cell r="B5562" t="str">
            <v>EMBOÇO, PARA RECEBIMENTO DE CERÂMICA, EM ARGAMASSA TRAÇO 1:2:8, PREPARO MECÂNICO COM BETONEIRA 400L, APLICADO MANUALMENTE EM FACES INTERNAS DE PAREDES, PARA AMBIENTE COM ÁREA  MAIOR QUE 10M2, ESPESSURA DE 20MM, COM EXECUÇÃO DE TALISCAS. AF_06/2014</v>
          </cell>
          <cell r="C5562" t="str">
            <v>M2</v>
          </cell>
          <cell r="D5562" t="str">
            <v>26,62</v>
          </cell>
        </row>
        <row r="5563">
          <cell r="A5563">
            <v>87536</v>
          </cell>
          <cell r="B5563" t="str">
            <v>EMBOÇO, PARA RECEBIMENTO DE CERÂMICA, EM ARGAMASSA TRAÇO 1:2:8, PREPARO MANUAL, APLICADO MANUALMENTE EM FACES INTERNAS DE PAREDES, PARA AMBIENTE COM ÁREA  MAIOR QUE 10M2, ESPESSURA DE 20MM, COM EXECUÇÃO DE TALISCAS. AF_06/2014</v>
          </cell>
          <cell r="C5563" t="str">
            <v>M2</v>
          </cell>
          <cell r="D5563" t="str">
            <v>29,86</v>
          </cell>
        </row>
        <row r="5564">
          <cell r="A5564">
            <v>87537</v>
          </cell>
          <cell r="B5564" t="str">
            <v>EMBOÇO, PARA RECEBIMENTO DE CERÂMICA, EM ARGAMASSA INDUSTRIALIZADA, PREPARO MECÂNICO, APLICADO COM EQUIPAMENTO DE MISTURA E PROJEÇÃO DE 1,5 M3/H DE ARGAMASSA EM FACES INTERNAS DE PAREDES, PARA AMBIENTE COM ÁREA  MENOR QUE 5M2, ESPESSURA DE 20MM, COM EXECU</v>
          </cell>
          <cell r="C5564" t="str">
            <v>M2</v>
          </cell>
          <cell r="D5564" t="str">
            <v>67,15</v>
          </cell>
        </row>
        <row r="5565">
          <cell r="A5565">
            <v>87538</v>
          </cell>
          <cell r="B5565" t="str">
            <v>MASSA ÚNICA, PARA RECEBIMENTO DE PINTURA, EM ARGAMASSA INDUSTRIALIZADA, PREPARO MECÂNICO, APLICADO COM EQUIPAMENTO DE MISTURA E PROJEÇÃO DE 1,5 M3/H DE ARGAMASSA EM FACES INTERNAS DE PAREDES, ESPESSURA DE 20MM, COM EXECUÇÃO DE TALISCAS. AF_06/2014</v>
          </cell>
          <cell r="C5565" t="str">
            <v>M2</v>
          </cell>
          <cell r="D5565" t="str">
            <v>64,92</v>
          </cell>
        </row>
        <row r="5566">
          <cell r="A5566">
            <v>87539</v>
          </cell>
          <cell r="B5566" t="str">
            <v>EMBOÇO, PARA RECEBIMENTO DE CERÂMICA, EM ARGAMASSA INDUSTRIALIZADA, PREPARO MECÂNICO, APLICADO COM EQUIPAMENTO DE MISTURA E PROJEÇÃO DE 1,5 M3/H DE ARGAMASSA EM FACES INTERNAS DE PAREDES, PARA AMBIENTE COM ÁREA ENTRE 5M2 E 10M2, ESPESSURA DE 20MM, COM EXE</v>
          </cell>
          <cell r="C5566" t="str">
            <v>M2</v>
          </cell>
          <cell r="D5566" t="str">
            <v>64,13</v>
          </cell>
        </row>
        <row r="5567">
          <cell r="A5567">
            <v>87541</v>
          </cell>
          <cell r="B5567" t="str">
            <v>EMBOÇO, PARA RECEBIMENTO DE CERÂMICA, EM ARGAMASSA INDUSTRIALIZADA, PREPARO MECÂNICO, APLICADO COM EQUIPAMENTO DE MISTURA E PROJEÇÃO DE 1,5 M3/H DE ARGAMASSA EM FACES INTERNAS DE PAREDES, PARA AMBIENTE COM ÁREA MAIOR QUE 10M2, ESPESSURA DE 20MM, COM EXECU</v>
          </cell>
          <cell r="C5567" t="str">
            <v>M2</v>
          </cell>
          <cell r="D5567" t="str">
            <v>61,90</v>
          </cell>
        </row>
        <row r="5568">
          <cell r="A5568">
            <v>87543</v>
          </cell>
          <cell r="B5568" t="str">
            <v>MASSA ÚNICA, PARA RECEBIMENTO DE PINTURA OU CERÂMICA, ARGAMASSA INDUSTRIALIZADA, PREPARO MECÂNICO, APLICADO COM EQUIPAMENTO DE MISTURA E PROJEÇÃO DE 1,5 M3/H EM FACES INTERNAS DE PAREDES, ESPESSURA DE 5MM, SEM EXECUÇÃO DE TALISCAS. AF_06/2014</v>
          </cell>
          <cell r="C5568" t="str">
            <v>M2</v>
          </cell>
          <cell r="D5568" t="str">
            <v>20,93</v>
          </cell>
        </row>
        <row r="5569">
          <cell r="A5569">
            <v>87545</v>
          </cell>
          <cell r="B5569" t="str">
            <v>EMBOÇO, PARA RECEBIMENTO DE CERÂMICA, EM ARGAMASSA TRAÇO 1:2:8, PREPARO MECÂNICO COM BETONEIRA 400L, APLICADO MANUALMENTE EM FACES INTERNAS DE PAREDES, PARA AMBIENTE COM ÁREA MENOR QUE 5M2, ESPESSURA DE 10MM, COM EXECUÇÃO DE TALISCAS. AF_06/2014</v>
          </cell>
          <cell r="C5569" t="str">
            <v>M2</v>
          </cell>
          <cell r="D5569" t="str">
            <v>21,66</v>
          </cell>
        </row>
        <row r="5570">
          <cell r="A5570">
            <v>87546</v>
          </cell>
          <cell r="B5570" t="str">
            <v>EMBOÇO, PARA RECEBIMENTO DE CERÂMICA, EM ARGAMASSA TRAÇO 1:2:8, PREPARO MANUAL, APLICADO MANUALMENTE EM FACES INTERNAS DE PAREDES, PARA AMBIENTE COM ÁREA MENOR QUE 5M2, ESPESSURA DE 10MM, COM EXECUÇÃO DE TALISCAS. AF_06/2014</v>
          </cell>
          <cell r="C5570" t="str">
            <v>M2</v>
          </cell>
          <cell r="D5570" t="str">
            <v>23,50</v>
          </cell>
        </row>
        <row r="5571">
          <cell r="A5571">
            <v>87547</v>
          </cell>
          <cell r="B5571" t="str">
            <v>MASSA ÚNICA, PARA RECEBIMENTO DE PINTURA, EM ARGAMASSA TRAÇO 1:2:8, PREPARO MECÂNICO COM BETONEIRA 400L, APLICADA MANUALMENTE EM FACES INTERNAS DE PAREDES, ESPESSURA DE 10MM, COM EXECUÇÃO DE TALISCAS. AF_06/2014</v>
          </cell>
          <cell r="C5571" t="str">
            <v>M2</v>
          </cell>
          <cell r="D5571" t="str">
            <v>19,07</v>
          </cell>
        </row>
        <row r="5572">
          <cell r="A5572">
            <v>87548</v>
          </cell>
          <cell r="B5572" t="str">
            <v>MASSA ÚNICA, PARA RECEBIMENTO DE PINTURA, EM ARGAMASSA TRAÇO 1:2:8, PREPARO MANUAL, APLICADA MANUALMENTE EM FACES INTERNAS DE PAREDES, ESPESSURA DE 10MM, COM EXECUÇÃO DE TALISCAS. AF_06/2014</v>
          </cell>
          <cell r="C5572" t="str">
            <v>M2</v>
          </cell>
          <cell r="D5572" t="str">
            <v>20,91</v>
          </cell>
        </row>
        <row r="5573">
          <cell r="A5573">
            <v>87549</v>
          </cell>
          <cell r="B5573" t="str">
            <v>EMBOÇO, PARA RECEBIMENTO DE CERÂMICA, EM ARGAMASSA TRAÇO 1:2:8, PREPARO MECÂNICO COM BETONEIRA 400L, APLICADO MANUALMENTE EM FACES INTERNAS DE PAREDES, PARA AMBIENTE COM ÁREA ENTRE 5M2 E 10M2, ESPESSURA DE 10MM, COM EXECUÇÃO DE TALISCAS. AF_06/2014</v>
          </cell>
          <cell r="C5573" t="str">
            <v>M2</v>
          </cell>
          <cell r="D5573" t="str">
            <v>18,13</v>
          </cell>
        </row>
        <row r="5574">
          <cell r="A5574">
            <v>87550</v>
          </cell>
          <cell r="B5574" t="str">
            <v>EMBOÇO, PARA RECEBIMENTO DE CERÂMICA, EM ARGAMASSA TRAÇO 1:2:8, PREPARO MANUAL, APLICADO MANUALMENTE EM FACES INTERNAS DE PAREDES, PARA AMBIENTE COM ÁREA ENTRE 5M2 E 10M2, ESPESSURA DE 10MM, COM EXECUÇÃO DE TALISCAS. AF_06/2014</v>
          </cell>
          <cell r="C5574" t="str">
            <v>M2</v>
          </cell>
          <cell r="D5574" t="str">
            <v>19,97</v>
          </cell>
        </row>
        <row r="5575">
          <cell r="A5575">
            <v>87553</v>
          </cell>
          <cell r="B5575" t="str">
            <v>EMBOÇO, PARA RECEBIMENTO DE CERÂMICA, EM ARGAMASSA TRAÇO 1:2:8, PREPARO MECÂNICO COM BETONEIRA 400L, APLICADO MANUALMENTE EM FACES INTERNAS DE PAREDES, PARA AMBIENTE COM ÁREA MAIOR QUE 10M2, ESPESSURA DE 10MM, COM EXECUÇÃO DE TALISCAS. AF_06/2014</v>
          </cell>
          <cell r="C5575" t="str">
            <v>M2</v>
          </cell>
          <cell r="D5575" t="str">
            <v>15,52</v>
          </cell>
        </row>
        <row r="5576">
          <cell r="A5576">
            <v>87554</v>
          </cell>
          <cell r="B5576" t="str">
            <v>EMBOÇO, PARA RECEBIMENTO DE CERÂMICA, EM ARGAMASSA TRAÇO 1:2:8, PREPARO MANUAL, APLICADO MANUALMENTE EM FACES INTERNAS DE PAREDES, PARA AMBIENTE COM ÁREA MAIOR QUE 10M2, ESPESSURA DE 10MM, COM EXECUÇÃO DE TALISCAS. AF_06/2014</v>
          </cell>
          <cell r="C5576" t="str">
            <v>M2</v>
          </cell>
          <cell r="D5576" t="str">
            <v>17,36</v>
          </cell>
        </row>
        <row r="5577">
          <cell r="A5577">
            <v>87555</v>
          </cell>
          <cell r="B5577" t="str">
            <v>EMBOÇO, PARA RECEBIMENTO DE CERÂMICA, EM ARGAMASSA INDUSTRIALIZADA, PREPARO MECÂNICO, APLICADO COM EQUIPAMENTO DE MISTURA E PROJEÇÃO DE 1,5 M3/H DE ARGAMASSA EM FACES INTERNAS DE PAREDES, PARA AMBIENTE COM ÁREA MENOR QUE 5M2, ESPESSURA DE 10MM, COM EXECUÇ</v>
          </cell>
          <cell r="C5577" t="str">
            <v>M2</v>
          </cell>
          <cell r="D5577" t="str">
            <v>40,35</v>
          </cell>
        </row>
        <row r="5578">
          <cell r="A5578">
            <v>87556</v>
          </cell>
          <cell r="B5578" t="str">
            <v>MASSA ÚNICA, PARA RECEBIMENTO DE PINTURA, EM ARGAMASSA INDUSTRIALIZADA, PREPARO MECÂNICO, APLICADO COM EQUIPAMENTO DE MISTURA E PROJEÇÃO DE 1,5 M3/H DE ARGAMASSA EM FACES INTERNAS DE PAREDES, ESPESSURA DE 10MM, COM EXECUÇÃO DE TALISCAS. AF_06/2014</v>
          </cell>
          <cell r="C5578" t="str">
            <v>M2</v>
          </cell>
          <cell r="D5578" t="str">
            <v>38,14</v>
          </cell>
        </row>
        <row r="5579">
          <cell r="A5579">
            <v>87557</v>
          </cell>
          <cell r="B5579" t="str">
            <v>EMBOÇO, PARA RECEBIMENTO DE CERÂMICA, EM ARGAMASSA INDUSTRIALIZADA, PREPARO MECÂNICO, APLICADO COM EQUIPAMENTO DE MISTURA E PROJEÇÃO DE 1,5 M3/H DE ARGAMASSA EM FACES INTERNAS DE PAREDES, PARA AMBIENTE COM ÁREA ENTRE 5M2 E 10M2, ESPESSURA DE 10MM, COM EXE</v>
          </cell>
          <cell r="C5579" t="str">
            <v>M2</v>
          </cell>
          <cell r="D5579" t="str">
            <v>37,32</v>
          </cell>
        </row>
        <row r="5580">
          <cell r="A5580">
            <v>87559</v>
          </cell>
          <cell r="B5580" t="str">
            <v>EMBOÇO, PARA RECEBIMENTO DE CERÂMICA, EM ARGAMASSA INDUSTRIALIZADA, PREPARO MECÂNICO, APLICADO COM EQUIPAMENTO DE MISTURA E PROJEÇÃO DE 1,5 M3/H DE ARGAMASSA EM FACES INTERNAS DE PAREDES, PARA AMBIENTE COM ÁREA MAIOR QUE 10M2, ESPESSURA DE 10MM, COM EXECU</v>
          </cell>
          <cell r="C5580" t="str">
            <v>M2</v>
          </cell>
          <cell r="D5580" t="str">
            <v>35,10</v>
          </cell>
        </row>
        <row r="5581">
          <cell r="A5581">
            <v>87561</v>
          </cell>
          <cell r="B5581" t="str">
            <v>MASSA ÚNICA, PARA RECEBIMENTO DE PINTURA OU CERÂMICA, EM ARGAMASSA INDUSTRIALIZADA, PREPARO MECÂNICO, APLICADO COM EQUIPAMENTO DE MISTURA E PROJEÇÃO DE 1,5 M3/H DE ARGAMASSA EM FACES INTERNAS DE PAREDES, ESPESSURA DE 10MM, SEM EXECUÇÃO DE TALISCAS. AF_06/</v>
          </cell>
          <cell r="C5581" t="str">
            <v>M2</v>
          </cell>
          <cell r="D5581" t="str">
            <v>37,52</v>
          </cell>
        </row>
        <row r="5582">
          <cell r="A5582">
            <v>87775</v>
          </cell>
          <cell r="B5582" t="str">
            <v>EMBOÇO OU MASSA ÚNICA EM ARGAMASSA TRAÇO 1:2:8, PREPARO MECÂNICO COM BETONEIRA 400 L, APLICADA MANUALMENTE EM PANOS DE FACHADA COM PRESENÇA DE VÃOS, ESPESSURA DE 25 MM. AF_06/2014</v>
          </cell>
          <cell r="C5582" t="str">
            <v>M2</v>
          </cell>
          <cell r="D5582" t="str">
            <v>43,26</v>
          </cell>
        </row>
        <row r="5583">
          <cell r="A5583">
            <v>87777</v>
          </cell>
          <cell r="B5583" t="str">
            <v>EMBOÇO OU MASSA ÚNICA EM ARGAMASSA TRAÇO 1:2:8, PREPARO MANUAL, APLICADA MANUALMENTE EM PANOS DE FACHADA COM PRESENÇA DE VÃOS, ESPESSURA DE 25 MM. AF_06/2014</v>
          </cell>
          <cell r="C5583" t="str">
            <v>M2</v>
          </cell>
          <cell r="D5583" t="str">
            <v>45,97</v>
          </cell>
        </row>
        <row r="5584">
          <cell r="A5584">
            <v>87778</v>
          </cell>
          <cell r="B5584" t="str">
            <v>EMBOÇO OU MASSA ÚNICA EM ARGAMASSA INDUSTRIALIZADA, PREPARO MECÂNICO E APLICAÇÃO COM EQUIPAMENTO DE MISTURA E PROJEÇÃO DE 1,5 M3/H DE ARGAMASSA EM PANOS DE FACHADA COM PRESENÇA DE VÃOS, ESPESSURA DE 25 MM. AF_06/2014</v>
          </cell>
          <cell r="C5584" t="str">
            <v>M2</v>
          </cell>
          <cell r="D5584" t="str">
            <v>70,07</v>
          </cell>
        </row>
        <row r="5585">
          <cell r="A5585">
            <v>87779</v>
          </cell>
          <cell r="B5585" t="str">
            <v>EMBOÇO OU MASSA ÚNICA EM ARGAMASSA TRAÇO 1:2:8, PREPARO MECÂNICO COM BETONEIRA 400 L, APLICADA MANUALMENTE EM PANOS DE FACHADA COM PRESENÇA DE VÃOS, ESPESSURA DE 35 MM. AF_06/2014</v>
          </cell>
          <cell r="C5585" t="str">
            <v>M2</v>
          </cell>
          <cell r="D5585" t="str">
            <v>51,31</v>
          </cell>
        </row>
        <row r="5586">
          <cell r="A5586">
            <v>87781</v>
          </cell>
          <cell r="B5586" t="str">
            <v>EMBOÇO OU MASSA ÚNICA EM ARGAMASSA TRAÇO 1:2:8, PREPARO MANUAL, APLICADA MANUALMENTE EM PANOS DE FACHADA COM PRESENÇA DE VÃOS, ESPESSURA DE 35 MM. AF_06/2014</v>
          </cell>
          <cell r="C5586" t="str">
            <v>M2</v>
          </cell>
          <cell r="D5586" t="str">
            <v>54,94</v>
          </cell>
        </row>
        <row r="5587">
          <cell r="A5587">
            <v>87783</v>
          </cell>
          <cell r="B5587" t="str">
            <v>EMBOÇO OU MASSA ÚNICA EM ARGAMASSA INDUSTRIALIZADA, PREPARO MECÂNICO E APLICAÇÃO COM EQUIPAMENTO DE MISTURA E PROJEÇÃO DE 1,5 M3/H DE ARGAMASSA EM PANOS DE FACHADA COM PRESENÇA DE VÃOS, ESPESSURA DE 35 MM. AF_06/2014</v>
          </cell>
          <cell r="C5587" t="str">
            <v>M2</v>
          </cell>
          <cell r="D5587" t="str">
            <v>88,72</v>
          </cell>
        </row>
        <row r="5588">
          <cell r="A5588">
            <v>87784</v>
          </cell>
          <cell r="B5588" t="str">
            <v>EMBOÇO OU MASSA ÚNICA EM ARGAMASSA TRAÇO 1:2:8, PREPARO MECÂNICO COM BETONEIRA 400 L, APLICADA MANUALMENTE EM PANOS DE FACHADA COM PRESENÇA DE VÃOS, ESPESSURA DE 45 MM. AF_06/2014</v>
          </cell>
          <cell r="C5588" t="str">
            <v>M2</v>
          </cell>
          <cell r="D5588" t="str">
            <v>59,37</v>
          </cell>
        </row>
        <row r="5589">
          <cell r="A5589">
            <v>87786</v>
          </cell>
          <cell r="B5589" t="str">
            <v>EMBOÇO OU MASSA ÚNICA EM ARGAMASSA TRAÇO 1:2:8, PREPARO MANUAL, APLICADA MANUALMENTE EM PANOS DE FACHADA COM PRESENÇA DE VÃOS, ESPESSURA DE 45 MM. AF_06/2014</v>
          </cell>
          <cell r="C5589" t="str">
            <v>M2</v>
          </cell>
          <cell r="D5589" t="str">
            <v>63,91</v>
          </cell>
        </row>
        <row r="5590">
          <cell r="A5590">
            <v>87787</v>
          </cell>
          <cell r="B5590" t="str">
            <v>EMBOÇO OU MASSA ÚNICA EM ARGAMASSA INDUSTRIALIZADA, PREPARO MECÂNICO E APLICAÇÃO COM EQUIPAMENTO DE MISTURA E PROJEÇÃO DE 1,5 M3/H DE ARGAMASSA EM PANOS DE FACHADA COM PRESENÇA DE VÃOS, ESPESSURA DE 45 MM. AF_06/2014</v>
          </cell>
          <cell r="C5590" t="str">
            <v>M2</v>
          </cell>
          <cell r="D5590" t="str">
            <v>107,37</v>
          </cell>
        </row>
        <row r="5591">
          <cell r="A5591">
            <v>87788</v>
          </cell>
          <cell r="B5591" t="str">
            <v>EMBOÇO OU MASSA ÚNICA EM ARGAMASSA TRAÇO 1:2:8, PREPARO MECÂNICO COM BETONEIRA 400 L, APLICADA MANUALMENTE EM PANOS DE FACHADA COM PRESENÇA DE VÃOS, ESPESSURA MAIOR OU IGUAL A 50 MM. AF_06/2014</v>
          </cell>
          <cell r="C5591" t="str">
            <v>M2</v>
          </cell>
          <cell r="D5591" t="str">
            <v>74,92</v>
          </cell>
        </row>
        <row r="5592">
          <cell r="A5592">
            <v>87790</v>
          </cell>
          <cell r="B5592" t="str">
            <v>EMBOÇO OU MASSA ÚNICA EM ARGAMASSA TRAÇO 1:2:8, PREPARO MANUAL, APLICADA MANUALMENTE EM PANOS DE FACHADA COM PRESENÇA DE VÃOS, ESPESSURA MAIOR OU IGUAL A 50 MM. AF_06/2014</v>
          </cell>
          <cell r="C5592" t="str">
            <v>M2</v>
          </cell>
          <cell r="D5592" t="str">
            <v>79,92</v>
          </cell>
        </row>
        <row r="5593">
          <cell r="A5593">
            <v>87791</v>
          </cell>
          <cell r="B5593" t="str">
            <v>EMBOÇO OU MASSA ÚNICA EM ARGAMASSA INDUSTRIALIZADA, PREPARO MECÂNICO E APLICAÇÃO COM EQUIPAMENTO DE MISTURA E PROJEÇÃO DE 1,5 M3/H DE ARGAMASSA EM PANOS DE FACHADA COM PRESENÇA DE VÃOS, ESPESSURA MAIOR OU IGUAL A 50 MM. AF_06/2014</v>
          </cell>
          <cell r="C5593" t="str">
            <v>M2</v>
          </cell>
          <cell r="D5593" t="str">
            <v>125,20</v>
          </cell>
        </row>
        <row r="5594">
          <cell r="A5594">
            <v>87792</v>
          </cell>
          <cell r="B5594" t="str">
            <v>EMBOÇO OU MASSA ÚNICA EM ARGAMASSA TRAÇO 1:2:8, PREPARO MECÂNICO COM BETONEIRA 400 L, APLICADA MANUALMENTE EM PANOS CEGOS DE FACHADA (SEM PRESENÇA DE VÃOS), ESPESSURA DE 25 MM. AF_06/2014</v>
          </cell>
          <cell r="C5594" t="str">
            <v>M2</v>
          </cell>
          <cell r="D5594" t="str">
            <v>29,88</v>
          </cell>
        </row>
        <row r="5595">
          <cell r="A5595">
            <v>87794</v>
          </cell>
          <cell r="B5595" t="str">
            <v>EMBOÇO OU MASSA ÚNICA EM ARGAMASSA TRAÇO 1:2:8, PREPARO MANUAL, APLICADA MANUALMENTE EM PANOS CEGOS DE FACHADA (SEM PRESENÇA DE VÃOS), ESPESSURA DE 25 MM. AF_06/2014</v>
          </cell>
          <cell r="C5595" t="str">
            <v>M2</v>
          </cell>
          <cell r="D5595" t="str">
            <v>32,40</v>
          </cell>
        </row>
        <row r="5596">
          <cell r="A5596">
            <v>87795</v>
          </cell>
          <cell r="B5596" t="str">
            <v>EMBOÇO OU MASSA ÚNICA EM ARGAMASSA INDUSTRIALIZADA, PREPARO MECÂNICO E APLICAÇÃO COM EQUIPAMENTO DE MISTURA E PROJEÇÃO DE 1,5 M3/H DE ARGAMASSA EM PANOS CEGOS DE FACHADA (SEM PRESENÇA DE VÃOS), ESPESSURA DE 25 MM. AF_06/2014</v>
          </cell>
          <cell r="C5596" t="str">
            <v>M2</v>
          </cell>
          <cell r="D5596" t="str">
            <v>54,61</v>
          </cell>
        </row>
        <row r="5597">
          <cell r="A5597">
            <v>87797</v>
          </cell>
          <cell r="B5597" t="str">
            <v>EMBOÇO OU MASSA ÚNICA EM ARGAMASSA TRAÇO 1:2:8, PREPARO MECÂNICO COM BETONEIRA 400 L, APLICADA MANUALMENTE EM PANOS CEGOS DE FACHADA (SEM PRESENÇA DE VÃOS), ESPESSURA DE 35 MM. AF_06/2014</v>
          </cell>
          <cell r="C5597" t="str">
            <v>M2</v>
          </cell>
          <cell r="D5597" t="str">
            <v>37,58</v>
          </cell>
        </row>
        <row r="5598">
          <cell r="A5598">
            <v>87799</v>
          </cell>
          <cell r="B5598" t="str">
            <v>EMBOÇO OU MASSA ÚNICA EM ARGAMASSA TRAÇO 1:2:8, PREPARO MANUAL, APLICADA MANUALMENTE EM PANOS CEGOS DE FACHADA (SEM PRESENÇA DE VÃOS), ESPESSURA DE 35 MM. AF_06/2014</v>
          </cell>
          <cell r="C5598" t="str">
            <v>M2</v>
          </cell>
          <cell r="D5598" t="str">
            <v>40,96</v>
          </cell>
        </row>
        <row r="5599">
          <cell r="A5599">
            <v>87800</v>
          </cell>
          <cell r="B5599" t="str">
            <v>EMBOÇO OU MASSA ÚNICA EM ARGAMASSA INDUSTRIALIZADA, PREPARO MECÂNICO E APLICAÇÃO COM EQUIPAMENTO DE MISTURA E PROJEÇÃO DE 1,5 M3/H DE ARGAMASSA EM PANOS CEGOS DE FACHADA (SEM PRESENÇA DE VÃOS), ESPESSURA DE 35 MM. AF_06/2014</v>
          </cell>
          <cell r="C5599" t="str">
            <v>M2</v>
          </cell>
          <cell r="D5599" t="str">
            <v>72,21</v>
          </cell>
        </row>
        <row r="5600">
          <cell r="A5600">
            <v>87801</v>
          </cell>
          <cell r="B5600" t="str">
            <v>EMBOÇO OU MASSA ÚNICA EM ARGAMASSA TRAÇO 1:2:8, PREPARO MECÂNICO COM BETONEIRA 400 L, APLICADA MANUALMENTE EM PANOS CEGOS DE FACHADA (SEM PRESENÇA DE VÃOS), ESPESSURA DE 45 MM. AF_06/2014</v>
          </cell>
          <cell r="C5600" t="str">
            <v>M2</v>
          </cell>
          <cell r="D5600" t="str">
            <v>45,28</v>
          </cell>
        </row>
        <row r="5601">
          <cell r="A5601">
            <v>87803</v>
          </cell>
          <cell r="B5601" t="str">
            <v>EMBOÇO OU MASSA ÚNICA EM ARGAMASSA TRAÇO 1:2:8, PREPARO MANUAL, APLICADA MANUALMENTE EM PANOS CEGOS DE FACHADA (SEM PRESENÇA DE VÃOS), ESPESSURA DE 45 MM. AF_06/2014</v>
          </cell>
          <cell r="C5601" t="str">
            <v>M2</v>
          </cell>
          <cell r="D5601" t="str">
            <v>49,52</v>
          </cell>
        </row>
        <row r="5602">
          <cell r="A5602">
            <v>87804</v>
          </cell>
          <cell r="B5602" t="str">
            <v>EMBOÇO OU MASSA ÚNICA EM ARGAMASSA INDUSTRIALIZADA, PREPARO MECÂNICO E APLICAÇÃO COM EQUIPAMENTO DE MISTURA E PROJEÇÃO DE 1,5 M3/H DE ARGAMASSA EM PANOS CEGOS DE FACHADA (SEM PRESENÇA DE VÃOS), ESPESSURA DE 45 MM. AF_06/2014</v>
          </cell>
          <cell r="C5602" t="str">
            <v>M2</v>
          </cell>
          <cell r="D5602" t="str">
            <v>89,81</v>
          </cell>
        </row>
        <row r="5603">
          <cell r="A5603">
            <v>87805</v>
          </cell>
          <cell r="B5603" t="str">
            <v>EMBOÇO OU MASSA ÚNICA EM ARGAMASSA TRAÇO 1:2:8, PREPARO MECÂNICO COM BETONEIRA 400 L, APLICADA MANUALMENTE EM PANOS CEGOS DE FACHADA (SEM PRESENÇA DE VÃOS), ESPESSURA MAIOR OU IGUAL A 50 MM. AF_06/2014</v>
          </cell>
          <cell r="C5603" t="str">
            <v>M2</v>
          </cell>
          <cell r="D5603" t="str">
            <v>51,78</v>
          </cell>
        </row>
        <row r="5604">
          <cell r="A5604">
            <v>87807</v>
          </cell>
          <cell r="B5604" t="str">
            <v>EMBOÇO OU MASSA ÚNICA EM ARGAMASSA TRAÇO 1:2:8, PREPARO MANUAL, APLICADA MANUALMENTE EM PANOS CEGOS DE FACHADA (SEM PRESENÇA DE VÃOS), ESPESSURA MAIOR OU IGUAL A 50 MM. AF_06/2014</v>
          </cell>
          <cell r="C5604" t="str">
            <v>M2</v>
          </cell>
          <cell r="D5604" t="str">
            <v>56,45</v>
          </cell>
        </row>
        <row r="5605">
          <cell r="A5605">
            <v>87808</v>
          </cell>
          <cell r="B5605" t="str">
            <v>EMBOÇO OU MASSA ÚNICA EM ARGAMASSA INDUSTRIALIZADA, PREPARO MECÂNICO E APLICAÇÃO COM EQUIPAMENTO DE MISTURA E PROJEÇÃO DE 1,5 M3/H DE ARGAMASSA EM PANOS CEGOS DE FACHADA (SEM PRESENÇA DE VÃOS), ESPESSURA MAIOR OU IGUAL A 50 MM. AF_06/2014</v>
          </cell>
          <cell r="C5605" t="str">
            <v>M2</v>
          </cell>
          <cell r="D5605" t="str">
            <v>98,28</v>
          </cell>
        </row>
        <row r="5606">
          <cell r="A5606">
            <v>87809</v>
          </cell>
          <cell r="B5606" t="str">
            <v>EMBOÇO OU MASSA ÚNICA EM ARGAMASSA TRAÇO 1:2:8, PREPARO MECÂNICO COM BETONEIRA 400 L, APLICADA MANUALMENTE EM SUPERFÍCIES EXTERNAS DA SACADA, ESPESSURA DE 25 MM, SEM USO DE TELA METÁLICA DE REFORÇO CONTRA FISSURAÇÃO. AF_06/2014</v>
          </cell>
          <cell r="C5606" t="str">
            <v>M2</v>
          </cell>
          <cell r="D5606" t="str">
            <v>65,98</v>
          </cell>
        </row>
        <row r="5607">
          <cell r="A5607">
            <v>87811</v>
          </cell>
          <cell r="B5607" t="str">
            <v>EMBOÇO OU MASSA ÚNICA EM ARGAMASSA TRAÇO 1:2:8, PREPARO MANUAL, APLICADA MANUALMENTE EM SUPERFÍCIES EXTERNAS DA SACADA, ESPESSURA DE 25 MM, SEM USO DE TELA METÁLICA DE REFORÇO CONTRA FISSURAÇÃO. AF_06/2014</v>
          </cell>
          <cell r="C5607" t="str">
            <v>M2</v>
          </cell>
          <cell r="D5607" t="str">
            <v>68,50</v>
          </cell>
        </row>
        <row r="5608">
          <cell r="A5608">
            <v>87812</v>
          </cell>
          <cell r="B5608" t="str">
            <v>EMBOÇO OU MASSA ÚNICA EM ARGAMASSA INDUSTRIALIZADA, PREPARO MECÂNICO E APLICAÇÃO COM EQUIPAMENTO DE MISTURA E PROJEÇÃO DE 1,5 M3/H EM SUPERFÍCIES EXTERNAS DA SACADA, ESPESSURA 25 MM, SEM USO DE TELA METÁLICA. AF_06/2014</v>
          </cell>
          <cell r="C5608" t="str">
            <v>M2</v>
          </cell>
          <cell r="D5608" t="str">
            <v>90,37</v>
          </cell>
        </row>
        <row r="5609">
          <cell r="A5609">
            <v>87813</v>
          </cell>
          <cell r="B5609" t="str">
            <v>EMBOÇO OU MASSA ÚNICA EM ARGAMASSA TRAÇO 1:2:8, PREPARO MECÂNICO COM BETONEIRA 400 L, APLICADA MANUALMENTE EM SUPERFÍCIES EXTERNAS DA SACADA, ESPESSURA DE 35 MM, SEM USO DE TELA METÁLICA DE REFORÇO CONTRA FISSURAÇÃO. AF_06/2014</v>
          </cell>
          <cell r="C5609" t="str">
            <v>M2</v>
          </cell>
          <cell r="D5609" t="str">
            <v>73,68</v>
          </cell>
        </row>
        <row r="5610">
          <cell r="A5610">
            <v>87815</v>
          </cell>
          <cell r="B5610" t="str">
            <v>EMBOÇO OU MASSA ÚNICA EM ARGAMASSA TRAÇO 1:2:8, PREPARO MANUAL, APLICADA MANUALMENTE EM SUPERFÍCIES EXTERNAS DA SACADA, ESPESSURA DE 35 MM, SEM USO DE TELA METÁLICA DE REFORÇO CONTRA FISSURAÇÃO. AF_06/2014</v>
          </cell>
          <cell r="C5610" t="str">
            <v>M2</v>
          </cell>
          <cell r="D5610" t="str">
            <v>77,06</v>
          </cell>
        </row>
        <row r="5611">
          <cell r="A5611">
            <v>87816</v>
          </cell>
          <cell r="B5611" t="str">
            <v>EMBOÇO OU MASSA ÚNICA EM ARGAMASSA INDUSTRIALIZADA, PREPARO MECÂNICO E APLICAÇÃO COM EQUIPAMENTO DE MISTURA E PROJEÇÃO DE 1,5 M3/H EM SUPERFÍCIES EXTERNAS DA SACADA, ESPESSURA 35 MM, SEM USO DE TELA METÁLICA. AF_06/2014</v>
          </cell>
          <cell r="C5611" t="str">
            <v>M2</v>
          </cell>
          <cell r="D5611" t="str">
            <v>107,98</v>
          </cell>
        </row>
        <row r="5612">
          <cell r="A5612">
            <v>87817</v>
          </cell>
          <cell r="B5612" t="str">
            <v>EMBOÇO OU MASSA ÚNICA EM ARGAMASSA TRAÇO 1:2:8, PREPARO MECÂNICO COM BETONEIRA 400 L, APLICADA MANUALMENTE EM SUPERFÍCIES EXTERNAS DA SACADA, ESPESSURA DE 45 MM, SEM USO DE TELA METÁLICA DE REFORÇO CONTRA FISSURAÇÃO. AF_06/2014</v>
          </cell>
          <cell r="C5612" t="str">
            <v>M2</v>
          </cell>
          <cell r="D5612" t="str">
            <v>81,05</v>
          </cell>
        </row>
        <row r="5613">
          <cell r="A5613">
            <v>87819</v>
          </cell>
          <cell r="B5613" t="str">
            <v>EMBOÇO OU MASSA ÚNICA EM ARGAMASSA TRAÇO 1:2:8, PREPARO MANUAL, APLICADA MANUALMENTE EM SUPERFÍCIES EXTERNAS DA SACADA, ESPESSURA DE 45 MM, SEM USO DE TELA METÁLICA DE REFORÇO CONTRA FISSURAÇÃO. AF_06/2014</v>
          </cell>
          <cell r="C5613" t="str">
            <v>M2</v>
          </cell>
          <cell r="D5613" t="str">
            <v>85,29</v>
          </cell>
        </row>
        <row r="5614">
          <cell r="A5614">
            <v>87820</v>
          </cell>
          <cell r="B5614" t="str">
            <v>EMBOÇO OU MASSA ÚNICA EM ARGAMASSA INDUSTRIALIZADA, PREPARO MECÂNICO E APLICAÇÃO COM EQUIPAMENTO DE MISTURA E PROJEÇÃO DE 1,5 M3/H EM SUPERFÍCIES EXTERNAS DA SACADA, ESPESSURA 45 MM, SEM USO DE TELA METÁLICA. AF_06/2014</v>
          </cell>
          <cell r="C5614" t="str">
            <v>M2</v>
          </cell>
          <cell r="D5614" t="str">
            <v>125,58</v>
          </cell>
        </row>
        <row r="5615">
          <cell r="A5615">
            <v>87821</v>
          </cell>
          <cell r="B5615" t="str">
            <v>EMBOÇO OU MASSA ÚNICA EM ARGAMASSA TRAÇO 1:2:8, PREPARO MECÂNICO COM BETONEIRA 400 L, APLICADA MANUALMENTE EM SUPERFÍCIES EXTERNAS DA SACADA, ESPESSURA MAIOR OU IGUAL A 50 MM, SEM USO DE TELA METÁLICA DE REFORÇO CONTRA FISSURAÇÃO. AF_06/2014</v>
          </cell>
          <cell r="C5615" t="str">
            <v>M2</v>
          </cell>
          <cell r="D5615" t="str">
            <v>114,28</v>
          </cell>
        </row>
        <row r="5616">
          <cell r="A5616">
            <v>87823</v>
          </cell>
          <cell r="B5616" t="str">
            <v>EMBOÇO OU MASSA ÚNICA EM ARGAMASSA TRAÇO 1:2:8, PREPARO MANUAL, APLICADA MANUALMENTE EM SUPERFÍCIES EXTERNAS DA SACADA, ESPESSURA MAIOR OU IGUAL A 50 MM, SEM USO DE TELA METÁLICA DE REFORÇO CONTRA FISSURAÇÃO. AF_06/2014</v>
          </cell>
          <cell r="C5616" t="str">
            <v>M2</v>
          </cell>
          <cell r="D5616" t="str">
            <v>118,95</v>
          </cell>
        </row>
        <row r="5617">
          <cell r="A5617">
            <v>87824</v>
          </cell>
          <cell r="B5617" t="str">
            <v>EMBOÇO OU MASSA ÚNICA EM ARGAMASSA INDUSTRIALIZADA, PREPARO MECÂNICO E APLICAÇÃO COM EQUIPAMENTO DE MISTURA E PROJEÇÃO DE 1,5 M3/H EM SUPERFÍCIES EXTERNAS DA SACADA, ESPESSURA MAIOR OU IGUAL A 50 MM, SEM USO DE TELA METÁLICA. AF_06/2014</v>
          </cell>
          <cell r="C5617" t="str">
            <v>M2</v>
          </cell>
          <cell r="D5617" t="str">
            <v>160,45</v>
          </cell>
        </row>
        <row r="5618">
          <cell r="A5618">
            <v>87825</v>
          </cell>
          <cell r="B5618" t="str">
            <v>EMBOÇO OU MASSA ÚNICA EM ARGAMASSA TRAÇO 1:2:8, PREPARO MECÂNICO COM BETONEIRA 400 L, APLICADA MANUALMENTE NAS PAREDES INTERNAS DA SACADA, ESPESSURA DE 25 MM, SEM USO DE TELA METÁLICA DE REFORÇO CONTRA FISSURAÇÃO. AF_06/2014</v>
          </cell>
          <cell r="C5618" t="str">
            <v>M2</v>
          </cell>
          <cell r="D5618" t="str">
            <v>54,13</v>
          </cell>
        </row>
        <row r="5619">
          <cell r="A5619">
            <v>87827</v>
          </cell>
          <cell r="B5619" t="str">
            <v>EMBOÇO OU MASSA ÚNICA EM ARGAMASSA TRAÇO 1:2:8, PREPARO MANUAL, APLICADA MANUALMENTE NAS PAREDES INTERNAS DA SACADA, ESPESSURA DE 25 MM, SEM USO DE TELA METÁLICA DE REFORÇO CONTRA FISSURAÇÃO. AF_06/2014</v>
          </cell>
          <cell r="C5619" t="str">
            <v>M2</v>
          </cell>
          <cell r="D5619" t="str">
            <v>57,22</v>
          </cell>
        </row>
        <row r="5620">
          <cell r="A5620">
            <v>87828</v>
          </cell>
          <cell r="B5620" t="str">
            <v>EMBOÇO OU MASSA ÚNICA EM ARGAMASSA INDUSTRIALIZADA, PREPARO MECÂNICO E APLICAÇÃO COM EQUIPAMENTO DE MISTURA E PROJEÇÃO DE 1,5 M3/H NAS PAREDES INTERNAS DA SACADA, ESPESSURA 25 MM, SEM USO DE TELA METÁLICA. AF_06/2014</v>
          </cell>
          <cell r="C5620" t="str">
            <v>M2</v>
          </cell>
          <cell r="D5620" t="str">
            <v>85,39</v>
          </cell>
        </row>
        <row r="5621">
          <cell r="A5621">
            <v>87829</v>
          </cell>
          <cell r="B5621" t="str">
            <v>EMBOÇO OU MASSA ÚNICA EM ARGAMASSA TRAÇO 1:2:8, PREPARO MECÂNICO COM BETONEIRA 400 L, APLICADA MANUALMENTE NAS PAREDES INTERNAS DA SACADA, ESPESSURA DE 35 MM, SEM USO DE TELA METÁLICA DE REFORÇO CONTRA FISSURAÇÃO. AF_06/2014</v>
          </cell>
          <cell r="C5621" t="str">
            <v>M2</v>
          </cell>
          <cell r="D5621" t="str">
            <v>62,94</v>
          </cell>
        </row>
        <row r="5622">
          <cell r="A5622">
            <v>87831</v>
          </cell>
          <cell r="B5622" t="str">
            <v>EMBOÇO OU MASSA ÚNICA EM ARGAMASSA TRAÇO 1:2:8, PREPARO MANUAL, APLICADA MANUALMENTE NAS PAREDES INTERNAS DA SACADA, ESPESSURA DE 35 MM, SEM USO DE TELA METÁLICA DE REFORÇO CONTRA FISSURAÇÃO. AF_06/2014</v>
          </cell>
          <cell r="C5622" t="str">
            <v>M2</v>
          </cell>
          <cell r="D5622" t="str">
            <v>67,08</v>
          </cell>
        </row>
        <row r="5623">
          <cell r="A5623">
            <v>87832</v>
          </cell>
          <cell r="B5623" t="str">
            <v>EMBOÇO OU MASSA ÚNICA EM ARGAMASSA INDUSTRIALIZADA, PREPARO MECÂNICO E APLICAÇÃO COM EQUIPAMENTO DE MISTURA E PROJEÇÃO DE 1,5 M3/H DE ARGAMASSA NAS PAREDES INTERNAS DA SACADA, ESPESSURA 35 MM, SEM USO DE TELA METÁLICA. AF_06/2014</v>
          </cell>
          <cell r="C5623" t="str">
            <v>M2</v>
          </cell>
          <cell r="D5623" t="str">
            <v>106,29</v>
          </cell>
        </row>
        <row r="5624">
          <cell r="A5624">
            <v>87834</v>
          </cell>
          <cell r="B5624" t="str">
            <v>REVESTIMENTO DECORATIVO MONOCAMADA APLICADO MANUALMENTE EM PANOS CEGOS DA FACHADA DE UM EDIFÍCIO DE ESTRUTURA CONVENCIONAL, COM ACABAMENTO RASPADO. AF_06/2014</v>
          </cell>
          <cell r="C5624" t="str">
            <v>M2</v>
          </cell>
          <cell r="D5624" t="str">
            <v>166,96</v>
          </cell>
        </row>
        <row r="5625">
          <cell r="A5625">
            <v>87835</v>
          </cell>
          <cell r="B5625" t="str">
            <v>REVESTIMENTO DECORATIVO MONOCAMADA APLICADO MANUALMENTE EM PANOS CEGOS DA FACHADA DE UM EDIFÍCIO DE ALVENARIA ESTRUTURAL, COM ACABAMENTO RASPADO. AF_06/2014</v>
          </cell>
          <cell r="C5625" t="str">
            <v>M2</v>
          </cell>
          <cell r="D5625" t="str">
            <v>114,40</v>
          </cell>
        </row>
        <row r="5626">
          <cell r="A5626">
            <v>87836</v>
          </cell>
          <cell r="B5626" t="str">
            <v>REVESTIMENTO DECORATIVO MONOCAMADA APLICADO COM EQUIPAMENTO DE PROJEÇÃO EM PANOS CEGOS DA FACHADA DE UM EDIFÍCIO DE ESTRUTURA CONVENCIONAL, COM ACABAMENTO RASPADO. AF_06/2014</v>
          </cell>
          <cell r="C5626" t="str">
            <v>M2</v>
          </cell>
          <cell r="D5626" t="str">
            <v>160,95</v>
          </cell>
        </row>
        <row r="5627">
          <cell r="A5627">
            <v>87837</v>
          </cell>
          <cell r="B5627" t="str">
            <v>REVESTIMENTO DECORATIVO MONOCAMADA APLICADO COM EQUIPAMENTO DE PROJEÇÃO EM PANOS CEGOS DA FACHADA DE UM EDIFÍCIO DE ALVENARIA ESTRUTURAL, COM ACABAMENTO RASPADO. AF_06/2014</v>
          </cell>
          <cell r="C5627" t="str">
            <v>M2</v>
          </cell>
          <cell r="D5627" t="str">
            <v>109,17</v>
          </cell>
        </row>
        <row r="5628">
          <cell r="A5628">
            <v>87838</v>
          </cell>
          <cell r="B5628" t="str">
            <v>REVESTIMENTO DECORATIVO MONOCAMADA APLICADO MANUALMENTE EM PANOS DA FACHADA COM PRESENÇA DE VÃOS, DE UM EDIFÍCIO DE ESTRUTURA CONVENCIONAL E ACABAMENTO RASPADO. AF_06/2014</v>
          </cell>
          <cell r="C5628" t="str">
            <v>M2</v>
          </cell>
          <cell r="D5628" t="str">
            <v>173,28</v>
          </cell>
        </row>
        <row r="5629">
          <cell r="A5629">
            <v>87839</v>
          </cell>
          <cell r="B5629" t="str">
            <v>REVESTIMENTO DECORATIVO MONOCAMADA APLICADO MANUALMENTE EM PANOS DA FACHADA COM PRESENÇA DE VÃOS, DE UM EDIFÍCIO DE ALVENARIA ESTRUTURAL E ACABAMENTO RASPADO. AF_06/2014</v>
          </cell>
          <cell r="C5629" t="str">
            <v>M2</v>
          </cell>
          <cell r="D5629" t="str">
            <v>118,62</v>
          </cell>
        </row>
        <row r="5630">
          <cell r="A5630">
            <v>87840</v>
          </cell>
          <cell r="B5630" t="str">
            <v>REVESTIMENTO DECORATIVO MONOCAMADA APLICADO COM EQUIPAMENTO DE PROJEÇÃO EM PANOS DA FACHADA COM PRESENÇA DE VÃOS, DE UM EDIFÍCIO DE ESTRUTURA CONVENCIONAL E ACABAMENTO RASPADO. AF_06/2014</v>
          </cell>
          <cell r="C5630" t="str">
            <v>M2</v>
          </cell>
          <cell r="D5630" t="str">
            <v>165,93</v>
          </cell>
        </row>
        <row r="5631">
          <cell r="A5631">
            <v>87841</v>
          </cell>
          <cell r="B5631" t="str">
            <v>REVESTIMENTO DECORATIVO MONOCAMADA APLICADO COM EQUIPAMENTO DE PROJEÇÃO EM PANOS DA FACHADA COM PRESENÇA DE VÃOS, DE UM EDIFÍCIO DE ALVENARIA ESTRUTURAL E ACABAMENTO RASPADO. AF_06/2014</v>
          </cell>
          <cell r="C5631" t="str">
            <v>M2</v>
          </cell>
          <cell r="D5631" t="str">
            <v>112,03</v>
          </cell>
        </row>
        <row r="5632">
          <cell r="A5632">
            <v>87842</v>
          </cell>
          <cell r="B5632" t="str">
            <v>REVESTIMENTO DECORATIVO MONOCAMADA APLICADO MANUALMENTE EM SUPERFÍCIES EXTERNAS DA SACADA DE UM EDIFÍCIO DE ESTRUTURA CONVENCIONAL E ACABAMENTO RASPADO. AF_06/2014</v>
          </cell>
          <cell r="C5632" t="str">
            <v>M2</v>
          </cell>
          <cell r="D5632" t="str">
            <v>170,64</v>
          </cell>
        </row>
        <row r="5633">
          <cell r="A5633">
            <v>87843</v>
          </cell>
          <cell r="B5633" t="str">
            <v>REVESTIMENTO DECORATIVO MONOCAMADA APLICADO MANUALMENTE EM SUPERFÍCIES EXTERNAS DA SACADA DE UM EDIFÍCIO DE ALVENARIA ESTRUTURAL E ACABAMENTO RASPADO. AF_06/2014</v>
          </cell>
          <cell r="C5633" t="str">
            <v>M2</v>
          </cell>
          <cell r="D5633" t="str">
            <v>124,83</v>
          </cell>
        </row>
        <row r="5634">
          <cell r="A5634">
            <v>87844</v>
          </cell>
          <cell r="B5634" t="str">
            <v>REVESTIMENTO DECORATIVO MONOCAMADA APLICADO COM EQUIPAMENTO DE PROJEÇÃO EM SUPERFÍCIES EXTERNAS DA SACADA DE UM EDIFÍCIO DE ESTRUTURA CONVENCIONAL E ACABAMENTO RASPADO. AF_06/2014</v>
          </cell>
          <cell r="C5634" t="str">
            <v>M2</v>
          </cell>
          <cell r="D5634" t="str">
            <v>159,74</v>
          </cell>
        </row>
        <row r="5635">
          <cell r="A5635">
            <v>87845</v>
          </cell>
          <cell r="B5635" t="str">
            <v>REVESTIMENTO DECORATIVO MONOCAMADA APLICADO COM EQUIPAMENTO DE PROJEÇÃO EM SUPERFÍCIES EXTERNAS DA SACADA DE UM EDIFÍCIO DE ALVENARIA ESTRUTURAL E ACABAMENTO RASPADO. AF_06/2014</v>
          </cell>
          <cell r="C5635" t="str">
            <v>M2</v>
          </cell>
          <cell r="D5635" t="str">
            <v>114,72</v>
          </cell>
        </row>
        <row r="5636">
          <cell r="A5636">
            <v>87846</v>
          </cell>
          <cell r="B5636" t="str">
            <v>REVESTIMENTO DECORATIVO MONOCAMADA APLICADO MANUALMENTE EM PANOS CEGOS DA FACHADA DE UM EDIFÍCIO DE ESTRUTURA CONVENCIONAL, COM ACABAMENTO TRAVERTINO. AF_06/2014</v>
          </cell>
          <cell r="C5636" t="str">
            <v>M2</v>
          </cell>
          <cell r="D5636" t="str">
            <v>180,33</v>
          </cell>
        </row>
        <row r="5637">
          <cell r="A5637">
            <v>87847</v>
          </cell>
          <cell r="B5637" t="str">
            <v>REVESTIMENTO DECORATIVO MONOCAMADA APLICADO MANUALMENTE EM PANOS CEGOS DA FACHADA DE UM EDIFÍCIO DE ALVENARIA ESTRUTURAL, COM ACABAMENTO TRAVERTINO. AF_06/2014</v>
          </cell>
          <cell r="C5637" t="str">
            <v>M2</v>
          </cell>
          <cell r="D5637" t="str">
            <v>127,77</v>
          </cell>
        </row>
        <row r="5638">
          <cell r="A5638">
            <v>87848</v>
          </cell>
          <cell r="B5638" t="str">
            <v>REVESTIMENTO DECORATIVO MONOCAMADA APLICADO COM EQUIPAMENTO DE PROJEÇÃO EM PANOS CEGOS DA FACHADA DE UM EDIFÍCIO DE ESTRUTURA CONVENCIONAL, COM ACABAMENTO TRAVERTINO. AF_06/2014</v>
          </cell>
          <cell r="C5638" t="str">
            <v>M2</v>
          </cell>
          <cell r="D5638" t="str">
            <v>173,37</v>
          </cell>
        </row>
        <row r="5639">
          <cell r="A5639">
            <v>87849</v>
          </cell>
          <cell r="B5639" t="str">
            <v>REVESTIMENTO DECORATIVO MONOCAMADA APLICADO COM EQUIPAMENTO DE PROJEÇÃO EM PANOS CEGOS DA FACHADA DE UM EDIFÍCIO DE ALVENARIA ESTRUTURAL, COM ACABAMENTO TRAVERTINO. AF_06/2014</v>
          </cell>
          <cell r="C5639" t="str">
            <v>M2</v>
          </cell>
          <cell r="D5639" t="str">
            <v>121,59</v>
          </cell>
        </row>
        <row r="5640">
          <cell r="A5640">
            <v>87850</v>
          </cell>
          <cell r="B5640" t="str">
            <v>REVESTIMENTO DECORATIVO MONOCAMADA APLICADO MANUALMENTE EM PANOS DA FACHADA COM PRESENÇA DE VÃOS, DE UM EDIFÍCIO DE ESTRUTURA CONVENCIONAL E ACABAMENTO TRAVERTINO. AF_06/2014</v>
          </cell>
          <cell r="C5640" t="str">
            <v>M2</v>
          </cell>
          <cell r="D5640" t="str">
            <v>186,67</v>
          </cell>
        </row>
        <row r="5641">
          <cell r="A5641">
            <v>87851</v>
          </cell>
          <cell r="B5641" t="str">
            <v>REVESTIMENTO DECORATIVO MONOCAMADA APLICADO MANUALMENTE EM PANOS DA FACHADA COM PRESENÇA DE VÃOS, DE UM EDIFÍCIO DE ALVENARIA ESTRUTURAL E ACABAMENTO TRAVERTINO. AF_06/2014</v>
          </cell>
          <cell r="C5641" t="str">
            <v>M2</v>
          </cell>
          <cell r="D5641" t="str">
            <v>132,00</v>
          </cell>
        </row>
        <row r="5642">
          <cell r="A5642">
            <v>87852</v>
          </cell>
          <cell r="B5642" t="str">
            <v>REVESTIMENTO DECORATIVO MONOCAMADA APLICADO COM EQUIPAMENTO DE PROJEÇÃO EM PANOS DA FACHADA COM PRESENÇA DE VÃOS, DE UM EDIFÍCIO DE ESTRUTURA CONVENCIONAL E ACABAMENTO TRAVERTINO. AF_06/2014</v>
          </cell>
          <cell r="C5642" t="str">
            <v>M2</v>
          </cell>
          <cell r="D5642" t="str">
            <v>178,33</v>
          </cell>
        </row>
        <row r="5643">
          <cell r="A5643">
            <v>87853</v>
          </cell>
          <cell r="B5643" t="str">
            <v>REVESTIMENTO DECORATIVO MONOCAMADA APLICADO COM EQUIPAMENTO DE PROJEÇÃO EM PANOS DA FACHADA COM PRESENÇA DE VÃOS, DE UM EDIFÍCIO DE ALVENARIA ESTRUTURAL E ACABAMENTO TRAVERTINO. AF_06/2014</v>
          </cell>
          <cell r="C5643" t="str">
            <v>M2</v>
          </cell>
          <cell r="D5643" t="str">
            <v>124,43</v>
          </cell>
        </row>
        <row r="5644">
          <cell r="A5644">
            <v>87854</v>
          </cell>
          <cell r="B5644" t="str">
            <v>REVESTIMENTO DECORATIVO MONOCAMADA APLICADO MANUALMENTE EM SUPERFÍCIES EXTERNAS DA SACADA DE UM EDIFÍCIO DE ESTRUTURA CONVENCIONAL E ACABAMENTO TRAVERTINO. AF_06/2014</v>
          </cell>
          <cell r="C5644" t="str">
            <v>M2</v>
          </cell>
          <cell r="D5644" t="str">
            <v>184,00</v>
          </cell>
        </row>
        <row r="5645">
          <cell r="A5645">
            <v>87855</v>
          </cell>
          <cell r="B5645" t="str">
            <v>REVESTIMENTO DECORATIVO MONOCAMADA APLICADO MANUALMENTE EM SUPERFÍCIES EXTERNAS DA SACADA DE UM EDIFÍCIO DE ALVENARIA ESTRUTURAL E ACABAMENTO TRAVERTINO. AF_06/2014</v>
          </cell>
          <cell r="C5645" t="str">
            <v>M2</v>
          </cell>
          <cell r="D5645" t="str">
            <v>138,22</v>
          </cell>
        </row>
        <row r="5646">
          <cell r="A5646">
            <v>87856</v>
          </cell>
          <cell r="B5646" t="str">
            <v>REVESTIMENTO DECORATIVO MONOCAMADA APLICADO COM EQUIPAMENTO DE PROJEÇÃO EM SUPERFÍCIES EXTERNAS DA SACADA DE UM EDIFÍCIO DE ESTRUTURA CONVENCIONAL E ACABAMENTO TRAVERTINO. AF_06/2014</v>
          </cell>
          <cell r="C5646" t="str">
            <v>M2</v>
          </cell>
          <cell r="D5646" t="str">
            <v>172,16</v>
          </cell>
        </row>
        <row r="5647">
          <cell r="A5647">
            <v>87857</v>
          </cell>
          <cell r="B5647" t="str">
            <v>REVESTIMENTO DECORATIVO MONOCAMADA APLICADO COM EQUIPAMENTO DE PROJEÇÃO EM SUPERFÍCIES EXTERNAS DA SACADA DE UM EDIFÍCIO DE ALVENARIA ESTRUTURAL E ACABAMENTO TRAVERTINO. AF_06/2014</v>
          </cell>
          <cell r="C5647" t="str">
            <v>M2</v>
          </cell>
          <cell r="D5647" t="str">
            <v>127,12</v>
          </cell>
        </row>
        <row r="5648">
          <cell r="A5648">
            <v>87858</v>
          </cell>
          <cell r="B5648" t="str">
            <v>REVESTIMENTO DECORATIVO MONOCAMADA APLICADO MANUALMENTE NAS PAREDES INTERNAS DA SACADA COM ACABAMENTO RASPADO. AF_06/2014</v>
          </cell>
          <cell r="C5648" t="str">
            <v>M2</v>
          </cell>
          <cell r="D5648" t="str">
            <v>121,31</v>
          </cell>
        </row>
        <row r="5649">
          <cell r="A5649">
            <v>87859</v>
          </cell>
          <cell r="B5649" t="str">
            <v>REVESTIMENTO DECORATIVO MONOCAMADA APLICADO MANUALMENTE NAS PAREDES INTERNAS DA SACADA COM ACABAMENTO TRAVERTINO. AF_06/2014</v>
          </cell>
          <cell r="C5649" t="str">
            <v>M2</v>
          </cell>
          <cell r="D5649" t="str">
            <v>138,99</v>
          </cell>
        </row>
        <row r="5650">
          <cell r="A5650">
            <v>89048</v>
          </cell>
          <cell r="B5650" t="str">
            <v>(COMPOSIÇÃO REPRESENTATIVA) DO SERVIÇO DE EMBOÇO/MASSA ÚNICA, TRAÇO 1:2:8, PREPARO MECÂNICO, COM BETONEIRA DE 400L, EM PAREDES DE AMBIENTES INTERNOS, COM EXECUÇÃO DE TALISCAS, PARA EDIFICAÇÃO HABITACIONAL MULTIFAMILIAR (PRÉDIO). AF_11/2014</v>
          </cell>
          <cell r="C5650" t="str">
            <v>M2</v>
          </cell>
          <cell r="D5650" t="str">
            <v>30,71</v>
          </cell>
        </row>
        <row r="5651">
          <cell r="A5651">
            <v>89049</v>
          </cell>
          <cell r="B5651" t="str">
            <v>(COMPOSIÇÃO REPRESENTATIVA) DO SERVIÇO DE APLICAÇÃO MANUAL DE GESSO DESEMPENADO (SEM TALISCAS) EM TETO, ESPESSURA 0,5 CM, PARA EDIFICAÇÃO HABITACIONAL MULTIFAMILIAR (PRÉDIO). AF_11/2014</v>
          </cell>
          <cell r="C5651" t="str">
            <v>M2</v>
          </cell>
          <cell r="D5651" t="str">
            <v>16,45</v>
          </cell>
        </row>
        <row r="5652">
          <cell r="A5652">
            <v>89173</v>
          </cell>
          <cell r="B5652" t="str">
            <v>(COMPOSIÇÃO REPRESENTATIVA) DO SERVIÇO DE EMBOÇO/MASSA ÚNICA, APLICADO MANUALMENTE, TRAÇO 1:2:8, EM BETONEIRA DE 400L, PAREDES INTERNAS, COM EXECUÇÃO DE TALISCAS, EDIFICAÇÃO HABITACIONAL UNIFAMILIAR (CASAS) E EDIFICAÇÃO PÚBLICA PADRÃO. AF_12/2014</v>
          </cell>
          <cell r="C5652" t="str">
            <v>M2</v>
          </cell>
          <cell r="D5652" t="str">
            <v>30,29</v>
          </cell>
        </row>
        <row r="5653">
          <cell r="A5653">
            <v>90406</v>
          </cell>
          <cell r="B5653" t="str">
            <v>MASSA ÚNICA, PARA RECEBIMENTO DE PINTURA, EM ARGAMASSA TRAÇO 1:2:8, PREPARO MECÂNICO COM BETONEIRA 400L, APLICADA MANUALMENTE EM TETO, ESPESSURA DE 20MM, COM EXECUÇÃO DE TALISCAS. AF_03/2015</v>
          </cell>
          <cell r="C5653" t="str">
            <v>M2</v>
          </cell>
          <cell r="D5653" t="str">
            <v>37,76</v>
          </cell>
        </row>
        <row r="5654">
          <cell r="A5654">
            <v>90407</v>
          </cell>
          <cell r="B5654" t="str">
            <v>MASSA ÚNICA, PARA RECEBIMENTO DE PINTURA, EM ARGAMASSA TRAÇO 1:2:8, PREPARO MANUAL, APLICADA MANUALMENTE EM TETO, ESPESSURA DE 20MM, COM EXECUÇÃO DE TALISCAS. AF_03/2015</v>
          </cell>
          <cell r="C5654" t="str">
            <v>M2</v>
          </cell>
          <cell r="D5654" t="str">
            <v>41,00</v>
          </cell>
        </row>
        <row r="5655">
          <cell r="A5655">
            <v>90408</v>
          </cell>
          <cell r="B5655" t="str">
            <v>MASSA ÚNICA, PARA RECEBIMENTO DE PINTURA, EM ARGAMASSA TRAÇO 1:2:8, PREPARO MECÂNICO COM BETONEIRA 400L, APLICADA MANUALMENTE EM TETO, ESPESSURA DE 10MM, COM EXECUÇÃO DE TALISCAS. AF_03/2015</v>
          </cell>
          <cell r="C5655" t="str">
            <v>M2</v>
          </cell>
          <cell r="D5655" t="str">
            <v>26,45</v>
          </cell>
        </row>
        <row r="5656">
          <cell r="A5656">
            <v>90409</v>
          </cell>
          <cell r="B5656" t="str">
            <v>MASSA ÚNICA, PARA RECEBIMENTO DE PINTURA, EM ARGAMASSA TRAÇO 1:2:8, PREPARO MANUAL, APLICADA MANUALMENTE EM TETO, ESPESSURA DE 10MM, COM EXECUÇÃO DE TALISCAS. AF_03/2015</v>
          </cell>
          <cell r="C5656" t="str">
            <v>M2</v>
          </cell>
          <cell r="D5656" t="str">
            <v>28,29</v>
          </cell>
        </row>
        <row r="5657">
          <cell r="A5657">
            <v>87242</v>
          </cell>
          <cell r="B5657" t="str">
            <v>REVESTIMENTO CERÂMICO PARA PAREDES EXTERNAS EM PASTILHAS DE PORCELANA 5 X 5 CM (PLACAS DE 30 X 30 CM), ALINHADAS A PRUMO, APLICADO EM PANOS COM VÃOS. AF_06/2014</v>
          </cell>
          <cell r="C5657" t="str">
            <v>M2</v>
          </cell>
          <cell r="D5657" t="str">
            <v>270,76</v>
          </cell>
        </row>
        <row r="5658">
          <cell r="A5658">
            <v>87243</v>
          </cell>
          <cell r="B5658" t="str">
            <v>REVESTIMENTO CERÂMICO PARA PAREDES EXTERNAS EM PASTILHAS DE PORCELANA 5 X 5 CM (PLACAS DE 30 X 30 CM), ALINHADAS A PRUMO, APLICADO EM PANOS SEM VÃOS. AF_06/2014</v>
          </cell>
          <cell r="C5658" t="str">
            <v>M2</v>
          </cell>
          <cell r="D5658" t="str">
            <v>250,54</v>
          </cell>
        </row>
        <row r="5659">
          <cell r="A5659">
            <v>87244</v>
          </cell>
          <cell r="B5659" t="str">
            <v>REVESTIMENTO CERÂMICO PARA PAREDES EXTERNAS EM PASTILHAS DE PORCELANA 5 X 5 CM (PLACAS DE 30 X 30 CM), ALINHADAS A PRUMO, APLICADO EM SUPERFÍCIES EXTERNAS DA SACADA. AF_06/2014</v>
          </cell>
          <cell r="C5659" t="str">
            <v>M2</v>
          </cell>
          <cell r="D5659" t="str">
            <v>259,98</v>
          </cell>
        </row>
        <row r="5660">
          <cell r="A5660">
            <v>87245</v>
          </cell>
          <cell r="B5660" t="str">
            <v>REVESTIMENTO CERÂMICO PARA PAREDES EXTERNAS EM PASTILHAS DE PORCELANA 5 X 5 CM (PLACAS DE 30 X 30 CM), ALINHADAS A PRUMO, APLICADO EM SUPERFÍCIES INTERNAS DA SACADA. AF_06/2014</v>
          </cell>
          <cell r="C5660" t="str">
            <v>M2</v>
          </cell>
          <cell r="D5660" t="str">
            <v>313,48</v>
          </cell>
        </row>
        <row r="5661">
          <cell r="A5661">
            <v>87264</v>
          </cell>
          <cell r="B5661" t="str">
            <v>REVESTIMENTO CERÂMICO PARA PAREDES INTERNAS COM PLACAS TIPO ESMALTADA EXTRA DE DIMENSÕES 20X20 CM APLICADAS EM AMBIENTES DE ÁREA MENOR QUE 5 M² NA ALTURA INTEIRA DAS PAREDES. AF_06/2014</v>
          </cell>
          <cell r="C5661" t="str">
            <v>M2</v>
          </cell>
          <cell r="D5661" t="str">
            <v>51,07</v>
          </cell>
        </row>
        <row r="5662">
          <cell r="A5662">
            <v>87265</v>
          </cell>
          <cell r="B5662" t="str">
            <v>REVESTIMENTO CERÂMICO PARA PAREDES INTERNAS COM PLACAS TIPO ESMALTADA EXTRA DE DIMENSÕES 20X20 CM APLICADAS EM AMBIENTES DE ÁREA MAIOR QUE 5 M² NA ALTURA INTEIRA DAS PAREDES. AF_06/2014</v>
          </cell>
          <cell r="C5662" t="str">
            <v>M2</v>
          </cell>
          <cell r="D5662" t="str">
            <v>45,03</v>
          </cell>
        </row>
        <row r="5663">
          <cell r="A5663">
            <v>87266</v>
          </cell>
          <cell r="B5663" t="str">
            <v>REVESTIMENTO CERÂMICO PARA PAREDES INTERNAS COM PLACAS TIPO ESMALTADA EXTRA DE DIMENSÕES 20X20 CM APLICADAS EM AMBIENTES DE ÁREA MENOR QUE 5 M² A MEIA ALTURA DAS PAREDES. AF_06/2014</v>
          </cell>
          <cell r="C5663" t="str">
            <v>M2</v>
          </cell>
          <cell r="D5663" t="str">
            <v>53,22</v>
          </cell>
        </row>
        <row r="5664">
          <cell r="A5664">
            <v>87267</v>
          </cell>
          <cell r="B5664" t="str">
            <v>REVESTIMENTO CERÂMICO PARA PAREDES INTERNAS COM PLACAS TIPO ESMALTADA EXTRA DE DIMENSÕES 20X20 CM APLICADAS EM AMBIENTES DE ÁREA MAIOR QUE 5 M² A MEIA ALTURA DAS PAREDES. AF_06/2014</v>
          </cell>
          <cell r="C5664" t="str">
            <v>M2</v>
          </cell>
          <cell r="D5664" t="str">
            <v>50,53</v>
          </cell>
        </row>
        <row r="5665">
          <cell r="A5665">
            <v>87268</v>
          </cell>
          <cell r="B5665" t="str">
            <v>REVESTIMENTO CERÂMICO PARA PAREDES INTERNAS COM PLACAS TIPO ESMALTADA EXTRA DE DIMENSÕES 25X35 CM APLICADAS EM AMBIENTES DE ÁREA MENOR QUE 5 M² NA ALTURA INTEIRA DAS PAREDES. AF_06/2014</v>
          </cell>
          <cell r="C5665" t="str">
            <v>M2</v>
          </cell>
          <cell r="D5665" t="str">
            <v>54,65</v>
          </cell>
        </row>
        <row r="5666">
          <cell r="A5666">
            <v>87269</v>
          </cell>
          <cell r="B5666" t="str">
            <v>REVESTIMENTO CERÂMICO PARA PAREDES INTERNAS COM PLACAS TIPO ESMALTADA EXTRA DE DIMENSÕES 25X35 CM APLICADAS EM AMBIENTES DE ÁREA MAIOR QUE 5 M² NA ALTURA INTEIRA DAS PAREDES. AF_06/2014</v>
          </cell>
          <cell r="C5666" t="str">
            <v>M2</v>
          </cell>
          <cell r="D5666" t="str">
            <v>48,07</v>
          </cell>
        </row>
        <row r="5667">
          <cell r="A5667">
            <v>87270</v>
          </cell>
          <cell r="B5667" t="str">
            <v>REVESTIMENTO CERÂMICO PARA PAREDES INTERNAS COM PLACAS TIPO ESMALTADA EXTRA DE DIMENSÕES 25X35 CM APLICADAS EM AMBIENTES DE ÁREA MENOR QUE 5 M² A MEIA ALTURA DAS PAREDES. AF_06/2014</v>
          </cell>
          <cell r="C5667" t="str">
            <v>M2</v>
          </cell>
          <cell r="D5667" t="str">
            <v>56,45</v>
          </cell>
        </row>
        <row r="5668">
          <cell r="A5668">
            <v>87271</v>
          </cell>
          <cell r="B5668" t="str">
            <v>REVESTIMENTO CERÂMICO PARA PAREDES INTERNAS COM PLACAS TIPO ESMALTADA EXTRA DE DIMENSÕES 25X35 CM APLICADAS EM AMBIENTES DE ÁREA MAIOR QUE 5 M² A MEIA ALTURA DAS PAREDES. AF_06/2014</v>
          </cell>
          <cell r="C5668" t="str">
            <v>M2</v>
          </cell>
          <cell r="D5668" t="str">
            <v>53,33</v>
          </cell>
        </row>
        <row r="5669">
          <cell r="A5669">
            <v>87272</v>
          </cell>
          <cell r="B5669" t="str">
            <v>REVESTIMENTO CERÂMICO PARA PAREDES INTERNAS COM PLACAS TIPO ESMALTADA EXTRA  DE DIMENSÕES 33X45 CM APLICADAS EM AMBIENTES DE ÁREA MENOR QUE 5 M² NA ALTURA INTEIRA DAS PAREDES. AF_06/2014</v>
          </cell>
          <cell r="C5669" t="str">
            <v>M2</v>
          </cell>
          <cell r="D5669" t="str">
            <v>58,22</v>
          </cell>
        </row>
        <row r="5670">
          <cell r="A5670">
            <v>87273</v>
          </cell>
          <cell r="B5670" t="str">
            <v>REVESTIMENTO CERÂMICO PARA PAREDES INTERNAS COM PLACAS TIPO ESMALTADA EXTRA DE DIMENSÕES 33X45 CM APLICADAS EM AMBIENTES DE ÁREA MAIOR QUE 5 M² NA ALTURA INTEIRA DAS PAREDES. AF_06/2014</v>
          </cell>
          <cell r="C5670" t="str">
            <v>M2</v>
          </cell>
          <cell r="D5670" t="str">
            <v>50,19</v>
          </cell>
        </row>
        <row r="5671">
          <cell r="A5671">
            <v>87274</v>
          </cell>
          <cell r="B5671" t="str">
            <v>REVESTIMENTO CERÂMICO PARA PAREDES INTERNAS COM PLACAS TIPO ESMALTADA EXTRA DE DIMENSÕES 33X45 CM APLICADAS EM AMBIENTES DE ÁREA MENOR QUE 5 M² A MEIA ALTURA DAS PAREDES. AF_06/2014</v>
          </cell>
          <cell r="C5671" t="str">
            <v>M2</v>
          </cell>
          <cell r="D5671" t="str">
            <v>59,49</v>
          </cell>
        </row>
        <row r="5672">
          <cell r="A5672">
            <v>87275</v>
          </cell>
          <cell r="B5672" t="str">
            <v>REVESTIMENTO CERÂMICO PARA PAREDES INTERNAS COM PLACAS TIPO ESMALTADA EXTRA  DE DIMENSÕES 33X45 CM APLICADAS EM AMBIENTES DE ÁREA MAIOR QUE 5 M² A MEIA ALTURA DAS PAREDES. AF_06/2014</v>
          </cell>
          <cell r="C5672" t="str">
            <v>M2</v>
          </cell>
          <cell r="D5672" t="str">
            <v>56,76</v>
          </cell>
        </row>
        <row r="5673">
          <cell r="A5673">
            <v>88786</v>
          </cell>
          <cell r="B5673" t="str">
            <v>REVESTIMENTO CERÂMICO PARA PAREDES EXTERNAS EM PASTILHAS DE PORCELANA 2,5 X 2,5 CM (PLACAS DE 30 X 30 CM), ALINHADAS A PRUMO, APLICADO EM PANOS COM VÃOS. AF_10/2014</v>
          </cell>
          <cell r="C5673" t="str">
            <v>M2</v>
          </cell>
          <cell r="D5673" t="str">
            <v>301,93</v>
          </cell>
        </row>
        <row r="5674">
          <cell r="A5674">
            <v>88787</v>
          </cell>
          <cell r="B5674" t="str">
            <v>REVESTIMENTO CERÂMICO PARA PAREDES EXTERNAS EM PASTILHAS DE PORCELANA 2,5 X 2,5 CM (PLACAS DE 30 X 30 CM), ALINHADAS A PRUMO, APLICADO EM PANOS SEM VÃOS. AF_10/2014</v>
          </cell>
          <cell r="C5674" t="str">
            <v>M2</v>
          </cell>
          <cell r="D5674" t="str">
            <v>280,15</v>
          </cell>
        </row>
        <row r="5675">
          <cell r="A5675">
            <v>88788</v>
          </cell>
          <cell r="B5675" t="str">
            <v>REVESTIMENTO CERÂMICO PARA PAREDES EXTERNAS EM PASTILHAS DE PORCELANA 2,5 X 2,5 CM (PLACAS DE 30 X 30 CM), ALINHADAS A PRUMO, APLICADO EM SUPERFÍCIES EXTERNAS DA SACADA. AF_10/2014</v>
          </cell>
          <cell r="C5675" t="str">
            <v>M2</v>
          </cell>
          <cell r="D5675" t="str">
            <v>289,59</v>
          </cell>
        </row>
        <row r="5676">
          <cell r="A5676">
            <v>88789</v>
          </cell>
          <cell r="B5676" t="str">
            <v>REVESTIMENTO CERÂMICO PARA PAREDES EXTERNAS EM PASTILHAS DE PORCELANA 2,5 X 2,5 CM (PLACAS DE 30 X 30 CM), ALINHADAS A PRUMO, APLICADO EM SUPERFÍCIES INTERNAS DA SACADA. AF_10/2014</v>
          </cell>
          <cell r="C5676" t="str">
            <v>M2</v>
          </cell>
          <cell r="D5676" t="str">
            <v>348,44</v>
          </cell>
        </row>
        <row r="5677">
          <cell r="A5677">
            <v>89045</v>
          </cell>
          <cell r="B5677" t="str">
            <v>(COMPOSIÇÃO REPRESENTATIVA) DO SERVIÇO DE REVESTIMENTO CERÂMICO PARA AMBIENTES DE ÁREAS MOLHADAS, MEIA PAREDE OU PAREDE INTEIRA, COM PLACAS TIPO GRÊS OU SEMI-GRÊS, DIMENSÕES 20X20 CM, PARA EDIFICAÇÃO HABITACIONAL MULTIFAMILIAR (PRÉDIO). AF_11/2014</v>
          </cell>
          <cell r="C5677" t="str">
            <v>M2</v>
          </cell>
          <cell r="D5677" t="str">
            <v>50,92</v>
          </cell>
        </row>
        <row r="5678">
          <cell r="A5678">
            <v>89170</v>
          </cell>
          <cell r="B5678" t="str">
            <v>(COMPOSIÇÃO REPRESENTATIVA) DO SERVIÇO DE REVESTIMENTO CERÂMICO PARA PAREDES INTERNAS, MEIA PAREDE, OU PAREDE INTEIRA, PLACAS GRÊS OU SEMI-GRÊS DE 20X20 CM, PARA EDIFICAÇÕES HABITACIONAIS UNIFAMILIAR (CASAS) E EDIFICAÇÕES PÚBLICAS PADRÃO. AF_11/2014</v>
          </cell>
          <cell r="C5678" t="str">
            <v>M2</v>
          </cell>
          <cell r="D5678" t="str">
            <v>49,40</v>
          </cell>
        </row>
        <row r="5679">
          <cell r="A5679">
            <v>93392</v>
          </cell>
          <cell r="B5679" t="str">
            <v>REVESTIMENTO CERÂMICO PARA PAREDES INTERNAS COM PLACAS TIPO ESMALTADA PADRÃO POPULAR DE DIMENSÕES 20X20 CM, ARGAMASSA TIPO AC I, APLICADAS EM AMBIENTES DE ÁREA MENOR QUE 5 M2 NA ALTURA INTEIRA DAS PAREDES. AF_06/2014</v>
          </cell>
          <cell r="C5679" t="str">
            <v>M2</v>
          </cell>
          <cell r="D5679" t="str">
            <v>40,25</v>
          </cell>
        </row>
        <row r="5680">
          <cell r="A5680">
            <v>93393</v>
          </cell>
          <cell r="B5680" t="str">
            <v>REVESTIMENTO CERÂMICO PARA PAREDES INTERNAS COM PLACAS TIPO ESMALTADA PADRÃO POPULAR DE DIMENSÕES 20X20 CM, ARGAMASSA TIPO AC I, APLICADAS EM AMBIENTES DE ÁREA MAIOR QUE 5 M2 NA ALTURA INTEIRA DAS PAREDES. AF_06/2014</v>
          </cell>
          <cell r="C5680" t="str">
            <v>M2</v>
          </cell>
          <cell r="D5680" t="str">
            <v>34,31</v>
          </cell>
        </row>
        <row r="5681">
          <cell r="A5681">
            <v>93394</v>
          </cell>
          <cell r="B5681" t="str">
            <v>REVESTIMENTO CERÂMICO PARA PAREDES INTERNAS COM PLACAS TIPO ESMALTADA PADRÃO POPULAR DE DIMENSÕES 20X20 CM, ARGAMASSA TIPO AC I, APLICADAS EM AMBIENTES DE ÁREA MENOR QUE 5 M2 A MEIA ALTURA DAS PAREDES. AF_06/2014</v>
          </cell>
          <cell r="C5681" t="str">
            <v>M2</v>
          </cell>
          <cell r="D5681" t="str">
            <v>42,40</v>
          </cell>
        </row>
        <row r="5682">
          <cell r="A5682">
            <v>93395</v>
          </cell>
          <cell r="B5682" t="str">
            <v>REVESTIMENTO CERÂMICO PARA PAREDES INTERNAS COM PLACAS TIPO ESMALTADA PADRÃO POPULAR DE DIMENSÕES 20X20 CM, ARGAMASSA TIPO AC I, APLICADAS EM AMBIENTES DE ÁREA MAIOR QUE 5 M2 A MEIA ALTURA DAS PAREDES. AF_06/2014</v>
          </cell>
          <cell r="C5682" t="str">
            <v>M2</v>
          </cell>
          <cell r="D5682" t="str">
            <v>39,71</v>
          </cell>
        </row>
        <row r="5683">
          <cell r="A5683">
            <v>99194</v>
          </cell>
          <cell r="B5683" t="str">
            <v>REVESTIMENTO CERÂMICO PARA PAREDES INTERNAS COM PLACAS TIPO ESMALTADA PADRÃO POPULAR DE DIMENSÕES 20X20 CM, ARGAMASSA TIPO AC III, APLICADAS EM AMBIENTES DE ÁREA MENOR QUE 5 M2 NA ALTURA INTEIRA DAS PAREDES. AF_06/2014</v>
          </cell>
          <cell r="C5683" t="str">
            <v>M2</v>
          </cell>
          <cell r="D5683" t="str">
            <v>47,29</v>
          </cell>
        </row>
        <row r="5684">
          <cell r="A5684">
            <v>99195</v>
          </cell>
          <cell r="B5684" t="str">
            <v>REVESTIMENTO CERÂMICO PARA PAREDES INTERNAS COM PLACAS TIPO ESMALTADA PADRÃO POPULAR DE DIMENSÕES 20X20 CM, ARGAMASSA TIPO AC III, APLICADAS EM AMBIENTES DE ÁREA MAIOR QUE 5 M2 NA ALTURA INTEIRA DAS PAREDES. AF_06/2014</v>
          </cell>
          <cell r="C5684" t="str">
            <v>M2</v>
          </cell>
          <cell r="D5684" t="str">
            <v>41,35</v>
          </cell>
        </row>
        <row r="5685">
          <cell r="A5685">
            <v>99196</v>
          </cell>
          <cell r="B5685" t="str">
            <v>REVESTIMENTO CERÂMICO PARA PAREDES INTERNAS COM PLACAS TIPO ESMALTADA PADRÃO POPULAR DE DIMENSÕES 20X20 CM, ARGAMASSA TIPO AC III, APLICADAS EM AMBIENTES DE ÁREA MENOR QUE 5 M2 A MEIA ALTURA DAS PAREDES. AF_06/2014</v>
          </cell>
          <cell r="C5685" t="str">
            <v>M2</v>
          </cell>
          <cell r="D5685" t="str">
            <v>49,44</v>
          </cell>
        </row>
        <row r="5686">
          <cell r="A5686">
            <v>99198</v>
          </cell>
          <cell r="B5686" t="str">
            <v>REVESTIMENTO CERÂMICO PARA PAREDES INTERNAS COM PLACAS TIPO ESMALTADA PADRÃO POPULAR DE DIMENSÕES 20X20 CM, ARGAMASSA TIPO AC III, APLICADAS EM AMBIENTES DE ÁREA MAIOR QUE 5 M2 A MEIA ALTURA DAS PAREDES. AF_06/2014</v>
          </cell>
          <cell r="C5686" t="str">
            <v>M2</v>
          </cell>
          <cell r="D5686" t="str">
            <v>46,75</v>
          </cell>
        </row>
        <row r="5687">
          <cell r="A5687">
            <v>84088</v>
          </cell>
          <cell r="B5687" t="str">
            <v>PEITORIL EM MARMORE BRANCO, LARGURA DE 15CM, ASSENTADO COM ARGAMASSA TRACO 1:4 (CIMENTO E AREIA MEDIA), PREPARO MANUAL DA ARGAMASSA</v>
          </cell>
          <cell r="C5687" t="str">
            <v>M</v>
          </cell>
          <cell r="D5687" t="str">
            <v>84,76</v>
          </cell>
        </row>
        <row r="5688">
          <cell r="A5688">
            <v>84089</v>
          </cell>
          <cell r="B5688" t="str">
            <v>PEITORIL EM MARMORE BRANCO, LARGURA DE 25CM, ASSENTADO COM ARGAMASSA TRACO 1:3 (CIMENTO E AREIA MEDIA), PREPARO MANUAL DA ARGAMASSA</v>
          </cell>
          <cell r="C5688" t="str">
            <v>M</v>
          </cell>
          <cell r="D5688" t="str">
            <v>120,00</v>
          </cell>
        </row>
        <row r="5689">
          <cell r="A5689">
            <v>40675</v>
          </cell>
          <cell r="B5689" t="str">
            <v>ASSENTAMENTO DE PEITORIL COM ARGAMASSA DE CIMENTO COLANTE</v>
          </cell>
          <cell r="C5689" t="str">
            <v>M</v>
          </cell>
          <cell r="D5689" t="str">
            <v>3,90</v>
          </cell>
        </row>
        <row r="5690">
          <cell r="A5690">
            <v>96112</v>
          </cell>
          <cell r="B5690" t="str">
            <v>FORRO EM MADEIRA PINUS, PARA AMBIENTES RESIDENCIAIS, INCLUSIVE ESTRUTURA DE FIXAÇÃO. AF_05/2017</v>
          </cell>
          <cell r="C5690" t="str">
            <v>M2</v>
          </cell>
          <cell r="D5690" t="str">
            <v>96,66</v>
          </cell>
        </row>
        <row r="5691">
          <cell r="A5691">
            <v>96117</v>
          </cell>
          <cell r="B5691" t="str">
            <v>FORRO EM MADEIRA PINUS, PARA AMBIENTES COMERCIAIS, INCLUSIVE ESTRUTURA DE FIXAÇÃO. AF_05/2017</v>
          </cell>
          <cell r="C5691" t="str">
            <v>M2</v>
          </cell>
          <cell r="D5691" t="str">
            <v>118,84</v>
          </cell>
        </row>
        <row r="5692">
          <cell r="A5692">
            <v>96122</v>
          </cell>
          <cell r="B5692" t="str">
            <v>ACABAMENTOS PARA FORRO (RODA-FORRO EM MADEIRA PINUS). AF_05/2017</v>
          </cell>
          <cell r="C5692" t="str">
            <v>M</v>
          </cell>
          <cell r="D5692" t="str">
            <v>27,93</v>
          </cell>
        </row>
        <row r="5693">
          <cell r="A5693">
            <v>96109</v>
          </cell>
          <cell r="B5693" t="str">
            <v>FORRO EM PLACAS DE GESSO, PARA AMBIENTES RESIDENCIAIS. AF_05/2017_P</v>
          </cell>
          <cell r="C5693" t="str">
            <v>M2</v>
          </cell>
          <cell r="D5693" t="str">
            <v>35,55</v>
          </cell>
        </row>
        <row r="5694">
          <cell r="A5694">
            <v>96110</v>
          </cell>
          <cell r="B5694" t="str">
            <v>FORRO EM DRYWALL, PARA AMBIENTES RESIDENCIAIS, INCLUSIVE ESTRUTURA DE FIXAÇÃO. AF_05/2017_P</v>
          </cell>
          <cell r="C5694" t="str">
            <v>M2</v>
          </cell>
          <cell r="D5694" t="str">
            <v>53,42</v>
          </cell>
        </row>
        <row r="5695">
          <cell r="A5695">
            <v>96113</v>
          </cell>
          <cell r="B5695" t="str">
            <v>FORRO EM PLACAS DE GESSO, PARA AMBIENTES COMERCIAIS. AF_05/2017_P</v>
          </cell>
          <cell r="C5695" t="str">
            <v>M2</v>
          </cell>
          <cell r="D5695" t="str">
            <v>31,88</v>
          </cell>
        </row>
        <row r="5696">
          <cell r="A5696">
            <v>96114</v>
          </cell>
          <cell r="B5696" t="str">
            <v>FORRO EM DRYWALL, PARA AMBIENTES COMERCIAIS, INCLUSIVE ESTRUTURA DE FIXAÇÃO. AF_05/2017_P</v>
          </cell>
          <cell r="C5696" t="str">
            <v>M2</v>
          </cell>
          <cell r="D5696" t="str">
            <v>54,52</v>
          </cell>
        </row>
        <row r="5697">
          <cell r="A5697">
            <v>96120</v>
          </cell>
          <cell r="B5697" t="str">
            <v>ACABAMENTOS PARA FORRO (MOLDURA DE GESSO). AF_05/2017</v>
          </cell>
          <cell r="C5697" t="str">
            <v>M</v>
          </cell>
          <cell r="D5697" t="str">
            <v>2,48</v>
          </cell>
        </row>
        <row r="5698">
          <cell r="A5698">
            <v>96123</v>
          </cell>
          <cell r="B5698" t="str">
            <v>ACABAMENTOS PARA FORRO (MOLDURA EM DRYWALL, COM LARGURA DE 15 CM). AF_05/2017_P</v>
          </cell>
          <cell r="C5698" t="str">
            <v>M</v>
          </cell>
          <cell r="D5698" t="str">
            <v>22,04</v>
          </cell>
        </row>
        <row r="5699">
          <cell r="A5699">
            <v>99054</v>
          </cell>
          <cell r="B5699" t="str">
            <v>ACABAMENTOS PARA FORRO (SANCA DE GESSO MONTADA NA OBRA). AF_05/2017_P</v>
          </cell>
          <cell r="C5699" t="str">
            <v>M2</v>
          </cell>
          <cell r="D5699" t="str">
            <v>43,26</v>
          </cell>
        </row>
        <row r="5700">
          <cell r="A5700" t="str">
            <v>73807/1</v>
          </cell>
          <cell r="B5700" t="str">
            <v>CORRIMAO EM MARMORITE, LARGURA 15CM</v>
          </cell>
          <cell r="C5700" t="str">
            <v>M</v>
          </cell>
          <cell r="D5700" t="str">
            <v>91,72</v>
          </cell>
        </row>
        <row r="5701">
          <cell r="A5701">
            <v>96111</v>
          </cell>
          <cell r="B5701" t="str">
            <v>FORRO EM RÉGUAS DE PVC, FRISADO, PARA AMBIENTES RESIDENCIAIS, INCLUSIVE ESTRUTURA DE FIXAÇÃO. AF_05/2017_P</v>
          </cell>
          <cell r="C5701" t="str">
            <v>M2</v>
          </cell>
          <cell r="D5701" t="str">
            <v>38,45</v>
          </cell>
        </row>
        <row r="5702">
          <cell r="A5702">
            <v>96116</v>
          </cell>
          <cell r="B5702" t="str">
            <v>FORRO EM RÉGUAS DE PVC, FRISADO, PARA AMBIENTES COMERCIAIS, INCLUSIVE ESTRUTURA DE FIXAÇÃO. AF_05/2017_P</v>
          </cell>
          <cell r="C5702" t="str">
            <v>M2</v>
          </cell>
          <cell r="D5702" t="str">
            <v>41,74</v>
          </cell>
        </row>
        <row r="5703">
          <cell r="A5703">
            <v>96121</v>
          </cell>
          <cell r="B5703" t="str">
            <v>ACABAMENTOS PARA FORRO (RODA-FORRO EM PERFIL METÁLICO E PLÁSTICO). AF_05/2017</v>
          </cell>
          <cell r="C5703" t="str">
            <v>M</v>
          </cell>
          <cell r="D5703" t="str">
            <v>8,03</v>
          </cell>
        </row>
        <row r="5704">
          <cell r="A5704">
            <v>96485</v>
          </cell>
          <cell r="B5704" t="str">
            <v>FORRO EM RÉGUAS DE PVC, LISO, PARA AMBIENTES RESIDENCIAIS, INCLUSIVE ESTRUTURA DE FIXAÇÃO. AF_05/2017_P</v>
          </cell>
          <cell r="C5704" t="str">
            <v>M2</v>
          </cell>
          <cell r="D5704" t="str">
            <v>45,18</v>
          </cell>
        </row>
        <row r="5705">
          <cell r="A5705">
            <v>96486</v>
          </cell>
          <cell r="B5705" t="str">
            <v>FORRO DE PVC, LISO, PARA AMBIENTES COMERCIAIS, INCLUSIVE ESTRUTURA DE FIXAÇÃO. AF_05/2017_P</v>
          </cell>
          <cell r="C5705" t="str">
            <v>M2</v>
          </cell>
          <cell r="D5705" t="str">
            <v>48,87</v>
          </cell>
        </row>
        <row r="5706">
          <cell r="A5706">
            <v>91514</v>
          </cell>
          <cell r="B5706" t="str">
            <v>ESTUCAMENTO DE PANOS DE FACHADA SEM VÃOS DO SISTEMA DE PAREDES DE CONCRETO EM EDIFICAÇÕES DE MÚLTIPLOS PAVIMENTOS. AF_06/2015</v>
          </cell>
          <cell r="C5706" t="str">
            <v>M2</v>
          </cell>
          <cell r="D5706" t="str">
            <v>4,84</v>
          </cell>
        </row>
        <row r="5707">
          <cell r="A5707">
            <v>91515</v>
          </cell>
          <cell r="B5707" t="str">
            <v>ESTUCAMENTO DE PANOS DE FACHADA COM VÃOS DO SISTEMA DE PAREDES DE CONCRETO EM EDIFICAÇÕES DE MÚLTIPLOS PAVIMENTOS. AF_06/2015</v>
          </cell>
          <cell r="C5707" t="str">
            <v>M2</v>
          </cell>
          <cell r="D5707" t="str">
            <v>6,41</v>
          </cell>
        </row>
        <row r="5708">
          <cell r="A5708">
            <v>91516</v>
          </cell>
          <cell r="B5708" t="str">
            <v>ESTUCAMENTO DE SUPERFÍCIE EXTERNA DA SACADA DO SISTEMA DE PAREDES DE CONCRETO EM EDIFICAÇÕES DE MÚLTIPLOS PAVIMENTOS. AF_06/2015</v>
          </cell>
          <cell r="C5708" t="str">
            <v>M2</v>
          </cell>
          <cell r="D5708" t="str">
            <v>9,34</v>
          </cell>
        </row>
        <row r="5709">
          <cell r="A5709">
            <v>91517</v>
          </cell>
          <cell r="B5709" t="str">
            <v>ESTUCAMENTO DE PANOS DE FACHADA SEM VÃOS DO SISTEMA DE PAREDES DE CONCRETO EM EDIFICAÇÕES DE PAVIMENTO ÚNICO. AF_06/2015</v>
          </cell>
          <cell r="C5709" t="str">
            <v>M2</v>
          </cell>
          <cell r="D5709" t="str">
            <v>10,40</v>
          </cell>
        </row>
        <row r="5710">
          <cell r="A5710">
            <v>91519</v>
          </cell>
          <cell r="B5710" t="str">
            <v>ESTUCAMENTO DE PANOS DE FACHADA COM VÃOS DO SISTEMA DE PAREDES DE CONCRETO EM EDIFICAÇÕES DE PAVIMENTO ÚNICO. AF_06/2015</v>
          </cell>
          <cell r="C5710" t="str">
            <v>M2</v>
          </cell>
          <cell r="D5710" t="str">
            <v>11,94</v>
          </cell>
        </row>
        <row r="5711">
          <cell r="A5711">
            <v>91520</v>
          </cell>
          <cell r="B5711" t="str">
            <v>ESTUCAMENTO DE DENSIDADE BAIXA NAS FACES INTERNAS DE PAREDES DO SISTEMA DE PAREDES DE CONCRETO. AF_06/2015</v>
          </cell>
          <cell r="C5711" t="str">
            <v>M2</v>
          </cell>
          <cell r="D5711" t="str">
            <v>1,76</v>
          </cell>
        </row>
        <row r="5712">
          <cell r="A5712">
            <v>91522</v>
          </cell>
          <cell r="B5712" t="str">
            <v>ESTUCAMENTO, PARA QUALQUER REVESTIMENTO, EM TETO DO SISTEMA DE PAREDES DE CONCRETO. AF_06/2015</v>
          </cell>
          <cell r="C5712" t="str">
            <v>M2</v>
          </cell>
          <cell r="D5712" t="str">
            <v>2,12</v>
          </cell>
        </row>
        <row r="5713">
          <cell r="A5713">
            <v>91525</v>
          </cell>
          <cell r="B5713" t="str">
            <v>ESTUCAMENTO DE DENSIDADE ALTA, NAS FACES INTERNAS DE PAREDES DO SISTEMA DE PAREDES DE CONCRETO. AF_06/2015</v>
          </cell>
          <cell r="C5713" t="str">
            <v>M2</v>
          </cell>
          <cell r="D5713" t="str">
            <v>4,00</v>
          </cell>
        </row>
        <row r="5714">
          <cell r="A5714">
            <v>87280</v>
          </cell>
          <cell r="B5714" t="str">
            <v>ARGAMASSA TRAÇO 1:7 (EM VOLUME DE CIMENTO E AREIA MÉDIA ÚMIDA) COM ADIÇÃO DE PLASTIFICANTE PARA EMBOÇO/MASSA ÚNICA/ASSENTAMENTO DE ALVENARIA DE VEDAÇÃO, PREPARO MECÂNICO COM BETONEIRA 400 L. AF_08/2019</v>
          </cell>
          <cell r="C5714" t="str">
            <v>M3</v>
          </cell>
          <cell r="D5714" t="str">
            <v>353,35</v>
          </cell>
        </row>
        <row r="5715">
          <cell r="A5715">
            <v>87281</v>
          </cell>
          <cell r="B5715" t="str">
            <v>ARGAMASSA TRAÇO 1:7 (EM VOLUME DE CIMENTO E AREIA MÉDIA ÚMIDA) COM ADIÇÃO DE PLASTIFICANTE PARA EMBOÇO/MASSA ÚNICA/ASSENTAMENTO DE ALVENARIA DE VEDAÇÃO, PREPARO MECÂNICO COM BETONEIRA 600 L. AF_08/2019</v>
          </cell>
          <cell r="C5715" t="str">
            <v>M3</v>
          </cell>
          <cell r="D5715" t="str">
            <v>349,39</v>
          </cell>
        </row>
        <row r="5716">
          <cell r="A5716">
            <v>87283</v>
          </cell>
          <cell r="B5716" t="str">
            <v>ARGAMASSA TRAÇO 1:6 (EM VOLUME DE CIMENTO E AREIA MÉDIA ÚMIDA) COM ADIÇÃO DE PLASTIFICANTE PARA EMBOÇO/MASSA ÚNICA/ASSENTAMENTO DE ALVENARIA DE VEDAÇÃO, PREPARO MECÂNICO COM BETONEIRA 400 L. AF_08/2019</v>
          </cell>
          <cell r="C5716" t="str">
            <v>M3</v>
          </cell>
          <cell r="D5716" t="str">
            <v>376,18</v>
          </cell>
        </row>
        <row r="5717">
          <cell r="A5717">
            <v>87284</v>
          </cell>
          <cell r="B5717" t="str">
            <v>ARGAMASSA TRAÇO 1:6 (EM VOLUME DE CIMENTO E AREIA MÉDIA ÚMIDA) COM ADIÇÃO DE PLASTIFICANTE PARA EMBOÇO/MASSA ÚNICA/ASSENTAMENTO DE ALVENARIA DE VEDAÇÃO, PREPARO MECÂNICO COM BETONEIRA 600 L. AF_08/2019</v>
          </cell>
          <cell r="C5717" t="str">
            <v>M3</v>
          </cell>
          <cell r="D5717" t="str">
            <v>371,08</v>
          </cell>
        </row>
        <row r="5718">
          <cell r="A5718">
            <v>87286</v>
          </cell>
          <cell r="B5718" t="str">
            <v>ARGAMASSA TRAÇO 1:1:6 (EM VOLUME DE CIMENTO, CAL E AREIA MÉDIA ÚMIDA) PARA EMBOÇO/MASSA ÚNICA/ASSENTAMENTO DE ALVENARIA DE VEDAÇÃO, PREPARO MECÂNICO COM BETONEIRA 400 L. AF_08/2019</v>
          </cell>
          <cell r="C5718" t="str">
            <v>M3</v>
          </cell>
          <cell r="D5718" t="str">
            <v>505,29</v>
          </cell>
        </row>
        <row r="5719">
          <cell r="A5719">
            <v>87287</v>
          </cell>
          <cell r="B5719" t="str">
            <v>ARGAMASSA TRAÇO 1:1:6 (EM VOLUME DE CIMENTO, CAL E AREIA MÉDIA ÚMIDA) PARA EMBOÇO/MASSA ÚNICA/ASSENTAMENTO DE ALVENARIA DE VEDAÇÃO, PREPARO MECÂNICO COM BETONEIRA 600 L. AF_08/2019</v>
          </cell>
          <cell r="C5719" t="str">
            <v>M3</v>
          </cell>
          <cell r="D5719" t="str">
            <v>494,64</v>
          </cell>
        </row>
        <row r="5720">
          <cell r="A5720">
            <v>87289</v>
          </cell>
          <cell r="B5720" t="str">
            <v>ARGAMASSA TRAÇO 1:1,5:7,5 (EM VOLUME DE CIMENTO, CAL E AREIA MÉDIA ÚMIDA) PARA EMBOÇO/MASSA ÚNICA/ASSENTAMENTO DE ALVENARIA DE VEDAÇÃO, PREPARO MECÂNICO COM BETONEIRA 400 L. AF_08/2019</v>
          </cell>
          <cell r="C5720" t="str">
            <v>M3</v>
          </cell>
          <cell r="D5720" t="str">
            <v>486,23</v>
          </cell>
        </row>
        <row r="5721">
          <cell r="A5721">
            <v>87290</v>
          </cell>
          <cell r="B5721" t="str">
            <v>ARGAMASSA TRAÇO 1:1,5:7,5 (EM VOLUME DE CIMENTO, CAL E AREIA MÉDIA ÚMIDA) PARA EMBOÇO/MASSA ÚNICA/ASSENTAMENTO DE ALVENARIA DE VEDAÇÃO, PREPARO MECÂNICO COM BETONEIRA 600 L. AF_08/2019</v>
          </cell>
          <cell r="C5721" t="str">
            <v>M3</v>
          </cell>
          <cell r="D5721" t="str">
            <v>480,38</v>
          </cell>
        </row>
        <row r="5722">
          <cell r="A5722">
            <v>87292</v>
          </cell>
          <cell r="B5722" t="str">
            <v>ARGAMASSA TRAÇO 1:2:8 (EM VOLUME DE CIMENTO, CAL E AREIA MÉDIA ÚMIDA) PARA EMBOÇO/MASSA ÚNICA/ASSENTAMENTO DE ALVENARIA DE VEDAÇÃO, PREPARO MECÂNICO COM BETONEIRA 400 L. AF_08/2019</v>
          </cell>
          <cell r="C5722" t="str">
            <v>M3</v>
          </cell>
          <cell r="D5722" t="str">
            <v>505,91</v>
          </cell>
        </row>
        <row r="5723">
          <cell r="A5723">
            <v>87294</v>
          </cell>
          <cell r="B5723" t="str">
            <v>ARGAMASSA TRAÇO 1:2:9 (EM VOLUME DE CIMENTO, CAL E AREIA MÉDIA ÚMIDA) PARA EMBOÇO/MASSA ÚNICA/ASSENTAMENTO DE ALVENARIA DE VEDAÇÃO, PREPARO MECÂNICO COM BETONEIRA 600 L. AF_08/2019</v>
          </cell>
          <cell r="C5723" t="str">
            <v>M3</v>
          </cell>
          <cell r="D5723" t="str">
            <v>474,15</v>
          </cell>
        </row>
        <row r="5724">
          <cell r="A5724">
            <v>87295</v>
          </cell>
          <cell r="B5724" t="str">
            <v>ARGAMASSA TRAÇO 1:3:12 (EM VOLUME DE CIMENTO, CAL E AREIA MÉDIA ÚMIDA) PARA EMBOÇO/MASSA ÚNICA/ASSENTAMENTO DE ALVENARIA DE VEDAÇÃO, PREPARO MECÂNICO COM BETONEIRA 400 L. AF_08/2019</v>
          </cell>
          <cell r="C5724" t="str">
            <v>M3</v>
          </cell>
          <cell r="D5724" t="str">
            <v>479,20</v>
          </cell>
        </row>
        <row r="5725">
          <cell r="A5725">
            <v>87296</v>
          </cell>
          <cell r="B5725" t="str">
            <v>ARGAMASSA TRAÇO 1:3:12 (EM VOLUME DE CIMENTO, CAL E AREIA MÉDIA ÚMIDA) PARA EMBOÇO/MASSA ÚNICA/ASSENTAMENTO DE ALVENARIA DE VEDAÇÃO, PREPARO MECÂNICO COM BETONEIRA 600 L. AF_08/2019</v>
          </cell>
          <cell r="C5725" t="str">
            <v>M3</v>
          </cell>
          <cell r="D5725" t="str">
            <v>461,34</v>
          </cell>
        </row>
        <row r="5726">
          <cell r="A5726">
            <v>87298</v>
          </cell>
          <cell r="B5726" t="str">
            <v>ARGAMASSA TRAÇO 1:3 (EM VOLUME DE CIMENTO E AREIA MÉDIA ÚMIDA) PARA CONTRAPISO, PREPARO MECÂNICO COM BETONEIRA 400 L. AF_08/2019</v>
          </cell>
          <cell r="C5726" t="str">
            <v>M3</v>
          </cell>
          <cell r="D5726" t="str">
            <v>619,11</v>
          </cell>
        </row>
        <row r="5727">
          <cell r="A5727">
            <v>87299</v>
          </cell>
          <cell r="B5727" t="str">
            <v>ARGAMASSA TRAÇO 1:3 (EM VOLUME DE CIMENTO E AREIA MÉDIA ÚMIDA) PARA CONTRAPISO, PREPARO MECÂNICO COM BETONEIRA 600 L. AF_08/2019</v>
          </cell>
          <cell r="C5727" t="str">
            <v>M3</v>
          </cell>
          <cell r="D5727" t="str">
            <v>365,33</v>
          </cell>
        </row>
        <row r="5728">
          <cell r="A5728">
            <v>87301</v>
          </cell>
          <cell r="B5728" t="str">
            <v>ARGAMASSA TRAÇO 1:4 (EM VOLUME DE CIMENTO E AREIA MÉDIA ÚMIDA) PARA CONTRAPISO, PREPARO MECÂNICO COM BETONEIRA 400 L. AF_08/2019</v>
          </cell>
          <cell r="C5728" t="str">
            <v>M3</v>
          </cell>
          <cell r="D5728" t="str">
            <v>535,07</v>
          </cell>
        </row>
        <row r="5729">
          <cell r="A5729">
            <v>87302</v>
          </cell>
          <cell r="B5729" t="str">
            <v>ARGAMASSA TRAÇO 1:4 (EM VOLUME DE CIMENTO E AREIA MÉDIA ÚMIDA) PARA CONTRAPISO, PREPARO MECÂNICO COM BETONEIRA 600 L. AF_08/2019</v>
          </cell>
          <cell r="C5729" t="str">
            <v>M3</v>
          </cell>
          <cell r="D5729" t="str">
            <v>529,00</v>
          </cell>
        </row>
        <row r="5730">
          <cell r="A5730">
            <v>87304</v>
          </cell>
          <cell r="B5730" t="str">
            <v>ARGAMASSA TRAÇO 1:5 (EM VOLUME DE CIMENTO E AREIA MÉDIA ÚMIDA) PARA CONTRAPISO, PREPARO MECÂNICO COM BETONEIRA 400 L. AF_08/2019</v>
          </cell>
          <cell r="C5730" t="str">
            <v>M3</v>
          </cell>
          <cell r="D5730" t="str">
            <v>471,03</v>
          </cell>
        </row>
        <row r="5731">
          <cell r="A5731">
            <v>87305</v>
          </cell>
          <cell r="B5731" t="str">
            <v>ARGAMASSA TRAÇO 1:5 (EM VOLUME DE CIMENTO E AREIA MÉDIA ÚMIDA) PARA CONTRAPISO, PREPARO MECÂNICO COM BETONEIRA 600 L. AF_08/2019</v>
          </cell>
          <cell r="C5731" t="str">
            <v>M3</v>
          </cell>
          <cell r="D5731" t="str">
            <v>472,52</v>
          </cell>
        </row>
        <row r="5732">
          <cell r="A5732">
            <v>87307</v>
          </cell>
          <cell r="B5732" t="str">
            <v>ARGAMASSA TRAÇO 1:6 (EM VOLUME DE CIMENTO E AREIA MÉDIA ÚMIDA) PARA CONTRAPISO, PREPARO MECÂNICO COM BETONEIRA 400 L. AF_08/2019</v>
          </cell>
          <cell r="C5732" t="str">
            <v>M3</v>
          </cell>
          <cell r="D5732" t="str">
            <v>434,60</v>
          </cell>
        </row>
        <row r="5733">
          <cell r="A5733">
            <v>87308</v>
          </cell>
          <cell r="B5733" t="str">
            <v>ARGAMASSA TRAÇO 1:6 (EM VOLUME DE CIMENTO E AREIA MÉDIA ÚMIDA) PARA CONTRAPISO, PREPARO MECÂNICO COM BETONEIRA 600 L. AF_08/2019</v>
          </cell>
          <cell r="C5733" t="str">
            <v>M3</v>
          </cell>
          <cell r="D5733" t="str">
            <v>427,76</v>
          </cell>
        </row>
        <row r="5734">
          <cell r="A5734">
            <v>87310</v>
          </cell>
          <cell r="B5734" t="str">
            <v>ARGAMASSA TRAÇO 1:5 (EM VOLUME DE CIMENTO E AREIA GROSSA ÚMIDA) PARA CHAPISCO CONVENCIONAL, PREPARO MECÂNICO COM BETONEIRA 400 L. AF_08/2019</v>
          </cell>
          <cell r="C5734" t="str">
            <v>M3</v>
          </cell>
          <cell r="D5734" t="str">
            <v>351,44</v>
          </cell>
        </row>
        <row r="5735">
          <cell r="A5735">
            <v>87311</v>
          </cell>
          <cell r="B5735" t="str">
            <v>ARGAMASSA TRAÇO 1:5 (EM VOLUME DE CIMENTO E AREIA GROSSA ÚMIDA) PARA CHAPISCO CONVENCIONAL, PREPARO MECÂNICO COM BETONEIRA 600 L. AF_08/2019</v>
          </cell>
          <cell r="C5735" t="str">
            <v>M3</v>
          </cell>
          <cell r="D5735" t="str">
            <v>344,33</v>
          </cell>
        </row>
        <row r="5736">
          <cell r="A5736">
            <v>87313</v>
          </cell>
          <cell r="B5736" t="str">
            <v>ARGAMASSA TRAÇO 1:3 (EM VOLUME DE CIMENTO E AREIA GROSSA ÚMIDA) PARA CHAPISCO CONVENCIONAL, PREPARO MECÂNICO COM BETONEIRA 400 L. AF_08/2019</v>
          </cell>
          <cell r="C5736" t="str">
            <v>M3</v>
          </cell>
          <cell r="D5736" t="str">
            <v>462,17</v>
          </cell>
        </row>
        <row r="5737">
          <cell r="A5737">
            <v>87314</v>
          </cell>
          <cell r="B5737" t="str">
            <v>ARGAMASSA TRAÇO 1:3 (EM VOLUME DE CIMENTO E AREIA GROSSA ÚMIDA) PARA CHAPISCO CONVENCIONAL, PREPARO MECÂNICO COM BETONEIRA 600 L. AF_08/2019</v>
          </cell>
          <cell r="C5737" t="str">
            <v>M3</v>
          </cell>
          <cell r="D5737" t="str">
            <v>457,10</v>
          </cell>
        </row>
        <row r="5738">
          <cell r="A5738">
            <v>87316</v>
          </cell>
          <cell r="B5738" t="str">
            <v>ARGAMASSA TRAÇO 1:4 (EM VOLUME DE CIMENTO E AREIA GROSSA ÚMIDA) PARA CHAPISCO CONVENCIONAL, PREPARO MECÂNICO COM BETONEIRA 400 L. AF_08/2019</v>
          </cell>
          <cell r="C5738" t="str">
            <v>M3</v>
          </cell>
          <cell r="D5738" t="str">
            <v>400,14</v>
          </cell>
        </row>
        <row r="5739">
          <cell r="A5739">
            <v>87317</v>
          </cell>
          <cell r="B5739" t="str">
            <v>ARGAMASSA TRAÇO 1:4 (EM VOLUME DE CIMENTO E AREIA GROSSA ÚMIDA) PARA CHAPISCO CONVENCIONAL, PREPARO MECÂNICO COM BETONEIRA 600 L. AF_08/2019</v>
          </cell>
          <cell r="C5739" t="str">
            <v>M3</v>
          </cell>
          <cell r="D5739" t="str">
            <v>390,45</v>
          </cell>
        </row>
        <row r="5740">
          <cell r="A5740">
            <v>87319</v>
          </cell>
          <cell r="B5740" t="str">
            <v>ARGAMASSA TRAÇO 1:5 (EM VOLUME DE CIMENTO E AREIA GROSSA ÚMIDA) COM ADIÇÃO DE EMULSÃO POLIMÉRICA PARA CHAPISCO ROLADO, PREPARO MECÂNICO COM BETONEIRA 400 L. AF_08/2019</v>
          </cell>
          <cell r="C5740" t="str">
            <v>M3</v>
          </cell>
          <cell r="D5740" t="str">
            <v>2.406,75</v>
          </cell>
        </row>
        <row r="5741">
          <cell r="A5741">
            <v>87320</v>
          </cell>
          <cell r="B5741" t="str">
            <v>ARGAMASSA TRAÇO 1:5 (EM VOLUME DE CIMENTO E AREIA GROSSA ÚMIDA) COM ADIÇÃO DE EMULSÃO POLIMÉRICA PARA CHAPISCO ROLADO, PREPARO MECÂNICO COM BETONEIRA 600 L. AF_08/2019</v>
          </cell>
          <cell r="C5741" t="str">
            <v>M3</v>
          </cell>
          <cell r="D5741" t="str">
            <v>2.410,31</v>
          </cell>
        </row>
        <row r="5742">
          <cell r="A5742">
            <v>87322</v>
          </cell>
          <cell r="B5742" t="str">
            <v>ARGAMASSA TRAÇO 1:3 (EM VOLUME DE CIMENTO E AREIA GROSSA ÚMIDA) COM ADIÇÃO DE EMULSÃO POLIMÉRICA PARA CHAPISCO ROLADO, PREPARO MECÂNICO COM BETONEIRA 400 L. AF_08/2019</v>
          </cell>
          <cell r="C5742" t="str">
            <v>M3</v>
          </cell>
          <cell r="D5742" t="str">
            <v>2.518,37</v>
          </cell>
        </row>
        <row r="5743">
          <cell r="A5743">
            <v>87323</v>
          </cell>
          <cell r="B5743" t="str">
            <v>ARGAMASSA TRAÇO 1:3 (EM VOLUME DE CIMENTO E AREIA GROSSA ÚMIDA) COM ADIÇÃO DE EMULSÃO POLIMÉRICA PARA CHAPISCO ROLADO, PREPARO MECÂNICO COM BETONEIRA 600 L. AF_08/2019</v>
          </cell>
          <cell r="C5743" t="str">
            <v>M3</v>
          </cell>
          <cell r="D5743" t="str">
            <v>2.517,97</v>
          </cell>
        </row>
        <row r="5744">
          <cell r="A5744">
            <v>87325</v>
          </cell>
          <cell r="B5744" t="str">
            <v>ARGAMASSA TRAÇO 1:4 (EM VOLUME DE CIMENTO E AREIA GROSSA ÚMIDA) COM ADIÇÃO DE EMULSÃO POLIMÉRICA PARA CHAPISCO ROLADO, PREPARO MECÂNICO COM BETONEIRA 400 L. AF_08/2019</v>
          </cell>
          <cell r="C5744" t="str">
            <v>M3</v>
          </cell>
          <cell r="D5744" t="str">
            <v>2.440,45</v>
          </cell>
        </row>
        <row r="5745">
          <cell r="A5745">
            <v>87326</v>
          </cell>
          <cell r="B5745" t="str">
            <v>ARGAMASSA TRAÇO 1:4 (EM VOLUME DE CIMENTO E AREIA GROSSA ÚMIDA) COM ADIÇÃO DE EMULSÃO POLIMÉRICA PARA CHAPISCO ROLADO, PREPARO MECÂNICO COM BETONEIRA 600 L. AF_08/2019</v>
          </cell>
          <cell r="C5745" t="str">
            <v>M3</v>
          </cell>
          <cell r="D5745" t="str">
            <v>2.446,72</v>
          </cell>
        </row>
        <row r="5746">
          <cell r="A5746">
            <v>87327</v>
          </cell>
          <cell r="B5746" t="str">
            <v>ARGAMASSA TRAÇO 1:7 (EM VOLUME DE CIMENTO E AREIA MÉDIA ÚMIDA) COM ADIÇÃO DE PLASTIFICANTE PARA EMBOÇO/MASSA ÚNICA/ASSENTAMENTO DE ALVENARIA DE VEDAÇÃO, PREPARO MECÂNICO COM MISTURADOR DE EIXO HORIZONTAL DE 300 KG. AF_08/2019</v>
          </cell>
          <cell r="C5746" t="str">
            <v>M3</v>
          </cell>
          <cell r="D5746" t="str">
            <v>368,37</v>
          </cell>
        </row>
        <row r="5747">
          <cell r="A5747">
            <v>87328</v>
          </cell>
          <cell r="B5747" t="str">
            <v>ARGAMASSA TRAÇO 1:7 (EM VOLUME DE CIMENTO E AREIA MÉDIA ÚMIDA) COM ADIÇÃO DE PLASTIFICANTE PARA EMBOÇO/MASSA ÚNICA/ASSENTAMENTO DE ALVENARIA DE VEDAÇÃO, PREPARO MECÂNICO COM MISTURADOR DE EIXO HORIZONTAL DE 600 KG. AF_08/2019</v>
          </cell>
          <cell r="C5747" t="str">
            <v>M3</v>
          </cell>
          <cell r="D5747" t="str">
            <v>329,69</v>
          </cell>
        </row>
        <row r="5748">
          <cell r="A5748">
            <v>87329</v>
          </cell>
          <cell r="B5748" t="str">
            <v>ARGAMASSA TRAÇO 1:6 (EM VOLUME DE CIMENTO E AREIA MÉDIA ÚMIDA) COM ADIÇÃO DE PLASTIFICANTE PARA EMBOÇO/MASSA ÚNICA/ASSENTAMENTO DE ALVENARIA DE VEDAÇÃO, PREPARO MECÂNICO COM MISTURADOR DE EIXO HORIZONTAL DE 300 KG. AF_08/2019</v>
          </cell>
          <cell r="C5748" t="str">
            <v>M3</v>
          </cell>
          <cell r="D5748" t="str">
            <v>402,62</v>
          </cell>
        </row>
        <row r="5749">
          <cell r="A5749">
            <v>87330</v>
          </cell>
          <cell r="B5749" t="str">
            <v>ARGAMASSA TRAÇO 1:6 (EM VOLUME DE CIMENTO E AREIA MÉDIA ÚMIDA) COM ADIÇÃO DE PLASTIFICANTE PARA EMBOÇO/MASSA ÚNICA/ASSENTAMENTO DE ALVENARIA DE VEDAÇÃO, PREPARO MECÂNICO COM MISTURADOR DE EIXO HORIZONTAL DE 600 KG. AF_08/2019</v>
          </cell>
          <cell r="C5749" t="str">
            <v>M3</v>
          </cell>
          <cell r="D5749" t="str">
            <v>358,60</v>
          </cell>
        </row>
        <row r="5750">
          <cell r="A5750">
            <v>87331</v>
          </cell>
          <cell r="B5750" t="str">
            <v>ARGAMASSA TRAÇO 1:1:6 (EM VOLUME DE CIMENTO, CAL E AREIA MÉDIA ÚMIDA) PARA EMBOÇO/MASSA ÚNICA/ASSENTAMENTO DE ALVENARIA DE VEDAÇÃO, PREPARO MECÂNICO COM MISTURADOR DE EIXO HORIZONTAL DE 300 KG. AF_08/2019</v>
          </cell>
          <cell r="C5750" t="str">
            <v>M3</v>
          </cell>
          <cell r="D5750" t="str">
            <v>518,13</v>
          </cell>
        </row>
        <row r="5751">
          <cell r="A5751">
            <v>87332</v>
          </cell>
          <cell r="B5751" t="str">
            <v>ARGAMASSA TRAÇO 1:1:6 (EM VOLUME DE CIMENTO, CAL E AREIA MÉDIA ÚMIDA) PARA EMBOÇO/MASSA ÚNICA/ASSENTAMENTO DE ALVENARIA DE VEDAÇÃO, PREPARO MECÂNICO COM MISTURADOR DE EIXO HORIZONTAL DE 600 KG. AF_08/2019</v>
          </cell>
          <cell r="C5751" t="str">
            <v>M3</v>
          </cell>
          <cell r="D5751" t="str">
            <v>478,64</v>
          </cell>
        </row>
        <row r="5752">
          <cell r="A5752">
            <v>87333</v>
          </cell>
          <cell r="B5752" t="str">
            <v>ARGAMASSA TRAÇO 1:1,5:7,5 (EM VOLUME DE CIMENTO, CAL E AREIA MÉDIA ÚMIDA) PARA EMBOÇO/MASSA ÚNICA/ASSENTAMENTO DE ALVENARIA DE VEDAÇÃO, PREPARO MECÂNICO COM MISTURADOR DE EIXO HORIZONTAL DE 300 KG. AF_08/2019</v>
          </cell>
          <cell r="C5752" t="str">
            <v>M3</v>
          </cell>
          <cell r="D5752" t="str">
            <v>486,66</v>
          </cell>
        </row>
        <row r="5753">
          <cell r="A5753">
            <v>87334</v>
          </cell>
          <cell r="B5753" t="str">
            <v>ARGAMASSA TRAÇO 1:1,5:7,5 (EM VOLUME DE CIMENTO, CAL E AREIA MÉDIA ÚMIDA) PARA EMBOÇO/MASSA ÚNICA/ASSENTAMENTO DE ALVENARIA DE VEDAÇÃO, PREPARO MECÂNICO COM MISTURADOR DE EIXO HORIZONTAL DE 600 KG. AF_08/2019</v>
          </cell>
          <cell r="C5753" t="str">
            <v>M3</v>
          </cell>
          <cell r="D5753" t="str">
            <v>462,43</v>
          </cell>
        </row>
        <row r="5754">
          <cell r="A5754">
            <v>87335</v>
          </cell>
          <cell r="B5754" t="str">
            <v>ARGAMASSA TRAÇO 1:2:8 (EM VOLUME DE CIMENTO, CAL E AREIA MÉDIA ÚMIDA) PARA EMBOÇO/MASSA ÚNICA/ASSENTAMENTO DE ALVENARIA DE VEDAÇÃO, PREPARO MECÂNICO COM MISTURADOR DE EIXO HORIZONTAL DE 300 KG. AF_08/2019</v>
          </cell>
          <cell r="C5754" t="str">
            <v>M3</v>
          </cell>
          <cell r="D5754" t="str">
            <v>482,18</v>
          </cell>
        </row>
        <row r="5755">
          <cell r="A5755">
            <v>87336</v>
          </cell>
          <cell r="B5755" t="str">
            <v>ARGAMASSA TRAÇO 1:2:8 (EM VOLUME DE CIMENTO, CAL E AREIA MÉDIA ÚMIDA) PARA EMBOÇO/MASSA ÚNICA/ASSENTAMENTO DE ALVENARIA DE VEDAÇÃO, PREPARO MECÂNICO COM MISTURADOR DE EIXO HORIZONTAL DE 600 KG. AF_08/2019</v>
          </cell>
          <cell r="C5755" t="str">
            <v>M3</v>
          </cell>
          <cell r="D5755" t="str">
            <v>485,07</v>
          </cell>
        </row>
        <row r="5756">
          <cell r="A5756">
            <v>87337</v>
          </cell>
          <cell r="B5756" t="str">
            <v>ARGAMASSA TRAÇO 1:2:9 (EM VOLUME DE CIMENTO, CAL E AREIA MÉDIA ÚMIDA) PARA EMBOÇO/MASSA ÚNICA/ASSENTAMENTO DE ALVENARIA DE VEDAÇÃO, PREPARO MECÂNICO COM MISTURADOR DE EIXO HORIZONTAL DE 300 KG. AF_08/2019</v>
          </cell>
          <cell r="C5756" t="str">
            <v>M3</v>
          </cell>
          <cell r="D5756" t="str">
            <v>474,21</v>
          </cell>
        </row>
        <row r="5757">
          <cell r="A5757">
            <v>87338</v>
          </cell>
          <cell r="B5757" t="str">
            <v>ARGAMASSA TRAÇO 1:3:12 (EM VOLUME DE CIMENTO, CAL E AREIA MÉDIA ÚMIDA) PARA EMBOÇO/MASSA ÚNICA/ASSENTAMENTO DE ALVENARIA DE VEDAÇÃO, PREPARO MECÂNICO COM MISTURADOR DE EIXO HORIZONTAL DE 600 KG. AF_08/2019</v>
          </cell>
          <cell r="C5757" t="str">
            <v>M3</v>
          </cell>
          <cell r="D5757" t="str">
            <v>458,06</v>
          </cell>
        </row>
        <row r="5758">
          <cell r="A5758">
            <v>87339</v>
          </cell>
          <cell r="B5758" t="str">
            <v>ARGAMASSA TRAÇO 1:3 (EM VOLUME DE CIMENTO E AREIA MÉDIA ÚMIDA) PARA CONTRAPISO, PREPARO MECÂNICO COM MISTURADOR DE EIXO HORIZONTAL DE 160 KG. AF_08/2019</v>
          </cell>
          <cell r="C5758" t="str">
            <v>M3</v>
          </cell>
          <cell r="D5758" t="str">
            <v>694,45</v>
          </cell>
        </row>
        <row r="5759">
          <cell r="A5759">
            <v>87340</v>
          </cell>
          <cell r="B5759" t="str">
            <v>ARGAMASSA TRAÇO 1:3 (EM VOLUME DE CIMENTO E AREIA MÉDIA ÚMIDA) PARA CONTRAPISO, PREPARO MECÂNICO COM MISTURADOR DE EIXO HORIZONTAL DE 300 KG. AF_08/2019</v>
          </cell>
          <cell r="C5759" t="str">
            <v>M3</v>
          </cell>
          <cell r="D5759" t="str">
            <v>613,30</v>
          </cell>
        </row>
        <row r="5760">
          <cell r="A5760">
            <v>87341</v>
          </cell>
          <cell r="B5760" t="str">
            <v>ARGAMASSA TRAÇO 1:3 (EM VOLUME DE CIMENTO E AREIA MÉDIA ÚMIDA) PARA CONTRAPISO, PREPARO MECÂNICO COM MISTURADOR DE EIXO HORIZONTAL DE 600 KG. AF_08/2019</v>
          </cell>
          <cell r="C5760" t="str">
            <v>M3</v>
          </cell>
          <cell r="D5760" t="str">
            <v>593,70</v>
          </cell>
        </row>
        <row r="5761">
          <cell r="A5761">
            <v>87342</v>
          </cell>
          <cell r="B5761" t="str">
            <v>ARGAMASSA TRAÇO 1:4 (EM VOLUME DE CIMENTO E AREIA MÉDIA ÚMIDA) PARA CONTRAPISO, PREPARO MECÂNICO COM MISTURADOR DE EIXO HORIZONTAL DE 160 KG. AF_08/2019</v>
          </cell>
          <cell r="C5761" t="str">
            <v>M3</v>
          </cell>
          <cell r="D5761" t="str">
            <v>578,65</v>
          </cell>
        </row>
        <row r="5762">
          <cell r="A5762">
            <v>87343</v>
          </cell>
          <cell r="B5762" t="str">
            <v>ARGAMASSA TRAÇO 1:4 (EM VOLUME DE CIMENTO E AREIA MÉDIA ÚMIDA) PARA CONTRAPISO, PREPARO MECÂNICO COM MISTURADOR DE EIXO HORIZONTAL DE 300 KG. AF_08/2019</v>
          </cell>
          <cell r="C5762" t="str">
            <v>M3</v>
          </cell>
          <cell r="D5762" t="str">
            <v>532,87</v>
          </cell>
        </row>
        <row r="5763">
          <cell r="A5763">
            <v>87344</v>
          </cell>
          <cell r="B5763" t="str">
            <v>ARGAMASSA TRAÇO 1:4 (EM VOLUME DE CIMENTO E AREIA MÉDIA ÚMIDA) PARA CONTRAPISO, PREPARO MECÂNICO COM MISTURADOR DE EIXO HORIZONTAL DE 600 KG. AF_08/2019</v>
          </cell>
          <cell r="C5763" t="str">
            <v>M3</v>
          </cell>
          <cell r="D5763" t="str">
            <v>508,50</v>
          </cell>
        </row>
        <row r="5764">
          <cell r="A5764">
            <v>87345</v>
          </cell>
          <cell r="B5764" t="str">
            <v>ARGAMASSA TRAÇO 1:5 (EM VOLUME DE CIMENTO E AREIA MÉDIA ÚMIDA) PARA CONTRAPISO, PREPARO MECÂNICO COM MISTURADOR DE EIXO HORIZONTAL DE 160 KG. AF_08/2019</v>
          </cell>
          <cell r="C5764" t="str">
            <v>M3</v>
          </cell>
          <cell r="D5764" t="str">
            <v>507,50</v>
          </cell>
        </row>
        <row r="5765">
          <cell r="A5765">
            <v>87346</v>
          </cell>
          <cell r="B5765" t="str">
            <v>ARGAMASSA TRAÇO 1:5 (EM VOLUME DE CIMENTO E AREIA MÉDIA ÚMIDA) PARA CONTRAPISO, PREPARO MECÂNICO COM MISTURADOR DE EIXO HORIZONTAL DE 300 KG. AF_08/2019</v>
          </cell>
          <cell r="C5765" t="str">
            <v>M3</v>
          </cell>
          <cell r="D5765" t="str">
            <v>470,00</v>
          </cell>
        </row>
        <row r="5766">
          <cell r="A5766">
            <v>87347</v>
          </cell>
          <cell r="B5766" t="str">
            <v>ARGAMASSA TRAÇO 1:5 (EM VOLUME DE CIMENTO E AREIA MÉDIA ÚMIDA) PARA CONTRAPISO, PREPARO MECÂNICO COM MISTURADOR DE EIXO HORIZONTAL DE 600 KG. AF_08/2019</v>
          </cell>
          <cell r="C5766" t="str">
            <v>M3</v>
          </cell>
          <cell r="D5766" t="str">
            <v>450,09</v>
          </cell>
        </row>
        <row r="5767">
          <cell r="A5767">
            <v>87348</v>
          </cell>
          <cell r="B5767" t="str">
            <v>ARGAMASSA TRAÇO 1:6 (EM VOLUME DE CIMENTO E AREIA MÉDIA ÚMIDA) PARA CONTRAPISO, PREPARO MECÂNICO COM MISTURADOR DE EIXO HORIZONTAL DE 160 KG. AF_08/2019</v>
          </cell>
          <cell r="C5767" t="str">
            <v>M3</v>
          </cell>
          <cell r="D5767" t="str">
            <v>454,77</v>
          </cell>
        </row>
        <row r="5768">
          <cell r="A5768">
            <v>87349</v>
          </cell>
          <cell r="B5768" t="str">
            <v>ARGAMASSA TRAÇO 1:6 (EM VOLUME DE CIMENTO E AREIA MÉDIA ÚMIDA) PARA CONTRAPISO, PREPARO MECÂNICO COM MISTURADOR DE EIXO HORIZONTAL DE 600 KG. AF_08/2019</v>
          </cell>
          <cell r="C5768" t="str">
            <v>M3</v>
          </cell>
          <cell r="D5768" t="str">
            <v>406,09</v>
          </cell>
        </row>
        <row r="5769">
          <cell r="A5769">
            <v>87350</v>
          </cell>
          <cell r="B5769" t="str">
            <v>ARGAMASSA TRAÇO 1:5 (EM VOLUME DE CIMENTO E AREIA GROSSA ÚMIDA) PARA CHAPISCO CONVENCIONAL, PREPARO MECÂNICO COM MISTURADOR DE EIXO HORIZONTAL DE 300 KG. AF_08/2019</v>
          </cell>
          <cell r="C5769" t="str">
            <v>M3</v>
          </cell>
          <cell r="D5769" t="str">
            <v>380,98</v>
          </cell>
        </row>
        <row r="5770">
          <cell r="A5770">
            <v>87351</v>
          </cell>
          <cell r="B5770" t="str">
            <v>ARGAMASSA TRAÇO 1:5 (EM VOLUME DE CIMENTO E AREIA GROSSA ÚMIDA) PARA CHAPISCO CONVENCIONAL, PREPARO MECÂNICO COM MISTURADOR DE EIXO HORIZONTAL DE 600 KG. AF_08/2019</v>
          </cell>
          <cell r="C5770" t="str">
            <v>M3</v>
          </cell>
          <cell r="D5770" t="str">
            <v>333,23</v>
          </cell>
        </row>
        <row r="5771">
          <cell r="A5771">
            <v>87352</v>
          </cell>
          <cell r="B5771" t="str">
            <v>ARGAMASSA TRAÇO 1:3 (EM VOLUME DE CIMENTO E AREIA GROSSA ÚMIDA) PARA CHAPISCO CONVENCIONAL, PREPARO MECÂNICO COM MISTURADOR DE EIXO HORIZONTAL DE 160 KG. AF_08/2019</v>
          </cell>
          <cell r="C5771" t="str">
            <v>M3</v>
          </cell>
          <cell r="D5771" t="str">
            <v>513,55</v>
          </cell>
        </row>
        <row r="5772">
          <cell r="A5772">
            <v>87353</v>
          </cell>
          <cell r="B5772" t="str">
            <v>ARGAMASSA TRAÇO 1:3 (EM VOLUME DE CIMENTO E AREIA GROSSA ÚMIDA) PARA CHAPISCO CONVENCIONAL, PREPARO MECÂNICO COM MISTURADOR DE EIXO HORIZONTAL DE 300 KG. AF_08/2019</v>
          </cell>
          <cell r="C5772" t="str">
            <v>M3</v>
          </cell>
          <cell r="D5772" t="str">
            <v>463,14</v>
          </cell>
        </row>
        <row r="5773">
          <cell r="A5773">
            <v>87354</v>
          </cell>
          <cell r="B5773" t="str">
            <v>ARGAMASSA TRAÇO 1:3 (EM VOLUME DE CIMENTO E AREIA GROSSA ÚMIDA) PARA CHAPISCO CONVENCIONAL, PREPARO MECÂNICO COM MISTURADOR DE EIXO HORIZONTAL DE 600 KG. AF_08/2019</v>
          </cell>
          <cell r="C5773" t="str">
            <v>M3</v>
          </cell>
          <cell r="D5773" t="str">
            <v>441,52</v>
          </cell>
        </row>
        <row r="5774">
          <cell r="A5774">
            <v>87355</v>
          </cell>
          <cell r="B5774" t="str">
            <v>ARGAMASSA TRAÇO 1:4 (EM VOLUME DE CIMENTO E AREIA GROSSA ÚMIDA) PARA CHAPISCO CONVENCIONAL, PREPARO MECÂNICO COM MISTURADOR DE EIXO HORIZONTAL DE 160 KG. AF_08/2019</v>
          </cell>
          <cell r="C5774" t="str">
            <v>M3</v>
          </cell>
          <cell r="D5774" t="str">
            <v>423,63</v>
          </cell>
        </row>
        <row r="5775">
          <cell r="A5775">
            <v>87356</v>
          </cell>
          <cell r="B5775" t="str">
            <v>ARGAMASSA TRAÇO 1:4 (EM VOLUME DE CIMENTO E AREIA GROSSA ÚMIDA) PARA CHAPISCO CONVENCIONAL, PREPARO MECÂNICO COM MISTURADOR DE EIXO HORIZONTAL DE 300 KG. AF_08/2019</v>
          </cell>
          <cell r="C5775" t="str">
            <v>M3</v>
          </cell>
          <cell r="D5775" t="str">
            <v>389,85</v>
          </cell>
        </row>
        <row r="5776">
          <cell r="A5776">
            <v>87357</v>
          </cell>
          <cell r="B5776" t="str">
            <v>ARGAMASSA TRAÇO 1:4 (EM VOLUME DE CIMENTO E AREIA GROSSA ÚMIDA) PARA CHAPISCO CONVENCIONAL, PREPARO MECÂNICO COM MISTURADOR DE EIXO HORIZONTAL DE 600 KG. AF_08/2019</v>
          </cell>
          <cell r="C5776" t="str">
            <v>M3</v>
          </cell>
          <cell r="D5776" t="str">
            <v>374,00</v>
          </cell>
        </row>
        <row r="5777">
          <cell r="A5777">
            <v>87358</v>
          </cell>
          <cell r="B5777" t="str">
            <v>ARGAMASSA TRAÇO 1:5 (EM VOLUME DE CIMENTO E AREIA GROSSA ÚMIDA) COM ADIÇÃO DE EMULSÃO POLIMÉRICA PARA CHAPISCO ROLADO, PREPARO MECÂNICO COM MISTURADOR DE EIXO HORIZONTAL DE 300 KG. AF_08/2019</v>
          </cell>
          <cell r="C5777" t="str">
            <v>M3</v>
          </cell>
          <cell r="D5777" t="str">
            <v>2.380,31</v>
          </cell>
        </row>
        <row r="5778">
          <cell r="A5778">
            <v>87359</v>
          </cell>
          <cell r="B5778" t="str">
            <v>ARGAMASSA TRAÇO 1:5 (EM VOLUME DE CIMENTO E AREIA GROSSA ÚMIDA) COM ADIÇÃO DE EMULSÃO POLIMÉRICA PARA CHAPISCO ROLADO, PREPARO MECÂNICO COM MISTURADOR DE EIXO HORIZONTAL DE 600 KG. AF_08/2019</v>
          </cell>
          <cell r="C5778" t="str">
            <v>M3</v>
          </cell>
          <cell r="D5778" t="str">
            <v>2.361,95</v>
          </cell>
        </row>
        <row r="5779">
          <cell r="A5779">
            <v>87360</v>
          </cell>
          <cell r="B5779" t="str">
            <v>ARGAMASSA TRAÇO 1:3 (EM VOLUME DE CIMENTO E AREIA GROSSA ÚMIDA) COM ADIÇÃO DE EMULSÃO POLIMÉRICA PARA CHAPISCO ROLADO, PREPARO MECÂNICO COM MISTURADOR DE EIXO HORIZONTAL DE 160 KG. AF_08/2019</v>
          </cell>
          <cell r="C5779" t="str">
            <v>M3</v>
          </cell>
          <cell r="D5779" t="str">
            <v>2.488,14</v>
          </cell>
        </row>
        <row r="5780">
          <cell r="A5780">
            <v>87361</v>
          </cell>
          <cell r="B5780" t="str">
            <v>ARGAMASSA TRAÇO 1:3 (EM VOLUME DE CIMENTO E AREIA GROSSA ÚMIDA) COM ADIÇÃO DE EMULSÃO POLIMÉRICA PARA CHAPISCO ROLADO, PREPARO MECÂNICO COM MISTURADOR DE EIXO HORIZONTAL DE 300 KG. AF_08/2019</v>
          </cell>
          <cell r="C5780" t="str">
            <v>M3</v>
          </cell>
          <cell r="D5780" t="str">
            <v>2.459,62</v>
          </cell>
        </row>
        <row r="5781">
          <cell r="A5781">
            <v>87362</v>
          </cell>
          <cell r="B5781" t="str">
            <v>ARGAMASSA TRAÇO 1:3 (EM VOLUME DE CIMENTO E AREIA GROSSA ÚMIDA) COM ADIÇÃO DE EMULSÃO POLIMÉRICA PARA CHAPISCO ROLADO, PREPARO MECÂNICO COM MISTURADOR DE EIXO HORIZONTAL DE 600 KG. AF_08/2019</v>
          </cell>
          <cell r="C5781" t="str">
            <v>M3</v>
          </cell>
          <cell r="D5781" t="str">
            <v>2.460,07</v>
          </cell>
        </row>
        <row r="5782">
          <cell r="A5782">
            <v>87363</v>
          </cell>
          <cell r="B5782" t="str">
            <v>ARGAMASSA TRAÇO 1:4 (EM VOLUME DE CIMENTO E AREIA GROSSA ÚMIDA) COM ADIÇÃO DE EMULSÃO POLIMÉRICA PARA CHAPISCO ROLADO, PREPARO MECÂNICO COM MISTURADOR DE EIXO HORIZONTAL DE 300 KG. AF_08/2019</v>
          </cell>
          <cell r="C5782" t="str">
            <v>M3</v>
          </cell>
          <cell r="D5782" t="str">
            <v>2.420,31</v>
          </cell>
        </row>
        <row r="5783">
          <cell r="A5783">
            <v>87364</v>
          </cell>
          <cell r="B5783" t="str">
            <v>ARGAMASSA TRAÇO 1:4 (EM VOLUME DE CIMENTO E AREIA GROSSA ÚMIDA) COM ADIÇÃO DE EMULSÃO POLIMÉRICA PARA CHAPISCO ROLADO, PREPARO MECÂNICO COM MISTURADOR DE EIXO HORIZONTAL DE 600 KG. AF_08/2019</v>
          </cell>
          <cell r="C5783" t="str">
            <v>M3</v>
          </cell>
          <cell r="D5783" t="str">
            <v>2.402,53</v>
          </cell>
        </row>
        <row r="5784">
          <cell r="A5784">
            <v>87365</v>
          </cell>
          <cell r="B5784" t="str">
            <v>ARGAMASSA TRAÇO 1:7 (EM VOLUME DE CIMENTO E AREIA MÉDIA ÚMIDA) COM ADIÇÃO DE PLASTIFICANTE PARA EMBOÇO/MASSA ÚNICA/ASSENTAMENTO DE ALVENARIA DE VEDAÇÃO, PREPARO MANUAL. AF_08/2019</v>
          </cell>
          <cell r="C5784" t="str">
            <v>M3</v>
          </cell>
          <cell r="D5784" t="str">
            <v>435,77</v>
          </cell>
        </row>
        <row r="5785">
          <cell r="A5785">
            <v>87366</v>
          </cell>
          <cell r="B5785" t="str">
            <v>ARGAMASSA TRAÇO 1:6 (EM VOLUME DE CIMENTO E AREIA MÉDIA ÚMIDA) COM ADIÇÃO DE PLASTIFICANTE PARA EMBOÇO/MASSA ÚNICA/ASSENTAMENTO DE ALVENARIA DE VEDAÇÃO, PREPARO MANUAL. AF_08/2019</v>
          </cell>
          <cell r="C5785" t="str">
            <v>M3</v>
          </cell>
          <cell r="D5785" t="str">
            <v>468,01</v>
          </cell>
        </row>
        <row r="5786">
          <cell r="A5786">
            <v>87367</v>
          </cell>
          <cell r="B5786" t="str">
            <v>ARGAMASSA TRAÇO 1:1:6 (EM VOLUME DE CIMENTO, CAL E AREIA MÉDIA ÚMIDA) PARA EMBOÇO/MASSA ÚNICA/ASSENTAMENTO DE ALVENARIA DE VEDAÇÃO, PREPARO MANUAL. AF_08/2019</v>
          </cell>
          <cell r="C5786" t="str">
            <v>M3</v>
          </cell>
          <cell r="D5786" t="str">
            <v>587,64</v>
          </cell>
        </row>
        <row r="5787">
          <cell r="A5787">
            <v>87368</v>
          </cell>
          <cell r="B5787" t="str">
            <v>ARGAMASSA TRAÇO 1:1,5:7,5 (EM VOLUME DE CIMENTO, CAL E AREIA MÉDIA ÚMIDA) PARA EMBOÇO/MASSA ÚNICA/ASSENTAMENTO DE ALVENARIA DE VEDAÇÃO, PREPARO MANUAL. AF_08/2019</v>
          </cell>
          <cell r="C5787" t="str">
            <v>M3</v>
          </cell>
          <cell r="D5787" t="str">
            <v>570,41</v>
          </cell>
        </row>
        <row r="5788">
          <cell r="A5788">
            <v>87369</v>
          </cell>
          <cell r="B5788" t="str">
            <v>ARGAMASSA TRAÇO 1:2:8 (EM VOLUME DE CIMENTO, CAL E AREIA MÉDIA ÚMIDA) PARA EMBOÇO/MASSA ÚNICA/ASSENTAMENTO DE ALVENARIA DE VEDAÇÃO, PREPARO MANUAL. AF_08/2019</v>
          </cell>
          <cell r="C5788" t="str">
            <v>M3</v>
          </cell>
          <cell r="D5788" t="str">
            <v>592,04</v>
          </cell>
        </row>
        <row r="5789">
          <cell r="A5789">
            <v>87370</v>
          </cell>
          <cell r="B5789" t="str">
            <v>ARGAMASSA TRAÇO 1:2:9 (EM VOLUME DE CIMENTO, CAL E AREIA MÉDIA ÚMIDA) PARA EMBOÇO/MASSA ÚNICA/ASSENTAMENTO DE ALVENARIA DE VEDAÇÃO, PREPARO MANUAL. AF_08/2019</v>
          </cell>
          <cell r="C5789" t="str">
            <v>M3</v>
          </cell>
          <cell r="D5789" t="str">
            <v>561,96</v>
          </cell>
        </row>
        <row r="5790">
          <cell r="A5790">
            <v>87371</v>
          </cell>
          <cell r="B5790" t="str">
            <v>ARGAMASSA TRAÇO 1:3:12 (EM VOLUME DE CIMENTO, CAL E AREIA MÉDIA ÚMIDA) PARA EMBOÇO/MASSA ÚNICA/ASSENTAMENTO DE ALVENARIA DE VEDAÇÃO, PREPARO MANUAL. AF_08/2019</v>
          </cell>
          <cell r="C5790" t="str">
            <v>M3</v>
          </cell>
          <cell r="D5790" t="str">
            <v>550,09</v>
          </cell>
        </row>
        <row r="5791">
          <cell r="A5791">
            <v>87372</v>
          </cell>
          <cell r="B5791" t="str">
            <v>ARGAMASSA TRAÇO 1:3 (EM VOLUME DE CIMENTO E AREIA MÉDIA ÚMIDA) PARA CONTRAPISO, PREPARO MANUAL. AF_08/2019</v>
          </cell>
          <cell r="C5791" t="str">
            <v>M3</v>
          </cell>
          <cell r="D5791" t="str">
            <v>712,48</v>
          </cell>
        </row>
        <row r="5792">
          <cell r="A5792">
            <v>87373</v>
          </cell>
          <cell r="B5792" t="str">
            <v>ARGAMASSA TRAÇO 1:4 (EM VOLUME DE CIMENTO E AREIA MÉDIA ÚMIDA) PARA CONTRAPISO, PREPARO MANUAL. AF_08/2019</v>
          </cell>
          <cell r="C5792" t="str">
            <v>M3</v>
          </cell>
          <cell r="D5792" t="str">
            <v>617,20</v>
          </cell>
        </row>
        <row r="5793">
          <cell r="A5793">
            <v>87374</v>
          </cell>
          <cell r="B5793" t="str">
            <v>ARGAMASSA TRAÇO 1:5 (EM VOLUME DE CIMENTO E AREIA MÉDIA ÚMIDA) PARA CONTRAPISO, PREPARO MANUAL. AF_08/2019</v>
          </cell>
          <cell r="C5793" t="str">
            <v>M3</v>
          </cell>
          <cell r="D5793" t="str">
            <v>559,78</v>
          </cell>
        </row>
        <row r="5794">
          <cell r="A5794">
            <v>87375</v>
          </cell>
          <cell r="B5794" t="str">
            <v>ARGAMASSA TRAÇO 1:6 (EM VOLUME DE CIMENTO E AREIA MÉDIA ÚMIDA) PARA CONTRAPISO, PREPARO MANUAL. AF_08/2019</v>
          </cell>
          <cell r="C5794" t="str">
            <v>M3</v>
          </cell>
          <cell r="D5794" t="str">
            <v>520,98</v>
          </cell>
        </row>
        <row r="5795">
          <cell r="A5795">
            <v>87376</v>
          </cell>
          <cell r="B5795" t="str">
            <v>ARGAMASSA TRAÇO 1:5 (EM VOLUME DE CIMENTO E AREIA GROSSA ÚMIDA) PARA CHAPISCO CONVENCIONAL, PREPARO MANUAL. AF_08/2019</v>
          </cell>
          <cell r="C5795" t="str">
            <v>M3</v>
          </cell>
          <cell r="D5795" t="str">
            <v>439,66</v>
          </cell>
        </row>
        <row r="5796">
          <cell r="A5796">
            <v>87377</v>
          </cell>
          <cell r="B5796" t="str">
            <v>ARGAMASSA TRAÇO 1:3 (EM VOLUME DE CIMENTO E AREIA GROSSA ÚMIDA) PARA CHAPISCO CONVENCIONAL, PREPARO MANUAL. AF_08/2019</v>
          </cell>
          <cell r="C5796" t="str">
            <v>M3</v>
          </cell>
          <cell r="D5796" t="str">
            <v>553,71</v>
          </cell>
        </row>
        <row r="5797">
          <cell r="A5797">
            <v>87378</v>
          </cell>
          <cell r="B5797" t="str">
            <v>ARGAMASSA TRAÇO 1:4 (EM VOLUME DE CIMENTO E AREIA GROSSA ÚMIDA) PARA CHAPISCO CONVENCIONAL, PREPARO MANUAL. AF_08/2019</v>
          </cell>
          <cell r="C5797" t="str">
            <v>M3</v>
          </cell>
          <cell r="D5797" t="str">
            <v>482,18</v>
          </cell>
        </row>
        <row r="5798">
          <cell r="A5798">
            <v>87379</v>
          </cell>
          <cell r="B5798" t="str">
            <v>ARGAMASSA TRAÇO 1:5 (EM VOLUME DE CIMENTO E AREIA GROSSA ÚMIDA) COM ADIÇÃO DE EMULSÃO POLIMÉRICA PARA CHAPISCO ROLADO, PREPARO MANUAL. AF_08/2019</v>
          </cell>
          <cell r="C5798" t="str">
            <v>M3</v>
          </cell>
          <cell r="D5798" t="str">
            <v>2.481,22</v>
          </cell>
        </row>
        <row r="5799">
          <cell r="A5799">
            <v>87380</v>
          </cell>
          <cell r="B5799" t="str">
            <v>ARGAMASSA TRAÇO 1:3 (EM VOLUME DE CIMENTO E AREIA GROSSA ÚMIDA) COM ADIÇÃO DE EMULSÃO POLIMÉRICA PARA CHAPISCO ROLADO, PREPARO MANUAL. AF_08/2019</v>
          </cell>
          <cell r="C5799" t="str">
            <v>M3</v>
          </cell>
          <cell r="D5799" t="str">
            <v>2.582,45</v>
          </cell>
        </row>
        <row r="5800">
          <cell r="A5800">
            <v>87381</v>
          </cell>
          <cell r="B5800" t="str">
            <v>ARGAMASSA TRAÇO 1:4 (EM VOLUME DE CIMENTO E AREIA GROSSA ÚMIDA) COM ADIÇÃO DE EMULSÃO POLIMÉRICA PARA CHAPISCO ROLADO, PREPARO MANUAL. AF_08/2019</v>
          </cell>
          <cell r="C5800" t="str">
            <v>M3</v>
          </cell>
          <cell r="D5800" t="str">
            <v>2.518,49</v>
          </cell>
        </row>
        <row r="5801">
          <cell r="A5801">
            <v>87382</v>
          </cell>
          <cell r="B5801" t="str">
            <v>ARGAMASSA INDUSTRIALIZADA MULTIUSO PARA REVESTIMENTOS E ASSENTAMENTO DA ALVENARIA, PREPARO COM MISTURADOR DE EIXO HORIZONTAL DE 160 KG. AF_08/2019</v>
          </cell>
          <cell r="C5801" t="str">
            <v>M3</v>
          </cell>
          <cell r="D5801" t="str">
            <v>1.468,97</v>
          </cell>
        </row>
        <row r="5802">
          <cell r="A5802">
            <v>87383</v>
          </cell>
          <cell r="B5802" t="str">
            <v>ARGAMASSA INDUSTRIALIZADA MULTIUSO PARA REVESTIMENTOS E ASSENTAMENTO DA ALVENARIA, PREPARO COM MISTURADOR DE EIXO HORIZONTAL DE 300 KG. AF_08/2019</v>
          </cell>
          <cell r="C5802" t="str">
            <v>M3</v>
          </cell>
          <cell r="D5802" t="str">
            <v>1.469,04</v>
          </cell>
        </row>
        <row r="5803">
          <cell r="A5803">
            <v>87384</v>
          </cell>
          <cell r="B5803" t="str">
            <v>ARGAMASSA INDUSTRIALIZADA MULTIUSO PARA REVESTIMENTOS E ASSENTAMENTO DA ALVENARIA, PREPARO COM MISTURADOR DE EIXO HORIZONTAL DE 600 KG. AF_08/2019</v>
          </cell>
          <cell r="C5803" t="str">
            <v>M3</v>
          </cell>
          <cell r="D5803" t="str">
            <v>1.465,57</v>
          </cell>
        </row>
        <row r="5804">
          <cell r="A5804">
            <v>87385</v>
          </cell>
          <cell r="B5804" t="str">
            <v>ARGAMASSA PRONTA PARA CONTRAPISO, PREPARO COM MISTURADOR DE EIXO HORIZONTAL DE 160 KG. AF_08/2019</v>
          </cell>
          <cell r="C5804" t="str">
            <v>M3</v>
          </cell>
          <cell r="D5804" t="str">
            <v>1.706,80</v>
          </cell>
        </row>
        <row r="5805">
          <cell r="A5805">
            <v>87386</v>
          </cell>
          <cell r="B5805" t="str">
            <v>ARGAMASSA PRONTA PARA CONTRAPISO, PREPARO COM MISTURADOR DE EIXO HORIZONTAL DE 300 KG. AF_08/2019</v>
          </cell>
          <cell r="C5805" t="str">
            <v>M3</v>
          </cell>
          <cell r="D5805" t="str">
            <v>1.703,89</v>
          </cell>
        </row>
        <row r="5806">
          <cell r="A5806">
            <v>87387</v>
          </cell>
          <cell r="B5806" t="str">
            <v>ARGAMASSA PRONTA PARA CONTRAPISO, PREPARO COM MISTURADOR DE EIXO HORIZONTAL DE 600 KG. AF_08/2019</v>
          </cell>
          <cell r="C5806" t="str">
            <v>M3</v>
          </cell>
          <cell r="D5806" t="str">
            <v>1.702,48</v>
          </cell>
        </row>
        <row r="5807">
          <cell r="A5807">
            <v>87388</v>
          </cell>
          <cell r="B5807" t="str">
            <v>ARGAMASSA PARA REVESTIMENTO DECORATIVO MONOCAMADA (MONOCAPA), PREPARO COM MISTURADOR DE EIXO HORIZONTAL DE 160 KG. AF_08/2019</v>
          </cell>
          <cell r="C5807" t="str">
            <v>M3</v>
          </cell>
          <cell r="D5807" t="str">
            <v>4.119,56</v>
          </cell>
        </row>
        <row r="5808">
          <cell r="A5808">
            <v>87389</v>
          </cell>
          <cell r="B5808" t="str">
            <v>ARGAMASSA PARA REVESTIMENTO DECORATIVO MONOCAMADA (MONOCAPA), PREPARO COM MISTURADOR DE EIXO HORIZONTAL DE 300 KG. AF_08/2019</v>
          </cell>
          <cell r="C5808" t="str">
            <v>M3</v>
          </cell>
          <cell r="D5808" t="str">
            <v>4.138,67</v>
          </cell>
        </row>
        <row r="5809">
          <cell r="A5809">
            <v>87390</v>
          </cell>
          <cell r="B5809" t="str">
            <v>ARGAMASSA PARA REVESTIMENTO DECORATIVO MONOCAMADA (MONOCAPA), PREPARO COM MISTURADOR DE EIXO HORIZONTAL DE 600 KG. AF_08/2019</v>
          </cell>
          <cell r="C5809" t="str">
            <v>M3</v>
          </cell>
          <cell r="D5809" t="str">
            <v>4.162,48</v>
          </cell>
        </row>
        <row r="5810">
          <cell r="A5810">
            <v>87391</v>
          </cell>
          <cell r="B5810" t="str">
            <v>ARGAMASSA INDUSTRIALIZADA PARA CHAPISCO ROLADO, PREPARO COM MISTURADOR DE EIXO HORIZONTAL DE 160 KG. AF_08/2019</v>
          </cell>
          <cell r="C5810" t="str">
            <v>M3</v>
          </cell>
          <cell r="D5810" t="str">
            <v>4.588,89</v>
          </cell>
        </row>
        <row r="5811">
          <cell r="A5811">
            <v>87393</v>
          </cell>
          <cell r="B5811" t="str">
            <v>ARGAMASSA INDUSTRIALIZADA PARA CHAPISCO ROLADO, PREPARO COM MISTURADOR DE EIXO HORIZONTAL DE 300 KG. AF_08/2019</v>
          </cell>
          <cell r="C5811" t="str">
            <v>M3</v>
          </cell>
          <cell r="D5811" t="str">
            <v>4.633,33</v>
          </cell>
        </row>
        <row r="5812">
          <cell r="A5812">
            <v>87394</v>
          </cell>
          <cell r="B5812" t="str">
            <v>ARGAMASSA INDUSTRIALIZADA PARA CHAPISCO ROLADO, PREPARO COM MISTURADOR DE EIXO HORIZONTAL DE 600 KG. AF_08/2019</v>
          </cell>
          <cell r="C5812" t="str">
            <v>M3</v>
          </cell>
          <cell r="D5812" t="str">
            <v>4.677,11</v>
          </cell>
        </row>
        <row r="5813">
          <cell r="A5813">
            <v>87395</v>
          </cell>
          <cell r="B5813" t="str">
            <v>ARGAMASSA INDUSTRIALIZADA PARA CHAPISCO COLANTE, PREPARO COM MISTURADOR DE EIXO HORIZONTAL DE 160 KG. AF_08/2019</v>
          </cell>
          <cell r="C5813" t="str">
            <v>M3</v>
          </cell>
          <cell r="D5813" t="str">
            <v>2.888,06</v>
          </cell>
        </row>
        <row r="5814">
          <cell r="A5814">
            <v>87396</v>
          </cell>
          <cell r="B5814" t="str">
            <v>ARGAMASSA INDUSTRIALIZADA PARA CHAPISCO COLANTE, PREPARO COM MISTURADOR DE EIXO HORIZONTAL DE 300 KG. AF_08/2019</v>
          </cell>
          <cell r="C5814" t="str">
            <v>M3</v>
          </cell>
          <cell r="D5814" t="str">
            <v>2.909,66</v>
          </cell>
        </row>
        <row r="5815">
          <cell r="A5815">
            <v>87397</v>
          </cell>
          <cell r="B5815" t="str">
            <v>ARGAMASSA INDUSTRIALIZADA PARA CHAPISCO COLANTE, PREPARO COM MISTURADOR DE EIXO HORIZONTAL DE 600 KG. AF_08/2019</v>
          </cell>
          <cell r="C5815" t="str">
            <v>M3</v>
          </cell>
          <cell r="D5815" t="str">
            <v>2.931,62</v>
          </cell>
        </row>
        <row r="5816">
          <cell r="A5816">
            <v>87398</v>
          </cell>
          <cell r="B5816" t="str">
            <v>ARGAMASSA INDUSTRIALIZADA MULTIUSO PARA REVESTIMENTOS E ASSENTAMENTO DA ALVENARIA, PREPARO MANUAL. AF_08/2019</v>
          </cell>
          <cell r="C5816" t="str">
            <v>M3</v>
          </cell>
          <cell r="D5816" t="str">
            <v>1.620,46</v>
          </cell>
        </row>
        <row r="5817">
          <cell r="A5817">
            <v>87399</v>
          </cell>
          <cell r="B5817" t="str">
            <v>ARGAMASSA PRONTA PARA CONTRAPISO, PREPARO MANUAL. AF_08/2019</v>
          </cell>
          <cell r="C5817" t="str">
            <v>M3</v>
          </cell>
          <cell r="D5817" t="str">
            <v>1.861,00</v>
          </cell>
        </row>
        <row r="5818">
          <cell r="A5818">
            <v>87401</v>
          </cell>
          <cell r="B5818" t="str">
            <v>ARGAMASSA INDUSTRIALIZADA PARA CHAPISCO ROLADO, PREPARO MANUAL. AF_08/2019</v>
          </cell>
          <cell r="C5818" t="str">
            <v>M3</v>
          </cell>
          <cell r="D5818" t="str">
            <v>4.819,20</v>
          </cell>
        </row>
        <row r="5819">
          <cell r="A5819">
            <v>87402</v>
          </cell>
          <cell r="B5819" t="str">
            <v>ARGAMASSA INDUSTRIALIZADA PARA CHAPISCO COLANTE, PREPARO MANUAL. AF_08/2019</v>
          </cell>
          <cell r="C5819" t="str">
            <v>M3</v>
          </cell>
          <cell r="D5819" t="str">
            <v>3.083,55</v>
          </cell>
        </row>
        <row r="5820">
          <cell r="A5820">
            <v>87404</v>
          </cell>
          <cell r="B5820" t="str">
            <v>ARGAMASSA PARA REVESTIMENTO DECORATIVO MONOCAMADA (MONOCAPA), MISTURA E PROJEÇÃO DE 1,5 M3/H DE ARGAMASSA. AF_08/2019</v>
          </cell>
          <cell r="C5820" t="str">
            <v>M3</v>
          </cell>
          <cell r="D5820" t="str">
            <v>4.270,32</v>
          </cell>
        </row>
        <row r="5821">
          <cell r="A5821">
            <v>87405</v>
          </cell>
          <cell r="B5821" t="str">
            <v>ARGAMASSA PARA REVESTIMENTO DECORATIVO MONOCAMADA (MONOCAPA), MISTURA E PROJEÇÃO DE 2 M3/H DE ARGAMASSA. AF_06/2014</v>
          </cell>
          <cell r="C5821" t="str">
            <v>M3</v>
          </cell>
          <cell r="D5821" t="str">
            <v>4.284,33</v>
          </cell>
        </row>
        <row r="5822">
          <cell r="A5822">
            <v>87407</v>
          </cell>
          <cell r="B5822" t="str">
            <v>ARGAMASSA INDUSTRIALIZADA PARA REVESTIMENTOS, MISTURA E PROJEÇÃO DE 1,5 M³/H DE ARGAMASSA. AF_08/2019</v>
          </cell>
          <cell r="C5822" t="str">
            <v>M3</v>
          </cell>
          <cell r="D5822" t="str">
            <v>1.496,27</v>
          </cell>
        </row>
        <row r="5823">
          <cell r="A5823">
            <v>87408</v>
          </cell>
          <cell r="B5823" t="str">
            <v>ARGAMASSA INDUSTRIALIZADA PARA REVESTIMENTOS, MISTURA E PROJEÇÃO DE 2 M³/H DE ARGAMASSA. AF_06/2014</v>
          </cell>
          <cell r="C5823" t="str">
            <v>M3</v>
          </cell>
          <cell r="D5823" t="str">
            <v>1.488,66</v>
          </cell>
        </row>
        <row r="5824">
          <cell r="A5824">
            <v>87410</v>
          </cell>
          <cell r="B5824" t="str">
            <v>ARGAMASSA À BASE DE GESSO, MISTURA E PROJEÇÃO DE 1,5 M³/H DE ARGAMASSA. AF_08/2019</v>
          </cell>
          <cell r="C5824" t="str">
            <v>M3</v>
          </cell>
          <cell r="D5824" t="str">
            <v>740,00</v>
          </cell>
        </row>
        <row r="5825">
          <cell r="A5825">
            <v>88626</v>
          </cell>
          <cell r="B5825" t="str">
            <v>ARGAMASSA TRAÇO 1:0,5:4,5 (EM VOLUME DE CIMENTO, CAL E AREIA MÉDIA ÚMIDA), PREPARO MECÂNICO COM BETONEIRA 400 L. AF_08/2019</v>
          </cell>
          <cell r="C5825" t="str">
            <v>M3</v>
          </cell>
          <cell r="D5825" t="str">
            <v>497,16</v>
          </cell>
        </row>
        <row r="5826">
          <cell r="A5826">
            <v>88627</v>
          </cell>
          <cell r="B5826" t="str">
            <v>ARGAMASSA TRAÇO 1:0,5:4,5 (EM VOLUME DE CIMENTO, CAL E AREIA MÉDIA ÚMIDA) PARA ASSENTAMENTO DE ALVENARIA, PREPARO MANUAL. AF_08/2019</v>
          </cell>
          <cell r="C5826" t="str">
            <v>M3</v>
          </cell>
          <cell r="D5826" t="str">
            <v>566,35</v>
          </cell>
        </row>
        <row r="5827">
          <cell r="A5827">
            <v>88628</v>
          </cell>
          <cell r="B5827" t="str">
            <v>ARGAMASSA TRAÇO 1:3 (EM VOLUME DE CIMENTO E AREIA MÉDIA ÚMIDA), PREPARO MECÂNICO COM BETONEIRA 400 L. AF_08/2019</v>
          </cell>
          <cell r="C5827" t="str">
            <v>M3</v>
          </cell>
          <cell r="D5827" t="str">
            <v>517,34</v>
          </cell>
        </row>
        <row r="5828">
          <cell r="A5828">
            <v>88629</v>
          </cell>
          <cell r="B5828" t="str">
            <v>ARGAMASSA TRAÇO 1:3 (EM VOLUME DE CIMENTO E AREIA MÉDIA ÚMIDA), PREPARO MANUAL. AF_08/2019</v>
          </cell>
          <cell r="C5828" t="str">
            <v>M3</v>
          </cell>
          <cell r="D5828" t="str">
            <v>589,82</v>
          </cell>
        </row>
        <row r="5829">
          <cell r="A5829">
            <v>88630</v>
          </cell>
          <cell r="B5829" t="str">
            <v>ARGAMASSA TRAÇO 1:4 (CIMENTO E AREIA MÉDIA), PREPARO MECÂNICO COM BETONEIRA 400 L. AF_08/2014</v>
          </cell>
          <cell r="C5829" t="str">
            <v>M3</v>
          </cell>
          <cell r="D5829" t="str">
            <v>417,14</v>
          </cell>
        </row>
        <row r="5830">
          <cell r="A5830">
            <v>88631</v>
          </cell>
          <cell r="B5830" t="str">
            <v>ARGAMASSA TRAÇO 1:4 (EM VOLUME DE CIMENTO E AREIA MÉDIA ÚMIDA), PREPARO MANUAL. AF_08/2019</v>
          </cell>
          <cell r="C5830" t="str">
            <v>M3</v>
          </cell>
          <cell r="D5830" t="str">
            <v>511,65</v>
          </cell>
        </row>
        <row r="5831">
          <cell r="A5831">
            <v>88715</v>
          </cell>
          <cell r="B5831" t="str">
            <v>ARGAMASSA TRAÇO 1:2:9 (EM VOLUME DE CIMENTO, CAL E AREIA MÉDIA ÚMIDA) PARA EMBOÇO/MASSA ÚNICA/ASSENTAMENTO DE ALVENARIA DE VEDAÇÃO, PREPARO MECÂNICO COM BETONEIRA 400 L. AF_08/2019</v>
          </cell>
          <cell r="C5831" t="str">
            <v>M3</v>
          </cell>
          <cell r="D5831" t="str">
            <v>471,39</v>
          </cell>
        </row>
        <row r="5832">
          <cell r="A5832">
            <v>95563</v>
          </cell>
          <cell r="B5832" t="str">
            <v>ARGAMASSA TRAÇO 1:1,93 (EM VOLUME DE CIMENTO E AREIA MÉDIA ÚMIDA), FCK 20 MPA, PREPARO MECÂNICO COM MISTURADOR DUPLO HORIZONTAL DE ALTA TURBULÊNCIA. AF_03/2020</v>
          </cell>
          <cell r="C5832" t="str">
            <v>M3</v>
          </cell>
          <cell r="D5832" t="str">
            <v>761,37</v>
          </cell>
        </row>
        <row r="5833">
          <cell r="A5833">
            <v>100464</v>
          </cell>
          <cell r="B5833" t="str">
            <v>ARGAMASSA TRAÇO 1:0,5:4,5  (EM VOLUME DE CIMENTO, CAL E AREIA MÉDIA ÚMIDA), PREPARO MECÂNICO COM MISTURADOR DE EIXO HORIZONTAL DE 160 KG. AF_08/2019</v>
          </cell>
          <cell r="C5833" t="str">
            <v>M3</v>
          </cell>
          <cell r="D5833" t="str">
            <v>511,11</v>
          </cell>
        </row>
        <row r="5834">
          <cell r="A5834">
            <v>100465</v>
          </cell>
          <cell r="B5834" t="str">
            <v>ARGAMASSA TRAÇO 1:0,5:4,5  (EM VOLUME DE CIMENTO, CAL E AREIA MÉDIA ÚMIDA), PREPARO MECÂNICO COM MISTURADOR DE EIXO HORIZONTAL DE 300 KG. AF_08/2019</v>
          </cell>
          <cell r="C5834" t="str">
            <v>M3</v>
          </cell>
          <cell r="D5834" t="str">
            <v>486,65</v>
          </cell>
        </row>
        <row r="5835">
          <cell r="A5835">
            <v>100466</v>
          </cell>
          <cell r="B5835" t="str">
            <v>ARGAMASSA TRAÇO 1:0,5:4,5  (EM VOLUME DE CIMENTO, CAL E AREIA MÉDIA ÚMIDA), PREPARO MECÂNICO COM MISTURADOR DE EIXO HORIZONTAL DE 600 KG. AF_08/2019</v>
          </cell>
          <cell r="C5835" t="str">
            <v>M3</v>
          </cell>
          <cell r="D5835" t="str">
            <v>474,67</v>
          </cell>
        </row>
        <row r="5836">
          <cell r="A5836">
            <v>100468</v>
          </cell>
          <cell r="B5836" t="str">
            <v>ARGAMASSA TRAÇO 1:3 (EM VOLUME DE CIMENTO E AREIA MÉDIA ÚMIDA), PREPARO MECÂNICO COM MISTURADOR DE EIXO HORIZONTAL DE 160 KG. AF_08/2019</v>
          </cell>
          <cell r="C5836" t="str">
            <v>M3</v>
          </cell>
          <cell r="D5836" t="str">
            <v>587,47</v>
          </cell>
        </row>
        <row r="5837">
          <cell r="A5837">
            <v>100469</v>
          </cell>
          <cell r="B5837" t="str">
            <v>ARGAMASSA TRAÇO 1:3 (EM VOLUME DE CIMENTO E AREIA MÉDIA ÚMIDA), PREPARO MECÂNICO COM MISTURADOR DE EIXO HORIZONTAL DE 300 KG. AF_08/2019</v>
          </cell>
          <cell r="C5837" t="str">
            <v>M3</v>
          </cell>
          <cell r="D5837" t="str">
            <v>508,17</v>
          </cell>
        </row>
        <row r="5838">
          <cell r="A5838">
            <v>100470</v>
          </cell>
          <cell r="B5838" t="str">
            <v>ARGAMASSA TRAÇO 1:3 (EM VOLUME DE CIMENTO E AREIA MÉDIA ÚMIDA), PREPARO MECÂNICO COM MISTURADOR DE EIXO HORIZONTAL DE 600 KG. AF_08/2019</v>
          </cell>
          <cell r="C5838" t="str">
            <v>M3</v>
          </cell>
          <cell r="D5838" t="str">
            <v>439,62</v>
          </cell>
        </row>
        <row r="5839">
          <cell r="A5839">
            <v>100472</v>
          </cell>
          <cell r="B5839" t="str">
            <v>ARGAMASSA TRAÇO 1:4 (EM VOLUME DE CIMENTO E AREIA MÉDIA ÚMIDA), PREPARO MECÂNICO COM MISTURADOR DE EIXO HORIZONTAL DE 160 KG. AF_08/2019</v>
          </cell>
          <cell r="C5839" t="str">
            <v>M3</v>
          </cell>
          <cell r="D5839" t="str">
            <v>471,12</v>
          </cell>
        </row>
        <row r="5840">
          <cell r="A5840">
            <v>100473</v>
          </cell>
          <cell r="B5840" t="str">
            <v>ARGAMASSA TRAÇO 1:4 (EM VOLUME DE CIMENTO E AREIA MÉDIA ÚMIDA), PREPARO MECÂNICO COM MISTURADOR DE EIXO HORIZONTAL DE 300 KG. AF_08/2019</v>
          </cell>
          <cell r="C5840" t="str">
            <v>M3</v>
          </cell>
          <cell r="D5840" t="str">
            <v>439,23</v>
          </cell>
        </row>
        <row r="5841">
          <cell r="A5841">
            <v>100474</v>
          </cell>
          <cell r="B5841" t="str">
            <v>ARGAMASSA TRAÇO 1:4 (EM VOLUME DE CIMENTO E AREIA MÉDIA ÚMIDA), PREPARO MECÂNICO COM MISTURADOR DE EIXO HORIZONTAL DE 600 KG. AF_08/2019</v>
          </cell>
          <cell r="C5841" t="str">
            <v>M3</v>
          </cell>
          <cell r="D5841" t="str">
            <v>426,22</v>
          </cell>
        </row>
        <row r="5842">
          <cell r="A5842">
            <v>100475</v>
          </cell>
          <cell r="B5842" t="str">
            <v>ARGAMASSA TRAÇO 1:3 (EM VOLUME DE CIMENTO E AREIA MÉDIA ÚMIDA) COM ADIÇÃO DE IMPERMEABILIZANTE, PREPARO MECÂNICO COM BETONEIRA 400 L. AF_08/2019</v>
          </cell>
          <cell r="C5842" t="str">
            <v>M3</v>
          </cell>
          <cell r="D5842" t="str">
            <v>658,98</v>
          </cell>
        </row>
        <row r="5843">
          <cell r="A5843">
            <v>100477</v>
          </cell>
          <cell r="B5843" t="str">
            <v>ARGAMASSA TRAÇO 1:3 (EM VOLUME DE CIMENTO E AREIA MÉDIA ÚMIDA) COM ADIÇÃO DE IMPERMEABILIZANTE, PREPARO MECÂNICO COM MISTURADOR DE EIXO HORIZONTAL DE 160 KG. AF_08/2019</v>
          </cell>
          <cell r="C5843" t="str">
            <v>M3</v>
          </cell>
          <cell r="D5843" t="str">
            <v>694,62</v>
          </cell>
        </row>
        <row r="5844">
          <cell r="A5844">
            <v>100478</v>
          </cell>
          <cell r="B5844" t="str">
            <v>ARGAMASSA TRAÇO 1:3 (EM VOLUME DE CIMENTO E AREIA MÉDIA ÚMIDA) COM ADIÇÃO DE IMPERMEABILIZANTE, PREPARO MECÂNICO COM MISTURADOR DE EIXO HORIZONTAL DE 300 KG. AF_08/2019</v>
          </cell>
          <cell r="C5844" t="str">
            <v>M3</v>
          </cell>
          <cell r="D5844" t="str">
            <v>646,23</v>
          </cell>
        </row>
        <row r="5845">
          <cell r="A5845">
            <v>100479</v>
          </cell>
          <cell r="B5845" t="str">
            <v>ARGAMASSA TRAÇO 1:3 (EM VOLUME DE CIMENTO E AREIA MÉDIA ÚMIDA) COM ADIÇÃO DE IMPERMEABILIZANTE, PREPARO MECÂNICO COM MISTURADOR DE EIXO HORIZONTAL DE 600 KG. AF_08/2019</v>
          </cell>
          <cell r="C5845" t="str">
            <v>M3</v>
          </cell>
          <cell r="D5845" t="str">
            <v>636,94</v>
          </cell>
        </row>
        <row r="5846">
          <cell r="A5846">
            <v>100480</v>
          </cell>
          <cell r="B5846" t="str">
            <v>ARGAMASSA TRAÇO 1:3 (EM VOLUME DE CIMENTO E AREIA MÉDIA ÚMIDA) COM ADIÇÃO DE IMPERMEABILIZANTE, PREPARO MANUAL. AF_08/2019</v>
          </cell>
          <cell r="C5846" t="str">
            <v>M3</v>
          </cell>
          <cell r="D5846" t="str">
            <v>730,42</v>
          </cell>
        </row>
        <row r="5847">
          <cell r="A5847">
            <v>100481</v>
          </cell>
          <cell r="B5847" t="str">
            <v>ARGAMASSA TRAÇO 1:4 (EM VOLUME DE CIMENTO E AREIA MÉDIA ÚMIDA) COM ADIÇÃO DE IMPERMEABILIZANTE, PREPARO MECÂNICO COM BETONEIRA 400 L. AF_08/2019</v>
          </cell>
          <cell r="C5847" t="str">
            <v>M3</v>
          </cell>
          <cell r="D5847" t="str">
            <v>553,14</v>
          </cell>
        </row>
        <row r="5848">
          <cell r="A5848">
            <v>100483</v>
          </cell>
          <cell r="B5848" t="str">
            <v>ARGAMASSA TRAÇO 1:4 (EM VOLUME DE CIMENTO E AREIA MÉDIA ÚMIDA) COM ADIÇÃO DE IMPERMEABILIZANTE, PREPARO MECÂNICO COM MISTURADOR DE EIXO HORIZONTAL DE 160 KG. AF_08/2019</v>
          </cell>
          <cell r="C5848" t="str">
            <v>M3</v>
          </cell>
          <cell r="D5848" t="str">
            <v>580,37</v>
          </cell>
        </row>
        <row r="5849">
          <cell r="A5849">
            <v>100484</v>
          </cell>
          <cell r="B5849" t="str">
            <v>ARGAMASSA TRAÇO 1:4 (EM VOLUME DE CIMENTO E AREIA MÉDIA ÚMIDA) COM ADIÇÃO DE IMPERMEABILIZANTE, PREPARO MECÂNICO COM MISTURADOR DE EIXO HORIZONTAL DE 300 KG. AF_08/2019</v>
          </cell>
          <cell r="C5849" t="str">
            <v>M3</v>
          </cell>
          <cell r="D5849" t="str">
            <v>549,55</v>
          </cell>
        </row>
        <row r="5850">
          <cell r="A5850">
            <v>100485</v>
          </cell>
          <cell r="B5850" t="str">
            <v>ARGAMASSA TRAÇO 1:4 (EM VOLUME DE CIMENTO E AREIA MÉDIA ÚMIDA) COM ADIÇÃO DE IMPERMEABILIZANTE, PREPARO MECÂNICO COM MISTURADOR DE EIXO HORIZONTAL DE 600 KG. AF_08/2019</v>
          </cell>
          <cell r="C5850" t="str">
            <v>M3</v>
          </cell>
          <cell r="D5850" t="str">
            <v>538,46</v>
          </cell>
        </row>
        <row r="5851">
          <cell r="A5851">
            <v>100486</v>
          </cell>
          <cell r="B5851" t="str">
            <v>ARGAMASSA TRAÇO 1:4 (EM VOLUME DE CIMENTO E AREIA MÉDIA ÚMIDA) COM ADIÇÃO DE IMPERMEABILIZANTE, PREPARO MANUAL. AF_08/2019</v>
          </cell>
          <cell r="C5851" t="str">
            <v>M3</v>
          </cell>
          <cell r="D5851" t="str">
            <v>629,89</v>
          </cell>
        </row>
        <row r="5852">
          <cell r="A5852">
            <v>100487</v>
          </cell>
          <cell r="B5852" t="str">
            <v>ARGAMASSA TRAÇO 1:2:9 (EM VOLUME DE CIMENTO, CAL E AREIA MÉDIA ÚMIDA) PARA EMBOÇO/MASSA ÚNICA/ASSENTAMENTO DE ALVENARIA DE VEDAÇÃO, PREPARO MECÂNICO COM MISTURADOR DE EIXO HORIZONTAL DE 600 KG. AF_08/2019</v>
          </cell>
          <cell r="C5852" t="str">
            <v>M3</v>
          </cell>
          <cell r="D5852" t="str">
            <v>452,67</v>
          </cell>
        </row>
        <row r="5853">
          <cell r="A5853">
            <v>100488</v>
          </cell>
          <cell r="B5853" t="str">
            <v>ARGAMASSA TRAÇO 1:0,5:4,5 (EM VOLUME DE CIMENTO, CAL E AREIA MÉDIA ÚMIDA), PREPARO MECÂNICO COM BETONEIRA 600 L. AF_08/2019</v>
          </cell>
          <cell r="C5853" t="str">
            <v>M3</v>
          </cell>
          <cell r="D5853" t="str">
            <v>491,90</v>
          </cell>
        </row>
        <row r="5854">
          <cell r="A5854">
            <v>100489</v>
          </cell>
          <cell r="B5854" t="str">
            <v>ARGAMASSA TRAÇO 1:3 (EM VOLUME DE CIMENTO E AREIA MÉDIA ÚMIDA), PREPARO MECÂNICO COM BETONEIRA 600 L. AF_08/2019</v>
          </cell>
          <cell r="C5854" t="str">
            <v>M3</v>
          </cell>
          <cell r="D5854" t="str">
            <v>516,24</v>
          </cell>
        </row>
        <row r="5855">
          <cell r="A5855">
            <v>100490</v>
          </cell>
          <cell r="B5855" t="str">
            <v>ARGAMASSA TRAÇO 1:4 (EM VOLUME DE CIMENTO E AREIA MÉDIA ÚMIDA), PREPARO MECÂNICO COM BETONEIRA 600 L. AF_08/2019</v>
          </cell>
          <cell r="C5855" t="str">
            <v>M3</v>
          </cell>
          <cell r="D5855" t="str">
            <v>439,74</v>
          </cell>
        </row>
        <row r="5856">
          <cell r="A5856">
            <v>100491</v>
          </cell>
          <cell r="B5856" t="str">
            <v>ARGAMASSA TRAÇO 1:3 (EM VOLUME DE CIMENTO E AREIA MÉDIA ÚMIDA) COM ADIÇÃO DE IMPERMEABILIZANTE, PREPARO MECÂNICO COM BETONEIRA 600 L. AF_08/2019</v>
          </cell>
          <cell r="C5856" t="str">
            <v>M3</v>
          </cell>
          <cell r="D5856" t="str">
            <v>658,67</v>
          </cell>
        </row>
        <row r="5857">
          <cell r="A5857">
            <v>100492</v>
          </cell>
          <cell r="B5857" t="str">
            <v>ARGAMASSA TRAÇO 1:4 (EM VOLUME DE CIMENTO E AREIA MÉDIA ÚMIDA) COM ADIÇÃO DE IMPERMEABILIZANTE, PREPARO MECÂNICO COM BETONEIRA 600 L. AF_08/2019</v>
          </cell>
          <cell r="C5857" t="str">
            <v>M3</v>
          </cell>
          <cell r="D5857" t="str">
            <v>553,68</v>
          </cell>
        </row>
        <row r="5858">
          <cell r="A5858">
            <v>92121</v>
          </cell>
          <cell r="B5858" t="str">
            <v>PENEIRAMENTO DE AREIA COM PENEIRA ELÉTRICA. AF_11/2015</v>
          </cell>
          <cell r="C5858" t="str">
            <v>M3</v>
          </cell>
          <cell r="D5858" t="str">
            <v>20,95</v>
          </cell>
        </row>
        <row r="5859">
          <cell r="A5859">
            <v>92122</v>
          </cell>
          <cell r="B5859" t="str">
            <v>PENEIRAMENTO DE AREIA COM PENEIRA MANUAL. AF_11/2015</v>
          </cell>
          <cell r="C5859" t="str">
            <v>M3</v>
          </cell>
          <cell r="D5859" t="str">
            <v>35,05</v>
          </cell>
        </row>
        <row r="5860">
          <cell r="A5860">
            <v>92123</v>
          </cell>
          <cell r="B5860" t="str">
            <v>ENSACAMENTO DE AREIA. AF_11/2015</v>
          </cell>
          <cell r="C5860" t="str">
            <v>M3</v>
          </cell>
          <cell r="D5860" t="str">
            <v>36,52</v>
          </cell>
        </row>
        <row r="5861">
          <cell r="A5861">
            <v>100195</v>
          </cell>
          <cell r="B5861" t="str">
            <v>TRANSPORTE HORIZONTAL MANUAL, DE SACOS DE 50 KG (UNIDADE: KGXKM). AF_07/2019</v>
          </cell>
          <cell r="C5861" t="str">
            <v>KGXKM</v>
          </cell>
          <cell r="D5861" t="str">
            <v>0,53</v>
          </cell>
        </row>
        <row r="5862">
          <cell r="A5862">
            <v>100196</v>
          </cell>
          <cell r="B5862" t="str">
            <v>TRANSPORTE HORIZONTAL MANUAL, DE SACOS DE 30 KG (UNIDADE: KGXKM). AF_07/2019</v>
          </cell>
          <cell r="C5862" t="str">
            <v>KGXKM</v>
          </cell>
          <cell r="D5862" t="str">
            <v>0,89</v>
          </cell>
        </row>
        <row r="5863">
          <cell r="A5863">
            <v>100197</v>
          </cell>
          <cell r="B5863" t="str">
            <v>TRANSPORTE HORIZONTAL MANUAL, DE SACOS DE 20 KG (UNIDADE: KGXKM). AF_07/2019</v>
          </cell>
          <cell r="C5863" t="str">
            <v>KGXKM</v>
          </cell>
          <cell r="D5863" t="str">
            <v>1,34</v>
          </cell>
        </row>
        <row r="5864">
          <cell r="A5864">
            <v>100198</v>
          </cell>
          <cell r="B5864" t="str">
            <v>TRANSPORTE HORIZONTAL COM CARRINHO PLATAFORMA, DE SACOS DE 50 KG (UNIDADE: KGXKM). AF_07/2019</v>
          </cell>
          <cell r="C5864" t="str">
            <v>KGXKM</v>
          </cell>
          <cell r="D5864" t="str">
            <v>0,18</v>
          </cell>
        </row>
        <row r="5865">
          <cell r="A5865">
            <v>100199</v>
          </cell>
          <cell r="B5865" t="str">
            <v>TRANSPORTE HORIZONTAL COM CARRINHO PLATAFORMA, DE SACOS DE 30 KG (UNIDADE: KGXKM). AF_07/2019</v>
          </cell>
          <cell r="C5865" t="str">
            <v>KGXKM</v>
          </cell>
          <cell r="D5865" t="str">
            <v>0,22</v>
          </cell>
        </row>
        <row r="5866">
          <cell r="A5866">
            <v>100200</v>
          </cell>
          <cell r="B5866" t="str">
            <v>TRANSPORTE HORIZONTAL COM CARRINHO PLATAFORMA, DE SACOS DE 20 KG (UNIDADE: KGXKM). AF_07/2019</v>
          </cell>
          <cell r="C5866" t="str">
            <v>KGXKM</v>
          </cell>
          <cell r="D5866" t="str">
            <v>0,27</v>
          </cell>
        </row>
        <row r="5867">
          <cell r="A5867">
            <v>100201</v>
          </cell>
          <cell r="B5867" t="str">
            <v>TRANSPORTE HORIZONTAL COM CARRINHO DE MÃO, DE SACOS DE 50 KG (UNIDADE: KGXKM). AF_07/2019</v>
          </cell>
          <cell r="C5867" t="str">
            <v>KGXKM</v>
          </cell>
          <cell r="D5867" t="str">
            <v>0,54</v>
          </cell>
        </row>
        <row r="5868">
          <cell r="A5868">
            <v>100202</v>
          </cell>
          <cell r="B5868" t="str">
            <v>TRANSPORTE HORIZONTAL COM CARRINHO DE MÃO, DE SACOS DE 30 KG (UNIDADE: KGXKM). AF_07/2019</v>
          </cell>
          <cell r="C5868" t="str">
            <v>KGXKM</v>
          </cell>
          <cell r="D5868" t="str">
            <v>0,63</v>
          </cell>
        </row>
        <row r="5869">
          <cell r="A5869">
            <v>100203</v>
          </cell>
          <cell r="B5869" t="str">
            <v>TRANSPORTE HORIZONTAL COM CARRINHO DE MÃO, DE SACOS DE 20 KG (UNIDADE: KGXKM). AF_07/2019</v>
          </cell>
          <cell r="C5869" t="str">
            <v>KGXKM</v>
          </cell>
          <cell r="D5869" t="str">
            <v>0,75</v>
          </cell>
        </row>
        <row r="5870">
          <cell r="A5870">
            <v>100204</v>
          </cell>
          <cell r="B5870" t="str">
            <v>TRANSPORTE HORIZONTAL COM MANIPULADOR TELESCÓPICO, DE PÁLETE DE SACOS (UNIDADE: KGXKM). AF_07/2019</v>
          </cell>
          <cell r="C5870" t="str">
            <v>KGXKM</v>
          </cell>
          <cell r="D5870" t="str">
            <v>0,07</v>
          </cell>
        </row>
        <row r="5871">
          <cell r="A5871">
            <v>100205</v>
          </cell>
          <cell r="B5871" t="str">
            <v>TRANSPORTE HORIZONTAL COM JERICA DE 60 L, DE MASSA/ GRANEL (UNIDADE: M3XKM). AF_07/2019</v>
          </cell>
          <cell r="C5871" t="str">
            <v>M3XKM</v>
          </cell>
          <cell r="D5871" t="str">
            <v>998,64</v>
          </cell>
        </row>
        <row r="5872">
          <cell r="A5872">
            <v>100206</v>
          </cell>
          <cell r="B5872" t="str">
            <v>TRANSPORTE HORIZONTAL COM JERICA DE 90 L, DE MASSA/ GRANEL (UNIDADE: M3XKM). AF_07/2019</v>
          </cell>
          <cell r="C5872" t="str">
            <v>M3XKM</v>
          </cell>
          <cell r="D5872" t="str">
            <v>721,84</v>
          </cell>
        </row>
        <row r="5873">
          <cell r="A5873">
            <v>100207</v>
          </cell>
          <cell r="B5873" t="str">
            <v>TRANSPORTE HORIZONTAL COM CARREGADEIRA, DE MASSA/ GRANEL (UNIDADE: M3XKM). AF_07/2019</v>
          </cell>
          <cell r="C5873" t="str">
            <v>M3XKM</v>
          </cell>
          <cell r="D5873" t="str">
            <v>290,11</v>
          </cell>
        </row>
        <row r="5874">
          <cell r="A5874">
            <v>100208</v>
          </cell>
          <cell r="B5874" t="str">
            <v>TRANSPORTE HORIZONTAL MANUAL, DE BLOCOS VAZADOS DE CONCRETO OU CERÂMICO DE 19X19X39CM (UNIDADE: BLOCOXKM). AF_07/2019</v>
          </cell>
          <cell r="C5874" t="str">
            <v>UNXKM</v>
          </cell>
          <cell r="D5874" t="str">
            <v>13,21</v>
          </cell>
        </row>
        <row r="5875">
          <cell r="A5875">
            <v>100209</v>
          </cell>
          <cell r="B5875" t="str">
            <v>TRANSPORTE HORIZONTAL MANUAL, DE BLOCOS CERÂMICOS FURADOS NA HORIZONTAL DE 9X19X19CM (UNIDADE: BLOCOXKM). AF_07/2019</v>
          </cell>
          <cell r="C5875" t="str">
            <v>UNXKM</v>
          </cell>
          <cell r="D5875" t="str">
            <v>6,60</v>
          </cell>
        </row>
        <row r="5876">
          <cell r="A5876">
            <v>100210</v>
          </cell>
          <cell r="B5876" t="str">
            <v>TRANSPORTE HORIZONTAL COM CARRINHO DE MÃO, DE BLOCOS VAZADOS DE CONCRETO OU CERÂMICO DE 19X19X39CM (UNIDADE: BLOCOXKM). AF_07/2019</v>
          </cell>
          <cell r="C5876" t="str">
            <v>UNXKM</v>
          </cell>
          <cell r="D5876" t="str">
            <v>12,17</v>
          </cell>
        </row>
        <row r="5877">
          <cell r="A5877">
            <v>100211</v>
          </cell>
          <cell r="B5877" t="str">
            <v>TRANSPORTE HORIZONTAL COM CARRINHO DE MÃO, DE BLOCOS CERÂMICOS FURADOS NA HORIZONTAL DE 9X19X19CM (UNIDADE: BLOCOXKM). AF_07/2019</v>
          </cell>
          <cell r="C5877" t="str">
            <v>UNXKM</v>
          </cell>
          <cell r="D5877" t="str">
            <v>4,69</v>
          </cell>
        </row>
        <row r="5878">
          <cell r="A5878">
            <v>100212</v>
          </cell>
          <cell r="B5878" t="str">
            <v>TRANSPORTE HORIZONTAL COM CARRINHO PLATAFORMA, DE BLOCOS VAZADOS DE CONCRETO OU CERÂMICO DE 19X19X39CM (UNIDADE: BLOCOXKM). AF_07/2019</v>
          </cell>
          <cell r="C5878" t="str">
            <v>UNXKM</v>
          </cell>
          <cell r="D5878" t="str">
            <v>5,18</v>
          </cell>
        </row>
        <row r="5879">
          <cell r="A5879">
            <v>100213</v>
          </cell>
          <cell r="B5879" t="str">
            <v>TRANSPORTE HORIZONTAL COM CARRINHO PLATAFORMA, DE BLOCOS CERÂMICOS FURADOS NA HORIZONTAL DE 9X19X19CM (UNIDADE: BLOCOXKM). AF_07/2019</v>
          </cell>
          <cell r="C5879" t="str">
            <v>UNXKM</v>
          </cell>
          <cell r="D5879" t="str">
            <v>1,86</v>
          </cell>
        </row>
        <row r="5880">
          <cell r="A5880">
            <v>100214</v>
          </cell>
          <cell r="B5880" t="str">
            <v>TRANSPORTE HORIZONTAL COM CARRINHO MINI PÁLETES, DE BLOCOS VAZADOS DE CONCRETO DE 19X19X39CM (UNIDADE: BLOCOXKM). AF_07/2019</v>
          </cell>
          <cell r="C5880" t="str">
            <v>UNXKM</v>
          </cell>
          <cell r="D5880" t="str">
            <v>2,86</v>
          </cell>
        </row>
        <row r="5881">
          <cell r="A5881">
            <v>100215</v>
          </cell>
          <cell r="B5881" t="str">
            <v>TRANSPORTE HORIZONTAL COM CARRINHO MINI PÁLETES, DE BLOCOS CERÂMICOS FURADOS NA VERTICAL DE 19X19X39CM (UNIDADE: BLOCOXKM). AF_07/2019</v>
          </cell>
          <cell r="C5881" t="str">
            <v>UNXKM</v>
          </cell>
          <cell r="D5881" t="str">
            <v>2,45</v>
          </cell>
        </row>
        <row r="5882">
          <cell r="A5882">
            <v>100216</v>
          </cell>
          <cell r="B5882" t="str">
            <v>TRANSPORTE HORIZONTAL COM CARRINHO MINI PÁLETES, DE BLOCOS CERÂMICOS FURADOS NA HORIZONTAL DE 9X19X19CM (UNIDADE: BLOCOXKM). AF_07/2019</v>
          </cell>
          <cell r="C5882" t="str">
            <v>UNXKM</v>
          </cell>
          <cell r="D5882" t="str">
            <v>0,66</v>
          </cell>
        </row>
        <row r="5883">
          <cell r="A5883">
            <v>100217</v>
          </cell>
          <cell r="B5883" t="str">
            <v>TRANSPORTE HORIZONTAL COM MANIPULADOR TELESCÓPICO, DE BLOCOS VAZADOS DE CONCRETO DE 19X19X39CM (UNIDADE: BLOCOXKM). AF_07/2019</v>
          </cell>
          <cell r="C5883" t="str">
            <v>UNXKM</v>
          </cell>
          <cell r="D5883" t="str">
            <v>1,97</v>
          </cell>
        </row>
        <row r="5884">
          <cell r="A5884">
            <v>100218</v>
          </cell>
          <cell r="B5884" t="str">
            <v>TRANSPORTE HORIZONTAL COM MANIPULADOR TELESCÓPICO, DE BLOCOS CERÂMICOS FURADOS NA VERTICAL DE 19X19X39CM (UNIDADE: BLOCOXKM). AF_07/2019</v>
          </cell>
          <cell r="C5884" t="str">
            <v>UNXKM</v>
          </cell>
          <cell r="D5884" t="str">
            <v>1,34</v>
          </cell>
        </row>
        <row r="5885">
          <cell r="A5885">
            <v>100219</v>
          </cell>
          <cell r="B5885" t="str">
            <v>TRANSPORTE HORIZONTAL COM MANIPULADOR TELESCÓPICO, DE BLOCOS CERÂMICOS FURADOS NA HORIZONTAL DE 9X19X19CM (UNIDADE: BLOCOXKM). AF_07/2019</v>
          </cell>
          <cell r="C5885" t="str">
            <v>UNXKM</v>
          </cell>
          <cell r="D5885" t="str">
            <v>0,30</v>
          </cell>
        </row>
        <row r="5886">
          <cell r="A5886">
            <v>100220</v>
          </cell>
          <cell r="B5886" t="str">
            <v>TRANSPORTE HORIZONTAL MANUAL, DE CAIXA COM REVESTIMENTO CERÂMICO (UNIDADE: M2XKM). AF_07/2019</v>
          </cell>
          <cell r="C5886" t="str">
            <v>M2XKM</v>
          </cell>
          <cell r="D5886" t="str">
            <v>18,97</v>
          </cell>
        </row>
        <row r="5887">
          <cell r="A5887">
            <v>100221</v>
          </cell>
          <cell r="B5887" t="str">
            <v>TRANSPORTE HORIZONTAL COM CARRINHO DE MÃO, DE CAIXA COM REVESTIMENTO CERÂMICO (UNIDADE: M2XKM). AF_07/2019</v>
          </cell>
          <cell r="C5887" t="str">
            <v>M2XKM</v>
          </cell>
          <cell r="D5887" t="str">
            <v>21,51</v>
          </cell>
        </row>
        <row r="5888">
          <cell r="A5888">
            <v>100222</v>
          </cell>
          <cell r="B5888" t="str">
            <v>TRANSPORTE HORIZONTAL COM CARRINHO PLATAFORMA, DE CAIXA COM REVESTIMENTO CERÂMICO (UNIDADE: M2XKM). AF_07/2019</v>
          </cell>
          <cell r="C5888" t="str">
            <v>M2XKM</v>
          </cell>
          <cell r="D5888" t="str">
            <v>8,15</v>
          </cell>
        </row>
        <row r="5889">
          <cell r="A5889">
            <v>100223</v>
          </cell>
          <cell r="B5889" t="str">
            <v>TRANSPORTE HORIZONTAL COM CARRINHO MINI PÁLETES, DE CAIXA COM REVESTIMENTO CERÂMICO (UNIDADE: M2XKM). AF_07/2019</v>
          </cell>
          <cell r="C5889" t="str">
            <v>M2XKM</v>
          </cell>
          <cell r="D5889" t="str">
            <v>3,81</v>
          </cell>
        </row>
        <row r="5890">
          <cell r="A5890">
            <v>100224</v>
          </cell>
          <cell r="B5890" t="str">
            <v>TRANSPORTE HORIZONTAL COM MANIPULADOR TELESCÓPICO, DE CAIXA COM REVESTIMENTO CERÂMICO (UNIDADE: M2XKM). AF_07/2019</v>
          </cell>
          <cell r="C5890" t="str">
            <v>M2XKM</v>
          </cell>
          <cell r="D5890" t="str">
            <v>1,97</v>
          </cell>
        </row>
        <row r="5891">
          <cell r="A5891">
            <v>100225</v>
          </cell>
          <cell r="B5891" t="str">
            <v>TRANSPORTE HORIZONTAL MANUAL, DE LATA DE 18 LITROS (UNIDADE: LXKM). AF_07/2019</v>
          </cell>
          <cell r="C5891" t="str">
            <v>LXKM</v>
          </cell>
          <cell r="D5891" t="str">
            <v>1,49</v>
          </cell>
        </row>
        <row r="5892">
          <cell r="A5892">
            <v>100226</v>
          </cell>
          <cell r="B5892" t="str">
            <v>TRANSPORTE HORIZONTAL COM CARRINHO PLATAFORMA, DE LATA DE 18 LITROS (UNIDADE: LXKM). AF_07/2019</v>
          </cell>
          <cell r="C5892" t="str">
            <v>LXKM</v>
          </cell>
          <cell r="D5892" t="str">
            <v>0,46</v>
          </cell>
        </row>
        <row r="5893">
          <cell r="A5893">
            <v>100227</v>
          </cell>
          <cell r="B5893" t="str">
            <v>TRANSPORTE HORIZONTAL COM CARRINHO RACIONAL, DE LATA DE 18 LITROS (UNIDADE: LXKM). AF_07/2019</v>
          </cell>
          <cell r="C5893" t="str">
            <v>LXKM</v>
          </cell>
          <cell r="D5893" t="str">
            <v>0,69</v>
          </cell>
        </row>
        <row r="5894">
          <cell r="A5894">
            <v>100228</v>
          </cell>
          <cell r="B5894" t="str">
            <v>TRANSPORTE HORIZONTAL COM MANIPULADOR TELESCÓPICO, DE LATA DE 18 LITROS (UNIDADE: LXKM). AF_07/2019</v>
          </cell>
          <cell r="C5894" t="str">
            <v>LXKM</v>
          </cell>
          <cell r="D5894" t="str">
            <v>0,19</v>
          </cell>
        </row>
        <row r="5895">
          <cell r="A5895">
            <v>100229</v>
          </cell>
          <cell r="B5895" t="str">
            <v>TRANSPORTE VERTICAL MANUAL, 1 PAVIMENTO, DE SACOS DE 50 KG (UNIDADE: KG). AF_07/2019</v>
          </cell>
          <cell r="C5895" t="str">
            <v>KG</v>
          </cell>
          <cell r="D5895" t="str">
            <v>0,01</v>
          </cell>
        </row>
        <row r="5896">
          <cell r="A5896">
            <v>100230</v>
          </cell>
          <cell r="B5896" t="str">
            <v>TRANSPORTE VERTICAL MANUAL, 1 PAVIMENTO, DE SACOS DE 30 KG (UNIDADE: KG). AF_07/2019</v>
          </cell>
          <cell r="C5896" t="str">
            <v>KG</v>
          </cell>
          <cell r="D5896" t="str">
            <v>0,01</v>
          </cell>
        </row>
        <row r="5897">
          <cell r="A5897">
            <v>100231</v>
          </cell>
          <cell r="B5897" t="str">
            <v>TRANSPORTE VERTICAL MANUAL, 1 PAVIMENTO, DE SACOS DE 20 KG (UNIDADE: KG). AF_07/2019</v>
          </cell>
          <cell r="C5897" t="str">
            <v>KG</v>
          </cell>
          <cell r="D5897" t="str">
            <v>0,02</v>
          </cell>
        </row>
        <row r="5898">
          <cell r="A5898">
            <v>100232</v>
          </cell>
          <cell r="B5898" t="str">
            <v>TRANSPORTE VERTICAL MANUAL, 1 PAVIMENTO, DE BLOCOS VAZADOS DE CONCRETO OU CERÂMICO DE 19X19X39CM (UNIDADE: BLOCO). AF_07/2019</v>
          </cell>
          <cell r="C5898" t="str">
            <v>UN</v>
          </cell>
          <cell r="D5898" t="str">
            <v>0,25</v>
          </cell>
        </row>
        <row r="5899">
          <cell r="A5899">
            <v>100233</v>
          </cell>
          <cell r="B5899" t="str">
            <v>TRANSPORTE VERTICAL MANUAL, 1 PAVIMENTO, DE BLOCOS CERÂMICOS FURADOS NA HORIZONTAL DE 9X19X19CM (UNIDADE: BLOCO). AF_07/2019</v>
          </cell>
          <cell r="C5899" t="str">
            <v>UN</v>
          </cell>
          <cell r="D5899" t="str">
            <v>0,12</v>
          </cell>
        </row>
        <row r="5900">
          <cell r="A5900">
            <v>100234</v>
          </cell>
          <cell r="B5900" t="str">
            <v>TRANSPORTE VERTICAL MANUAL, 1 PAVIMENTO, DE CAIXA COM REVESTIMENTO CERÂMICO (UNIDADE: M2). AF_07/2019</v>
          </cell>
          <cell r="C5900" t="str">
            <v>M2</v>
          </cell>
          <cell r="D5900" t="str">
            <v>0,37</v>
          </cell>
        </row>
        <row r="5901">
          <cell r="A5901">
            <v>100235</v>
          </cell>
          <cell r="B5901" t="str">
            <v>TRANSPORTE VERTICAL MANUAL, 1 PAVIMENTO, DE LATA DE 18 LITROS (UNIDADE: L). AF_07/2019</v>
          </cell>
          <cell r="C5901" t="str">
            <v>L</v>
          </cell>
          <cell r="D5901" t="str">
            <v>0,02</v>
          </cell>
        </row>
        <row r="5902">
          <cell r="A5902">
            <v>100236</v>
          </cell>
          <cell r="B5902" t="str">
            <v>TRANSPORTE HORIZONTAL MANUAL, DE TUBO DE PVC SOLDÁVEL COM DIÂMETRO MENOR OU IGUAL A 60 MM (UNIDADE: MXKM). AF_07/2019</v>
          </cell>
          <cell r="C5902" t="str">
            <v>MXKM</v>
          </cell>
          <cell r="D5902" t="str">
            <v>1,89</v>
          </cell>
        </row>
        <row r="5903">
          <cell r="A5903">
            <v>100237</v>
          </cell>
          <cell r="B5903" t="str">
            <v>TRANSPORTE HORIZONTAL MANUAL, DE TUBO DE PVC SOLDÁVEL COM DIÂMETRO MAIOR QUE 60 MM E MENOR OU IGUAL A 85 MM (UNIDADE: MXKM). AF_07/2019</v>
          </cell>
          <cell r="C5903" t="str">
            <v>MXKM</v>
          </cell>
          <cell r="D5903" t="str">
            <v>2,27</v>
          </cell>
        </row>
        <row r="5904">
          <cell r="A5904">
            <v>100238</v>
          </cell>
          <cell r="B5904" t="str">
            <v>TRANSPORTE HORIZONTAL MANUAL, DE TUBO DE CPVC COM DIÂMETRO MENOR OU IGUAL A 73 MM (UNIDADE: MXKM). AF_07/2019</v>
          </cell>
          <cell r="C5904" t="str">
            <v>MXKM</v>
          </cell>
          <cell r="D5904" t="str">
            <v>3,63</v>
          </cell>
        </row>
        <row r="5905">
          <cell r="A5905">
            <v>100239</v>
          </cell>
          <cell r="B5905" t="str">
            <v>TRANSPORTE HORIZONTAL MANUAL, DE TUBO DE CPVC COM DIÂMETRO MAIOR QUE 73 MM E MENOR OU IGUAL A 89 MM (UNIDADE: MXKM). AF_07/2019</v>
          </cell>
          <cell r="C5905" t="str">
            <v>MXKM</v>
          </cell>
          <cell r="D5905" t="str">
            <v>4,54</v>
          </cell>
        </row>
        <row r="5906">
          <cell r="A5906">
            <v>100240</v>
          </cell>
          <cell r="B5906" t="str">
            <v>TRANSPORTE HORIZONTAL MANUAL, DE TUBO DE PPR - PN12 OU PN25 - COM DIÂMETRO MENOR OU IGUAL A 50 MM (UNIDADE: MXKM). AF_07/2019</v>
          </cell>
          <cell r="C5906" t="str">
            <v>MXKM</v>
          </cell>
          <cell r="D5906" t="str">
            <v>2,72</v>
          </cell>
        </row>
        <row r="5907">
          <cell r="A5907">
            <v>100241</v>
          </cell>
          <cell r="B5907" t="str">
            <v>TRANSPORTE HORIZONTAL MANUAL, DE TUBO DE PPR - PN12 OU PN25 - COM DIÂMETRO MAIOR QUE 50 MM E MENOR OU IGUAL A 75 MM (UNIDADE: MXKM). AF_07/2019</v>
          </cell>
          <cell r="C5907" t="str">
            <v>MXKM</v>
          </cell>
          <cell r="D5907" t="str">
            <v>4,54</v>
          </cell>
        </row>
        <row r="5908">
          <cell r="A5908">
            <v>100242</v>
          </cell>
          <cell r="B5908" t="str">
            <v>TRANSPORTE HORIZONTAL MANUAL, DE TUBO DE PPR - PN12 OU PN25 - COM DIÂMETRO MAIOR QUE 75 MM E MENOR OU IGUAL A 110 MM (UNIDADE: MXKM). AF_07/2019</v>
          </cell>
          <cell r="C5908" t="str">
            <v>MXKM</v>
          </cell>
          <cell r="D5908" t="str">
            <v>13,41</v>
          </cell>
        </row>
        <row r="5909">
          <cell r="A5909">
            <v>100243</v>
          </cell>
          <cell r="B5909" t="str">
            <v>TRANSPORTE HORIZONTAL MANUAL, DE TUBO DE COBRE - CLASSE E - COM DIÂMETRO MENOR OU IGUAL A 54 MM (UNIDADE: MXKM). AF_07/2019</v>
          </cell>
          <cell r="C5909" t="str">
            <v>MXKM</v>
          </cell>
          <cell r="D5909" t="str">
            <v>2,17</v>
          </cell>
        </row>
        <row r="5910">
          <cell r="A5910">
            <v>100244</v>
          </cell>
          <cell r="B5910" t="str">
            <v>TRANSPORTE HORIZONTAL MANUAL, DE TUBO DE COBRE - CLASSE E - COM DIÂMETRO MAIOR QUE 54 MM E MENOR OU IGUAL A 79 MM (UNIDADE: MXKM). AF_07/2019</v>
          </cell>
          <cell r="C5910" t="str">
            <v>MXKM</v>
          </cell>
          <cell r="D5910" t="str">
            <v>2,72</v>
          </cell>
        </row>
        <row r="5911">
          <cell r="A5911">
            <v>100245</v>
          </cell>
          <cell r="B5911" t="str">
            <v>TRANSPORTE HORIZONTAL MANUAL, DE TUBO DE COBRE - CLASSE E - COM DIÂMETRO MAIOR QUE 79 MM E MENOR OU IGUAL A 104 MM (UNIDADE: MXKM). AF_07/2019</v>
          </cell>
          <cell r="C5911" t="str">
            <v>MXKM</v>
          </cell>
          <cell r="D5911" t="str">
            <v>5,44</v>
          </cell>
        </row>
        <row r="5912">
          <cell r="A5912">
            <v>100246</v>
          </cell>
          <cell r="B5912" t="str">
            <v>TRANSPORTE HORIZONTAL MANUAL, DE TUBO DE PVC SÉRIE NORMAL - ESGOTO PREDIAL, OU REFORÇADO PARA ESGOTO OU ÁGUAS PLUVIAIS PREDIAL, COM DIÂMETRO MENOR OU IGUAL A 75 MM (UNIDADE: MXKM). AF_07/2019</v>
          </cell>
          <cell r="C5912" t="str">
            <v>MXKM</v>
          </cell>
          <cell r="D5912" t="str">
            <v>1,81</v>
          </cell>
        </row>
        <row r="5913">
          <cell r="A5913">
            <v>100247</v>
          </cell>
          <cell r="B5913" t="str">
            <v>TRANSPORTE HORIZONTAL MANUAL, DE TUBO DE PVC SÉRIE NORMAL - ESGOTO PREDIAL, OU REFORÇADO PARA ESGOTO OU ÁGUAS PLUVIAIS PREDIAL, COM DIÂMETRO MAIOR QUE 75 MM E MENOR OU IGUAL A 100 MM (UNIDADE: MXKM). AF_07/2019</v>
          </cell>
          <cell r="C5913" t="str">
            <v>MXKM</v>
          </cell>
          <cell r="D5913" t="str">
            <v>2,27</v>
          </cell>
        </row>
        <row r="5914">
          <cell r="A5914">
            <v>100248</v>
          </cell>
          <cell r="B5914" t="str">
            <v>TRANSPORTE HORIZONTAL MANUAL, DE TUBO DE PVC SÉRIE NORMAL - ESGOTO PREDIAL, OU REFORÇADO PARA ESGOTO OU ÁGUAS PLUVIAIS PREDIAL, COM DIÂMETRO MAIOR QUE 100 MM E MENOR OU IGUAL A 150 MM (UNIDADE: MXKM). AF_07/2019</v>
          </cell>
          <cell r="C5914" t="str">
            <v>MXKM</v>
          </cell>
          <cell r="D5914" t="str">
            <v>8,94</v>
          </cell>
        </row>
        <row r="5915">
          <cell r="A5915">
            <v>100249</v>
          </cell>
          <cell r="B5915" t="str">
            <v>TRANSPORTE HORIZONTAL MANUAL, DE TUBO DE AÇO CARBONO LEVE OU MÉDIO, PRETO OU GALVANIZADO, COM DIÂMETRO MENOR OU IGUAL A 20 MM (UNIDADE: MXKM). AF_07/2019</v>
          </cell>
          <cell r="C5915" t="str">
            <v>MXKM</v>
          </cell>
          <cell r="D5915" t="str">
            <v>1,81</v>
          </cell>
        </row>
        <row r="5916">
          <cell r="A5916">
            <v>100250</v>
          </cell>
          <cell r="B5916" t="str">
            <v>TRANSPORTE HORIZONTAL MANUAL, DE TUBO DE AÇO CARBONO LEVE OU MÉDIO, PRETO OU GALVANIZADO, COM DIÂMETRO MAIOR QUE 20 MM E MENOR OU IGUAL A 32 MM (UNIDADE: MXKM). AF_07/2019</v>
          </cell>
          <cell r="C5916" t="str">
            <v>MXKM</v>
          </cell>
          <cell r="D5916" t="str">
            <v>3,02</v>
          </cell>
        </row>
        <row r="5917">
          <cell r="A5917">
            <v>100251</v>
          </cell>
          <cell r="B5917" t="str">
            <v>TRANSPORTE HORIZONTAL MANUAL, DE TUBO DE AÇO CARBONO LEVE OU MÉDIO, PRETO OU GALVANIZADO, COM DIÂMETRO MAIOR QUE 32 MM E MENOR OU IGUAL A 65 MM (UNIDADE: MXKM). AF_07/2019</v>
          </cell>
          <cell r="C5917" t="str">
            <v>MXKM</v>
          </cell>
          <cell r="D5917" t="str">
            <v>8,94</v>
          </cell>
        </row>
        <row r="5918">
          <cell r="A5918">
            <v>100252</v>
          </cell>
          <cell r="B5918" t="str">
            <v>TRANSPORTE HORIZONTAL MANUAL, DE TUBO DE AÇO CARBONO LEVE OU MÉDIO, PRETO OU GALVANIZADO, COM DIÂMETRO MAIOR QUE 65 MM E MENOR OU IGUAL A 90 MM (UNIDADE: MXKM). AF_07/2019</v>
          </cell>
          <cell r="C5918" t="str">
            <v>MXKM</v>
          </cell>
          <cell r="D5918" t="str">
            <v>13,41</v>
          </cell>
        </row>
        <row r="5919">
          <cell r="A5919">
            <v>100253</v>
          </cell>
          <cell r="B5919" t="str">
            <v>TRANSPORTE HORIZONTAL MANUAL, DE TUBO DE AÇO CARBONO LEVE OU MÉDIO, PRETO OU GALVANIZADO, COM DIÂMETRO MAIOR QUE 90 MM E MENOR OU IGUAL A 125 MM (UNIDADE: MXKM). AF_07/2019</v>
          </cell>
          <cell r="C5919" t="str">
            <v>MXKM</v>
          </cell>
          <cell r="D5919" t="str">
            <v>17,88</v>
          </cell>
        </row>
        <row r="5920">
          <cell r="A5920">
            <v>100254</v>
          </cell>
          <cell r="B5920" t="str">
            <v>TRANSPORTE HORIZONTAL MANUAL, DE TUBO DE AÇO CARBONO LEVE OU MÉDIO, PRETO OU GALVANIZADO, COM DIÂMETRO MAIOR QUE 125 MM E MENOR OU IGUAL A 150 MM (UNIDADE: MXKM). AF_07/2019</v>
          </cell>
          <cell r="C5920" t="str">
            <v>MXKM</v>
          </cell>
          <cell r="D5920" t="str">
            <v>26,83</v>
          </cell>
        </row>
        <row r="5921">
          <cell r="A5921">
            <v>100255</v>
          </cell>
          <cell r="B5921" t="str">
            <v>TRANSPORTE HORIZONTAL MANUAL, DE TÁBUAS DE MADEIRA COM SEÇÃO TRANSVERSAL DE 2,5 X 25 CM E 2,5 X 30 CM (UNIDADE: MXKM). AF_07/2019</v>
          </cell>
          <cell r="C5921" t="str">
            <v>MXKM</v>
          </cell>
          <cell r="D5921" t="str">
            <v>9,08</v>
          </cell>
        </row>
        <row r="5922">
          <cell r="A5922">
            <v>100256</v>
          </cell>
          <cell r="B5922" t="str">
            <v>TRANSPORTE HORIZONTAL MANUAL, DE CAIBROS DE MADEIRA COM SEÇÃO TRANSVERSAL DE 7,5 X 6 CM E 6 X 8 CM (UNIDADE: MXKM). AF_07/2019</v>
          </cell>
          <cell r="C5922" t="str">
            <v>MXKM</v>
          </cell>
          <cell r="D5922" t="str">
            <v>6,05</v>
          </cell>
        </row>
        <row r="5923">
          <cell r="A5923">
            <v>100257</v>
          </cell>
          <cell r="B5923" t="str">
            <v>TRANSPORTE HORIZONTAL MANUAL, DE RIPAS DE MADEIRA COM SEÇÃO TRANSVERSAL DE 1 X 5 CM E 2 X 5 CM (UNIDADE: MXKM). AF_07/2019</v>
          </cell>
          <cell r="C5923" t="str">
            <v>MXKM</v>
          </cell>
          <cell r="D5923" t="str">
            <v>3,63</v>
          </cell>
        </row>
        <row r="5924">
          <cell r="A5924">
            <v>100258</v>
          </cell>
          <cell r="B5924" t="str">
            <v>TRANSPORTE HORIZONTAL MANUAL, DE VIGAS DE MADEIRA COM SEÇÃO TRANSVERSAL DE 5 X 12 CM (UNIDADE: MXKM). AF_07/2019</v>
          </cell>
          <cell r="C5924" t="str">
            <v>MXKM</v>
          </cell>
          <cell r="D5924" t="str">
            <v>9,08</v>
          </cell>
        </row>
        <row r="5925">
          <cell r="A5925">
            <v>100259</v>
          </cell>
          <cell r="B5925" t="str">
            <v>TRANSPORTE HORIZONTAL MANUAL, DE VIGAS DE MADEIRA COM SEÇÃO TRANSVERSAL DE 6 X 16 CM (UNIDADE: MXKM). AF_07/2019</v>
          </cell>
          <cell r="C5925" t="str">
            <v>MXKM</v>
          </cell>
          <cell r="D5925" t="str">
            <v>17,88</v>
          </cell>
        </row>
        <row r="5926">
          <cell r="A5926">
            <v>100260</v>
          </cell>
          <cell r="B5926" t="str">
            <v>TRANSPORTE HORIZONTAL MANUAL, DE VERGALHÕES DE AÇO COM DIÂMETRO DE 5 MM (UNIDADE: KGXKM). AF_07/2019</v>
          </cell>
          <cell r="C5926" t="str">
            <v>KGXKM</v>
          </cell>
          <cell r="D5926" t="str">
            <v>5,89</v>
          </cell>
        </row>
        <row r="5927">
          <cell r="A5927">
            <v>100261</v>
          </cell>
          <cell r="B5927" t="str">
            <v>TRANSPORTE HORIZONTAL MANUAL, DE VERGALHÕES DE AÇO COM DIÂMETRO DE 6,3 MM (UNIDADE: KGXKM). AF_07/2019</v>
          </cell>
          <cell r="C5927" t="str">
            <v>KGXKM</v>
          </cell>
          <cell r="D5927" t="str">
            <v>3,70</v>
          </cell>
        </row>
        <row r="5928">
          <cell r="A5928">
            <v>100262</v>
          </cell>
          <cell r="B5928" t="str">
            <v>TRANSPORTE HORIZONTAL MANUAL, DE VERGALHÕES DE AÇO COM DIÂMETRO DE 8 MM (UNIDADE: KGXKM). AF_07/2019</v>
          </cell>
          <cell r="C5928" t="str">
            <v>KGXKM</v>
          </cell>
          <cell r="D5928" t="str">
            <v>2,29</v>
          </cell>
        </row>
        <row r="5929">
          <cell r="A5929">
            <v>100263</v>
          </cell>
          <cell r="B5929" t="str">
            <v>TRANSPORTE HORIZONTAL MANUAL, DE VERGALHÕES DE AÇO COM DIÂMETRO DE 10 MM; 12,5 MM; 16 MM; 20 MM; 25 MM OU 32 MM (UNIDADE: KGXKM). AF_07/2019</v>
          </cell>
          <cell r="C5929" t="str">
            <v>KGXKM</v>
          </cell>
          <cell r="D5929" t="str">
            <v>1,47</v>
          </cell>
        </row>
        <row r="5930">
          <cell r="A5930">
            <v>100264</v>
          </cell>
          <cell r="B5930" t="str">
            <v>TRANSPORTE HORIZONTAL MANUAL, DE JANELA (UNIDADE: M2XKM). AF_07/2019</v>
          </cell>
          <cell r="C5930" t="str">
            <v>M2XKM</v>
          </cell>
          <cell r="D5930" t="str">
            <v>26,79</v>
          </cell>
        </row>
        <row r="5931">
          <cell r="A5931">
            <v>100265</v>
          </cell>
          <cell r="B5931" t="str">
            <v>TRANSPORTE VERTICAL MANUAL, 1 PAVIMENTO, DE JANELA (UNIDADE: M2). AF_07/2019</v>
          </cell>
          <cell r="C5931" t="str">
            <v>M2</v>
          </cell>
          <cell r="D5931" t="str">
            <v>0,56</v>
          </cell>
        </row>
        <row r="5932">
          <cell r="A5932">
            <v>100266</v>
          </cell>
          <cell r="B5932" t="str">
            <v>TRANSPORTE HORIZONTAL MANUAL, DE PORTA (UNIDADE: UNIDXKM). AF_07/2019</v>
          </cell>
          <cell r="C5932" t="str">
            <v>UNXKM</v>
          </cell>
          <cell r="D5932" t="str">
            <v>56,93</v>
          </cell>
        </row>
        <row r="5933">
          <cell r="A5933">
            <v>100267</v>
          </cell>
          <cell r="B5933" t="str">
            <v>TRANSPORTE VERTICAL MANUAL, 1 PAVIMENTO, DE PORTA (UNIDADE: UNID). AF_07/2019</v>
          </cell>
          <cell r="C5933" t="str">
            <v>UN</v>
          </cell>
          <cell r="D5933" t="str">
            <v>1,12</v>
          </cell>
        </row>
        <row r="5934">
          <cell r="A5934">
            <v>100268</v>
          </cell>
          <cell r="B5934" t="str">
            <v>TRANSPORTE HORIZONTAL MANUAL, DE BANCADA DE MÁRMORE OU GRANITO PARA COZINHA/LAVATÓRIO OU MÁRMORE SINTÉTICO COM CUBA INTEGRADA (UNIDADE: UNIDXKM). AF_07/2019</v>
          </cell>
          <cell r="C5934" t="str">
            <v>UNXKM</v>
          </cell>
          <cell r="D5934" t="str">
            <v>56,93</v>
          </cell>
        </row>
        <row r="5935">
          <cell r="A5935">
            <v>100269</v>
          </cell>
          <cell r="B5935" t="str">
            <v>TRANSPORTE VERTICAL, BANCADA DE MÁRMORE OU GRANITO PARA COZINHA/LAVATÓRIO OU MÁRMORE SINTÉTICO COM CUBA INTEGRADA, MANUAL, 1 PAVIMENTO, (UNIDADE: UNID). AF_07/2019</v>
          </cell>
          <cell r="C5935" t="str">
            <v>UN</v>
          </cell>
          <cell r="D5935" t="str">
            <v>1,12</v>
          </cell>
        </row>
        <row r="5936">
          <cell r="A5936">
            <v>100270</v>
          </cell>
          <cell r="B5936" t="str">
            <v>TRANSPORTE HORIZONTAL COM CARRINHO PLATAFORMA, DE BANCADA DE MÁRMORE OU GRANITO PARA COZINHA/LAVATÓRIO OU MÁRMORE SINTÉTICO COM CUBA INTEGRADA (UNIDADE: UNIDXKM). AF_07/2019</v>
          </cell>
          <cell r="C5936" t="str">
            <v>UNXKM</v>
          </cell>
          <cell r="D5936" t="str">
            <v>42,68</v>
          </cell>
        </row>
        <row r="5937">
          <cell r="A5937">
            <v>100271</v>
          </cell>
          <cell r="B5937" t="str">
            <v>TRANSPORTE HORIZONTAL MANUAL, DE VIDRO (UNIDADE: M2XKM). AF_07/2019</v>
          </cell>
          <cell r="C5937" t="str">
            <v>M2XKM</v>
          </cell>
          <cell r="D5937" t="str">
            <v>42,70</v>
          </cell>
        </row>
        <row r="5938">
          <cell r="A5938">
            <v>100272</v>
          </cell>
          <cell r="B5938" t="str">
            <v>TRANSPORTE VERTICAL MANUAL, 1 PAVIMENTO, DE VIDRO (UNIDADE: M2). AF_07/2019</v>
          </cell>
          <cell r="C5938" t="str">
            <v>M2</v>
          </cell>
          <cell r="D5938" t="str">
            <v>0,84</v>
          </cell>
        </row>
        <row r="5939">
          <cell r="A5939">
            <v>100273</v>
          </cell>
          <cell r="B5939" t="str">
            <v>TRANSPORTE HORIZONTAL MANUAL, DE TELA DE AÇO (UNIDADE: KGXKM). AF_07/2019</v>
          </cell>
          <cell r="C5939" t="str">
            <v>KGXKM</v>
          </cell>
          <cell r="D5939" t="str">
            <v>2,22</v>
          </cell>
        </row>
        <row r="5940">
          <cell r="A5940">
            <v>100274</v>
          </cell>
          <cell r="B5940" t="str">
            <v>TRANSPORTE HORIZONTAL MANUAL, DE COMPENSADO DE MADEIRA (UNIDADE: M2XKM). AF_07/2019</v>
          </cell>
          <cell r="C5940" t="str">
            <v>M2XKM</v>
          </cell>
          <cell r="D5940" t="str">
            <v>18,98</v>
          </cell>
        </row>
        <row r="5941">
          <cell r="A5941">
            <v>100275</v>
          </cell>
          <cell r="B5941" t="str">
            <v>TRANSPORTE HORIZONTAL MANUAL, DE TELHA TERMOACÚSTICA OU TELHA DE AÇO ZINCADO (UNIDADE: M2XKM). AF_07/2019</v>
          </cell>
          <cell r="C5941" t="str">
            <v>M2XKM</v>
          </cell>
          <cell r="D5941" t="str">
            <v>12,27</v>
          </cell>
        </row>
        <row r="5942">
          <cell r="A5942">
            <v>100276</v>
          </cell>
          <cell r="B5942" t="str">
            <v>TRANSPORTE HORIZONTAL MANUAL, DE TELHA DE FIBROCIMENTO OU TELHA ESTRUTURAL DE FIBROCIMENTO, CANALETE 90 OU KALHETÃO (UNIDADE: M2XKM). AF_07/2019</v>
          </cell>
          <cell r="C5942" t="str">
            <v>M2XKM</v>
          </cell>
          <cell r="D5942" t="str">
            <v>22,40</v>
          </cell>
        </row>
        <row r="5943">
          <cell r="A5943">
            <v>100277</v>
          </cell>
          <cell r="B5943" t="str">
            <v>TRANSPORTE HORIZONTAL COM MANIPULADOR TELESCÓPICO, DE TELHAS TERMOACÚSTICAS, FIBROCIMENTO, AÇO ZINCADO, FIBROCIMENTO ESTRUTURAL, CANALETE 90 OU KALHETÃO (UNIDADE: M2XKM). AF_07/2019</v>
          </cell>
          <cell r="C5943" t="str">
            <v>M2XKM</v>
          </cell>
          <cell r="D5943" t="str">
            <v>1,26</v>
          </cell>
        </row>
        <row r="5944">
          <cell r="A5944">
            <v>100278</v>
          </cell>
          <cell r="B5944" t="str">
            <v>TRANSPORTE HORIZONTAL MANUAL, DE BACIA SANITÁRIA, CAIXA ACOPLADA, TANQUE OU PIA (UNIDADE: UNIDXKM). AF_07/2019</v>
          </cell>
          <cell r="C5944" t="str">
            <v>UNXKM</v>
          </cell>
          <cell r="D5944" t="str">
            <v>27,24</v>
          </cell>
        </row>
        <row r="5945">
          <cell r="A5945">
            <v>100279</v>
          </cell>
          <cell r="B5945" t="str">
            <v>TRANSPORTE VERTICAL MANUAL, 1 PAVIMENTO, DE BACIA SANITÁRIA, CAIXA ACOPLADA, TANQUE OU PIA (UNIDADE: UNID). AF_07/2019</v>
          </cell>
          <cell r="C5945" t="str">
            <v>UN</v>
          </cell>
          <cell r="D5945" t="str">
            <v>0,52</v>
          </cell>
        </row>
        <row r="5946">
          <cell r="A5946">
            <v>100280</v>
          </cell>
          <cell r="B5946" t="str">
            <v>TRANSPORTE HORIZONTAL COM CARRINHO PLATAFORMA, DE BACIA SANITÁRIA, CAIXA ACOPLADA, TANQUE OU PIA (UNIDADE: UNIDXKM). AF_07/2019</v>
          </cell>
          <cell r="C5946" t="str">
            <v>UNXKM</v>
          </cell>
          <cell r="D5946" t="str">
            <v>12,51</v>
          </cell>
        </row>
        <row r="5947">
          <cell r="A5947">
            <v>100281</v>
          </cell>
          <cell r="B5947" t="str">
            <v>TRANSPORTE HORIZONTAL COM MANIPULADOR TELESCÓPICO, DE BACIA SANITÁRIA, CAIXA ACOPLADA, TANQUE OU PIA (UNIDADE: UNIDXKM). AF_07/2019</v>
          </cell>
          <cell r="C5947" t="str">
            <v>UNXKM</v>
          </cell>
          <cell r="D5947" t="str">
            <v>2,42</v>
          </cell>
        </row>
        <row r="5948">
          <cell r="A5948">
            <v>100282</v>
          </cell>
          <cell r="B5948" t="str">
            <v>TRANSPORTE HORIZONTAL MANUAL, DE TELHA DE CONCRETO OU CERÂMICA (UNIDADE: M2XKM). AF_07/2019</v>
          </cell>
          <cell r="C5948" t="str">
            <v>M2XKM</v>
          </cell>
          <cell r="D5948" t="str">
            <v>106,67</v>
          </cell>
        </row>
        <row r="5949">
          <cell r="A5949">
            <v>100283</v>
          </cell>
          <cell r="B5949" t="str">
            <v>TRANSPORTE HORIZONTAL COM CARRINHO PLATAFORMA, DE TELHA DE CONCRETO OU CERÂMICA (UNIDADE: M2XKM). AF_07/2019</v>
          </cell>
          <cell r="C5949" t="str">
            <v>M2XKM</v>
          </cell>
          <cell r="D5949" t="str">
            <v>17,23</v>
          </cell>
        </row>
        <row r="5950">
          <cell r="A5950">
            <v>100284</v>
          </cell>
          <cell r="B5950" t="str">
            <v>TRANSPORTE HORIZONTAL COM MANIPULADOR TELESCÓPICO, DE TELHA DE CONCRETO OU CERÂMICA (UNIDADE: M2XKM). AF_07/2019</v>
          </cell>
          <cell r="C5950" t="str">
            <v>M2XKM</v>
          </cell>
          <cell r="D5950" t="str">
            <v>7,08</v>
          </cell>
        </row>
        <row r="5951">
          <cell r="A5951">
            <v>100285</v>
          </cell>
          <cell r="B5951" t="str">
            <v>TRANSPORTE HORIZONTAL MANUAL, DE BARRAMENTO BLINDADO (UNIDADE: MXKM). AF_07/2019</v>
          </cell>
          <cell r="C5951" t="str">
            <v>MXKM</v>
          </cell>
          <cell r="D5951" t="str">
            <v>28,66</v>
          </cell>
        </row>
        <row r="5952">
          <cell r="A5952">
            <v>100286</v>
          </cell>
          <cell r="B5952" t="str">
            <v>TRANSPORTE HORIZONTAL COM CARRINHO PLATAFORMA, DE BARRAMENTO BLINDADO (UNIDADE: MXKM). AF_07/2019</v>
          </cell>
          <cell r="C5952" t="str">
            <v>MXKM</v>
          </cell>
          <cell r="D5952" t="str">
            <v>9,34</v>
          </cell>
        </row>
        <row r="5953">
          <cell r="A5953">
            <v>100287</v>
          </cell>
          <cell r="B5953" t="str">
            <v>TRANSPORTE HORIZONTAL MANUAL, DE CALHA QUADRADA NÚMERO 24  CORTE 33 (UNIDADE: MXKM). AF_07/2019</v>
          </cell>
          <cell r="C5953" t="str">
            <v>MXKM</v>
          </cell>
          <cell r="D5953" t="str">
            <v>8,94</v>
          </cell>
        </row>
        <row r="5954">
          <cell r="A5954">
            <v>99802</v>
          </cell>
          <cell r="B5954" t="str">
            <v>LIMPEZA DE PISO CERÂMICO OU PORCELANATO COM VASSOURA A SECO. AF_04/2019</v>
          </cell>
          <cell r="C5954" t="str">
            <v>M2</v>
          </cell>
          <cell r="D5954" t="str">
            <v>0,36</v>
          </cell>
        </row>
        <row r="5955">
          <cell r="A5955">
            <v>99803</v>
          </cell>
          <cell r="B5955" t="str">
            <v>LIMPEZA DE PISO CERÂMICO OU PORCELANATO COM PANO ÚMIDO. AF_04/2019</v>
          </cell>
          <cell r="C5955" t="str">
            <v>M2</v>
          </cell>
          <cell r="D5955" t="str">
            <v>1,41</v>
          </cell>
        </row>
        <row r="5956">
          <cell r="A5956">
            <v>99805</v>
          </cell>
          <cell r="B5956" t="str">
            <v>LIMPEZA DE PISO CERÂMICO OU COM PEDRAS RÚSTICAS UTILIZANDO ÁCIDO MURIÁTICO. AF_04/2019</v>
          </cell>
          <cell r="C5956" t="str">
            <v>M2</v>
          </cell>
          <cell r="D5956" t="str">
            <v>7,40</v>
          </cell>
        </row>
        <row r="5957">
          <cell r="A5957">
            <v>99806</v>
          </cell>
          <cell r="B5957" t="str">
            <v>LIMPEZA DE REVESTIMENTO CERÂMICO EM PAREDE COM PANO ÚMIDO AF_04/2019</v>
          </cell>
          <cell r="C5957" t="str">
            <v>M2</v>
          </cell>
          <cell r="D5957" t="str">
            <v>0,58</v>
          </cell>
        </row>
        <row r="5958">
          <cell r="A5958">
            <v>99808</v>
          </cell>
          <cell r="B5958" t="str">
            <v>LIMPEZA DE REVESTIMENTO CERÂMICO EM PAREDE UTILIZANDO ÁCIDO MURIÁTICO. AF_04/2019</v>
          </cell>
          <cell r="C5958" t="str">
            <v>M2</v>
          </cell>
          <cell r="D5958" t="str">
            <v>2,43</v>
          </cell>
        </row>
        <row r="5959">
          <cell r="A5959">
            <v>99809</v>
          </cell>
          <cell r="B5959" t="str">
            <v>LIMPEZA DE PISO DE LADRILHO HIDRÁULICO COM PANO ÚMIDO. AF_04/2019</v>
          </cell>
          <cell r="C5959" t="str">
            <v>M2</v>
          </cell>
          <cell r="D5959" t="str">
            <v>4,03</v>
          </cell>
        </row>
        <row r="5960">
          <cell r="A5960">
            <v>99811</v>
          </cell>
          <cell r="B5960" t="str">
            <v>LIMPEZA DE CONTRAPISO COM VASSOURA A SECO. AF_04/2019</v>
          </cell>
          <cell r="C5960" t="str">
            <v>M2</v>
          </cell>
          <cell r="D5960" t="str">
            <v>2,41</v>
          </cell>
        </row>
        <row r="5961">
          <cell r="A5961">
            <v>99812</v>
          </cell>
          <cell r="B5961" t="str">
            <v>LIMPEZA DE LADRILHO HIDRÁULICO EM PAREDE COM PANO ÚMIDO. AF_04/2019</v>
          </cell>
          <cell r="C5961" t="str">
            <v>M2</v>
          </cell>
          <cell r="D5961" t="str">
            <v>0,77</v>
          </cell>
        </row>
        <row r="5962">
          <cell r="A5962">
            <v>99814</v>
          </cell>
          <cell r="B5962" t="str">
            <v>LIMPEZA DE SUPERFÍCIE COM JATO DE ALTA PRESSÃO. AF_04/2019</v>
          </cell>
          <cell r="C5962" t="str">
            <v>M2</v>
          </cell>
          <cell r="D5962" t="str">
            <v>1,32</v>
          </cell>
        </row>
        <row r="5963">
          <cell r="A5963">
            <v>99822</v>
          </cell>
          <cell r="B5963" t="str">
            <v>LIMPEZA DE PORTA DE MADEIRA. AF_04/2019</v>
          </cell>
          <cell r="C5963" t="str">
            <v>M2</v>
          </cell>
          <cell r="D5963" t="str">
            <v>0,68</v>
          </cell>
        </row>
        <row r="5964">
          <cell r="A5964">
            <v>99826</v>
          </cell>
          <cell r="B5964" t="str">
            <v>LIMPEZA DE FORRO REMOVÍVEL COM PANO ÚMIDO. AF_04/2019</v>
          </cell>
          <cell r="C5964" t="str">
            <v>M2</v>
          </cell>
          <cell r="D5964" t="str">
            <v>1,05</v>
          </cell>
        </row>
        <row r="5965">
          <cell r="A5965">
            <v>71516</v>
          </cell>
          <cell r="B5965" t="str">
            <v>CONJUNTO DE MANGUEIRA PARA COMBATE A INCENDIO EM FIBRA DE POLIESTER PURA, COM 1.1/2", REVESTIDA INTERNAMENTE, COM 2 LANCES DE 15M CADA</v>
          </cell>
          <cell r="C5965" t="str">
            <v>UN</v>
          </cell>
          <cell r="D5965" t="str">
            <v>476,00</v>
          </cell>
        </row>
        <row r="5966">
          <cell r="A5966">
            <v>73361</v>
          </cell>
          <cell r="B5966" t="str">
            <v>CONCRETO CICLOPICO FCK=10MPA 30% PEDRA DE MAO INCLUSIVE LANCAMENTO</v>
          </cell>
          <cell r="C5966" t="str">
            <v>M3</v>
          </cell>
          <cell r="D5966" t="str">
            <v>405,22</v>
          </cell>
        </row>
        <row r="5967">
          <cell r="A5967">
            <v>73714</v>
          </cell>
          <cell r="B5967" t="str">
            <v>CAIXA PARA RALO C OM GRELHA FOFO 135 KG DE ALV TIJOLO MACICO (7X10X20) PAREDES DE UMA VEZ (0.20 M) DE 0.90X1.20X1.50 M (EXTERNA) COM ARGAMASSA 1:4 CIMENTO:AREIA, BASE CONC FCK=10 MPA, EXCLUSIVE ESCAVACAO E REATERRO.</v>
          </cell>
          <cell r="C5967" t="str">
            <v>UN</v>
          </cell>
          <cell r="D5967" t="str">
            <v>1.550,63</v>
          </cell>
        </row>
        <row r="5968">
          <cell r="A5968">
            <v>97010</v>
          </cell>
          <cell r="B5968" t="str">
            <v>GUARDA-CORPO FIXADO EM FÔRMA DE MADEIRA COM TRAVESSÕES EM MADEIRA PREGADA E FECHAMENTO EM TELA DE POLIPROPILENO PARA EDIFICAÇÕES COM ATÉ 2 PAVIMENTOS. AF_11/2017</v>
          </cell>
          <cell r="C5968" t="str">
            <v>M</v>
          </cell>
          <cell r="D5968" t="str">
            <v>44,22</v>
          </cell>
        </row>
        <row r="5969">
          <cell r="A5969">
            <v>97011</v>
          </cell>
          <cell r="B5969" t="str">
            <v>GUARDA-CORPO FIXADO EM FÔRMA DE MADEIRA COM TRAVESSÕES EM MADEIRA PREGADA E FECHAMENTO EM TELA DE POLIPROPILENO PARA EDIFICAÇÕES COM  3 PAVIMENTOS. AF_11/2017</v>
          </cell>
          <cell r="C5969" t="str">
            <v>M</v>
          </cell>
          <cell r="D5969" t="str">
            <v>34,02</v>
          </cell>
        </row>
        <row r="5970">
          <cell r="A5970">
            <v>97012</v>
          </cell>
          <cell r="B5970" t="str">
            <v>GUARDA-CORPO FIXADO EM FÔRMA DE MADEIRA COM TRAVESSÕES EM MADEIRA PREGADA E FECHAMENTO EM TELA DE POLIPROPILENO PARA EDIFICAÇÕES COM ALTURA IGUAL OU SUPERIOR A 4 PAVIMENTOS. AF_11/2017</v>
          </cell>
          <cell r="C5970" t="str">
            <v>M</v>
          </cell>
          <cell r="D5970" t="str">
            <v>28,93</v>
          </cell>
        </row>
        <row r="5971">
          <cell r="A5971">
            <v>97013</v>
          </cell>
          <cell r="B5971" t="str">
            <v>GUARDA-CORPO FIXADO EM FÔRMA DE MADEIRA COM TRAVESSÕES EM MADEIRA PREGADA E FECHAMENTO EM PAINEL COMPENSADO PARA EDIFICAÇÕES COM ATÉ 2 PAVIMENTOS. AF_11/2017</v>
          </cell>
          <cell r="C5971" t="str">
            <v>M</v>
          </cell>
          <cell r="D5971" t="str">
            <v>58,04</v>
          </cell>
        </row>
        <row r="5972">
          <cell r="A5972">
            <v>97014</v>
          </cell>
          <cell r="B5972" t="str">
            <v>GUARDA-CORPO FIXADO EM FÔRMA DE MADEIRA COM TRAVESSÕES EM MADEIRA PREGADA E FECHAMENTO EM PAINEL COMPENSADO PARA EDIFICAÇÕES COM 3 PAVIMENTOS. AF_11/2017</v>
          </cell>
          <cell r="C5972" t="str">
            <v>M</v>
          </cell>
          <cell r="D5972" t="str">
            <v>43,41</v>
          </cell>
        </row>
        <row r="5973">
          <cell r="A5973">
            <v>97015</v>
          </cell>
          <cell r="B5973" t="str">
            <v>GUARDA-CORPO FIXADO EM FÔRMA DE MADEIRA COM TRAVESSÕES EM MADEIRA PREGADA E FECHAMENTO EM PAINEL COMPENSADO PARA EDIFICAÇÕES COM ALTURA IGUAL OU SUPERIOR A 4 PAVIMENTOS. AF_11/2017</v>
          </cell>
          <cell r="C5973" t="str">
            <v>M</v>
          </cell>
          <cell r="D5973" t="str">
            <v>36,02</v>
          </cell>
        </row>
        <row r="5974">
          <cell r="A5974">
            <v>97016</v>
          </cell>
          <cell r="B5974" t="str">
            <v>GUARDA-CORPO FIXADO EM FÔRMA DE MADEIRA COM TRAVESSÕES EM MADEIRA PREGADA PRÉ-MONTADA E ENCAIXE NA FÔRMA. PARA EDIFICAÇÕES COM ATÉ 2 PAVIMENTOS. AF_11/2017</v>
          </cell>
          <cell r="C5974" t="str">
            <v>M</v>
          </cell>
          <cell r="D5974" t="str">
            <v>39,00</v>
          </cell>
        </row>
        <row r="5975">
          <cell r="A5975">
            <v>97017</v>
          </cell>
          <cell r="B5975" t="str">
            <v>GUARDA-CORPO FIXADO EM FÔRMA DE MADEIRA COM TRAVESSÕES EM MADEIRA PREGADA PRÉ-MONTADA E ENCAIXE NA FÔRMA PARA EDIFICAÇÕES COM 3 PAVIMENTOS. AF_11/2017</v>
          </cell>
          <cell r="C5975" t="str">
            <v>M</v>
          </cell>
          <cell r="D5975" t="str">
            <v>29,32</v>
          </cell>
        </row>
        <row r="5976">
          <cell r="A5976">
            <v>97018</v>
          </cell>
          <cell r="B5976" t="str">
            <v>GUARDA-CORPO FIXADO EM FÔRMA DE MADEIRA COM TRAVESSÕES EM MADEIRA PREGADA PRÉ-MONTADA E ENCAIXE NA FÔRMA. PARA EDIFICAÇÕES COM ALTURA IGUAL OU SUPERIOR A 4 PAVIMENTOS. AF_11/2017</v>
          </cell>
          <cell r="C5976" t="str">
            <v>M</v>
          </cell>
          <cell r="D5976" t="str">
            <v>24,29</v>
          </cell>
        </row>
        <row r="5977">
          <cell r="A5977">
            <v>97031</v>
          </cell>
          <cell r="B5977" t="str">
            <v>GUARDA-CORPO EM LAJE PÓS-DESFÔRMA, PARA ESTRUTURAS EM CONCRETO, COM ESCORAS DE MADEIRA ESTRONCADAS NA ESTRUTURA, TRAVESSÕES DE MADEIRA PREGADOS E FECHAMENTO EM TELA DE POLIPROPILENO PARA EDIFICAÇÕES COM ALTURA ATÉ 4 PAVIMENTOS (1 MONTAGEM POR OBRA). AF_11</v>
          </cell>
          <cell r="C5977" t="str">
            <v>M</v>
          </cell>
          <cell r="D5977" t="str">
            <v>65,97</v>
          </cell>
        </row>
        <row r="5978">
          <cell r="A5978">
            <v>97032</v>
          </cell>
          <cell r="B5978" t="str">
            <v>GUARDA-CORPO EM LAJE PÓS-DESFÔRMA, PARA ESTRUTURAS EM CONCRETO, COM ESCORAS DE MADEIRA ESTRONCADAS NA ESTRUTURA, TRAVESSÕES DE MADEIRA PREGADOS E FECHAMENTO EM TELA DE POLIPROPILENO PARA EDIFICAÇÕES ACIMA DE 4 PAV. (2 MONTAGENS POR OBRA). AF_11/2017</v>
          </cell>
          <cell r="C5978" t="str">
            <v>M</v>
          </cell>
          <cell r="D5978" t="str">
            <v>40,33</v>
          </cell>
        </row>
        <row r="5979">
          <cell r="A5979">
            <v>97033</v>
          </cell>
          <cell r="B5979" t="str">
            <v>GUARDA-CORPO EM LAJE PÓS-DESFORMA, PARA ESTRUTURAS EM CONCRETO, COM ESCORAS METÁLICAS ESTRONCADAS NA ESTRUTURA, TRAVESSÕES DE MADEIRA E FECHAMENTO EM TELA DE POLIPROPILENO PARA EDIFICAÇÕES COM ALTURA ATÉ 4 PAVIMENTOS (1 MONTAGEM POR OBRA). AF_11/2017</v>
          </cell>
          <cell r="C5979" t="str">
            <v>M</v>
          </cell>
          <cell r="D5979" t="str">
            <v>67,34</v>
          </cell>
        </row>
        <row r="5980">
          <cell r="A5980">
            <v>97034</v>
          </cell>
          <cell r="B5980" t="str">
            <v>GUARDA-CORPO EM LAJE PÓS-DESFORMA, PARA ESTRUTURAS EM CONCRETO, COM ESCORAS METÁLICAS ESTRONCADAS NA ESTRUTURA, TRAVESSÕES DE MADEIRA E FECHAMENTO EM TELA DE POLIPROPILENO PARA EDIFICAÇÕES ACIMA DE 4 PAVIMENTOS (2 MONTAGENS POR OBRA). AF_11/2017</v>
          </cell>
          <cell r="C5980" t="str">
            <v>M</v>
          </cell>
          <cell r="D5980" t="str">
            <v>40,29</v>
          </cell>
        </row>
        <row r="5981">
          <cell r="A5981">
            <v>97039</v>
          </cell>
          <cell r="B5981" t="str">
            <v>FECHAMENTO REMOVÍVEL DE VÃO DE PORTAS, EM MADEIRA (VÃO DO ELEVADOR)  1 MONTAGEM EM OBRA. AF_11/2017</v>
          </cell>
          <cell r="C5981" t="str">
            <v>M2</v>
          </cell>
          <cell r="D5981" t="str">
            <v>31,77</v>
          </cell>
        </row>
        <row r="5982">
          <cell r="A5982">
            <v>97040</v>
          </cell>
          <cell r="B5982" t="str">
            <v>FECHAMENTO REMOVÍVEL DE ABERTURA DE CAIXILHO, EM MADEIRA  4 MONTAGENS EM OBRA. AF_11/2017</v>
          </cell>
          <cell r="C5982" t="str">
            <v>M2</v>
          </cell>
          <cell r="D5982" t="str">
            <v>11,34</v>
          </cell>
        </row>
        <row r="5983">
          <cell r="A5983">
            <v>97041</v>
          </cell>
          <cell r="B5983" t="str">
            <v>FECHAMENTO REMOVÍVEL DE ABERTURA NO PISO, EM MADEIRA  1 MONTAGEM EM OBRA. AF_11/2017</v>
          </cell>
          <cell r="C5983" t="str">
            <v>M2</v>
          </cell>
          <cell r="D5983" t="str">
            <v>137,65</v>
          </cell>
        </row>
        <row r="5984">
          <cell r="A5984">
            <v>97046</v>
          </cell>
          <cell r="B5984" t="str">
            <v>PONTEIRAS DE PROTEÇÃO DE VERGALHÕES EXPOSTOS EM FUNDAÇÕES. AF_11/2017</v>
          </cell>
          <cell r="C5984" t="str">
            <v>M2</v>
          </cell>
          <cell r="D5984" t="str">
            <v>0,24</v>
          </cell>
        </row>
        <row r="5985">
          <cell r="A5985">
            <v>97047</v>
          </cell>
          <cell r="B5985" t="str">
            <v>PONTEIRAS DE PROTEÇÃO DE VERGALHÕES EXPOSTOS EM ESTRUTURAS DE CONCRETO ARMADO CONVENCIONAL. AF_11/2017</v>
          </cell>
          <cell r="C5985" t="str">
            <v>M2</v>
          </cell>
          <cell r="D5985" t="str">
            <v>0,09</v>
          </cell>
        </row>
        <row r="5986">
          <cell r="A5986">
            <v>97048</v>
          </cell>
          <cell r="B5986" t="str">
            <v>PONTEIRAS DE PROTEÇÃO DE VERGALHÕES EXPOSTOS EM ALVENARIA ESTRUTURAL. AF_11/2017</v>
          </cell>
          <cell r="C5986" t="str">
            <v>M2</v>
          </cell>
          <cell r="D5986" t="str">
            <v>0,06</v>
          </cell>
        </row>
        <row r="5987">
          <cell r="A5987">
            <v>97051</v>
          </cell>
          <cell r="B5987" t="str">
            <v>SINALIZAÇÃO COM FITA FIXADA NA ESTRUTURA. AF_11/2017</v>
          </cell>
          <cell r="C5987" t="str">
            <v>M</v>
          </cell>
          <cell r="D5987" t="str">
            <v>0,47</v>
          </cell>
        </row>
        <row r="5988">
          <cell r="A5988">
            <v>97053</v>
          </cell>
          <cell r="B5988" t="str">
            <v>SINALIZAÇÃO COM FITA FIXADA EM CONE PLÁSTICO, INCLUINDO CONE. AF_11/2017</v>
          </cell>
          <cell r="C5988" t="str">
            <v>M</v>
          </cell>
          <cell r="D5988" t="str">
            <v>22,42</v>
          </cell>
        </row>
        <row r="5989">
          <cell r="A5989">
            <v>97054</v>
          </cell>
          <cell r="B5989" t="str">
            <v>INSTALAÇÃO DE SINALIZADOR NOTURNO LED. AF_11/2017</v>
          </cell>
          <cell r="C5989" t="str">
            <v>UN</v>
          </cell>
          <cell r="D5989" t="str">
            <v>27,43</v>
          </cell>
        </row>
        <row r="5990">
          <cell r="A5990">
            <v>97062</v>
          </cell>
          <cell r="B5990" t="str">
            <v>COLOCAÇÃO DE TELA EM ANDAIME FACHADEIRO. AF_11/2017</v>
          </cell>
          <cell r="C5990" t="str">
            <v>M2</v>
          </cell>
          <cell r="D5990" t="str">
            <v>4,91</v>
          </cell>
        </row>
        <row r="5991">
          <cell r="A5991">
            <v>97063</v>
          </cell>
          <cell r="B5991" t="str">
            <v>MONTAGEM E DESMONTAGEM DE ANDAIME MODULAR FACHADEIRO, COM PISO METÁLICO, PARA EDIFICAÇÕES COM MÚLTIPLOS PAVIMENTOS (EXCLUSIVE ANDAIME E LIMPEZA). AF_11/2017</v>
          </cell>
          <cell r="C5991" t="str">
            <v>M2</v>
          </cell>
          <cell r="D5991" t="str">
            <v>6,87</v>
          </cell>
        </row>
        <row r="5992">
          <cell r="A5992">
            <v>97064</v>
          </cell>
          <cell r="B5992" t="str">
            <v>MONTAGEM E DESMONTAGEM DE ANDAIME TUBULAR TIPO TORRE (EXCLUSIVE ANDAIME E LIMPEZA). AF_11/2017</v>
          </cell>
          <cell r="C5992" t="str">
            <v>M</v>
          </cell>
          <cell r="D5992" t="str">
            <v>12,71</v>
          </cell>
        </row>
        <row r="5993">
          <cell r="A5993">
            <v>97065</v>
          </cell>
          <cell r="B5993" t="str">
            <v>MONTAGEM E DESMONTAGEM DE ANDAIME MULTIDIRECIONAL (EXCLUSIVE ANDAIME E LIMPEZA). AF_11/2017</v>
          </cell>
          <cell r="C5993" t="str">
            <v>M3</v>
          </cell>
          <cell r="D5993" t="str">
            <v>4,45</v>
          </cell>
        </row>
        <row r="5994">
          <cell r="A5994">
            <v>97066</v>
          </cell>
          <cell r="B5994" t="str">
            <v>COBERTURA PARA PROTEÇÃO DE PEDESTRES SOBRE ESTRUTURA DE ANDAIME, INCLUSIVE MONTAGEM E DESMONTAGEM. AF_11/2017</v>
          </cell>
          <cell r="C5994" t="str">
            <v>M2</v>
          </cell>
          <cell r="D5994" t="str">
            <v>59,22</v>
          </cell>
        </row>
        <row r="5995">
          <cell r="A5995">
            <v>97067</v>
          </cell>
          <cell r="B5995" t="str">
            <v>PLATAFORMA DE PROTEÇÃO PRINCIPAL PARA ALVENARIA ESTRUTURAL PARA SER APOIADA EM ANDAIME, INCLUSIVE MONTAGEM E DESMONTAGEM. AF_11/2017</v>
          </cell>
          <cell r="C5995" t="str">
            <v>M</v>
          </cell>
          <cell r="D5995" t="str">
            <v>529,10</v>
          </cell>
        </row>
        <row r="5996">
          <cell r="A5996">
            <v>85421</v>
          </cell>
          <cell r="B5996" t="str">
            <v>REMOCAO DE VIDRO COMUM</v>
          </cell>
          <cell r="C5996" t="str">
            <v>M2</v>
          </cell>
          <cell r="D5996" t="str">
            <v>12,14</v>
          </cell>
        </row>
        <row r="5997">
          <cell r="A5997">
            <v>97621</v>
          </cell>
          <cell r="B5997" t="str">
            <v>DEMOLIÇÃO DE ALVENARIA DE BLOCO FURADO, DE FORMA MANUAL, COM REAPROVEITAMENTO. AF_12/2017</v>
          </cell>
          <cell r="C5997" t="str">
            <v>M3</v>
          </cell>
          <cell r="D5997" t="str">
            <v>78,21</v>
          </cell>
        </row>
        <row r="5998">
          <cell r="A5998">
            <v>97622</v>
          </cell>
          <cell r="B5998" t="str">
            <v>DEMOLIÇÃO DE ALVENARIA DE BLOCO FURADO, DE FORMA MANUAL, SEM REAPROVEITAMENTO. AF_12/2017</v>
          </cell>
          <cell r="C5998" t="str">
            <v>M3</v>
          </cell>
          <cell r="D5998" t="str">
            <v>38,11</v>
          </cell>
        </row>
        <row r="5999">
          <cell r="A5999">
            <v>97623</v>
          </cell>
          <cell r="B5999" t="str">
            <v>DEMOLIÇÃO DE ALVENARIA DE TIJOLO MACIÇO, DE FORMA MANUAL, COM REAPROVEITAMENTO. AF_12/2017</v>
          </cell>
          <cell r="C5999" t="str">
            <v>M3</v>
          </cell>
          <cell r="D5999" t="str">
            <v>116,78</v>
          </cell>
        </row>
        <row r="6000">
          <cell r="A6000">
            <v>97624</v>
          </cell>
          <cell r="B6000" t="str">
            <v>DEMOLIÇÃO DE ALVENARIA DE TIJOLO MACIÇO, DE FORMA MANUAL, SEM REAPROVEITAMENTO. AF_12/2017</v>
          </cell>
          <cell r="C6000" t="str">
            <v>M3</v>
          </cell>
          <cell r="D6000" t="str">
            <v>71,66</v>
          </cell>
        </row>
        <row r="6001">
          <cell r="A6001">
            <v>97625</v>
          </cell>
          <cell r="B6001" t="str">
            <v>DEMOLIÇÃO DE ALVENARIA PARA QUALQUER TIPO DE BLOCO, DE FORMA MECANIZADA, SEM REAPROVEITAMENTO. AF_12/2017</v>
          </cell>
          <cell r="C6001" t="str">
            <v>M3</v>
          </cell>
          <cell r="D6001" t="str">
            <v>33,41</v>
          </cell>
        </row>
        <row r="6002">
          <cell r="A6002">
            <v>97626</v>
          </cell>
          <cell r="B6002" t="str">
            <v>DEMOLIÇÃO DE PILARES E VIGAS EM CONCRETO ARMADO, DE FORMA MANUAL, SEM REAPROVEITAMENTO. AF_12/2017</v>
          </cell>
          <cell r="C6002" t="str">
            <v>M3</v>
          </cell>
          <cell r="D6002" t="str">
            <v>403,75</v>
          </cell>
        </row>
        <row r="6003">
          <cell r="A6003">
            <v>97627</v>
          </cell>
          <cell r="B6003" t="str">
            <v>DEMOLIÇÃO DE PILARES E VIGAS EM CONCRETO ARMADO, DE FORMA MECANIZADA COM MARTELETE, SEM REAPROVEITAMENTO. AF_12/2017</v>
          </cell>
          <cell r="C6003" t="str">
            <v>M3</v>
          </cell>
          <cell r="D6003" t="str">
            <v>193,10</v>
          </cell>
        </row>
        <row r="6004">
          <cell r="A6004">
            <v>97628</v>
          </cell>
          <cell r="B6004" t="str">
            <v>DEMOLIÇÃO DE LAJES, DE FORMA MANUAL, SEM REAPROVEITAMENTO. AF_12/2017</v>
          </cell>
          <cell r="C6004" t="str">
            <v>M3</v>
          </cell>
          <cell r="D6004" t="str">
            <v>188,39</v>
          </cell>
        </row>
        <row r="6005">
          <cell r="A6005">
            <v>97629</v>
          </cell>
          <cell r="B6005" t="str">
            <v>DEMOLIÇÃO DE LAJES, DE FORMA MECANIZADA COM MARTELETE, SEM REAPROVEITAMENTO. AF_12/2017</v>
          </cell>
          <cell r="C6005" t="str">
            <v>M3</v>
          </cell>
          <cell r="D6005" t="str">
            <v>87,43</v>
          </cell>
        </row>
        <row r="6006">
          <cell r="A6006">
            <v>97631</v>
          </cell>
          <cell r="B6006" t="str">
            <v>DEMOLIÇÃO DE ARGAMASSAS, DE FORMA MANUAL, SEM REAPROVEITAMENTO. AF_12/2017</v>
          </cell>
          <cell r="C6006" t="str">
            <v>M2</v>
          </cell>
          <cell r="D6006" t="str">
            <v>2,21</v>
          </cell>
        </row>
        <row r="6007">
          <cell r="A6007">
            <v>97632</v>
          </cell>
          <cell r="B6007" t="str">
            <v>DEMOLIÇÃO DE RODAPÉ CERÂMICO, DE FORMA MANUAL, SEM REAPROVEITAMENTO. AF_12/2017</v>
          </cell>
          <cell r="C6007" t="str">
            <v>M</v>
          </cell>
          <cell r="D6007" t="str">
            <v>1,77</v>
          </cell>
        </row>
        <row r="6008">
          <cell r="A6008">
            <v>97633</v>
          </cell>
          <cell r="B6008" t="str">
            <v>DEMOLIÇÃO DE REVESTIMENTO CERÂMICO, DE FORMA MANUAL, SEM REAPROVEITAMENTO. AF_12/2017</v>
          </cell>
          <cell r="C6008" t="str">
            <v>M2</v>
          </cell>
          <cell r="D6008" t="str">
            <v>15,48</v>
          </cell>
        </row>
        <row r="6009">
          <cell r="A6009">
            <v>97634</v>
          </cell>
          <cell r="B6009" t="str">
            <v>DEMOLIÇÃO DE REVESTIMENTO CERÂMICO, DE FORMA MECANIZADA COM MARTELETE, SEM REAPROVEITAMENTO. AF_12/2017</v>
          </cell>
          <cell r="C6009" t="str">
            <v>M2</v>
          </cell>
          <cell r="D6009" t="str">
            <v>8,47</v>
          </cell>
        </row>
        <row r="6010">
          <cell r="A6010">
            <v>97635</v>
          </cell>
          <cell r="B6010" t="str">
            <v>DEMOLIÇÃO DE PAVIMENTO INTERTRAVADO, DE FORMA MANUAL, COM REAPROVEITAMENTO. AF_12/2017</v>
          </cell>
          <cell r="C6010" t="str">
            <v>M2</v>
          </cell>
          <cell r="D6010" t="str">
            <v>10,81</v>
          </cell>
        </row>
        <row r="6011">
          <cell r="A6011">
            <v>97636</v>
          </cell>
          <cell r="B6011" t="str">
            <v>DEMOLIÇÃO PARCIAL DE PAVIMENTO ASFÁLTICO, DE FORMA MECANIZADA, SEM REAPROVEITAMENTO. AF_12/2017</v>
          </cell>
          <cell r="C6011" t="str">
            <v>M2</v>
          </cell>
          <cell r="D6011" t="str">
            <v>11,72</v>
          </cell>
        </row>
        <row r="6012">
          <cell r="A6012">
            <v>97637</v>
          </cell>
          <cell r="B6012" t="str">
            <v>REMOÇÃO DE TAPUME/ CHAPAS METÁLICAS E DE MADEIRA, DE FORMA MANUAL, SEM REAPROVEITAMENTO. AF_12/2017</v>
          </cell>
          <cell r="C6012" t="str">
            <v>M2</v>
          </cell>
          <cell r="D6012" t="str">
            <v>1,79</v>
          </cell>
        </row>
        <row r="6013">
          <cell r="A6013">
            <v>97638</v>
          </cell>
          <cell r="B6013" t="str">
            <v>REMOÇÃO DE CHAPAS E PERFIS DE DRYWALL, DE FORMA MANUAL, SEM REAPROVEITAMENTO. AF_12/2017</v>
          </cell>
          <cell r="C6013" t="str">
            <v>M2</v>
          </cell>
          <cell r="D6013" t="str">
            <v>5,21</v>
          </cell>
        </row>
        <row r="6014">
          <cell r="A6014">
            <v>97639</v>
          </cell>
          <cell r="B6014" t="str">
            <v>REMOÇÃO DE PLACAS E PILARETES DE CONCRETO, DE FORMA MANUAL, SEM REAPROVEITAMENTO. AF_12/2017</v>
          </cell>
          <cell r="C6014" t="str">
            <v>M2</v>
          </cell>
          <cell r="D6014" t="str">
            <v>13,39</v>
          </cell>
        </row>
        <row r="6015">
          <cell r="A6015">
            <v>97640</v>
          </cell>
          <cell r="B6015" t="str">
            <v>REMOÇÃO DE FORROS DE DRYWALL, PVC E FIBROMINERAL, DE FORMA MANUAL, SEM REAPROVEITAMENTO. AF_12/2017</v>
          </cell>
          <cell r="C6015" t="str">
            <v>M2</v>
          </cell>
          <cell r="D6015" t="str">
            <v>1,13</v>
          </cell>
        </row>
        <row r="6016">
          <cell r="A6016">
            <v>97641</v>
          </cell>
          <cell r="B6016" t="str">
            <v>REMOÇÃO DE FORRO DE GESSO, DE FORMA MANUAL, SEM REAPROVEITAMENTO. AF_12/2017</v>
          </cell>
          <cell r="C6016" t="str">
            <v>M2</v>
          </cell>
          <cell r="D6016" t="str">
            <v>3,34</v>
          </cell>
        </row>
        <row r="6017">
          <cell r="A6017">
            <v>97642</v>
          </cell>
          <cell r="B6017" t="str">
            <v>REMOÇÃO DE TRAMA METÁLICA OU DE MADEIRA PARA FORRO, DE FORMA MANUAL, SEM REAPROVEITAMENTO. AF_12/2017</v>
          </cell>
          <cell r="C6017" t="str">
            <v>M2</v>
          </cell>
          <cell r="D6017" t="str">
            <v>2,02</v>
          </cell>
        </row>
        <row r="6018">
          <cell r="A6018">
            <v>97643</v>
          </cell>
          <cell r="B6018" t="str">
            <v>REMOÇÃO DE PISO DE MADEIRA (ASSOALHO E BARROTE), DE FORMA MANUAL, SEM REAPROVEITAMENTO. AF_12/2017</v>
          </cell>
          <cell r="C6018" t="str">
            <v>M2</v>
          </cell>
          <cell r="D6018" t="str">
            <v>16,44</v>
          </cell>
        </row>
        <row r="6019">
          <cell r="A6019">
            <v>97644</v>
          </cell>
          <cell r="B6019" t="str">
            <v>REMOÇÃO DE PORTAS, DE FORMA MANUAL, SEM REAPROVEITAMENTO. AF_12/2017</v>
          </cell>
          <cell r="C6019" t="str">
            <v>M2</v>
          </cell>
          <cell r="D6019" t="str">
            <v>6,18</v>
          </cell>
        </row>
        <row r="6020">
          <cell r="A6020">
            <v>97645</v>
          </cell>
          <cell r="B6020" t="str">
            <v>REMOÇÃO DE JANELAS, DE FORMA MANUAL, SEM REAPROVEITAMENTO. AF_12/2017</v>
          </cell>
          <cell r="C6020" t="str">
            <v>M2</v>
          </cell>
          <cell r="D6020" t="str">
            <v>20,85</v>
          </cell>
        </row>
        <row r="6021">
          <cell r="A6021">
            <v>97647</v>
          </cell>
          <cell r="B6021" t="str">
            <v>REMOÇÃO DE TELHAS, DE FIBROCIMENTO, METÁLICA E CERÂMICA, DE FORMA MANUAL, SEM REAPROVEITAMENTO. AF_12/2017</v>
          </cell>
          <cell r="C6021" t="str">
            <v>M2</v>
          </cell>
          <cell r="D6021" t="str">
            <v>2,31</v>
          </cell>
        </row>
        <row r="6022">
          <cell r="A6022">
            <v>97648</v>
          </cell>
          <cell r="B6022" t="str">
            <v>REMOÇÃO DE PROTEÇÃO TÉRMICA PARA COBERTURA EM EPS, DE FORMA MANUAL, SEM REAPROVEITAMENTO. AF_12/2017</v>
          </cell>
          <cell r="C6022" t="str">
            <v>M2</v>
          </cell>
          <cell r="D6022" t="str">
            <v>1,32</v>
          </cell>
        </row>
        <row r="6023">
          <cell r="A6023">
            <v>97649</v>
          </cell>
          <cell r="B6023" t="str">
            <v>REMOÇÃO DE TELHAS DE FIBROCIMENTO, METÁLICA E CERÂMICA, DE FORMA MECANIZADA, COM USO DE GUINDASTE, SEM REAPROVEITAMENTO. AF_12/2017</v>
          </cell>
          <cell r="C6023" t="str">
            <v>M2</v>
          </cell>
          <cell r="D6023" t="str">
            <v>2,92</v>
          </cell>
        </row>
        <row r="6024">
          <cell r="A6024">
            <v>97650</v>
          </cell>
          <cell r="B6024" t="str">
            <v>REMOÇÃO DE TRAMA DE MADEIRA PARA COBERTURA, DE FORMA MANUAL, SEM REAPROVEITAMENTO. AF_12/2017</v>
          </cell>
          <cell r="C6024" t="str">
            <v>M2</v>
          </cell>
          <cell r="D6024" t="str">
            <v>4,97</v>
          </cell>
        </row>
        <row r="6025">
          <cell r="A6025">
            <v>97651</v>
          </cell>
          <cell r="B6025" t="str">
            <v>REMOÇÃO DE TESOURAS DE MADEIRA, COM VÃO MENOR QUE 8M, DE FORMA MANUAL, SEM REAPROVEITAMENTO. AF_12/2017</v>
          </cell>
          <cell r="C6025" t="str">
            <v>UN</v>
          </cell>
          <cell r="D6025" t="str">
            <v>55,14</v>
          </cell>
        </row>
        <row r="6026">
          <cell r="A6026">
            <v>97652</v>
          </cell>
          <cell r="B6026" t="str">
            <v>REMOÇÃO DE TESOURAS DE MADEIRA, COM VÃO MAIOR OU IGUAL A 8M, DE FORMA MANUAL, SEM REAPROVEITAMENTO. AF_12/2017</v>
          </cell>
          <cell r="C6026" t="str">
            <v>UN</v>
          </cell>
          <cell r="D6026" t="str">
            <v>125,01</v>
          </cell>
        </row>
        <row r="6027">
          <cell r="A6027">
            <v>97653</v>
          </cell>
          <cell r="B6027" t="str">
            <v>REMOÇÃO DE TESOURAS DE MADEIRA, COM VÃO MENOR QUE 8M, DE FORMA MECANIZADA, COM REAPROVEITAMENTO. AF_12/2017</v>
          </cell>
          <cell r="C6027" t="str">
            <v>UN</v>
          </cell>
          <cell r="D6027" t="str">
            <v>87,83</v>
          </cell>
        </row>
        <row r="6028">
          <cell r="A6028">
            <v>97654</v>
          </cell>
          <cell r="B6028" t="str">
            <v>REMOÇÃO DE TESOURAS DE MADEIRA, COM VÃO MAIOR OU IGUAL A 8M, DE FORMA MECANIZADA, COM REAPROVEITAMENTO. AF_12/2017</v>
          </cell>
          <cell r="C6028" t="str">
            <v>UN</v>
          </cell>
          <cell r="D6028" t="str">
            <v>106,96</v>
          </cell>
        </row>
        <row r="6029">
          <cell r="A6029">
            <v>97655</v>
          </cell>
          <cell r="B6029" t="str">
            <v>REMOÇÃO DE TRAMA METÁLICA PARA COBERTURA, DE FORMA MANUAL, SEM REAPROVEITAMENTO. AF_12/2017</v>
          </cell>
          <cell r="C6029" t="str">
            <v>M2</v>
          </cell>
          <cell r="D6029" t="str">
            <v>14,63</v>
          </cell>
        </row>
        <row r="6030">
          <cell r="A6030">
            <v>97656</v>
          </cell>
          <cell r="B6030" t="str">
            <v>REMOÇÃO DE TESOURAS METÁLICAS, COM VÃO MENOR QUE 8M, DE FORMA MANUAL, SEM REAPROVEITAMENTO. AF_12/2017</v>
          </cell>
          <cell r="C6030" t="str">
            <v>UN</v>
          </cell>
          <cell r="D6030" t="str">
            <v>146,17</v>
          </cell>
        </row>
        <row r="6031">
          <cell r="A6031">
            <v>97657</v>
          </cell>
          <cell r="B6031" t="str">
            <v>REMOÇÃO DE TESOURAS METÁLICAS, COM VÃO MAIOR OU IGUAL A 8M, DE FORMA MANUAL, SEM REAPROVEITAMENTO. AF_12/2017</v>
          </cell>
          <cell r="C6031" t="str">
            <v>UN</v>
          </cell>
          <cell r="D6031" t="str">
            <v>289,73</v>
          </cell>
        </row>
        <row r="6032">
          <cell r="A6032">
            <v>97658</v>
          </cell>
          <cell r="B6032" t="str">
            <v>REMOÇÃO DE TESOURAS METÁLICAS, COM VÃO MENOR QUE 8M, DE FORMA MECANIZADA, COM REAPROVEITAMENTO. AF_12/2017</v>
          </cell>
          <cell r="C6032" t="str">
            <v>UN</v>
          </cell>
          <cell r="D6032" t="str">
            <v>123,32</v>
          </cell>
        </row>
        <row r="6033">
          <cell r="A6033">
            <v>97659</v>
          </cell>
          <cell r="B6033" t="str">
            <v>REMOÇÃO DE TESOURAS METÁLICAS, COM VÃO MAIOR OU IGUAL A 8M, DE FORMA MECANIZADA, COM REAPROVEITAMENTO. AF_12/2017</v>
          </cell>
          <cell r="C6033" t="str">
            <v>UN</v>
          </cell>
          <cell r="D6033" t="str">
            <v>164,36</v>
          </cell>
        </row>
        <row r="6034">
          <cell r="A6034">
            <v>97660</v>
          </cell>
          <cell r="B6034" t="str">
            <v>REMOÇÃO DE INTERRUPTORES/TOMADAS ELÉTRICAS, DE FORMA MANUAL, SEM REAPROVEITAMENTO. AF_12/2017</v>
          </cell>
          <cell r="C6034" t="str">
            <v>UN</v>
          </cell>
          <cell r="D6034" t="str">
            <v>0,44</v>
          </cell>
        </row>
        <row r="6035">
          <cell r="A6035">
            <v>97661</v>
          </cell>
          <cell r="B6035" t="str">
            <v>REMOÇÃO DE CABOS ELÉTRICOS, DE FORMA MANUAL, SEM REAPROVEITAMENTO. AF_12/2017</v>
          </cell>
          <cell r="C6035" t="str">
            <v>M</v>
          </cell>
          <cell r="D6035" t="str">
            <v>0,44</v>
          </cell>
        </row>
        <row r="6036">
          <cell r="A6036">
            <v>97662</v>
          </cell>
          <cell r="B6036" t="str">
            <v>REMOÇÃO DE TUBULAÇÕES (TUBOS E CONEXÕES) DE ÁGUA FRIA, DE FORMA MANUAL, SEM REAPROVEITAMENTO. AF_12/2017</v>
          </cell>
          <cell r="C6036" t="str">
            <v>M</v>
          </cell>
          <cell r="D6036" t="str">
            <v>0,32</v>
          </cell>
        </row>
        <row r="6037">
          <cell r="A6037">
            <v>97663</v>
          </cell>
          <cell r="B6037" t="str">
            <v>REMOÇÃO DE LOUÇAS, DE FORMA MANUAL, SEM REAPROVEITAMENTO. AF_12/2017</v>
          </cell>
          <cell r="C6037" t="str">
            <v>UN</v>
          </cell>
          <cell r="D6037" t="str">
            <v>8,19</v>
          </cell>
        </row>
        <row r="6038">
          <cell r="A6038">
            <v>97664</v>
          </cell>
          <cell r="B6038" t="str">
            <v>REMOÇÃO DE ACESSÓRIOS, DE FORMA MANUAL, SEM REAPROVEITAMENTO. AF_12/2017</v>
          </cell>
          <cell r="C6038" t="str">
            <v>UN</v>
          </cell>
          <cell r="D6038" t="str">
            <v>1,02</v>
          </cell>
        </row>
        <row r="6039">
          <cell r="A6039">
            <v>97665</v>
          </cell>
          <cell r="B6039" t="str">
            <v>REMOÇÃO DE LUMINÁRIAS, DE FORMA MANUAL, SEM REAPROVEITAMENTO. AF_12/2017</v>
          </cell>
          <cell r="C6039" t="str">
            <v>UN</v>
          </cell>
          <cell r="D6039" t="str">
            <v>0,85</v>
          </cell>
        </row>
        <row r="6040">
          <cell r="A6040">
            <v>97666</v>
          </cell>
          <cell r="B6040" t="str">
            <v>REMOÇÃO DE METAIS SANITÁRIOS, DE FORMA MANUAL, SEM REAPROVEITAMENTO. AF_12/2017</v>
          </cell>
          <cell r="C6040" t="str">
            <v>UN</v>
          </cell>
          <cell r="D6040" t="str">
            <v>5,97</v>
          </cell>
        </row>
        <row r="6041">
          <cell r="A6041">
            <v>95967</v>
          </cell>
          <cell r="B6041" t="str">
            <v>SERVIÇOS TÉCNICOS ESPECIALIZADOS PARA ACOMPANHAMENTO DE EXECUÇÃO DE FUNDAÇÕES PROFUNDAS E ESTRUTURAS DE CONTENÇÃO</v>
          </cell>
          <cell r="C6041" t="str">
            <v>H</v>
          </cell>
          <cell r="D6041" t="str">
            <v>103,23</v>
          </cell>
        </row>
        <row r="6042">
          <cell r="A6042">
            <v>99058</v>
          </cell>
          <cell r="B6042" t="str">
            <v>LOCAÇÃO DE PONTO PARA REFERÊNCIA TOPOGRÁFICA. AF_10/2018</v>
          </cell>
          <cell r="C6042" t="str">
            <v>UN</v>
          </cell>
          <cell r="D6042" t="str">
            <v>5,05</v>
          </cell>
        </row>
        <row r="6043">
          <cell r="A6043">
            <v>99059</v>
          </cell>
          <cell r="B6043" t="str">
            <v>LOCACAO CONVENCIONAL DE OBRA, UTILIZANDO GABARITO DE TÁBUAS CORRIDAS PONTALETADAS A CADA 2,00M -  2 UTILIZAÇÕES. AF_10/2018</v>
          </cell>
          <cell r="C6043" t="str">
            <v>M</v>
          </cell>
          <cell r="D6043" t="str">
            <v>36,65</v>
          </cell>
        </row>
        <row r="6044">
          <cell r="A6044">
            <v>99060</v>
          </cell>
          <cell r="B6044" t="str">
            <v>LOCAÇÃO COM CAVALETE COM ALTURA DE 1,00 M - 2 UTILIZAÇÕES. AF_10/2018</v>
          </cell>
          <cell r="C6044" t="str">
            <v>UN</v>
          </cell>
          <cell r="D6044" t="str">
            <v>94,45</v>
          </cell>
        </row>
        <row r="6045">
          <cell r="A6045">
            <v>99061</v>
          </cell>
          <cell r="B6045" t="str">
            <v>LOCAÇÃO COM CAVALETE COM ALTURA DE 0,50 M - 2 UTILIZAÇÕES. AF_10/2018</v>
          </cell>
          <cell r="C6045" t="str">
            <v>UN</v>
          </cell>
          <cell r="D6045" t="str">
            <v>62,88</v>
          </cell>
        </row>
        <row r="6046">
          <cell r="A6046">
            <v>99062</v>
          </cell>
          <cell r="B6046" t="str">
            <v>MARCAÇÃO DE PONTOS EM GABARITO OU CAVALETE. AF_10/2018</v>
          </cell>
          <cell r="C6046" t="str">
            <v>UN</v>
          </cell>
          <cell r="D6046" t="str">
            <v>1,69</v>
          </cell>
        </row>
        <row r="6047">
          <cell r="A6047">
            <v>99063</v>
          </cell>
          <cell r="B6047" t="str">
            <v>LOCAÇÃO DE REDE DE ÁGUA OU ESGOTO. AF_10/2018</v>
          </cell>
          <cell r="C6047" t="str">
            <v>M</v>
          </cell>
          <cell r="D6047" t="str">
            <v>3,14</v>
          </cell>
        </row>
        <row r="6048">
          <cell r="A6048">
            <v>99064</v>
          </cell>
          <cell r="B6048" t="str">
            <v>LOCAÇÃO DE PAVIMENTAÇÃO. AF_10/2018</v>
          </cell>
          <cell r="C6048" t="str">
            <v>M</v>
          </cell>
          <cell r="D6048" t="str">
            <v>0,25</v>
          </cell>
        </row>
        <row r="6049">
          <cell r="A6049">
            <v>93588</v>
          </cell>
          <cell r="B6049" t="str">
            <v>TRANSPORTE COM CAMINHÃO BASCULANTE DE 10 M³, EM VIA URBANA EM LEITO NATURAL (UNIDADE: M3XKM). AF_07/2020</v>
          </cell>
          <cell r="C6049" t="str">
            <v>M3XKM</v>
          </cell>
          <cell r="D6049" t="str">
            <v>1,80</v>
          </cell>
        </row>
        <row r="6050">
          <cell r="A6050">
            <v>93589</v>
          </cell>
          <cell r="B6050" t="str">
            <v>TRANSPORTE COM CAMINHÃO BASCULANTE DE 10 M³, EM VIA URBANA EM REVESTIMENTO PRIMÁRIO (UNIDADE: M3XKM). AF_07/2020</v>
          </cell>
          <cell r="C6050" t="str">
            <v>M3XKM</v>
          </cell>
          <cell r="D6050" t="str">
            <v>1,54</v>
          </cell>
        </row>
        <row r="6051">
          <cell r="A6051">
            <v>93590</v>
          </cell>
          <cell r="B6051" t="str">
            <v>TRANSPORTE COM CAMINHÃO BASCULANTE DE 10 M³, EM VIA URBANA PAVIMENTADA, ADICIONAL PARA DMT EXCEDENTE A 30 KM (UNIDADE: M3XKM). AF_07/2020</v>
          </cell>
          <cell r="C6051" t="str">
            <v>M3XKM</v>
          </cell>
          <cell r="D6051" t="str">
            <v>0,56</v>
          </cell>
        </row>
        <row r="6052">
          <cell r="A6052">
            <v>93591</v>
          </cell>
          <cell r="B6052" t="str">
            <v>TRANSPORTE COM CAMINHÃO BASCULANTE DE 14 M³, EM VIA URBANA EM LEITO NATURAL (UNIDADE: M3XKM). AF_07/2020</v>
          </cell>
          <cell r="C6052" t="str">
            <v>M3XKM</v>
          </cell>
          <cell r="D6052" t="str">
            <v>1,57</v>
          </cell>
        </row>
        <row r="6053">
          <cell r="A6053">
            <v>93592</v>
          </cell>
          <cell r="B6053" t="str">
            <v>TRANSPORTE COM CAMINHÃO BASCULANTE DE 14 M³, EM VIA URBANA EM REVESTIMENTO PRIMÁRIO (UNIDADE: M3XKM). AF_07/2020</v>
          </cell>
          <cell r="C6053" t="str">
            <v>M3XKM</v>
          </cell>
          <cell r="D6053" t="str">
            <v>1,36</v>
          </cell>
        </row>
        <row r="6054">
          <cell r="A6054">
            <v>93593</v>
          </cell>
          <cell r="B6054" t="str">
            <v>TRANSPORTE COM CAMINHÃO BASCULANTE DE 14 M³, EM VIA URBANA PAVIMENTADA, ADICIONAL PARA DMT EXCEDENTE A 30 KM (UNIDADE: M3XKM). AF_07/2020</v>
          </cell>
          <cell r="C6054" t="str">
            <v>M3XKM</v>
          </cell>
          <cell r="D6054" t="str">
            <v>0,50</v>
          </cell>
        </row>
        <row r="6055">
          <cell r="A6055">
            <v>93594</v>
          </cell>
          <cell r="B6055" t="str">
            <v>TRANSPORTE COM CAMINHÃO BASCULANTE DE 10 M³, EM VIA URBANA EM LEITO NATURAL (UNIDADE: TXKM). AF_07/2020</v>
          </cell>
          <cell r="C6055" t="str">
            <v>TXKM</v>
          </cell>
          <cell r="D6055" t="str">
            <v>1,19</v>
          </cell>
        </row>
        <row r="6056">
          <cell r="A6056">
            <v>93595</v>
          </cell>
          <cell r="B6056" t="str">
            <v>TRANSPORTE COM CAMINHÃO BASCULANTE DE 10 M³, EM VIA URBANA EM REVESTIMENTO PRIMÁRIO (UNIDADE: TXKM). AF_07/2020</v>
          </cell>
          <cell r="C6056" t="str">
            <v>TXKM</v>
          </cell>
          <cell r="D6056" t="str">
            <v>1,04</v>
          </cell>
        </row>
        <row r="6057">
          <cell r="A6057">
            <v>93596</v>
          </cell>
          <cell r="B6057" t="str">
            <v>TRANSPORTE COM CAMINHÃO BASCULANTE DE 10 M³, EM VIA URBANA PAVIMENTADA, ADICIONAL PARA DMT EXCEDENTE A 30 KM (UNIDADE: TXKM). AF_07/2020</v>
          </cell>
          <cell r="C6057" t="str">
            <v>TXKM</v>
          </cell>
          <cell r="D6057" t="str">
            <v>0,37</v>
          </cell>
        </row>
        <row r="6058">
          <cell r="A6058">
            <v>93597</v>
          </cell>
          <cell r="B6058" t="str">
            <v>TRANSPORTE COM CAMINHÃO BASCULANTE DE 14 M³, EM VIA URBANA EM LEITO NATURAL (UNIDADE: TXKM). AF_07/2020</v>
          </cell>
          <cell r="C6058" t="str">
            <v>TXKM</v>
          </cell>
          <cell r="D6058" t="str">
            <v>1,04</v>
          </cell>
        </row>
        <row r="6059">
          <cell r="A6059">
            <v>93598</v>
          </cell>
          <cell r="B6059" t="str">
            <v>TRANSPORTE COM CAMINHÃO BASCULANTE DE 14 M³, EM VIA URBANA EM REVESTIMENTO PRIMÁRIO (UNIDADE: TXKM). AF_07/2020</v>
          </cell>
          <cell r="C6059" t="str">
            <v>TXKM</v>
          </cell>
          <cell r="D6059" t="str">
            <v>0,90</v>
          </cell>
        </row>
        <row r="6060">
          <cell r="A6060">
            <v>93599</v>
          </cell>
          <cell r="B6060" t="str">
            <v>TRANSPORTE COM CAMINHÃO BASCULANTE DE 14 M³, EM VIA URBANA PAVIMENTADA, ADICIONAL PARA DMT EXCEDENTE A 30 KM (UNIDADE: TXKM). AF_07/2020</v>
          </cell>
          <cell r="C6060" t="str">
            <v>TXKM</v>
          </cell>
          <cell r="D6060" t="str">
            <v>0,32</v>
          </cell>
        </row>
        <row r="6061">
          <cell r="A6061">
            <v>95425</v>
          </cell>
          <cell r="B6061" t="str">
            <v>TRANSPORTE COM CAMINHÃO BASCULANTE DE 18 M³, EM VIA URBANA EM LEITO NATURAL (UNIDADE: M3XKM). AF_07/2020</v>
          </cell>
          <cell r="C6061" t="str">
            <v>M3XKM</v>
          </cell>
          <cell r="D6061" t="str">
            <v>1,33</v>
          </cell>
        </row>
        <row r="6062">
          <cell r="A6062">
            <v>95426</v>
          </cell>
          <cell r="B6062" t="str">
            <v>TRANSPORTE COM CAMINHÃO BASCULANTE DE 18 M³, EM VIA URBANA EM REVESTIMENTO PRIMÁRIO (UNIDADE: M3XKM). AF_07/2020</v>
          </cell>
          <cell r="C6062" t="str">
            <v>M3XKM</v>
          </cell>
          <cell r="D6062" t="str">
            <v>1,15</v>
          </cell>
        </row>
        <row r="6063">
          <cell r="A6063">
            <v>95427</v>
          </cell>
          <cell r="B6063" t="str">
            <v>TRANSPORTE COM CAMINHÃO BASCULANTE DE 18 M³, EM VIA URBANA PAVIMENTADA, ADICIONAL PARA DMT EXCEDENTE A 30 KM (UNIDADE: M3XKM). AF_07/2020</v>
          </cell>
          <cell r="C6063" t="str">
            <v>M3XKM</v>
          </cell>
          <cell r="D6063" t="str">
            <v>0,43</v>
          </cell>
        </row>
        <row r="6064">
          <cell r="A6064">
            <v>95428</v>
          </cell>
          <cell r="B6064" t="str">
            <v>TRANSPORTE COM CAMINHÃO BASCULANTE DE 18 M³, EM VIA URBANA EM LEITO NATURAL (UNIDADE: TXKM). AF_07/2020</v>
          </cell>
          <cell r="C6064" t="str">
            <v>TXKM</v>
          </cell>
          <cell r="D6064" t="str">
            <v>0,90</v>
          </cell>
        </row>
        <row r="6065">
          <cell r="A6065">
            <v>95429</v>
          </cell>
          <cell r="B6065" t="str">
            <v>TRANSPORTE COM CAMINHÃO BASCULANTE DE 18 M³, EM VIA URBANA EM REVESTIMENTO PRIMÁRIO (UNIDADE: TXKM). AF_07/2020</v>
          </cell>
          <cell r="C6065" t="str">
            <v>TXKM</v>
          </cell>
          <cell r="D6065" t="str">
            <v>0,78</v>
          </cell>
        </row>
        <row r="6066">
          <cell r="A6066">
            <v>95430</v>
          </cell>
          <cell r="B6066" t="str">
            <v>TRANSPORTE COM CAMINHÃO BASCULANTE DE 18 M³, EM VIA URBANA PAVIMENTADA, ADICIONAL PARA DMT EXCEDENTE A 30 KM (UNIDADE: TXKM). AF_07/2020</v>
          </cell>
          <cell r="C6066" t="str">
            <v>TXKM</v>
          </cell>
          <cell r="D6066" t="str">
            <v>0,27</v>
          </cell>
        </row>
        <row r="6067">
          <cell r="A6067">
            <v>95875</v>
          </cell>
          <cell r="B6067" t="str">
            <v>TRANSPORTE COM CAMINHÃO BASCULANTE DE 10 M³, EM VIA URBANA PAVIMENTADA, DMT ATÉ 30 KM (UNIDADE: M3XKM). AF_07/2020</v>
          </cell>
          <cell r="C6067" t="str">
            <v>M3XKM</v>
          </cell>
          <cell r="D6067" t="str">
            <v>1,42</v>
          </cell>
        </row>
        <row r="6068">
          <cell r="A6068">
            <v>95876</v>
          </cell>
          <cell r="B6068" t="str">
            <v>TRANSPORTE COM CAMINHÃO BASCULANTE DE 14 M³, EM VIA URBANA PAVIMENTADA, DMT ATÉ 30 KM (UNIDADE: M3XKM). AF_07/2020</v>
          </cell>
          <cell r="C6068" t="str">
            <v>M3XKM</v>
          </cell>
          <cell r="D6068" t="str">
            <v>1,23</v>
          </cell>
        </row>
        <row r="6069">
          <cell r="A6069">
            <v>95877</v>
          </cell>
          <cell r="B6069" t="str">
            <v>TRANSPORTE COM CAMINHÃO BASCULANTE DE 18 M³, EM VIA URBANA PAVIMENTADA, DMT ATÉ 30 KM (UNIDADE: M3XKM). AF_07/2020</v>
          </cell>
          <cell r="C6069" t="str">
            <v>M3XKM</v>
          </cell>
          <cell r="D6069" t="str">
            <v>1,05</v>
          </cell>
        </row>
        <row r="6070">
          <cell r="A6070">
            <v>95878</v>
          </cell>
          <cell r="B6070" t="str">
            <v>TRANSPORTE COM CAMINHÃO BASCULANTE DE 10 M³, EM VIA URBANA PAVIMENTADA, DMT ATÉ 30 KM (UNIDADE: TXKM). AF_07/2020</v>
          </cell>
          <cell r="C6070" t="str">
            <v>TXKM</v>
          </cell>
          <cell r="D6070" t="str">
            <v>0,95</v>
          </cell>
        </row>
        <row r="6071">
          <cell r="A6071">
            <v>95879</v>
          </cell>
          <cell r="B6071" t="str">
            <v>TRANSPORTE COM CAMINHÃO BASCULANTE DE 14 M³, EM VIA URBANA PAVIMENTADA, DMT ATÉ 30 KM (UNIDADE: TXKM). AF_07/2020</v>
          </cell>
          <cell r="C6071" t="str">
            <v>TXKM</v>
          </cell>
          <cell r="D6071" t="str">
            <v>0,83</v>
          </cell>
        </row>
        <row r="6072">
          <cell r="A6072">
            <v>95880</v>
          </cell>
          <cell r="B6072" t="str">
            <v>TRANSPORTE COM CAMINHÃO BASCULANTE DE 18 M³, EM VIA URBANA PAVIMENTADA, DMT ATÉ 30 KM (UNIDADE: TXKM). AF_07/2020</v>
          </cell>
          <cell r="C6072" t="str">
            <v>TXKM</v>
          </cell>
          <cell r="D6072" t="str">
            <v>0,71</v>
          </cell>
        </row>
        <row r="6073">
          <cell r="A6073">
            <v>97912</v>
          </cell>
          <cell r="B6073" t="str">
            <v>TRANSPORTE COM CAMINHÃO BASCULANTE DE 6 M³, EM VIA URBANA EM LEITO NATURAL (UNIDADE: M3XKM). AF_07/2020</v>
          </cell>
          <cell r="C6073" t="str">
            <v>M3XKM</v>
          </cell>
          <cell r="D6073" t="str">
            <v>2,17</v>
          </cell>
        </row>
        <row r="6074">
          <cell r="A6074">
            <v>97913</v>
          </cell>
          <cell r="B6074" t="str">
            <v>TRANSPORTE COM CAMINHÃO BASCULANTE DE 6 M³, EM VIA URBANA EM REVESTIMENTO PRIMÁRIO (UNIDADE: M3XKM). AF_07/2020</v>
          </cell>
          <cell r="C6074" t="str">
            <v>M3XKM</v>
          </cell>
          <cell r="D6074" t="str">
            <v>1,89</v>
          </cell>
        </row>
        <row r="6075">
          <cell r="A6075">
            <v>97914</v>
          </cell>
          <cell r="B6075" t="str">
            <v>TRANSPORTE COM CAMINHÃO BASCULANTE DE 6 M³, EM VIA URBANA PAVIMENTADA, DMT ATÉ 30 KM (UNIDADE: M3XKM). AF_07/2020</v>
          </cell>
          <cell r="C6075" t="str">
            <v>M3XKM</v>
          </cell>
          <cell r="D6075" t="str">
            <v>1,72</v>
          </cell>
        </row>
        <row r="6076">
          <cell r="A6076">
            <v>97915</v>
          </cell>
          <cell r="B6076" t="str">
            <v>TRANSPORTE COM CAMINHÃO BASCULANTE DE 6 M³, EM VIA URBANA PAVIMENTADA, ADICIONAL PARA DMT EXCEDENTE A 30 KM (UNIDADE: M3XKM). AF_07/2020</v>
          </cell>
          <cell r="C6076" t="str">
            <v>M3XKM</v>
          </cell>
          <cell r="D6076" t="str">
            <v>0,68</v>
          </cell>
        </row>
        <row r="6077">
          <cell r="A6077">
            <v>100937</v>
          </cell>
          <cell r="B6077" t="str">
            <v>TRANSPORTE COM CAMINHÃO BASCULANTE DE 6 M³, EM VIA INTERNA (DENTRO DO CANTEIRO - UNIDADE: M3XKM). AF_07/2020</v>
          </cell>
          <cell r="C6077" t="str">
            <v>M3XKM</v>
          </cell>
          <cell r="D6077" t="str">
            <v>5,20</v>
          </cell>
        </row>
        <row r="6078">
          <cell r="A6078">
            <v>100938</v>
          </cell>
          <cell r="B6078" t="str">
            <v>TRANSPORTE COM CAMINHÃO BASCULANTE DE 10 M³, EM VIA INTERNA (DENTRO DO CANTEIRO - UNIDADE: M3XKM). AF_07/2020</v>
          </cell>
          <cell r="C6078" t="str">
            <v>M3XKM</v>
          </cell>
          <cell r="D6078" t="str">
            <v>4,30</v>
          </cell>
        </row>
        <row r="6079">
          <cell r="A6079">
            <v>100939</v>
          </cell>
          <cell r="B6079" t="str">
            <v>TRANSPORTE COM CAMINHÃO BASCULANTE DE 14 M³, EM VIA INTERNA (DENTRO DO CANTEIRO - UNIDADE:M3XKM). AF_07/2020</v>
          </cell>
          <cell r="C6079" t="str">
            <v>M3XKM</v>
          </cell>
          <cell r="D6079" t="str">
            <v>3,76</v>
          </cell>
        </row>
        <row r="6080">
          <cell r="A6080">
            <v>100940</v>
          </cell>
          <cell r="B6080" t="str">
            <v>TRANSPORTE COM CAMINHÃO BASCULANTE DE 18 M³, EM VIA INTERNA (DENTRO DO CANTEIRO - UNIDADE: M3XKM). AF_07/2020</v>
          </cell>
          <cell r="C6080" t="str">
            <v>M3XKM</v>
          </cell>
          <cell r="D6080" t="str">
            <v>3,22</v>
          </cell>
        </row>
        <row r="6081">
          <cell r="A6081">
            <v>100941</v>
          </cell>
          <cell r="B6081" t="str">
            <v>TRANSPORTE COM CAMINHÃO BASCULANTE DE 6 M³, EM VIA INTERNA (DENTRO DO CANTEIRO - UNIDADE: TXKM). AF_07/2020</v>
          </cell>
          <cell r="C6081" t="str">
            <v>TXKM</v>
          </cell>
          <cell r="D6081" t="str">
            <v>3,46</v>
          </cell>
        </row>
        <row r="6082">
          <cell r="A6082">
            <v>100942</v>
          </cell>
          <cell r="B6082" t="str">
            <v>TRANSPORTE COM CAMINHÃO BASCULANTE DE 10 M³, EM VIA INTERNA A OBRA (UNIDADE: TXKM). AF_07/2020</v>
          </cell>
          <cell r="C6082" t="str">
            <v>TXKM</v>
          </cell>
          <cell r="D6082" t="str">
            <v>2,86</v>
          </cell>
        </row>
        <row r="6083">
          <cell r="A6083">
            <v>100943</v>
          </cell>
          <cell r="B6083" t="str">
            <v>TRANSPORTE COM CAMINHÃO BASCULANTE DE 14 M³, EM VIA INTERNA (DENTRO DO CANTEIRO - UNIDADE: TXKM). AF_07/2020</v>
          </cell>
          <cell r="C6083" t="str">
            <v>TXKM</v>
          </cell>
          <cell r="D6083" t="str">
            <v>2,49</v>
          </cell>
        </row>
        <row r="6084">
          <cell r="A6084">
            <v>100944</v>
          </cell>
          <cell r="B6084" t="str">
            <v>TRANSPORTE COM CAMINHÃO BASCULANTE DE 18 M³, EM VIA INTERNA (DENTRO DO CANTEIRO - UNIDADE: TXKM). AF_07/2020</v>
          </cell>
          <cell r="C6084" t="str">
            <v>TXKM</v>
          </cell>
          <cell r="D6084" t="str">
            <v>2,15</v>
          </cell>
        </row>
        <row r="6085">
          <cell r="A6085">
            <v>100945</v>
          </cell>
          <cell r="B6085" t="str">
            <v>TRANSPORTE COM CAMINHÃO CARROCERIA 9T, EM VIA URBANA EM LEITO NATURAL (UNIDADE: TXKM). AF_07/2020</v>
          </cell>
          <cell r="C6085" t="str">
            <v>TXKM</v>
          </cell>
          <cell r="D6085" t="str">
            <v>1,52</v>
          </cell>
        </row>
        <row r="6086">
          <cell r="A6086">
            <v>100946</v>
          </cell>
          <cell r="B6086" t="str">
            <v>TRANSPORTE COM CAMINHÃO CARROCERIA 9T, EM VIA URBANA EM REVESTIMENTO PRIMÁRIO (UNIDADE: TXKM). AF_07/2020</v>
          </cell>
          <cell r="C6086" t="str">
            <v>TXKM</v>
          </cell>
          <cell r="D6086" t="str">
            <v>1,31</v>
          </cell>
        </row>
        <row r="6087">
          <cell r="A6087">
            <v>100947</v>
          </cell>
          <cell r="B6087" t="str">
            <v>TRANSPORTE COM CAMINHÃO CARROCERIA 9T, EM VIA URBANA PAVIMENTADA, DMT ATÉ 30KM (UNIDADE: TXKM). AF_07/2020</v>
          </cell>
          <cell r="C6087" t="str">
            <v>TXKM</v>
          </cell>
          <cell r="D6087" t="str">
            <v>1,21</v>
          </cell>
        </row>
        <row r="6088">
          <cell r="A6088">
            <v>100948</v>
          </cell>
          <cell r="B6088" t="str">
            <v>TRANSPORTE COM CAMINHÃO CARROCERIA 9T, EM VIA URBANA PAVIMENTADA, ADICIONAL PARA DMT EXCEDENTE A 30 KM (UNIDADE: TXKM). AF_07/2020</v>
          </cell>
          <cell r="C6088" t="str">
            <v>TXKM</v>
          </cell>
          <cell r="D6088" t="str">
            <v>0,47</v>
          </cell>
        </row>
        <row r="6089">
          <cell r="A6089">
            <v>100949</v>
          </cell>
          <cell r="B6089" t="str">
            <v>TRANSPORTE COM CAMINHÃO CARROCERIA 9T, EM VIA INTERNA (DENTRO DO CANTEIRO - UNIDADE: TXKM). AF_07/2020</v>
          </cell>
          <cell r="C6089" t="str">
            <v>TXKM</v>
          </cell>
          <cell r="D6089" t="str">
            <v>3,61</v>
          </cell>
        </row>
        <row r="6090">
          <cell r="A6090">
            <v>100950</v>
          </cell>
          <cell r="B6090" t="str">
            <v>TRANSPORTE COM CAMINHÃO CARROCERIA COM GUINDAUTO (MUNCK),  MOMENTO MÁXIMO DE CARGA 11,7 TM, EM VIA URBANA EM LEITO NATURAL (UNIDADE: TXKM). AF_07/2020</v>
          </cell>
          <cell r="C6090" t="str">
            <v>TXKM</v>
          </cell>
          <cell r="D6090" t="str">
            <v>1,91</v>
          </cell>
        </row>
        <row r="6091">
          <cell r="A6091">
            <v>100951</v>
          </cell>
          <cell r="B6091" t="str">
            <v>TRANSPORTE COM CAMINHÃO CARROCERIA COM GUINDAUTO (MUNCK),  MOMENTO MÁXIMO DE CARGA 11,7 TM, EM VIA URBANA EM REVESTIMENTO PRIMÁRIO (UNIDADE: TXKM). AF_07/2020</v>
          </cell>
          <cell r="C6091" t="str">
            <v>TXKM</v>
          </cell>
          <cell r="D6091" t="str">
            <v>1,65</v>
          </cell>
        </row>
        <row r="6092">
          <cell r="A6092">
            <v>100952</v>
          </cell>
          <cell r="B6092" t="str">
            <v>TRANSPORTE COM CAMINHÃO CARROCERIA COM GUINDAUTO (MUNCK),  MOMENTO MÁXIMO DE CARGA 11,7 TM, EM VIA URBANA PAVIMENTADA, DMT ATÉ 30KM (UNIDADE: TXKM). AF_07/2020</v>
          </cell>
          <cell r="C6092" t="str">
            <v>TXKM</v>
          </cell>
          <cell r="D6092" t="str">
            <v>1,52</v>
          </cell>
        </row>
        <row r="6093">
          <cell r="A6093">
            <v>100953</v>
          </cell>
          <cell r="B6093" t="str">
            <v>TRANSPORTE COM CAMINHÃO CARROCERIA COM GUINDAUTO (MUNCK),  MOMENTO MÁXIMO DE CARGA 11,7 TM, EM VIA URBANA PAVIMENTADA, ADICIONAL PARA DMT EXCEDENTE A 30 KM (UNIDADE: TXKM). AF_07/2020</v>
          </cell>
          <cell r="C6093" t="str">
            <v>TXKM</v>
          </cell>
          <cell r="D6093" t="str">
            <v>0,59</v>
          </cell>
        </row>
        <row r="6094">
          <cell r="A6094">
            <v>100954</v>
          </cell>
          <cell r="B6094" t="str">
            <v>TRANSPORTE COM CAMINHÃO CARROCERIA COM GUINDAUTO (MUNCK),  MOMENTO MÁXIMO DE CARGA 11,7 TM, EM VIA INTERNA (DENTRO DO CANTEIRO - UNIDADE: TXKM). AF_07/2020</v>
          </cell>
          <cell r="C6094" t="str">
            <v>TXKM</v>
          </cell>
          <cell r="D6094" t="str">
            <v>4,56</v>
          </cell>
        </row>
        <row r="6095">
          <cell r="A6095">
            <v>100955</v>
          </cell>
          <cell r="B6095" t="str">
            <v>TRANSPORTE COM CAMINHÃO PIPA DE 6 M³, EM VIA URBANA EM LEITO NATURAL (UNIDADE: M3XKM). AF_07/2020</v>
          </cell>
          <cell r="C6095" t="str">
            <v>M3XKM</v>
          </cell>
          <cell r="D6095" t="str">
            <v>2,87</v>
          </cell>
        </row>
        <row r="6096">
          <cell r="A6096">
            <v>100956</v>
          </cell>
          <cell r="B6096" t="str">
            <v>TRANSPORTE COM CAMINHÃO PIPA DE 6 M³, EM VIA URBANA EM REVESTIMENTO PRIMÁRIO (UNIDADE: M3XKM). AF_07/2020</v>
          </cell>
          <cell r="C6096" t="str">
            <v>M3XKM</v>
          </cell>
          <cell r="D6096" t="str">
            <v>2,49</v>
          </cell>
        </row>
        <row r="6097">
          <cell r="A6097">
            <v>100957</v>
          </cell>
          <cell r="B6097" t="str">
            <v>TRANSPORTE COM CAMINHÃO PIPA DE 6 M³, EM VIA URBANA PAVIMENTADA, DMT ATÉ 30KM (UNIDADE: M3XKM). AF_07/2020</v>
          </cell>
          <cell r="C6097" t="str">
            <v>M3XKM</v>
          </cell>
          <cell r="D6097" t="str">
            <v>2,28</v>
          </cell>
        </row>
        <row r="6098">
          <cell r="A6098">
            <v>100958</v>
          </cell>
          <cell r="B6098" t="str">
            <v>TRANSPORTE COM CAMINHÃO PIPA DE 6 M³, EM VIA URBANA PAVIMENTADA, ADICIONAL PARA DMT EXCEDENTE A 30 KM (UNIDADE: M3XKM). AF_07/2020</v>
          </cell>
          <cell r="C6098" t="str">
            <v>M3XKM</v>
          </cell>
          <cell r="D6098" t="str">
            <v>0,91</v>
          </cell>
        </row>
        <row r="6099">
          <cell r="A6099">
            <v>100959</v>
          </cell>
          <cell r="B6099" t="str">
            <v>TRANSPORTE COM CAMINHÃO PIPA DE 6 M³, EM VIA INTERNA (DENTRO DO CANTEIRO - UNIDADE: M3XKM). AF_07/2020</v>
          </cell>
          <cell r="C6099" t="str">
            <v>M3XKM</v>
          </cell>
          <cell r="D6099" t="str">
            <v>6,85</v>
          </cell>
        </row>
        <row r="6100">
          <cell r="A6100">
            <v>100960</v>
          </cell>
          <cell r="B6100" t="str">
            <v>TRANSPORTE COM CAMINHÃO PIPA DE 10 M³, EM VIA URBANA EM LEITO NATURAL (UNIDADE: M3XKM). AF_07/2020</v>
          </cell>
          <cell r="C6100" t="str">
            <v>M3XKM</v>
          </cell>
          <cell r="D6100" t="str">
            <v>2,07</v>
          </cell>
        </row>
        <row r="6101">
          <cell r="A6101">
            <v>100961</v>
          </cell>
          <cell r="B6101" t="str">
            <v>TRANSPORTE COM CAMINHÃO PIPA DE 10 M³, EM VIA URBANA EM REVESTIMENTO PRIMÁRIO (UNIDADE: M3XKM). AF_07/2020</v>
          </cell>
          <cell r="C6101" t="str">
            <v>M3XKM</v>
          </cell>
          <cell r="D6101" t="str">
            <v>1,79</v>
          </cell>
        </row>
        <row r="6102">
          <cell r="A6102">
            <v>100962</v>
          </cell>
          <cell r="B6102" t="str">
            <v>TRANSPORTE COM CAMINHÃO PIPA DE 10 M³, EM VIA URBANA PAVIMENTADA, DMT ATÉ 30KM (UNIDADE: M3XKM). AF_07/2020</v>
          </cell>
          <cell r="C6102" t="str">
            <v>M3XKM</v>
          </cell>
          <cell r="D6102" t="str">
            <v>1,63</v>
          </cell>
        </row>
        <row r="6103">
          <cell r="A6103">
            <v>100963</v>
          </cell>
          <cell r="B6103" t="str">
            <v>TRANSPORTE COM CAMINHÃO PIPA DE 10 M³, EM VIA URBANA PAVIMENTADA, ADICIONAL PARA DMT EXCEDENTE A 30 KM (UNIDADE: M3XKM). AF_07/2020</v>
          </cell>
          <cell r="C6103" t="str">
            <v>M3XKM</v>
          </cell>
          <cell r="D6103" t="str">
            <v>0,64</v>
          </cell>
        </row>
        <row r="6104">
          <cell r="A6104">
            <v>100964</v>
          </cell>
          <cell r="B6104" t="str">
            <v>TRANSPORTE COM CAMINHÃO PIPA DE 10 M³, EM VIA INTERNA (DENTRO DO CANTEIRO - UNIDADE: M3XKM). AF_07/2020</v>
          </cell>
          <cell r="C6104" t="str">
            <v>M3XKM</v>
          </cell>
          <cell r="D6104" t="str">
            <v>4,97</v>
          </cell>
        </row>
        <row r="6105">
          <cell r="A6105">
            <v>100973</v>
          </cell>
          <cell r="B6105" t="str">
            <v>CARGA, MANOBRA E DESCARGA DE SOLOS E MATERIAIS GRANULARES EM CAMINHÃO BASCULANTE 6 M³ - CARGA COM PÁ CARREGADEIRA (CAÇAMBA DE 1,7 A 2,8 M³ / 128 HP) E DESCARGA LIVRE (UNIDADE: M3). AF_07/2020</v>
          </cell>
          <cell r="C6105" t="str">
            <v>M3</v>
          </cell>
          <cell r="D6105" t="str">
            <v>5,18</v>
          </cell>
        </row>
        <row r="6106">
          <cell r="A6106">
            <v>100974</v>
          </cell>
          <cell r="B6106" t="str">
            <v>CARGA, MANOBRA E DESCARGA DE SOLOS E MATERIAIS GRANULARES EM CAMINHÃO BASCULANTE 10 M³ - CARGA COM PÁ CARREGADEIRA (CAÇAMBA DE 1,7 A 2,8 M³ / 128 HP) E DESCARGA LIVRE (UNIDADE: M3). AF_07/2020</v>
          </cell>
          <cell r="C6106" t="str">
            <v>M3</v>
          </cell>
          <cell r="D6106" t="str">
            <v>4,97</v>
          </cell>
        </row>
        <row r="6107">
          <cell r="A6107">
            <v>100975</v>
          </cell>
          <cell r="B6107" t="str">
            <v>CARGA, MANOBRA E DESCARGA DE SOLOS E MATERIAIS GRANULARES EM CAMINHÃO BASCULANTE 14 M³ - CARGA COM PÁ CARREGADEIRA (CAÇAMBA DE 1,7 A 2,8 M³ / 128 HP) E DESCARGA LIVRE (UNIDADE: M3). AF_07/2020</v>
          </cell>
          <cell r="C6107" t="str">
            <v>M3</v>
          </cell>
          <cell r="D6107" t="str">
            <v>5,01</v>
          </cell>
        </row>
        <row r="6108">
          <cell r="A6108">
            <v>93176</v>
          </cell>
          <cell r="B6108" t="str">
            <v>TRANSPORTE DE MATERIAL ASFALTICO, COM CAMINHÃO COM CAPACIDADE DE 30000 L EM RODOVIA PAVIMENTADA PARA DISTÂNCIAS MÉDIAS DE TRANSPORTE SUPERIORES A 100 KM. AF_02/2016</v>
          </cell>
          <cell r="C6108" t="str">
            <v>TXKM</v>
          </cell>
          <cell r="D6108" t="str">
            <v>0,50</v>
          </cell>
        </row>
        <row r="6109">
          <cell r="A6109">
            <v>93177</v>
          </cell>
          <cell r="B6109" t="str">
            <v>TRANSPORTE DE MATERIAL ASFALTICO, COM CAMINHÃO COM CAPACIDADE DE 20000 L EM RODOVIA PAVIMENTADA PARA DISTÂNCIAS MÉDIAS DE TRANSPORTE IGUAL OU INFERIOR A 100 KM. AF_02/2016</v>
          </cell>
          <cell r="C6109" t="str">
            <v>TXKM</v>
          </cell>
          <cell r="D6109" t="str">
            <v>1,76</v>
          </cell>
        </row>
        <row r="6110">
          <cell r="A6110">
            <v>93178</v>
          </cell>
          <cell r="B6110" t="str">
            <v>TRANSPORTE DE MATERIAL ASFALTICO, COM CAMINHÃO COM CAPACIDADE DE 30000 L EM RODOVIA NÃO PAVIMENTADA PARA DISTÂNCIAS MÉDIAS DE TRANSPORTE SUPERIORES A 100 KM. AF_02/2016</v>
          </cell>
          <cell r="C6110" t="str">
            <v>TXKM</v>
          </cell>
          <cell r="D6110" t="str">
            <v>0,57</v>
          </cell>
        </row>
        <row r="6111">
          <cell r="A6111">
            <v>93179</v>
          </cell>
          <cell r="B6111" t="str">
            <v>TRANSPORTE DE MATERIAL ASFALTICO, COM CAMINHÃO COM CAPACIDADE DE 20000 L EM RODOVIA NÃO PAVIMENTADA PARA DISTÂNCIAS MÉDIAS DE TRANSPORTE IGUAL OU INFERIOR A 100 KM. AF_02/2016</v>
          </cell>
          <cell r="C6111" t="str">
            <v>TXKM</v>
          </cell>
          <cell r="D6111" t="str">
            <v>1,94</v>
          </cell>
        </row>
        <row r="6112">
          <cell r="A6112">
            <v>100965</v>
          </cell>
          <cell r="B6112" t="str">
            <v>TRANSPORTE COM CAMINHÃO TANQUE DE TRANSPORTE DE MATERIAL ASFÁLTICO DE 30000 L, EM VIA URBANA EM  LEITO NATURAL (UNIDADE: TXKM). AF_07/2020</v>
          </cell>
          <cell r="C6112" t="str">
            <v>TXKM</v>
          </cell>
          <cell r="D6112" t="str">
            <v>1,04</v>
          </cell>
        </row>
        <row r="6113">
          <cell r="A6113">
            <v>100966</v>
          </cell>
          <cell r="B6113" t="str">
            <v>TRANSPORTE COM CAMINHÃO TANQUE DE TRANSPORTE DE MATERIAL ASFÁLTICO DE 30000 L, EM VIA URBANA EM  REVESTIMENTO PRIMÁRIO (UNIDADE: TXKM). AF_07/2020</v>
          </cell>
          <cell r="C6113" t="str">
            <v>TXKM</v>
          </cell>
          <cell r="D6113" t="str">
            <v>0,89</v>
          </cell>
        </row>
        <row r="6114">
          <cell r="A6114">
            <v>100967</v>
          </cell>
          <cell r="B6114" t="str">
            <v>TRANSPORTE COM CAMINHÃO TANQUE DE TRANSPORTE DE MATERIAL ASFÁLTICO DE 30000 L, EM VIA URBANA PAVIMENTADA, DMT ATÉ 30KM (UNIDADE: TXKM). AF_07/2020</v>
          </cell>
          <cell r="C6114" t="str">
            <v>TXKM</v>
          </cell>
          <cell r="D6114" t="str">
            <v>0,83</v>
          </cell>
        </row>
        <row r="6115">
          <cell r="A6115">
            <v>100968</v>
          </cell>
          <cell r="B6115" t="str">
            <v>TRANSPORTE COM CAMINHÃO TANQUE DE TRANSPORTE DE MATERIAL ASFÁLTICO DE 30000 L, EM VIA URBANA PAVIMENTADA, ADICIONAL PARA DMT EXCEDENTE A 30 KM (UNIDADE: TXKM). AF_07/2020</v>
          </cell>
          <cell r="C6115" t="str">
            <v>TXKM</v>
          </cell>
          <cell r="D6115" t="str">
            <v>0,32</v>
          </cell>
        </row>
        <row r="6116">
          <cell r="A6116">
            <v>100969</v>
          </cell>
          <cell r="B6116" t="str">
            <v>TRANSPORTE COM CAMINHÃO TANQUE DE TRANSPORTE DE MATERIAL ASFÁLTICO DE 20000 L, EM VIA URBANA EM LEITO NATURAL (UNIDADE: TXKM). AF_07/2020</v>
          </cell>
          <cell r="C6116" t="str">
            <v>TXKM</v>
          </cell>
          <cell r="D6116" t="str">
            <v>1,38</v>
          </cell>
        </row>
        <row r="6117">
          <cell r="A6117">
            <v>100970</v>
          </cell>
          <cell r="B6117" t="str">
            <v>TRANSPORTE COM CAMINHÃO TANQUE DE TRANSPORTE DE MATERIAL ASFÁLTICO DE 20000 L, EM VIA URBANA EM  REVESTIMENTO PRIMÁRIO (UNIDADE: TXKM). AF_07/2020</v>
          </cell>
          <cell r="C6117" t="str">
            <v>TXKM</v>
          </cell>
          <cell r="D6117" t="str">
            <v>1,17</v>
          </cell>
        </row>
        <row r="6118">
          <cell r="A6118">
            <v>100971</v>
          </cell>
          <cell r="B6118" t="str">
            <v>TRANSPORTE COM CAMINHÃO TANQUE DE TRANSPORTE DE MATERIAL ASFÁLTICO DE 20000 L, EM VIA URBANA PAVIMENTADA, DMT ATÉ 30KM (UNIDADE: TXKM). AF_07/2020</v>
          </cell>
          <cell r="C6118" t="str">
            <v>TXKM</v>
          </cell>
          <cell r="D6118" t="str">
            <v>1,09</v>
          </cell>
        </row>
        <row r="6119">
          <cell r="A6119">
            <v>100972</v>
          </cell>
          <cell r="B6119" t="str">
            <v>TRANSPORTE COM CAMINHÃO TANQUE DE TRANSPORTE DE MATERIAL ASFÁLTICO DE 20000 L, EM VIA URBANA PAVIMENTADA, ADICIONAL PARA DMT EXCEDENTE A 30 KM (UNIDADE: TXKM). AF_07/2020</v>
          </cell>
          <cell r="C6119" t="str">
            <v>TXKM</v>
          </cell>
          <cell r="D6119" t="str">
            <v>0,43</v>
          </cell>
        </row>
        <row r="6120">
          <cell r="A6120">
            <v>101019</v>
          </cell>
          <cell r="B6120" t="str">
            <v>CARGA, MANOBRA E DESCARGA MANUAL DE TUBOS PLÁSTICOS, DN MENOR OU IGUAL A 100 MM, EM CAMINHÃO CARROCERIA 9T. AF_07/2020</v>
          </cell>
          <cell r="C6120" t="str">
            <v>T</v>
          </cell>
          <cell r="D6120" t="str">
            <v>483,40</v>
          </cell>
        </row>
        <row r="6121">
          <cell r="A6121">
            <v>101479</v>
          </cell>
          <cell r="B6121" t="str">
            <v>CARGA, MANOBRA E DESCARGA MANUAL DE TUBOS PLÁSTICOS, DN 200 MM, EM CAMINHÃO CARROCERIA 9T. AF_07/2020</v>
          </cell>
          <cell r="C6121" t="str">
            <v>T</v>
          </cell>
          <cell r="D6121" t="str">
            <v>96,49</v>
          </cell>
        </row>
        <row r="6122">
          <cell r="A6122">
            <v>100976</v>
          </cell>
          <cell r="B6122" t="str">
            <v>CARGA, MANOBRA E DESCARGA DE SOLOS E MATERIAIS GRANULARES EM CAMINHÃO BASCULANTE 18 M³ - CARGA COM PÁ CARREGADEIRA (CAÇAMBA DE 1,7 A 2,8 M³ / 128 HP) E DESCARGA LIVRE (UNIDADE: M3). AF_07/2020</v>
          </cell>
          <cell r="C6122" t="str">
            <v>M3</v>
          </cell>
          <cell r="D6122" t="str">
            <v>4,91</v>
          </cell>
        </row>
        <row r="6123">
          <cell r="A6123">
            <v>100977</v>
          </cell>
          <cell r="B6123" t="str">
            <v>CARGA, MANOBRA E DESCARGA DE SOLOS E MATERIAIS GRANULARES EM CAMINHÃO BASCULANTE 6 M³ - CARGA COM ESCAVADEIRA HIDRÁULICA (CAÇAMBA DE 1,20 M³ / 155 HP) E DESCARGA LIVRE (UNIDADE: M3). AF_07/2020</v>
          </cell>
          <cell r="C6123" t="str">
            <v>M3</v>
          </cell>
          <cell r="D6123" t="str">
            <v>4,38</v>
          </cell>
        </row>
        <row r="6124">
          <cell r="A6124">
            <v>100978</v>
          </cell>
          <cell r="B6124" t="str">
            <v>CARGA, MANOBRA E DESCARGA DE SOLOS E MATERIAIS GRANULARES EM CAMINHÃO BASCULANTE 10 M³ - CARGA COM ESCAVADEIRA HIDRÁULICA (CAÇAMBA DE 1,20 M³ / 155 HP) E DESCARGA LIVRE (UNIDADE: M3). AF_07/2020</v>
          </cell>
          <cell r="C6124" t="str">
            <v>M3</v>
          </cell>
          <cell r="D6124" t="str">
            <v>3,93</v>
          </cell>
        </row>
        <row r="6125">
          <cell r="A6125">
            <v>100979</v>
          </cell>
          <cell r="B6125" t="str">
            <v>CARGA, MANOBRA E DESCARGA DE SOLOS E MATERIAIS GRANULARES EM CAMINHÃO BASCULANTE 14 M³ - CARGA COM ESCAVADEIRA HIDRÁULICA (CAÇAMBA DE 1,20 M³ / 155 HP) E DESCARGA LIVRE (UNIDADE: M3). AF_07/2020</v>
          </cell>
          <cell r="C6125" t="str">
            <v>M3</v>
          </cell>
          <cell r="D6125" t="str">
            <v>3,77</v>
          </cell>
        </row>
        <row r="6126">
          <cell r="A6126">
            <v>100980</v>
          </cell>
          <cell r="B6126" t="str">
            <v>CARGA, MANOBRA E DESCARGA DE SOLOS E MATERIAIS GRANULARES EM CAMINHÃO BASCULANTE 18 M³ - CARGA COM ESCAVADEIRA HIDRÁULICA (CAÇAMBA DE 1,20 M³ / 155 HP) E DESCARGA LIVRE (UNIDADE: M3). AF_07/2020</v>
          </cell>
          <cell r="C6126" t="str">
            <v>M3</v>
          </cell>
          <cell r="D6126" t="str">
            <v>3,58</v>
          </cell>
        </row>
        <row r="6127">
          <cell r="A6127">
            <v>100981</v>
          </cell>
          <cell r="B6127" t="str">
            <v>CARGA, MANOBRA E DESCARGA DE ENTULHO EM CAMINHÃO BASCULANTE 6 M³ - CARGA COM ESCAVADEIRA HIDRÁULICA  (CAÇAMBA DE 0,80 M³ / 111 HP) E DESCARGA LIVRE (UNIDADE: M3). AF_07/2020</v>
          </cell>
          <cell r="C6127" t="str">
            <v>M3</v>
          </cell>
          <cell r="D6127" t="str">
            <v>5,36</v>
          </cell>
        </row>
        <row r="6128">
          <cell r="A6128">
            <v>100982</v>
          </cell>
          <cell r="B6128" t="str">
            <v>CARGA, MANOBRA E DESCARGA DE ENTULHO EM CAMINHÃO BASCULANTE 10 M³ - CARGA COM ESCAVADEIRA HIDRÁULICA  (CAÇAMBA DE 0,80 M³ / 111 HP) E DESCARGA LIVRE (UNIDADE: M3). AF_07/2020</v>
          </cell>
          <cell r="C6128" t="str">
            <v>M3</v>
          </cell>
          <cell r="D6128" t="str">
            <v>5,11</v>
          </cell>
        </row>
        <row r="6129">
          <cell r="A6129">
            <v>100983</v>
          </cell>
          <cell r="B6129" t="str">
            <v>CARGA, MANOBRA E DESCARGA DE ENTULHO EM CAMINHÃO BASCULANTE 14 M³ - CARGA COM ESCAVADEIRA HIDRÁULICA  (CAÇAMBA DE 0,80 M³ / 111 HP) E DESCARGA LIVRE (UNIDADE: M3). AF_07/2020</v>
          </cell>
          <cell r="C6129" t="str">
            <v>M3</v>
          </cell>
          <cell r="D6129" t="str">
            <v>5,13</v>
          </cell>
        </row>
        <row r="6130">
          <cell r="A6130">
            <v>100984</v>
          </cell>
          <cell r="B6130" t="str">
            <v>CARGA, MANOBRA E DESCARGA DE ENTULHO EM CAMINHÃO BASCULANTE 18 M³ - CARGA COM ESCAVADEIRA HIDRÁULICA  (CAÇAMBA DE 0,80 M³ / 111 HP) E DESCARGA LIVRE (UNIDADE: M3). AF_07/2020</v>
          </cell>
          <cell r="C6130" t="str">
            <v>M3</v>
          </cell>
          <cell r="D6130" t="str">
            <v>5,03</v>
          </cell>
        </row>
        <row r="6131">
          <cell r="A6131">
            <v>100985</v>
          </cell>
          <cell r="B6131" t="str">
            <v>CARGA DE MISTURA ASFÁLTICA EM CAMINHÃO BASCULANTE 6 M³ (UNIDADE: M3). AF_07/2020</v>
          </cell>
          <cell r="C6131" t="str">
            <v>M3</v>
          </cell>
          <cell r="D6131" t="str">
            <v>4,34</v>
          </cell>
        </row>
        <row r="6132">
          <cell r="A6132">
            <v>100986</v>
          </cell>
          <cell r="B6132" t="str">
            <v>CARGA DE MISTURA ASFÁLTICA EM CAMINHÃO BASCULANTE 10 M³ (UNIDADE: M3). AF_07/2020</v>
          </cell>
          <cell r="C6132" t="str">
            <v>M3</v>
          </cell>
          <cell r="D6132" t="str">
            <v>5,17</v>
          </cell>
        </row>
        <row r="6133">
          <cell r="A6133">
            <v>100987</v>
          </cell>
          <cell r="B6133" t="str">
            <v>CARGA DE MISTURA ASFÁLTICA EM CAMINHÃO BASCULANTE 14 M³ (UNIDADE: M3). AF_07/2020</v>
          </cell>
          <cell r="C6133" t="str">
            <v>M3</v>
          </cell>
          <cell r="D6133" t="str">
            <v>5,93</v>
          </cell>
        </row>
        <row r="6134">
          <cell r="A6134">
            <v>100988</v>
          </cell>
          <cell r="B6134" t="str">
            <v>CARGA DE MISTURA ASFÁLTICA EM CAMINHÃO BASCULANTE 18 M³ (UNIDADE: M3). AF_07/2020</v>
          </cell>
          <cell r="C6134" t="str">
            <v>M3</v>
          </cell>
          <cell r="D6134" t="str">
            <v>6,30</v>
          </cell>
        </row>
        <row r="6135">
          <cell r="A6135">
            <v>100989</v>
          </cell>
          <cell r="B6135" t="str">
            <v>CARGA, MANOBRA E DESCARGA DE SOLOS E MATERIAIS GRANULARES EM CAMINHÃO BASCULANTE 6 M³ - CARGA COM PÁ CARREGADEIRA (CAÇAMBA DE 1,7 A 2,8 M³ / 128 HP) E DESCARGA LIVRE (UNIDADE: T). AF_07/2020</v>
          </cell>
          <cell r="C6135" t="str">
            <v>T</v>
          </cell>
          <cell r="D6135" t="str">
            <v>3,44</v>
          </cell>
        </row>
        <row r="6136">
          <cell r="A6136">
            <v>100990</v>
          </cell>
          <cell r="B6136" t="str">
            <v>CARGA, MANOBRA E DESCARGA DE SOLOS E MATERIAIS GRANULARES EM CAMINHÃO BASCULANTE 10 M³ - CARGA COM PÁ CARREGADEIRA (CAÇAMBA DE 1,7 A 2,8 M³ / 128 HP) E DESCARGA LIVRE (UNIDADE: T). AF_07/2020</v>
          </cell>
          <cell r="C6136" t="str">
            <v>T</v>
          </cell>
          <cell r="D6136" t="str">
            <v>3,31</v>
          </cell>
        </row>
        <row r="6137">
          <cell r="A6137">
            <v>100991</v>
          </cell>
          <cell r="B6137" t="str">
            <v>CARGA, MANOBRA E DESCARGA DE SOLOS E MATERIAIS GRANULARES EM CAMINHÃO BASCULANTE 14 M³ - CARGA COM PÁ CARREGADEIRA (CAÇAMBA DE 1,7 A 2,8 M³ / 128 HP) E DESCARGA LIVRE (UNIDADE: T). AF_07/2020</v>
          </cell>
          <cell r="C6137" t="str">
            <v>T</v>
          </cell>
          <cell r="D6137" t="str">
            <v>3,34</v>
          </cell>
        </row>
        <row r="6138">
          <cell r="A6138">
            <v>100992</v>
          </cell>
          <cell r="B6138" t="str">
            <v>CARGA, MANOBRA E DESCARGA DE SOLOS E MATERIAIS GRANULARES EM CAMINHÃO BASCULANTE 18 M³ - CARGA COM PÁ CARREGADEIRA (CAÇAMBA DE 1,7 A 2,8 M³ / 128 HP) E DESCARGA LIVRE (UNIDADE: T). AF_07/2020</v>
          </cell>
          <cell r="C6138" t="str">
            <v>T</v>
          </cell>
          <cell r="D6138" t="str">
            <v>3,27</v>
          </cell>
        </row>
        <row r="6139">
          <cell r="A6139">
            <v>100993</v>
          </cell>
          <cell r="B6139" t="str">
            <v>CARGA, MANOBRA E DESCARGA DE SOLOS E MATERIAIS GRANULARES EM CAMINHÃO BASCULANTE 6 M³ - CARGA COM ESCAVADEIRA HIDRÁULICA (CAÇAMBA DE 1,20 M³ / 155 HP) E DESCARGA LIVRE (UNIDADE: T). AF_07/2020</v>
          </cell>
          <cell r="C6139" t="str">
            <v>T</v>
          </cell>
          <cell r="D6139" t="str">
            <v>2,91</v>
          </cell>
        </row>
        <row r="6140">
          <cell r="A6140">
            <v>100994</v>
          </cell>
          <cell r="B6140" t="str">
            <v>CARGA, MANOBRA E DESCARGA DE SOLOS E MATERIAIS GRANULARES EM CAMINHÃO BASCULANTE 10 M³ - CARGA COM ESCAVADEIRA HIDRÁULICA (CAÇAMBA DE 1,20 M³ / 155 HP) E DESCARGA LIVRE (UNIDADE: T). AF_07/2020</v>
          </cell>
          <cell r="C6140" t="str">
            <v>T</v>
          </cell>
          <cell r="D6140" t="str">
            <v>2,61</v>
          </cell>
        </row>
        <row r="6141">
          <cell r="A6141">
            <v>100995</v>
          </cell>
          <cell r="B6141" t="str">
            <v>CARGA, MANOBRA E DESCARGA DE SOLOS E MATERIAIS GRANULARES EM CAMINHÃO BASCULANTE 14 M³ - CARGA COM ESCAVADEIRA HIDRÁULICA (CAÇAMBA DE 1,20 M³ / 155 HP) E DESCARGA LIVRE (UNIDADE: T). AF_07/2020</v>
          </cell>
          <cell r="C6141" t="str">
            <v>T</v>
          </cell>
          <cell r="D6141" t="str">
            <v>2,52</v>
          </cell>
        </row>
        <row r="6142">
          <cell r="A6142">
            <v>100996</v>
          </cell>
          <cell r="B6142" t="str">
            <v>CARGA, MANOBRA E DESCARGA DE SOLOS E MATERIAIS GRANULARES EM CAMINHÃO BASCULANTE 18 M³ - CARGA COM ESCAVADEIRA HIDRÁULICA (CAÇAMBA DE 1,20 M³ / 155 HP) E DESCARGA LIVRE (UNIDADE: T). AF_07/2020</v>
          </cell>
          <cell r="C6142" t="str">
            <v>T</v>
          </cell>
          <cell r="D6142" t="str">
            <v>2,38</v>
          </cell>
        </row>
        <row r="6143">
          <cell r="A6143">
            <v>100997</v>
          </cell>
          <cell r="B6143" t="str">
            <v>CARGA, MANOBRA E DESCARGA DE ENTULHO EM CAMINHÃO BASCULANTE 6 M³ - CARGA COM ESCAVADEIRA HIDRÁULICA  (CAÇAMBA DE 0,80 M³ / 111 HP) E DESCARGA LIVRE (UNIDADE: T). AF_07/2020</v>
          </cell>
          <cell r="C6143" t="str">
            <v>T</v>
          </cell>
          <cell r="D6143" t="str">
            <v>3,57</v>
          </cell>
        </row>
        <row r="6144">
          <cell r="A6144">
            <v>100998</v>
          </cell>
          <cell r="B6144" t="str">
            <v>CARGA, MANOBRA E DESCARGA DE ENTULHO EM CAMINHÃO BASCULANTE 10 M³ - CARGA COM ESCAVADEIRA HIDRÁULICA  (CAÇAMBA DE 0,80 M³ / 111 HP) E DESCARGA LIVRE (UNIDADE: T). AF_07/2020</v>
          </cell>
          <cell r="C6144" t="str">
            <v>T</v>
          </cell>
          <cell r="D6144" t="str">
            <v>3,41</v>
          </cell>
        </row>
        <row r="6145">
          <cell r="A6145">
            <v>100999</v>
          </cell>
          <cell r="B6145" t="str">
            <v>CARGA, MANOBRA E DESCARGA DE ENTULHO EM CAMINHÃO BASCULANTE 14 M³ - CARGA COM ESCAVADEIRA HIDRÁULICA  (CAÇAMBA DE 0,80 M³ / 111 HP) E DESCARGA LIVRE (UNIDADE: T). AF_07/2020</v>
          </cell>
          <cell r="C6145" t="str">
            <v>T</v>
          </cell>
          <cell r="D6145" t="str">
            <v>3,43</v>
          </cell>
        </row>
        <row r="6146">
          <cell r="A6146">
            <v>101000</v>
          </cell>
          <cell r="B6146" t="str">
            <v>CARGA, MANOBRA E DESCARGA DE ENTULHO EM CAMINHÃO BASCULANTE 18 M³ - CARGA COM ESCAVADEIRA HIDRÁULICA  (CAÇAMBA DE 0,80 M³ / 111 HP) E DESCARGA LIVRE (UNIDADE: T). AF_07/2020</v>
          </cell>
          <cell r="C6146" t="str">
            <v>T</v>
          </cell>
          <cell r="D6146" t="str">
            <v>3,35</v>
          </cell>
        </row>
        <row r="6147">
          <cell r="A6147">
            <v>101001</v>
          </cell>
          <cell r="B6147" t="str">
            <v>CARGA DE MISTURA ASFÁLTICA EM CAMINHÃO BASCULANTE 6 M³ (UNIDADE: T). AF_07/2020</v>
          </cell>
          <cell r="C6147" t="str">
            <v>T</v>
          </cell>
          <cell r="D6147" t="str">
            <v>2,90</v>
          </cell>
        </row>
        <row r="6148">
          <cell r="A6148">
            <v>101002</v>
          </cell>
          <cell r="B6148" t="str">
            <v>CARGA DE MISTURA ASFÁLTICA EM CAMINHÃO BASCULANTE 10 M³ (UNIDADE: T). AF_07/2020</v>
          </cell>
          <cell r="C6148" t="str">
            <v>T</v>
          </cell>
          <cell r="D6148" t="str">
            <v>3,43</v>
          </cell>
        </row>
        <row r="6149">
          <cell r="A6149">
            <v>101003</v>
          </cell>
          <cell r="B6149" t="str">
            <v>CARGA DE MISTURA ASFÁLTICA EM CAMINHÃO BASCULANTE 14 M³ (UNIDADE: T). AF_07/2020</v>
          </cell>
          <cell r="C6149" t="str">
            <v>T</v>
          </cell>
          <cell r="D6149" t="str">
            <v>3,95</v>
          </cell>
        </row>
        <row r="6150">
          <cell r="A6150">
            <v>101004</v>
          </cell>
          <cell r="B6150" t="str">
            <v>CARGA DE MISTURA ASFÁLTICA EM CAMINHÃO BASCULANTE 18 M³ (UNIDADE: T). AF_07/2020</v>
          </cell>
          <cell r="C6150" t="str">
            <v>T</v>
          </cell>
          <cell r="D6150" t="str">
            <v>4,20</v>
          </cell>
        </row>
        <row r="6151">
          <cell r="A6151">
            <v>101005</v>
          </cell>
          <cell r="B6151" t="str">
            <v>CARGA, MANOBRA E DESCARGA DE ÁGUA EM CAMINHÃO PIPA 6 M³. AF_07/2020</v>
          </cell>
          <cell r="C6151" t="str">
            <v>M3</v>
          </cell>
          <cell r="D6151" t="str">
            <v>10,93</v>
          </cell>
        </row>
        <row r="6152">
          <cell r="A6152">
            <v>101006</v>
          </cell>
          <cell r="B6152" t="str">
            <v>CARGA, MANOBRA E DESCARGA DE ÁGUA EM CAMINHÃO PIPA 10 M³. AF_07/2020</v>
          </cell>
          <cell r="C6152" t="str">
            <v>M3</v>
          </cell>
          <cell r="D6152" t="str">
            <v>11,81</v>
          </cell>
        </row>
        <row r="6153">
          <cell r="A6153">
            <v>101007</v>
          </cell>
          <cell r="B6153" t="str">
            <v>CARGA DE ÁGUA EM CAMINHÃO PIPA 6 M³. AF_07/2020</v>
          </cell>
          <cell r="C6153" t="str">
            <v>M3</v>
          </cell>
          <cell r="D6153" t="str">
            <v>3,16</v>
          </cell>
        </row>
        <row r="6154">
          <cell r="A6154">
            <v>101008</v>
          </cell>
          <cell r="B6154" t="str">
            <v>CARGA DE ÁGUA EM CAMINHÃO PIPA 10 M³. AF_07/2020</v>
          </cell>
          <cell r="C6154" t="str">
            <v>M3</v>
          </cell>
          <cell r="D6154" t="str">
            <v>3,12</v>
          </cell>
        </row>
        <row r="6155">
          <cell r="A6155">
            <v>101009</v>
          </cell>
          <cell r="B6155" t="str">
            <v>CARGA, MANOBRA E DESCARGA DE POSTE DE CONCRETO EM CAMINHÃO CARROCERIA COM GUINDAUTO (MUNCK) 11,7 TM. AF_07/2020</v>
          </cell>
          <cell r="C6155" t="str">
            <v>T</v>
          </cell>
          <cell r="D6155" t="str">
            <v>23,11</v>
          </cell>
        </row>
        <row r="6156">
          <cell r="A6156">
            <v>101010</v>
          </cell>
          <cell r="B6156" t="str">
            <v>CARGA, MANOBRA E DESCARGA DE PERFIL METÁLICO EM CAMINHÃO CARROCERIA COM GUINDAUTO (MUNCK) 11,7 TM. AF_07/2020</v>
          </cell>
          <cell r="C6156" t="str">
            <v>T</v>
          </cell>
          <cell r="D6156" t="str">
            <v>14,55</v>
          </cell>
        </row>
        <row r="6157">
          <cell r="A6157">
            <v>101013</v>
          </cell>
          <cell r="B6157" t="str">
            <v>CARGA, MANOBRA E DESCARGA DE TUBOS DE CONCRETO, DN MENOR OU IGUAL A 300 MM, EM CAMINHÃO CARROCERIA COM GUINDAUTO (MUNCK) 11,7 TM. AF_07/2020</v>
          </cell>
          <cell r="C6157" t="str">
            <v>T</v>
          </cell>
          <cell r="D6157" t="str">
            <v>25,32</v>
          </cell>
        </row>
        <row r="6158">
          <cell r="A6158">
            <v>101014</v>
          </cell>
          <cell r="B6158" t="str">
            <v>CARGA, MANOBRA E DESCARGA DE TUBOS DE CONCRETO, DN 400 MM, EM CAMINHÃO CARROCERIA COM GUINDAUTO (MUNCK) 11,7 TM. AF_07/2020</v>
          </cell>
          <cell r="C6158" t="str">
            <v>T</v>
          </cell>
          <cell r="D6158" t="str">
            <v>23,20</v>
          </cell>
        </row>
        <row r="6159">
          <cell r="A6159">
            <v>101015</v>
          </cell>
          <cell r="B6159" t="str">
            <v>CARGA, MANOBRA E DESCARGA DE TUBOS DE CONCRETO, DN 500 MM, EM CAMINHÃO CARROCERIA COM GUINDAUTO (MUNCK) 11,7 TM. AF_07/2020</v>
          </cell>
          <cell r="C6159" t="str">
            <v>T</v>
          </cell>
          <cell r="D6159" t="str">
            <v>19,05</v>
          </cell>
        </row>
        <row r="6160">
          <cell r="A6160">
            <v>101016</v>
          </cell>
          <cell r="B6160" t="str">
            <v>CARGA, MANOBRA E DESCARGA DE TUBOS METÁLICOS, DN MENOR OU IGUAL A 150 MM, EM CAMINHÃO CARROCERIA COM GUINDAUTO (MUNCK) 11,7 TM. AF_07/2020</v>
          </cell>
          <cell r="C6160" t="str">
            <v>T</v>
          </cell>
          <cell r="D6160" t="str">
            <v>22,05</v>
          </cell>
        </row>
        <row r="6161">
          <cell r="A6161">
            <v>101017</v>
          </cell>
          <cell r="B6161" t="str">
            <v>CARGA, MANOBRA E DESCARGA DE TUBOS METÁLICOS, DN 200 MM, EM CAMINHÃO CARROCERIA COM GUINDAUTO (MUNCK) 11,7 TM. AF_07/2020</v>
          </cell>
          <cell r="C6161" t="str">
            <v>T</v>
          </cell>
          <cell r="D6161" t="str">
            <v>16,72</v>
          </cell>
        </row>
        <row r="6162">
          <cell r="A6162">
            <v>101018</v>
          </cell>
          <cell r="B6162" t="str">
            <v>CARGA, MANOBRA E DESCARGA DE TUBOS METÁLICOS, DN 250 MM, EM CAMINHÃO CARROCERIA COM GUINDAUTO (MUNCK) 11,7 TM. AF_07/2020</v>
          </cell>
          <cell r="C6162" t="str">
            <v>T</v>
          </cell>
          <cell r="D6162" t="str">
            <v>13,74</v>
          </cell>
        </row>
        <row r="6163">
          <cell r="A6163">
            <v>101463</v>
          </cell>
          <cell r="B6163" t="str">
            <v>CARGA, MANOBRA E DESCARGA DE TUBOS DE CONCRETO, DN 600 MM, EM CAMINHÃO CARROCERIA COM GUINDAUTO (MUNCK) 11,7 TM. AF_07/2020</v>
          </cell>
          <cell r="C6163" t="str">
            <v>T</v>
          </cell>
          <cell r="D6163" t="str">
            <v>25,39</v>
          </cell>
        </row>
        <row r="6164">
          <cell r="A6164">
            <v>101464</v>
          </cell>
          <cell r="B6164" t="str">
            <v>CARGA, MANOBRA E DESCARGA DE TUBOS DE CONCRETO, DN 700 MM, EM CAMINHÃO CARROCERIA COM GUINDAUTO (MUNCK) 11,7 TM. AF_07/2020</v>
          </cell>
          <cell r="C6164" t="str">
            <v>T</v>
          </cell>
          <cell r="D6164" t="str">
            <v>19,50</v>
          </cell>
        </row>
        <row r="6165">
          <cell r="A6165">
            <v>101465</v>
          </cell>
          <cell r="B6165" t="str">
            <v>CARGA, MANOBRA E DESCARGA DE TUBOS DE CONCRETO, DN 800 MM, EM CAMINHÃO CARROCERIA COM GUINDAUTO (MUNCK) 11,7 TM. AF_07/2020</v>
          </cell>
          <cell r="C6165" t="str">
            <v>T</v>
          </cell>
          <cell r="D6165" t="str">
            <v>14,91</v>
          </cell>
        </row>
        <row r="6166">
          <cell r="A6166">
            <v>101466</v>
          </cell>
          <cell r="B6166" t="str">
            <v>CARGA, MANOBRA E DESCARGA DE TUBOS DE CONCRETO, DN 900 MM, EM CAMINHÃO CARROCERIA COM GUINDAUTO (MUNCK) 11,7 TM. AF_07/2020</v>
          </cell>
          <cell r="C6166" t="str">
            <v>T</v>
          </cell>
          <cell r="D6166" t="str">
            <v>12,13</v>
          </cell>
        </row>
        <row r="6167">
          <cell r="A6167">
            <v>101467</v>
          </cell>
          <cell r="B6167" t="str">
            <v>CARGA, MANOBRA E DESCARGA DE TUBOS DE CONCRETO, DN 1000 MM, EM CAMINHÃO CARROCERIA COM GUINDAUTO (MUNCK) 11,7 TM. AF_07/2020</v>
          </cell>
          <cell r="C6167" t="str">
            <v>T</v>
          </cell>
          <cell r="D6167" t="str">
            <v>10,15</v>
          </cell>
        </row>
        <row r="6168">
          <cell r="A6168">
            <v>101468</v>
          </cell>
          <cell r="B6168" t="str">
            <v>CARGA, MANOBRA E DESCARGA DE TUBOS DE CONCRETO, DN 1200 MM, EM CAMINHÃO CARROCERIA COM GUINDAUTO (MUNCK) 11,7 TM. AF_07/2020</v>
          </cell>
          <cell r="C6168" t="str">
            <v>T</v>
          </cell>
          <cell r="D6168" t="str">
            <v>9,28</v>
          </cell>
        </row>
        <row r="6169">
          <cell r="A6169">
            <v>101469</v>
          </cell>
          <cell r="B6169" t="str">
            <v>CARGA, MANOBRA E DESCARGA DE TUBOS METÁLICOS, DN 300 MM, EM CAMINHÃO CARROCERIA COM GUINDAUTO (MUNCK) 11,7 TM. AF_07/2020</v>
          </cell>
          <cell r="C6169" t="str">
            <v>T</v>
          </cell>
          <cell r="D6169" t="str">
            <v>20,78</v>
          </cell>
        </row>
        <row r="6170">
          <cell r="A6170">
            <v>101470</v>
          </cell>
          <cell r="B6170" t="str">
            <v>CARGA, MANOBRA E DESCARGA DE TUBOS METÁLICOS, DN 350 MM, EM CAMINHÃO CARROCERIA COM GUINDAUTO (MUNCK) 11,7 TM. AF_07/2020</v>
          </cell>
          <cell r="C6170" t="str">
            <v>T</v>
          </cell>
          <cell r="D6170" t="str">
            <v>16,49</v>
          </cell>
        </row>
        <row r="6171">
          <cell r="A6171">
            <v>101471</v>
          </cell>
          <cell r="B6171" t="str">
            <v>CARGA, MANOBRA E DESCARGA DE TUBOS METÁLICOS, DN 400 MM, EM CAMINHÃO CARROCERIA COM GUINDAUTO (MUNCK) 11,7 TM. AF_07/2020</v>
          </cell>
          <cell r="C6171" t="str">
            <v>T</v>
          </cell>
          <cell r="D6171" t="str">
            <v>14,15</v>
          </cell>
        </row>
        <row r="6172">
          <cell r="A6172">
            <v>101472</v>
          </cell>
          <cell r="B6172" t="str">
            <v>CARGA, MANOBRA E DESCARGA DE TUBOS METÁLICOS, DN 500 MM, EM CAMINHÃO CARROCERIA COM GUINDAUTO (MUNCK) 11,7 TM. AF_07/2020</v>
          </cell>
          <cell r="C6172" t="str">
            <v>T</v>
          </cell>
          <cell r="D6172" t="str">
            <v>11,01</v>
          </cell>
        </row>
        <row r="6173">
          <cell r="A6173">
            <v>101473</v>
          </cell>
          <cell r="B6173" t="str">
            <v>CARGA, MANOBRA E DESCARGA DE TUBOS METÁLICOS, DN 600 MM, EM CAMINHÃO CARROCERIA COM GUINDAUTO (MUNCK) 11,7 TM. AF_07/2020</v>
          </cell>
          <cell r="C6173" t="str">
            <v>T</v>
          </cell>
          <cell r="D6173" t="str">
            <v>15,85</v>
          </cell>
        </row>
        <row r="6174">
          <cell r="A6174">
            <v>101474</v>
          </cell>
          <cell r="B6174" t="str">
            <v>CARGA, MANOBRA E DESCARGA DE TUBOS METÁLICOS, DN 700 MM, EM CAMINHÃO CARROCERIA COM GUINDAUTO (MUNCK) 11,7 TM. AF_07/2020</v>
          </cell>
          <cell r="C6174" t="str">
            <v>T</v>
          </cell>
          <cell r="D6174" t="str">
            <v>11,34</v>
          </cell>
        </row>
        <row r="6175">
          <cell r="A6175">
            <v>101475</v>
          </cell>
          <cell r="B6175" t="str">
            <v>CARGA, MANOBRA E DESCARGA DE TUBOS METÁLICOS, DN 800 MM, EM CAMINHÃO CARROCERIA COM GUINDAUTO (MUNCK) 11,7 TM. AF_07/2020</v>
          </cell>
          <cell r="C6175" t="str">
            <v>T</v>
          </cell>
          <cell r="D6175" t="str">
            <v>10,07</v>
          </cell>
        </row>
        <row r="6176">
          <cell r="A6176">
            <v>101476</v>
          </cell>
          <cell r="B6176" t="str">
            <v>CARGA, MANOBRA E DESCARGA DE TUBOS METÁLICOS, DN 900 MM, EM CAMINHÃO CARROCERIA COM GUINDAUTO (MUNCK) 11,7 TM. AF_07/2020</v>
          </cell>
          <cell r="C6176" t="str">
            <v>T</v>
          </cell>
          <cell r="D6176" t="str">
            <v>8,98</v>
          </cell>
        </row>
        <row r="6177">
          <cell r="A6177">
            <v>101477</v>
          </cell>
          <cell r="B6177" t="str">
            <v>CARGA, MANOBRA E DESCARGA DE TUBOS METÁLICOS, DN 1000 MM, EM CAMINHÃO CARROCERIA COM GUINDAUTO (MUNCK) 11,7 TM. AF_07/2020</v>
          </cell>
          <cell r="C6177" t="str">
            <v>T</v>
          </cell>
          <cell r="D6177" t="str">
            <v>7,34</v>
          </cell>
        </row>
        <row r="6178">
          <cell r="A6178">
            <v>101478</v>
          </cell>
          <cell r="B6178" t="str">
            <v>CARGA, MANOBRA E DESCARGA DE TUBOS METÁLICOS, DN 1200 MM, EM CAMINHÃO CARROCERIA COM GUINDAUTO (MUNCK) 11,7 TM. AF_07/2020</v>
          </cell>
          <cell r="C6178" t="str">
            <v>T</v>
          </cell>
          <cell r="D6178" t="str">
            <v>6,24</v>
          </cell>
        </row>
        <row r="6179">
          <cell r="A6179">
            <v>101480</v>
          </cell>
          <cell r="B6179" t="str">
            <v>CARGA, MANOBRA E DESCARGA DE TUBOS PLÁSTICOS, DN 250 MM, EM CAMINHÃO CARROCERIA COM GUINDAUTO (MUNCK) 11,7 TM. AF_07/2020</v>
          </cell>
          <cell r="C6179" t="str">
            <v>T</v>
          </cell>
          <cell r="D6179" t="str">
            <v>37,16</v>
          </cell>
        </row>
        <row r="6180">
          <cell r="A6180">
            <v>101481</v>
          </cell>
          <cell r="B6180" t="str">
            <v>CARGA, MANOBRA E DESCARGA DE TUBOS PLÁSTICOS, DN 300 MM, EM CAMINHÃO CARROCERIA COM GUINDAUTO (MUNCK) 11,7 TM. AF_07/2020</v>
          </cell>
          <cell r="C6180" t="str">
            <v>T</v>
          </cell>
          <cell r="D6180" t="str">
            <v>26,85</v>
          </cell>
        </row>
        <row r="6181">
          <cell r="A6181">
            <v>101482</v>
          </cell>
          <cell r="B6181" t="str">
            <v>CARGA, MANOBRA E DESCARGA DE TUBOS PLÁSTICOS, DN 400 MM, EM CAMINHÃO CARROCERIA COM GUINDAUTO (MUNCK) 11,7 TM. AF_07/20</v>
          </cell>
          <cell r="C6181" t="str">
            <v>T</v>
          </cell>
          <cell r="D6181" t="str">
            <v>20,07</v>
          </cell>
        </row>
        <row r="6182">
          <cell r="A6182">
            <v>101483</v>
          </cell>
          <cell r="B6182" t="str">
            <v>CARGA, MANOBRA E DESCARGA DE TUBOS PLÁSTICOS, DN 500 MM, EM CAMINHÃO CARROCERIA COM GUINDAUTO (MUNCK) 11,7 TM. AF_07/2020</v>
          </cell>
          <cell r="C6182" t="str">
            <v>T</v>
          </cell>
          <cell r="D6182" t="str">
            <v>20,82</v>
          </cell>
        </row>
        <row r="6183">
          <cell r="A6183">
            <v>101484</v>
          </cell>
          <cell r="B6183" t="str">
            <v>CARGA, MANOBRA E DESCARGA DE TUBOS PLÁSTICOS, DN 600 MM, EM CAMINHÃO CARROCERIA COM GUINDAUTO (MUNCK) 11,7 TM. AF_07/2020</v>
          </cell>
          <cell r="C6183" t="str">
            <v>T</v>
          </cell>
          <cell r="D6183" t="str">
            <v>107,94</v>
          </cell>
        </row>
        <row r="6184">
          <cell r="A6184">
            <v>101485</v>
          </cell>
          <cell r="B6184" t="str">
            <v>CARGA, MANOBRA E DESCARGA DE TUBOS PLÁSTICOS, DN 750 MM, EM CAMINHÃO CARROCERIA COM GUINDAUTO (MUNCK) 11,7 TM. AF_07/2020</v>
          </cell>
          <cell r="C6184" t="str">
            <v>T</v>
          </cell>
          <cell r="D6184" t="str">
            <v>82,85</v>
          </cell>
        </row>
        <row r="6185">
          <cell r="A6185">
            <v>101486</v>
          </cell>
          <cell r="B6185" t="str">
            <v>CARGA, MANOBRA E DESCARGA DE TUBOS PLÁSTICOS, DN 900 MM, EM CAMINHÃO CARROCERIA COM GUINDAUTO (MUNCK) 11,7 TM. AF_07/2020</v>
          </cell>
          <cell r="C6185" t="str">
            <v>T</v>
          </cell>
          <cell r="D6185" t="str">
            <v>74,64</v>
          </cell>
        </row>
        <row r="6186">
          <cell r="A6186">
            <v>101487</v>
          </cell>
          <cell r="B6186" t="str">
            <v>CARGA, MANOBRA E DESCARGA DE TUBOS PLÁSTICOS, DN 1000 MM, EM CAMINHÃO CARROCERIA COM GUINDAUTO (MUNCK) 11,7 TM. AF_07/2020</v>
          </cell>
          <cell r="C6186" t="str">
            <v>T</v>
          </cell>
          <cell r="D6186" t="str">
            <v>54,64</v>
          </cell>
        </row>
        <row r="6187">
          <cell r="A6187">
            <v>101488</v>
          </cell>
          <cell r="B6187" t="str">
            <v>CARGA, MANOBRA E DESCARGA DE TUBOS PLÁSTICOS, DN 1200 MM, EM CAMINHÃO CARROCERIA COM GUINDAUTO (MUNCK) 11,7 TM. AF_07/2020</v>
          </cell>
          <cell r="C6187" t="str">
            <v>T</v>
          </cell>
          <cell r="D6187" t="str">
            <v>47,28</v>
          </cell>
        </row>
        <row r="6188">
          <cell r="A6188">
            <v>101188</v>
          </cell>
          <cell r="B6188" t="str">
            <v>RECOMPOSIÇÃO PARCIAL DE ARAME FARPADO Nº 14 CLASSE 250, FIXADO EM CERCA COM MOURÕES DE CONCRETO - FORNECIMENTO E INSTALAÇÃO. AF_05/2020</v>
          </cell>
          <cell r="C6188" t="str">
            <v>M</v>
          </cell>
          <cell r="D6188" t="str">
            <v>3,85</v>
          </cell>
        </row>
        <row r="6189">
          <cell r="A6189">
            <v>101189</v>
          </cell>
          <cell r="B6189" t="str">
            <v>CERCA COM MOURÕES DE CONCRETO, RETO, H=3,00 M, ESPAÇAMENTO DE 2,5 M, CRAVADOS 0,5 M, COM 4 FIOS DE ARAME FARPADO Nº 14 CLASSE 250 - FORNECIMENTO E INSTALAÇÃO. AF_05/2020</v>
          </cell>
          <cell r="C6189" t="str">
            <v>M</v>
          </cell>
          <cell r="D6189" t="str">
            <v>43,12</v>
          </cell>
        </row>
        <row r="6190">
          <cell r="A6190">
            <v>101190</v>
          </cell>
          <cell r="B6190" t="str">
            <v>CERCA COM MOURÕES DE CONCRETO, RETO, H=3,00 M, ESPAÇAMENTO DE 2,5 M, CRAVADOS 0,5 M, COM 4 FIOS DE ARAME DE AÇO OVALADO 15X17 - FORNECIMENTO E INSTALAÇÃO. AF_05/2020</v>
          </cell>
          <cell r="C6190" t="str">
            <v>M</v>
          </cell>
          <cell r="D6190" t="str">
            <v>42,77</v>
          </cell>
        </row>
        <row r="6191">
          <cell r="A6191">
            <v>101191</v>
          </cell>
          <cell r="B6191" t="str">
            <v>CERCA COM MOURÕES DE CONCRETO, RETO, H=3,00 M, ESPAÇAMENTO DE 2,5 M, CRAVADOS 0,5 M, COM 4 FIOS DE ARAME MISTO - FORNECIMENTO E INSTALAÇÃO. AF_05/2020</v>
          </cell>
          <cell r="C6191" t="str">
            <v>M</v>
          </cell>
          <cell r="D6191" t="str">
            <v>42,94</v>
          </cell>
        </row>
        <row r="6192">
          <cell r="A6192">
            <v>101192</v>
          </cell>
          <cell r="B6192" t="str">
            <v>CERCA COM MOURÕES DE CONCRETO, RETO, H=2,30 M, ESPAÇAMENTO DE 2,5 M, CRAVADOS 0,5 M, COM 4 FIOS DE ARAME FARPADO Nº 14 CLASSE 250 - FORNECIMENTO E INSTALAÇÃO. AF_05/2020</v>
          </cell>
          <cell r="C6192" t="str">
            <v>M</v>
          </cell>
          <cell r="D6192" t="str">
            <v>42,97</v>
          </cell>
        </row>
        <row r="6193">
          <cell r="A6193">
            <v>101193</v>
          </cell>
          <cell r="B6193" t="str">
            <v>CERCA COM MOURÕES DE CONCRETO, RETO, H=2,30 M, ESPAÇAMENTO DE 2,5 M, CRAVADOS 0,5 M, COM 4 FIOS DE ARAME DE AÇO OVALADO 15X17 - FORNECIMENTO E INSTALAÇÃO. AF_05/2020</v>
          </cell>
          <cell r="C6193" t="str">
            <v>M</v>
          </cell>
          <cell r="D6193" t="str">
            <v>39,55</v>
          </cell>
        </row>
        <row r="6194">
          <cell r="A6194">
            <v>101194</v>
          </cell>
          <cell r="B6194" t="str">
            <v>CERCA COM MOURÕES DE CONCRETO, RETO, H=2,30 M, ESPAÇAMENTO DE 2,5 M, CRAVADOS 0,5 M, COM 4 FIOS DE ARAME MISTO - FORNECIMENTO E INSTALAÇÃO. AF_05/2020</v>
          </cell>
          <cell r="C6194" t="str">
            <v>M</v>
          </cell>
          <cell r="D6194" t="str">
            <v>39,72</v>
          </cell>
        </row>
        <row r="6195">
          <cell r="A6195">
            <v>101197</v>
          </cell>
          <cell r="B6195" t="str">
            <v>CERCA COM MOURÕES DE CONCRETO, SEÇÃO "T" PONTA INCLINADA, 10X10 CM, ESPAÇAMENTO DE 2,5 M, CRAVADOS 0,5 M, COM 11 FIOS DE ARAME FARPADO Nº 14 - FORNECIMENTO E INSTALAÇÃO. AF_05/2020</v>
          </cell>
          <cell r="C6195" t="str">
            <v>M</v>
          </cell>
          <cell r="D6195" t="str">
            <v>85,35</v>
          </cell>
        </row>
        <row r="6196">
          <cell r="A6196">
            <v>101198</v>
          </cell>
          <cell r="B6196" t="str">
            <v>CERCA COM MOURÕES DE CONCRETO, SEÇÃO "T" PONTA INCLINADA, 10X10 CM, ESPAÇAMENTO DE 2,5 M, CRAVADOS 0,5 M, COM 11 FIOS DE ARAME DE AÇO OVALADO 15X17 - FORNECIMENTO E INSTALAÇÃO. AF_05/2020</v>
          </cell>
          <cell r="C6196" t="str">
            <v>M</v>
          </cell>
          <cell r="D6196" t="str">
            <v>58,37</v>
          </cell>
        </row>
        <row r="6197">
          <cell r="A6197">
            <v>101199</v>
          </cell>
          <cell r="B6197" t="str">
            <v>CERCA COM MOURÕES DE CONCRETO, SEÇÃO "T" PONTA INCLINADA, 10X10CM, ESPAÇAMENTO DE 2,5M, CRAVADOS 0,5M, COM 11 FIOS DE ARAME MISTO - FORNECIMENTO E INSTALAÇÃO. AF_05/2020</v>
          </cell>
          <cell r="C6197" t="str">
            <v>M</v>
          </cell>
          <cell r="D6197" t="str">
            <v>58,80</v>
          </cell>
        </row>
        <row r="6198">
          <cell r="A6198">
            <v>101200</v>
          </cell>
          <cell r="B6198" t="str">
            <v>CERCA COM MOURÕES DE MADEIRA, 7,5X7,5 CM, ESPAÇAMENTO DE 2,5 M, ALTURA LIVRE DE 2 M, CRAVADOS 0,5 M, COM 4 FIOS DE ARAME FARPADO Nº 14 CLASSE 250 - FORNECIMENTO E INSTALAÇÃO. AF_05/2020</v>
          </cell>
          <cell r="C6198" t="str">
            <v>M</v>
          </cell>
          <cell r="D6198" t="str">
            <v>30,48</v>
          </cell>
        </row>
        <row r="6199">
          <cell r="A6199">
            <v>101201</v>
          </cell>
          <cell r="B6199" t="str">
            <v>CERCA COM MOURÕES DE MADEIRA, 7,5X7,5 CM, ESPAÇAMENTO DE 2,5 M, ALTURA LIVRE DE 2 M, CRAVADOS 0,5 M, COM 8 FIOS DE ARAME FARPADO Nº 14 CLASSE 250 - FORNECIMENTO E INSTALAÇÃO. AF_05/2020</v>
          </cell>
          <cell r="C6199" t="str">
            <v>M</v>
          </cell>
          <cell r="D6199" t="str">
            <v>38,42</v>
          </cell>
        </row>
        <row r="6200">
          <cell r="A6200">
            <v>101202</v>
          </cell>
          <cell r="B6200" t="str">
            <v>CERCA COM MOURÕES DE MADEIRA ROLIÇA, DIÂMETRO 11 CM, ESPAÇAMENTO DE 2,5 M, ALTURA LIVRE DE 1,7 M, CRAVADOS 0,5 M, COM 5 FIOS DE ARAME FARPADO Nº 14 CLASSE 250 - FORNECIMENTO E INSTALAÇÃO. AF_05/2020</v>
          </cell>
          <cell r="C6200" t="str">
            <v>M</v>
          </cell>
          <cell r="D6200" t="str">
            <v>27,14</v>
          </cell>
        </row>
        <row r="6201">
          <cell r="A6201">
            <v>101203</v>
          </cell>
          <cell r="B6201" t="str">
            <v>CERCA COM MOURÕES DE MADEIRA ROLIÇA, DIÂMETRO 11 CM, ESPAÇAMENTO DE 2,5 M, ALTURA LIVRE DE 1,7 M, CRAVADOS 0,5 M, COM 5 FIOS DE ARAME DE AÇO OVALADO 15X17 - FORNECIMENTO E INSTALAÇÃO. AF_05/2020</v>
          </cell>
          <cell r="C6201" t="str">
            <v>M</v>
          </cell>
          <cell r="D6201" t="str">
            <v>26,71</v>
          </cell>
        </row>
        <row r="6202">
          <cell r="A6202">
            <v>101204</v>
          </cell>
          <cell r="B6202" t="str">
            <v>CERCA COM MOURÕES DE MADEIRA ROLIÇA, DIÂMETRO 11 CM, ESPAÇAMENTO DE 2,5 M, ALTURA LIVRE DE 1,7 M, CRAVADOS 0,5 M, COM 5 FIOS DE ARAME MISTO - FORNECIMENTO E INSTALAÇÃO. AF_05/2020</v>
          </cell>
          <cell r="C6202" t="str">
            <v>M</v>
          </cell>
          <cell r="D6202" t="str">
            <v>26,88</v>
          </cell>
        </row>
        <row r="6203">
          <cell r="A6203">
            <v>101205</v>
          </cell>
          <cell r="B6203" t="str">
            <v>PORTÃO COM MOURÕES DE MADEIRA ROLIÇA, DIÂMETRO 11 CM, COM 5 FIOS DE ARAME FARPADO Nº 14 CLASSE 250, SEM DOBRADIÇAS - FORNECIMENTO E INSTALAÇÃO. AF_05/2020</v>
          </cell>
          <cell r="C6203" t="str">
            <v>M</v>
          </cell>
          <cell r="D6203" t="str">
            <v>27,14</v>
          </cell>
        </row>
        <row r="6204">
          <cell r="A6204" t="str">
            <v>74244/1</v>
          </cell>
          <cell r="B6204" t="str">
            <v>ALAMBRADO PARA QUADRA POLIESPORTIVA, ESTRUTURADO POR TUBOS DE ACO GALVANIZADO, COM COSTURA, DIN 2440, DIAMETRO 2", COM TELA DE ARAME GALVANIZADO, FIO 14 BWG E MALHA QUADRADA 5X5CM</v>
          </cell>
          <cell r="C6204" t="str">
            <v>M2</v>
          </cell>
          <cell r="D6204" t="str">
            <v>126,31</v>
          </cell>
        </row>
        <row r="6205">
          <cell r="A6205">
            <v>98509</v>
          </cell>
          <cell r="B6205" t="str">
            <v>PLANTIO DE ARBUSTO OU  CERCA VIVA. AF_05/2018</v>
          </cell>
          <cell r="C6205" t="str">
            <v>UN</v>
          </cell>
          <cell r="D6205" t="str">
            <v>22,59</v>
          </cell>
        </row>
        <row r="6206">
          <cell r="A6206">
            <v>98510</v>
          </cell>
          <cell r="B6206" t="str">
            <v>PLANTIO DE ÁRVORE ORNAMENTAL COM ALTURA DE MUDA MENOR OU IGUAL A 2,00 M. AF_05/2018</v>
          </cell>
          <cell r="C6206" t="str">
            <v>UN</v>
          </cell>
          <cell r="D6206" t="str">
            <v>38,52</v>
          </cell>
        </row>
        <row r="6207">
          <cell r="A6207">
            <v>98511</v>
          </cell>
          <cell r="B6207" t="str">
            <v>PLANTIO DE ÁRVORE ORNAMENTAL COM ALTURA DE MUDA MAIOR QUE 2,00 M E MENOR OU IGUAL A 4,00 M. AF_05/2018</v>
          </cell>
          <cell r="C6207" t="str">
            <v>UN</v>
          </cell>
          <cell r="D6207" t="str">
            <v>70,49</v>
          </cell>
        </row>
        <row r="6208">
          <cell r="A6208">
            <v>98516</v>
          </cell>
          <cell r="B6208" t="str">
            <v>PLANTIO DE PALMEIRA COM ALTURA DE MUDA MENOR OU IGUAL A 2,00 M. AF_05/2018</v>
          </cell>
          <cell r="C6208" t="str">
            <v>UN</v>
          </cell>
          <cell r="D6208" t="str">
            <v>210,21</v>
          </cell>
        </row>
        <row r="6209">
          <cell r="A6209">
            <v>98519</v>
          </cell>
          <cell r="B6209" t="str">
            <v>REVOLVIMENTO E LIMPEZA MANUAL DE SOLO. AF_05/2018</v>
          </cell>
          <cell r="C6209" t="str">
            <v>M2</v>
          </cell>
          <cell r="D6209" t="str">
            <v>1,43</v>
          </cell>
        </row>
        <row r="6210">
          <cell r="A6210">
            <v>98520</v>
          </cell>
          <cell r="B6210" t="str">
            <v>APLICAÇÃO DE ADUBO EM SOLO. AF_05/2018</v>
          </cell>
          <cell r="C6210" t="str">
            <v>M2</v>
          </cell>
          <cell r="D6210" t="str">
            <v>4,85</v>
          </cell>
        </row>
        <row r="6211">
          <cell r="A6211">
            <v>98521</v>
          </cell>
          <cell r="B6211" t="str">
            <v>APLICAÇÃO DE CALCÁRIO PARA CORREÇÃO DO PH DO SOLO. AF_05/2018</v>
          </cell>
          <cell r="C6211" t="str">
            <v>M2</v>
          </cell>
          <cell r="D6211" t="str">
            <v>0,25</v>
          </cell>
        </row>
        <row r="6212">
          <cell r="A6212">
            <v>98522</v>
          </cell>
          <cell r="B6212" t="str">
            <v>ALAMBRADO EM MOURÕES DE CONCRETO, COM TELA DE ARAME GALVANIZADO (INCLUSIVE MURETA EM CONCRETO). AF_05/2018</v>
          </cell>
          <cell r="C6212" t="str">
            <v>M</v>
          </cell>
          <cell r="D6212" t="str">
            <v>110,55</v>
          </cell>
        </row>
        <row r="6213">
          <cell r="A6213">
            <v>98524</v>
          </cell>
          <cell r="B6213" t="str">
            <v>LIMPEZA MANUAL DE VEGETAÇÃO EM TERRENO COM ENXADA.AF_05/2018</v>
          </cell>
          <cell r="C6213" t="str">
            <v>M2</v>
          </cell>
          <cell r="D6213" t="str">
            <v>2,31</v>
          </cell>
        </row>
        <row r="6214">
          <cell r="A6214">
            <v>98503</v>
          </cell>
          <cell r="B6214" t="str">
            <v>PLANTIO DE GRAMA EM PAVIMENTO CONCREGRAMA. AF_05/2018</v>
          </cell>
          <cell r="C6214" t="str">
            <v>M2</v>
          </cell>
          <cell r="D6214" t="str">
            <v>15,44</v>
          </cell>
        </row>
        <row r="6215">
          <cell r="A6215">
            <v>98504</v>
          </cell>
          <cell r="B6215" t="str">
            <v>PLANTIO DE GRAMA EM PLACAS. AF_05/2018</v>
          </cell>
          <cell r="C6215" t="str">
            <v>M2</v>
          </cell>
          <cell r="D6215" t="str">
            <v>7,82</v>
          </cell>
        </row>
        <row r="6216">
          <cell r="A6216">
            <v>98505</v>
          </cell>
          <cell r="B6216" t="str">
            <v>PLANTIO DE FORRAÇÃO. AF_05/2018</v>
          </cell>
          <cell r="C6216" t="str">
            <v>M2</v>
          </cell>
          <cell r="D6216" t="str">
            <v>33,02</v>
          </cell>
        </row>
        <row r="6217">
          <cell r="A6217">
            <v>98525</v>
          </cell>
          <cell r="B6217" t="str">
            <v>LIMPEZA MECANIZADA DE CAMADA VEGETAL, VEGETAÇÃO E PEQUENAS ÁRVORES (DIÂMETRO DE TRONCO MENOR QUE 0,20 M), COM TRATOR DE ESTEIRAS.AF_05/2018</v>
          </cell>
          <cell r="C6217" t="str">
            <v>M2</v>
          </cell>
          <cell r="D6217" t="str">
            <v>0,24</v>
          </cell>
        </row>
        <row r="6218">
          <cell r="A6218">
            <v>98526</v>
          </cell>
          <cell r="B6218" t="str">
            <v>REMOÇÃO DE RAÍZES REMANESCENTES DE TRONCO DE ÁRVORE COM DIÂMETRO MAIOR OU IGUAL A 0,20 M E MENOR QUE 0,40 M.AF_05/2018</v>
          </cell>
          <cell r="C6218" t="str">
            <v>UN</v>
          </cell>
          <cell r="D6218" t="str">
            <v>51,87</v>
          </cell>
        </row>
        <row r="6219">
          <cell r="A6219">
            <v>98527</v>
          </cell>
          <cell r="B6219" t="str">
            <v>REMOÇÃO DE RAÍZES REMANESCENTES DE TRONCO DE ÁRVORE COM DIÂMETRO MAIOR OU IGUAL A 0,40 M E MENOR QUE 0,60 M.AF_05/2018</v>
          </cell>
          <cell r="C6219" t="str">
            <v>UN</v>
          </cell>
          <cell r="D6219" t="str">
            <v>111,68</v>
          </cell>
        </row>
        <row r="6220">
          <cell r="A6220">
            <v>98528</v>
          </cell>
          <cell r="B6220" t="str">
            <v>REMOÇÃO DE RAÍZES REMANESCENTES DE TRONCO DE ÁRVORE COM DIÂMETRO MAIOR OU IGUAL A 0,60 M.AF_05/2018</v>
          </cell>
          <cell r="C6220" t="str">
            <v>UN</v>
          </cell>
          <cell r="D6220" t="str">
            <v>163,31</v>
          </cell>
        </row>
        <row r="6221">
          <cell r="A6221">
            <v>98529</v>
          </cell>
          <cell r="B6221" t="str">
            <v>CORTE RASO E RECORTE DE ÁRVORE COM DIÂMETRO DE TRONCO MAIOR OU IGUAL A 0,20 M E MENOR QUE 0,40 M.AF_05/2018</v>
          </cell>
          <cell r="C6221" t="str">
            <v>UN</v>
          </cell>
          <cell r="D6221" t="str">
            <v>50,07</v>
          </cell>
        </row>
        <row r="6222">
          <cell r="A6222">
            <v>98530</v>
          </cell>
          <cell r="B6222" t="str">
            <v>CORTE RASO E RECORTE DE ÁRVORE COM DIÂMETRO DE TRONCO MAIOR OU IGUAL A 0,40 M E MENOR QUE 0,60 M.AF_05/2018</v>
          </cell>
          <cell r="C6222" t="str">
            <v>UN</v>
          </cell>
          <cell r="D6222" t="str">
            <v>89,21</v>
          </cell>
        </row>
        <row r="6223">
          <cell r="A6223">
            <v>98531</v>
          </cell>
          <cell r="B6223" t="str">
            <v>CORTE RASO E RECORTE DE ÁRVORE COM DIÂMETRO DE TRONCO MAIOR OU IGUAL A 0,60 M.AF_05/2018</v>
          </cell>
          <cell r="C6223" t="str">
            <v>UN</v>
          </cell>
          <cell r="D6223" t="str">
            <v>182,06</v>
          </cell>
        </row>
        <row r="6224">
          <cell r="A6224">
            <v>98532</v>
          </cell>
          <cell r="B6224" t="str">
            <v>PODA EM ALTURA DE ÁRVORE COM DIÂMETRO DE TRONCO MENOR QUE 0,20 M.AF_05/2018</v>
          </cell>
          <cell r="C6224" t="str">
            <v>UN</v>
          </cell>
          <cell r="D6224" t="str">
            <v>68,52</v>
          </cell>
        </row>
        <row r="6225">
          <cell r="A6225">
            <v>98533</v>
          </cell>
          <cell r="B6225" t="str">
            <v>PODA EM ALTURA DE ÁRVORE COM DIÂMETRO DE TRONCO MAIOR OU IGUAL A 0,20 M E MENOR QUE 0,40 M.AF_05/2018</v>
          </cell>
          <cell r="C6225" t="str">
            <v>UN</v>
          </cell>
          <cell r="D6225" t="str">
            <v>186,37</v>
          </cell>
        </row>
        <row r="6226">
          <cell r="A6226">
            <v>98534</v>
          </cell>
          <cell r="B6226" t="str">
            <v>PODA EM ALTURA DE ÁRVORE COM DIÂMETRO DE TRONCO MAIOR OU IGUAL A 0,40 M E MENOR QUE 0,60 M.AF_05/2018</v>
          </cell>
          <cell r="C6226" t="str">
            <v>UN</v>
          </cell>
          <cell r="D6226" t="str">
            <v>479,02</v>
          </cell>
        </row>
        <row r="6227">
          <cell r="A6227">
            <v>98535</v>
          </cell>
          <cell r="B6227" t="str">
            <v>PODA EM ALTURA DE ÁRVORE COM DIÂMETRO DE TRONCO MAIOR OU IGUAL A 0,60 M.AF_05/2018</v>
          </cell>
          <cell r="C6227" t="str">
            <v>UN</v>
          </cell>
          <cell r="D6227" t="str">
            <v>755,52</v>
          </cell>
        </row>
        <row r="6228">
          <cell r="A6228">
            <v>88238</v>
          </cell>
          <cell r="B6228" t="str">
            <v>AJUDANTE DE ARMADOR COM ENCARGOS COMPLEMENTARES</v>
          </cell>
          <cell r="C6228" t="str">
            <v>H</v>
          </cell>
          <cell r="D6228" t="str">
            <v>14,26</v>
          </cell>
        </row>
        <row r="6229">
          <cell r="A6229">
            <v>88239</v>
          </cell>
          <cell r="B6229" t="str">
            <v>AJUDANTE DE CARPINTEIRO COM ENCARGOS COMPLEMENTARES</v>
          </cell>
          <cell r="C6229" t="str">
            <v>H</v>
          </cell>
          <cell r="D6229" t="str">
            <v>15,44</v>
          </cell>
        </row>
        <row r="6230">
          <cell r="A6230">
            <v>88240</v>
          </cell>
          <cell r="B6230" t="str">
            <v>AJUDANTE DE ESTRUTURA METÁLICA COM ENCARGOS COMPLEMENTARES</v>
          </cell>
          <cell r="C6230" t="str">
            <v>H</v>
          </cell>
          <cell r="D6230" t="str">
            <v>12,48</v>
          </cell>
        </row>
        <row r="6231">
          <cell r="A6231">
            <v>88241</v>
          </cell>
          <cell r="B6231" t="str">
            <v>AJUDANTE DE OPERAÇÃO EM GERAL COM ENCARGOS COMPLEMENTARES</v>
          </cell>
          <cell r="C6231" t="str">
            <v>H</v>
          </cell>
          <cell r="D6231" t="str">
            <v>14,58</v>
          </cell>
        </row>
        <row r="6232">
          <cell r="A6232">
            <v>88242</v>
          </cell>
          <cell r="B6232" t="str">
            <v>AJUDANTE DE PEDREIRO COM ENCARGOS COMPLEMENTARES</v>
          </cell>
          <cell r="C6232" t="str">
            <v>H</v>
          </cell>
          <cell r="D6232" t="str">
            <v>14,62</v>
          </cell>
        </row>
        <row r="6233">
          <cell r="A6233">
            <v>88243</v>
          </cell>
          <cell r="B6233" t="str">
            <v>AJUDANTE ESPECIALIZADO COM ENCARGOS COMPLEMENTARES</v>
          </cell>
          <cell r="C6233" t="str">
            <v>H</v>
          </cell>
          <cell r="D6233" t="str">
            <v>17,43</v>
          </cell>
        </row>
        <row r="6234">
          <cell r="A6234">
            <v>88245</v>
          </cell>
          <cell r="B6234" t="str">
            <v>ARMADOR COM ENCARGOS COMPLEMENTARES</v>
          </cell>
          <cell r="C6234" t="str">
            <v>H</v>
          </cell>
          <cell r="D6234" t="str">
            <v>18,30</v>
          </cell>
        </row>
        <row r="6235">
          <cell r="A6235">
            <v>88246</v>
          </cell>
          <cell r="B6235" t="str">
            <v>ASSENTADOR DE TUBOS COM ENCARGOS COMPLEMENTARES</v>
          </cell>
          <cell r="C6235" t="str">
            <v>H</v>
          </cell>
          <cell r="D6235" t="str">
            <v>18,40</v>
          </cell>
        </row>
        <row r="6236">
          <cell r="A6236">
            <v>88247</v>
          </cell>
          <cell r="B6236" t="str">
            <v>AUXILIAR DE ELETRICISTA COM ENCARGOS COMPLEMENTARES</v>
          </cell>
          <cell r="C6236" t="str">
            <v>H</v>
          </cell>
          <cell r="D6236" t="str">
            <v>14,52</v>
          </cell>
        </row>
        <row r="6237">
          <cell r="A6237">
            <v>88248</v>
          </cell>
          <cell r="B6237" t="str">
            <v>AUXILIAR DE ENCANADOR OU BOMBEIRO HIDRÁULICO COM ENCARGOS COMPLEMENTARES</v>
          </cell>
          <cell r="C6237" t="str">
            <v>H</v>
          </cell>
          <cell r="D6237" t="str">
            <v>14,06</v>
          </cell>
        </row>
        <row r="6238">
          <cell r="A6238">
            <v>88249</v>
          </cell>
          <cell r="B6238" t="str">
            <v>AUXILIAR DE LABORATÓRIO COM ENCARGOS COMPLEMENTARES</v>
          </cell>
          <cell r="C6238" t="str">
            <v>H</v>
          </cell>
          <cell r="D6238" t="str">
            <v>15,35</v>
          </cell>
        </row>
        <row r="6239">
          <cell r="A6239">
            <v>88250</v>
          </cell>
          <cell r="B6239" t="str">
            <v>AUXILIAR DE MECÂNICO COM ENCARGOS COMPLEMENTARES</v>
          </cell>
          <cell r="C6239" t="str">
            <v>H</v>
          </cell>
          <cell r="D6239" t="str">
            <v>13,73</v>
          </cell>
        </row>
        <row r="6240">
          <cell r="A6240">
            <v>88251</v>
          </cell>
          <cell r="B6240" t="str">
            <v>AUXILIAR DE SERRALHEIRO COM ENCARGOS COMPLEMENTARES</v>
          </cell>
          <cell r="C6240" t="str">
            <v>H</v>
          </cell>
          <cell r="D6240" t="str">
            <v>14,93</v>
          </cell>
        </row>
        <row r="6241">
          <cell r="A6241">
            <v>88252</v>
          </cell>
          <cell r="B6241" t="str">
            <v>AUXILIAR DE SERVIÇOS GERAIS COM ENCARGOS COMPLEMENTARES</v>
          </cell>
          <cell r="C6241" t="str">
            <v>H</v>
          </cell>
          <cell r="D6241" t="str">
            <v>15,29</v>
          </cell>
        </row>
        <row r="6242">
          <cell r="A6242">
            <v>88253</v>
          </cell>
          <cell r="B6242" t="str">
            <v>AUXILIAR DE TOPÓGRAFO COM ENCARGOS COMPLEMENTARES</v>
          </cell>
          <cell r="C6242" t="str">
            <v>H</v>
          </cell>
          <cell r="D6242" t="str">
            <v>6,64</v>
          </cell>
        </row>
        <row r="6243">
          <cell r="A6243">
            <v>88255</v>
          </cell>
          <cell r="B6243" t="str">
            <v>AUXILIAR TÉCNICO DE ENGENHARIA COM ENCARGOS COMPLEMENTARES</v>
          </cell>
          <cell r="C6243" t="str">
            <v>H</v>
          </cell>
          <cell r="D6243" t="str">
            <v>27,41</v>
          </cell>
        </row>
        <row r="6244">
          <cell r="A6244">
            <v>88256</v>
          </cell>
          <cell r="B6244" t="str">
            <v>AZULEJISTA OU LADRILHISTA COM ENCARGOS COMPLEMENTARES</v>
          </cell>
          <cell r="C6244" t="str">
            <v>H</v>
          </cell>
          <cell r="D6244" t="str">
            <v>19,47</v>
          </cell>
        </row>
        <row r="6245">
          <cell r="A6245">
            <v>88257</v>
          </cell>
          <cell r="B6245" t="str">
            <v>BLASTER, DINAMITADOR OU CABO DE FOGO COM ENCARGOS COMPLEMENTARES</v>
          </cell>
          <cell r="C6245" t="str">
            <v>H</v>
          </cell>
          <cell r="D6245" t="str">
            <v>16,09</v>
          </cell>
        </row>
        <row r="6246">
          <cell r="A6246">
            <v>88258</v>
          </cell>
          <cell r="B6246" t="str">
            <v>CADASTRISTA DE REDES DE AGUA E ESGOTO COM ENCARGOS COMPLEMENTARES</v>
          </cell>
          <cell r="C6246" t="str">
            <v>H</v>
          </cell>
          <cell r="D6246" t="str">
            <v>12,21</v>
          </cell>
        </row>
        <row r="6247">
          <cell r="A6247">
            <v>88259</v>
          </cell>
          <cell r="B6247" t="str">
            <v>CALAFETADOR/CALAFATE COM ENCARGOS COMPLEMENTARES</v>
          </cell>
          <cell r="C6247" t="str">
            <v>H</v>
          </cell>
          <cell r="D6247" t="str">
            <v>21,22</v>
          </cell>
        </row>
        <row r="6248">
          <cell r="A6248">
            <v>88260</v>
          </cell>
          <cell r="B6248" t="str">
            <v>CALCETEIRO COM ENCARGOS COMPLEMENTARES</v>
          </cell>
          <cell r="C6248" t="str">
            <v>H</v>
          </cell>
          <cell r="D6248" t="str">
            <v>18,52</v>
          </cell>
        </row>
        <row r="6249">
          <cell r="A6249">
            <v>88261</v>
          </cell>
          <cell r="B6249" t="str">
            <v>CARPINTEIRO DE ESQUADRIA COM ENCARGOS COMPLEMENTARES</v>
          </cell>
          <cell r="C6249" t="str">
            <v>H</v>
          </cell>
          <cell r="D6249" t="str">
            <v>18,27</v>
          </cell>
        </row>
        <row r="6250">
          <cell r="A6250">
            <v>88262</v>
          </cell>
          <cell r="B6250" t="str">
            <v>CARPINTEIRO DE FORMAS COM ENCARGOS COMPLEMENTARES</v>
          </cell>
          <cell r="C6250" t="str">
            <v>H</v>
          </cell>
          <cell r="D6250" t="str">
            <v>18,26</v>
          </cell>
        </row>
        <row r="6251">
          <cell r="A6251">
            <v>88263</v>
          </cell>
          <cell r="B6251" t="str">
            <v>CAVOUQUEIRO OU OPERADOR PERFURATRIZ/ROMPEDOR COM ENCARGOS COMPLEMENTARES</v>
          </cell>
          <cell r="C6251" t="str">
            <v>H</v>
          </cell>
          <cell r="D6251" t="str">
            <v>14,24</v>
          </cell>
        </row>
        <row r="6252">
          <cell r="A6252">
            <v>88264</v>
          </cell>
          <cell r="B6252" t="str">
            <v>ELETRICISTA COM ENCARGOS COMPLEMENTARES</v>
          </cell>
          <cell r="C6252" t="str">
            <v>H</v>
          </cell>
          <cell r="D6252" t="str">
            <v>18,55</v>
          </cell>
        </row>
        <row r="6253">
          <cell r="A6253">
            <v>88265</v>
          </cell>
          <cell r="B6253" t="str">
            <v>ELETRICISTA INDUSTRIAL COM ENCARGOS COMPLEMENTARES</v>
          </cell>
          <cell r="C6253" t="str">
            <v>H</v>
          </cell>
          <cell r="D6253" t="str">
            <v>18,55</v>
          </cell>
        </row>
        <row r="6254">
          <cell r="A6254">
            <v>88266</v>
          </cell>
          <cell r="B6254" t="str">
            <v>ELETROTÉCNICO COM ENCARGOS COMPLEMENTARES</v>
          </cell>
          <cell r="C6254" t="str">
            <v>H</v>
          </cell>
          <cell r="D6254" t="str">
            <v>20,55</v>
          </cell>
        </row>
        <row r="6255">
          <cell r="A6255">
            <v>88267</v>
          </cell>
          <cell r="B6255" t="str">
            <v>ENCANADOR OU BOMBEIRO HIDRÁULICO COM ENCARGOS COMPLEMENTARES</v>
          </cell>
          <cell r="C6255" t="str">
            <v>H</v>
          </cell>
          <cell r="D6255" t="str">
            <v>17,97</v>
          </cell>
        </row>
        <row r="6256">
          <cell r="A6256">
            <v>88268</v>
          </cell>
          <cell r="B6256" t="str">
            <v>ESTUCADOR COM ENCARGOS COMPLEMENTARES</v>
          </cell>
          <cell r="C6256" t="str">
            <v>H</v>
          </cell>
          <cell r="D6256" t="str">
            <v>18,93</v>
          </cell>
        </row>
        <row r="6257">
          <cell r="A6257">
            <v>88269</v>
          </cell>
          <cell r="B6257" t="str">
            <v>GESSEIRO COM ENCARGOS COMPLEMENTARES</v>
          </cell>
          <cell r="C6257" t="str">
            <v>H</v>
          </cell>
          <cell r="D6257" t="str">
            <v>18,30</v>
          </cell>
        </row>
        <row r="6258">
          <cell r="A6258">
            <v>88270</v>
          </cell>
          <cell r="B6258" t="str">
            <v>IMPERMEABILIZADOR COM ENCARGOS COMPLEMENTARES</v>
          </cell>
          <cell r="C6258" t="str">
            <v>H</v>
          </cell>
          <cell r="D6258" t="str">
            <v>18,39</v>
          </cell>
        </row>
        <row r="6259">
          <cell r="A6259">
            <v>88272</v>
          </cell>
          <cell r="B6259" t="str">
            <v>MACARIQUEIRO COM ENCARGOS COMPLEMENTARES</v>
          </cell>
          <cell r="C6259" t="str">
            <v>H</v>
          </cell>
          <cell r="D6259" t="str">
            <v>22,54</v>
          </cell>
        </row>
        <row r="6260">
          <cell r="A6260">
            <v>88273</v>
          </cell>
          <cell r="B6260" t="str">
            <v>MARCENEIRO COM ENCARGOS COMPLEMENTARES</v>
          </cell>
          <cell r="C6260" t="str">
            <v>H</v>
          </cell>
          <cell r="D6260" t="str">
            <v>18,57</v>
          </cell>
        </row>
        <row r="6261">
          <cell r="A6261">
            <v>88274</v>
          </cell>
          <cell r="B6261" t="str">
            <v>MARMORISTA/GRANITEIRO COM ENCARGOS COMPLEMENTARES</v>
          </cell>
          <cell r="C6261" t="str">
            <v>H</v>
          </cell>
          <cell r="D6261" t="str">
            <v>18,91</v>
          </cell>
        </row>
        <row r="6262">
          <cell r="A6262">
            <v>88275</v>
          </cell>
          <cell r="B6262" t="str">
            <v>MECÃNICO DE EQUIPAMENTOS PESADOS COM ENCARGOS COMPLEMENTARES</v>
          </cell>
          <cell r="C6262" t="str">
            <v>H</v>
          </cell>
          <cell r="D6262" t="str">
            <v>20,85</v>
          </cell>
        </row>
        <row r="6263">
          <cell r="A6263">
            <v>88277</v>
          </cell>
          <cell r="B6263" t="str">
            <v>MONTADOR (TUBO AÇO/EQUIPAMENTOS) COM ENCARGOS COMPLEMENTARES</v>
          </cell>
          <cell r="C6263" t="str">
            <v>H</v>
          </cell>
          <cell r="D6263" t="str">
            <v>34,06</v>
          </cell>
        </row>
        <row r="6264">
          <cell r="A6264">
            <v>88278</v>
          </cell>
          <cell r="B6264" t="str">
            <v>MONTADOR DE ESTRUTURA METÁLICA COM ENCARGOS COMPLEMENTARES</v>
          </cell>
          <cell r="C6264" t="str">
            <v>H</v>
          </cell>
          <cell r="D6264" t="str">
            <v>15,33</v>
          </cell>
        </row>
        <row r="6265">
          <cell r="A6265">
            <v>88279</v>
          </cell>
          <cell r="B6265" t="str">
            <v>MONTADOR ELETROMECÃNICO COM ENCARGOS COMPLEMENTARES</v>
          </cell>
          <cell r="C6265" t="str">
            <v>H</v>
          </cell>
          <cell r="D6265" t="str">
            <v>40,18</v>
          </cell>
        </row>
        <row r="6266">
          <cell r="A6266">
            <v>88281</v>
          </cell>
          <cell r="B6266" t="str">
            <v>MOTORISTA DE BASCULANTE COM ENCARGOS COMPLEMENTARES</v>
          </cell>
          <cell r="C6266" t="str">
            <v>H</v>
          </cell>
          <cell r="D6266" t="str">
            <v>15,56</v>
          </cell>
        </row>
        <row r="6267">
          <cell r="A6267">
            <v>88282</v>
          </cell>
          <cell r="B6267" t="str">
            <v>MOTORISTA DE CAMINHÃO COM ENCARGOS COMPLEMENTARES</v>
          </cell>
          <cell r="C6267" t="str">
            <v>H</v>
          </cell>
          <cell r="D6267" t="str">
            <v>16,25</v>
          </cell>
        </row>
        <row r="6268">
          <cell r="A6268">
            <v>88283</v>
          </cell>
          <cell r="B6268" t="str">
            <v>MOTORISTA DE CAMINHÃO E CARRETA COM ENCARGOS COMPLEMENTARES</v>
          </cell>
          <cell r="C6268" t="str">
            <v>H</v>
          </cell>
          <cell r="D6268" t="str">
            <v>20,31</v>
          </cell>
        </row>
        <row r="6269">
          <cell r="A6269">
            <v>88284</v>
          </cell>
          <cell r="B6269" t="str">
            <v>MOTORISTA DE VEIÍCULO LEVE COM ENCARGOS COMPLEMENTARES</v>
          </cell>
          <cell r="C6269" t="str">
            <v>H</v>
          </cell>
          <cell r="D6269" t="str">
            <v>15,71</v>
          </cell>
        </row>
        <row r="6270">
          <cell r="A6270">
            <v>88285</v>
          </cell>
          <cell r="B6270" t="str">
            <v>MOTORISTA DE VEÍCULO PESADO COM ENCARGOS COMPLEMENTARES</v>
          </cell>
          <cell r="C6270" t="str">
            <v>H</v>
          </cell>
          <cell r="D6270" t="str">
            <v>18,80</v>
          </cell>
        </row>
        <row r="6271">
          <cell r="A6271">
            <v>88286</v>
          </cell>
          <cell r="B6271" t="str">
            <v>MOTORISTA OPERADOR DE MUNCK COM ENCARGOS COMPLEMENTARES</v>
          </cell>
          <cell r="C6271" t="str">
            <v>H</v>
          </cell>
          <cell r="D6271" t="str">
            <v>16,89</v>
          </cell>
        </row>
        <row r="6272">
          <cell r="A6272">
            <v>88288</v>
          </cell>
          <cell r="B6272" t="str">
            <v>NIVELADOR COM ENCARGOS COMPLEMENTARES</v>
          </cell>
          <cell r="C6272" t="str">
            <v>H</v>
          </cell>
          <cell r="D6272" t="str">
            <v>8,10</v>
          </cell>
        </row>
        <row r="6273">
          <cell r="A6273">
            <v>88291</v>
          </cell>
          <cell r="B6273" t="str">
            <v>OPERADOR DE BETONEIRA (CAMINHÃO) COM ENCARGOS COMPLEMENTARES</v>
          </cell>
          <cell r="C6273" t="str">
            <v>H</v>
          </cell>
          <cell r="D6273" t="str">
            <v>15,08</v>
          </cell>
        </row>
        <row r="6274">
          <cell r="A6274">
            <v>88292</v>
          </cell>
          <cell r="B6274" t="str">
            <v>OPERADOR DE COMPRESSOR OU COMPRESSORISTA COM ENCARGOS COMPLEMENTARES</v>
          </cell>
          <cell r="C6274" t="str">
            <v>H</v>
          </cell>
          <cell r="D6274" t="str">
            <v>16,90</v>
          </cell>
        </row>
        <row r="6275">
          <cell r="A6275">
            <v>88293</v>
          </cell>
          <cell r="B6275" t="str">
            <v>OPERADOR DE DEMARCADORA DE FAIXAS COM ENCARGOS COMPLEMENTARES</v>
          </cell>
          <cell r="C6275" t="str">
            <v>H</v>
          </cell>
          <cell r="D6275" t="str">
            <v>17,61</v>
          </cell>
        </row>
        <row r="6276">
          <cell r="A6276">
            <v>88294</v>
          </cell>
          <cell r="B6276" t="str">
            <v>OPERADOR DE ESCAVADEIRA COM ENCARGOS COMPLEMENTARES</v>
          </cell>
          <cell r="C6276" t="str">
            <v>H</v>
          </cell>
          <cell r="D6276" t="str">
            <v>18,93</v>
          </cell>
        </row>
        <row r="6277">
          <cell r="A6277">
            <v>88295</v>
          </cell>
          <cell r="B6277" t="str">
            <v>OPERADOR DE GUINCHO COM ENCARGOS COMPLEMENTARES</v>
          </cell>
          <cell r="C6277" t="str">
            <v>H</v>
          </cell>
          <cell r="D6277" t="str">
            <v>15,65</v>
          </cell>
        </row>
        <row r="6278">
          <cell r="A6278">
            <v>88296</v>
          </cell>
          <cell r="B6278" t="str">
            <v>OPERADOR DE GUINDASTE COM ENCARGOS COMPLEMENTARES</v>
          </cell>
          <cell r="C6278" t="str">
            <v>H</v>
          </cell>
          <cell r="D6278" t="str">
            <v>19,09</v>
          </cell>
        </row>
        <row r="6279">
          <cell r="A6279">
            <v>88297</v>
          </cell>
          <cell r="B6279" t="str">
            <v>OPERADOR DE MÁQUINAS E EQUIPAMENTOS COM ENCARGOS COMPLEMENTARES</v>
          </cell>
          <cell r="C6279" t="str">
            <v>H</v>
          </cell>
          <cell r="D6279" t="str">
            <v>18,16</v>
          </cell>
        </row>
        <row r="6280">
          <cell r="A6280">
            <v>88298</v>
          </cell>
          <cell r="B6280" t="str">
            <v>OPERADOR DE MARTELETE OU MARTELETEIRO COM ENCARGOS COMPLEMENTARES</v>
          </cell>
          <cell r="C6280" t="str">
            <v>H</v>
          </cell>
          <cell r="D6280" t="str">
            <v>15,59</v>
          </cell>
        </row>
        <row r="6281">
          <cell r="A6281">
            <v>88299</v>
          </cell>
          <cell r="B6281" t="str">
            <v>OPERADOR DE MOTO-ESCREIPER COM ENCARGOS COMPLEMENTARES</v>
          </cell>
          <cell r="C6281" t="str">
            <v>H</v>
          </cell>
          <cell r="D6281" t="str">
            <v>17,83</v>
          </cell>
        </row>
        <row r="6282">
          <cell r="A6282">
            <v>88300</v>
          </cell>
          <cell r="B6282" t="str">
            <v>OPERADOR DE MOTONIVELADORA COM ENCARGOS COMPLEMENTARES</v>
          </cell>
          <cell r="C6282" t="str">
            <v>H</v>
          </cell>
          <cell r="D6282" t="str">
            <v>20,94</v>
          </cell>
        </row>
        <row r="6283">
          <cell r="A6283">
            <v>88301</v>
          </cell>
          <cell r="B6283" t="str">
            <v>OPERADOR DE PÁ CARREGADEIRA COM ENCARGOS COMPLEMENTARES</v>
          </cell>
          <cell r="C6283" t="str">
            <v>H</v>
          </cell>
          <cell r="D6283" t="str">
            <v>16,82</v>
          </cell>
        </row>
        <row r="6284">
          <cell r="A6284">
            <v>88302</v>
          </cell>
          <cell r="B6284" t="str">
            <v>OPERADOR DE PAVIMENTADORA COM ENCARGOS COMPLEMENTARES</v>
          </cell>
          <cell r="C6284" t="str">
            <v>H</v>
          </cell>
          <cell r="D6284" t="str">
            <v>18,28</v>
          </cell>
        </row>
        <row r="6285">
          <cell r="A6285">
            <v>88303</v>
          </cell>
          <cell r="B6285" t="str">
            <v>OPERADOR DE ROLO COMPACTADOR COM ENCARGOS COMPLEMENTARES</v>
          </cell>
          <cell r="C6285" t="str">
            <v>H</v>
          </cell>
          <cell r="D6285" t="str">
            <v>16,56</v>
          </cell>
        </row>
        <row r="6286">
          <cell r="A6286">
            <v>88304</v>
          </cell>
          <cell r="B6286" t="str">
            <v>OPERADOR DE USINA DE ASFALTO, DE SOLOS OU DE CONCRETO COM ENCARGOS COMPLEMENTARES</v>
          </cell>
          <cell r="C6286" t="str">
            <v>H</v>
          </cell>
          <cell r="D6286" t="str">
            <v>16,27</v>
          </cell>
        </row>
        <row r="6287">
          <cell r="A6287">
            <v>88306</v>
          </cell>
          <cell r="B6287" t="str">
            <v>OPERADOR JATO DE AREIA OU JATISTA COM ENCARGOS COMPLEMENTARES</v>
          </cell>
          <cell r="C6287" t="str">
            <v>H</v>
          </cell>
          <cell r="D6287" t="str">
            <v>17,38</v>
          </cell>
        </row>
        <row r="6288">
          <cell r="A6288">
            <v>88307</v>
          </cell>
          <cell r="B6288" t="str">
            <v>OPERADOR PARA BATE ESTACAS COM ENCARGOS COMPLEMENTARES</v>
          </cell>
          <cell r="C6288" t="str">
            <v>H</v>
          </cell>
          <cell r="D6288" t="str">
            <v>18,28</v>
          </cell>
        </row>
        <row r="6289">
          <cell r="A6289">
            <v>88308</v>
          </cell>
          <cell r="B6289" t="str">
            <v>PASTILHEIRO COM ENCARGOS COMPLEMENTARES</v>
          </cell>
          <cell r="C6289" t="str">
            <v>H</v>
          </cell>
          <cell r="D6289" t="str">
            <v>20,98</v>
          </cell>
        </row>
        <row r="6290">
          <cell r="A6290">
            <v>88309</v>
          </cell>
          <cell r="B6290" t="str">
            <v>PEDREIRO COM ENCARGOS COMPLEMENTARES</v>
          </cell>
          <cell r="C6290" t="str">
            <v>H</v>
          </cell>
          <cell r="D6290" t="str">
            <v>18,39</v>
          </cell>
        </row>
        <row r="6291">
          <cell r="A6291">
            <v>88310</v>
          </cell>
          <cell r="B6291" t="str">
            <v>PINTOR COM ENCARGOS COMPLEMENTARES</v>
          </cell>
          <cell r="C6291" t="str">
            <v>H</v>
          </cell>
          <cell r="D6291" t="str">
            <v>19,50</v>
          </cell>
        </row>
        <row r="6292">
          <cell r="A6292">
            <v>88311</v>
          </cell>
          <cell r="B6292" t="str">
            <v>PINTOR DE LETREIROS COM ENCARGOS COMPLEMENTARES</v>
          </cell>
          <cell r="C6292" t="str">
            <v>H</v>
          </cell>
          <cell r="D6292" t="str">
            <v>21,96</v>
          </cell>
        </row>
        <row r="6293">
          <cell r="A6293">
            <v>88312</v>
          </cell>
          <cell r="B6293" t="str">
            <v>PINTOR PARA TINTA EPÓXI COM ENCARGOS COMPLEMENTARES</v>
          </cell>
          <cell r="C6293" t="str">
            <v>H</v>
          </cell>
          <cell r="D6293" t="str">
            <v>20,49</v>
          </cell>
        </row>
        <row r="6294">
          <cell r="A6294">
            <v>88313</v>
          </cell>
          <cell r="B6294" t="str">
            <v>POCEIRO COM ENCARGOS COMPLEMENTARES</v>
          </cell>
          <cell r="C6294" t="str">
            <v>H</v>
          </cell>
          <cell r="D6294" t="str">
            <v>16,50</v>
          </cell>
        </row>
        <row r="6295">
          <cell r="A6295">
            <v>88314</v>
          </cell>
          <cell r="B6295" t="str">
            <v>RASTELEIRO COM ENCARGOS COMPLEMENTARES</v>
          </cell>
          <cell r="C6295" t="str">
            <v>H</v>
          </cell>
          <cell r="D6295" t="str">
            <v>13,69</v>
          </cell>
        </row>
        <row r="6296">
          <cell r="A6296">
            <v>88315</v>
          </cell>
          <cell r="B6296" t="str">
            <v>SERRALHEIRO COM ENCARGOS COMPLEMENTARES</v>
          </cell>
          <cell r="C6296" t="str">
            <v>H</v>
          </cell>
          <cell r="D6296" t="str">
            <v>18,30</v>
          </cell>
        </row>
        <row r="6297">
          <cell r="A6297">
            <v>88316</v>
          </cell>
          <cell r="B6297" t="str">
            <v>SERVENTE COM ENCARGOS COMPLEMENTARES</v>
          </cell>
          <cell r="C6297" t="str">
            <v>H</v>
          </cell>
          <cell r="D6297" t="str">
            <v>14,62</v>
          </cell>
        </row>
        <row r="6298">
          <cell r="A6298">
            <v>88317</v>
          </cell>
          <cell r="B6298" t="str">
            <v>SOLDADOR COM ENCARGOS COMPLEMENTARES</v>
          </cell>
          <cell r="C6298" t="str">
            <v>H</v>
          </cell>
          <cell r="D6298" t="str">
            <v>19,04</v>
          </cell>
        </row>
        <row r="6299">
          <cell r="A6299">
            <v>88318</v>
          </cell>
          <cell r="B6299" t="str">
            <v>SOLDADOR A (PARA SOLDA A SER TESTADA COM RAIOS "X") COM ENCARGOS COMPLEMENTARES</v>
          </cell>
          <cell r="C6299" t="str">
            <v>H</v>
          </cell>
          <cell r="D6299" t="str">
            <v>25,10</v>
          </cell>
        </row>
        <row r="6300">
          <cell r="A6300">
            <v>88320</v>
          </cell>
          <cell r="B6300" t="str">
            <v>TAQUEADOR OU TAQUEIRO COM ENCARGOS COMPLEMENTARES</v>
          </cell>
          <cell r="C6300" t="str">
            <v>H</v>
          </cell>
          <cell r="D6300" t="str">
            <v>21,27</v>
          </cell>
        </row>
        <row r="6301">
          <cell r="A6301">
            <v>88321</v>
          </cell>
          <cell r="B6301" t="str">
            <v>TÉCNICO DE LABORATÓRIO COM ENCARGOS COMPLEMENTARES</v>
          </cell>
          <cell r="C6301" t="str">
            <v>H</v>
          </cell>
          <cell r="D6301" t="str">
            <v>20,33</v>
          </cell>
        </row>
        <row r="6302">
          <cell r="A6302">
            <v>88322</v>
          </cell>
          <cell r="B6302" t="str">
            <v>TÉCNICO DE SONDAGEM COM ENCARGOS COMPLEMENTARES</v>
          </cell>
          <cell r="C6302" t="str">
            <v>H</v>
          </cell>
          <cell r="D6302" t="str">
            <v>16,13</v>
          </cell>
        </row>
        <row r="6303">
          <cell r="A6303">
            <v>88323</v>
          </cell>
          <cell r="B6303" t="str">
            <v>TELHADISTA COM ENCARGOS COMPLEMENTARES</v>
          </cell>
          <cell r="C6303" t="str">
            <v>H</v>
          </cell>
          <cell r="D6303" t="str">
            <v>18,24</v>
          </cell>
        </row>
        <row r="6304">
          <cell r="A6304">
            <v>88324</v>
          </cell>
          <cell r="B6304" t="str">
            <v>TRATORISTA COM ENCARGOS COMPLEMENTARES</v>
          </cell>
          <cell r="C6304" t="str">
            <v>H</v>
          </cell>
          <cell r="D6304" t="str">
            <v>16,58</v>
          </cell>
        </row>
        <row r="6305">
          <cell r="A6305">
            <v>88325</v>
          </cell>
          <cell r="B6305" t="str">
            <v>VIDRACEIRO COM ENCARGOS COMPLEMENTARES</v>
          </cell>
          <cell r="C6305" t="str">
            <v>H</v>
          </cell>
          <cell r="D6305" t="str">
            <v>18,44</v>
          </cell>
        </row>
        <row r="6306">
          <cell r="A6306">
            <v>88326</v>
          </cell>
          <cell r="B6306" t="str">
            <v>VIGIA NOTURNO COM ENCARGOS COMPLEMENTARES</v>
          </cell>
          <cell r="C6306" t="str">
            <v>H</v>
          </cell>
          <cell r="D6306" t="str">
            <v>18,62</v>
          </cell>
        </row>
        <row r="6307">
          <cell r="A6307">
            <v>88377</v>
          </cell>
          <cell r="B6307" t="str">
            <v>OPERADOR DE BETONEIRA ESTACIONÁRIA/MISTURADOR COM ENCARGOS COMPLEMENTARES</v>
          </cell>
          <cell r="C6307" t="str">
            <v>H</v>
          </cell>
          <cell r="D6307" t="str">
            <v>14,70</v>
          </cell>
        </row>
        <row r="6308">
          <cell r="A6308">
            <v>88441</v>
          </cell>
          <cell r="B6308" t="str">
            <v>JARDINEIRO COM ENCARGOS COMPLEMENTARES</v>
          </cell>
          <cell r="C6308" t="str">
            <v>H</v>
          </cell>
          <cell r="D6308" t="str">
            <v>17,81</v>
          </cell>
        </row>
        <row r="6309">
          <cell r="A6309">
            <v>88597</v>
          </cell>
          <cell r="B6309" t="str">
            <v>DESENHISTA DETALHISTA COM ENCARGOS COMPLEMENTARES</v>
          </cell>
          <cell r="C6309" t="str">
            <v>H</v>
          </cell>
          <cell r="D6309" t="str">
            <v>24,01</v>
          </cell>
        </row>
        <row r="6310">
          <cell r="A6310">
            <v>90766</v>
          </cell>
          <cell r="B6310" t="str">
            <v>ALMOXARIFE COM ENCARGOS COMPLEMENTARES</v>
          </cell>
          <cell r="C6310" t="str">
            <v>H</v>
          </cell>
          <cell r="D6310" t="str">
            <v>15,37</v>
          </cell>
        </row>
        <row r="6311">
          <cell r="A6311">
            <v>90767</v>
          </cell>
          <cell r="B6311" t="str">
            <v>APONTADOR OU APROPRIADOR COM ENCARGOS COMPLEMENTARES</v>
          </cell>
          <cell r="C6311" t="str">
            <v>H</v>
          </cell>
          <cell r="D6311" t="str">
            <v>15,51</v>
          </cell>
        </row>
        <row r="6312">
          <cell r="A6312">
            <v>90768</v>
          </cell>
          <cell r="B6312" t="str">
            <v>ARQUITETO DE OBRA JUNIOR COM ENCARGOS COMPLEMENTARES</v>
          </cell>
          <cell r="C6312" t="str">
            <v>H</v>
          </cell>
          <cell r="D6312" t="str">
            <v>56,39</v>
          </cell>
        </row>
        <row r="6313">
          <cell r="A6313">
            <v>90769</v>
          </cell>
          <cell r="B6313" t="str">
            <v>ARQUITETO DE OBRA PLENO COM ENCARGOS COMPLEMENTARES</v>
          </cell>
          <cell r="C6313" t="str">
            <v>H</v>
          </cell>
          <cell r="D6313" t="str">
            <v>79,68</v>
          </cell>
        </row>
        <row r="6314">
          <cell r="A6314">
            <v>90770</v>
          </cell>
          <cell r="B6314" t="str">
            <v>ARQUITETO DE OBRA SENIOR COM ENCARGOS COMPLEMENTARES</v>
          </cell>
          <cell r="C6314" t="str">
            <v>H</v>
          </cell>
          <cell r="D6314" t="str">
            <v>105,04</v>
          </cell>
        </row>
        <row r="6315">
          <cell r="A6315">
            <v>90771</v>
          </cell>
          <cell r="B6315" t="str">
            <v>AUXILIAR DE DESENHISTA COM ENCARGOS COMPLEMENTARES</v>
          </cell>
          <cell r="C6315" t="str">
            <v>H</v>
          </cell>
          <cell r="D6315" t="str">
            <v>21,30</v>
          </cell>
        </row>
        <row r="6316">
          <cell r="A6316">
            <v>90772</v>
          </cell>
          <cell r="B6316" t="str">
            <v>AUXILIAR DE ESCRITORIO COM ENCARGOS COMPLEMENTARES</v>
          </cell>
          <cell r="C6316" t="str">
            <v>H</v>
          </cell>
          <cell r="D6316" t="str">
            <v>14,72</v>
          </cell>
        </row>
        <row r="6317">
          <cell r="A6317">
            <v>90773</v>
          </cell>
          <cell r="B6317" t="str">
            <v>DESENHISTA COPISTA COM ENCARGOS COMPLEMENTARES</v>
          </cell>
          <cell r="C6317" t="str">
            <v>H</v>
          </cell>
          <cell r="D6317" t="str">
            <v>18,35</v>
          </cell>
        </row>
        <row r="6318">
          <cell r="A6318">
            <v>90775</v>
          </cell>
          <cell r="B6318" t="str">
            <v>DESENHISTA PROJETISTA COM ENCARGOS COMPLEMENTARES</v>
          </cell>
          <cell r="C6318" t="str">
            <v>H</v>
          </cell>
          <cell r="D6318" t="str">
            <v>15,69</v>
          </cell>
        </row>
        <row r="6319">
          <cell r="A6319">
            <v>90776</v>
          </cell>
          <cell r="B6319" t="str">
            <v>ENCARREGADO GERAL COM ENCARGOS COMPLEMENTARES</v>
          </cell>
          <cell r="C6319" t="str">
            <v>H</v>
          </cell>
          <cell r="D6319" t="str">
            <v>16,31</v>
          </cell>
        </row>
        <row r="6320">
          <cell r="A6320">
            <v>90777</v>
          </cell>
          <cell r="B6320" t="str">
            <v>ENGENHEIRO CIVIL DE OBRA JUNIOR COM ENCARGOS COMPLEMENTARES</v>
          </cell>
          <cell r="C6320" t="str">
            <v>H</v>
          </cell>
          <cell r="D6320" t="str">
            <v>76,50</v>
          </cell>
        </row>
        <row r="6321">
          <cell r="A6321">
            <v>90778</v>
          </cell>
          <cell r="B6321" t="str">
            <v>ENGENHEIRO CIVIL DE OBRA PLENO COM ENCARGOS COMPLEMENTARES</v>
          </cell>
          <cell r="C6321" t="str">
            <v>H</v>
          </cell>
          <cell r="D6321" t="str">
            <v>86,92</v>
          </cell>
        </row>
        <row r="6322">
          <cell r="A6322">
            <v>90779</v>
          </cell>
          <cell r="B6322" t="str">
            <v>ENGENHEIRO CIVIL DE OBRA SENIOR COM ENCARGOS COMPLEMENTARES</v>
          </cell>
          <cell r="C6322" t="str">
            <v>H</v>
          </cell>
          <cell r="D6322" t="str">
            <v>118,47</v>
          </cell>
        </row>
        <row r="6323">
          <cell r="A6323">
            <v>90780</v>
          </cell>
          <cell r="B6323" t="str">
            <v>MESTRE DE OBRAS COM ENCARGOS COMPLEMENTARES</v>
          </cell>
          <cell r="C6323" t="str">
            <v>H</v>
          </cell>
          <cell r="D6323" t="str">
            <v>24,00</v>
          </cell>
        </row>
        <row r="6324">
          <cell r="A6324">
            <v>90781</v>
          </cell>
          <cell r="B6324" t="str">
            <v>TOPOGRAFO COM ENCARGOS COMPLEMENTARES</v>
          </cell>
          <cell r="C6324" t="str">
            <v>H</v>
          </cell>
          <cell r="D6324" t="str">
            <v>14,82</v>
          </cell>
        </row>
        <row r="6325">
          <cell r="A6325">
            <v>91677</v>
          </cell>
          <cell r="B6325" t="str">
            <v>ENGENHEIRO ELETRICISTA COM ENCARGOS COMPLEMENTARES</v>
          </cell>
          <cell r="C6325" t="str">
            <v>H</v>
          </cell>
          <cell r="D6325" t="str">
            <v>111,93</v>
          </cell>
        </row>
        <row r="6326">
          <cell r="A6326">
            <v>91678</v>
          </cell>
          <cell r="B6326" t="str">
            <v>ENGENHEIRO SANITARISTA COM ENCARGOS COMPLEMENTARES</v>
          </cell>
          <cell r="C6326" t="str">
            <v>H</v>
          </cell>
          <cell r="D6326" t="str">
            <v>107,25</v>
          </cell>
        </row>
        <row r="6327">
          <cell r="A6327">
            <v>93558</v>
          </cell>
          <cell r="B6327" t="str">
            <v>MOTORISTA DE CAMINHAO COM ENCARGOS COMPLEMENTARES</v>
          </cell>
          <cell r="C6327" t="str">
            <v>MES</v>
          </cell>
          <cell r="D6327" t="str">
            <v>2.892,09</v>
          </cell>
        </row>
        <row r="6328">
          <cell r="A6328">
            <v>93559</v>
          </cell>
          <cell r="B6328" t="str">
            <v>DESENHISTA DETALHISTA COM ENCARGOS COMPLEMENTARES</v>
          </cell>
          <cell r="C6328" t="str">
            <v>MES</v>
          </cell>
          <cell r="D6328" t="str">
            <v>4.197,79</v>
          </cell>
        </row>
        <row r="6329">
          <cell r="A6329">
            <v>93560</v>
          </cell>
          <cell r="B6329" t="str">
            <v>DESENHISTA COPISTA COM ENCARGOS COMPLEMENTARES</v>
          </cell>
          <cell r="C6329" t="str">
            <v>MES</v>
          </cell>
          <cell r="D6329" t="str">
            <v>3.213,50</v>
          </cell>
        </row>
        <row r="6330">
          <cell r="A6330">
            <v>93561</v>
          </cell>
          <cell r="B6330" t="str">
            <v>DESENHISTA PROJETISTA COM ENCARGOS COMPLEMENTARES</v>
          </cell>
          <cell r="C6330" t="str">
            <v>MES</v>
          </cell>
          <cell r="D6330" t="str">
            <v>2.751,13</v>
          </cell>
        </row>
        <row r="6331">
          <cell r="A6331">
            <v>93562</v>
          </cell>
          <cell r="B6331" t="str">
            <v>AUXILIAR DE DESENHISTA COM ENCARGOS COMPLEMENTARES</v>
          </cell>
          <cell r="C6331" t="str">
            <v>MES</v>
          </cell>
          <cell r="D6331" t="str">
            <v>3.726,95</v>
          </cell>
        </row>
        <row r="6332">
          <cell r="A6332">
            <v>93563</v>
          </cell>
          <cell r="B6332" t="str">
            <v>ALMOXARIFE COM ENCARGOS COMPLEMENTARES</v>
          </cell>
          <cell r="C6332" t="str">
            <v>MES</v>
          </cell>
          <cell r="D6332" t="str">
            <v>2.693,21</v>
          </cell>
        </row>
        <row r="6333">
          <cell r="A6333">
            <v>93564</v>
          </cell>
          <cell r="B6333" t="str">
            <v>APONTADOR OU APROPRIADOR COM ENCARGOS COMPLEMENTARES</v>
          </cell>
          <cell r="C6333" t="str">
            <v>MES</v>
          </cell>
          <cell r="D6333" t="str">
            <v>2.714,31</v>
          </cell>
        </row>
        <row r="6334">
          <cell r="A6334">
            <v>93565</v>
          </cell>
          <cell r="B6334" t="str">
            <v>ENGENHEIRO CIVIL DE OBRA JUNIOR COM ENCARGOS COMPLEMENTARES</v>
          </cell>
          <cell r="C6334" t="str">
            <v>MES</v>
          </cell>
          <cell r="D6334" t="str">
            <v>13.317,50</v>
          </cell>
        </row>
        <row r="6335">
          <cell r="A6335">
            <v>93566</v>
          </cell>
          <cell r="B6335" t="str">
            <v>AUXILIAR DE ESCRITORIO COM ENCARGOS COMPLEMENTARES</v>
          </cell>
          <cell r="C6335" t="str">
            <v>MES</v>
          </cell>
          <cell r="D6335" t="str">
            <v>2.581,93</v>
          </cell>
        </row>
        <row r="6336">
          <cell r="A6336">
            <v>93567</v>
          </cell>
          <cell r="B6336" t="str">
            <v>ENGENHEIRO CIVIL DE OBRA PLENO COM ENCARGOS COMPLEMENTARES</v>
          </cell>
          <cell r="C6336" t="str">
            <v>MES</v>
          </cell>
          <cell r="D6336" t="str">
            <v>15.131,98</v>
          </cell>
        </row>
        <row r="6337">
          <cell r="A6337">
            <v>93568</v>
          </cell>
          <cell r="B6337" t="str">
            <v>ENGENHEIRO CIVIL DE OBRA SENIOR COM ENCARGOS COMPLEMENTARES</v>
          </cell>
          <cell r="C6337" t="str">
            <v>MES</v>
          </cell>
          <cell r="D6337" t="str">
            <v>20.615,75</v>
          </cell>
        </row>
        <row r="6338">
          <cell r="A6338">
            <v>93569</v>
          </cell>
          <cell r="B6338" t="str">
            <v>ARQUITETO JUNIOR COM ENCARGOS COMPLEMENTARES</v>
          </cell>
          <cell r="C6338" t="str">
            <v>MES</v>
          </cell>
          <cell r="D6338" t="str">
            <v>9.833,29</v>
          </cell>
        </row>
        <row r="6339">
          <cell r="A6339">
            <v>93570</v>
          </cell>
          <cell r="B6339" t="str">
            <v>ARQUITETO PLENO COM ENCARGOS COMPLEMENTARES</v>
          </cell>
          <cell r="C6339" t="str">
            <v>MES</v>
          </cell>
          <cell r="D6339" t="str">
            <v>13.888,05</v>
          </cell>
        </row>
        <row r="6340">
          <cell r="A6340">
            <v>93571</v>
          </cell>
          <cell r="B6340" t="str">
            <v>ARQUITETO SENIOR COM ENCARGOS COMPLEMENTARES</v>
          </cell>
          <cell r="C6340" t="str">
            <v>MES</v>
          </cell>
          <cell r="D6340" t="str">
            <v>18.300,45</v>
          </cell>
        </row>
        <row r="6341">
          <cell r="A6341">
            <v>93572</v>
          </cell>
          <cell r="B6341" t="str">
            <v>ENCARREGADO GERAL DE OBRAS COM ENCARGOS COMPLEMENTARES</v>
          </cell>
          <cell r="C6341" t="str">
            <v>MES</v>
          </cell>
          <cell r="D6341" t="str">
            <v>2.855,47</v>
          </cell>
        </row>
        <row r="6342">
          <cell r="A6342">
            <v>94295</v>
          </cell>
          <cell r="B6342" t="str">
            <v>MESTRE DE OBRAS COM ENCARGOS COMPLEMENTARES</v>
          </cell>
          <cell r="C6342" t="str">
            <v>MES</v>
          </cell>
          <cell r="D6342" t="str">
            <v>4.192,68</v>
          </cell>
        </row>
        <row r="6343">
          <cell r="A6343">
            <v>94296</v>
          </cell>
          <cell r="B6343" t="str">
            <v>TOPOGRAFO COM ENCARGOS COMPLEMENTARES</v>
          </cell>
          <cell r="C6343" t="str">
            <v>MES</v>
          </cell>
          <cell r="D6343" t="str">
            <v>2.597,45</v>
          </cell>
        </row>
        <row r="6344">
          <cell r="A6344">
            <v>95308</v>
          </cell>
          <cell r="B6344" t="str">
            <v>CURSO DE CAPACITAÇÃO PARA AJUDANTE DE ARMADOR (ENCARGOS COMPLEMENTARES) - HORISTA</v>
          </cell>
          <cell r="C6344" t="str">
            <v>H</v>
          </cell>
          <cell r="D6344" t="str">
            <v>0,07</v>
          </cell>
        </row>
        <row r="6345">
          <cell r="A6345">
            <v>95309</v>
          </cell>
          <cell r="B6345" t="str">
            <v>CURSO DE CAPACITAÇÃO PARA AJUDANTE DE CARPINTEIRO (ENCARGOS COMPLEMENTARES) - HORISTA</v>
          </cell>
          <cell r="C6345" t="str">
            <v>H</v>
          </cell>
          <cell r="D6345" t="str">
            <v>0,10</v>
          </cell>
        </row>
        <row r="6346">
          <cell r="A6346">
            <v>95310</v>
          </cell>
          <cell r="B6346" t="str">
            <v>CURSO DE CAPACITAÇÃO PARA AJUDANTE DE ESTRUTURA METÁLICA (ENCARGOS COMPLEMENTARES) - HORISTA</v>
          </cell>
          <cell r="C6346" t="str">
            <v>H</v>
          </cell>
          <cell r="D6346" t="str">
            <v>0,06</v>
          </cell>
        </row>
        <row r="6347">
          <cell r="A6347">
            <v>95311</v>
          </cell>
          <cell r="B6347" t="str">
            <v>CURSO DE CAPACITAÇÃO PARA AJUDANTE DE OPERAÇÃO EM GERAL (ENCARGOS COMPLEMENTARES) - HORISTA</v>
          </cell>
          <cell r="C6347" t="str">
            <v>H</v>
          </cell>
          <cell r="D6347" t="str">
            <v>0,07</v>
          </cell>
        </row>
        <row r="6348">
          <cell r="A6348">
            <v>95312</v>
          </cell>
          <cell r="B6348" t="str">
            <v>CURSO DE CAPACITAÇÃO PARA AJUDANTE DE PEDREIRO (ENCARGOS COMPLEMENTARES) - HORISTA</v>
          </cell>
          <cell r="C6348" t="str">
            <v>H</v>
          </cell>
          <cell r="D6348" t="str">
            <v>0,09</v>
          </cell>
        </row>
        <row r="6349">
          <cell r="A6349">
            <v>95313</v>
          </cell>
          <cell r="B6349" t="str">
            <v>CURSO DE CAPACITAÇÃO PARA AJUDANTE ESPECIALIZADO (ENCARGOS COMPLEMENTARES) - HORISTA</v>
          </cell>
          <cell r="C6349" t="str">
            <v>H</v>
          </cell>
          <cell r="D6349" t="str">
            <v>0,09</v>
          </cell>
        </row>
        <row r="6350">
          <cell r="A6350">
            <v>95314</v>
          </cell>
          <cell r="B6350" t="str">
            <v>CURSO DE CAPACITAÇÃO PARA ARMADOR (ENCARGOS COMPLEMENTARES) - HORISTA</v>
          </cell>
          <cell r="C6350" t="str">
            <v>H</v>
          </cell>
          <cell r="D6350" t="str">
            <v>0,10</v>
          </cell>
        </row>
        <row r="6351">
          <cell r="A6351">
            <v>95315</v>
          </cell>
          <cell r="B6351" t="str">
            <v>CURSO DE CAPACITAÇÃO PARA ASSENTADOR DE TUBOS (ENCARGOS COMPLEMENTARES) - HORISTA</v>
          </cell>
          <cell r="C6351" t="str">
            <v>H</v>
          </cell>
          <cell r="D6351" t="str">
            <v>0,14</v>
          </cell>
        </row>
        <row r="6352">
          <cell r="A6352">
            <v>95316</v>
          </cell>
          <cell r="B6352" t="str">
            <v>CURSO DE CAPACITAÇÃO PARA AUXILIAR DE ELETRICISTA (ENCARGOS COMPLEMENTARES) - HORISTA</v>
          </cell>
          <cell r="C6352" t="str">
            <v>H</v>
          </cell>
          <cell r="D6352" t="str">
            <v>0,23</v>
          </cell>
        </row>
        <row r="6353">
          <cell r="A6353">
            <v>95317</v>
          </cell>
          <cell r="B6353" t="str">
            <v>CURSO DE CAPACITAÇÃO PARA AUXILIAR DE ENCANADOR OU BOMBEIRO HIDRÁULICO (ENCARGOS COMPLEMENTARES) - HORISTA</v>
          </cell>
          <cell r="C6353" t="str">
            <v>H</v>
          </cell>
          <cell r="D6353" t="str">
            <v>0,11</v>
          </cell>
        </row>
        <row r="6354">
          <cell r="A6354">
            <v>95318</v>
          </cell>
          <cell r="B6354" t="str">
            <v>CURSO DE CAPACITAÇÃO PARA AUXILIAR DE LABORATÓRIO (ENCARGOS COMPLEMENTARES) - HORISTA</v>
          </cell>
          <cell r="C6354" t="str">
            <v>H</v>
          </cell>
          <cell r="D6354" t="str">
            <v>0,08</v>
          </cell>
        </row>
        <row r="6355">
          <cell r="A6355">
            <v>95319</v>
          </cell>
          <cell r="B6355" t="str">
            <v>CURSO DE CAPACITAÇÃO PARA AUXILIAR DE MECÂNICO (ENCARGOS COMPLEMENTARES) - HORISTA</v>
          </cell>
          <cell r="C6355" t="str">
            <v>H</v>
          </cell>
          <cell r="D6355" t="str">
            <v>0,07</v>
          </cell>
        </row>
        <row r="6356">
          <cell r="A6356">
            <v>95320</v>
          </cell>
          <cell r="B6356" t="str">
            <v>CURSO DE CAPACITAÇÃO PARA AUXILIAR DE SERRALHEIRO (ENCARGOS COMPLEMENTARES) - HORISTA</v>
          </cell>
          <cell r="C6356" t="str">
            <v>H</v>
          </cell>
          <cell r="D6356" t="str">
            <v>0,07</v>
          </cell>
        </row>
        <row r="6357">
          <cell r="A6357">
            <v>95321</v>
          </cell>
          <cell r="B6357" t="str">
            <v>CURSO DE CAPACITAÇÃO PARA AUXILIAR DE SERVIÇOS GERAIS (ENCARGOS COMPLEMENTARES) - HORISTA</v>
          </cell>
          <cell r="C6357" t="str">
            <v>H</v>
          </cell>
          <cell r="D6357" t="str">
            <v>0,08</v>
          </cell>
        </row>
        <row r="6358">
          <cell r="A6358">
            <v>95322</v>
          </cell>
          <cell r="B6358" t="str">
            <v>CURSO DE CAPACITAÇÃO PARA AUXILIAR DE TOPÓGRAFO (ENCARGOS COMPLEMENTARES) - HORISTA</v>
          </cell>
          <cell r="C6358" t="str">
            <v>H</v>
          </cell>
          <cell r="D6358" t="str">
            <v>0,03</v>
          </cell>
        </row>
        <row r="6359">
          <cell r="A6359">
            <v>95323</v>
          </cell>
          <cell r="B6359" t="str">
            <v>CURSO DE CAPACITAÇÃO PARA AUXILIAR TÉCNICO DE ENGENHARIA (ENCARGOS COMPLEMENTARES) - HORISTA</v>
          </cell>
          <cell r="C6359" t="str">
            <v>H</v>
          </cell>
          <cell r="D6359" t="str">
            <v>0,14</v>
          </cell>
        </row>
        <row r="6360">
          <cell r="A6360">
            <v>95324</v>
          </cell>
          <cell r="B6360" t="str">
            <v>CURSO DE CAPACITAÇÃO PARA AZULEJISTA OU LADRILHISTA (ENCARGOS COMPLEMENTARES) - HORISTA</v>
          </cell>
          <cell r="C6360" t="str">
            <v>H</v>
          </cell>
          <cell r="D6360" t="str">
            <v>0,14</v>
          </cell>
        </row>
        <row r="6361">
          <cell r="A6361">
            <v>95325</v>
          </cell>
          <cell r="B6361" t="str">
            <v>CURSO DE CAPACITAÇÃO PARA BLASTER, DINAMITADOR OU CABO DE FOGO (ENCARGOS COMPLEMENTARES) - HORISTA</v>
          </cell>
          <cell r="C6361" t="str">
            <v>H</v>
          </cell>
          <cell r="D6361" t="str">
            <v>0,14</v>
          </cell>
        </row>
        <row r="6362">
          <cell r="A6362">
            <v>95326</v>
          </cell>
          <cell r="B6362" t="str">
            <v>CURSO DE CAPACITAÇÃO PARA CADASTRISTA DE REDES DE AGUA E ESGOTO (ENCARGOS COMPLEMENTARES) - HORISTA</v>
          </cell>
          <cell r="C6362" t="str">
            <v>H</v>
          </cell>
          <cell r="D6362" t="str">
            <v>0,03</v>
          </cell>
        </row>
        <row r="6363">
          <cell r="A6363">
            <v>95327</v>
          </cell>
          <cell r="B6363" t="str">
            <v>CURSO DE CAPACITAÇÃO PARA CALAFETADOR/CALAFATE (ENCARGOS COMPLEMENTARES) - HORISTA</v>
          </cell>
          <cell r="C6363" t="str">
            <v>H</v>
          </cell>
          <cell r="D6363" t="str">
            <v>0,16</v>
          </cell>
        </row>
        <row r="6364">
          <cell r="A6364">
            <v>95328</v>
          </cell>
          <cell r="B6364" t="str">
            <v>CURSO DE CAPACITAÇÃO PARA CALCETEIRO (ENCARGOS COMPLEMENTARES) - HORISTA</v>
          </cell>
          <cell r="C6364" t="str">
            <v>H</v>
          </cell>
          <cell r="D6364" t="str">
            <v>0,10</v>
          </cell>
        </row>
        <row r="6365">
          <cell r="A6365">
            <v>95329</v>
          </cell>
          <cell r="B6365" t="str">
            <v>CURSO DE CAPACITAÇÃO PARA CARPINTEIRO DE ESQUADRIA (ENCARGOS COMPLEMENTARES) - HORISTA</v>
          </cell>
          <cell r="C6365" t="str">
            <v>H</v>
          </cell>
          <cell r="D6365" t="str">
            <v>0,13</v>
          </cell>
        </row>
        <row r="6366">
          <cell r="A6366">
            <v>95330</v>
          </cell>
          <cell r="B6366" t="str">
            <v>CURSO DE CAPACITAÇÃO PARA CARPINTEIRO DE FÔRMAS (ENCARGOS COMPLEMENTARES) - HORISTA</v>
          </cell>
          <cell r="C6366" t="str">
            <v>H</v>
          </cell>
          <cell r="D6366" t="str">
            <v>0,10</v>
          </cell>
        </row>
        <row r="6367">
          <cell r="A6367">
            <v>95331</v>
          </cell>
          <cell r="B6367" t="str">
            <v>CURSO DE CAPACITAÇÃO PARA CAVOUQUEIRO OU OPERADOR PERFURATRIZ/ROMPEDOR (ENCARGOS COMPLEMENTARES) - HORISTA</v>
          </cell>
          <cell r="C6367" t="str">
            <v>H</v>
          </cell>
          <cell r="D6367" t="str">
            <v>0,07</v>
          </cell>
        </row>
        <row r="6368">
          <cell r="A6368">
            <v>95332</v>
          </cell>
          <cell r="B6368" t="str">
            <v>CURSO DE CAPACITAÇÃO PARA ELETRICISTA (ENCARGOS COMPLEMENTARES) - HORISTA</v>
          </cell>
          <cell r="C6368" t="str">
            <v>H</v>
          </cell>
          <cell r="D6368" t="str">
            <v>0,33</v>
          </cell>
        </row>
        <row r="6369">
          <cell r="A6369">
            <v>95333</v>
          </cell>
          <cell r="B6369" t="str">
            <v>CURSO DE CAPACITAÇÃO PARA ELETRICISTA INDUSTRIAL (ENCARGOS COMPLEMENTARES) - HORISTA</v>
          </cell>
          <cell r="C6369" t="str">
            <v>H</v>
          </cell>
          <cell r="D6369" t="str">
            <v>0,33</v>
          </cell>
        </row>
        <row r="6370">
          <cell r="A6370">
            <v>95334</v>
          </cell>
          <cell r="B6370" t="str">
            <v>CURSO DE CAPACITAÇÃO PARA ELETROTÉCNICO (ENCARGOS COMPLEMENTARES) - HORISTA</v>
          </cell>
          <cell r="C6370" t="str">
            <v>H</v>
          </cell>
          <cell r="D6370" t="str">
            <v>0,32</v>
          </cell>
        </row>
        <row r="6371">
          <cell r="A6371">
            <v>95335</v>
          </cell>
          <cell r="B6371" t="str">
            <v>CURSO DE CAPACITAÇÃO PARA ENCANADOR OU BOMBEIRO HIDRÁULICO (ENCARGOS COMPLEMENTARES) - HORISTA</v>
          </cell>
          <cell r="C6371" t="str">
            <v>H</v>
          </cell>
          <cell r="D6371" t="str">
            <v>0,16</v>
          </cell>
        </row>
        <row r="6372">
          <cell r="A6372">
            <v>95336</v>
          </cell>
          <cell r="B6372" t="str">
            <v>CURSO DE CAPACITAÇÃO PARA ESTUCADOR (ENCARGOS COMPLEMENTARES) - HORISTA</v>
          </cell>
          <cell r="C6372" t="str">
            <v>H</v>
          </cell>
          <cell r="D6372" t="str">
            <v>0,10</v>
          </cell>
        </row>
        <row r="6373">
          <cell r="A6373">
            <v>95337</v>
          </cell>
          <cell r="B6373" t="str">
            <v>CURSO DE CAPACITAÇÃO PARA GESSEIRO (ENCARGOS COMPLEMENTARES) - HORISTA</v>
          </cell>
          <cell r="C6373" t="str">
            <v>H</v>
          </cell>
          <cell r="D6373" t="str">
            <v>0,10</v>
          </cell>
        </row>
        <row r="6374">
          <cell r="A6374">
            <v>95338</v>
          </cell>
          <cell r="B6374" t="str">
            <v>CURSO DE CAPACITAÇÃO PARA IMPERMEABILIZADOR (ENCARGOS COMPLEMENTARES) - HORISTA</v>
          </cell>
          <cell r="C6374" t="str">
            <v>H</v>
          </cell>
          <cell r="D6374" t="str">
            <v>0,19</v>
          </cell>
        </row>
        <row r="6375">
          <cell r="A6375">
            <v>95339</v>
          </cell>
          <cell r="B6375" t="str">
            <v>CURSO DE CAPACITAÇÃO PARA MAÇARIQUEIRO (ENCARGOS COMPLEMENTARES) - HORISTA</v>
          </cell>
          <cell r="C6375" t="str">
            <v>H</v>
          </cell>
          <cell r="D6375" t="str">
            <v>0,20</v>
          </cell>
        </row>
        <row r="6376">
          <cell r="A6376">
            <v>95340</v>
          </cell>
          <cell r="B6376" t="str">
            <v>CURSO DE CAPACITAÇÃO PARA MARCENEIRO (ENCARGOS COMPLEMENTARES) - HORISTA</v>
          </cell>
          <cell r="C6376" t="str">
            <v>H</v>
          </cell>
          <cell r="D6376" t="str">
            <v>0,13</v>
          </cell>
        </row>
        <row r="6377">
          <cell r="A6377">
            <v>95341</v>
          </cell>
          <cell r="B6377" t="str">
            <v>CURSO DE CAPACITAÇÃO PARA MARMORISTA/GRANITEIRO (ENCARGOS COMPLEMENTARES) - HORISTA</v>
          </cell>
          <cell r="C6377" t="str">
            <v>H</v>
          </cell>
          <cell r="D6377" t="str">
            <v>0,14</v>
          </cell>
        </row>
        <row r="6378">
          <cell r="A6378">
            <v>95342</v>
          </cell>
          <cell r="B6378" t="str">
            <v>CURSO DE CAPACITAÇÃO PARA MECÂNICO DE EQUIPAMENTOS PESADOS (ENCARGOS COMPLEMENTARES) - HORISTA</v>
          </cell>
          <cell r="C6378" t="str">
            <v>H</v>
          </cell>
          <cell r="D6378" t="str">
            <v>0,09</v>
          </cell>
        </row>
        <row r="6379">
          <cell r="A6379">
            <v>95343</v>
          </cell>
          <cell r="B6379" t="str">
            <v>CURSO DE CAPACITAÇÃO PARA MONTADOR  DE TUBO AÇO/EQUIPAMENTOS (ENCARGOS COMPLEMENTARES) - HORISTA</v>
          </cell>
          <cell r="C6379" t="str">
            <v>H</v>
          </cell>
          <cell r="D6379" t="str">
            <v>0,30</v>
          </cell>
        </row>
        <row r="6380">
          <cell r="A6380">
            <v>95344</v>
          </cell>
          <cell r="B6380" t="str">
            <v>CURSO DE CAPACITAÇÃO PARA MONTADOR DE ESTRUTURA METÁLICA (ENCARGOS COMPLEMENTARES) - HORISTA</v>
          </cell>
          <cell r="C6380" t="str">
            <v>H</v>
          </cell>
          <cell r="D6380" t="str">
            <v>0,08</v>
          </cell>
        </row>
        <row r="6381">
          <cell r="A6381">
            <v>95345</v>
          </cell>
          <cell r="B6381" t="str">
            <v>CURSO DE CAPACITAÇÃO PARA MONTADOR ELETROMECÂNICO (ENCARGOS COMPLEMENTARES) - HORISTA</v>
          </cell>
          <cell r="C6381" t="str">
            <v>H</v>
          </cell>
          <cell r="D6381" t="str">
            <v>0,73</v>
          </cell>
        </row>
        <row r="6382">
          <cell r="A6382">
            <v>95346</v>
          </cell>
          <cell r="B6382" t="str">
            <v>CURSO DE CAPACITAÇÃO PARA MOTORISTA DE BASCULANTE (ENCARGOS COMPLEMENTARES) - HORISTA</v>
          </cell>
          <cell r="C6382" t="str">
            <v>H</v>
          </cell>
          <cell r="D6382" t="str">
            <v>0,03</v>
          </cell>
        </row>
        <row r="6383">
          <cell r="A6383">
            <v>95347</v>
          </cell>
          <cell r="B6383" t="str">
            <v>CURSO DE CAPACITAÇÃO PARA MOTORISTA DE CAMINHÃO (ENCARGOS COMPLEMENTARES) - HORISTA</v>
          </cell>
          <cell r="C6383" t="str">
            <v>H</v>
          </cell>
          <cell r="D6383" t="str">
            <v>0,04</v>
          </cell>
        </row>
        <row r="6384">
          <cell r="A6384">
            <v>95348</v>
          </cell>
          <cell r="B6384" t="str">
            <v>CURSO DE CAPACITAÇÃO PARA MOTORISTA DE CAMINHÃO E CARRETA (ENCARGOS COMPLEMENTARES) - HORISTA</v>
          </cell>
          <cell r="C6384" t="str">
            <v>H</v>
          </cell>
          <cell r="D6384" t="str">
            <v>0,05</v>
          </cell>
        </row>
        <row r="6385">
          <cell r="A6385">
            <v>95349</v>
          </cell>
          <cell r="B6385" t="str">
            <v>CURSO DE CAPACITAÇÃO PARA MOTORISTA DE VEÍCULO LEVE (ENCARGOS COMPLEMENTARES) - HORISTA</v>
          </cell>
          <cell r="C6385" t="str">
            <v>H</v>
          </cell>
          <cell r="D6385" t="str">
            <v>0,04</v>
          </cell>
        </row>
        <row r="6386">
          <cell r="A6386">
            <v>95350</v>
          </cell>
          <cell r="B6386" t="str">
            <v>CURSO DE CAPACITAÇÃO PARA MOTORISTA DE VEÍCULO PESADO (ENCARGOS COMPLEMENTARES) - HORISTA</v>
          </cell>
          <cell r="C6386" t="str">
            <v>H</v>
          </cell>
          <cell r="D6386" t="str">
            <v>0,05</v>
          </cell>
        </row>
        <row r="6387">
          <cell r="A6387">
            <v>95351</v>
          </cell>
          <cell r="B6387" t="str">
            <v>CURSO DE CAPACITAÇÃO PARA MOTORISTA OPERADOR DE MUNCK (ENCARGOS COMPLEMENTARES) - HORISTA</v>
          </cell>
          <cell r="C6387" t="str">
            <v>H</v>
          </cell>
          <cell r="D6387" t="str">
            <v>0,14</v>
          </cell>
        </row>
        <row r="6388">
          <cell r="A6388">
            <v>95352</v>
          </cell>
          <cell r="B6388" t="str">
            <v>CURSO DE CAPACITAÇÃO PARA NIVELADOR (ENCARGOS COMPLEMENTARES) - HORISTA</v>
          </cell>
          <cell r="C6388" t="str">
            <v>H</v>
          </cell>
          <cell r="D6388" t="str">
            <v>0,04</v>
          </cell>
        </row>
        <row r="6389">
          <cell r="A6389">
            <v>95354</v>
          </cell>
          <cell r="B6389" t="str">
            <v>CURSO DE CAPACITAÇÃO PARA OPERADOR DE BETONEIRA (CAMINHÃO) (ENCARGOS COMPLEMENTARES) - HORISTA</v>
          </cell>
          <cell r="C6389" t="str">
            <v>H</v>
          </cell>
          <cell r="D6389" t="str">
            <v>0,06</v>
          </cell>
        </row>
        <row r="6390">
          <cell r="A6390">
            <v>95355</v>
          </cell>
          <cell r="B6390" t="str">
            <v>CURSO DE CAPACITAÇÃO PARA OPERADOR DE COMPRESSOR OU COMPRESSORISTA (ENCARGOS COMPLEMENTARES) - HORISTA</v>
          </cell>
          <cell r="C6390" t="str">
            <v>H</v>
          </cell>
          <cell r="D6390" t="str">
            <v>0,07</v>
          </cell>
        </row>
        <row r="6391">
          <cell r="A6391">
            <v>95356</v>
          </cell>
          <cell r="B6391" t="str">
            <v>CURSO DE CAPACITAÇÃO PARA OPERADOR DE DEMARCADORA DE FAIXAS (ENCARGOS COMPLEMENTARES) - HORISTA</v>
          </cell>
          <cell r="C6391" t="str">
            <v>H</v>
          </cell>
          <cell r="D6391" t="str">
            <v>0,07</v>
          </cell>
        </row>
        <row r="6392">
          <cell r="A6392">
            <v>95357</v>
          </cell>
          <cell r="B6392" t="str">
            <v>CURSO DE CAPACITAÇÃO PARA OPERADOR DE ESCAVADEIRA (ENCARGOS COMPLEMENTARES) - HORISTA</v>
          </cell>
          <cell r="C6392" t="str">
            <v>H</v>
          </cell>
          <cell r="D6392" t="str">
            <v>0,11</v>
          </cell>
        </row>
        <row r="6393">
          <cell r="A6393">
            <v>95358</v>
          </cell>
          <cell r="B6393" t="str">
            <v>CURSO DE CAPACITAÇÃO PARA OPERADOR DE GUINCHO (ENCARGOS COMPLEMENTARES) - HORISTA</v>
          </cell>
          <cell r="C6393" t="str">
            <v>H</v>
          </cell>
          <cell r="D6393" t="str">
            <v>0,12</v>
          </cell>
        </row>
        <row r="6394">
          <cell r="A6394">
            <v>95359</v>
          </cell>
          <cell r="B6394" t="str">
            <v>CURSO DE CAPACITAÇÃO PARA OPERADOR DE GUINDASTE (ENCARGOS COMPLEMENTARES) - HORISTA</v>
          </cell>
          <cell r="C6394" t="str">
            <v>H</v>
          </cell>
          <cell r="D6394" t="str">
            <v>0,16</v>
          </cell>
        </row>
        <row r="6395">
          <cell r="A6395">
            <v>95360</v>
          </cell>
          <cell r="B6395" t="str">
            <v>CURSO DE CAPACITAÇÃO PARA OPERADOR DE MÁQUINAS E EQUIPAMENTOS (ENCARGOS COMPLEMENTARES) - HORISTA</v>
          </cell>
          <cell r="C6395" t="str">
            <v>H</v>
          </cell>
          <cell r="D6395" t="str">
            <v>0,10</v>
          </cell>
        </row>
        <row r="6396">
          <cell r="A6396">
            <v>95361</v>
          </cell>
          <cell r="B6396" t="str">
            <v>CURSO DE CAPACITAÇÃO PARA OPERADOR DE MARTELETE OU MARTELETEIRO (ENCARGOS COMPLEMENTARES) - HORISTA</v>
          </cell>
          <cell r="C6396" t="str">
            <v>H</v>
          </cell>
          <cell r="D6396" t="str">
            <v>0,06</v>
          </cell>
        </row>
        <row r="6397">
          <cell r="A6397">
            <v>95362</v>
          </cell>
          <cell r="B6397" t="str">
            <v>CURSO DE CAPACITAÇÃO PARA OPERADOR DE MOTO-ESCREIPER (ENCARGOS COMPLEMENTARES) - HORISTA</v>
          </cell>
          <cell r="C6397" t="str">
            <v>H</v>
          </cell>
          <cell r="D6397" t="str">
            <v>0,07</v>
          </cell>
        </row>
        <row r="6398">
          <cell r="A6398">
            <v>95363</v>
          </cell>
          <cell r="B6398" t="str">
            <v>CURSO DE CAPACITAÇÃO PARA OPERADOR DE MOTONIVELADORA (ENCARGOS COMPLEMENTARES) - HORISTA</v>
          </cell>
          <cell r="C6398" t="str">
            <v>H</v>
          </cell>
          <cell r="D6398" t="str">
            <v>0,09</v>
          </cell>
        </row>
        <row r="6399">
          <cell r="A6399">
            <v>95364</v>
          </cell>
          <cell r="B6399" t="str">
            <v>CURSO DE CAPACITAÇÃO PARA OPERADOR DE PÁ CARREGADEIRA (ENCARGOS COMPLEMENTARES) - HORISTA</v>
          </cell>
          <cell r="C6399" t="str">
            <v>H</v>
          </cell>
          <cell r="D6399" t="str">
            <v>0,07</v>
          </cell>
        </row>
        <row r="6400">
          <cell r="A6400">
            <v>95365</v>
          </cell>
          <cell r="B6400" t="str">
            <v>CURSO DE CAPACITAÇÃO PARA OPERADOR DE PAVIMENTADORA (ENCARGOS COMPLEMENTARES) - HORISTA</v>
          </cell>
          <cell r="C6400" t="str">
            <v>H</v>
          </cell>
          <cell r="D6400" t="str">
            <v>0,07</v>
          </cell>
        </row>
        <row r="6401">
          <cell r="A6401">
            <v>95366</v>
          </cell>
          <cell r="B6401" t="str">
            <v>CURSO DE CAPACITAÇÃO PARA OPERADOR DE ROLO COMPACTADOR (ENCARGOS COMPLEMENTARES) - HORISTA</v>
          </cell>
          <cell r="C6401" t="str">
            <v>H</v>
          </cell>
          <cell r="D6401" t="str">
            <v>0,07</v>
          </cell>
        </row>
        <row r="6402">
          <cell r="A6402">
            <v>95367</v>
          </cell>
          <cell r="B6402" t="str">
            <v>CURSO DE CAPACITAÇÃO PARA OPERADOR DE USINA DE ASFALTO, DE SOLOS OU DE CONCRETO (ENCARGOS COMPLEMENTARES) - HORISTA</v>
          </cell>
          <cell r="C6402" t="str">
            <v>H</v>
          </cell>
          <cell r="D6402" t="str">
            <v>0,06</v>
          </cell>
        </row>
        <row r="6403">
          <cell r="A6403">
            <v>95368</v>
          </cell>
          <cell r="B6403" t="str">
            <v>CURSO DE CAPACITAÇÃO PARA OPERADOR JATO DE AREIA OU JATISTA (ENCARGOS COMPLEMENTARES) - HORISTA</v>
          </cell>
          <cell r="C6403" t="str">
            <v>H</v>
          </cell>
          <cell r="D6403" t="str">
            <v>0,10</v>
          </cell>
        </row>
        <row r="6404">
          <cell r="A6404">
            <v>95369</v>
          </cell>
          <cell r="B6404" t="str">
            <v>CURSO DE CAPACITAÇÃO PARA OPERADOR PARA BATE ESTACAS (ENCARGOS COMPLEMENTARES) - HORISTA</v>
          </cell>
          <cell r="C6404" t="str">
            <v>H</v>
          </cell>
          <cell r="D6404" t="str">
            <v>0,07</v>
          </cell>
        </row>
        <row r="6405">
          <cell r="A6405">
            <v>95370</v>
          </cell>
          <cell r="B6405" t="str">
            <v>CURSO DE CAPACITAÇÃO PARA PASTILHEIRO (ENCARGOS COMPLEMENTARES) - HORISTA</v>
          </cell>
          <cell r="C6405" t="str">
            <v>H</v>
          </cell>
          <cell r="D6405" t="str">
            <v>0,16</v>
          </cell>
        </row>
        <row r="6406">
          <cell r="A6406">
            <v>95371</v>
          </cell>
          <cell r="B6406" t="str">
            <v>CURSO DE CAPACITAÇÃO PARA PEDREIRO (ENCARGOS COMPLEMENTARES) - HORISTA</v>
          </cell>
          <cell r="C6406" t="str">
            <v>H</v>
          </cell>
          <cell r="D6406" t="str">
            <v>0,19</v>
          </cell>
        </row>
        <row r="6407">
          <cell r="A6407">
            <v>95372</v>
          </cell>
          <cell r="B6407" t="str">
            <v>CURSO DE CAPACITAÇÃO PARA PINTOR (ENCARGOS COMPLEMENTARES) - HORISTA</v>
          </cell>
          <cell r="C6407" t="str">
            <v>H</v>
          </cell>
          <cell r="D6407" t="str">
            <v>0,13</v>
          </cell>
        </row>
        <row r="6408">
          <cell r="A6408">
            <v>95373</v>
          </cell>
          <cell r="B6408" t="str">
            <v>CURSO DE CAPACITAÇÃO PARA PINTOR DE LETREIROS (ENCARGOS COMPLEMENTARES) - HORISTA</v>
          </cell>
          <cell r="C6408" t="str">
            <v>H</v>
          </cell>
          <cell r="D6408" t="str">
            <v>0,15</v>
          </cell>
        </row>
        <row r="6409">
          <cell r="A6409">
            <v>95374</v>
          </cell>
          <cell r="B6409" t="str">
            <v>CURSO DE CAPACITAÇÃO PARA PINTOR PARA TINTA EPÓXI (ENCARGOS COMPLEMENTARES) - HORISTA</v>
          </cell>
          <cell r="C6409" t="str">
            <v>H</v>
          </cell>
          <cell r="D6409" t="str">
            <v>0,14</v>
          </cell>
        </row>
        <row r="6410">
          <cell r="A6410">
            <v>95375</v>
          </cell>
          <cell r="B6410" t="str">
            <v>CURSO DE CAPACITAÇÃO PARA POCEIRO (ENCARGOS COMPLEMENTARES) - HORISTA</v>
          </cell>
          <cell r="C6410" t="str">
            <v>H</v>
          </cell>
          <cell r="D6410" t="str">
            <v>0,17</v>
          </cell>
        </row>
        <row r="6411">
          <cell r="A6411">
            <v>95376</v>
          </cell>
          <cell r="B6411" t="str">
            <v>CURSO DE CAPACITAÇÃO PARA RASTELEIRO (ENCARGOS COMPLEMENTARES) - HORISTA</v>
          </cell>
          <cell r="C6411" t="str">
            <v>H</v>
          </cell>
          <cell r="D6411" t="str">
            <v>0,03</v>
          </cell>
        </row>
        <row r="6412">
          <cell r="A6412">
            <v>95377</v>
          </cell>
          <cell r="B6412" t="str">
            <v>CURSO DE CAPACITAÇÃO PARA SERRALHEIRO (ENCARGOS COMPLEMENTARES) - HORISTA</v>
          </cell>
          <cell r="C6412" t="str">
            <v>H</v>
          </cell>
          <cell r="D6412" t="str">
            <v>0,10</v>
          </cell>
        </row>
        <row r="6413">
          <cell r="A6413">
            <v>95378</v>
          </cell>
          <cell r="B6413" t="str">
            <v>CURSO DE CAPACITAÇÃO PARA SERVENTE (ENCARGOS COMPLEMENTARES) - HORISTA</v>
          </cell>
          <cell r="C6413" t="str">
            <v>H</v>
          </cell>
          <cell r="D6413" t="str">
            <v>0,13</v>
          </cell>
        </row>
        <row r="6414">
          <cell r="A6414">
            <v>95379</v>
          </cell>
          <cell r="B6414" t="str">
            <v>CURSO DE CAPACITAÇÃO PARA SOLDADOR (ENCARGOS COMPLEMENTARES) - HORISTA</v>
          </cell>
          <cell r="C6414" t="str">
            <v>H</v>
          </cell>
          <cell r="D6414" t="str">
            <v>0,10</v>
          </cell>
        </row>
        <row r="6415">
          <cell r="A6415">
            <v>95380</v>
          </cell>
          <cell r="B6415" t="str">
            <v>CURSO DE CAPACITAÇÃO PARA SOLDADOR A (PARA SOLDA A SER TESTADA COM RAIOS  X ) (ENCARGOS COMPLEMENTARES) - HORISTA</v>
          </cell>
          <cell r="C6415" t="str">
            <v>H</v>
          </cell>
          <cell r="D6415" t="str">
            <v>0,15</v>
          </cell>
        </row>
        <row r="6416">
          <cell r="A6416">
            <v>95382</v>
          </cell>
          <cell r="B6416" t="str">
            <v>CURSO DE CAPACITAÇÃO PARA TAQUEADOR OU TAQUEIRO (ENCARGOS COMPLEMENTARES) - HORISTA</v>
          </cell>
          <cell r="C6416" t="str">
            <v>H</v>
          </cell>
          <cell r="D6416" t="str">
            <v>0,12</v>
          </cell>
        </row>
        <row r="6417">
          <cell r="A6417">
            <v>95383</v>
          </cell>
          <cell r="B6417" t="str">
            <v>CURSO DE CAPACITAÇÃO PARA TÉCNICO DE LABORATÓRIO (ENCARGOS COMPLEMENTARES) - HORISTA</v>
          </cell>
          <cell r="C6417" t="str">
            <v>H</v>
          </cell>
          <cell r="D6417" t="str">
            <v>0,10</v>
          </cell>
        </row>
        <row r="6418">
          <cell r="A6418">
            <v>95384</v>
          </cell>
          <cell r="B6418" t="str">
            <v>CURSO DE CAPACITAÇÃO PARA TÉCNICO DE SONDAGEM (ENCARGOS COMPLEMENTARES) - HORISTA</v>
          </cell>
          <cell r="C6418" t="str">
            <v>H</v>
          </cell>
          <cell r="D6418" t="str">
            <v>0,11</v>
          </cell>
        </row>
        <row r="6419">
          <cell r="A6419">
            <v>95385</v>
          </cell>
          <cell r="B6419" t="str">
            <v>CURSO DE CAPACITAÇÃO PARA TELHADISTA (ENCARGOS COMPLEMENTARES) - HORISTA</v>
          </cell>
          <cell r="C6419" t="str">
            <v>H</v>
          </cell>
          <cell r="D6419" t="str">
            <v>0,10</v>
          </cell>
        </row>
        <row r="6420">
          <cell r="A6420">
            <v>95386</v>
          </cell>
          <cell r="B6420" t="str">
            <v>CURSO DE CAPACITAÇÃO PARA TRATORISTA (ENCARGOS COMPLEMENTARES) - HORISTA</v>
          </cell>
          <cell r="C6420" t="str">
            <v>H</v>
          </cell>
          <cell r="D6420" t="str">
            <v>0,09</v>
          </cell>
        </row>
        <row r="6421">
          <cell r="A6421">
            <v>95387</v>
          </cell>
          <cell r="B6421" t="str">
            <v>CURSO DE CAPACITAÇÃO PARA VIDRACEIRO (ENCARGOS COMPLEMENTARES) - HORISTA</v>
          </cell>
          <cell r="C6421" t="str">
            <v>H</v>
          </cell>
          <cell r="D6421" t="str">
            <v>0,13</v>
          </cell>
        </row>
        <row r="6422">
          <cell r="A6422">
            <v>95388</v>
          </cell>
          <cell r="B6422" t="str">
            <v>CURSO DE CAPACITAÇÃO PARA VIGIA NOTURNO (ENCARGOS COMPLEMENTARES) - HORISTA</v>
          </cell>
          <cell r="C6422" t="str">
            <v>H</v>
          </cell>
          <cell r="D6422" t="str">
            <v>0,04</v>
          </cell>
        </row>
        <row r="6423">
          <cell r="A6423">
            <v>95389</v>
          </cell>
          <cell r="B6423" t="str">
            <v>CURSO DE CAPACITAÇÃO PARA OPERADOR DE BETONEIRA ESTACIONÁRIA/MISTURADOR (ENCARGOS COMPLEMENTARES) - HORISTA</v>
          </cell>
          <cell r="C6423" t="str">
            <v>H</v>
          </cell>
          <cell r="D6423" t="str">
            <v>0,05</v>
          </cell>
        </row>
        <row r="6424">
          <cell r="A6424">
            <v>95390</v>
          </cell>
          <cell r="B6424" t="str">
            <v>CURSO DE CAPACITAÇÃO PARA JARDINEIRO (ENCARGOS COMPLEMENTARES) - HORISTA</v>
          </cell>
          <cell r="C6424" t="str">
            <v>H</v>
          </cell>
          <cell r="D6424" t="str">
            <v>0,04</v>
          </cell>
        </row>
        <row r="6425">
          <cell r="A6425">
            <v>95391</v>
          </cell>
          <cell r="B6425" t="str">
            <v>CURSO DE CAPACITAÇÃO PARA DESENHISTA DETALHISTA (ENCARGOS COMPLEMENTARES) - HORISTA</v>
          </cell>
          <cell r="C6425" t="str">
            <v>H</v>
          </cell>
          <cell r="D6425" t="str">
            <v>0,08</v>
          </cell>
        </row>
        <row r="6426">
          <cell r="A6426">
            <v>95392</v>
          </cell>
          <cell r="B6426" t="str">
            <v>CURSO DE CAPACITAÇÃO PARA ALMOXARIFE (ENCARGOS COMPLEMENTARES) - HORISTA</v>
          </cell>
          <cell r="C6426" t="str">
            <v>H</v>
          </cell>
          <cell r="D6426" t="str">
            <v>0,04</v>
          </cell>
        </row>
        <row r="6427">
          <cell r="A6427">
            <v>95393</v>
          </cell>
          <cell r="B6427" t="str">
            <v>CURSO DE CAPACITAÇÃO PARA APONTADOR OU APROPRIADOR (ENCARGOS COMPLEMENTARES) - HORISTA</v>
          </cell>
          <cell r="C6427" t="str">
            <v>H</v>
          </cell>
          <cell r="D6427" t="str">
            <v>0,20</v>
          </cell>
        </row>
        <row r="6428">
          <cell r="A6428">
            <v>95394</v>
          </cell>
          <cell r="B6428" t="str">
            <v>CURSO DE CAPACITAÇÃO PARA ARQUITETO DE OBRA JÚNIOR (ENCARGOS COMPLEMENTARES) - HORISTA</v>
          </cell>
          <cell r="C6428" t="str">
            <v>H</v>
          </cell>
          <cell r="D6428" t="str">
            <v>0,31</v>
          </cell>
        </row>
        <row r="6429">
          <cell r="A6429">
            <v>95395</v>
          </cell>
          <cell r="B6429" t="str">
            <v>CURSO DE CAPACITAÇÃO PARA ARQUITETO DE OBRA PLENO (ENCARGOS COMPLEMENTARES) - HORISTA</v>
          </cell>
          <cell r="C6429" t="str">
            <v>H</v>
          </cell>
          <cell r="D6429" t="str">
            <v>0,44</v>
          </cell>
        </row>
        <row r="6430">
          <cell r="A6430">
            <v>95396</v>
          </cell>
          <cell r="B6430" t="str">
            <v>CURSO DE CAPACITAÇÃO PARA ARQUITETO DE OBRA SÊNIOR (ENCARGOS COMPLEMENTARES) - HORISTA</v>
          </cell>
          <cell r="C6430" t="str">
            <v>H</v>
          </cell>
          <cell r="D6430" t="str">
            <v>0,58</v>
          </cell>
        </row>
        <row r="6431">
          <cell r="A6431">
            <v>95397</v>
          </cell>
          <cell r="B6431" t="str">
            <v>CURSO DE CAPACITAÇÃO PARA AUXILIAR DE DESENHISTA (ENCARGOS COMPLEMENTARES) - HORISTA</v>
          </cell>
          <cell r="C6431" t="str">
            <v>H</v>
          </cell>
          <cell r="D6431" t="str">
            <v>0,07</v>
          </cell>
        </row>
        <row r="6432">
          <cell r="A6432">
            <v>95398</v>
          </cell>
          <cell r="B6432" t="str">
            <v>CURSO DE CAPACITAÇÃO PARA AUXILIAR DE ESCRITÓRIO (ENCARGOS COMPLEMENTARES) - HORISTA</v>
          </cell>
          <cell r="C6432" t="str">
            <v>H</v>
          </cell>
          <cell r="D6432" t="str">
            <v>0,04</v>
          </cell>
        </row>
        <row r="6433">
          <cell r="A6433">
            <v>95399</v>
          </cell>
          <cell r="B6433" t="str">
            <v>CURSO DE CAPACITAÇÃO PARA DESENHISTA COPISTA (ENCARGOS COMPLEMENTARES) - HORISTA</v>
          </cell>
          <cell r="C6433" t="str">
            <v>H</v>
          </cell>
          <cell r="D6433" t="str">
            <v>0,06</v>
          </cell>
        </row>
        <row r="6434">
          <cell r="A6434">
            <v>95400</v>
          </cell>
          <cell r="B6434" t="str">
            <v>CURSO DE CAPACITAÇÃO PARA DESENHISTA PROJETISTA (ENCARGOS COMPLEMENTARES) - HORISTA</v>
          </cell>
          <cell r="C6434" t="str">
            <v>H</v>
          </cell>
          <cell r="D6434" t="str">
            <v>0,05</v>
          </cell>
        </row>
        <row r="6435">
          <cell r="A6435">
            <v>95401</v>
          </cell>
          <cell r="B6435" t="str">
            <v>CURSO DE CAPACITAÇÃO PARA ENCARREGADO GERAL (ENCARGOS COMPLEMENTARES) - HORISTA</v>
          </cell>
          <cell r="C6435" t="str">
            <v>H</v>
          </cell>
          <cell r="D6435" t="str">
            <v>0,21</v>
          </cell>
        </row>
        <row r="6436">
          <cell r="A6436">
            <v>95402</v>
          </cell>
          <cell r="B6436" t="str">
            <v>CURSO DE CAPACITAÇÃO PARA ENGENHEIRO CIVIL DE OBRA JÚNIOR (ENCARGOS COMPLEMENTARES) - HORISTA</v>
          </cell>
          <cell r="C6436" t="str">
            <v>H</v>
          </cell>
          <cell r="D6436" t="str">
            <v>0,76</v>
          </cell>
        </row>
        <row r="6437">
          <cell r="A6437">
            <v>95403</v>
          </cell>
          <cell r="B6437" t="str">
            <v>CURSO DE CAPACITAÇÃO PARA ENGENHEIRO CIVIL DE OBRA PLENO (ENCARGOS COMPLEMENTARES) - HORISTA</v>
          </cell>
          <cell r="C6437" t="str">
            <v>H</v>
          </cell>
          <cell r="D6437" t="str">
            <v>0,86</v>
          </cell>
        </row>
        <row r="6438">
          <cell r="A6438">
            <v>95404</v>
          </cell>
          <cell r="B6438" t="str">
            <v>CURSO DE CAPACITAÇÃO PARA ENGENHEIRO CIVIL DE OBRA SÊNIOR (ENCARGOS COMPLEMENTARES) - HORISTA</v>
          </cell>
          <cell r="C6438" t="str">
            <v>H</v>
          </cell>
          <cell r="D6438" t="str">
            <v>1,18</v>
          </cell>
        </row>
        <row r="6439">
          <cell r="A6439">
            <v>95405</v>
          </cell>
          <cell r="B6439" t="str">
            <v>CURSO DE CAPACITAÇÃO PARA MESTRE DE OBRAS (ENCARGOS COMPLEMENTARES) - HORISTA</v>
          </cell>
          <cell r="C6439" t="str">
            <v>H</v>
          </cell>
          <cell r="D6439" t="str">
            <v>0,32</v>
          </cell>
        </row>
        <row r="6440">
          <cell r="A6440">
            <v>95406</v>
          </cell>
          <cell r="B6440" t="str">
            <v>CURSO DE CAPACITAÇÃO PARA TOPÓGRAFO (ENCARGOS COMPLEMENTARES) - HORISTA</v>
          </cell>
          <cell r="C6440" t="str">
            <v>H</v>
          </cell>
          <cell r="D6440" t="str">
            <v>0,07</v>
          </cell>
        </row>
        <row r="6441">
          <cell r="A6441">
            <v>95407</v>
          </cell>
          <cell r="B6441" t="str">
            <v>CURSO DE CAPACITAÇÃO PARA ENGENHEIRO ELETRICISTA (ENCARGOS COMPLEMENTARES) - HORISTA</v>
          </cell>
          <cell r="C6441" t="str">
            <v>H</v>
          </cell>
          <cell r="D6441" t="str">
            <v>2,54</v>
          </cell>
        </row>
        <row r="6442">
          <cell r="A6442">
            <v>95408</v>
          </cell>
          <cell r="B6442" t="str">
            <v>CURSO DE CAPACITAÇÃO  PARA MOTORISTA DE CAMINHÃO (ENCARGOS COMPLEMENTARES) - MENSALISTA</v>
          </cell>
          <cell r="C6442" t="str">
            <v>MES</v>
          </cell>
          <cell r="D6442" t="str">
            <v>5,66</v>
          </cell>
        </row>
        <row r="6443">
          <cell r="A6443">
            <v>95409</v>
          </cell>
          <cell r="B6443" t="str">
            <v>CURSO DE CAPACITAÇÃO PARA DESENHISTA DETALHISTA (ENCARGOS COMPLEMENTARES) - MENSALISTA</v>
          </cell>
          <cell r="C6443" t="str">
            <v>MES</v>
          </cell>
          <cell r="D6443" t="str">
            <v>10,78</v>
          </cell>
        </row>
        <row r="6444">
          <cell r="A6444">
            <v>95410</v>
          </cell>
          <cell r="B6444" t="str">
            <v>CURSO DE CAPACITAÇÃO PARA DESENHISTA COPISTA (ENCARGOS COMPLEMENTARES) - MENSALISTA</v>
          </cell>
          <cell r="C6444" t="str">
            <v>MES</v>
          </cell>
          <cell r="D6444" t="str">
            <v>8,13</v>
          </cell>
        </row>
        <row r="6445">
          <cell r="A6445">
            <v>95411</v>
          </cell>
          <cell r="B6445" t="str">
            <v>CURSO DE CAPACITAÇÃO PARA DESENHISTA PROJETISTA (ENCARGOS COMPLEMENTARES) - MENSALISTA</v>
          </cell>
          <cell r="C6445" t="str">
            <v>MES</v>
          </cell>
          <cell r="D6445" t="str">
            <v>6,89</v>
          </cell>
        </row>
        <row r="6446">
          <cell r="A6446">
            <v>95412</v>
          </cell>
          <cell r="B6446" t="str">
            <v>CURSO DE CAPACITAÇÃO PARA AUXILIAR DE DESENHISTA (ENCARGOS COMPLEMENTARES) - MENSALISTA</v>
          </cell>
          <cell r="C6446" t="str">
            <v>MES</v>
          </cell>
          <cell r="D6446" t="str">
            <v>9,51</v>
          </cell>
        </row>
        <row r="6447">
          <cell r="A6447">
            <v>95413</v>
          </cell>
          <cell r="B6447" t="str">
            <v>CURSO DE CAPACITAÇÃO PARA ALMOXARIFE (ENCARGOS COMPLEMENTARES) - MENSALISTA</v>
          </cell>
          <cell r="C6447" t="str">
            <v>MES</v>
          </cell>
          <cell r="D6447" t="str">
            <v>6,71</v>
          </cell>
        </row>
        <row r="6448">
          <cell r="A6448">
            <v>95414</v>
          </cell>
          <cell r="B6448" t="str">
            <v>CURSO DE CAPACITAÇÃO PARA APONTADOR OU APROPRIADOR (ENCARGOS COMPLEMENTARES) - MENSALISTA</v>
          </cell>
          <cell r="C6448" t="str">
            <v>MES</v>
          </cell>
          <cell r="D6448" t="str">
            <v>27,84</v>
          </cell>
        </row>
        <row r="6449">
          <cell r="A6449">
            <v>95415</v>
          </cell>
          <cell r="B6449" t="str">
            <v>CURSO DE CAPACITAÇÃO PARA ENGENHEIRO CIVIL DE OBRA JÚNIOR (ENCARGOS COMPLEMENTARES) - MENSALISTA</v>
          </cell>
          <cell r="C6449" t="str">
            <v>MES</v>
          </cell>
          <cell r="D6449" t="str">
            <v>101,61</v>
          </cell>
        </row>
        <row r="6450">
          <cell r="A6450">
            <v>95416</v>
          </cell>
          <cell r="B6450" t="str">
            <v>CURSO DE CAPACITAÇÃO PARA AUXILIAR DE ESCRITÓRIO (ENCARGOS COMPLEMENTARES) - MENSALISTA</v>
          </cell>
          <cell r="C6450" t="str">
            <v>MES</v>
          </cell>
          <cell r="D6450" t="str">
            <v>6,41</v>
          </cell>
        </row>
        <row r="6451">
          <cell r="A6451">
            <v>95417</v>
          </cell>
          <cell r="B6451" t="str">
            <v>CURSO DE CAPACITAÇÃO PARA ENGENHEIRO CIVIL DE OBRA PLENO (ENCARGOS COMPLEMENTARES) - MENSALISTA</v>
          </cell>
          <cell r="C6451" t="str">
            <v>MES</v>
          </cell>
          <cell r="D6451" t="str">
            <v>115,65</v>
          </cell>
        </row>
        <row r="6452">
          <cell r="A6452">
            <v>95418</v>
          </cell>
          <cell r="B6452" t="str">
            <v>CURSO DE CAPACITAÇÃO PARA ENGENHEIRO CIVIL DE OBRA SÊNIOR (ENCARGOS COMPLEMENTARES) - MENSALISTA</v>
          </cell>
          <cell r="C6452" t="str">
            <v>MES</v>
          </cell>
          <cell r="D6452" t="str">
            <v>158,09</v>
          </cell>
        </row>
        <row r="6453">
          <cell r="A6453">
            <v>95419</v>
          </cell>
          <cell r="B6453" t="str">
            <v>CURSO DE CAPACITAÇÃO PARA ARQUITETO JÚNIOR (ENCARGOS COMPLEMENTARES) - MENSALISTA</v>
          </cell>
          <cell r="C6453" t="str">
            <v>MES</v>
          </cell>
          <cell r="D6453" t="str">
            <v>42,25</v>
          </cell>
        </row>
        <row r="6454">
          <cell r="A6454">
            <v>95420</v>
          </cell>
          <cell r="B6454" t="str">
            <v>CURSO DE CAPACITAÇÃO PARA ARQUITETO PLENO (ENCARGOS COMPLEMENTARES) - MENSALISTA</v>
          </cell>
          <cell r="C6454" t="str">
            <v>MES</v>
          </cell>
          <cell r="D6454" t="str">
            <v>60,01</v>
          </cell>
        </row>
        <row r="6455">
          <cell r="A6455">
            <v>95421</v>
          </cell>
          <cell r="B6455" t="str">
            <v>CURSO DE CAPACITAÇÃO PARA ARQUITETO SÊNIOR (ENCARGOS COMPLEMENTARES) - MENSALISTA</v>
          </cell>
          <cell r="C6455" t="str">
            <v>MES</v>
          </cell>
          <cell r="D6455" t="str">
            <v>79,34</v>
          </cell>
        </row>
        <row r="6456">
          <cell r="A6456">
            <v>95422</v>
          </cell>
          <cell r="B6456" t="str">
            <v>CURSO DE CAPACITAÇÃO PARA ENCARREGADO GERAL DE OBRAS (ENCARGOS COMPLEMENTARES) - MENSALISTA</v>
          </cell>
          <cell r="C6456" t="str">
            <v>MES</v>
          </cell>
          <cell r="D6456" t="str">
            <v>28,60</v>
          </cell>
        </row>
        <row r="6457">
          <cell r="A6457">
            <v>95423</v>
          </cell>
          <cell r="B6457" t="str">
            <v>CURSO DE CAPACITAÇÃO PARA MESTRE DE OBRAS (ENCARGOS COMPLEMENTARES) - MENSALISTA</v>
          </cell>
          <cell r="C6457" t="str">
            <v>MES</v>
          </cell>
          <cell r="D6457" t="str">
            <v>43,41</v>
          </cell>
        </row>
        <row r="6458">
          <cell r="A6458">
            <v>95424</v>
          </cell>
          <cell r="B6458" t="str">
            <v>CURSO DE CAPACITAÇÃO PARA TOPÓGRAFO (ENCARGOS COMPLEMENTARES) - MENSALISTA</v>
          </cell>
          <cell r="C6458" t="str">
            <v>MES</v>
          </cell>
          <cell r="D6458" t="str">
            <v>10,53</v>
          </cell>
        </row>
        <row r="6459">
          <cell r="A6459">
            <v>100288</v>
          </cell>
          <cell r="B6459" t="str">
            <v>CURSO DE CAPACITAÇÃO PARA VIGIA DIURNO (ENCARGOS COMPLEMENTARES) - HORISTA</v>
          </cell>
          <cell r="C6459" t="str">
            <v>H</v>
          </cell>
          <cell r="D6459" t="str">
            <v>0,03</v>
          </cell>
        </row>
        <row r="6460">
          <cell r="A6460">
            <v>100289</v>
          </cell>
          <cell r="B6460" t="str">
            <v>VIGIA DIURNO COM ENCARGOS COMPLEMENTARES</v>
          </cell>
          <cell r="C6460" t="str">
            <v>H</v>
          </cell>
          <cell r="D6460" t="str">
            <v>14,91</v>
          </cell>
        </row>
        <row r="6461">
          <cell r="A6461">
            <v>100290</v>
          </cell>
          <cell r="B6461" t="str">
            <v>CURSO DE CAPACITAÇÃO PARA AUXILIAR DE ALMOXARIFE (ENCARGOS COMPLEMENTARES) - HORISTA</v>
          </cell>
          <cell r="C6461" t="str">
            <v>H</v>
          </cell>
          <cell r="D6461" t="str">
            <v>0,03</v>
          </cell>
        </row>
        <row r="6462">
          <cell r="A6462">
            <v>100291</v>
          </cell>
          <cell r="B6462" t="str">
            <v>CURSO DE CAPACITAÇÃO PARA AJUDANTE DE PINTOR (ENCARGOS COMPLEMENTARES) - HORISTA</v>
          </cell>
          <cell r="C6462" t="str">
            <v>H</v>
          </cell>
          <cell r="D6462" t="str">
            <v>0,09</v>
          </cell>
        </row>
        <row r="6463">
          <cell r="A6463">
            <v>100292</v>
          </cell>
          <cell r="B6463" t="str">
            <v>CURSO DE CAPACITAÇÃO PARA COORDENADOR/GERENTE DE OBRA (ENCARGOS COMPLEMENTARES) - HORISTA</v>
          </cell>
          <cell r="C6463" t="str">
            <v>H</v>
          </cell>
          <cell r="D6463" t="str">
            <v>0,38</v>
          </cell>
        </row>
        <row r="6464">
          <cell r="A6464">
            <v>100293</v>
          </cell>
          <cell r="B6464" t="str">
            <v>CURSO DE CAPACITAÇÃO PARA AUXILIAR DE AZULEJISTA (ENCARGOS COMPLEMENTARES) - HORISTA</v>
          </cell>
          <cell r="C6464" t="str">
            <v>H</v>
          </cell>
          <cell r="D6464" t="str">
            <v>0,09</v>
          </cell>
        </row>
        <row r="6465">
          <cell r="A6465">
            <v>100294</v>
          </cell>
          <cell r="B6465" t="str">
            <v>CURSO DE CAPACITAÇÃO PARA ARQUITETO PAISAGISTA (ENCARGOS COMPLEMENTARES) - HORISTA</v>
          </cell>
          <cell r="C6465" t="str">
            <v>H</v>
          </cell>
          <cell r="D6465" t="str">
            <v>0,27</v>
          </cell>
        </row>
        <row r="6466">
          <cell r="A6466">
            <v>100295</v>
          </cell>
          <cell r="B6466" t="str">
            <v>CURSO DE CAPACITAÇÃO PARA MONTADOR DE ELETROELETRONICOS (ENCARGOS COMPLEMENTARES) - HORISTA</v>
          </cell>
          <cell r="C6466" t="str">
            <v>H</v>
          </cell>
          <cell r="D6466" t="str">
            <v>0,29</v>
          </cell>
        </row>
        <row r="6467">
          <cell r="A6467">
            <v>100296</v>
          </cell>
          <cell r="B6467" t="str">
            <v>CURSO DE CAPACITAÇÃO PARA ENGENHEIRO CIVIL JUNIOR (ENCARGOS COMPLEMENTARES) - HORISTA</v>
          </cell>
          <cell r="C6467" t="str">
            <v>H</v>
          </cell>
          <cell r="D6467" t="str">
            <v>0,59</v>
          </cell>
        </row>
        <row r="6468">
          <cell r="A6468">
            <v>100297</v>
          </cell>
          <cell r="B6468" t="str">
            <v>CURSO DE CAPACITAÇÃO PARA ENGENHEIRO CIVIL PLENO (ENCARGOS COMPLEMENTARES) - HORISTA</v>
          </cell>
          <cell r="C6468" t="str">
            <v>H</v>
          </cell>
          <cell r="D6468" t="str">
            <v>0,67</v>
          </cell>
        </row>
        <row r="6469">
          <cell r="A6469">
            <v>100298</v>
          </cell>
          <cell r="B6469" t="str">
            <v>CURSO DE CAPACITAÇÃO PARA MECÂNICO DE REFRIGERAÇÃO (ENCARGOS COMPLEMENTARES) - HORISTA</v>
          </cell>
          <cell r="C6469" t="str">
            <v>H</v>
          </cell>
          <cell r="D6469" t="str">
            <v>0,31</v>
          </cell>
        </row>
        <row r="6470">
          <cell r="A6470">
            <v>100299</v>
          </cell>
          <cell r="B6470" t="str">
            <v>CURSO DE CAPACITAÇÃO PARA TÉCNICO EM SEGURANÇA DO TRABALHO (ENCARGOS COMPLEMENTARES) - HORISTA</v>
          </cell>
          <cell r="C6470" t="str">
            <v>H</v>
          </cell>
          <cell r="D6470" t="str">
            <v>0,23</v>
          </cell>
        </row>
        <row r="6471">
          <cell r="A6471">
            <v>100300</v>
          </cell>
          <cell r="B6471" t="str">
            <v>AUXILIAR DE ALMOXARIFE COM ENCARGOS COMPLEMENTARES</v>
          </cell>
          <cell r="C6471" t="str">
            <v>H</v>
          </cell>
          <cell r="D6471" t="str">
            <v>12,01</v>
          </cell>
        </row>
        <row r="6472">
          <cell r="A6472">
            <v>100301</v>
          </cell>
          <cell r="B6472" t="str">
            <v>AJUDANTE DE PINTOR COM ENCARGOS COMPLEMENTARES</v>
          </cell>
          <cell r="C6472" t="str">
            <v>H</v>
          </cell>
          <cell r="D6472" t="str">
            <v>15,77</v>
          </cell>
        </row>
        <row r="6473">
          <cell r="A6473">
            <v>100302</v>
          </cell>
          <cell r="B6473" t="str">
            <v>COORDENADOR/GERENTE DE OBRA COM ENCARGOS COMPLEMENTARES</v>
          </cell>
          <cell r="C6473" t="str">
            <v>H</v>
          </cell>
          <cell r="D6473" t="str">
            <v>110,95</v>
          </cell>
        </row>
        <row r="6474">
          <cell r="A6474">
            <v>100303</v>
          </cell>
          <cell r="B6474" t="str">
            <v>AUXILIAR DE AZULEJISTA COM ENCARGOS COMPLEMENTARES</v>
          </cell>
          <cell r="C6474" t="str">
            <v>H</v>
          </cell>
          <cell r="D6474" t="str">
            <v>14,69</v>
          </cell>
        </row>
        <row r="6475">
          <cell r="A6475">
            <v>100304</v>
          </cell>
          <cell r="B6475" t="str">
            <v>ARQUITETO PAISAGISTA COM ENCARGOS COMPLEMENTARES</v>
          </cell>
          <cell r="C6475" t="str">
            <v>H</v>
          </cell>
          <cell r="D6475" t="str">
            <v>79,29</v>
          </cell>
        </row>
        <row r="6476">
          <cell r="A6476">
            <v>100305</v>
          </cell>
          <cell r="B6476" t="str">
            <v>ENGENHEIRO CIVIL JUNIOR COM ENCARGOS COMPLEMENTARES</v>
          </cell>
          <cell r="C6476" t="str">
            <v>H</v>
          </cell>
          <cell r="D6476" t="str">
            <v>77,41</v>
          </cell>
        </row>
        <row r="6477">
          <cell r="A6477">
            <v>100306</v>
          </cell>
          <cell r="B6477" t="str">
            <v>ENGENHEIRO CIVIL PLENO COM ENCARGOS COMPLEMENTARES</v>
          </cell>
          <cell r="C6477" t="str">
            <v>H</v>
          </cell>
          <cell r="D6477" t="str">
            <v>87,21</v>
          </cell>
        </row>
        <row r="6478">
          <cell r="A6478">
            <v>100307</v>
          </cell>
          <cell r="B6478" t="str">
            <v>MONTADOR DE ELETROELETRÔNICOS COM ENCARGOS COMPLEMENTARES</v>
          </cell>
          <cell r="C6478" t="str">
            <v>H</v>
          </cell>
          <cell r="D6478" t="str">
            <v>19,01</v>
          </cell>
        </row>
        <row r="6479">
          <cell r="A6479">
            <v>100308</v>
          </cell>
          <cell r="B6479" t="str">
            <v>MECÂNICO DE REFRIGERAÇÃO COM ENCARGOS COMPLEMENTARES</v>
          </cell>
          <cell r="C6479" t="str">
            <v>H</v>
          </cell>
          <cell r="D6479" t="str">
            <v>18,53</v>
          </cell>
        </row>
        <row r="6480">
          <cell r="A6480">
            <v>100309</v>
          </cell>
          <cell r="B6480" t="str">
            <v>TÉCNICO EM SEGURANÇA DO TRABALHO COM ENCARGOS COMPLEMENTARES</v>
          </cell>
          <cell r="C6480" t="str">
            <v>H</v>
          </cell>
          <cell r="D6480" t="str">
            <v>19,86</v>
          </cell>
        </row>
        <row r="6481">
          <cell r="A6481">
            <v>100310</v>
          </cell>
          <cell r="B6481" t="str">
            <v>CURSO DE CAPACITAÇÃO PARA AUXILIAR DE ALMOXARIFE (ENCARGOS COMPLEMENTARES) - MENSALISTA</v>
          </cell>
          <cell r="C6481" t="str">
            <v>MES</v>
          </cell>
          <cell r="D6481" t="str">
            <v>5,14</v>
          </cell>
        </row>
        <row r="6482">
          <cell r="A6482">
            <v>100311</v>
          </cell>
          <cell r="B6482" t="str">
            <v>CURSO DE CAPACITAÇÃO PARA COORDENADOR/GERENTE DE OBRA (ENCARGOS COMPLEMENTARES) - MENSALISTA</v>
          </cell>
          <cell r="C6482" t="str">
            <v>MES</v>
          </cell>
          <cell r="D6482" t="str">
            <v>51,56</v>
          </cell>
        </row>
        <row r="6483">
          <cell r="A6483">
            <v>100312</v>
          </cell>
          <cell r="B6483" t="str">
            <v>CURSO DE CAPACITAÇÃO PARA ARQUITETO PAISAGISTA (ENCARGOS COMPLEMENTARES) - MENSALISTA</v>
          </cell>
          <cell r="C6483" t="str">
            <v>MES</v>
          </cell>
          <cell r="D6483" t="str">
            <v>36,72</v>
          </cell>
        </row>
        <row r="6484">
          <cell r="A6484">
            <v>100313</v>
          </cell>
          <cell r="B6484" t="str">
            <v>CURSO DE CAPACITAÇÃO PARA ENGENHEIRO CIVIL JUNIOR (ENCARGOS COMPLEMENTARES) - MENSALISTA</v>
          </cell>
          <cell r="C6484" t="str">
            <v>MES</v>
          </cell>
          <cell r="D6484" t="str">
            <v>80,62</v>
          </cell>
        </row>
        <row r="6485">
          <cell r="A6485">
            <v>100314</v>
          </cell>
          <cell r="B6485" t="str">
            <v>CURSO DE CAPACITAÇÃO PARA ENGENHEIRO CIVIL PLENO (ENCARGOS COMPLEMENTARES) - MENSALISTA</v>
          </cell>
          <cell r="C6485" t="str">
            <v>MES</v>
          </cell>
          <cell r="D6485" t="str">
            <v>90,96</v>
          </cell>
        </row>
        <row r="6486">
          <cell r="A6486">
            <v>100315</v>
          </cell>
          <cell r="B6486" t="str">
            <v>CURSO DE CAPACITAÇÃO PARA TÉCNICO EM SEGURANÇA DO TRABALHO (ENCARGOS COMPLEMENTARES) - MENSALISTA</v>
          </cell>
          <cell r="C6486" t="str">
            <v>MES</v>
          </cell>
          <cell r="D6486" t="str">
            <v>30,76</v>
          </cell>
        </row>
        <row r="6487">
          <cell r="A6487">
            <v>100316</v>
          </cell>
          <cell r="B6487" t="str">
            <v>AUXILIAR DE ALMOXARIFE COM ENCARGOS COMPLEMENTARES</v>
          </cell>
          <cell r="C6487" t="str">
            <v>MES</v>
          </cell>
          <cell r="D6487" t="str">
            <v>2.110,53</v>
          </cell>
        </row>
        <row r="6488">
          <cell r="A6488">
            <v>100317</v>
          </cell>
          <cell r="B6488" t="str">
            <v>COORDENADOR / GERENTE DE OBRA COM ENCARGOS COMPLEMENTARES</v>
          </cell>
          <cell r="C6488" t="str">
            <v>MES</v>
          </cell>
          <cell r="D6488" t="str">
            <v>19.336,94</v>
          </cell>
        </row>
        <row r="6489">
          <cell r="A6489">
            <v>100318</v>
          </cell>
          <cell r="B6489" t="str">
            <v>ARQUITETO PAISAGISTA COM ENCARGOS COMPLEMENTARES</v>
          </cell>
          <cell r="C6489" t="str">
            <v>MES</v>
          </cell>
          <cell r="D6489" t="str">
            <v>13.825,84</v>
          </cell>
        </row>
        <row r="6490">
          <cell r="A6490">
            <v>100319</v>
          </cell>
          <cell r="B6490" t="str">
            <v>ENGENHEIRO CIVIL JUNIOR COM ENCARGOS COMPLEMENTARES</v>
          </cell>
          <cell r="C6490" t="str">
            <v>MES</v>
          </cell>
          <cell r="D6490" t="str">
            <v>13.486,55</v>
          </cell>
        </row>
        <row r="6491">
          <cell r="A6491">
            <v>100320</v>
          </cell>
          <cell r="B6491" t="str">
            <v>ENGENHEIRO CIVIL PLENO COM ENCARGOS COMPLEMENTARES</v>
          </cell>
          <cell r="C6491" t="str">
            <v>MES</v>
          </cell>
          <cell r="D6491" t="str">
            <v>15.191,30</v>
          </cell>
        </row>
        <row r="6492">
          <cell r="A6492">
            <v>100321</v>
          </cell>
          <cell r="B6492" t="str">
            <v>TÉCNICO EM SEGURANÇA DO TRABALHO COM ENCARGOS COMPLEMENTARES</v>
          </cell>
          <cell r="C6492" t="str">
            <v>MES</v>
          </cell>
          <cell r="D6492" t="str">
            <v>3.469,92</v>
          </cell>
        </row>
        <row r="6493">
          <cell r="A6493">
            <v>100533</v>
          </cell>
          <cell r="B6493" t="str">
            <v>TECNICO DE EDIFICACOES COM ENCARGOS COMPLEMENTARES</v>
          </cell>
          <cell r="C6493" t="str">
            <v>H</v>
          </cell>
          <cell r="D6493" t="str">
            <v>14,26</v>
          </cell>
        </row>
        <row r="6494">
          <cell r="A6494">
            <v>100534</v>
          </cell>
          <cell r="B6494" t="str">
            <v>TECNICO DE EDIFICACOES COM ENCARGOS COMPLEMENTARES</v>
          </cell>
          <cell r="C6494" t="str">
            <v>MES</v>
          </cell>
          <cell r="D6494" t="str">
            <v>2.506,94</v>
          </cell>
        </row>
        <row r="6495">
          <cell r="A6495">
            <v>100535</v>
          </cell>
          <cell r="B6495" t="str">
            <v>CURSO DE CAPACITAÇÃO PARA TECNICO DE EDIFICACOES (ENCARGOS COMPLEMENTARES) - HORISTA</v>
          </cell>
          <cell r="C6495" t="str">
            <v>H</v>
          </cell>
          <cell r="D6495" t="str">
            <v>0,16</v>
          </cell>
        </row>
        <row r="6496">
          <cell r="A6496">
            <v>100536</v>
          </cell>
          <cell r="B6496" t="str">
            <v>CURSO DE CAPACITAÇÃO PARA TECNICO DE EDIFICACOES (ENCARGOS COMPLEMENTARES) - MENSALISTA</v>
          </cell>
          <cell r="C6496" t="str">
            <v>MES</v>
          </cell>
          <cell r="D6496" t="str">
            <v>21,70</v>
          </cell>
        </row>
        <row r="6497">
          <cell r="A6497">
            <v>101284</v>
          </cell>
          <cell r="B6497" t="str">
            <v>CURSO DE CAPACITAÇÃO PARA ENGENHEIRO CIVIL SENIOR (ENCARGOS COMPLEMENTARES) - HORISTA</v>
          </cell>
          <cell r="C6497" t="str">
            <v>H</v>
          </cell>
          <cell r="D6497" t="str">
            <v>0,92</v>
          </cell>
        </row>
        <row r="6498">
          <cell r="A6498">
            <v>101285</v>
          </cell>
          <cell r="B6498" t="str">
            <v>CURSO DE CAPACITAÇÃO PARA ENGENHEIRO SANITARISTA (ENCARGOS COMPLEMENTARES) - HORISTA</v>
          </cell>
          <cell r="C6498" t="str">
            <v>H</v>
          </cell>
          <cell r="D6498" t="str">
            <v>0,37</v>
          </cell>
        </row>
        <row r="6499">
          <cell r="A6499">
            <v>101286</v>
          </cell>
          <cell r="B6499" t="str">
            <v>CURSO DE CAPACITAÇÃO PARA AJUDANTE DE ARMADOR (ENCARGOS COMPLEMENTARES) - MENSALISTA</v>
          </cell>
          <cell r="C6499" t="str">
            <v>MES</v>
          </cell>
          <cell r="D6499" t="str">
            <v>9,80</v>
          </cell>
        </row>
        <row r="6500">
          <cell r="A6500">
            <v>101287</v>
          </cell>
          <cell r="B6500" t="str">
            <v>CURSO DE CAPACITAÇÃO PARA AJUDANTE DE ELETRICISTA (ENCARGOS COMPLEMENTARES) - MENSALISTA</v>
          </cell>
          <cell r="C6500" t="str">
            <v>MES</v>
          </cell>
          <cell r="D6500" t="str">
            <v>32,09</v>
          </cell>
        </row>
        <row r="6501">
          <cell r="A6501">
            <v>101288</v>
          </cell>
          <cell r="B6501" t="str">
            <v>CURSO DE CAPACITAÇÃO PARA AJUDANTE DE ESTRUTURAS METÁLICAS(ENCARGOS COMPLEMENTARES) - MENSALISTA</v>
          </cell>
          <cell r="C6501" t="str">
            <v>MES</v>
          </cell>
          <cell r="D6501" t="str">
            <v>8,76</v>
          </cell>
        </row>
        <row r="6502">
          <cell r="A6502">
            <v>101289</v>
          </cell>
          <cell r="B6502" t="str">
            <v>CURSO DE CAPACITAÇÃO PARA AJUDANTE DE OPERAÇÃO EM GERAL (ENCARGOS COMPLEMENTARES) - MENSALISTA</v>
          </cell>
          <cell r="C6502" t="str">
            <v>MES</v>
          </cell>
          <cell r="D6502" t="str">
            <v>10,14</v>
          </cell>
        </row>
        <row r="6503">
          <cell r="A6503">
            <v>101290</v>
          </cell>
          <cell r="B6503" t="str">
            <v>CURSO DE CAPACITAÇÃO PARA AJUDANTE DE PINTOR (ENCARGOS COMPLEMENTARES) - MENSALISTA</v>
          </cell>
          <cell r="C6503" t="str">
            <v>MES</v>
          </cell>
          <cell r="D6503" t="str">
            <v>12,97</v>
          </cell>
        </row>
        <row r="6504">
          <cell r="A6504">
            <v>101291</v>
          </cell>
          <cell r="B6504" t="str">
            <v>CURSO DE CAPACITAÇÃO PARA AJUDANTE DE SERRALHEIRO (ENCARGOS COMPLEMENTARES) - MENSALISTA</v>
          </cell>
          <cell r="C6504" t="str">
            <v>MES</v>
          </cell>
          <cell r="D6504" t="str">
            <v>10,51</v>
          </cell>
        </row>
        <row r="6505">
          <cell r="A6505">
            <v>101292</v>
          </cell>
          <cell r="B6505" t="str">
            <v>CURSO DE CAPACITAÇÃO PARA AJUDANTE ESPECIALIZADO (ENCARGOS COMPLEMENTARES) - MENSALISTA</v>
          </cell>
          <cell r="C6505" t="str">
            <v>MES</v>
          </cell>
          <cell r="D6505" t="str">
            <v>13,20</v>
          </cell>
        </row>
        <row r="6506">
          <cell r="A6506">
            <v>101293</v>
          </cell>
          <cell r="B6506" t="str">
            <v>CURSO DE CAPACITAÇÃO PARA ARMADOR (ENCARGOS COMPLEMENTARES) - MENSALISTA</v>
          </cell>
          <cell r="C6506" t="str">
            <v>MES</v>
          </cell>
          <cell r="D6506" t="str">
            <v>14,05</v>
          </cell>
        </row>
        <row r="6507">
          <cell r="A6507">
            <v>101294</v>
          </cell>
          <cell r="B6507" t="str">
            <v>CURSO DE CAPACITAÇÃO PARA ASSENTADOR DE MANILHA (ENCARGOS COMPLEMENTARES) - MENSALISTA</v>
          </cell>
          <cell r="C6507" t="str">
            <v>MES</v>
          </cell>
          <cell r="D6507" t="str">
            <v>19,16</v>
          </cell>
        </row>
        <row r="6508">
          <cell r="A6508">
            <v>101295</v>
          </cell>
          <cell r="B6508" t="str">
            <v>CURSO DE CAPACITAÇÃO PARA AUXILIAR DE AZULEJISTA (ENCARGOS COMPLEMENTARES) - MENSALISTA</v>
          </cell>
          <cell r="C6508" t="str">
            <v>MES</v>
          </cell>
          <cell r="D6508" t="str">
            <v>13,10</v>
          </cell>
        </row>
        <row r="6509">
          <cell r="A6509">
            <v>101296</v>
          </cell>
          <cell r="B6509" t="str">
            <v>CURSO DE CAPACITAÇÃO PARA AUXILIAR DE ENCANADOR OU BOMBEIRO HIDRÁULICO (ENCARGOS COMPLEMENTARES) - MENSALISTA</v>
          </cell>
          <cell r="C6509" t="str">
            <v>MES</v>
          </cell>
          <cell r="D6509" t="str">
            <v>15,51</v>
          </cell>
        </row>
        <row r="6510">
          <cell r="A6510">
            <v>101297</v>
          </cell>
          <cell r="B6510" t="str">
            <v>CURSO DE CAPACITAÇÃO PARA AUXILIAR DE LABORATORISTA (ENCARGOS COMPLEMENTARES) - MENSALISTA</v>
          </cell>
          <cell r="C6510" t="str">
            <v>MES</v>
          </cell>
          <cell r="D6510" t="str">
            <v>10,90</v>
          </cell>
        </row>
        <row r="6511">
          <cell r="A6511">
            <v>101298</v>
          </cell>
          <cell r="B6511" t="str">
            <v>CURSO DE CAPACITAÇÃO PARA AUXILIAR DE MECANICO (ENCARGOS COMPLEMENTARES) - MENSALISTA</v>
          </cell>
          <cell r="C6511" t="str">
            <v>MES</v>
          </cell>
          <cell r="D6511" t="str">
            <v>10,08</v>
          </cell>
        </row>
        <row r="6512">
          <cell r="A6512">
            <v>101299</v>
          </cell>
          <cell r="B6512" t="str">
            <v>CURSO DE CAPACITAÇÃO PARA AUXILIAR DE PEDREIRO (ENCARGOS COMPLEMENTARES) - MENSALISTA</v>
          </cell>
          <cell r="C6512" t="str">
            <v>MES</v>
          </cell>
          <cell r="D6512" t="str">
            <v>13,00</v>
          </cell>
        </row>
        <row r="6513">
          <cell r="A6513">
            <v>101300</v>
          </cell>
          <cell r="B6513" t="str">
            <v>CURSO DE CAPACITAÇÃO PARA AUXILIAR DE SERVIÇOS GERAIS (ENCARGOS COMPLEMENTARES) - MENSALISTA</v>
          </cell>
          <cell r="C6513" t="str">
            <v>MES</v>
          </cell>
          <cell r="D6513" t="str">
            <v>10,95</v>
          </cell>
        </row>
        <row r="6514">
          <cell r="A6514">
            <v>101301</v>
          </cell>
          <cell r="B6514" t="str">
            <v>CURSO DE CAPACITAÇÃO PARA AUXILIAR DE TOPÓGRAFO (ENCARGOS COMPLEMENTARES) - MENSALISTA</v>
          </cell>
          <cell r="C6514" t="str">
            <v>MES</v>
          </cell>
          <cell r="D6514" t="str">
            <v>4,30</v>
          </cell>
        </row>
        <row r="6515">
          <cell r="A6515">
            <v>101302</v>
          </cell>
          <cell r="B6515" t="str">
            <v>CURSO DE CAPACITAÇÃO PARA AUXILIAR TÉCNICO DE ENGENHARIA (ENCARGOS COMPLEMENTARES) - MENSALISTA</v>
          </cell>
          <cell r="C6515" t="str">
            <v>MES</v>
          </cell>
          <cell r="D6515" t="str">
            <v>20,15</v>
          </cell>
        </row>
        <row r="6516">
          <cell r="A6516">
            <v>101303</v>
          </cell>
          <cell r="B6516" t="str">
            <v>CURSO DE CAPACITAÇÃO PARA MONTADOR DE ELETROELETRONICOS(ENCARGOS COMPLEMENTARES) - MENSALISTA</v>
          </cell>
          <cell r="C6516" t="str">
            <v>MES</v>
          </cell>
          <cell r="D6516" t="str">
            <v>39,25</v>
          </cell>
        </row>
        <row r="6517">
          <cell r="A6517">
            <v>101304</v>
          </cell>
          <cell r="B6517" t="str">
            <v>CURSO DE CAPACITAÇÃO PARA AZULEJISTA OU LADRILHISTA (ENCARGOS COMPLEMENTARES) - MENSALISTA</v>
          </cell>
          <cell r="C6517" t="str">
            <v>MES</v>
          </cell>
          <cell r="D6517" t="str">
            <v>19,52</v>
          </cell>
        </row>
        <row r="6518">
          <cell r="A6518">
            <v>101305</v>
          </cell>
          <cell r="B6518" t="str">
            <v>CURSO DE CAPACITAÇÃO PARA BLASTER, DINAMITADOR OU CABO DE FORÇA (ENCARGOS COMPLEMENTARES) - MENSALISTA</v>
          </cell>
          <cell r="C6518" t="str">
            <v>MES</v>
          </cell>
          <cell r="D6518" t="str">
            <v>19,50</v>
          </cell>
        </row>
        <row r="6519">
          <cell r="A6519">
            <v>101306</v>
          </cell>
          <cell r="B6519" t="str">
            <v>CURSO DE CAPACITAÇÃO PARA CALAFETADOR (ENCARGOS COMPLEMENTARES) - MENSALISTA</v>
          </cell>
          <cell r="C6519" t="str">
            <v>MES</v>
          </cell>
          <cell r="D6519" t="str">
            <v>21,89</v>
          </cell>
        </row>
        <row r="6520">
          <cell r="A6520">
            <v>101307</v>
          </cell>
          <cell r="B6520" t="str">
            <v>CURSO DE CAPACITAÇÃO PARA CALCETEIRO (ENCARGOS COMPLEMENTARES) - MENSALISTA</v>
          </cell>
          <cell r="C6520" t="str">
            <v>MES</v>
          </cell>
          <cell r="D6520" t="str">
            <v>14,29</v>
          </cell>
        </row>
        <row r="6521">
          <cell r="A6521">
            <v>101308</v>
          </cell>
          <cell r="B6521" t="str">
            <v>CURSO DE CAPACITAÇÃO PARA MONTADOR DE ESTRUTURAS METALICAS (ENCARGOS COMPLEMENTARES) - MENSALISTA</v>
          </cell>
          <cell r="C6521" t="str">
            <v>MES</v>
          </cell>
          <cell r="D6521" t="str">
            <v>11,76</v>
          </cell>
        </row>
        <row r="6522">
          <cell r="A6522">
            <v>101309</v>
          </cell>
          <cell r="B6522" t="str">
            <v>CURSO DE CAPACITAÇÃO PARA CARPINTEIRO AUXILIAR (ENCARGOS COMPLEMENTARES) - MENSALISTA</v>
          </cell>
          <cell r="C6522" t="str">
            <v>MES</v>
          </cell>
          <cell r="D6522" t="str">
            <v>14,16</v>
          </cell>
        </row>
        <row r="6523">
          <cell r="A6523">
            <v>101310</v>
          </cell>
          <cell r="B6523" t="str">
            <v>CURSO DE CAPACITAÇÃO PARA CARPINTEIRO DE ESQUADRIAS (ENCARGOS COMPLEMENTARES) - MENSALISTA</v>
          </cell>
          <cell r="C6523" t="str">
            <v>MES</v>
          </cell>
          <cell r="D6523" t="str">
            <v>17,96</v>
          </cell>
        </row>
        <row r="6524">
          <cell r="A6524">
            <v>101311</v>
          </cell>
          <cell r="B6524" t="str">
            <v>CURSO DE CAPACITAÇÃO PARA CARPINTEIRO DE FORMAS (ENCARGOS COMPLEMENTARES) - MENSALISTA</v>
          </cell>
          <cell r="C6524" t="str">
            <v>MES</v>
          </cell>
          <cell r="D6524" t="str">
            <v>14,05</v>
          </cell>
        </row>
        <row r="6525">
          <cell r="A6525">
            <v>101312</v>
          </cell>
          <cell r="B6525" t="str">
            <v>CURSO DE CAPACITAÇÃO PARA CAVOUQUEIRO OU OPERADOR DE PERFURATRIZ (ENCARGOS COMPLEMENTARES) - MENSALISTA</v>
          </cell>
          <cell r="C6525" t="str">
            <v>MES</v>
          </cell>
          <cell r="D6525" t="str">
            <v>10,61</v>
          </cell>
        </row>
        <row r="6526">
          <cell r="A6526">
            <v>101313</v>
          </cell>
          <cell r="B6526" t="str">
            <v>CURSO DE CAPACITAÇÃO PARA ELETRICISTA (ENCARGOS COMPLEMENTARES) - MENSALISTA</v>
          </cell>
          <cell r="C6526" t="str">
            <v>MES</v>
          </cell>
          <cell r="D6526" t="str">
            <v>45,62</v>
          </cell>
        </row>
        <row r="6527">
          <cell r="A6527">
            <v>101314</v>
          </cell>
          <cell r="B6527" t="str">
            <v>CURSO DE CAPACITAÇÃO PARA ELETRICISTA DE MANUTENÇÃO INDUSTRIAL (ENCARGOS COMPLEMENTARES) - MENSALISTA</v>
          </cell>
          <cell r="C6527" t="str">
            <v>MES</v>
          </cell>
          <cell r="D6527" t="str">
            <v>45,62</v>
          </cell>
        </row>
        <row r="6528">
          <cell r="A6528">
            <v>101315</v>
          </cell>
          <cell r="B6528" t="str">
            <v>CURSO DE CAPACITAÇÃO PARA ELETROTÉCNICO (ENCARGOS COMPLEMENTARES) - MENSALISTA</v>
          </cell>
          <cell r="C6528" t="str">
            <v>MES</v>
          </cell>
          <cell r="D6528" t="str">
            <v>43,57</v>
          </cell>
        </row>
        <row r="6529">
          <cell r="A6529">
            <v>101316</v>
          </cell>
          <cell r="B6529" t="str">
            <v>CURSO DE CAPACITAÇÃO PARA ENCANADOR OU BOMBEIRO HIDRÁULICO (ENCARGOS COMPLEMENTARES) - MENSALISTA</v>
          </cell>
          <cell r="C6529" t="str">
            <v>MES</v>
          </cell>
          <cell r="D6529" t="str">
            <v>21,89</v>
          </cell>
        </row>
        <row r="6530">
          <cell r="A6530">
            <v>101317</v>
          </cell>
          <cell r="B6530" t="str">
            <v>CURSO DE CAPACITAÇÃO PARA ENGENHEIRO CIVIL SENIOR (ENCARGOS COMPLEMENTARES) - MENSALISTA</v>
          </cell>
          <cell r="C6530" t="str">
            <v>MES</v>
          </cell>
          <cell r="D6530" t="str">
            <v>124,65</v>
          </cell>
        </row>
        <row r="6531">
          <cell r="A6531">
            <v>101318</v>
          </cell>
          <cell r="B6531" t="str">
            <v>CURSO DE CAPACITAÇÃO PARA ENGENHEIRO ELETRICISTA (ENCARGOS COMPLEMENTARES) - MENSALISTA</v>
          </cell>
          <cell r="C6531" t="str">
            <v>MES</v>
          </cell>
          <cell r="D6531" t="str">
            <v>341,98</v>
          </cell>
        </row>
        <row r="6532">
          <cell r="A6532">
            <v>101319</v>
          </cell>
          <cell r="B6532" t="str">
            <v>CURSO DE CAPACITAÇÃO PARA ENGENHEIRO SANITARISTA (ENCARGOS COMPLEMENTARES) - MENSALISTA</v>
          </cell>
          <cell r="C6532" t="str">
            <v>MES</v>
          </cell>
          <cell r="D6532" t="str">
            <v>49,82</v>
          </cell>
        </row>
        <row r="6533">
          <cell r="A6533">
            <v>101320</v>
          </cell>
          <cell r="B6533" t="str">
            <v>CURSO DE CAPACITAÇÃO PARA MONTADOR DE MAQUINAS (ENCARGOS COMPLEMENTARES) - MENSALISTA</v>
          </cell>
          <cell r="C6533" t="str">
            <v>MES</v>
          </cell>
          <cell r="D6533" t="str">
            <v>26,42</v>
          </cell>
        </row>
        <row r="6534">
          <cell r="A6534">
            <v>101321</v>
          </cell>
          <cell r="B6534" t="str">
            <v>CURSO DE CAPACITAÇÃO PARA ESTUCADOR (ENCARGOS COMPLEMENTARES) - MENSALISTA</v>
          </cell>
          <cell r="C6534" t="str">
            <v>MES</v>
          </cell>
          <cell r="D6534" t="str">
            <v>14,74</v>
          </cell>
        </row>
        <row r="6535">
          <cell r="A6535">
            <v>101322</v>
          </cell>
          <cell r="B6535" t="str">
            <v>CURSO DE CAPACITAÇÃO PARA GESSEIRO (ENCARGOS COMPLEMENTARES) - MENSALISTA</v>
          </cell>
          <cell r="C6535" t="str">
            <v>MES</v>
          </cell>
          <cell r="D6535" t="str">
            <v>14,05</v>
          </cell>
        </row>
        <row r="6536">
          <cell r="A6536">
            <v>101323</v>
          </cell>
          <cell r="B6536" t="str">
            <v>CURSO DE CAPACITAÇÃO PARA IMPERMEABILIZADOR (ENCARGOS COMPLEMENTARES) - MENSALISTA</v>
          </cell>
          <cell r="C6536" t="str">
            <v>MES</v>
          </cell>
          <cell r="D6536" t="str">
            <v>25,80</v>
          </cell>
        </row>
        <row r="6537">
          <cell r="A6537">
            <v>101324</v>
          </cell>
          <cell r="B6537" t="str">
            <v>CURSO DE CAPACITAÇÃO PARA MOTORISTA DE CAMINHAO-BASCULANTE (ENCARGOS COMPLEMENTARES) - MENSALISTA</v>
          </cell>
          <cell r="C6537" t="str">
            <v>MES</v>
          </cell>
          <cell r="D6537" t="str">
            <v>5,34</v>
          </cell>
        </row>
        <row r="6538">
          <cell r="A6538">
            <v>101325</v>
          </cell>
          <cell r="B6538" t="str">
            <v>CURSO DE CAPACITAÇÃO PARA INSTALADOR DE TUBULAÇÕES (ENCARGOS COMPLEMENTARES) - MENSALISTA</v>
          </cell>
          <cell r="C6538" t="str">
            <v>MES</v>
          </cell>
          <cell r="D6538" t="str">
            <v>40,21</v>
          </cell>
        </row>
        <row r="6539">
          <cell r="A6539">
            <v>101326</v>
          </cell>
          <cell r="B6539" t="str">
            <v>CURSO DE CAPACITAÇÃO PARA JARDINEIRO (ENCARGOS COMPLEMENTARES) - MENSALISTA</v>
          </cell>
          <cell r="C6539" t="str">
            <v>MES</v>
          </cell>
          <cell r="D6539" t="str">
            <v>6,02</v>
          </cell>
        </row>
        <row r="6540">
          <cell r="A6540">
            <v>101327</v>
          </cell>
          <cell r="B6540" t="str">
            <v>CURSO DE CAPACITAÇÃO PARA LEITURISTA OU CADASTRISTA DE REDES DE ÁGUA (ENCARGOS COMPLEMENTARES) - MENSALISTA</v>
          </cell>
          <cell r="C6540" t="str">
            <v>MES</v>
          </cell>
          <cell r="D6540" t="str">
            <v>5,23</v>
          </cell>
        </row>
        <row r="6541">
          <cell r="A6541">
            <v>101328</v>
          </cell>
          <cell r="B6541" t="str">
            <v>CURSO DE CAPACITAÇÃO PARA MOTORISTA DE CAMINHAO-CARRETA (ENCARGOS COMPLEMENTARES) - MENSALISTA</v>
          </cell>
          <cell r="C6541" t="str">
            <v>MES</v>
          </cell>
          <cell r="D6541" t="str">
            <v>7,56</v>
          </cell>
        </row>
        <row r="6542">
          <cell r="A6542">
            <v>101329</v>
          </cell>
          <cell r="B6542" t="str">
            <v>CURSO DE CAPACITAÇÃO PARA MAÇARIQUEIRO (ENCARGOS COMPLEMENTARES) - MENSALISTA</v>
          </cell>
          <cell r="C6542" t="str">
            <v>MES</v>
          </cell>
          <cell r="D6542" t="str">
            <v>27,53</v>
          </cell>
        </row>
        <row r="6543">
          <cell r="A6543">
            <v>101330</v>
          </cell>
          <cell r="B6543" t="str">
            <v>CURSO DE CAPACITAÇÃO PARA MARCENEIRO (ENCARGOS COMPLEMENTARES) - MENSALISTA</v>
          </cell>
          <cell r="C6543" t="str">
            <v>MES</v>
          </cell>
          <cell r="D6543" t="str">
            <v>18,37</v>
          </cell>
        </row>
        <row r="6544">
          <cell r="A6544">
            <v>101331</v>
          </cell>
          <cell r="B6544" t="str">
            <v>CURSO DE CAPACITAÇÃO PARA MARMORISTA / GRANITEIRO (ENCARGOS COMPLEMENTARES) - MENSALISTA</v>
          </cell>
          <cell r="C6544" t="str">
            <v>MES</v>
          </cell>
          <cell r="D6544" t="str">
            <v>18,77</v>
          </cell>
        </row>
        <row r="6545">
          <cell r="A6545">
            <v>101332</v>
          </cell>
          <cell r="B6545" t="str">
            <v>CURSO DE CAPACITAÇÃO PARA MOTORISTA DE CARRO DE PASSEIO (ENCARGOS COMPLEMENTARES) - MENSALISTA</v>
          </cell>
          <cell r="C6545" t="str">
            <v>MES</v>
          </cell>
          <cell r="D6545" t="str">
            <v>5,41</v>
          </cell>
        </row>
        <row r="6546">
          <cell r="A6546">
            <v>101333</v>
          </cell>
          <cell r="B6546" t="str">
            <v>CURSO DE CAPACITAÇÃO PARA MECÂNICO DE EQUIPAMENTOS PESADOS (ENCARGOS COMPLEMENTARES) - MENSALISTA</v>
          </cell>
          <cell r="C6546" t="str">
            <v>MES</v>
          </cell>
          <cell r="D6546" t="str">
            <v>12,72</v>
          </cell>
        </row>
        <row r="6547">
          <cell r="A6547">
            <v>101334</v>
          </cell>
          <cell r="B6547" t="str">
            <v>CURSO DE CAPACITAÇÃO PARA MECÂNICO DE REFRIGERAÇÃO (ENCARGOS COMPLEMENTARES) - MENSALISTA</v>
          </cell>
          <cell r="C6547" t="str">
            <v>MES</v>
          </cell>
          <cell r="D6547" t="str">
            <v>33,87</v>
          </cell>
        </row>
        <row r="6548">
          <cell r="A6548">
            <v>101335</v>
          </cell>
          <cell r="B6548" t="str">
            <v>CURSO DE CAPACITAÇÃO PARA MOTORISTA DE ONIBUS / MICRO-ONIBUS (ENCARGOS COMPLEMENTARES) - MENSALISTA</v>
          </cell>
          <cell r="C6548" t="str">
            <v>MES</v>
          </cell>
          <cell r="D6548" t="str">
            <v>6,85</v>
          </cell>
        </row>
        <row r="6549">
          <cell r="A6549">
            <v>101336</v>
          </cell>
          <cell r="B6549" t="str">
            <v>CURSO DE CAPACITAÇÃO PARA MOTORISTA OPERADOR DE CAMINHAO COM MUNCK (ENCARGOS COMPLEMENTARES) - MENSALISTA</v>
          </cell>
          <cell r="C6549" t="str">
            <v>MES</v>
          </cell>
          <cell r="D6549" t="str">
            <v>19,07</v>
          </cell>
        </row>
        <row r="6550">
          <cell r="A6550">
            <v>101337</v>
          </cell>
          <cell r="B6550" t="str">
            <v>CURSO DE CAPACITAÇÃO PARA NIVELADOR (ENCARGOS COMPLEMENTARES) - MENSALISTA</v>
          </cell>
          <cell r="C6550" t="str">
            <v>MES</v>
          </cell>
          <cell r="D6550" t="str">
            <v>5,42</v>
          </cell>
        </row>
        <row r="6551">
          <cell r="A6551">
            <v>101338</v>
          </cell>
          <cell r="B6551" t="str">
            <v>CURSO DE CAPACITAÇÃO PARA OPERADOR DE BATE-ESTACAS (ENCARGOS COMPLEMENTARES) - MENSALISTA</v>
          </cell>
          <cell r="C6551" t="str">
            <v>MES</v>
          </cell>
          <cell r="D6551" t="str">
            <v>10,76</v>
          </cell>
        </row>
        <row r="6552">
          <cell r="A6552">
            <v>101339</v>
          </cell>
          <cell r="B6552" t="str">
            <v>CURSO DE CAPACITAÇÃO PARA OPERADOR DE BETONEIRA (ENCARGOS COMPLEMENTARES) - MENSALISTA</v>
          </cell>
          <cell r="C6552" t="str">
            <v>MES</v>
          </cell>
          <cell r="D6552" t="str">
            <v>8,32</v>
          </cell>
        </row>
        <row r="6553">
          <cell r="A6553">
            <v>101340</v>
          </cell>
          <cell r="B6553" t="str">
            <v>CURSO DE CAPACITAÇÃO PARA OPERADOR DE BETONEIRA ESTACIONARIA / MISTURADOR (ENCARGOS COMPLEMENTARES) - MENSALISTA</v>
          </cell>
          <cell r="C6553" t="str">
            <v>MES</v>
          </cell>
          <cell r="D6553" t="str">
            <v>8,03</v>
          </cell>
        </row>
        <row r="6554">
          <cell r="A6554">
            <v>101341</v>
          </cell>
          <cell r="B6554" t="str">
            <v>CURSO DE CAPACITAÇÃO PARA OPERADOR DE COMPRESSOR DE AR OU COMPRESSORISTA (ENCARGOS COMPLEMENTARES) - MENSALISTA</v>
          </cell>
          <cell r="C6554" t="str">
            <v>MES</v>
          </cell>
          <cell r="D6554" t="str">
            <v>9,70</v>
          </cell>
        </row>
        <row r="6555">
          <cell r="A6555">
            <v>101342</v>
          </cell>
          <cell r="B6555" t="str">
            <v>CURSO DE CAPACITAÇÃO PARA OPERADOR DE DEMARCADORA DE FAIXAS DE TRAFEGO (ENCARGOS COMPLEMENTARES) - MENSALISTA</v>
          </cell>
          <cell r="C6555" t="str">
            <v>MES</v>
          </cell>
          <cell r="D6555" t="str">
            <v>10,24</v>
          </cell>
        </row>
        <row r="6556">
          <cell r="A6556">
            <v>101343</v>
          </cell>
          <cell r="B6556" t="str">
            <v>CURSO DE CAPACITAÇÃO PARA OPERADOR DE ESCAVADEIRA (ENCARGOS COMPLEMENTARES) - MENSALISTA</v>
          </cell>
          <cell r="C6556" t="str">
            <v>MES</v>
          </cell>
          <cell r="D6556" t="str">
            <v>15,56</v>
          </cell>
        </row>
        <row r="6557">
          <cell r="A6557">
            <v>101344</v>
          </cell>
          <cell r="B6557" t="str">
            <v>CURSO DE CAPACITAÇÃO PARA OPERADOR DE GUINCHO OU GUINCHEIRO (ENCARGOS COMPLEMENTARES) - MENSALISTA</v>
          </cell>
          <cell r="C6557" t="str">
            <v>MES</v>
          </cell>
          <cell r="D6557" t="str">
            <v>17,20</v>
          </cell>
        </row>
        <row r="6558">
          <cell r="A6558">
            <v>101345</v>
          </cell>
          <cell r="B6558" t="str">
            <v>CURSO DE CAPACITAÇÃO PARA OPERADOR DE GUINDASTE (ENCARGOS COMPLEMENTARES) - MENSALISTA</v>
          </cell>
          <cell r="C6558" t="str">
            <v>MES</v>
          </cell>
          <cell r="D6558" t="str">
            <v>22,37</v>
          </cell>
        </row>
        <row r="6559">
          <cell r="A6559">
            <v>101346</v>
          </cell>
          <cell r="B6559" t="str">
            <v>CURSO DE CAPACITAÇÃO PARA OPERADOR DE JATO ABRASIVO OU JATISTA (ENCARGOS COMPLEMENTARES) - MENSALISTA</v>
          </cell>
          <cell r="C6559" t="str">
            <v>MES</v>
          </cell>
          <cell r="D6559" t="str">
            <v>13,93</v>
          </cell>
        </row>
        <row r="6560">
          <cell r="A6560">
            <v>101347</v>
          </cell>
          <cell r="B6560" t="str">
            <v>CURSO DE CAPACITAÇÃO PARA OPERADOR DE MAQUINAS E TRATORES DIVERSOS (ENCARGOS COMPLEMENTARES) - MENSALISTA</v>
          </cell>
          <cell r="C6560" t="str">
            <v>MES</v>
          </cell>
          <cell r="D6560" t="str">
            <v>14,75</v>
          </cell>
        </row>
        <row r="6561">
          <cell r="A6561">
            <v>101348</v>
          </cell>
          <cell r="B6561" t="str">
            <v>CURSO DE CAPACITAÇÃO PARA OPERADOR DE MARTELETE OU MARTELETEIRO (ENCARGOS COMPLEMENTARES) - MENSALISTA</v>
          </cell>
          <cell r="C6561" t="str">
            <v>MES</v>
          </cell>
          <cell r="D6561" t="str">
            <v>8,70</v>
          </cell>
        </row>
        <row r="6562">
          <cell r="A6562">
            <v>101349</v>
          </cell>
          <cell r="B6562" t="str">
            <v>CURSO DE CAPACITAÇÃO PARA OPERADOR DE MOTO SCRAPER (ENCARGOS COMPLEMENTARES) - MENSALISTA</v>
          </cell>
          <cell r="C6562" t="str">
            <v>MES</v>
          </cell>
          <cell r="D6562" t="str">
            <v>10,42</v>
          </cell>
        </row>
        <row r="6563">
          <cell r="A6563">
            <v>101350</v>
          </cell>
          <cell r="B6563" t="str">
            <v>CURSO DE CAPACITAÇÃO PARA OPERADOR DE MOTONIVELADORA (ENCARGOS COMPLEMENTARES) - MENSALISTA</v>
          </cell>
          <cell r="C6563" t="str">
            <v>MES</v>
          </cell>
          <cell r="D6563" t="str">
            <v>12,78</v>
          </cell>
        </row>
        <row r="6564">
          <cell r="A6564">
            <v>101351</v>
          </cell>
          <cell r="B6564" t="str">
            <v>CURSO DE CAPACITAÇÃO PARA OPERADOR DE PA CARREGADEIRA (ENCARGOS COMPLEMENTARES) - MENSALISTA</v>
          </cell>
          <cell r="C6564" t="str">
            <v>MES</v>
          </cell>
          <cell r="D6564" t="str">
            <v>9,64</v>
          </cell>
        </row>
        <row r="6565">
          <cell r="A6565">
            <v>101352</v>
          </cell>
          <cell r="B6565" t="str">
            <v>CURSO DE CAPACITAÇÃO PARA OPERADOR DE PAVIMENTADORA / MESA VIBROACABADORA (ENCARGOS COMPLEMENTARES) - MENSALISTA</v>
          </cell>
          <cell r="C6565" t="str">
            <v>MES</v>
          </cell>
          <cell r="D6565" t="str">
            <v>10,75</v>
          </cell>
        </row>
        <row r="6566">
          <cell r="A6566">
            <v>101353</v>
          </cell>
          <cell r="B6566" t="str">
            <v>CURSO DE CAPACITAÇÃO PARA OPERADOR DE ROLO COMPACTADOR (ENCARGOS COMPLEMENTARES) - MENSALISTA</v>
          </cell>
          <cell r="C6566" t="str">
            <v>MES</v>
          </cell>
          <cell r="D6566" t="str">
            <v>9,45</v>
          </cell>
        </row>
        <row r="6567">
          <cell r="A6567">
            <v>101354</v>
          </cell>
          <cell r="B6567" t="str">
            <v>CURSO DE CAPACITAÇÃO PARA OPERADOR DE TRATOR - EXCLUSIVE AGROPECUARIA (ENCARGOS COMPLEMENTARES) - MENSALISTA</v>
          </cell>
          <cell r="C6567" t="str">
            <v>MES</v>
          </cell>
          <cell r="D6567" t="str">
            <v>13,10</v>
          </cell>
        </row>
        <row r="6568">
          <cell r="A6568">
            <v>101355</v>
          </cell>
          <cell r="B6568" t="str">
            <v>CURSO DE CAPACITAÇÃO PARA OPERADOR DE USINA DE ASFALTO, DE SOLOS OU DE CONCRETO (ENCARGOS COMPLEMENTARES) - MENSALISTA</v>
          </cell>
          <cell r="C6568" t="str">
            <v>MES</v>
          </cell>
          <cell r="D6568" t="str">
            <v>9,23</v>
          </cell>
        </row>
        <row r="6569">
          <cell r="A6569">
            <v>101356</v>
          </cell>
          <cell r="B6569" t="str">
            <v>CURSO DE CAPACITAÇÃO PARA PASTILHEIRO (ENCARGOS COMPLEMENTARES) - MENSALISTA</v>
          </cell>
          <cell r="C6569" t="str">
            <v>MES</v>
          </cell>
          <cell r="D6569" t="str">
            <v>21,56</v>
          </cell>
        </row>
        <row r="6570">
          <cell r="A6570">
            <v>101357</v>
          </cell>
          <cell r="B6570" t="str">
            <v>CURSO DE CAPACITAÇÃO PARA PEDREIRO (ENCARGOS COMPLEMENTARES) - MENSALISTA</v>
          </cell>
          <cell r="C6570" t="str">
            <v>MES</v>
          </cell>
          <cell r="D6570" t="str">
            <v>25,80</v>
          </cell>
        </row>
        <row r="6571">
          <cell r="A6571">
            <v>101358</v>
          </cell>
          <cell r="B6571" t="str">
            <v>CURSO DE CAPACITAÇÃO PARA PINTOR (ENCARGOS COMPLEMENTARES) - MENSALISTA</v>
          </cell>
          <cell r="C6571" t="str">
            <v>MES</v>
          </cell>
          <cell r="D6571" t="str">
            <v>17,97</v>
          </cell>
        </row>
        <row r="6572">
          <cell r="A6572">
            <v>101359</v>
          </cell>
          <cell r="B6572" t="str">
            <v>CURSO DE CAPACITAÇÃO PARA PINTOR DE LETREIROS (ENCARGOS COMPLEMENTARES) - MENSALISTA</v>
          </cell>
          <cell r="C6572" t="str">
            <v>MES</v>
          </cell>
          <cell r="D6572" t="str">
            <v>21,31</v>
          </cell>
        </row>
        <row r="6573">
          <cell r="A6573">
            <v>101360</v>
          </cell>
          <cell r="B6573" t="str">
            <v>CURSO DE CAPACITAÇÃO PARA PINTOR PARA TINTA EPOXI (ENCARGOS COMPLEMENTARES) - MENSALISTA</v>
          </cell>
          <cell r="C6573" t="str">
            <v>MES</v>
          </cell>
          <cell r="D6573" t="str">
            <v>19,33</v>
          </cell>
        </row>
        <row r="6574">
          <cell r="A6574">
            <v>101361</v>
          </cell>
          <cell r="B6574" t="str">
            <v>CURSO DE CAPACITAÇÃO PARA POCEIRO / ESCAVADOR DE VALAS E TUBULOES (ENCARGOS COMPLEMENTARES) - MENSALISTA</v>
          </cell>
          <cell r="C6574" t="str">
            <v>MES</v>
          </cell>
          <cell r="D6574" t="str">
            <v>23,69</v>
          </cell>
        </row>
        <row r="6575">
          <cell r="A6575">
            <v>101362</v>
          </cell>
          <cell r="B6575" t="str">
            <v>CURSO DE CAPACITAÇÃO PARA RASTELEIRO (ENCARGOS COMPLEMENTARES) - MENSALISTA</v>
          </cell>
          <cell r="C6575" t="str">
            <v>MES</v>
          </cell>
          <cell r="D6575" t="str">
            <v>4,46</v>
          </cell>
        </row>
        <row r="6576">
          <cell r="A6576">
            <v>101363</v>
          </cell>
          <cell r="B6576" t="str">
            <v>CURSO DE CAPACITAÇÃO PARA SERRALHEIRO (ENCARGOS COMPLEMENTARES) - MENSALISTA</v>
          </cell>
          <cell r="C6576" t="str">
            <v>MES</v>
          </cell>
          <cell r="D6576" t="str">
            <v>14,05</v>
          </cell>
        </row>
        <row r="6577">
          <cell r="A6577">
            <v>101364</v>
          </cell>
          <cell r="B6577" t="str">
            <v>CURSO DE CAPACITAÇÃO PARA SERVENTE DE OBRAS (ENCARGOS COMPLEMENTARES) - MENSALISTA</v>
          </cell>
          <cell r="C6577" t="str">
            <v>MES</v>
          </cell>
          <cell r="D6577" t="str">
            <v>18,68</v>
          </cell>
        </row>
        <row r="6578">
          <cell r="A6578">
            <v>101365</v>
          </cell>
          <cell r="B6578" t="str">
            <v>CURSO DE CAPACITAÇÃO PARA SOLDADOR (ENCARGOS COMPLEMENTARES) - MENSALISTA</v>
          </cell>
          <cell r="C6578" t="str">
            <v>MES</v>
          </cell>
          <cell r="D6578" t="str">
            <v>14,05</v>
          </cell>
        </row>
        <row r="6579">
          <cell r="A6579">
            <v>101366</v>
          </cell>
          <cell r="B6579" t="str">
            <v>CURSO DE CAPACITAÇÃO PARA SOLDADOR ELETRICO (ENCARGOS COMPLEMENTARES) - MENSALISTA</v>
          </cell>
          <cell r="C6579" t="str">
            <v>MES</v>
          </cell>
          <cell r="D6579" t="str">
            <v>20,45</v>
          </cell>
        </row>
        <row r="6580">
          <cell r="A6580">
            <v>101367</v>
          </cell>
          <cell r="B6580" t="str">
            <v>CURSO DE CAPACITAÇÃO PARA TAQUEADOR OU TAQUEIRO (ENCARGOS COMPLEMENTARES) - MENSALISTA</v>
          </cell>
          <cell r="C6580" t="str">
            <v>MES</v>
          </cell>
          <cell r="D6580" t="str">
            <v>17,24</v>
          </cell>
        </row>
        <row r="6581">
          <cell r="A6581">
            <v>101368</v>
          </cell>
          <cell r="B6581" t="str">
            <v>CURSO DE CAPACITAÇÃO PARA TECNICO EM LABORATORIO E CAMPO DE CONSTRUCAO CIVIL (ENCARGOS COMPLEMENTARES) - MENSALISTA</v>
          </cell>
          <cell r="C6581" t="str">
            <v>MES</v>
          </cell>
          <cell r="D6581" t="str">
            <v>14,70</v>
          </cell>
        </row>
        <row r="6582">
          <cell r="A6582">
            <v>101369</v>
          </cell>
          <cell r="B6582" t="str">
            <v>CURSO DE CAPACITAÇÃO PARA TECNICO EM SONDAGEM (ENCARGOS COMPLEMENTARES) - MENSALISTA</v>
          </cell>
          <cell r="C6582" t="str">
            <v>MES</v>
          </cell>
          <cell r="D6582" t="str">
            <v>15,89</v>
          </cell>
        </row>
        <row r="6583">
          <cell r="A6583">
            <v>101370</v>
          </cell>
          <cell r="B6583" t="str">
            <v>CURSO DE CAPACITAÇÃO PARA TELHADOR (ENCARGOS COMPLEMENTARES) - MENSALISTA</v>
          </cell>
          <cell r="C6583" t="str">
            <v>MES</v>
          </cell>
          <cell r="D6583" t="str">
            <v>14,05</v>
          </cell>
        </row>
        <row r="6584">
          <cell r="A6584">
            <v>101371</v>
          </cell>
          <cell r="B6584" t="str">
            <v>CURSO DE CAPACITAÇÃO PARA VIDRACEIRO (ENCARGOS COMPLEMENTARES) - MENSALISTA</v>
          </cell>
          <cell r="C6584" t="str">
            <v>MES</v>
          </cell>
          <cell r="D6584" t="str">
            <v>18,13</v>
          </cell>
        </row>
        <row r="6585">
          <cell r="A6585">
            <v>101372</v>
          </cell>
          <cell r="B6585" t="str">
            <v>CURSO DE CAPACITAÇÃO PARA VIGIA DIURNO (ENCARGOS COMPLEMENTARES) - MENSALISTA</v>
          </cell>
          <cell r="C6585" t="str">
            <v>MES</v>
          </cell>
          <cell r="D6585" t="str">
            <v>4,69</v>
          </cell>
        </row>
        <row r="6586">
          <cell r="A6586">
            <v>101373</v>
          </cell>
          <cell r="B6586" t="str">
            <v>ENGENHEIRO CIVIL SENIOR COM ENCARGOS COMPLEMENTARES</v>
          </cell>
          <cell r="C6586" t="str">
            <v>H</v>
          </cell>
          <cell r="D6586" t="str">
            <v>119,16</v>
          </cell>
        </row>
        <row r="6587">
          <cell r="A6587">
            <v>101374</v>
          </cell>
          <cell r="B6587" t="str">
            <v>AJUDANTE DE ARMADOR COM ENCARGOS COMPLEMENTARES</v>
          </cell>
          <cell r="C6587" t="str">
            <v>MES</v>
          </cell>
          <cell r="D6587" t="str">
            <v>2.556,59</v>
          </cell>
        </row>
        <row r="6588">
          <cell r="A6588">
            <v>101375</v>
          </cell>
          <cell r="B6588" t="str">
            <v>AJUDANTE DE ELETRICISTA COM ENCARGOS COMPLEMENTARES</v>
          </cell>
          <cell r="C6588" t="str">
            <v>MES</v>
          </cell>
          <cell r="D6588" t="str">
            <v>2.594,63</v>
          </cell>
        </row>
        <row r="6589">
          <cell r="A6589">
            <v>101376</v>
          </cell>
          <cell r="B6589" t="str">
            <v>AJUDANTE DE ESTRUTURAS METÁLICAS COM ENCARGOS COMPLEMENTARES</v>
          </cell>
          <cell r="C6589" t="str">
            <v>MES</v>
          </cell>
          <cell r="D6589" t="str">
            <v>2.232,91</v>
          </cell>
        </row>
        <row r="6590">
          <cell r="A6590">
            <v>101377</v>
          </cell>
          <cell r="B6590" t="str">
            <v>AJUDANTE DE OPERAÇÃO EM GERAL COM ENCARGOS COMPLEMENTARES</v>
          </cell>
          <cell r="C6590" t="str">
            <v>MES</v>
          </cell>
          <cell r="D6590" t="str">
            <v>2.612,81</v>
          </cell>
        </row>
        <row r="6591">
          <cell r="A6591">
            <v>101378</v>
          </cell>
          <cell r="B6591" t="str">
            <v>AJUDANTE DE PINTOR COM ENCARGOS COMPLEMENTARES</v>
          </cell>
          <cell r="C6591" t="str">
            <v>MES</v>
          </cell>
          <cell r="D6591" t="str">
            <v>2.834,81</v>
          </cell>
        </row>
        <row r="6592">
          <cell r="A6592">
            <v>101379</v>
          </cell>
          <cell r="B6592" t="str">
            <v>AJUDANTE DE SERRALHEIRO COM ENCARGOS COMPLEMENTARES</v>
          </cell>
          <cell r="C6592" t="str">
            <v>MES</v>
          </cell>
          <cell r="D6592" t="str">
            <v>2.673,99</v>
          </cell>
        </row>
        <row r="6593">
          <cell r="A6593">
            <v>101380</v>
          </cell>
          <cell r="B6593" t="str">
            <v>AJUDANTE ESPECIALIZADO COM ENCARGOS COMPLEMENTARES</v>
          </cell>
          <cell r="C6593" t="str">
            <v>MES</v>
          </cell>
          <cell r="D6593" t="str">
            <v>3.104,92</v>
          </cell>
        </row>
        <row r="6594">
          <cell r="A6594">
            <v>101381</v>
          </cell>
          <cell r="B6594" t="str">
            <v>ARMADOR COM ENCARGOS COMPLEMENTARES</v>
          </cell>
          <cell r="C6594" t="str">
            <v>MES</v>
          </cell>
          <cell r="D6594" t="str">
            <v>3.257,71</v>
          </cell>
        </row>
        <row r="6595">
          <cell r="A6595">
            <v>101382</v>
          </cell>
          <cell r="B6595" t="str">
            <v>ASSENTADOR DE MANILHAS COM ENCARGOS COMPLEMENTARES</v>
          </cell>
          <cell r="C6595" t="str">
            <v>MES</v>
          </cell>
          <cell r="D6595" t="str">
            <v>3.263,60</v>
          </cell>
        </row>
        <row r="6596">
          <cell r="A6596">
            <v>101383</v>
          </cell>
          <cell r="B6596" t="str">
            <v>AUXILIAR DE AZULEJISTA COM ENCARGOS COMPLEMENTARES</v>
          </cell>
          <cell r="C6596" t="str">
            <v>MES</v>
          </cell>
          <cell r="D6596" t="str">
            <v>2.632,20</v>
          </cell>
        </row>
        <row r="6597">
          <cell r="A6597">
            <v>101384</v>
          </cell>
          <cell r="B6597" t="str">
            <v>AUXILIAR DE ENCANADOR OU BOMBEIRO HIDRÁULICO COM ENCARGOS COMPLEMENTARES</v>
          </cell>
          <cell r="C6597" t="str">
            <v>MES</v>
          </cell>
          <cell r="D6597" t="str">
            <v>2.514,25</v>
          </cell>
        </row>
        <row r="6598">
          <cell r="A6598">
            <v>101385</v>
          </cell>
          <cell r="B6598" t="str">
            <v>AUXILIAR DE LABORATORISTA DE SOLOS E DE CONCRETO COM ENCARGOS COMPLEMENTARES</v>
          </cell>
          <cell r="C6598" t="str">
            <v>MES</v>
          </cell>
          <cell r="D6598" t="str">
            <v>2.689,10</v>
          </cell>
        </row>
        <row r="6599">
          <cell r="A6599">
            <v>101386</v>
          </cell>
          <cell r="B6599" t="str">
            <v>AUXILIAR DE MECÂNICO COM ENCARGOS COMPLEMENTARES</v>
          </cell>
          <cell r="C6599" t="str">
            <v>MES</v>
          </cell>
          <cell r="D6599" t="str">
            <v>2.451,94</v>
          </cell>
        </row>
        <row r="6600">
          <cell r="A6600">
            <v>101387</v>
          </cell>
          <cell r="B6600" t="str">
            <v>AUXILIAR DE PEDREIRO COM ENCARGOS COMPLEMENTARES</v>
          </cell>
          <cell r="C6600" t="str">
            <v>MES</v>
          </cell>
          <cell r="D6600" t="str">
            <v>2.620,12</v>
          </cell>
        </row>
        <row r="6601">
          <cell r="A6601">
            <v>101388</v>
          </cell>
          <cell r="B6601" t="str">
            <v>AUXILIAR DE SERVIÇOS GERAIS COM ENCARGOS COMPLEMENTARES</v>
          </cell>
          <cell r="C6601" t="str">
            <v>MES</v>
          </cell>
          <cell r="D6601" t="str">
            <v>2.733,55</v>
          </cell>
        </row>
        <row r="6602">
          <cell r="A6602">
            <v>101389</v>
          </cell>
          <cell r="B6602" t="str">
            <v>AUXILIAR DE TOPÓGRAFO COM ENCARGOS COMPLEMENTARES</v>
          </cell>
          <cell r="C6602" t="str">
            <v>MES</v>
          </cell>
          <cell r="D6602" t="str">
            <v>1.174,47</v>
          </cell>
        </row>
        <row r="6603">
          <cell r="A6603">
            <v>101390</v>
          </cell>
          <cell r="B6603" t="str">
            <v>AUXILIAR TÉCNICO / ASSISTENTE DE ENGENHARIA COM ENCARGOS COMPLEMENTARES</v>
          </cell>
          <cell r="C6603" t="str">
            <v>MES</v>
          </cell>
          <cell r="D6603" t="str">
            <v>4.790,64</v>
          </cell>
        </row>
        <row r="6604">
          <cell r="A6604">
            <v>101391</v>
          </cell>
          <cell r="B6604" t="str">
            <v>AZULEJISTA OU LADRILHEIRO COM ENCARGOS COMPLEMENTARES</v>
          </cell>
          <cell r="C6604" t="str">
            <v>MES</v>
          </cell>
          <cell r="D6604" t="str">
            <v>3.462,48</v>
          </cell>
        </row>
        <row r="6605">
          <cell r="A6605">
            <v>101392</v>
          </cell>
          <cell r="B6605" t="str">
            <v>BLASTER, DINAMITADOR OU CABO DE FORÇA COM ENCARGOS COMPLEMENTARES</v>
          </cell>
          <cell r="C6605" t="str">
            <v>MES</v>
          </cell>
          <cell r="D6605" t="str">
            <v>2.860,83</v>
          </cell>
        </row>
        <row r="6606">
          <cell r="A6606">
            <v>101393</v>
          </cell>
          <cell r="B6606" t="str">
            <v>CALAFETADOR / CALAFATE COM ENCARGOS COMPLEMENTARES</v>
          </cell>
          <cell r="C6606" t="str">
            <v>MES</v>
          </cell>
          <cell r="D6606" t="str">
            <v>3.768,47</v>
          </cell>
        </row>
        <row r="6607">
          <cell r="A6607">
            <v>101394</v>
          </cell>
          <cell r="B6607" t="str">
            <v>CALCETEIRO COM ENCARGOS COMPLEMENTARES</v>
          </cell>
          <cell r="C6607" t="str">
            <v>MES</v>
          </cell>
          <cell r="D6607" t="str">
            <v>3.297,59</v>
          </cell>
        </row>
        <row r="6608">
          <cell r="A6608">
            <v>101395</v>
          </cell>
          <cell r="B6608" t="str">
            <v>CARPINTEIRO AUXILIAR COM ENCARGOS COMPLEMENTARES</v>
          </cell>
          <cell r="C6608" t="str">
            <v>MES</v>
          </cell>
          <cell r="D6608" t="str">
            <v>2.760,58</v>
          </cell>
        </row>
        <row r="6609">
          <cell r="A6609">
            <v>101396</v>
          </cell>
          <cell r="B6609" t="str">
            <v>CARPINTEIRO DE ESQUADRIAS COM ENCARGOS COMPLEMENTARES</v>
          </cell>
          <cell r="C6609" t="str">
            <v>MES</v>
          </cell>
          <cell r="D6609" t="str">
            <v>3.252,33</v>
          </cell>
        </row>
        <row r="6610">
          <cell r="A6610">
            <v>101397</v>
          </cell>
          <cell r="B6610" t="str">
            <v>CARPINTEIRO DE FORMAS COM ENCARGOS COMPLEMENTARES</v>
          </cell>
          <cell r="C6610" t="str">
            <v>MES</v>
          </cell>
          <cell r="D6610" t="str">
            <v>3.249,31</v>
          </cell>
        </row>
        <row r="6611">
          <cell r="A6611">
            <v>101398</v>
          </cell>
          <cell r="B6611" t="str">
            <v>CAVOUQUEIRO OU OPERADOR DE PERFURATRIZ COM ENCARGOS COMPLEMENTARES</v>
          </cell>
          <cell r="C6611" t="str">
            <v>MES</v>
          </cell>
          <cell r="D6611" t="str">
            <v>2.539,29</v>
          </cell>
        </row>
        <row r="6612">
          <cell r="A6612">
            <v>101399</v>
          </cell>
          <cell r="B6612" t="str">
            <v>ELETRICISTA COM ENCARGOS COMPLEMENTARES</v>
          </cell>
          <cell r="C6612" t="str">
            <v>MES</v>
          </cell>
          <cell r="D6612" t="str">
            <v>3.291,50</v>
          </cell>
        </row>
        <row r="6613">
          <cell r="A6613">
            <v>101400</v>
          </cell>
          <cell r="B6613" t="str">
            <v>ELETRICISTA DE MANUTENÇÃO INDUSTRIAL COM ENCARGOS COMPLEMENTARES</v>
          </cell>
          <cell r="C6613" t="str">
            <v>MES</v>
          </cell>
          <cell r="D6613" t="str">
            <v>3.291,50</v>
          </cell>
        </row>
        <row r="6614">
          <cell r="A6614">
            <v>101401</v>
          </cell>
          <cell r="B6614" t="str">
            <v>ELETROTÉCNICO COM ENCARGOS COMPLEMENTARES</v>
          </cell>
          <cell r="C6614" t="str">
            <v>MES</v>
          </cell>
          <cell r="D6614" t="str">
            <v>3.642,39</v>
          </cell>
        </row>
        <row r="6615">
          <cell r="A6615">
            <v>101402</v>
          </cell>
          <cell r="B6615" t="str">
            <v>ENCANADOR OU BOMBEIRO HIDRÁULICO COM ENCARGOS COMPLEMENTARES</v>
          </cell>
          <cell r="C6615" t="str">
            <v>MES</v>
          </cell>
          <cell r="D6615" t="str">
            <v>3.191,21</v>
          </cell>
        </row>
        <row r="6616">
          <cell r="A6616">
            <v>101403</v>
          </cell>
          <cell r="B6616" t="str">
            <v>ENGENHEIRO CIVIL SENIOR COM ENCARGOS COMPLEMENTARES</v>
          </cell>
          <cell r="C6616" t="str">
            <v>MES</v>
          </cell>
          <cell r="D6616" t="str">
            <v>20.748,35</v>
          </cell>
        </row>
        <row r="6617">
          <cell r="A6617">
            <v>101404</v>
          </cell>
          <cell r="B6617" t="str">
            <v>ENGENHEIRO ELETRICISTA COM ENCARGOS COMPLEMENTARES</v>
          </cell>
          <cell r="C6617" t="str">
            <v>MES</v>
          </cell>
          <cell r="D6617" t="str">
            <v>19.425,04</v>
          </cell>
        </row>
        <row r="6618">
          <cell r="A6618">
            <v>101405</v>
          </cell>
          <cell r="B6618" t="str">
            <v>ENGENHEIRO SANITARISTA COM ENCARGOS COMPLEMENTARES</v>
          </cell>
          <cell r="C6618" t="str">
            <v>MES</v>
          </cell>
          <cell r="D6618" t="str">
            <v>18.693,69</v>
          </cell>
        </row>
        <row r="6619">
          <cell r="A6619">
            <v>101406</v>
          </cell>
          <cell r="B6619" t="str">
            <v>ESTUCADOR COM ENCARGOS COMPLEMENTARES</v>
          </cell>
          <cell r="C6619" t="str">
            <v>MES</v>
          </cell>
          <cell r="D6619" t="str">
            <v>3.371,80</v>
          </cell>
        </row>
        <row r="6620">
          <cell r="A6620">
            <v>101407</v>
          </cell>
          <cell r="B6620" t="str">
            <v>GESSEIRO COM ENCARGOS COMPLEMENTARES</v>
          </cell>
          <cell r="C6620" t="str">
            <v>MES</v>
          </cell>
          <cell r="D6620" t="str">
            <v>3.257,71</v>
          </cell>
        </row>
        <row r="6621">
          <cell r="A6621">
            <v>101408</v>
          </cell>
          <cell r="B6621" t="str">
            <v>IMPERMEABILIZADOR COM ENCARGOS COMPLEMENTARES</v>
          </cell>
          <cell r="C6621" t="str">
            <v>MES</v>
          </cell>
          <cell r="D6621" t="str">
            <v>3.269,46</v>
          </cell>
        </row>
        <row r="6622">
          <cell r="A6622">
            <v>101409</v>
          </cell>
          <cell r="B6622" t="str">
            <v>INSTALADOR DE TUBULAÇÕES COM ENCARGOS COMPLEMENTARES</v>
          </cell>
          <cell r="C6622" t="str">
            <v>MES</v>
          </cell>
          <cell r="D6622" t="str">
            <v>5.983,59</v>
          </cell>
        </row>
        <row r="6623">
          <cell r="A6623">
            <v>101410</v>
          </cell>
          <cell r="B6623" t="str">
            <v>JARDINEIRO COM ENCARGOS COMPLEMENTARES</v>
          </cell>
          <cell r="C6623" t="str">
            <v>MES</v>
          </cell>
          <cell r="D6623" t="str">
            <v>3.175,71</v>
          </cell>
        </row>
        <row r="6624">
          <cell r="A6624">
            <v>101411</v>
          </cell>
          <cell r="B6624" t="str">
            <v>LEITURISTA OU CADASTRISTA DE REDES DE ÁGUA COM ENCARGOS COMPLEMENTARES</v>
          </cell>
          <cell r="C6624" t="str">
            <v>MES</v>
          </cell>
          <cell r="D6624" t="str">
            <v>2.145,70</v>
          </cell>
        </row>
        <row r="6625">
          <cell r="A6625">
            <v>101412</v>
          </cell>
          <cell r="B6625" t="str">
            <v>MAÇARIQUEIRO COM ENCARGOS COMPLEMENTARES</v>
          </cell>
          <cell r="C6625" t="str">
            <v>MES</v>
          </cell>
          <cell r="D6625" t="str">
            <v>4.002,29</v>
          </cell>
        </row>
        <row r="6626">
          <cell r="A6626">
            <v>101413</v>
          </cell>
          <cell r="B6626" t="str">
            <v>MARCENEIRO COM ENCARGOS COMPLEMENTARES</v>
          </cell>
          <cell r="C6626" t="str">
            <v>MES</v>
          </cell>
          <cell r="D6626" t="str">
            <v>3.304,64</v>
          </cell>
        </row>
        <row r="6627">
          <cell r="A6627">
            <v>101414</v>
          </cell>
          <cell r="B6627" t="str">
            <v>MARMORISTA / GRANITEIRO COM ENCARGOS COMPLEMENTARES</v>
          </cell>
          <cell r="C6627" t="str">
            <v>MES</v>
          </cell>
          <cell r="D6627" t="str">
            <v>3.364,88</v>
          </cell>
        </row>
        <row r="6628">
          <cell r="A6628">
            <v>101415</v>
          </cell>
          <cell r="B6628" t="str">
            <v>MECÂNICO DE EQUIPAMENTOS PESADOS COM ENCARGOS COMPLEMENTARES</v>
          </cell>
          <cell r="C6628" t="str">
            <v>MES</v>
          </cell>
          <cell r="D6628" t="str">
            <v>3.691,68</v>
          </cell>
        </row>
        <row r="6629">
          <cell r="A6629">
            <v>101416</v>
          </cell>
          <cell r="B6629" t="str">
            <v>MECÂNICO DE REFRIGERAÇÃO COM ENCARGOS COMPLEMENTARES</v>
          </cell>
          <cell r="C6629" t="str">
            <v>MES</v>
          </cell>
          <cell r="D6629" t="str">
            <v>3.279,76</v>
          </cell>
        </row>
        <row r="6630">
          <cell r="A6630">
            <v>101417</v>
          </cell>
          <cell r="B6630" t="str">
            <v>MONTADOR DE ELETROELETRÔNICO COM ENCARGOS COMPLEMENTARES</v>
          </cell>
          <cell r="C6630" t="str">
            <v>MES</v>
          </cell>
          <cell r="D6630" t="str">
            <v>3.374,72</v>
          </cell>
        </row>
        <row r="6631">
          <cell r="A6631">
            <v>101418</v>
          </cell>
          <cell r="B6631" t="str">
            <v>MONTADOR DE ESTRUTURAS METÁLICAS COM ENCARGOS COMPLEMENTARES</v>
          </cell>
          <cell r="C6631" t="str">
            <v>MES</v>
          </cell>
          <cell r="D6631" t="str">
            <v>2.729,25</v>
          </cell>
        </row>
        <row r="6632">
          <cell r="A6632">
            <v>101419</v>
          </cell>
          <cell r="B6632" t="str">
            <v>MONTADOR DE MÁQUINAS COM ENCARGOS COMPLEMENTARES</v>
          </cell>
          <cell r="C6632" t="str">
            <v>MES</v>
          </cell>
          <cell r="D6632" t="str">
            <v>6.974,22</v>
          </cell>
        </row>
        <row r="6633">
          <cell r="A6633">
            <v>101420</v>
          </cell>
          <cell r="B6633" t="str">
            <v>MOTORISTA DE CAMINHÃO BASCULANTE COM ENCARGOS COMPLEMENTARES</v>
          </cell>
          <cell r="C6633" t="str">
            <v>MES</v>
          </cell>
          <cell r="D6633" t="str">
            <v>2.772,69</v>
          </cell>
        </row>
        <row r="6634">
          <cell r="A6634">
            <v>101421</v>
          </cell>
          <cell r="B6634" t="str">
            <v>MOTORISTA DE CAMINHÃO CARRETA COM ENCARGOS COMPLEMENTARES</v>
          </cell>
          <cell r="C6634" t="str">
            <v>MES</v>
          </cell>
          <cell r="D6634" t="str">
            <v>3.597,86</v>
          </cell>
        </row>
        <row r="6635">
          <cell r="A6635">
            <v>101422</v>
          </cell>
          <cell r="B6635" t="str">
            <v>MOTORISTA DE CARRO DE PASSEIO COM ENCARGOS COMPLEMENTARES</v>
          </cell>
          <cell r="C6635" t="str">
            <v>MES</v>
          </cell>
          <cell r="D6635" t="str">
            <v>2.797,91</v>
          </cell>
        </row>
        <row r="6636">
          <cell r="A6636">
            <v>101423</v>
          </cell>
          <cell r="B6636" t="str">
            <v>MOTORISTA DE ÔNIBUS / MICRO-ÔNIBUS COM ENCARGOS COMPLEMENTARES</v>
          </cell>
          <cell r="C6636" t="str">
            <v>MES</v>
          </cell>
          <cell r="D6636" t="str">
            <v>3.333,18</v>
          </cell>
        </row>
        <row r="6637">
          <cell r="A6637">
            <v>101424</v>
          </cell>
          <cell r="B6637" t="str">
            <v>MOTORISTA OPERADOR DE CAMINHÃO COM MUNCK COM ENCARGOS COMPLEMENTARES</v>
          </cell>
          <cell r="C6637" t="str">
            <v>MES</v>
          </cell>
          <cell r="D6637" t="str">
            <v>2.999,19</v>
          </cell>
        </row>
        <row r="6638">
          <cell r="A6638">
            <v>101425</v>
          </cell>
          <cell r="B6638" t="str">
            <v>NIVELADOR  COM ENCARGOS COMPLEMENTARES</v>
          </cell>
          <cell r="C6638" t="str">
            <v>MES</v>
          </cell>
          <cell r="D6638" t="str">
            <v>1.429,71</v>
          </cell>
        </row>
        <row r="6639">
          <cell r="A6639">
            <v>101426</v>
          </cell>
          <cell r="B6639" t="str">
            <v>OPERADOR DE BATE-ESTACA COM ENCARGOS COMPLEMENTARES</v>
          </cell>
          <cell r="C6639" t="str">
            <v>MES</v>
          </cell>
          <cell r="D6639" t="str">
            <v>3.244,82</v>
          </cell>
        </row>
        <row r="6640">
          <cell r="A6640">
            <v>101427</v>
          </cell>
          <cell r="B6640" t="str">
            <v>OPERADOR DE BETONEIRA (CAMINHÃO) COM ENCARGOS COMPLEMENTARES</v>
          </cell>
          <cell r="C6640" t="str">
            <v>MES</v>
          </cell>
          <cell r="D6640" t="str">
            <v>2.688,34</v>
          </cell>
        </row>
        <row r="6641">
          <cell r="A6641">
            <v>101428</v>
          </cell>
          <cell r="B6641" t="str">
            <v>OPERADOR DE BETONEIRA ESTACIONÁRIA COM ENCARGOS COMPLEMENTARES</v>
          </cell>
          <cell r="C6641" t="str">
            <v>MES</v>
          </cell>
          <cell r="D6641" t="str">
            <v>2.621,90</v>
          </cell>
        </row>
        <row r="6642">
          <cell r="A6642">
            <v>101429</v>
          </cell>
          <cell r="B6642" t="str">
            <v>OPERADOR DE COMPRESSOR DE AR OU COMPRESSORISTA COM ENCARGOS COMPLEMENTARES</v>
          </cell>
          <cell r="C6642" t="str">
            <v>MES</v>
          </cell>
          <cell r="D6642" t="str">
            <v>3.004,04</v>
          </cell>
        </row>
        <row r="6643">
          <cell r="A6643">
            <v>101430</v>
          </cell>
          <cell r="B6643" t="str">
            <v>OPERADOR DE DEMARCADORA DE FAIXAS DE TRÁFEGO COM ENCARGOS COMPLEMENTARES</v>
          </cell>
          <cell r="C6643" t="str">
            <v>MES</v>
          </cell>
          <cell r="D6643" t="str">
            <v>3.126,89</v>
          </cell>
        </row>
        <row r="6644">
          <cell r="A6644">
            <v>101431</v>
          </cell>
          <cell r="B6644" t="str">
            <v>OPERADOR DE ESCAVADEIRA COM ENCARGOS COMPLEMENTARES</v>
          </cell>
          <cell r="C6644" t="str">
            <v>MES</v>
          </cell>
          <cell r="D6644" t="str">
            <v>3.354,49</v>
          </cell>
        </row>
        <row r="6645">
          <cell r="A6645">
            <v>101432</v>
          </cell>
          <cell r="B6645" t="str">
            <v>OPERADOR DE GUINCHO OU GUINCHEIRO COM ENCARGOS COMPLEMENTARES</v>
          </cell>
          <cell r="C6645" t="str">
            <v>MES</v>
          </cell>
          <cell r="D6645" t="str">
            <v>2.783,06</v>
          </cell>
        </row>
        <row r="6646">
          <cell r="A6646">
            <v>101433</v>
          </cell>
          <cell r="B6646" t="str">
            <v>OPERADOR DE GUINDASTE COM ENCARGOS COMPLEMENTARES</v>
          </cell>
          <cell r="C6646" t="str">
            <v>MES</v>
          </cell>
          <cell r="D6646" t="str">
            <v>3.382,77</v>
          </cell>
        </row>
        <row r="6647">
          <cell r="A6647">
            <v>101434</v>
          </cell>
          <cell r="B6647" t="str">
            <v>OPERADOR DE JATO ABRASIVO OU JATISTA COM ENCARGOS COMPLEMENTARES</v>
          </cell>
          <cell r="C6647" t="str">
            <v>MES</v>
          </cell>
          <cell r="D6647" t="str">
            <v>3.085,58</v>
          </cell>
        </row>
        <row r="6648">
          <cell r="A6648">
            <v>101435</v>
          </cell>
          <cell r="B6648" t="str">
            <v>OPERADOR DE MÁQUINAS E TRATORES DIVERSOS COM ENCARGOS COMPLEMENTARES</v>
          </cell>
          <cell r="C6648" t="str">
            <v>MES</v>
          </cell>
          <cell r="D6648" t="str">
            <v>3.221,97</v>
          </cell>
        </row>
        <row r="6649">
          <cell r="A6649">
            <v>101436</v>
          </cell>
          <cell r="B6649" t="str">
            <v>OPERADOR DE MARTELETE OU MARTELETEIRO COM ENCARGOS COMPLEMENTARES</v>
          </cell>
          <cell r="C6649" t="str">
            <v>MES</v>
          </cell>
          <cell r="D6649" t="str">
            <v>2.774,56</v>
          </cell>
        </row>
        <row r="6650">
          <cell r="A6650">
            <v>101437</v>
          </cell>
          <cell r="B6650" t="str">
            <v>OPERADOR DE MOTO SCRAPER COM ENCARGOS COMPLEMENTARES</v>
          </cell>
          <cell r="C6650" t="str">
            <v>MES</v>
          </cell>
          <cell r="D6650" t="str">
            <v>3.166,75</v>
          </cell>
        </row>
        <row r="6651">
          <cell r="A6651">
            <v>101438</v>
          </cell>
          <cell r="B6651" t="str">
            <v>OPERADOR DE MOTONIVELADORA COM ENCARGOS COMPLEMENTARES</v>
          </cell>
          <cell r="C6651" t="str">
            <v>MES</v>
          </cell>
          <cell r="D6651" t="str">
            <v>3.706,29</v>
          </cell>
        </row>
        <row r="6652">
          <cell r="A6652">
            <v>101439</v>
          </cell>
          <cell r="B6652" t="str">
            <v>OPERADOR DE PÁ CARREGADEIRA COM ENCARGOS COMPLEMENTARES</v>
          </cell>
          <cell r="C6652" t="str">
            <v>MES</v>
          </cell>
          <cell r="D6652" t="str">
            <v>2.990,69</v>
          </cell>
        </row>
        <row r="6653">
          <cell r="A6653">
            <v>101440</v>
          </cell>
          <cell r="B6653" t="str">
            <v>OPERADOR DE PAVIMENTADORA / MESA VIBROACABADORA COM ENCARGOS COMPLEMENTARES</v>
          </cell>
          <cell r="C6653" t="str">
            <v>MES</v>
          </cell>
          <cell r="D6653" t="str">
            <v>3.243,82</v>
          </cell>
        </row>
        <row r="6654">
          <cell r="A6654">
            <v>101441</v>
          </cell>
          <cell r="B6654" t="str">
            <v>OPERADOR DE ROLO COMPACTADOR COM ENCARGOS COMPLEMENTARES</v>
          </cell>
          <cell r="C6654" t="str">
            <v>MES</v>
          </cell>
          <cell r="D6654" t="str">
            <v>2.945,27</v>
          </cell>
        </row>
        <row r="6655">
          <cell r="A6655">
            <v>101442</v>
          </cell>
          <cell r="B6655" t="str">
            <v>OPERADOR DE TRATOR - EXCLUSIVE AGROPECUÁRIA COM ENCARGOS COMPLEMENTARES</v>
          </cell>
          <cell r="C6655" t="str">
            <v>MES</v>
          </cell>
          <cell r="D6655" t="str">
            <v>2.948,92</v>
          </cell>
        </row>
        <row r="6656">
          <cell r="A6656">
            <v>101443</v>
          </cell>
          <cell r="B6656" t="str">
            <v>OPERADOR DE USINA DE ASFALTO, DE SOLOS OU DE CONCRETO COM ENCARGOS COMPLEMENTARES</v>
          </cell>
          <cell r="C6656" t="str">
            <v>MES</v>
          </cell>
          <cell r="D6656" t="str">
            <v>2.896,99</v>
          </cell>
        </row>
        <row r="6657">
          <cell r="A6657">
            <v>101444</v>
          </cell>
          <cell r="B6657" t="str">
            <v>PASTILHEIRO COM ENCARGOS COMPLEMENTARES</v>
          </cell>
          <cell r="C6657" t="str">
            <v>MES</v>
          </cell>
          <cell r="D6657" t="str">
            <v>3.725,27</v>
          </cell>
        </row>
        <row r="6658">
          <cell r="A6658">
            <v>101445</v>
          </cell>
          <cell r="B6658" t="str">
            <v>PEDREIRO COM ENCARGOS COMPLEMENTARES</v>
          </cell>
          <cell r="C6658" t="str">
            <v>MES</v>
          </cell>
          <cell r="D6658" t="str">
            <v>3.269,46</v>
          </cell>
        </row>
        <row r="6659">
          <cell r="A6659">
            <v>101446</v>
          </cell>
          <cell r="B6659" t="str">
            <v>PINTOR COM ENCARGOS COMPLEMENTARES</v>
          </cell>
          <cell r="C6659" t="str">
            <v>MES</v>
          </cell>
          <cell r="D6659" t="str">
            <v>3.480,80</v>
          </cell>
        </row>
        <row r="6660">
          <cell r="A6660">
            <v>101447</v>
          </cell>
          <cell r="B6660" t="str">
            <v>PINTOR DE LETREIROS COM ENCARGOS COMPLEMENTARES</v>
          </cell>
          <cell r="C6660" t="str">
            <v>MES</v>
          </cell>
          <cell r="D6660" t="str">
            <v>3.912,17</v>
          </cell>
        </row>
        <row r="6661">
          <cell r="A6661">
            <v>101448</v>
          </cell>
          <cell r="B6661" t="str">
            <v>PINTOR PARA TINTA EPÓXI COM ENCARGOS COMPLEMENTARES</v>
          </cell>
          <cell r="C6661" t="str">
            <v>MES</v>
          </cell>
          <cell r="D6661" t="str">
            <v>3.656,36</v>
          </cell>
        </row>
        <row r="6662">
          <cell r="A6662">
            <v>101449</v>
          </cell>
          <cell r="B6662" t="str">
            <v>POCEIRO / ESCAVADOR DE VALAS COM ENCARGOS COMPLEMENTARES</v>
          </cell>
          <cell r="C6662" t="str">
            <v>MES</v>
          </cell>
          <cell r="D6662" t="str">
            <v>2.927,73</v>
          </cell>
        </row>
        <row r="6663">
          <cell r="A6663">
            <v>101450</v>
          </cell>
          <cell r="B6663" t="str">
            <v>RASTELEIRO COM ENCARGOS COMPLEMENTARES</v>
          </cell>
          <cell r="C6663" t="str">
            <v>MES</v>
          </cell>
          <cell r="D6663" t="str">
            <v>2.446,32</v>
          </cell>
        </row>
        <row r="6664">
          <cell r="A6664">
            <v>101451</v>
          </cell>
          <cell r="B6664" t="str">
            <v>SERRALHEIRO COM ENCARGOS COMPLEMENTARES</v>
          </cell>
          <cell r="C6664" t="str">
            <v>MES</v>
          </cell>
          <cell r="D6664" t="str">
            <v>3.257,71</v>
          </cell>
        </row>
        <row r="6665">
          <cell r="A6665">
            <v>101452</v>
          </cell>
          <cell r="B6665" t="str">
            <v>SERVENTE DE OBRAS COM ENCARGOS COMPLEMENTARES</v>
          </cell>
          <cell r="C6665" t="str">
            <v>MES</v>
          </cell>
          <cell r="D6665" t="str">
            <v>2.613,51</v>
          </cell>
        </row>
        <row r="6666">
          <cell r="A6666">
            <v>101453</v>
          </cell>
          <cell r="B6666" t="str">
            <v>SOLDADOR COM ENCARGOS COMPLEMENTARES</v>
          </cell>
          <cell r="C6666" t="str">
            <v>MES</v>
          </cell>
          <cell r="D6666" t="str">
            <v>3.394,57</v>
          </cell>
        </row>
        <row r="6667">
          <cell r="A6667">
            <v>101454</v>
          </cell>
          <cell r="B6667" t="str">
            <v>SOLDADOR ELÉTRICO COM ENCARGOS COMPLEMENTARES</v>
          </cell>
          <cell r="C6667" t="str">
            <v>MES</v>
          </cell>
          <cell r="D6667" t="str">
            <v>4.450,32</v>
          </cell>
        </row>
        <row r="6668">
          <cell r="A6668">
            <v>101455</v>
          </cell>
          <cell r="B6668" t="str">
            <v>TAQUEADOR OU TAQUEIRO COM ENCARGOS COMPLEMENTARES</v>
          </cell>
          <cell r="C6668" t="str">
            <v>MES</v>
          </cell>
          <cell r="D6668" t="str">
            <v>3.775,88</v>
          </cell>
        </row>
        <row r="6669">
          <cell r="A6669">
            <v>101456</v>
          </cell>
          <cell r="B6669" t="str">
            <v>TÉCNICO DE LABORATÓRIO E CAMPO DE CONSTRUÇÃO COM ENCARGOS COMPLEMENTARES</v>
          </cell>
          <cell r="C6669" t="str">
            <v>MES</v>
          </cell>
          <cell r="D6669" t="str">
            <v>3.556,48</v>
          </cell>
        </row>
        <row r="6670">
          <cell r="A6670">
            <v>101457</v>
          </cell>
          <cell r="B6670" t="str">
            <v>TÉCNICO EM SONDAGEM COM ENCARGOS COMPLEMENTARES</v>
          </cell>
          <cell r="C6670" t="str">
            <v>MES</v>
          </cell>
          <cell r="D6670" t="str">
            <v>3.409,34</v>
          </cell>
        </row>
        <row r="6671">
          <cell r="A6671">
            <v>101458</v>
          </cell>
          <cell r="B6671" t="str">
            <v>TELHADOR COM ENCARGOS COMPLEMENTARES</v>
          </cell>
          <cell r="C6671" t="str">
            <v>MES</v>
          </cell>
          <cell r="D6671" t="str">
            <v>3.248,42</v>
          </cell>
        </row>
        <row r="6672">
          <cell r="A6672">
            <v>101459</v>
          </cell>
          <cell r="B6672" t="str">
            <v>VIDRACEIRO COM ENCARGOS COMPLEMENTARES</v>
          </cell>
          <cell r="C6672" t="str">
            <v>MES</v>
          </cell>
          <cell r="D6672" t="str">
            <v>3.282,25</v>
          </cell>
        </row>
        <row r="6673">
          <cell r="A6673">
            <v>101460</v>
          </cell>
          <cell r="B6673" t="str">
            <v>VIGIA DIURNO COM ENCARGOS COMPLEMENTARES</v>
          </cell>
          <cell r="C6673" t="str">
            <v>MES</v>
          </cell>
          <cell r="D6673" t="str">
            <v>2.670,49</v>
          </cell>
        </row>
      </sheetData>
      <sheetData sheetId="8">
        <row r="1">
          <cell r="A1">
            <v>13003</v>
          </cell>
          <cell r="B1" t="str">
            <v>!EM PROCESSO DE DESATIVACAO! AGUA SANITARIA</v>
          </cell>
          <cell r="C1" t="str">
            <v xml:space="preserve">L     </v>
          </cell>
          <cell r="D1" t="str">
            <v>2,33</v>
          </cell>
        </row>
        <row r="2">
          <cell r="A2">
            <v>41758</v>
          </cell>
          <cell r="B2" t="str">
            <v>!EM PROCESSO DE DESATIVACAO! CADEADO EM ACO INOX, LARGURA DE *50* MM, COM HASTE EM ACO TEMPERADO, SEM MOLA - CHAVES INCLUIDAS</v>
          </cell>
          <cell r="C2" t="str">
            <v xml:space="preserve">UN    </v>
          </cell>
          <cell r="D2" t="str">
            <v>135,30</v>
          </cell>
        </row>
        <row r="3">
          <cell r="A3">
            <v>1363</v>
          </cell>
          <cell r="B3" t="str">
            <v>!EM PROCESSO DE DESATIVACAO! CHAPA DE MADEIRA COMPENSADA DE PINUS, VIROLA OU EQUIVALENTE, DE *2,2 X 1,6* M, E = 6 MM</v>
          </cell>
          <cell r="C3" t="str">
            <v xml:space="preserve">M2    </v>
          </cell>
          <cell r="D3" t="str">
            <v>16,48</v>
          </cell>
        </row>
        <row r="4">
          <cell r="A4">
            <v>1344</v>
          </cell>
          <cell r="B4" t="str">
            <v>!EM PROCESSO DE DESATIVACAO! CHAPA DE MADEIRA COMPENSADA PLASTIFICADA PARA FORMA DE CONCRETO, DE 2,20 x 1,10 M, E = 6 MM</v>
          </cell>
          <cell r="C4" t="str">
            <v xml:space="preserve">UN    </v>
          </cell>
          <cell r="D4" t="str">
            <v>52,12</v>
          </cell>
        </row>
        <row r="5">
          <cell r="A5">
            <v>1342</v>
          </cell>
          <cell r="B5" t="str">
            <v>!EM PROCESSO DE DESATIVACAO! CHAPA DE MADEIRA COMPENSADA PLASTIFICADA PARA FORMA DE CONCRETO, DE 2,20 X 1,10 m, E = 14 MM</v>
          </cell>
          <cell r="C5" t="str">
            <v xml:space="preserve">UN    </v>
          </cell>
          <cell r="D5" t="str">
            <v>92,12</v>
          </cell>
        </row>
        <row r="6">
          <cell r="A6">
            <v>1349</v>
          </cell>
          <cell r="B6" t="str">
            <v>!EM PROCESSO DE DESATIVACAO! CHAPA DE MADEIRA COMPENSADA PLASTIFICADA PARA FORMA DE CONCRETO, DE 2,20 X 1,10 M, E = 20 MM</v>
          </cell>
          <cell r="C6" t="str">
            <v xml:space="preserve">UN    </v>
          </cell>
          <cell r="D6" t="str">
            <v>131,39</v>
          </cell>
        </row>
        <row r="7">
          <cell r="A7">
            <v>1350</v>
          </cell>
          <cell r="B7" t="str">
            <v>!EM PROCESSO DE DESATIVACAO! CHAPA DE MADEIRA COMPENSADA RESINADA PARA FORMA DE CONCRETO, DE *2,2 X 1,1* M, E = 10 MM</v>
          </cell>
          <cell r="C7" t="str">
            <v xml:space="preserve">UN    </v>
          </cell>
          <cell r="D7" t="str">
            <v>45,00</v>
          </cell>
        </row>
        <row r="8">
          <cell r="A8">
            <v>1357</v>
          </cell>
          <cell r="B8" t="str">
            <v>!EM PROCESSO DE DESATIVACAO! CHAPA DE MADEIRA COMPENSADA RESINADA PARA FORMA DE CONCRETO, DE *2,2 X 1,1* M, E = 12 MM</v>
          </cell>
          <cell r="C8" t="str">
            <v xml:space="preserve">UN    </v>
          </cell>
          <cell r="D8" t="str">
            <v>57,32</v>
          </cell>
        </row>
        <row r="9">
          <cell r="A9">
            <v>1359</v>
          </cell>
          <cell r="B9" t="str">
            <v>!EM PROCESSO DE DESATIVACAO! CHAPA DE MADEIRA COMPENSADA RESINADA PARA FORMA DE CONCRETO, DE *2,2 X 1,1* M, E = 20 MM</v>
          </cell>
          <cell r="C9" t="str">
            <v xml:space="preserve">UN    </v>
          </cell>
          <cell r="D9" t="str">
            <v>88,56</v>
          </cell>
        </row>
        <row r="10">
          <cell r="A10">
            <v>1351</v>
          </cell>
          <cell r="B10" t="str">
            <v>!EM PROCESSO DE DESATIVACAO! CHAPA DE MADEIRA COMPENSADA RESINADA PARA FORMA DE CONCRETO, DE *2,2 X 1,1* M, E = 6 MM</v>
          </cell>
          <cell r="C10" t="str">
            <v xml:space="preserve">UN    </v>
          </cell>
          <cell r="D10" t="str">
            <v>28,54</v>
          </cell>
        </row>
        <row r="11">
          <cell r="A11">
            <v>3113</v>
          </cell>
          <cell r="B11" t="str">
            <v>!EM PROCESSO DE DESATIVACAO! CREMONA COM CASTANHA BIPARTIDA, COM VARA DE 1.50 M, EM LATAO CROMADO, PARA PORTAS E JANELAS - COMPLETA</v>
          </cell>
          <cell r="C11" t="str">
            <v xml:space="preserve">CJ    </v>
          </cell>
          <cell r="D11" t="str">
            <v>59,03</v>
          </cell>
        </row>
        <row r="12">
          <cell r="A12">
            <v>6</v>
          </cell>
          <cell r="B12" t="str">
            <v>!EM PROCESSO DE DESATIVACAO! DETERGENTE AMONIACO (AMONIA DILUIDA)</v>
          </cell>
          <cell r="C12" t="str">
            <v xml:space="preserve">L     </v>
          </cell>
          <cell r="D12" t="str">
            <v>3,32</v>
          </cell>
        </row>
        <row r="13">
          <cell r="A13">
            <v>2404</v>
          </cell>
          <cell r="B13" t="str">
            <v>!EM PROCESSO DE DESATIVACAO! DIVISORIA COLMEIA CEGA COM MONTANTE E RODAPE DE ALUMINIO ANODIZADO SIMPLES (SEM COLOCACAO)</v>
          </cell>
          <cell r="C13" t="str">
            <v xml:space="preserve">M2    </v>
          </cell>
          <cell r="D13" t="str">
            <v>86,00</v>
          </cell>
        </row>
        <row r="14">
          <cell r="A14">
            <v>2418</v>
          </cell>
          <cell r="B14" t="str">
            <v>!EM PROCESSO DE DESATIVACAO! DOBRADICA EM ACO/FERRO, 3" X 2 1/2", E= 1,2 A 1,8 MM, SEM ANEL,  CROMADO OU ZINCADO, TAMPA BOLA, COM PARAFUSOS</v>
          </cell>
          <cell r="C14" t="str">
            <v xml:space="preserve">UN    </v>
          </cell>
          <cell r="D14" t="str">
            <v>10,64</v>
          </cell>
        </row>
        <row r="15">
          <cell r="A15">
            <v>2720</v>
          </cell>
          <cell r="B15" t="str">
            <v>!EM PROCESSO DE DESATIVACAO! ESCAVADEIRA DRAGA DE ARRASTE, CAP. 3/4 JC 140HP (INCL MANUTENCAO/OPERACAO)</v>
          </cell>
          <cell r="C15" t="str">
            <v xml:space="preserve">H     </v>
          </cell>
          <cell r="D15" t="str">
            <v>176,62</v>
          </cell>
        </row>
        <row r="16">
          <cell r="A16">
            <v>2719</v>
          </cell>
          <cell r="B16" t="str">
            <v>!EM PROCESSO DE DESATIVACAO! ESCAVADEIRA HIDRAULICA SOBRE ESTEIRAS DE 99 HP, PESO OPERACIONAL DE *16* T E CAPACIDADE DE 0,85 A 1,00 M3 (LOCACAO COM OPERADOR, COMBUSTIVEL E MANUTENCAO)</v>
          </cell>
          <cell r="C16" t="str">
            <v xml:space="preserve">H     </v>
          </cell>
          <cell r="D16" t="str">
            <v>149,65</v>
          </cell>
        </row>
        <row r="17">
          <cell r="A17">
            <v>6086</v>
          </cell>
          <cell r="B17" t="str">
            <v>!EM PROCESSO DE DESATIVACAO! FUNDO SINTETICO NIVELADOR BRANCO FOSCO PARA MADEIRA</v>
          </cell>
          <cell r="C17" t="str">
            <v xml:space="preserve">GL    </v>
          </cell>
          <cell r="D17" t="str">
            <v>46,11</v>
          </cell>
        </row>
        <row r="18">
          <cell r="A18">
            <v>38968</v>
          </cell>
          <cell r="B18" t="str">
            <v>!EM PROCESSO DE DESATIVACAO! GRADIL *1320 X 2170* MM (A X L) EM BARRA DE ACO CHATA *25 MM X 2* MM, ENTRELACADA COM BARRA ACO REDONDA *5* MM, MALHA *65 X 132* MM, GALVANIZADO E PINTURA ELETROSTATICA, COR PRETO</v>
          </cell>
          <cell r="C18" t="str">
            <v xml:space="preserve">M2    </v>
          </cell>
          <cell r="D18" t="str">
            <v>347,93</v>
          </cell>
        </row>
        <row r="19">
          <cell r="A19">
            <v>3378</v>
          </cell>
          <cell r="B19" t="str">
            <v>!EM PROCESSO DE DESATIVACAO! HASTE DE ATERRAMENTO EM ACO COM 3,00 M DE COMPRIMENTO E DN = 3/4", REVESTIDA COM BAIXA CAMADA DE COBRE, SEM CONECTOR</v>
          </cell>
          <cell r="C19" t="str">
            <v xml:space="preserve">UN    </v>
          </cell>
          <cell r="D19" t="str">
            <v>72,75</v>
          </cell>
        </row>
        <row r="20">
          <cell r="A20">
            <v>3380</v>
          </cell>
          <cell r="B20" t="str">
            <v>!EM PROCESSO DE DESATIVACAO! HASTE DE ATERRAMENTO EM ACO COM 3,00 M DE COMPRIMENTO E DN = 5/8", REVESTIDA COM BAIXA CAMADA DE COBRE, COM CONECTOR TIPO GRAMPO</v>
          </cell>
          <cell r="C20" t="str">
            <v xml:space="preserve">UN    </v>
          </cell>
          <cell r="D20" t="str">
            <v>50,93</v>
          </cell>
        </row>
        <row r="21">
          <cell r="A21">
            <v>3379</v>
          </cell>
          <cell r="B21" t="str">
            <v>!EM PROCESSO DE DESATIVACAO! HASTE DE ATERRAMENTO EM ACO COM 3,00 M DE COMPRIMENTO E DN = 5/8", REVESTIDA COM BAIXA CAMADA DE COBRE, SEM CONECTOR</v>
          </cell>
          <cell r="C21" t="str">
            <v xml:space="preserve">UN    </v>
          </cell>
          <cell r="D21" t="str">
            <v>49,17</v>
          </cell>
        </row>
        <row r="22">
          <cell r="A22">
            <v>10561</v>
          </cell>
          <cell r="B22" t="str">
            <v>!EM PROCESSO DE DESATIVACAO! HEXAMETAFOSFATO DE SODIO</v>
          </cell>
          <cell r="C22" t="str">
            <v xml:space="preserve">KG    </v>
          </cell>
          <cell r="D22" t="str">
            <v>0,45</v>
          </cell>
        </row>
        <row r="23">
          <cell r="A23">
            <v>615</v>
          </cell>
          <cell r="B23" t="str">
            <v>!EM PROCESSO DE DESATIVACAO! JANELA BASCULANTE, ACO, COM BATENTE/REQUADRO, 60 X 80 CM (SEM VIDROS)</v>
          </cell>
          <cell r="C23" t="str">
            <v xml:space="preserve">M2    </v>
          </cell>
          <cell r="D23" t="str">
            <v>411,38</v>
          </cell>
        </row>
        <row r="24">
          <cell r="A24">
            <v>606</v>
          </cell>
          <cell r="B24" t="str">
            <v>!EM PROCESSO DE DESATIVACAO! JANELA DE CORRER, ACO, BATENTE/REQUADRO DE 6 A 14 CM, QUADRICULADA, PINTURA ANTICORROSIVA, SEM VIDRO, BANDEIRA COM BASCULA, 4 FLS, 120  X 150 CM (A X L)</v>
          </cell>
          <cell r="C24" t="str">
            <v xml:space="preserve">M2    </v>
          </cell>
          <cell r="D24" t="str">
            <v>646,23</v>
          </cell>
        </row>
        <row r="25">
          <cell r="A25">
            <v>11193</v>
          </cell>
          <cell r="B25" t="str">
            <v>!EM PROCESSO DE DESATIVACAO! JANELA DE CORRER, ACO, BATENTE/REQUADRO DE 6 A 14 CM, VENEZIANA, PINT ANTICORROSIVA, PINT ACABAMENTO, COM VIDRO, 6 FLS, 120  X 150 CM (A X L)</v>
          </cell>
          <cell r="C25" t="str">
            <v xml:space="preserve">M2    </v>
          </cell>
          <cell r="D25" t="str">
            <v>655,21</v>
          </cell>
        </row>
        <row r="26">
          <cell r="A26">
            <v>11197</v>
          </cell>
          <cell r="B26" t="str">
            <v>!EM PROCESSO DE DESATIVACAO! JANELA DE CORRER, ACO, COM BATENTE/REQUADRO DE 6 A 14 CM, SEM DIVISAO, PINT ANTICORROSIVA, PINT ACABAMENTO, COM VIDRO, SEM BANDEIRA, 2 FLS, 120  X 150 CM (A X L)</v>
          </cell>
          <cell r="C26" t="str">
            <v xml:space="preserve">UN    </v>
          </cell>
          <cell r="D26" t="str">
            <v>897,32</v>
          </cell>
        </row>
        <row r="27">
          <cell r="A27">
            <v>3346</v>
          </cell>
          <cell r="B27" t="str">
            <v>!EM PROCESSO DE DESATIVACAO! LOCACAO DE GRUPO GERADOR *80 A 125* KVA, MOTOR DIESEL, REBOCAVEL, ACIONAMENTO MANUAL</v>
          </cell>
          <cell r="C27" t="str">
            <v xml:space="preserve">H     </v>
          </cell>
          <cell r="D27" t="str">
            <v>13,50</v>
          </cell>
        </row>
        <row r="28">
          <cell r="A28">
            <v>3348</v>
          </cell>
          <cell r="B28" t="str">
            <v>!EM PROCESSO DE DESATIVACAO! LOCACAO DE GRUPO GERADOR ACIMA DE * 125 ATE 180* KVA, MOTOR DIESEL, REBOCAVEL, ACIONAMENTO MANUAL</v>
          </cell>
          <cell r="C28" t="str">
            <v xml:space="preserve">H     </v>
          </cell>
          <cell r="D28" t="str">
            <v>16,15</v>
          </cell>
        </row>
        <row r="29">
          <cell r="A29">
            <v>3345</v>
          </cell>
          <cell r="B29" t="str">
            <v>!EM PROCESSO DE DESATIVACAO! LOCACAO DE GRUPO GERADOR ACIMA DE * 20 A 80* KVA, MOTOR DIESEL, REBOCAVEL, ACIONAMENTO MANUAL</v>
          </cell>
          <cell r="C29" t="str">
            <v xml:space="preserve">H     </v>
          </cell>
          <cell r="D29" t="str">
            <v>10,43</v>
          </cell>
        </row>
        <row r="30">
          <cell r="A30">
            <v>39833</v>
          </cell>
          <cell r="B30" t="str">
            <v>!EM PROCESSO DE DESATIVACAO! LOCACAO DE GRUPO GERADOR DE *260* KVA, DIESEL REBOCAVEL, ACIONAMENTO MANUAL</v>
          </cell>
          <cell r="C30" t="str">
            <v xml:space="preserve">H     </v>
          </cell>
          <cell r="D30" t="str">
            <v>22,12</v>
          </cell>
        </row>
        <row r="31">
          <cell r="A31">
            <v>39834</v>
          </cell>
          <cell r="B31" t="str">
            <v>!EM PROCESSO DE DESATIVACAO! LOCACAO DE GRUPO GERADOR DE *400* KVA, DIESEL REBOCAVEL, ACIONAMENTO MANUAL</v>
          </cell>
          <cell r="C31" t="str">
            <v xml:space="preserve">H     </v>
          </cell>
          <cell r="D31" t="str">
            <v>37,96</v>
          </cell>
        </row>
        <row r="32">
          <cell r="A32">
            <v>39835</v>
          </cell>
          <cell r="B32" t="str">
            <v>!EM PROCESSO DE DESATIVACAO! LOCACAO DE GRUPO GERADOR DE *550* KVA, DIESEL REBOCAVEL, ACIONAMENTO MANUAL</v>
          </cell>
          <cell r="C32" t="str">
            <v xml:space="preserve">H     </v>
          </cell>
          <cell r="D32" t="str">
            <v>46,28</v>
          </cell>
        </row>
        <row r="33">
          <cell r="A33">
            <v>3779</v>
          </cell>
          <cell r="B33" t="str">
            <v>!EM PROCESSO DE DESATIVACAO! LONA PLASTICA, PRETA, LARGURA 8 M, E= 150 MICRA</v>
          </cell>
          <cell r="C33" t="str">
            <v xml:space="preserve">M     </v>
          </cell>
          <cell r="D33" t="str">
            <v>8,33</v>
          </cell>
        </row>
        <row r="34">
          <cell r="A34">
            <v>13382</v>
          </cell>
          <cell r="B34" t="str">
            <v>!EM PROCESSO DE DESATIVACAO! LUMINARIA FECHADA P/ ILUMINACAO PUBLICA, TIPO ABL 50/F OU EQUIV, P/ LAMPADA A VAPOR DE MERCURIO 400W</v>
          </cell>
          <cell r="C34" t="str">
            <v xml:space="preserve">UN    </v>
          </cell>
          <cell r="D34" t="str">
            <v>223,31</v>
          </cell>
        </row>
        <row r="35">
          <cell r="A35">
            <v>4051</v>
          </cell>
          <cell r="B35" t="str">
            <v>!EM PROCESSO DE DESATIVACAO! MASSA CORRIDA PVA PARA PAREDES INTERNAS</v>
          </cell>
          <cell r="C35" t="str">
            <v xml:space="preserve">18L   </v>
          </cell>
          <cell r="D35" t="str">
            <v>46,65</v>
          </cell>
        </row>
        <row r="36">
          <cell r="A36">
            <v>4047</v>
          </cell>
          <cell r="B36" t="str">
            <v>!EM PROCESSO DE DESATIVACAO! MASSA CORRIDA PVA PARA PAREDES INTERNAS</v>
          </cell>
          <cell r="C36" t="str">
            <v xml:space="preserve">GL    </v>
          </cell>
          <cell r="D36" t="str">
            <v>9,33</v>
          </cell>
        </row>
        <row r="37">
          <cell r="A37">
            <v>38397</v>
          </cell>
          <cell r="B37" t="str">
            <v>!EM PROCESSO DE DESATIVACAO! PASTA DESENGRAXANTE PARA MAOS</v>
          </cell>
          <cell r="C37" t="str">
            <v xml:space="preserve">KG    </v>
          </cell>
          <cell r="D37" t="str">
            <v>4,79</v>
          </cell>
        </row>
        <row r="38">
          <cell r="A38">
            <v>11367</v>
          </cell>
          <cell r="B38" t="str">
            <v>!EM PROCESSO DE DESATIVACAO! PORTA DE MADEIRA, FOLHA LEVE (NBR 15930), E = 35 MM, NUCLEO COLMEIA, CAPA LISA EM HDF, ACABAMENTO MELAMINICO EM PADRAO MADEIRA</v>
          </cell>
          <cell r="C38" t="str">
            <v xml:space="preserve">M2    </v>
          </cell>
          <cell r="D38" t="str">
            <v>109,12</v>
          </cell>
        </row>
        <row r="39">
          <cell r="A39">
            <v>11523</v>
          </cell>
          <cell r="B39" t="str">
            <v>!EM PROCESSO DE DESATIVACAO! PUXADOR CONCHA DE EMBUTIR, EM LATAO CROMADO, PARA PORTA / JANELA DE CORRER, LISO, SEM FURO PARA CHAVE, COM FUROS PARA FIXAR PARAFUSOS, *30 X 90* MM (LARGURA X ALTURA)</v>
          </cell>
          <cell r="C39" t="str">
            <v xml:space="preserve">UN    </v>
          </cell>
          <cell r="D39" t="str">
            <v>12,76</v>
          </cell>
        </row>
        <row r="40">
          <cell r="A40">
            <v>6204</v>
          </cell>
          <cell r="B40" t="str">
            <v>!EM PROCESSO DE DESATIVACAO! SARRAFO DE MADEIRA NAO APARELHADA *2,5 X 15* CM, MACARANDUBA, ANGELIM OU EQUIVALENTE DA REGIAO</v>
          </cell>
          <cell r="C40" t="str">
            <v xml:space="preserve">M     </v>
          </cell>
          <cell r="D40" t="str">
            <v>12,30</v>
          </cell>
        </row>
        <row r="41">
          <cell r="A41">
            <v>7</v>
          </cell>
          <cell r="B41" t="str">
            <v>!EM PROCESSO DE DESATIVACAO! SODA CAUSTICA EM ESCAMAS</v>
          </cell>
          <cell r="C41" t="str">
            <v xml:space="preserve">KG    </v>
          </cell>
          <cell r="D41" t="str">
            <v>10,95</v>
          </cell>
        </row>
        <row r="42">
          <cell r="A42">
            <v>6188</v>
          </cell>
          <cell r="B42" t="str">
            <v>!EM PROCESSO DE DESATIVACAO! TABUA DE MADEIRA NAO APARELHADA *2,5 X 30 CM (1 X 12 ") PINUS, MISTA OU EQUIVALENTE DA REGIAO</v>
          </cell>
          <cell r="C42" t="str">
            <v xml:space="preserve">M2    </v>
          </cell>
          <cell r="D42" t="str">
            <v>35,66</v>
          </cell>
        </row>
        <row r="43">
          <cell r="A43">
            <v>4126</v>
          </cell>
          <cell r="B43" t="str">
            <v>!EM PROCESSO DE DESATIVACAO! TERMINAL DE PORCELANA (MUFLA) UNIPOLAR, USO EXTERNO, TENSAO 3,6/6 KV, PARA CABO DE 10/16 MM2, COM ISOLAMENTO EPR</v>
          </cell>
          <cell r="C43" t="str">
            <v xml:space="preserve">UN    </v>
          </cell>
          <cell r="D43" t="str">
            <v>195,00</v>
          </cell>
        </row>
        <row r="44">
          <cell r="A44">
            <v>7287</v>
          </cell>
          <cell r="B44" t="str">
            <v>!EM PROCESSO DE DESATIVACAO! TINTA A OLEO BRILHANTE PARA MADEIRA E METAIS</v>
          </cell>
          <cell r="C44" t="str">
            <v xml:space="preserve">GL    </v>
          </cell>
          <cell r="D44" t="str">
            <v>68,07</v>
          </cell>
        </row>
        <row r="45">
          <cell r="A45">
            <v>7347</v>
          </cell>
          <cell r="B45" t="str">
            <v>!EM PROCESSO DE DESATIVACAO! TINTA ACRILICA PREMIUM PARA PISO</v>
          </cell>
          <cell r="C45" t="str">
            <v xml:space="preserve">GL    </v>
          </cell>
          <cell r="D45" t="str">
            <v>58,01</v>
          </cell>
        </row>
        <row r="46">
          <cell r="A46">
            <v>7345</v>
          </cell>
          <cell r="B46" t="str">
            <v>!EM PROCESSO DE DESATIVACAO! TINTA LATEX PVA PREMIUM, COR BRANCA</v>
          </cell>
          <cell r="C46" t="str">
            <v xml:space="preserve">L     </v>
          </cell>
          <cell r="D46" t="str">
            <v>20,87</v>
          </cell>
        </row>
        <row r="47">
          <cell r="A47">
            <v>7344</v>
          </cell>
          <cell r="B47" t="str">
            <v>!EM PROCESSO DE DESATIVACAO! TINTA LATEX PVA PREMIUM, COR BRANCA</v>
          </cell>
          <cell r="C47" t="str">
            <v xml:space="preserve">GL    </v>
          </cell>
          <cell r="D47" t="str">
            <v>75,16</v>
          </cell>
        </row>
        <row r="48">
          <cell r="A48">
            <v>40514</v>
          </cell>
          <cell r="B48" t="str">
            <v>!EM PROCESSO DE DESATIVACAO! VERNIZ POLIURETANO BRILHANTE PARA MADEIRA, SEM FILTRO SOLAR, USO INTERNO E EXTERNO</v>
          </cell>
          <cell r="C48" t="str">
            <v xml:space="preserve">L     </v>
          </cell>
          <cell r="D48" t="str">
            <v>22,16</v>
          </cell>
        </row>
        <row r="49">
          <cell r="A49">
            <v>4487</v>
          </cell>
          <cell r="B49" t="str">
            <v>!EM PROCESSO DE DESATIVACAO! VIGOTA DE MADEIRA NAO APARELHADA *5 X 10* CM, MACARANDUBA, ANGELIM OU EQUIVALENTE DA REGIAO</v>
          </cell>
          <cell r="C49" t="str">
            <v xml:space="preserve">M     </v>
          </cell>
          <cell r="D49" t="str">
            <v>15,56</v>
          </cell>
        </row>
        <row r="50">
          <cell r="A50">
            <v>11199</v>
          </cell>
          <cell r="B50" t="str">
            <v>!EM PROCESSO DE DESATIVACAO!JANELA DE CORRER, ACO, BATENTE/REQUADRO DE 6 A 14 CM,  COM DIVISAO HORIZ , PINT ANTICORROSIVA, SEM VIDRO, BANDEIRA COM BASCULA, 4 FLS, 120  X 150 CM (A X L)</v>
          </cell>
          <cell r="C50" t="str">
            <v xml:space="preserve">UN    </v>
          </cell>
          <cell r="D50" t="str">
            <v>927,28</v>
          </cell>
        </row>
        <row r="51">
          <cell r="A51">
            <v>4053</v>
          </cell>
          <cell r="B51" t="str">
            <v>!EM PROCESSO DE DESATIVACAO!MASSA A OLEO PARA MADEIRA</v>
          </cell>
          <cell r="C51" t="str">
            <v xml:space="preserve">GL    </v>
          </cell>
          <cell r="D51" t="str">
            <v>35,54</v>
          </cell>
        </row>
        <row r="52">
          <cell r="A52">
            <v>4056</v>
          </cell>
          <cell r="B52" t="str">
            <v>!EM PROCESSO DE DESATIVACAO!MASSA ACRILICA PARA PAREDES INTERIOR/EXTERIOR</v>
          </cell>
          <cell r="C52" t="str">
            <v xml:space="preserve">GL    </v>
          </cell>
          <cell r="D52" t="str">
            <v>18,69</v>
          </cell>
        </row>
        <row r="53">
          <cell r="A53">
            <v>16</v>
          </cell>
          <cell r="B53" t="str">
            <v>!EM PROCESSO DE DESATIVACAO!SABAO EM PO</v>
          </cell>
          <cell r="C53" t="str">
            <v xml:space="preserve">KG    </v>
          </cell>
          <cell r="D53" t="str">
            <v>6,59</v>
          </cell>
        </row>
        <row r="54">
          <cell r="A54">
            <v>21136</v>
          </cell>
          <cell r="B54" t="str">
            <v>!EM PROCESSO DESATIVACAO! ELETRODUTO EM ACO GALVANIZADO ELETROLITICO, LEVE, DIAMETRO 1", PAREDE DE 0,90 MM</v>
          </cell>
          <cell r="C54" t="str">
            <v xml:space="preserve">M     </v>
          </cell>
          <cell r="D54" t="str">
            <v>10,47</v>
          </cell>
        </row>
        <row r="55">
          <cell r="A55">
            <v>21128</v>
          </cell>
          <cell r="B55" t="str">
            <v>!EM PROCESSO DESATIVACAO! ELETRODUTO EM ACO GALVANIZADO ELETROLITICO, LEVE, DIAMETRO 3/4", PAREDE DE 0,90 MM</v>
          </cell>
          <cell r="C55" t="str">
            <v xml:space="preserve">M     </v>
          </cell>
          <cell r="D55" t="str">
            <v>8,10</v>
          </cell>
        </row>
        <row r="56">
          <cell r="A56">
            <v>21130</v>
          </cell>
          <cell r="B56" t="str">
            <v>!EM PROCESSO DESATIVACAO! ELETRODUTO EM ACO GALVANIZADO ELETROLITICO, SEMI-PESADO, DIAMETRO 1 1/2", PAREDE DE 1,20 MM</v>
          </cell>
          <cell r="C56" t="str">
            <v xml:space="preserve">M     </v>
          </cell>
          <cell r="D56" t="str">
            <v>20,45</v>
          </cell>
        </row>
        <row r="57">
          <cell r="A57">
            <v>21135</v>
          </cell>
          <cell r="B57" t="str">
            <v>!EM PROCESSO DESATIVACAO! ELETRODUTO EM ACO GALVANIZADO ELETROLITICO, SEMI-PESADO, DIAMETRO 1 1/4", PAREDE DE 1,20 MM</v>
          </cell>
          <cell r="C57" t="str">
            <v xml:space="preserve">M     </v>
          </cell>
          <cell r="D57" t="str">
            <v>20,14</v>
          </cell>
        </row>
        <row r="58">
          <cell r="A58">
            <v>38605</v>
          </cell>
          <cell r="B58" t="str">
            <v>ABERTURA PARA ENCAIXE DE CUBA OU LAVATORIO EM BANCADA DE MARMORE/ GRANITO OU OUTRO TIPO DE PEDRA NATURAL</v>
          </cell>
          <cell r="C58" t="str">
            <v xml:space="preserve">UN    </v>
          </cell>
          <cell r="D58" t="str">
            <v>97,73</v>
          </cell>
        </row>
        <row r="59">
          <cell r="A59">
            <v>11270</v>
          </cell>
          <cell r="B59" t="str">
            <v>ABRACADEIRA DE LATAO PARA FIXACAO DE CABO PARA-RAIO, DIMENSOES 32 X 24 X 24 MM</v>
          </cell>
          <cell r="C59" t="str">
            <v xml:space="preserve">UN    </v>
          </cell>
          <cell r="D59" t="str">
            <v>1,86</v>
          </cell>
        </row>
        <row r="60">
          <cell r="A60">
            <v>412</v>
          </cell>
          <cell r="B60" t="str">
            <v>ABRACADEIRA DE NYLON PARA AMARRACAO DE CABOS, COMPRIMENTO DE *230* X *7,6* MM</v>
          </cell>
          <cell r="C60" t="str">
            <v xml:space="preserve">UN    </v>
          </cell>
          <cell r="D60" t="str">
            <v>0,87</v>
          </cell>
        </row>
        <row r="61">
          <cell r="A61">
            <v>414</v>
          </cell>
          <cell r="B61" t="str">
            <v>ABRACADEIRA DE NYLON PARA AMARRACAO DE CABOS, COMPRIMENTO DE 100 X 2,5 MM</v>
          </cell>
          <cell r="C61" t="str">
            <v xml:space="preserve">UN    </v>
          </cell>
          <cell r="D61" t="str">
            <v>0,05</v>
          </cell>
        </row>
        <row r="62">
          <cell r="A62">
            <v>410</v>
          </cell>
          <cell r="B62" t="str">
            <v>ABRACADEIRA DE NYLON PARA AMARRACAO DE CABOS, COMPRIMENTO DE 150 X *3,6* MM</v>
          </cell>
          <cell r="C62" t="str">
            <v xml:space="preserve">UN    </v>
          </cell>
          <cell r="D62" t="str">
            <v>0,13</v>
          </cell>
        </row>
        <row r="63">
          <cell r="A63">
            <v>411</v>
          </cell>
          <cell r="B63" t="str">
            <v>ABRACADEIRA DE NYLON PARA AMARRACAO DE CABOS, COMPRIMENTO DE 200 X *4,6* MM</v>
          </cell>
          <cell r="C63" t="str">
            <v xml:space="preserve">UN    </v>
          </cell>
          <cell r="D63" t="str">
            <v>0,17</v>
          </cell>
        </row>
        <row r="64">
          <cell r="A64">
            <v>408</v>
          </cell>
          <cell r="B64" t="str">
            <v>ABRACADEIRA DE NYLON PARA AMARRACAO DE CABOS, COMPRIMENTO DE 390 X *4,6* MM</v>
          </cell>
          <cell r="C64" t="str">
            <v xml:space="preserve">UN    </v>
          </cell>
          <cell r="D64" t="str">
            <v>0,84</v>
          </cell>
        </row>
        <row r="65">
          <cell r="A65">
            <v>39131</v>
          </cell>
          <cell r="B65" t="str">
            <v>ABRACADEIRA EM ACO PARA AMARRACAO DE ELETRODUTOS, TIPO D, COM 1 1/2" E CUNHA DE FIXACAO</v>
          </cell>
          <cell r="C65" t="str">
            <v xml:space="preserve">UN    </v>
          </cell>
          <cell r="D65" t="str">
            <v>1,87</v>
          </cell>
        </row>
        <row r="66">
          <cell r="A66">
            <v>394</v>
          </cell>
          <cell r="B66" t="str">
            <v>ABRACADEIRA EM ACO PARA AMARRACAO DE ELETRODUTOS, TIPO D, COM 1 1/2" E PARAFUSO DE FIXACAO</v>
          </cell>
          <cell r="C66" t="str">
            <v xml:space="preserve">UN    </v>
          </cell>
          <cell r="D66" t="str">
            <v>1,89</v>
          </cell>
        </row>
        <row r="67">
          <cell r="A67">
            <v>39130</v>
          </cell>
          <cell r="B67" t="str">
            <v>ABRACADEIRA EM ACO PARA AMARRACAO DE ELETRODUTOS, TIPO D, COM 1 1/4" E CUNHA DE FIXACAO</v>
          </cell>
          <cell r="C67" t="str">
            <v xml:space="preserve">UN    </v>
          </cell>
          <cell r="D67" t="str">
            <v>1,70</v>
          </cell>
        </row>
        <row r="68">
          <cell r="A68">
            <v>395</v>
          </cell>
          <cell r="B68" t="str">
            <v>ABRACADEIRA EM ACO PARA AMARRACAO DE ELETRODUTOS, TIPO D, COM 1 1/4" E PARAFUSO DE FIXACAO</v>
          </cell>
          <cell r="C68" t="str">
            <v xml:space="preserve">UN    </v>
          </cell>
          <cell r="D68" t="str">
            <v>1,82</v>
          </cell>
        </row>
        <row r="69">
          <cell r="A69">
            <v>39127</v>
          </cell>
          <cell r="B69" t="str">
            <v>ABRACADEIRA EM ACO PARA AMARRACAO DE ELETRODUTOS, TIPO D, COM 1/2" E CUNHA DE FIXACAO</v>
          </cell>
          <cell r="C69" t="str">
            <v xml:space="preserve">UN    </v>
          </cell>
          <cell r="D69" t="str">
            <v>0,90</v>
          </cell>
        </row>
        <row r="70">
          <cell r="A70">
            <v>392</v>
          </cell>
          <cell r="B70" t="str">
            <v>ABRACADEIRA EM ACO PARA AMARRACAO DE ELETRODUTOS, TIPO D, COM 1/2" E PARAFUSO DE FIXACAO</v>
          </cell>
          <cell r="C70" t="str">
            <v xml:space="preserve">UN    </v>
          </cell>
          <cell r="D70" t="str">
            <v>0,92</v>
          </cell>
        </row>
        <row r="71">
          <cell r="A71">
            <v>39129</v>
          </cell>
          <cell r="B71" t="str">
            <v>ABRACADEIRA EM ACO PARA AMARRACAO DE ELETRODUTOS, TIPO D, COM 1" E CUNHA DE FIXACAO</v>
          </cell>
          <cell r="C71" t="str">
            <v xml:space="preserve">UN    </v>
          </cell>
          <cell r="D71" t="str">
            <v>1,05</v>
          </cell>
        </row>
        <row r="72">
          <cell r="A72">
            <v>393</v>
          </cell>
          <cell r="B72" t="str">
            <v>ABRACADEIRA EM ACO PARA AMARRACAO DE ELETRODUTOS, TIPO D, COM 1" E PARAFUSO DE FIXACAO</v>
          </cell>
          <cell r="C72" t="str">
            <v xml:space="preserve">UN    </v>
          </cell>
          <cell r="D72" t="str">
            <v>1,10</v>
          </cell>
        </row>
        <row r="73">
          <cell r="A73">
            <v>39133</v>
          </cell>
          <cell r="B73" t="str">
            <v>ABRACADEIRA EM ACO PARA AMARRACAO DE ELETRODUTOS, TIPO D, COM 2 1/2" E CUNHA DE FIXACAO</v>
          </cell>
          <cell r="C73" t="str">
            <v xml:space="preserve">UN    </v>
          </cell>
          <cell r="D73" t="str">
            <v>2,45</v>
          </cell>
        </row>
        <row r="74">
          <cell r="A74">
            <v>397</v>
          </cell>
          <cell r="B74" t="str">
            <v>ABRACADEIRA EM ACO PARA AMARRACAO DE ELETRODUTOS, TIPO D, COM 2 1/2" E PARAFUSO DE FIXACAO</v>
          </cell>
          <cell r="C74" t="str">
            <v xml:space="preserve">UN    </v>
          </cell>
          <cell r="D74" t="str">
            <v>2,71</v>
          </cell>
        </row>
        <row r="75">
          <cell r="A75">
            <v>39132</v>
          </cell>
          <cell r="B75" t="str">
            <v>ABRACADEIRA EM ACO PARA AMARRACAO DE ELETRODUTOS, TIPO D, COM 2" E CUNHA DE FIXACAO</v>
          </cell>
          <cell r="C75" t="str">
            <v xml:space="preserve">UN    </v>
          </cell>
          <cell r="D75" t="str">
            <v>1,96</v>
          </cell>
        </row>
        <row r="76">
          <cell r="A76">
            <v>396</v>
          </cell>
          <cell r="B76" t="str">
            <v>ABRACADEIRA EM ACO PARA AMARRACAO DE ELETRODUTOS, TIPO D, COM 2" E PARAFUSO DE FIXACAO</v>
          </cell>
          <cell r="C76" t="str">
            <v xml:space="preserve">UN    </v>
          </cell>
          <cell r="D76" t="str">
            <v>2,10</v>
          </cell>
        </row>
        <row r="77">
          <cell r="A77">
            <v>39135</v>
          </cell>
          <cell r="B77" t="str">
            <v>ABRACADEIRA EM ACO PARA AMARRACAO DE ELETRODUTOS, TIPO D, COM 3 1/2" E CUNHA DE FIXACAO</v>
          </cell>
          <cell r="C77" t="str">
            <v xml:space="preserve">UN    </v>
          </cell>
          <cell r="D77" t="str">
            <v>3,93</v>
          </cell>
        </row>
        <row r="78">
          <cell r="A78">
            <v>39128</v>
          </cell>
          <cell r="B78" t="str">
            <v>ABRACADEIRA EM ACO PARA AMARRACAO DE ELETRODUTOS, TIPO D, COM 3/4" E CUNHA DE FIXACAO</v>
          </cell>
          <cell r="C78" t="str">
            <v xml:space="preserve">UN    </v>
          </cell>
          <cell r="D78" t="str">
            <v>0,98</v>
          </cell>
        </row>
        <row r="79">
          <cell r="A79">
            <v>400</v>
          </cell>
          <cell r="B79" t="str">
            <v>ABRACADEIRA EM ACO PARA AMARRACAO DE ELETRODUTOS, TIPO D, COM 3/4" E PARAFUSO DE FIXACAO</v>
          </cell>
          <cell r="C79" t="str">
            <v xml:space="preserve">UN    </v>
          </cell>
          <cell r="D79" t="str">
            <v>0,95</v>
          </cell>
        </row>
        <row r="80">
          <cell r="A80">
            <v>39125</v>
          </cell>
          <cell r="B80" t="str">
            <v>ABRACADEIRA EM ACO PARA AMARRACAO DE ELETRODUTOS, TIPO D, COM 3/8" E PARAFUSO DE FIXACAO</v>
          </cell>
          <cell r="C80" t="str">
            <v xml:space="preserve">UN    </v>
          </cell>
          <cell r="D80" t="str">
            <v>0,98</v>
          </cell>
        </row>
        <row r="81">
          <cell r="A81">
            <v>39134</v>
          </cell>
          <cell r="B81" t="str">
            <v>ABRACADEIRA EM ACO PARA AMARRACAO DE ELETRODUTOS, TIPO D, COM 3" E CUNHA DE FIXACAO</v>
          </cell>
          <cell r="C81" t="str">
            <v xml:space="preserve">UN    </v>
          </cell>
          <cell r="D81" t="str">
            <v>3,27</v>
          </cell>
        </row>
        <row r="82">
          <cell r="A82">
            <v>398</v>
          </cell>
          <cell r="B82" t="str">
            <v>ABRACADEIRA EM ACO PARA AMARRACAO DE ELETRODUTOS, TIPO D, COM 3" E PARAFUSO DE FIXACAO</v>
          </cell>
          <cell r="C82" t="str">
            <v xml:space="preserve">UN    </v>
          </cell>
          <cell r="D82" t="str">
            <v>3,01</v>
          </cell>
        </row>
        <row r="83">
          <cell r="A83">
            <v>39126</v>
          </cell>
          <cell r="B83" t="str">
            <v>ABRACADEIRA EM ACO PARA AMARRACAO DE ELETRODUTOS, TIPO D, COM 4" E CUNHA DE FIXACAO</v>
          </cell>
          <cell r="C83" t="str">
            <v xml:space="preserve">UN    </v>
          </cell>
          <cell r="D83" t="str">
            <v>4,42</v>
          </cell>
        </row>
        <row r="84">
          <cell r="A84">
            <v>399</v>
          </cell>
          <cell r="B84" t="str">
            <v>ABRACADEIRA EM ACO PARA AMARRACAO DE ELETRODUTOS, TIPO D, COM 4" E PARAFUSO DE FIXACAO</v>
          </cell>
          <cell r="C84" t="str">
            <v xml:space="preserve">UN    </v>
          </cell>
          <cell r="D84" t="str">
            <v>3,89</v>
          </cell>
        </row>
        <row r="85">
          <cell r="A85">
            <v>39158</v>
          </cell>
          <cell r="B85" t="str">
            <v>ABRACADEIRA EM ACO PARA AMARRACAO DE ELETRODUTOS, TIPO ECONOMICA (GOTA), COM 8"</v>
          </cell>
          <cell r="C85" t="str">
            <v xml:space="preserve">UN    </v>
          </cell>
          <cell r="D85" t="str">
            <v>10,46</v>
          </cell>
        </row>
        <row r="86">
          <cell r="A86">
            <v>39141</v>
          </cell>
          <cell r="B86" t="str">
            <v>ABRACADEIRA EM ACO PARA AMARRACAO DE ELETRODUTOS, TIPO U SIMPLES, COM 1 1/2"</v>
          </cell>
          <cell r="C86" t="str">
            <v xml:space="preserve">UN    </v>
          </cell>
          <cell r="D86" t="str">
            <v>0,76</v>
          </cell>
        </row>
        <row r="87">
          <cell r="A87">
            <v>39140</v>
          </cell>
          <cell r="B87" t="str">
            <v>ABRACADEIRA EM ACO PARA AMARRACAO DE ELETRODUTOS, TIPO U SIMPLES, COM 1 1/4"</v>
          </cell>
          <cell r="C87" t="str">
            <v xml:space="preserve">UN    </v>
          </cell>
          <cell r="D87" t="str">
            <v>0,69</v>
          </cell>
        </row>
        <row r="88">
          <cell r="A88">
            <v>39137</v>
          </cell>
          <cell r="B88" t="str">
            <v>ABRACADEIRA EM ACO PARA AMARRACAO DE ELETRODUTOS, TIPO U SIMPLES, COM 1/2"</v>
          </cell>
          <cell r="C88" t="str">
            <v xml:space="preserve">UN    </v>
          </cell>
          <cell r="D88" t="str">
            <v>0,39</v>
          </cell>
        </row>
        <row r="89">
          <cell r="A89">
            <v>39139</v>
          </cell>
          <cell r="B89" t="str">
            <v>ABRACADEIRA EM ACO PARA AMARRACAO DE ELETRODUTOS, TIPO U SIMPLES, COM 1"</v>
          </cell>
          <cell r="C89" t="str">
            <v xml:space="preserve">UN    </v>
          </cell>
          <cell r="D89" t="str">
            <v>0,57</v>
          </cell>
        </row>
        <row r="90">
          <cell r="A90">
            <v>39143</v>
          </cell>
          <cell r="B90" t="str">
            <v>ABRACADEIRA EM ACO PARA AMARRACAO DE ELETRODUTOS, TIPO U SIMPLES, COM 2 1/2"</v>
          </cell>
          <cell r="C90" t="str">
            <v xml:space="preserve">UN    </v>
          </cell>
          <cell r="D90" t="str">
            <v>1,56</v>
          </cell>
        </row>
        <row r="91">
          <cell r="A91">
            <v>39142</v>
          </cell>
          <cell r="B91" t="str">
            <v>ABRACADEIRA EM ACO PARA AMARRACAO DE ELETRODUTOS, TIPO U SIMPLES, COM 2"</v>
          </cell>
          <cell r="C91" t="str">
            <v xml:space="preserve">UN    </v>
          </cell>
          <cell r="D91" t="str">
            <v>1,12</v>
          </cell>
        </row>
        <row r="92">
          <cell r="A92">
            <v>39138</v>
          </cell>
          <cell r="B92" t="str">
            <v>ABRACADEIRA EM ACO PARA AMARRACAO DE ELETRODUTOS, TIPO U SIMPLES, COM 3/4"</v>
          </cell>
          <cell r="C92" t="str">
            <v xml:space="preserve">UN    </v>
          </cell>
          <cell r="D92" t="str">
            <v>0,42</v>
          </cell>
        </row>
        <row r="93">
          <cell r="A93">
            <v>39136</v>
          </cell>
          <cell r="B93" t="str">
            <v>ABRACADEIRA EM ACO PARA AMARRACAO DE ELETRODUTOS, TIPO U SIMPLES, COM 3/8"</v>
          </cell>
          <cell r="C93" t="str">
            <v xml:space="preserve">UN    </v>
          </cell>
          <cell r="D93" t="str">
            <v>0,28</v>
          </cell>
        </row>
        <row r="94">
          <cell r="A94">
            <v>39144</v>
          </cell>
          <cell r="B94" t="str">
            <v>ABRACADEIRA EM ACO PARA AMARRACAO DE ELETRODUTOS, TIPO U SIMPLES, COM 3"</v>
          </cell>
          <cell r="C94" t="str">
            <v xml:space="preserve">UN    </v>
          </cell>
          <cell r="D94" t="str">
            <v>1,82</v>
          </cell>
        </row>
        <row r="95">
          <cell r="A95">
            <v>39145</v>
          </cell>
          <cell r="B95" t="str">
            <v>ABRACADEIRA EM ACO PARA AMARRACAO DE ELETRODUTOS, TIPO U SIMPLES, COM 4"</v>
          </cell>
          <cell r="C95" t="str">
            <v xml:space="preserve">UN    </v>
          </cell>
          <cell r="D95" t="str">
            <v>3,00</v>
          </cell>
        </row>
        <row r="96">
          <cell r="A96">
            <v>12615</v>
          </cell>
          <cell r="B96" t="str">
            <v>ABRACADEIRA PVC, PARA CALHA PLUVIAL, DIAMETRO ENTRE 80 E 100 MM, PARA DRENAGEM PREDIAL</v>
          </cell>
          <cell r="C96" t="str">
            <v xml:space="preserve">UN    </v>
          </cell>
          <cell r="D96" t="str">
            <v>3,48</v>
          </cell>
        </row>
        <row r="97">
          <cell r="A97">
            <v>11927</v>
          </cell>
          <cell r="B97" t="str">
            <v>ABRACADEIRA, GALVANIZADA/ZINCADA, ROSCA SEM FIM, PARAFUSO INOX, LARGURA  FITA *12,6 A *14 MM, D = 2" A 2 1/2"</v>
          </cell>
          <cell r="C97" t="str">
            <v xml:space="preserve">UN    </v>
          </cell>
          <cell r="D97" t="str">
            <v>5,55</v>
          </cell>
        </row>
        <row r="98">
          <cell r="A98">
            <v>11928</v>
          </cell>
          <cell r="B98" t="str">
            <v>ABRACADEIRA, GALVANIZADA/ZINCADA, ROSCA SEM FIM, PARAFUSO INOX, LARGURA  FITA *12,6 A *14 MM, D = 3" A 3 3/4"</v>
          </cell>
          <cell r="C98" t="str">
            <v xml:space="preserve">UN    </v>
          </cell>
          <cell r="D98" t="str">
            <v>6,36</v>
          </cell>
        </row>
        <row r="99">
          <cell r="A99">
            <v>11929</v>
          </cell>
          <cell r="B99" t="str">
            <v>ABRACADEIRA, GALVANIZADA/ZINCADA, ROSCA SEM FIM, PARAFUSO INOX, LARGURA  FITA *12,6 A *14 MM, D = 4" A 4 3/4"</v>
          </cell>
          <cell r="C99" t="str">
            <v xml:space="preserve">UN    </v>
          </cell>
          <cell r="D99" t="str">
            <v>9,83</v>
          </cell>
        </row>
        <row r="100">
          <cell r="A100">
            <v>36801</v>
          </cell>
          <cell r="B100" t="str">
            <v>ACABAMENTO CROMADO PARA REGISTRO PEQUENO, 1/2 " OU 3/4 "</v>
          </cell>
          <cell r="C100" t="str">
            <v xml:space="preserve">UN    </v>
          </cell>
          <cell r="D100" t="str">
            <v>17,56</v>
          </cell>
        </row>
        <row r="101">
          <cell r="A101">
            <v>36246</v>
          </cell>
          <cell r="B101" t="str">
            <v>ACABAMENTO SIMPLES/CONVENCIONAL PARA FORRO PVC, TIPO "U" OU "C", COR BRANCA, COMPRIMENTO 6 M</v>
          </cell>
          <cell r="C101" t="str">
            <v xml:space="preserve">M     </v>
          </cell>
          <cell r="D101" t="str">
            <v>2,77</v>
          </cell>
        </row>
        <row r="102">
          <cell r="A102">
            <v>37600</v>
          </cell>
          <cell r="B102" t="str">
            <v>ACESSORIO DE LIGACAO NAO ELETRICO PARA CARGAS EXPLOSIVAS, TUBO DE 6 M</v>
          </cell>
          <cell r="C102" t="str">
            <v xml:space="preserve">UN    </v>
          </cell>
          <cell r="D102" t="str">
            <v>76,91</v>
          </cell>
        </row>
        <row r="103">
          <cell r="A103">
            <v>37599</v>
          </cell>
          <cell r="B103" t="str">
            <v>ACESSORIO INICIADOR NAO ELETRICO, TUBO DE 6 M, TEMPO DE RETARDO DE *160* MS</v>
          </cell>
          <cell r="C103" t="str">
            <v xml:space="preserve">UN    </v>
          </cell>
          <cell r="D103" t="str">
            <v>71,59</v>
          </cell>
        </row>
        <row r="104">
          <cell r="A104">
            <v>1</v>
          </cell>
          <cell r="B104" t="str">
            <v>ACETILENO (RECARGA PARA CILINDRO DE CONJUNTO OXICORTE GRANDE)</v>
          </cell>
          <cell r="C104" t="str">
            <v xml:space="preserve">KG    </v>
          </cell>
          <cell r="D104" t="str">
            <v>44,73</v>
          </cell>
        </row>
        <row r="105">
          <cell r="A105">
            <v>3</v>
          </cell>
          <cell r="B105" t="str">
            <v>ACIDO MURIATICO, DILUICAO 10% A 12% PARA USO EM LIMPEZA</v>
          </cell>
          <cell r="C105" t="str">
            <v xml:space="preserve">L     </v>
          </cell>
          <cell r="D105" t="str">
            <v>4,73</v>
          </cell>
        </row>
        <row r="106">
          <cell r="A106">
            <v>43054</v>
          </cell>
          <cell r="B106" t="str">
            <v>ACO CA-25, 10,0 MM, OU 12,5 MM, OU 16,0 MM, OU 20,0 MM, OU 25,0 MM, VERGALHAO</v>
          </cell>
          <cell r="C106" t="str">
            <v xml:space="preserve">KG    </v>
          </cell>
          <cell r="D106" t="str">
            <v>6,19</v>
          </cell>
        </row>
        <row r="107">
          <cell r="A107">
            <v>42402</v>
          </cell>
          <cell r="B107" t="str">
            <v>ACO CA-25, 16,0 MM, BARRA DE TRANSFERENCIA</v>
          </cell>
          <cell r="C107" t="str">
            <v xml:space="preserve">KG    </v>
          </cell>
          <cell r="D107" t="str">
            <v>5,91</v>
          </cell>
        </row>
        <row r="108">
          <cell r="A108">
            <v>42403</v>
          </cell>
          <cell r="B108" t="str">
            <v>ACO CA-25, 20,0 MM, BARRA DE TRANSFERENCIA</v>
          </cell>
          <cell r="C108" t="str">
            <v xml:space="preserve">KG    </v>
          </cell>
          <cell r="D108" t="str">
            <v>7,59</v>
          </cell>
        </row>
        <row r="109">
          <cell r="A109">
            <v>42404</v>
          </cell>
          <cell r="B109" t="str">
            <v>ACO CA-25, 25,0 MM, BARRA DE TRANSFERENCIA</v>
          </cell>
          <cell r="C109" t="str">
            <v xml:space="preserve">KG    </v>
          </cell>
          <cell r="D109" t="str">
            <v>7,54</v>
          </cell>
        </row>
        <row r="110">
          <cell r="A110">
            <v>42405</v>
          </cell>
          <cell r="B110" t="str">
            <v>ACO CA-25, 32,0 MM, BARRA DE TRANSFERENCIA</v>
          </cell>
          <cell r="C110" t="str">
            <v xml:space="preserve">KG    </v>
          </cell>
          <cell r="D110" t="str">
            <v>8,04</v>
          </cell>
        </row>
        <row r="111">
          <cell r="A111">
            <v>34341</v>
          </cell>
          <cell r="B111" t="str">
            <v>ACO CA-25, 32,0 MM, VERGALHAO</v>
          </cell>
          <cell r="C111" t="str">
            <v xml:space="preserve">KG    </v>
          </cell>
          <cell r="D111" t="str">
            <v>6,97</v>
          </cell>
        </row>
        <row r="112">
          <cell r="A112">
            <v>43053</v>
          </cell>
          <cell r="B112" t="str">
            <v>ACO CA-25, 6,3 MM OU 8,0 MM, VERGALHAO</v>
          </cell>
          <cell r="C112" t="str">
            <v xml:space="preserve">KG    </v>
          </cell>
          <cell r="D112" t="str">
            <v>5,53</v>
          </cell>
        </row>
        <row r="113">
          <cell r="A113">
            <v>43058</v>
          </cell>
          <cell r="B113" t="str">
            <v>ACO CA-50, 10,0 MM, OU 12,5 MM, OU 16,0 MM, OU 20,0 MM, DOBRADO E CORTADO</v>
          </cell>
          <cell r="C113" t="str">
            <v xml:space="preserve">KG    </v>
          </cell>
          <cell r="D113" t="str">
            <v>5,73</v>
          </cell>
        </row>
        <row r="114">
          <cell r="A114">
            <v>34</v>
          </cell>
          <cell r="B114" t="str">
            <v>ACO CA-50, 10,0 MM, VERGALHAO</v>
          </cell>
          <cell r="C114" t="str">
            <v xml:space="preserve">KG    </v>
          </cell>
          <cell r="D114" t="str">
            <v>5,76</v>
          </cell>
        </row>
        <row r="115">
          <cell r="A115">
            <v>43055</v>
          </cell>
          <cell r="B115" t="str">
            <v>ACO CA-50, 12,5 MM OU 16,0 MM, VERGALHAO</v>
          </cell>
          <cell r="C115" t="str">
            <v xml:space="preserve">KG    </v>
          </cell>
          <cell r="D115" t="str">
            <v>4,99</v>
          </cell>
        </row>
        <row r="116">
          <cell r="A116">
            <v>43056</v>
          </cell>
          <cell r="B116" t="str">
            <v>ACO CA-50, 20,0 MM OU 25,0 MM, VERGALHAO</v>
          </cell>
          <cell r="C116" t="str">
            <v xml:space="preserve">KG    </v>
          </cell>
          <cell r="D116" t="str">
            <v>5,75</v>
          </cell>
        </row>
        <row r="117">
          <cell r="A117">
            <v>43057</v>
          </cell>
          <cell r="B117" t="str">
            <v>ACO CA-50, 32,0 MM, VERGALHAO</v>
          </cell>
          <cell r="C117" t="str">
            <v xml:space="preserve">KG    </v>
          </cell>
          <cell r="D117" t="str">
            <v>6,32</v>
          </cell>
        </row>
        <row r="118">
          <cell r="A118">
            <v>34449</v>
          </cell>
          <cell r="B118" t="str">
            <v>ACO CA-50, 6,3 MM, DOBRADO E CORTADO</v>
          </cell>
          <cell r="C118" t="str">
            <v xml:space="preserve">KG    </v>
          </cell>
          <cell r="D118" t="str">
            <v>6,76</v>
          </cell>
        </row>
        <row r="119">
          <cell r="A119">
            <v>32</v>
          </cell>
          <cell r="B119" t="str">
            <v>ACO CA-50, 6,3 MM, VERGALHAO</v>
          </cell>
          <cell r="C119" t="str">
            <v xml:space="preserve">KG    </v>
          </cell>
          <cell r="D119" t="str">
            <v>6,07</v>
          </cell>
        </row>
        <row r="120">
          <cell r="A120">
            <v>33</v>
          </cell>
          <cell r="B120" t="str">
            <v>ACO CA-50, 8,0 MM, VERGALHAO</v>
          </cell>
          <cell r="C120" t="str">
            <v xml:space="preserve">KG    </v>
          </cell>
          <cell r="D120" t="str">
            <v>6,11</v>
          </cell>
        </row>
        <row r="121">
          <cell r="A121">
            <v>43061</v>
          </cell>
          <cell r="B121" t="str">
            <v>ACO CA-60, 4,2 MM OU 5,0 MM, DOBRADO E CORTADO</v>
          </cell>
          <cell r="C121" t="str">
            <v xml:space="preserve">KG    </v>
          </cell>
          <cell r="D121" t="str">
            <v>5,71</v>
          </cell>
        </row>
        <row r="122">
          <cell r="A122">
            <v>43059</v>
          </cell>
          <cell r="B122" t="str">
            <v>ACO CA-60, 4,2 MM, OU 5,0 MM, OU 6,0 MM, OU 7,0 MM, VERGALHAO</v>
          </cell>
          <cell r="C122" t="str">
            <v xml:space="preserve">KG    </v>
          </cell>
          <cell r="D122" t="str">
            <v>5,45</v>
          </cell>
        </row>
        <row r="123">
          <cell r="A123">
            <v>43062</v>
          </cell>
          <cell r="B123" t="str">
            <v>ACO CA-60, 6,0 MM OU 7,0 MM, DOBRADO E CORTADO</v>
          </cell>
          <cell r="C123" t="str">
            <v xml:space="preserve">KG    </v>
          </cell>
          <cell r="D123" t="str">
            <v>6,04</v>
          </cell>
        </row>
        <row r="124">
          <cell r="A124">
            <v>43060</v>
          </cell>
          <cell r="B124" t="str">
            <v>ACO CA-60, 8,0 MM OU 9,5 MM, VERGALHAO</v>
          </cell>
          <cell r="C124" t="str">
            <v xml:space="preserve">KG    </v>
          </cell>
          <cell r="D124" t="str">
            <v>4,75</v>
          </cell>
        </row>
        <row r="125">
          <cell r="A125">
            <v>20063</v>
          </cell>
          <cell r="B125" t="str">
            <v>ACOPLAMENTO DE CONDUTOR PLUVIAL, EM PVC, DIAMETRO ENTRE 80 E 100 MM, PARA DRENAGEM PREDIAL</v>
          </cell>
          <cell r="C125" t="str">
            <v xml:space="preserve">UN    </v>
          </cell>
          <cell r="D125" t="str">
            <v>3,46</v>
          </cell>
        </row>
        <row r="126">
          <cell r="A126">
            <v>40410</v>
          </cell>
          <cell r="B126" t="str">
            <v>ACOPLAMENTO RIGIDO EM FERRO FUNDIDO PARA SISTEMA DE TUBULACAO RANHURADA, DN 50 MM (2")</v>
          </cell>
          <cell r="C126" t="str">
            <v xml:space="preserve">UN    </v>
          </cell>
          <cell r="D126" t="str">
            <v>18,82</v>
          </cell>
        </row>
        <row r="127">
          <cell r="A127">
            <v>40411</v>
          </cell>
          <cell r="B127" t="str">
            <v>ACOPLAMENTO RIGIDO EM FERRO FUNDIDO PARA SISTEMA DE TUBULACAO RANHURADA, DN 65 MM (2 1/2")</v>
          </cell>
          <cell r="C127" t="str">
            <v xml:space="preserve">UN    </v>
          </cell>
          <cell r="D127" t="str">
            <v>20,42</v>
          </cell>
        </row>
        <row r="128">
          <cell r="A128">
            <v>40412</v>
          </cell>
          <cell r="B128" t="str">
            <v>ACOPLAMENTO RIGIDO EM FERRO FUNDIDO PARA SISTEMA DE TUBULACAO RANHURADA, DN 80 MM (3")</v>
          </cell>
          <cell r="C128" t="str">
            <v xml:space="preserve">UN    </v>
          </cell>
          <cell r="D128" t="str">
            <v>22,92</v>
          </cell>
        </row>
        <row r="129">
          <cell r="A129">
            <v>38838</v>
          </cell>
          <cell r="B129" t="str">
            <v>ADAPTADOR DE COBRE PARA TUBULACAO PEX, DN 16 X 15 MM</v>
          </cell>
          <cell r="C129" t="str">
            <v xml:space="preserve">UN    </v>
          </cell>
          <cell r="D129" t="str">
            <v>7,48</v>
          </cell>
        </row>
        <row r="130">
          <cell r="A130">
            <v>38839</v>
          </cell>
          <cell r="B130" t="str">
            <v>ADAPTADOR DE COBRE PARA TUBULACAO PEX, DN 20 X 22 MM</v>
          </cell>
          <cell r="C130" t="str">
            <v xml:space="preserve">UN    </v>
          </cell>
          <cell r="D130" t="str">
            <v>8,80</v>
          </cell>
        </row>
        <row r="131">
          <cell r="A131">
            <v>55</v>
          </cell>
          <cell r="B131" t="str">
            <v>ADAPTADOR DE COMPRESSAO EM POLIPROPILENO (PP), PARA TUBO EM PEAD, 20 MM X 1/2", PARA LIGACAO PREDIAL DE AGUA (NTS 179)</v>
          </cell>
          <cell r="C131" t="str">
            <v xml:space="preserve">UN    </v>
          </cell>
          <cell r="D131" t="str">
            <v>3,80</v>
          </cell>
        </row>
        <row r="132">
          <cell r="A132">
            <v>61</v>
          </cell>
          <cell r="B132" t="str">
            <v>ADAPTADOR DE COMPRESSAO EM POLIPROPILENO (PP), PARA TUBO EM PEAD, 20 MM X 3/4", PARA LIGACAO PREDIAL DE AGUA (NTS 179)</v>
          </cell>
          <cell r="C132" t="str">
            <v xml:space="preserve">UN    </v>
          </cell>
          <cell r="D132" t="str">
            <v>3,59</v>
          </cell>
        </row>
        <row r="133">
          <cell r="A133">
            <v>62</v>
          </cell>
          <cell r="B133" t="str">
            <v>ADAPTADOR DE COMPRESSAO EM POLIPROPILENO (PP), PARA TUBO EM PEAD, 32 MM X 1", PARA LIGACAO PREDIAL DE AGUA (NTS 179)</v>
          </cell>
          <cell r="C133" t="str">
            <v xml:space="preserve">UN    </v>
          </cell>
          <cell r="D133" t="str">
            <v>7,45</v>
          </cell>
        </row>
        <row r="134">
          <cell r="A134">
            <v>77</v>
          </cell>
          <cell r="B134" t="str">
            <v>ADAPTADOR PVC PARA SIFAO METALICO, SOLDAVEL, COM ANEL BORRACHA (JE), 40 MM X 1 1/2"</v>
          </cell>
          <cell r="C134" t="str">
            <v xml:space="preserve">UN    </v>
          </cell>
          <cell r="D134" t="str">
            <v>0,76</v>
          </cell>
        </row>
        <row r="135">
          <cell r="A135">
            <v>76</v>
          </cell>
          <cell r="B135" t="str">
            <v>ADAPTADOR PVC PARA SIFAO, ROSCAVEL, 40 MM X 1 1/4"</v>
          </cell>
          <cell r="C135" t="str">
            <v xml:space="preserve">UN    </v>
          </cell>
          <cell r="D135" t="str">
            <v>0,78</v>
          </cell>
        </row>
        <row r="136">
          <cell r="A136">
            <v>67</v>
          </cell>
          <cell r="B136" t="str">
            <v>ADAPTADOR PVC ROSCAVEL, COM FLANGES E ANEL DE VEDACAO, 1/2", PARA CAIXA D' AGUA</v>
          </cell>
          <cell r="C136" t="str">
            <v xml:space="preserve">UN    </v>
          </cell>
          <cell r="D136" t="str">
            <v>7,52</v>
          </cell>
        </row>
        <row r="137">
          <cell r="A137">
            <v>71</v>
          </cell>
          <cell r="B137" t="str">
            <v>ADAPTADOR PVC ROSCAVEL, COM FLANGES E ANEL DE VEDACAO, 1", PARA CAIXA D' AGUA</v>
          </cell>
          <cell r="C137" t="str">
            <v xml:space="preserve">UN    </v>
          </cell>
          <cell r="D137" t="str">
            <v>13,82</v>
          </cell>
        </row>
        <row r="138">
          <cell r="A138">
            <v>73</v>
          </cell>
          <cell r="B138" t="str">
            <v>ADAPTADOR PVC ROSCAVEL, COM FLANGES E ANEL DE VEDACAO, 3/4", PARA CAIXA D' AGUA</v>
          </cell>
          <cell r="C138" t="str">
            <v xml:space="preserve">UN    </v>
          </cell>
          <cell r="D138" t="str">
            <v>10,32</v>
          </cell>
        </row>
        <row r="139">
          <cell r="A139">
            <v>103</v>
          </cell>
          <cell r="B139" t="str">
            <v>ADAPTADOR PVC SOLDAVEL CURTO COM BOLSA E ROSCA, 110 MM X 4", PARA AGUA FRIA</v>
          </cell>
          <cell r="C139" t="str">
            <v xml:space="preserve">UN    </v>
          </cell>
          <cell r="D139" t="str">
            <v>30,69</v>
          </cell>
        </row>
        <row r="140">
          <cell r="A140">
            <v>107</v>
          </cell>
          <cell r="B140" t="str">
            <v>ADAPTADOR PVC SOLDAVEL CURTO COM BOLSA E ROSCA, 20 MM X 1/2", PARA AGUA FRIA</v>
          </cell>
          <cell r="C140" t="str">
            <v xml:space="preserve">UN    </v>
          </cell>
          <cell r="D140" t="str">
            <v>0,48</v>
          </cell>
        </row>
        <row r="141">
          <cell r="A141">
            <v>65</v>
          </cell>
          <cell r="B141" t="str">
            <v>ADAPTADOR PVC SOLDAVEL CURTO COM BOLSA E ROSCA, 25 MM X 3/4", PARA AGUA FRIA</v>
          </cell>
          <cell r="C141" t="str">
            <v xml:space="preserve">UN    </v>
          </cell>
          <cell r="D141" t="str">
            <v>0,59</v>
          </cell>
        </row>
        <row r="142">
          <cell r="A142">
            <v>108</v>
          </cell>
          <cell r="B142" t="str">
            <v>ADAPTADOR PVC SOLDAVEL CURTO COM BOLSA E ROSCA, 32 MM X 1", PARA AGUA FRIA</v>
          </cell>
          <cell r="C142" t="str">
            <v xml:space="preserve">UN    </v>
          </cell>
          <cell r="D142" t="str">
            <v>1,22</v>
          </cell>
        </row>
        <row r="143">
          <cell r="A143">
            <v>110</v>
          </cell>
          <cell r="B143" t="str">
            <v>ADAPTADOR PVC SOLDAVEL CURTO COM BOLSA E ROSCA, 40 MM X 1 1/2", PARA AGUA FRIA</v>
          </cell>
          <cell r="C143" t="str">
            <v xml:space="preserve">UN    </v>
          </cell>
          <cell r="D143" t="str">
            <v>4,74</v>
          </cell>
        </row>
        <row r="144">
          <cell r="A144">
            <v>109</v>
          </cell>
          <cell r="B144" t="str">
            <v>ADAPTADOR PVC SOLDAVEL CURTO COM BOLSA E ROSCA, 40 MM X 1 1/4", PARA AGUA FRIA</v>
          </cell>
          <cell r="C144" t="str">
            <v xml:space="preserve">UN    </v>
          </cell>
          <cell r="D144" t="str">
            <v>2,33</v>
          </cell>
        </row>
        <row r="145">
          <cell r="A145">
            <v>111</v>
          </cell>
          <cell r="B145" t="str">
            <v>ADAPTADOR PVC SOLDAVEL CURTO COM BOLSA E ROSCA, 50 MM X 1 1/4", PARA AGUA FRIA</v>
          </cell>
          <cell r="C145" t="str">
            <v xml:space="preserve">UN    </v>
          </cell>
          <cell r="D145" t="str">
            <v>5,46</v>
          </cell>
        </row>
        <row r="146">
          <cell r="A146">
            <v>112</v>
          </cell>
          <cell r="B146" t="str">
            <v>ADAPTADOR PVC SOLDAVEL CURTO COM BOLSA E ROSCA, 50 MM X1 1/2", PARA AGUA FRIA</v>
          </cell>
          <cell r="C146" t="str">
            <v xml:space="preserve">UN    </v>
          </cell>
          <cell r="D146" t="str">
            <v>2,97</v>
          </cell>
        </row>
        <row r="147">
          <cell r="A147">
            <v>113</v>
          </cell>
          <cell r="B147" t="str">
            <v>ADAPTADOR PVC SOLDAVEL CURTO COM BOLSA E ROSCA, 60 MM X 2", PARA AGUA FRIA</v>
          </cell>
          <cell r="C147" t="str">
            <v xml:space="preserve">UN    </v>
          </cell>
          <cell r="D147" t="str">
            <v>8,07</v>
          </cell>
        </row>
        <row r="148">
          <cell r="A148">
            <v>104</v>
          </cell>
          <cell r="B148" t="str">
            <v>ADAPTADOR PVC SOLDAVEL CURTO COM BOLSA E ROSCA, 75 MM X 2 1/2", PARA AGUA FRIA</v>
          </cell>
          <cell r="C148" t="str">
            <v xml:space="preserve">UN    </v>
          </cell>
          <cell r="D148" t="str">
            <v>11,74</v>
          </cell>
        </row>
        <row r="149">
          <cell r="A149">
            <v>102</v>
          </cell>
          <cell r="B149" t="str">
            <v>ADAPTADOR PVC SOLDAVEL CURTO COM BOLSA E ROSCA, 85 MM X 3", PARA AGUA FRIA</v>
          </cell>
          <cell r="C149" t="str">
            <v xml:space="preserve">UN    </v>
          </cell>
          <cell r="D149" t="str">
            <v>19,28</v>
          </cell>
        </row>
        <row r="150">
          <cell r="A150">
            <v>95</v>
          </cell>
          <cell r="B150" t="str">
            <v>ADAPTADOR PVC SOLDAVEL, COM FLANGE E ANEL DE VEDACAO, 20 MM X 1/2", PARA CAIXA D'AGUA</v>
          </cell>
          <cell r="C150" t="str">
            <v xml:space="preserve">UN    </v>
          </cell>
          <cell r="D150" t="str">
            <v>6,52</v>
          </cell>
        </row>
        <row r="151">
          <cell r="A151">
            <v>96</v>
          </cell>
          <cell r="B151" t="str">
            <v>ADAPTADOR PVC SOLDAVEL, COM FLANGE E ANEL DE VEDACAO, 25 MM X 3/4", PARA CAIXA D'AGUA</v>
          </cell>
          <cell r="C151" t="str">
            <v xml:space="preserve">UN    </v>
          </cell>
          <cell r="D151" t="str">
            <v>7,50</v>
          </cell>
        </row>
        <row r="152">
          <cell r="A152">
            <v>97</v>
          </cell>
          <cell r="B152" t="str">
            <v>ADAPTADOR PVC SOLDAVEL, COM FLANGE E ANEL DE VEDACAO, 32 MM X 1", PARA CAIXA D'AGUA</v>
          </cell>
          <cell r="C152" t="str">
            <v xml:space="preserve">UN    </v>
          </cell>
          <cell r="D152" t="str">
            <v>9,74</v>
          </cell>
        </row>
        <row r="153">
          <cell r="A153">
            <v>98</v>
          </cell>
          <cell r="B153" t="str">
            <v>ADAPTADOR PVC SOLDAVEL, COM FLANGE E ANEL DE VEDACAO, 40 MM X 1 1/4", PARA CAIXA D'AGUA</v>
          </cell>
          <cell r="C153" t="str">
            <v xml:space="preserve">UN    </v>
          </cell>
          <cell r="D153" t="str">
            <v>13,13</v>
          </cell>
        </row>
        <row r="154">
          <cell r="A154">
            <v>99</v>
          </cell>
          <cell r="B154" t="str">
            <v>ADAPTADOR PVC SOLDAVEL, COM FLANGE E ANEL DE VEDACAO, 50 MM X 1 1/2", PARA CAIXA D'AGUA</v>
          </cell>
          <cell r="C154" t="str">
            <v xml:space="preserve">UN    </v>
          </cell>
          <cell r="D154" t="str">
            <v>15,93</v>
          </cell>
        </row>
        <row r="155">
          <cell r="A155">
            <v>100</v>
          </cell>
          <cell r="B155" t="str">
            <v>ADAPTADOR PVC SOLDAVEL, COM FLANGES E ANEL DE VEDACAO, 60 MM X 2", PARA CAIXA D' AGUA</v>
          </cell>
          <cell r="C155" t="str">
            <v xml:space="preserve">UN    </v>
          </cell>
          <cell r="D155" t="str">
            <v>22,22</v>
          </cell>
        </row>
        <row r="156">
          <cell r="A156">
            <v>75</v>
          </cell>
          <cell r="B156" t="str">
            <v>ADAPTADOR PVC SOLDAVEL, COM FLANGES LIVRES, 110 MM X 4", PARA CAIXA D' AGUA</v>
          </cell>
          <cell r="C156" t="str">
            <v xml:space="preserve">UN    </v>
          </cell>
          <cell r="D156" t="str">
            <v>231,61</v>
          </cell>
        </row>
        <row r="157">
          <cell r="A157">
            <v>114</v>
          </cell>
          <cell r="B157" t="str">
            <v>ADAPTADOR PVC SOLDAVEL, COM FLANGES LIVRES, 25 MM X 3/4", PARA CAIXA D' AGUA</v>
          </cell>
          <cell r="C157" t="str">
            <v xml:space="preserve">UN    </v>
          </cell>
          <cell r="D157" t="str">
            <v>8,44</v>
          </cell>
        </row>
        <row r="158">
          <cell r="A158">
            <v>68</v>
          </cell>
          <cell r="B158" t="str">
            <v>ADAPTADOR PVC SOLDAVEL, COM FLANGES LIVRES, 32 MM X 1", PARA CAIXA D' AGUA</v>
          </cell>
          <cell r="C158" t="str">
            <v xml:space="preserve">UN    </v>
          </cell>
          <cell r="D158" t="str">
            <v>12,90</v>
          </cell>
        </row>
        <row r="159">
          <cell r="A159">
            <v>86</v>
          </cell>
          <cell r="B159" t="str">
            <v>ADAPTADOR PVC SOLDAVEL, COM FLANGES LIVRES, 40 MM X 1  1/4", PARA CAIXA D' AGUA</v>
          </cell>
          <cell r="C159" t="str">
            <v xml:space="preserve">UN    </v>
          </cell>
          <cell r="D159" t="str">
            <v>23,99</v>
          </cell>
        </row>
        <row r="160">
          <cell r="A160">
            <v>66</v>
          </cell>
          <cell r="B160" t="str">
            <v>ADAPTADOR PVC SOLDAVEL, COM FLANGES LIVRES, 50 MM X 1  1/2", PARA CAIXA D' AGUA</v>
          </cell>
          <cell r="C160" t="str">
            <v xml:space="preserve">UN    </v>
          </cell>
          <cell r="D160" t="str">
            <v>24,08</v>
          </cell>
        </row>
        <row r="161">
          <cell r="A161">
            <v>69</v>
          </cell>
          <cell r="B161" t="str">
            <v>ADAPTADOR PVC SOLDAVEL, COM FLANGES LIVRES, 60 MM X 2", PARA CAIXA D' AGUA</v>
          </cell>
          <cell r="C161" t="str">
            <v xml:space="preserve">UN    </v>
          </cell>
          <cell r="D161" t="str">
            <v>36,80</v>
          </cell>
        </row>
        <row r="162">
          <cell r="A162">
            <v>83</v>
          </cell>
          <cell r="B162" t="str">
            <v>ADAPTADOR PVC SOLDAVEL, COM FLANGES LIVRES, 75 MM X 2  1/2", PARA CAIXA D' AGUA</v>
          </cell>
          <cell r="C162" t="str">
            <v xml:space="preserve">UN    </v>
          </cell>
          <cell r="D162" t="str">
            <v>117,54</v>
          </cell>
        </row>
        <row r="163">
          <cell r="A163">
            <v>74</v>
          </cell>
          <cell r="B163" t="str">
            <v>ADAPTADOR PVC SOLDAVEL, COM FLANGES LIVRES, 85 MM X 3", PARA CAIXA D' AGUA</v>
          </cell>
          <cell r="C163" t="str">
            <v xml:space="preserve">UN    </v>
          </cell>
          <cell r="D163" t="str">
            <v>164,10</v>
          </cell>
        </row>
        <row r="164">
          <cell r="A164">
            <v>106</v>
          </cell>
          <cell r="B164" t="str">
            <v>ADAPTADOR PVC SOLDAVEL, LONGO, COM FLANGE LIVRE,  110 MM X 4", PARA CAIXA D' AGUA</v>
          </cell>
          <cell r="C164" t="str">
            <v xml:space="preserve">UN    </v>
          </cell>
          <cell r="D164" t="str">
            <v>249,30</v>
          </cell>
        </row>
        <row r="165">
          <cell r="A165">
            <v>87</v>
          </cell>
          <cell r="B165" t="str">
            <v>ADAPTADOR PVC SOLDAVEL, LONGO, COM FLANGE LIVRE,  25 MM X 3/4", PARA CAIXA D' AGUA</v>
          </cell>
          <cell r="C165" t="str">
            <v xml:space="preserve">UN    </v>
          </cell>
          <cell r="D165" t="str">
            <v>11,85</v>
          </cell>
        </row>
        <row r="166">
          <cell r="A166">
            <v>88</v>
          </cell>
          <cell r="B166" t="str">
            <v>ADAPTADOR PVC SOLDAVEL, LONGO, COM FLANGE LIVRE,  32 MM X 1", PARA CAIXA D' AGUA</v>
          </cell>
          <cell r="C166" t="str">
            <v xml:space="preserve">UN    </v>
          </cell>
          <cell r="D166" t="str">
            <v>13,22</v>
          </cell>
        </row>
        <row r="167">
          <cell r="A167">
            <v>89</v>
          </cell>
          <cell r="B167" t="str">
            <v>ADAPTADOR PVC SOLDAVEL, LONGO, COM FLANGE LIVRE,  40 MM X 1 1/4", PARA CAIXA D' AGUA</v>
          </cell>
          <cell r="C167" t="str">
            <v xml:space="preserve">UN    </v>
          </cell>
          <cell r="D167" t="str">
            <v>19,55</v>
          </cell>
        </row>
        <row r="168">
          <cell r="A168">
            <v>90</v>
          </cell>
          <cell r="B168" t="str">
            <v>ADAPTADOR PVC SOLDAVEL, LONGO, COM FLANGE LIVRE,  50 MM X 1 1/2", PARA CAIXA D' AGUA</v>
          </cell>
          <cell r="C168" t="str">
            <v xml:space="preserve">UN    </v>
          </cell>
          <cell r="D168" t="str">
            <v>22,40</v>
          </cell>
        </row>
        <row r="169">
          <cell r="A169">
            <v>81</v>
          </cell>
          <cell r="B169" t="str">
            <v>ADAPTADOR PVC SOLDAVEL, LONGO, COM FLANGE LIVRE,  60 MM X 2", PARA CAIXA D' AGUA</v>
          </cell>
          <cell r="C169" t="str">
            <v xml:space="preserve">UN    </v>
          </cell>
          <cell r="D169" t="str">
            <v>38,32</v>
          </cell>
        </row>
        <row r="170">
          <cell r="A170">
            <v>82</v>
          </cell>
          <cell r="B170" t="str">
            <v>ADAPTADOR PVC SOLDAVEL, LONGO, COM FLANGE LIVRE,  75 MM X 2 1/2", PARA CAIXA D' AGUA</v>
          </cell>
          <cell r="C170" t="str">
            <v xml:space="preserve">UN    </v>
          </cell>
          <cell r="D170" t="str">
            <v>148,75</v>
          </cell>
        </row>
        <row r="171">
          <cell r="A171">
            <v>105</v>
          </cell>
          <cell r="B171" t="str">
            <v>ADAPTADOR PVC SOLDAVEL, LONGO, COM FLANGE LIVRE,  85 MM X 3", PARA CAIXA D' AGUA</v>
          </cell>
          <cell r="C171" t="str">
            <v xml:space="preserve">UN    </v>
          </cell>
          <cell r="D171" t="str">
            <v>174,15</v>
          </cell>
        </row>
        <row r="172">
          <cell r="A172">
            <v>60</v>
          </cell>
          <cell r="B172" t="str">
            <v>ADAPTADOR PVC, COM REGISTRO, PARA PEAD, 20 MM X 3/4", PARA LIGACAO PREDIAL DE AGUA</v>
          </cell>
          <cell r="C172" t="str">
            <v xml:space="preserve">UN    </v>
          </cell>
          <cell r="D172" t="str">
            <v>4,93</v>
          </cell>
        </row>
        <row r="173">
          <cell r="A173">
            <v>72</v>
          </cell>
          <cell r="B173" t="str">
            <v>ADAPTADOR PVC, ROSCAVEL, COM FLANGES E ANEL DE VEDACAO, 1 1/2", PARA CAIXA D'AGUA</v>
          </cell>
          <cell r="C173" t="str">
            <v xml:space="preserve">UN    </v>
          </cell>
          <cell r="D173" t="str">
            <v>23,42</v>
          </cell>
        </row>
        <row r="174">
          <cell r="A174">
            <v>70</v>
          </cell>
          <cell r="B174" t="str">
            <v>ADAPTADOR PVC, ROSCAVEL, COM FLANGES E ANEL DE VEDACAO, 1 1/4", PARA CAIXA D' AGUA</v>
          </cell>
          <cell r="C174" t="str">
            <v xml:space="preserve">UN    </v>
          </cell>
          <cell r="D174" t="str">
            <v>19,59</v>
          </cell>
        </row>
        <row r="175">
          <cell r="A175">
            <v>85</v>
          </cell>
          <cell r="B175" t="str">
            <v>ADAPTADOR PVC, ROSCAVEL, COM FLANGES E ANEL DE VEDACAO, 2", PARA CAIXA D' AGUA</v>
          </cell>
          <cell r="C175" t="str">
            <v xml:space="preserve">UN    </v>
          </cell>
          <cell r="D175" t="str">
            <v>28,43</v>
          </cell>
        </row>
        <row r="176">
          <cell r="A176">
            <v>84</v>
          </cell>
          <cell r="B176" t="str">
            <v>ADAPTADOR PVC, ROSCAVEL, PARA VALVULA PIA OU LAVATORIO, 40 MM</v>
          </cell>
          <cell r="C176" t="str">
            <v xml:space="preserve">UN    </v>
          </cell>
          <cell r="D176" t="str">
            <v>0,33</v>
          </cell>
        </row>
        <row r="177">
          <cell r="A177">
            <v>37997</v>
          </cell>
          <cell r="B177" t="str">
            <v>ADAPTADOR, CPVC, SOLDAVEL, 15 MM, PARA AGUA QUENTE</v>
          </cell>
          <cell r="C177" t="str">
            <v xml:space="preserve">UN    </v>
          </cell>
          <cell r="D177" t="str">
            <v>4,44</v>
          </cell>
        </row>
        <row r="178">
          <cell r="A178">
            <v>37998</v>
          </cell>
          <cell r="B178" t="str">
            <v>ADAPTADOR, CPVC, SOLDAVEL, 22 MM, PARA AGUA QUENTE</v>
          </cell>
          <cell r="C178" t="str">
            <v xml:space="preserve">UN    </v>
          </cell>
          <cell r="D178" t="str">
            <v>4,60</v>
          </cell>
        </row>
        <row r="179">
          <cell r="A179">
            <v>10899</v>
          </cell>
          <cell r="B179" t="str">
            <v>ADAPTADOR, EM LATAO, ENGATE RAPIDO 2 1/2" X ROSCA INTERNA 5 FIOS 2 1/2",  PARA INSTALACAO PREDIAL DE COMBATE A INCENDIO</v>
          </cell>
          <cell r="C179" t="str">
            <v xml:space="preserve">UN    </v>
          </cell>
          <cell r="D179" t="str">
            <v>55,12</v>
          </cell>
        </row>
        <row r="180">
          <cell r="A180">
            <v>10900</v>
          </cell>
          <cell r="B180" t="str">
            <v>ADAPTADOR, EM LATAO, ENGATE RAPIDO1 1/2" X ROSCA INTERNA 5 FIOS 2 1/2",  PARA INSTALACAO PREDIAL DE COMBATE A INCENDIO</v>
          </cell>
          <cell r="C180" t="str">
            <v xml:space="preserve">UN    </v>
          </cell>
          <cell r="D180" t="str">
            <v>43,13</v>
          </cell>
        </row>
        <row r="181">
          <cell r="A181">
            <v>46</v>
          </cell>
          <cell r="B181" t="str">
            <v>ADAPTADOR, PVC PBA,  BOLSA/ROSCA, JE, DN 75 / DE  85 MM</v>
          </cell>
          <cell r="C181" t="str">
            <v xml:space="preserve">UN    </v>
          </cell>
          <cell r="D181" t="str">
            <v>38,03</v>
          </cell>
        </row>
        <row r="182">
          <cell r="A182">
            <v>51</v>
          </cell>
          <cell r="B182" t="str">
            <v>ADAPTADOR, PVC PBA, A BOLSA DEFOFO, JE, DN 100 / DE 110 MM</v>
          </cell>
          <cell r="C182" t="str">
            <v xml:space="preserve">UN    </v>
          </cell>
          <cell r="D182" t="str">
            <v>104,92</v>
          </cell>
        </row>
        <row r="183">
          <cell r="A183">
            <v>12863</v>
          </cell>
          <cell r="B183" t="str">
            <v>ADAPTADOR, PVC PBA, A BOLSA DEFOFO, JE, DN 50 / DE 60 MM</v>
          </cell>
          <cell r="C183" t="str">
            <v xml:space="preserve">UN    </v>
          </cell>
          <cell r="D183" t="str">
            <v>24,16</v>
          </cell>
        </row>
        <row r="184">
          <cell r="A184">
            <v>50</v>
          </cell>
          <cell r="B184" t="str">
            <v>ADAPTADOR, PVC PBA, A BOLSA DEFOFO, JE, DN 75 / DE  85 MM</v>
          </cell>
          <cell r="C184" t="str">
            <v xml:space="preserve">UN    </v>
          </cell>
          <cell r="D184" t="str">
            <v>54,78</v>
          </cell>
        </row>
        <row r="185">
          <cell r="A185">
            <v>47</v>
          </cell>
          <cell r="B185" t="str">
            <v>ADAPTADOR, PVC PBA, BOLSA/ROSCA, JE, DN 100 / DE 110 MM</v>
          </cell>
          <cell r="C185" t="str">
            <v xml:space="preserve">UN    </v>
          </cell>
          <cell r="D185" t="str">
            <v>65,03</v>
          </cell>
        </row>
        <row r="186">
          <cell r="A186">
            <v>48</v>
          </cell>
          <cell r="B186" t="str">
            <v>ADAPTADOR, PVC PBA, BOLSA/ROSCA, JE, DN 50 / DE 60 MM</v>
          </cell>
          <cell r="C186" t="str">
            <v xml:space="preserve">UN    </v>
          </cell>
          <cell r="D186" t="str">
            <v>16,96</v>
          </cell>
        </row>
        <row r="187">
          <cell r="A187">
            <v>52</v>
          </cell>
          <cell r="B187" t="str">
            <v>ADAPTADOR, PVC PBA, PONTA/ROSCA, JE, DN 50 / DE  60 MM</v>
          </cell>
          <cell r="C187" t="str">
            <v xml:space="preserve">UN    </v>
          </cell>
          <cell r="D187" t="str">
            <v>12,88</v>
          </cell>
        </row>
        <row r="188">
          <cell r="A188">
            <v>43</v>
          </cell>
          <cell r="B188" t="str">
            <v>ADAPTADOR, PVC PBA, PONTA/ROSCA, JE, DN 75 / DE  85 MM</v>
          </cell>
          <cell r="C188" t="str">
            <v xml:space="preserve">UN    </v>
          </cell>
          <cell r="D188" t="str">
            <v>43,49</v>
          </cell>
        </row>
        <row r="189">
          <cell r="A189">
            <v>4791</v>
          </cell>
          <cell r="B189" t="str">
            <v>ADESIVO ACRILICO/COLA DE CONTATO</v>
          </cell>
          <cell r="C189" t="str">
            <v xml:space="preserve">KG    </v>
          </cell>
          <cell r="D189" t="str">
            <v>18,71</v>
          </cell>
        </row>
        <row r="190">
          <cell r="A190">
            <v>157</v>
          </cell>
          <cell r="B190" t="str">
            <v>ADESIVO ESTRUTURAL A BASE DE RESINA EPOXI PARA INJECAO EM TRINCAS, BICOMPONENTE, BAIXA VISCOSIDADE</v>
          </cell>
          <cell r="C190" t="str">
            <v xml:space="preserve">KG    </v>
          </cell>
          <cell r="D190" t="str">
            <v>143,63</v>
          </cell>
        </row>
        <row r="191">
          <cell r="A191">
            <v>156</v>
          </cell>
          <cell r="B191" t="str">
            <v>ADESIVO ESTRUTURAL A BASE DE RESINA EPOXI, BICOMPONENTE, FLUIDO</v>
          </cell>
          <cell r="C191" t="str">
            <v xml:space="preserve">KG    </v>
          </cell>
          <cell r="D191" t="str">
            <v>51,14</v>
          </cell>
        </row>
        <row r="192">
          <cell r="A192">
            <v>131</v>
          </cell>
          <cell r="B192" t="str">
            <v>ADESIVO ESTRUTURAL A BASE DE RESINA EPOXI, BICOMPONENTE, PASTOSO (TIXOTROPICO)</v>
          </cell>
          <cell r="C192" t="str">
            <v xml:space="preserve">KG    </v>
          </cell>
          <cell r="D192" t="str">
            <v>43,73</v>
          </cell>
        </row>
        <row r="193">
          <cell r="A193">
            <v>39719</v>
          </cell>
          <cell r="B193" t="str">
            <v>ADESIVO LIQUIDO A BASE DE RESINAS PARA COLAGEM DE ESPUMA DE ISOLAMENTO TERMICO FLEXIVEL</v>
          </cell>
          <cell r="C193" t="str">
            <v xml:space="preserve">L     </v>
          </cell>
          <cell r="D193" t="str">
            <v>68,61</v>
          </cell>
        </row>
        <row r="194">
          <cell r="A194">
            <v>21114</v>
          </cell>
          <cell r="B194" t="str">
            <v>ADESIVO PARA TUBOS CPVC, *75* G</v>
          </cell>
          <cell r="C194" t="str">
            <v xml:space="preserve">UN    </v>
          </cell>
          <cell r="D194" t="str">
            <v>14,70</v>
          </cell>
        </row>
        <row r="195">
          <cell r="A195">
            <v>119</v>
          </cell>
          <cell r="B195" t="str">
            <v>ADESIVO PLASTICO PARA PVC, BISNAGA COM 75 GR</v>
          </cell>
          <cell r="C195" t="str">
            <v xml:space="preserve">UN    </v>
          </cell>
          <cell r="D195" t="str">
            <v>5,80</v>
          </cell>
        </row>
        <row r="196">
          <cell r="A196">
            <v>20080</v>
          </cell>
          <cell r="B196" t="str">
            <v>ADESIVO PLASTICO PARA PVC, FRASCO COM 175 GR</v>
          </cell>
          <cell r="C196" t="str">
            <v xml:space="preserve">UN    </v>
          </cell>
          <cell r="D196" t="str">
            <v>16,63</v>
          </cell>
        </row>
        <row r="197">
          <cell r="A197">
            <v>122</v>
          </cell>
          <cell r="B197" t="str">
            <v>ADESIVO PLASTICO PARA PVC, FRASCO COM 850 GR</v>
          </cell>
          <cell r="C197" t="str">
            <v xml:space="preserve">UN    </v>
          </cell>
          <cell r="D197" t="str">
            <v>52,39</v>
          </cell>
        </row>
        <row r="198">
          <cell r="A198">
            <v>3410</v>
          </cell>
          <cell r="B198" t="str">
            <v>ADESIVO/COLA PARA EPS (ISOPOR) E OUTROS MATERIAIS</v>
          </cell>
          <cell r="C198" t="str">
            <v xml:space="preserve">KG    </v>
          </cell>
          <cell r="D198" t="str">
            <v>19,72</v>
          </cell>
        </row>
        <row r="199">
          <cell r="A199">
            <v>124</v>
          </cell>
          <cell r="B199" t="str">
            <v>ADITIVO ACELERADOR DE PEGA E ENDURECIMENTO PARA ARGAMASSAS E CONCRETOS, LIQUIDO E ISENTO DE CLORETOS</v>
          </cell>
          <cell r="C199" t="str">
            <v xml:space="preserve">L     </v>
          </cell>
          <cell r="D199" t="str">
            <v>16,86</v>
          </cell>
        </row>
        <row r="200">
          <cell r="A200">
            <v>7334</v>
          </cell>
          <cell r="B200" t="str">
            <v>ADITIVO ADESIVO LIQUIDO PARA ARGAMASSAS DE REVESTIMENTOS CIMENTICIOS</v>
          </cell>
          <cell r="C200" t="str">
            <v xml:space="preserve">L     </v>
          </cell>
          <cell r="D200" t="str">
            <v>11,17</v>
          </cell>
        </row>
        <row r="201">
          <cell r="A201">
            <v>123</v>
          </cell>
          <cell r="B201" t="str">
            <v>ADITIVO IMPERMEABILIZANTE DE PEGA NORMAL PARA ARGAMASSAS E CONCRETOS SEM ARMACAO, LIQUIDO E ISENTO DE CLORETOS</v>
          </cell>
          <cell r="C201" t="str">
            <v xml:space="preserve">L     </v>
          </cell>
          <cell r="D201" t="str">
            <v>6,90</v>
          </cell>
        </row>
        <row r="202">
          <cell r="A202">
            <v>127</v>
          </cell>
          <cell r="B202" t="str">
            <v>ADITIVO IMPERMEABILIZANTE DE PEGA ULTRARRAPIDA, LIQUIDO E ISENTO DE CLORETOS</v>
          </cell>
          <cell r="C202" t="str">
            <v xml:space="preserve">L     </v>
          </cell>
          <cell r="D202" t="str">
            <v>16,47</v>
          </cell>
        </row>
        <row r="203">
          <cell r="A203">
            <v>41373</v>
          </cell>
          <cell r="B203" t="str">
            <v>ADITIVO LIQUIDO IMPERMEABILIZANTE CRISTALIZANTE</v>
          </cell>
          <cell r="C203" t="str">
            <v xml:space="preserve">L     </v>
          </cell>
          <cell r="D203" t="str">
            <v>22,95</v>
          </cell>
        </row>
        <row r="204">
          <cell r="A204">
            <v>133</v>
          </cell>
          <cell r="B204" t="str">
            <v>ADITIVO LIQUIDO INCORPORADOR DE AR PARA CONCRETO E ARGAMASSA, LIQUIDO E ISENTO DE CLORETOS</v>
          </cell>
          <cell r="C204" t="str">
            <v xml:space="preserve">L     </v>
          </cell>
          <cell r="D204" t="str">
            <v>6,84</v>
          </cell>
        </row>
        <row r="205">
          <cell r="A205">
            <v>43617</v>
          </cell>
          <cell r="B205" t="str">
            <v>ADITIVO PLASTIFICANTE E ESTABILIZADOR PARA ARGAMASSAS DE ASSENTAMENTO E REBOCO, LIQUIDO E ISENTO DE CLORETOS</v>
          </cell>
          <cell r="C205" t="str">
            <v xml:space="preserve">L     </v>
          </cell>
          <cell r="D205" t="str">
            <v>7,64</v>
          </cell>
        </row>
        <row r="206">
          <cell r="A206">
            <v>132</v>
          </cell>
          <cell r="B206" t="str">
            <v>ADITIVO PLASTIFICANTE RETARDADOR DE PEGA E REDUTOR DE AGUA PARA CONCRETO, LIQUIDO E ISENTO DE CLORETOS</v>
          </cell>
          <cell r="C206" t="str">
            <v xml:space="preserve">L     </v>
          </cell>
          <cell r="D206" t="str">
            <v>7,09</v>
          </cell>
        </row>
        <row r="207">
          <cell r="A207">
            <v>43618</v>
          </cell>
          <cell r="B207" t="str">
            <v>ADITIVO SUPERPLASTIFICANTE DE PEGA NORMAL PARA CONCRETO, LIQUIDO E ISENTO DE CLORETOS</v>
          </cell>
          <cell r="C207" t="str">
            <v xml:space="preserve">KG    </v>
          </cell>
          <cell r="D207" t="str">
            <v>17,85</v>
          </cell>
        </row>
        <row r="208">
          <cell r="A208">
            <v>37476</v>
          </cell>
          <cell r="B208" t="str">
            <v>ADUELA/ GALERIA PRÃ-MOLDADA DE CONCRETO ARMADO, SEÃÃO RETANGULAR INTERNA DE 1,50 X 1,50 M (L X A), MÃSULA DE 20X20CM, C = 1.00 M, EMÃN = 15 CM, TB-45 E FCK DO CONCRETO = 30 MPA.</v>
          </cell>
          <cell r="C208" t="str">
            <v xml:space="preserve">UN    </v>
          </cell>
          <cell r="D208" t="str">
            <v>1.567,36</v>
          </cell>
        </row>
        <row r="209">
          <cell r="A209">
            <v>37478</v>
          </cell>
          <cell r="B209" t="str">
            <v>ADUELA/ GALERIA PRÃ-MOLDADA DE CONCRETO ARMADO, SEÃÃO RETANGULAR INTERNA DE 2,00 X 2,00 M (L X A), MÃSULA DE 20X20CM, C = 1.00 M, EMÃN = 15 CM, TB-45 E FCK DO CONCRETO = 30 MPA.</v>
          </cell>
          <cell r="C209" t="str">
            <v xml:space="preserve">UN    </v>
          </cell>
          <cell r="D209" t="str">
            <v>1.963,15</v>
          </cell>
        </row>
        <row r="210">
          <cell r="A210">
            <v>37477</v>
          </cell>
          <cell r="B210" t="str">
            <v>ADUELA/ GALERIA PRÃ-MOLDADA DE CONCRETO ARMADO, SEÃÃO RETANGULAR INTERNA DE 2,50 X 2,50 M (L X A), MÃSULA DE 20X20CM, C = 1.00 M, EMÃN = 15 CM, TB-45 E FCK DO CONCRETO = 30 MPA.</v>
          </cell>
          <cell r="C210" t="str">
            <v xml:space="preserve">UN    </v>
          </cell>
          <cell r="D210" t="str">
            <v>2.659,76</v>
          </cell>
        </row>
        <row r="211">
          <cell r="A211">
            <v>37479</v>
          </cell>
          <cell r="B211" t="str">
            <v>ADUELA/ GALERIA PRÃ-MOLDADA DE CONCRETO ARMADO, SEÃÃO RETANGULAR INTERNA DE 3,00 X 3,00 M (L X A), MÃSULA DE 20X20CM, C = 1.00 M, EMÃN = 20 CM, TB-45 E FCK DO CONCRETO = 30 MPA.</v>
          </cell>
          <cell r="C211" t="str">
            <v xml:space="preserve">UN    </v>
          </cell>
          <cell r="D211" t="str">
            <v>3.154,51</v>
          </cell>
        </row>
        <row r="212">
          <cell r="A212">
            <v>41632</v>
          </cell>
          <cell r="B212" t="str">
            <v>ADUELA/GALERIA DE CONCRETO ARMADO, SECAO RETANGULAR 2.00 X 1.00 M (L X A), C = 1.00 M, E = 20 CM</v>
          </cell>
          <cell r="C212" t="str">
            <v xml:space="preserve">UN    </v>
          </cell>
          <cell r="D212" t="str">
            <v>1.713,80</v>
          </cell>
        </row>
        <row r="213">
          <cell r="A213">
            <v>41634</v>
          </cell>
          <cell r="B213" t="str">
            <v>ADUELA/GALERIA DE CONCRETO ARMADO, SECAO RETANGULAR 2.00 X 1.50 M (L X A), C = 1.00 M, E = 20 CM</v>
          </cell>
          <cell r="C213" t="str">
            <v xml:space="preserve">UN    </v>
          </cell>
          <cell r="D213" t="str">
            <v>1.875,64</v>
          </cell>
        </row>
        <row r="214">
          <cell r="A214">
            <v>41633</v>
          </cell>
          <cell r="B214" t="str">
            <v>ADUELA/GALERIA DE CONCRETO ARMADO, SECAO RETANGULAR 2.50 X 1.00 M (L X A), C = 1.00 M, E = 20 CM</v>
          </cell>
          <cell r="C214" t="str">
            <v xml:space="preserve">UN    </v>
          </cell>
          <cell r="D214" t="str">
            <v>2.012,63</v>
          </cell>
        </row>
        <row r="215">
          <cell r="A215">
            <v>41635</v>
          </cell>
          <cell r="B215" t="str">
            <v>ADUELA/GALERIA DE CONCRETO ARMADO, SECAO RETANGULAR 2.50 X 1.50 M (L X A), C = 1.00 M, E = 20 CM</v>
          </cell>
          <cell r="C215" t="str">
            <v xml:space="preserve">UN    </v>
          </cell>
          <cell r="D215" t="str">
            <v>2.258,02</v>
          </cell>
        </row>
        <row r="216">
          <cell r="A216">
            <v>4319</v>
          </cell>
          <cell r="B216" t="str">
            <v>AFASTADOR PARA TELHA DE FIBROCIMENTO CANALETE 90 OU KALHETAO</v>
          </cell>
          <cell r="C216" t="str">
            <v xml:space="preserve">UN    </v>
          </cell>
          <cell r="D216" t="str">
            <v>1,49</v>
          </cell>
        </row>
        <row r="217">
          <cell r="A217">
            <v>42409</v>
          </cell>
          <cell r="B217" t="str">
            <v>AGENTE DE CURA, PROTETOR DA EVAPORACAO DA AGUA DE HIDRATACAO DO CONCRETO</v>
          </cell>
          <cell r="C217" t="str">
            <v xml:space="preserve">KG    </v>
          </cell>
          <cell r="D217" t="str">
            <v>11,24</v>
          </cell>
        </row>
        <row r="218">
          <cell r="A218">
            <v>40553</v>
          </cell>
          <cell r="B218" t="str">
            <v>AGREGADO RECICLADO, TIPO RACHAO RECICLADO CINZA, CLASSE A</v>
          </cell>
          <cell r="C218" t="str">
            <v xml:space="preserve">M3    </v>
          </cell>
          <cell r="D218" t="str">
            <v>35,75</v>
          </cell>
        </row>
        <row r="219">
          <cell r="A219">
            <v>6114</v>
          </cell>
          <cell r="B219" t="str">
            <v>AJUDANTE DE ARMADOR</v>
          </cell>
          <cell r="C219" t="str">
            <v xml:space="preserve">H     </v>
          </cell>
          <cell r="D219" t="str">
            <v>9,21</v>
          </cell>
        </row>
        <row r="220">
          <cell r="A220">
            <v>40912</v>
          </cell>
          <cell r="B220" t="str">
            <v>AJUDANTE DE ARMADOR (MENSALISTA)</v>
          </cell>
          <cell r="C220" t="str">
            <v xml:space="preserve">MES   </v>
          </cell>
          <cell r="D220" t="str">
            <v>1.607,39</v>
          </cell>
        </row>
        <row r="221">
          <cell r="A221">
            <v>247</v>
          </cell>
          <cell r="B221" t="str">
            <v>AJUDANTE DE ELETRICISTA</v>
          </cell>
          <cell r="C221" t="str">
            <v xml:space="preserve">H     </v>
          </cell>
          <cell r="D221" t="str">
            <v>9,29</v>
          </cell>
        </row>
        <row r="222">
          <cell r="A222">
            <v>40919</v>
          </cell>
          <cell r="B222" t="str">
            <v>AJUDANTE DE ELETRICISTA (MENSALISTA)</v>
          </cell>
          <cell r="C222" t="str">
            <v xml:space="preserve">MES   </v>
          </cell>
          <cell r="D222" t="str">
            <v>1.620,92</v>
          </cell>
        </row>
        <row r="223">
          <cell r="A223">
            <v>25958</v>
          </cell>
          <cell r="B223" t="str">
            <v>AJUDANTE DE ESTRUTURAS METALICAS</v>
          </cell>
          <cell r="C223" t="str">
            <v xml:space="preserve">H     </v>
          </cell>
          <cell r="D223" t="str">
            <v>8,23</v>
          </cell>
        </row>
        <row r="224">
          <cell r="A224">
            <v>40984</v>
          </cell>
          <cell r="B224" t="str">
            <v>AJUDANTE DE ESTRUTURAS METALICAS (MENSALISTA)</v>
          </cell>
          <cell r="C224" t="str">
            <v xml:space="preserve">MES   </v>
          </cell>
          <cell r="D224" t="str">
            <v>1.436,13</v>
          </cell>
        </row>
        <row r="225">
          <cell r="A225">
            <v>248</v>
          </cell>
          <cell r="B225" t="str">
            <v>AJUDANTE DE OPERACAO EM GERAL</v>
          </cell>
          <cell r="C225" t="str">
            <v xml:space="preserve">H     </v>
          </cell>
          <cell r="D225" t="str">
            <v>9,53</v>
          </cell>
        </row>
        <row r="226">
          <cell r="A226">
            <v>41086</v>
          </cell>
          <cell r="B226" t="str">
            <v>AJUDANTE DE OPERACAO EM GERAL (MENSALISTA)</v>
          </cell>
          <cell r="C226" t="str">
            <v xml:space="preserve">MES   </v>
          </cell>
          <cell r="D226" t="str">
            <v>1.663,27</v>
          </cell>
        </row>
        <row r="227">
          <cell r="A227">
            <v>34466</v>
          </cell>
          <cell r="B227" t="str">
            <v>AJUDANTE DE PINTOR</v>
          </cell>
          <cell r="C227" t="str">
            <v xml:space="preserve">H     </v>
          </cell>
          <cell r="D227" t="str">
            <v>9,53</v>
          </cell>
        </row>
        <row r="228">
          <cell r="A228">
            <v>41083</v>
          </cell>
          <cell r="B228" t="str">
            <v>AJUDANTE DE PINTOR (MENSALISTA)</v>
          </cell>
          <cell r="C228" t="str">
            <v xml:space="preserve">MES   </v>
          </cell>
          <cell r="D228" t="str">
            <v>1.663,27</v>
          </cell>
        </row>
        <row r="229">
          <cell r="A229">
            <v>252</v>
          </cell>
          <cell r="B229" t="str">
            <v>AJUDANTE DE SERRALHEIRO</v>
          </cell>
          <cell r="C229" t="str">
            <v xml:space="preserve">H     </v>
          </cell>
          <cell r="D229" t="str">
            <v>9,88</v>
          </cell>
        </row>
        <row r="230">
          <cell r="A230">
            <v>40909</v>
          </cell>
          <cell r="B230" t="str">
            <v>AJUDANTE DE SERRALHEIRO (MENSALISTA)</v>
          </cell>
          <cell r="C230" t="str">
            <v xml:space="preserve">MES   </v>
          </cell>
          <cell r="D230" t="str">
            <v>1.724,08</v>
          </cell>
        </row>
        <row r="231">
          <cell r="A231">
            <v>242</v>
          </cell>
          <cell r="B231" t="str">
            <v>AJUDANTE ESPECIALIZADO</v>
          </cell>
          <cell r="C231" t="str">
            <v xml:space="preserve">H     </v>
          </cell>
          <cell r="D231" t="str">
            <v>12,42</v>
          </cell>
        </row>
        <row r="232">
          <cell r="A232">
            <v>41085</v>
          </cell>
          <cell r="B232" t="str">
            <v>AJUDANTE ESPECIALIZADO (MENSALISTA)</v>
          </cell>
          <cell r="C232" t="str">
            <v xml:space="preserve">MES   </v>
          </cell>
          <cell r="D232" t="str">
            <v>2.165,04</v>
          </cell>
        </row>
        <row r="233">
          <cell r="A233">
            <v>427</v>
          </cell>
          <cell r="B233" t="str">
            <v>ALCA PREFORMADA DE CONTRA POSTE, EM ACO GALVANIZADO, PARA CABO 3/16", COMPRIMENTO *860* MM</v>
          </cell>
          <cell r="C233" t="str">
            <v xml:space="preserve">UN    </v>
          </cell>
          <cell r="D233" t="str">
            <v>5,08</v>
          </cell>
        </row>
        <row r="234">
          <cell r="A234">
            <v>417</v>
          </cell>
          <cell r="B234" t="str">
            <v>ALCA PREFORMADA DE DISTRIBUICAO, EM ACO GALVANIZADO, PARA CABO DE ALUMINIO DIAMETRO 16 A 25 MM</v>
          </cell>
          <cell r="C234" t="str">
            <v xml:space="preserve">UN    </v>
          </cell>
          <cell r="D234" t="str">
            <v>2,39</v>
          </cell>
        </row>
        <row r="235">
          <cell r="A235">
            <v>11273</v>
          </cell>
          <cell r="B235" t="str">
            <v>ALCA PREFORMADA DE DISTRIBUICAO, EM ACO GALVANIZADO, PARA CONDUTORES DE ALUMINIO AWG 1/0 (CAA 6/1 OU CA 7 FIOS)</v>
          </cell>
          <cell r="C235" t="str">
            <v xml:space="preserve">UN    </v>
          </cell>
          <cell r="D235" t="str">
            <v>7,44</v>
          </cell>
        </row>
        <row r="236">
          <cell r="A236">
            <v>11272</v>
          </cell>
          <cell r="B236" t="str">
            <v>ALCA PREFORMADA DE DISTRIBUICAO, EM ACO GALVANIZADO, PARA CONDUTORES DE ALUMINIO AWG 2 (CAA 6/1 OU CA 7 FIOS)</v>
          </cell>
          <cell r="C236" t="str">
            <v xml:space="preserve">UN    </v>
          </cell>
          <cell r="D236" t="str">
            <v>4,49</v>
          </cell>
        </row>
        <row r="237">
          <cell r="A237">
            <v>11275</v>
          </cell>
          <cell r="B237" t="str">
            <v>ALCA PREFORMADA DE SERVICO, EM ACO GALVANIZADO, PARA CONDUTORES DE ALUMINIO AWG 4 (CAA 6/1)</v>
          </cell>
          <cell r="C237" t="str">
            <v xml:space="preserve">UN    </v>
          </cell>
          <cell r="D237" t="str">
            <v>1,80</v>
          </cell>
        </row>
        <row r="238">
          <cell r="A238">
            <v>11274</v>
          </cell>
          <cell r="B238" t="str">
            <v>ALCA PREFORMADA DE SERVICO, EM ACO GALVANIZADO, PARA CONDUTORES DE ALUMINIO AWG 6 (CAA 6/1)</v>
          </cell>
          <cell r="C238" t="str">
            <v xml:space="preserve">UN    </v>
          </cell>
          <cell r="D238" t="str">
            <v>1,37</v>
          </cell>
        </row>
        <row r="239">
          <cell r="A239">
            <v>38470</v>
          </cell>
          <cell r="B239" t="str">
            <v>ALICATE DE CORTE DIAGONAL 6 " COM ISOLAMENTO</v>
          </cell>
          <cell r="C239" t="str">
            <v xml:space="preserve">UN    </v>
          </cell>
          <cell r="D239" t="str">
            <v>43,55</v>
          </cell>
        </row>
        <row r="240">
          <cell r="A240">
            <v>38547</v>
          </cell>
          <cell r="B240" t="str">
            <v>ALICATE DE CRIMPAR RJ11, RJ12 E RJ45</v>
          </cell>
          <cell r="C240" t="str">
            <v xml:space="preserve">UN    </v>
          </cell>
          <cell r="D240" t="str">
            <v>118,84</v>
          </cell>
        </row>
        <row r="241">
          <cell r="A241">
            <v>38469</v>
          </cell>
          <cell r="B241" t="str">
            <v>ALICATE DE PRESSAO PARA SOLDA DE CHAPA 18 "</v>
          </cell>
          <cell r="C241" t="str">
            <v xml:space="preserve">UN    </v>
          </cell>
          <cell r="D241" t="str">
            <v>127,78</v>
          </cell>
        </row>
        <row r="242">
          <cell r="A242">
            <v>38467</v>
          </cell>
          <cell r="B242" t="str">
            <v>ALICATE DE PRESSAO 11 " PARA SOLDA, TIPO C</v>
          </cell>
          <cell r="C242" t="str">
            <v xml:space="preserve">UN    </v>
          </cell>
          <cell r="D242" t="str">
            <v>71,90</v>
          </cell>
        </row>
        <row r="243">
          <cell r="A243">
            <v>38468</v>
          </cell>
          <cell r="B243" t="str">
            <v>ALICATE DE PRESSAO 11 " PARA SOLDA, TIPO U</v>
          </cell>
          <cell r="C243" t="str">
            <v xml:space="preserve">UN    </v>
          </cell>
          <cell r="D243" t="str">
            <v>79,12</v>
          </cell>
        </row>
        <row r="244">
          <cell r="A244">
            <v>38471</v>
          </cell>
          <cell r="B244" t="str">
            <v>ALICATE PARA ANEIS DE PISTAO, CAPACIDADE 50 A 100 MM</v>
          </cell>
          <cell r="C244" t="str">
            <v xml:space="preserve">UN    </v>
          </cell>
          <cell r="D244" t="str">
            <v>102,75</v>
          </cell>
        </row>
        <row r="245">
          <cell r="A245">
            <v>37370</v>
          </cell>
          <cell r="B245" t="str">
            <v>ALIMENTACAO - HORISTA (COLETADO CAIXA)</v>
          </cell>
          <cell r="C245" t="str">
            <v xml:space="preserve">H     </v>
          </cell>
          <cell r="D245" t="str">
            <v>2,18</v>
          </cell>
        </row>
        <row r="246">
          <cell r="A246">
            <v>40862</v>
          </cell>
          <cell r="B246" t="str">
            <v>ALIMENTACAO - MENSALISTA (COLETADO CAIXA)</v>
          </cell>
          <cell r="C246" t="str">
            <v xml:space="preserve">MES   </v>
          </cell>
          <cell r="D246" t="str">
            <v>410,63</v>
          </cell>
        </row>
        <row r="247">
          <cell r="A247">
            <v>10658</v>
          </cell>
          <cell r="B247" t="str">
            <v>ALISADORA DE CONCRETO COM MOTOR A GASOLINA DE 5,5 HP, PESO COM MOTOR DE 78 KG, 4 PAS</v>
          </cell>
          <cell r="C247" t="str">
            <v xml:space="preserve">UN    </v>
          </cell>
          <cell r="D247" t="str">
            <v>6.945,00</v>
          </cell>
        </row>
        <row r="248">
          <cell r="A248">
            <v>253</v>
          </cell>
          <cell r="B248" t="str">
            <v>ALMOXARIFE</v>
          </cell>
          <cell r="C248" t="str">
            <v xml:space="preserve">H     </v>
          </cell>
          <cell r="D248" t="str">
            <v>14,26</v>
          </cell>
        </row>
        <row r="249">
          <cell r="A249">
            <v>40809</v>
          </cell>
          <cell r="B249" t="str">
            <v>ALMOXARIFE (MENSALISTA)</v>
          </cell>
          <cell r="C249" t="str">
            <v xml:space="preserve">MES   </v>
          </cell>
          <cell r="D249" t="str">
            <v>2.486,00</v>
          </cell>
        </row>
        <row r="250">
          <cell r="A250">
            <v>42428</v>
          </cell>
          <cell r="B250" t="str">
            <v>ALONGADOR COM TRES ALTURAS, EM TUBO DE ACO CARBONO, PINTURA NO PROCESSO ELETROSTATICO - EQUIPAMENTO DE GINASTICA PARA ACADEMIA AO AR LIVRE / ACADEMIA DA TERCEIRA IDADE - ATI</v>
          </cell>
          <cell r="C250" t="str">
            <v xml:space="preserve">UN    </v>
          </cell>
          <cell r="D250" t="str">
            <v>1.264,00</v>
          </cell>
        </row>
        <row r="251">
          <cell r="A251">
            <v>583</v>
          </cell>
          <cell r="B251" t="str">
            <v>ALUMINIO ANODIZADO</v>
          </cell>
          <cell r="C251" t="str">
            <v xml:space="preserve">KG    </v>
          </cell>
          <cell r="D251" t="str">
            <v>29,90</v>
          </cell>
        </row>
        <row r="252">
          <cell r="A252">
            <v>299</v>
          </cell>
          <cell r="B252" t="str">
            <v>ANEL BORRACHA DN 100 MM, PARA TUBO SERIE REFORCADA ESGOTO PREDIAL</v>
          </cell>
          <cell r="C252" t="str">
            <v xml:space="preserve">UN    </v>
          </cell>
          <cell r="D252" t="str">
            <v>2,77</v>
          </cell>
        </row>
        <row r="253">
          <cell r="A253">
            <v>298</v>
          </cell>
          <cell r="B253" t="str">
            <v>ANEL BORRACHA DN 75 MM, PARA TUBO SERIE REFORCADA ESGOTO PREDIAL</v>
          </cell>
          <cell r="C253" t="str">
            <v xml:space="preserve">UN    </v>
          </cell>
          <cell r="D253" t="str">
            <v>2,78</v>
          </cell>
        </row>
        <row r="254">
          <cell r="A254">
            <v>295</v>
          </cell>
          <cell r="B254" t="str">
            <v>ANEL BORRACHA PARA TUBO ESGOTO PREDIAL DN 40 MM (NBR 5688)</v>
          </cell>
          <cell r="C254" t="str">
            <v xml:space="preserve">UN    </v>
          </cell>
          <cell r="D254" t="str">
            <v>1,66</v>
          </cell>
        </row>
        <row r="255">
          <cell r="A255">
            <v>296</v>
          </cell>
          <cell r="B255" t="str">
            <v>ANEL BORRACHA PARA TUBO ESGOTO PREDIAL DN 50 MM (NBR 5688)</v>
          </cell>
          <cell r="C255" t="str">
            <v xml:space="preserve">UN    </v>
          </cell>
          <cell r="D255" t="str">
            <v>1,72</v>
          </cell>
        </row>
        <row r="256">
          <cell r="A256">
            <v>297</v>
          </cell>
          <cell r="B256" t="str">
            <v>ANEL BORRACHA PARA TUBO ESGOTO PREDIAL DN 75 MM (NBR 5688)</v>
          </cell>
          <cell r="C256" t="str">
            <v xml:space="preserve">UN    </v>
          </cell>
          <cell r="D256" t="str">
            <v>2,43</v>
          </cell>
        </row>
        <row r="257">
          <cell r="A257">
            <v>301</v>
          </cell>
          <cell r="B257" t="str">
            <v>ANEL BORRACHA PARA TUBO ESGOTO PREDIAL, DN 100 MM (NBR 5688)</v>
          </cell>
          <cell r="C257" t="str">
            <v xml:space="preserve">UN    </v>
          </cell>
          <cell r="D257" t="str">
            <v>3,05</v>
          </cell>
        </row>
        <row r="258">
          <cell r="A258">
            <v>300</v>
          </cell>
          <cell r="B258" t="str">
            <v>ANEL BORRACHA, DN 150 MM, PARA TUBO SERIE REFORCADA ESGOTO PREDIAL</v>
          </cell>
          <cell r="C258" t="str">
            <v xml:space="preserve">UN    </v>
          </cell>
          <cell r="D258" t="str">
            <v>12,81</v>
          </cell>
        </row>
        <row r="259">
          <cell r="A259">
            <v>20084</v>
          </cell>
          <cell r="B259" t="str">
            <v>ANEL BORRACHA, DN 40 MM, PARA TUBO SERIE REFORCADA ESGOTO PREDIAL</v>
          </cell>
          <cell r="C259" t="str">
            <v xml:space="preserve">UN    </v>
          </cell>
          <cell r="D259" t="str">
            <v>1,66</v>
          </cell>
        </row>
        <row r="260">
          <cell r="A260">
            <v>20085</v>
          </cell>
          <cell r="B260" t="str">
            <v>ANEL BORRACHA, DN 50 MM, PARA TUBO SERIE REFORCADA ESGOTO PREDIAL</v>
          </cell>
          <cell r="C260" t="str">
            <v xml:space="preserve">UN    </v>
          </cell>
          <cell r="D260" t="str">
            <v>1,54</v>
          </cell>
        </row>
        <row r="261">
          <cell r="A261">
            <v>311</v>
          </cell>
          <cell r="B261" t="str">
            <v>ANEL BORRACHA, PARA TUBO PVC DEFOFO, DN 100 MM (NBR 7665)</v>
          </cell>
          <cell r="C261" t="str">
            <v xml:space="preserve">UN    </v>
          </cell>
          <cell r="D261" t="str">
            <v>9,92</v>
          </cell>
        </row>
        <row r="262">
          <cell r="A262">
            <v>318</v>
          </cell>
          <cell r="B262" t="str">
            <v>ANEL BORRACHA, PARA TUBO PVC DEFOFO, DN 150 MM (NBR 7665)</v>
          </cell>
          <cell r="C262" t="str">
            <v xml:space="preserve">UN    </v>
          </cell>
          <cell r="D262" t="str">
            <v>17,37</v>
          </cell>
        </row>
        <row r="263">
          <cell r="A263">
            <v>319</v>
          </cell>
          <cell r="B263" t="str">
            <v>ANEL BORRACHA, PARA TUBO PVC DEFOFO, DN 200 MM (NBR 7665)</v>
          </cell>
          <cell r="C263" t="str">
            <v xml:space="preserve">UN    </v>
          </cell>
          <cell r="D263" t="str">
            <v>32,81</v>
          </cell>
        </row>
        <row r="264">
          <cell r="A264">
            <v>320</v>
          </cell>
          <cell r="B264" t="str">
            <v>ANEL BORRACHA, PARA TUBO PVC DEFOFO, DN 250 MM (NBR 7665)</v>
          </cell>
          <cell r="C264" t="str">
            <v xml:space="preserve">UN    </v>
          </cell>
          <cell r="D264" t="str">
            <v>104,30</v>
          </cell>
        </row>
        <row r="265">
          <cell r="A265">
            <v>314</v>
          </cell>
          <cell r="B265" t="str">
            <v>ANEL BORRACHA, PARA TUBO PVC DEFOFO, DN 300 MM (NBR 7665)</v>
          </cell>
          <cell r="C265" t="str">
            <v xml:space="preserve">UN    </v>
          </cell>
          <cell r="D265" t="str">
            <v>160,20</v>
          </cell>
        </row>
        <row r="266">
          <cell r="A266">
            <v>303</v>
          </cell>
          <cell r="B266" t="str">
            <v>ANEL BORRACHA, PARA TUBO PVC, REDE COLETOR ESGOTO, DN 100 MM (NBR 7362)</v>
          </cell>
          <cell r="C266" t="str">
            <v xml:space="preserve">UN    </v>
          </cell>
          <cell r="D266" t="str">
            <v>4,15</v>
          </cell>
        </row>
        <row r="267">
          <cell r="A267">
            <v>304</v>
          </cell>
          <cell r="B267" t="str">
            <v>ANEL BORRACHA, PARA TUBO PVC, REDE COLETOR ESGOTO, DN 125 MM (NBR 7362)</v>
          </cell>
          <cell r="C267" t="str">
            <v xml:space="preserve">UN    </v>
          </cell>
          <cell r="D267" t="str">
            <v>6,34</v>
          </cell>
        </row>
        <row r="268">
          <cell r="A268">
            <v>305</v>
          </cell>
          <cell r="B268" t="str">
            <v>ANEL BORRACHA, PARA TUBO PVC, REDE COLETOR ESGOTO, DN 150 MM (NBR 7362)</v>
          </cell>
          <cell r="C268" t="str">
            <v xml:space="preserve">UN    </v>
          </cell>
          <cell r="D268" t="str">
            <v>10,84</v>
          </cell>
        </row>
        <row r="269">
          <cell r="A269">
            <v>306</v>
          </cell>
          <cell r="B269" t="str">
            <v>ANEL BORRACHA, PARA TUBO PVC, REDE COLETOR ESGOTO, DN 200 MM (NBR 7362)</v>
          </cell>
          <cell r="C269" t="str">
            <v xml:space="preserve">UN    </v>
          </cell>
          <cell r="D269" t="str">
            <v>13,03</v>
          </cell>
        </row>
        <row r="270">
          <cell r="A270">
            <v>307</v>
          </cell>
          <cell r="B270" t="str">
            <v>ANEL BORRACHA, PARA TUBO PVC, REDE COLETOR ESGOTO, DN 250 MM (NBR 7362)</v>
          </cell>
          <cell r="C270" t="str">
            <v xml:space="preserve">UN    </v>
          </cell>
          <cell r="D270" t="str">
            <v>25,72</v>
          </cell>
        </row>
        <row r="271">
          <cell r="A271">
            <v>309</v>
          </cell>
          <cell r="B271" t="str">
            <v>ANEL BORRACHA, PARA TUBO PVC, REDE COLETOR ESGOTO, DN 350 MM (NBR 7362)</v>
          </cell>
          <cell r="C271" t="str">
            <v xml:space="preserve">UN    </v>
          </cell>
          <cell r="D271" t="str">
            <v>52,71</v>
          </cell>
        </row>
        <row r="272">
          <cell r="A272">
            <v>310</v>
          </cell>
          <cell r="B272" t="str">
            <v>ANEL BORRACHA, PARA TUBO PVC, REDE COLETOR ESGOTO, DN 400 MM (NBR 7362)</v>
          </cell>
          <cell r="C272" t="str">
            <v xml:space="preserve">UN    </v>
          </cell>
          <cell r="D272" t="str">
            <v>66,85</v>
          </cell>
        </row>
        <row r="273">
          <cell r="A273">
            <v>328</v>
          </cell>
          <cell r="B273" t="str">
            <v>ANEL BORRACHA, PARA TUBO/CONEXAO PVC PBA, DN 100 MM, PARA REDE AGUA</v>
          </cell>
          <cell r="C273" t="str">
            <v xml:space="preserve">UN    </v>
          </cell>
          <cell r="D273" t="str">
            <v>7,97</v>
          </cell>
        </row>
        <row r="274">
          <cell r="A274">
            <v>325</v>
          </cell>
          <cell r="B274" t="str">
            <v>ANEL BORRACHA, PARA TUBO/CONEXAO PVC PBA, DN 50 MM, PARA REDE AGUA</v>
          </cell>
          <cell r="C274" t="str">
            <v xml:space="preserve">UN    </v>
          </cell>
          <cell r="D274" t="str">
            <v>3,09</v>
          </cell>
        </row>
        <row r="275">
          <cell r="A275">
            <v>20326</v>
          </cell>
          <cell r="B275" t="str">
            <v>ANEL BORRACHA, PARA TUBO/CONEXAO PVC PBA, DN 60 MM, PARA REDE AGUA</v>
          </cell>
          <cell r="C275" t="str">
            <v xml:space="preserve">UN    </v>
          </cell>
          <cell r="D275" t="str">
            <v>8,28</v>
          </cell>
        </row>
        <row r="276">
          <cell r="A276">
            <v>329</v>
          </cell>
          <cell r="B276" t="str">
            <v>ANEL BORRACHA, PARA TUBO/CONEXAO PVC PBA, DN 75 MM, PARA REDE AGUA</v>
          </cell>
          <cell r="C276" t="str">
            <v xml:space="preserve">UN    </v>
          </cell>
          <cell r="D276" t="str">
            <v>10,19</v>
          </cell>
        </row>
        <row r="277">
          <cell r="A277">
            <v>308</v>
          </cell>
          <cell r="B277" t="str">
            <v>ANEL BORRACHA, PARA TUBO, PVC REDE COLETOR ESGOTO, DN 300 MM (NBR 7362)</v>
          </cell>
          <cell r="C277" t="str">
            <v xml:space="preserve">UN    </v>
          </cell>
          <cell r="D277" t="str">
            <v>34,35</v>
          </cell>
        </row>
        <row r="278">
          <cell r="A278">
            <v>39642</v>
          </cell>
          <cell r="B278" t="str">
            <v>ANEL DE BORRACHA PARA VEDACAO DE DUTO PEAD CORRUGADO PARA ELETRICA, DN 1 1/2"</v>
          </cell>
          <cell r="C278" t="str">
            <v xml:space="preserve">UN    </v>
          </cell>
          <cell r="D278" t="str">
            <v>2,08</v>
          </cell>
        </row>
        <row r="279">
          <cell r="A279">
            <v>39641</v>
          </cell>
          <cell r="B279" t="str">
            <v>ANEL DE BORRACHA PARA VEDACAO DE DUTO PEAD CORRUGADO PARA ELETRICA, DN 1 1/4"</v>
          </cell>
          <cell r="C279" t="str">
            <v xml:space="preserve">UN    </v>
          </cell>
          <cell r="D279" t="str">
            <v>1,45</v>
          </cell>
        </row>
        <row r="280">
          <cell r="A280">
            <v>39643</v>
          </cell>
          <cell r="B280" t="str">
            <v>ANEL DE BORRACHA PARA VEDACAO DE DUTO PEAD CORRUGADO PARA ELETRICA, DN 2"</v>
          </cell>
          <cell r="C280" t="str">
            <v xml:space="preserve">UN    </v>
          </cell>
          <cell r="D280" t="str">
            <v>5,79</v>
          </cell>
        </row>
        <row r="281">
          <cell r="A281">
            <v>39644</v>
          </cell>
          <cell r="B281" t="str">
            <v>ANEL DE BORRACHA PARA VEDACAO DE DUTO PEAD CORRUGADO PARA ELETRICA, DN 3"</v>
          </cell>
          <cell r="C281" t="str">
            <v xml:space="preserve">UN    </v>
          </cell>
          <cell r="D281" t="str">
            <v>7,48</v>
          </cell>
        </row>
        <row r="282">
          <cell r="A282">
            <v>39645</v>
          </cell>
          <cell r="B282" t="str">
            <v>ANEL DE BORRACHA PARA VEDACAO DE DUTO PEAD CORRUGADO PARA ELETRICA, DN 4"</v>
          </cell>
          <cell r="C282" t="str">
            <v xml:space="preserve">UN    </v>
          </cell>
          <cell r="D282" t="str">
            <v>9,66</v>
          </cell>
        </row>
        <row r="283">
          <cell r="A283">
            <v>41610</v>
          </cell>
          <cell r="B283" t="str">
            <v>ANEL DE CONCRETO ARMADO COM FUNDO, PARA FOSSA E POCO 1,50 X *0,50* M</v>
          </cell>
          <cell r="C283" t="str">
            <v xml:space="preserve">UN    </v>
          </cell>
          <cell r="D283" t="str">
            <v>290,78</v>
          </cell>
        </row>
        <row r="284">
          <cell r="A284">
            <v>41611</v>
          </cell>
          <cell r="B284" t="str">
            <v>ANEL DE CONCRETO ARMADO COM FUNDO, PARA FOSSA E POCO 2,00 X *0,50* M</v>
          </cell>
          <cell r="C284" t="str">
            <v xml:space="preserve">UN    </v>
          </cell>
          <cell r="D284" t="str">
            <v>458,33</v>
          </cell>
        </row>
        <row r="285">
          <cell r="A285">
            <v>41612</v>
          </cell>
          <cell r="B285" t="str">
            <v>ANEL DE CONCRETO ARMADO COM FUNDO, PARA FOSSA E POCO 2,50 X *0,50* M</v>
          </cell>
          <cell r="C285" t="str">
            <v xml:space="preserve">UN    </v>
          </cell>
          <cell r="D285" t="str">
            <v>643,56</v>
          </cell>
        </row>
        <row r="286">
          <cell r="A286">
            <v>41637</v>
          </cell>
          <cell r="B286" t="str">
            <v>ANEL DE CONCRETO ARMADO, COM FUROS/DRENO PARA SUMIDOURO, D = 0,80 M, H = 0,50 M</v>
          </cell>
          <cell r="C286" t="str">
            <v xml:space="preserve">UN    </v>
          </cell>
          <cell r="D286" t="str">
            <v>60,16</v>
          </cell>
        </row>
        <row r="287">
          <cell r="A287">
            <v>41638</v>
          </cell>
          <cell r="B287" t="str">
            <v>ANEL DE CONCRETO ARMADO, COM FUROS/DRENO PARA SUMIDOURO, D = 1,00 M, H = 0,50M</v>
          </cell>
          <cell r="C287" t="str">
            <v xml:space="preserve">UN    </v>
          </cell>
          <cell r="D287" t="str">
            <v>78,36</v>
          </cell>
        </row>
        <row r="288">
          <cell r="A288">
            <v>41639</v>
          </cell>
          <cell r="B288" t="str">
            <v>ANEL DE CONCRETO ARMADO, COM FUROS/DRENO PARA SUMIDOURO, D = 1,50 M, H = 0,50 M</v>
          </cell>
          <cell r="C288" t="str">
            <v xml:space="preserve">UN    </v>
          </cell>
          <cell r="D288" t="str">
            <v>189,58</v>
          </cell>
        </row>
        <row r="289">
          <cell r="A289">
            <v>11789</v>
          </cell>
          <cell r="B289" t="str">
            <v>ANEL DE DISTRIBUICAO EM ACO GALVANIZADO PARA FIO FE-160</v>
          </cell>
          <cell r="C289" t="str">
            <v xml:space="preserve">UN    </v>
          </cell>
          <cell r="D289" t="str">
            <v>0,67</v>
          </cell>
        </row>
        <row r="290">
          <cell r="A290">
            <v>20975</v>
          </cell>
          <cell r="B290" t="str">
            <v>ANEL DE EXPANSAO EM COBRE, ENGATE RAPIDO 1 1/2", PARA EMPATACAO MANGUEIRA DE COMBATE A INCENDIO PREDIAL</v>
          </cell>
          <cell r="C290" t="str">
            <v xml:space="preserve">UN    </v>
          </cell>
          <cell r="D290" t="str">
            <v>8,64</v>
          </cell>
        </row>
        <row r="291">
          <cell r="A291">
            <v>20976</v>
          </cell>
          <cell r="B291" t="str">
            <v>ANEL DE EXPANSAO EM COBRE, ENGATE RAPIDO 2 1/2", PARA EMPATACAO MANGUEIRA DE COMBATE A INCENDIO PREDIAL</v>
          </cell>
          <cell r="C291" t="str">
            <v xml:space="preserve">UN    </v>
          </cell>
          <cell r="D291" t="str">
            <v>13,06</v>
          </cell>
        </row>
        <row r="292">
          <cell r="A292">
            <v>40340</v>
          </cell>
          <cell r="B292" t="str">
            <v>ANEL DE VEDACAO/JUNTA ELASTICA, H = *16* MM, PARA TUBO DE CONCRETO DN 300 MM</v>
          </cell>
          <cell r="C292" t="str">
            <v xml:space="preserve">UN    </v>
          </cell>
          <cell r="D292" t="str">
            <v>80,77</v>
          </cell>
        </row>
        <row r="293">
          <cell r="A293">
            <v>40341</v>
          </cell>
          <cell r="B293" t="str">
            <v>ANEL DE VEDACAO/JUNTA ELASTICA, H = *16* MM, PARA TUBO DE CONCRETO DN 400 MM</v>
          </cell>
          <cell r="C293" t="str">
            <v xml:space="preserve">UN    </v>
          </cell>
          <cell r="D293" t="str">
            <v>95,64</v>
          </cell>
        </row>
        <row r="294">
          <cell r="A294">
            <v>40342</v>
          </cell>
          <cell r="B294" t="str">
            <v>ANEL DE VEDACAO/JUNTA ELASTICA, H = *16* MM, PARA TUBO DE CONCRETO DN 500 MM</v>
          </cell>
          <cell r="C294" t="str">
            <v xml:space="preserve">UN    </v>
          </cell>
          <cell r="D294" t="str">
            <v>121,25</v>
          </cell>
        </row>
        <row r="295">
          <cell r="A295">
            <v>40343</v>
          </cell>
          <cell r="B295" t="str">
            <v>ANEL DE VEDACAO/JUNTA ELASTICA, H = *16* MM, PARA TUBO DE CONCRETO DN 600 MM</v>
          </cell>
          <cell r="C295" t="str">
            <v xml:space="preserve">UN    </v>
          </cell>
          <cell r="D295" t="str">
            <v>148,75</v>
          </cell>
        </row>
        <row r="296">
          <cell r="A296">
            <v>40344</v>
          </cell>
          <cell r="B296" t="str">
            <v>ANEL DE VEDACAO/JUNTA ELASTICA, H = *18* MM, PARA TUBO DE CONCRETO DN 700 MM</v>
          </cell>
          <cell r="C296" t="str">
            <v xml:space="preserve">UN    </v>
          </cell>
          <cell r="D296" t="str">
            <v>157,27</v>
          </cell>
        </row>
        <row r="297">
          <cell r="A297">
            <v>40345</v>
          </cell>
          <cell r="B297" t="str">
            <v>ANEL DE VEDACAO/JUNTA ELASTICA, H = *19* MM, PARA TUBO DE CONCRETO DN 800 MM</v>
          </cell>
          <cell r="C297" t="str">
            <v xml:space="preserve">UN    </v>
          </cell>
          <cell r="D297" t="str">
            <v>196,36</v>
          </cell>
        </row>
        <row r="298">
          <cell r="A298">
            <v>40346</v>
          </cell>
          <cell r="B298" t="str">
            <v>ANEL DE VEDACAO/JUNTA ELASTICA, H = *19* MM, PARA TUBO DE CONCRETO DN 900 MM</v>
          </cell>
          <cell r="C298" t="str">
            <v xml:space="preserve">UN    </v>
          </cell>
          <cell r="D298" t="str">
            <v>184,72</v>
          </cell>
        </row>
        <row r="299">
          <cell r="A299">
            <v>40347</v>
          </cell>
          <cell r="B299" t="str">
            <v>ANEL DE VEDACAO/JUNTA ELASTICA, H = *21* MM, PARA TUBO DE CONCRETO DN 1000 MM</v>
          </cell>
          <cell r="C299" t="str">
            <v xml:space="preserve">UN    </v>
          </cell>
          <cell r="D299" t="str">
            <v>228,40</v>
          </cell>
        </row>
        <row r="300">
          <cell r="A300">
            <v>38840</v>
          </cell>
          <cell r="B300" t="str">
            <v>ANEL DESLIZANTE / TRADICIONAL, METALICO, PARA TUBO PEX, DN 16 MM</v>
          </cell>
          <cell r="C300" t="str">
            <v xml:space="preserve">UN    </v>
          </cell>
          <cell r="D300" t="str">
            <v>2,09</v>
          </cell>
        </row>
        <row r="301">
          <cell r="A301">
            <v>38841</v>
          </cell>
          <cell r="B301" t="str">
            <v>ANEL DESLIZANTE / TRADICIONAL, METALICO, PARA TUBO PEX, DN 20 MM</v>
          </cell>
          <cell r="C301" t="str">
            <v xml:space="preserve">UN    </v>
          </cell>
          <cell r="D301" t="str">
            <v>2,32</v>
          </cell>
        </row>
        <row r="302">
          <cell r="A302">
            <v>38842</v>
          </cell>
          <cell r="B302" t="str">
            <v>ANEL DESLIZANTE / TRADICIONAL, METALICO, PARA TUBO PEX, DN 25 MM</v>
          </cell>
          <cell r="C302" t="str">
            <v xml:space="preserve">UN    </v>
          </cell>
          <cell r="D302" t="str">
            <v>4,59</v>
          </cell>
        </row>
        <row r="303">
          <cell r="A303">
            <v>38843</v>
          </cell>
          <cell r="B303" t="str">
            <v>ANEL DESLIZANTE / TRADICIONAL, METALICO, PARA TUBO PEX, DN 32 MM</v>
          </cell>
          <cell r="C303" t="str">
            <v xml:space="preserve">UN    </v>
          </cell>
          <cell r="D303" t="str">
            <v>7,17</v>
          </cell>
        </row>
        <row r="304">
          <cell r="A304">
            <v>43424</v>
          </cell>
          <cell r="B304" t="str">
            <v>ANEL EM CONCRETO ARMADO, LISO,  PARA FOSSAS SEPTICAS E SUMIDOUROS, COM FUNDO, DIAMETRO INTERNO DE 1,20 M E ALTURA DE 0,50 M</v>
          </cell>
          <cell r="C304" t="str">
            <v xml:space="preserve">UN    </v>
          </cell>
          <cell r="D304" t="str">
            <v>243,62</v>
          </cell>
        </row>
        <row r="305">
          <cell r="A305">
            <v>43426</v>
          </cell>
          <cell r="B305" t="str">
            <v>ANEL EM CONCRETO ARMADO, LISO, PARA FOSSAS SEPTICAS E SUMIDOUROS, COM FUNDO, DIAMETRO INTERNO DE 3,00 M E ALTURA DE 0,50 M</v>
          </cell>
          <cell r="C305" t="str">
            <v xml:space="preserve">UN    </v>
          </cell>
          <cell r="D305" t="str">
            <v>840,27</v>
          </cell>
        </row>
        <row r="306">
          <cell r="A306">
            <v>12565</v>
          </cell>
          <cell r="B306" t="str">
            <v>ANEL EM CONCRETO ARMADO, LISO, PARA FOSSAS SEPTICAS E SUMIDOUROS, SEM FUNDO, DIAMETRO INTERNO DE 2,00 M E ALTURA DE 0,50 M</v>
          </cell>
          <cell r="C306" t="str">
            <v xml:space="preserve">UN    </v>
          </cell>
          <cell r="D306" t="str">
            <v>294,67</v>
          </cell>
        </row>
        <row r="307">
          <cell r="A307">
            <v>12567</v>
          </cell>
          <cell r="B307" t="str">
            <v>ANEL EM CONCRETO ARMADO, LISO, PARA FOSSAS SEPTICAS E SUMIDOUROS, SEM FUNDO, DIAMETRO INTERNO DE 2,50 M E ALTURA DE 0,50 M</v>
          </cell>
          <cell r="C307" t="str">
            <v xml:space="preserve">UN    </v>
          </cell>
          <cell r="D307" t="str">
            <v>395,79</v>
          </cell>
        </row>
        <row r="308">
          <cell r="A308">
            <v>12568</v>
          </cell>
          <cell r="B308" t="str">
            <v>ANEL EM CONCRETO ARMADO, LISO, PARA FOSSAS SEPTICAS E SUMIDOUROS, SEM FUNDO, DIAMETRO INTERNO DE 3,00 M E ALTURA DE 0,50 M</v>
          </cell>
          <cell r="C308" t="str">
            <v xml:space="preserve">UN    </v>
          </cell>
          <cell r="D308" t="str">
            <v>554,11</v>
          </cell>
        </row>
        <row r="309">
          <cell r="A309">
            <v>43441</v>
          </cell>
          <cell r="B309" t="str">
            <v>ANEL EM CONCRETO ARMADO, LISO, PARA POCOS DE INSPECAO, COM FUNDO, DIAMETRO INTERNO DE 0,60 M E ALTURA DE 0,50 M</v>
          </cell>
          <cell r="C309" t="str">
            <v xml:space="preserve">UN    </v>
          </cell>
          <cell r="D309" t="str">
            <v>71,24</v>
          </cell>
        </row>
        <row r="310">
          <cell r="A310">
            <v>43423</v>
          </cell>
          <cell r="B310" t="str">
            <v>ANEL EM CONCRETO ARMADO, LISO, PARA POCOS DE INSPECAO, SEM FUNDO, DIAMETRO INTERNO DE 0,60 M E ALTURA DE 0,20 M</v>
          </cell>
          <cell r="C310" t="str">
            <v xml:space="preserve">UN    </v>
          </cell>
          <cell r="D310" t="str">
            <v>33,24</v>
          </cell>
        </row>
        <row r="311">
          <cell r="A311">
            <v>12532</v>
          </cell>
          <cell r="B311" t="str">
            <v>ANEL EM CONCRETO ARMADO, LISO, PARA POCOS DE INSPECAO, SEM FUNDO, DIAMETRO INTERNO DE 0,60 M E ALTURA DE 0,50 M</v>
          </cell>
          <cell r="C311" t="str">
            <v xml:space="preserve">UN    </v>
          </cell>
          <cell r="D311" t="str">
            <v>51,27</v>
          </cell>
        </row>
        <row r="312">
          <cell r="A312">
            <v>43444</v>
          </cell>
          <cell r="B312" t="str">
            <v>ANEL EM CONCRETO ARMADO, LISO, PARA POCOS DE VISITA, POCOS DE INSPECAO, FOSSAS SEPTICAS E SUMIDOUROS, COM FUNDO, DIAMETRO INTERNO DE 1,20 M E ALTURA DE 0,75 M</v>
          </cell>
          <cell r="C312" t="str">
            <v xml:space="preserve">UN    </v>
          </cell>
          <cell r="D312" t="str">
            <v>172,17</v>
          </cell>
        </row>
        <row r="313">
          <cell r="A313">
            <v>12551</v>
          </cell>
          <cell r="B313" t="str">
            <v>ANEL EM CONCRETO ARMADO, LISO, PARA POCOS DE VISITA, POCOS DE INSPECAO, FOSSAS SEPTICAS E SUMIDOUROS, SEM FUNDO, DIAMETRO INTERNO DE 1,20 M E ALTURA DE 0,50 M</v>
          </cell>
          <cell r="C313" t="str">
            <v xml:space="preserve">UN    </v>
          </cell>
          <cell r="D313" t="str">
            <v>122,83</v>
          </cell>
        </row>
        <row r="314">
          <cell r="A314">
            <v>43442</v>
          </cell>
          <cell r="B314" t="str">
            <v>ANEL EM CONCRETO ARMADO, LISO, PARA POCOS DE VISITAS, POCOS DE INSPECAO, FOSSAS SEPTICAS E SUMIDOUROS, COM FUNDO, DIAMETRO INTERNO DE 0,80 M E ALTURA DE 0,50 M</v>
          </cell>
          <cell r="C314" t="str">
            <v xml:space="preserve">UN    </v>
          </cell>
          <cell r="D314" t="str">
            <v>94,99</v>
          </cell>
        </row>
        <row r="315">
          <cell r="A315">
            <v>43443</v>
          </cell>
          <cell r="B315" t="str">
            <v>ANEL EM CONCRETO ARMADO, LISO, PARA POCOS DE VISITAS, POCOS DE INSPECAO, FOSSAS SEPTICAS E SUMIDOUROS, COM FUNDO, DIAMETRO INTERNO DE 1,00 M E ALTURA DE 0,50 M</v>
          </cell>
          <cell r="C315" t="str">
            <v xml:space="preserve">UN    </v>
          </cell>
          <cell r="D315" t="str">
            <v>124,67</v>
          </cell>
        </row>
        <row r="316">
          <cell r="A316">
            <v>12544</v>
          </cell>
          <cell r="B316" t="str">
            <v>ANEL EM CONCRETO ARMADO, LISO, PARA POCOS DE VISITAS, POCOS DE INSPECAO, FOSSAS SEPTICAS E SUMIDOUROS, SEM FUNDO, DIAMETRO INTERNO DE 0,80 M E ALTURA DE 0,50 M</v>
          </cell>
          <cell r="C316" t="str">
            <v xml:space="preserve">UN    </v>
          </cell>
          <cell r="D316" t="str">
            <v>67,28</v>
          </cell>
        </row>
        <row r="317">
          <cell r="A317">
            <v>12547</v>
          </cell>
          <cell r="B317" t="str">
            <v>ANEL EM CONCRETO ARMADO, LISO, PARA POCOS DE VISITAS, POCOS DE INSPECAO, FOSSAS SEPTICAS E SUMIDOUROS, SEM FUNDO, DIAMETRO INTERNO DE 1,00 M E ALTURA DE 0,50 M</v>
          </cell>
          <cell r="C317" t="str">
            <v xml:space="preserve">UN    </v>
          </cell>
          <cell r="D317" t="str">
            <v>90,49</v>
          </cell>
        </row>
        <row r="318">
          <cell r="A318">
            <v>43445</v>
          </cell>
          <cell r="B318" t="str">
            <v>ANEL EM CONCRETO ARMADO, LISO, PARA, POCOS DE VISITA, POCOS DE INSPECAO, FOSSAS SEPTICAS E SUMIDOUROS, COM FUNDO, DIAMETRO INTERNO DE 1,50 M E ALTURA DE 1,00 M</v>
          </cell>
          <cell r="C318" t="str">
            <v xml:space="preserve">UN    </v>
          </cell>
          <cell r="D318" t="str">
            <v>237,47</v>
          </cell>
        </row>
        <row r="319">
          <cell r="A319">
            <v>12563</v>
          </cell>
          <cell r="B319" t="str">
            <v>ANEL EM CONCRETO ARMADO, LISO, PARA, POCOS DE VISITA, POCOS DE INSPECAO, FOSSAS SEPTICAS E SUMIDOUROS, SEM FUNDO, DIAMETRO INTERNO DE 1,50 M E ALTURA DE 0,50 M</v>
          </cell>
          <cell r="C319" t="str">
            <v xml:space="preserve">UN    </v>
          </cell>
          <cell r="D319" t="str">
            <v>169,90</v>
          </cell>
        </row>
        <row r="320">
          <cell r="A320">
            <v>43425</v>
          </cell>
          <cell r="B320" t="str">
            <v>ANEL EM CONCRETO ARMADO, PERFURADO,  PARA FOSSAS SEPTICAS E SUMIDOUROS, SEM FUNDO, DIAMETRO INTERNO DE 1,20 M E ALTURA DE 0,50 M</v>
          </cell>
          <cell r="C320" t="str">
            <v xml:space="preserve">UN    </v>
          </cell>
          <cell r="D320" t="str">
            <v>106,86</v>
          </cell>
        </row>
        <row r="321">
          <cell r="A321">
            <v>43446</v>
          </cell>
          <cell r="B321" t="str">
            <v>ANEL EM CONCRETO ARMADO, PERFURADO, PARA FOSSAS SEPTICAS E SUMIDOUROS, SEM FUNDO, DIAMETRO INTERNO DE 2,00 M E ALTURA DE 0,50 M</v>
          </cell>
          <cell r="C321" t="str">
            <v xml:space="preserve">UN    </v>
          </cell>
          <cell r="D321" t="str">
            <v>225,60</v>
          </cell>
        </row>
        <row r="322">
          <cell r="A322">
            <v>43447</v>
          </cell>
          <cell r="B322" t="str">
            <v>ANEL EM CONCRETO ARMADO, PERFURADO, PARA FOSSAS SEPTICAS E SUMIDOUROS, SEM FUNDO, DIAMETRO INTERNO DE 2,50 M E ALTURA DE 0,50 M</v>
          </cell>
          <cell r="C322" t="str">
            <v xml:space="preserve">UN    </v>
          </cell>
          <cell r="D322" t="str">
            <v>277,05</v>
          </cell>
        </row>
        <row r="323">
          <cell r="A323">
            <v>43448</v>
          </cell>
          <cell r="B323" t="str">
            <v>ANEL EM CONCRETO ARMADO, PERFURADO, PARA FOSSAS SEPTICAS E SUMIDOUROS, SEM FUNDO, DIAMETRO INTERNO DE 3,00 M E ALTURA DE 0,50 M</v>
          </cell>
          <cell r="C323" t="str">
            <v xml:space="preserve">UN    </v>
          </cell>
          <cell r="D323" t="str">
            <v>387,88</v>
          </cell>
        </row>
        <row r="324">
          <cell r="A324">
            <v>13761</v>
          </cell>
          <cell r="B324" t="str">
            <v>APARELHO CORTE OXI-ACETILENO PARA SOLDA E CORTE CONTENDO MACARICO SOLDA, BICO DE CORTE, CILINDROS, REGULADORES, MANGUEIRAS E CARRINHO</v>
          </cell>
          <cell r="C324" t="str">
            <v xml:space="preserve">UN    </v>
          </cell>
          <cell r="D324" t="str">
            <v>2.654,43</v>
          </cell>
        </row>
        <row r="325">
          <cell r="A325">
            <v>12888</v>
          </cell>
          <cell r="B325" t="str">
            <v>APARELHO DE APOIO DE NEOPRENE FRETADO, 60 X 45 X 7,6 CM, COM FRETAGEM DE ACO DE 4 MM INTERCALADAS COM ELASTOMERO DE 11 MM E REVESTIMENTO FINAL COM ELASTOMERO DE 6 MM</v>
          </cell>
          <cell r="C325" t="str">
            <v xml:space="preserve">DM3   </v>
          </cell>
          <cell r="D325" t="str">
            <v>96,72</v>
          </cell>
        </row>
        <row r="326">
          <cell r="A326">
            <v>12889</v>
          </cell>
          <cell r="B326" t="str">
            <v>APARELHO DE APOIO DE NEOPRENE SIMPLES/ NAO FRETADO, 100 X 100 CM, ESPESSURA 6,3 MM</v>
          </cell>
          <cell r="C326" t="str">
            <v xml:space="preserve">DM3   </v>
          </cell>
          <cell r="D326" t="str">
            <v>63,16</v>
          </cell>
        </row>
        <row r="327">
          <cell r="A327">
            <v>4814</v>
          </cell>
          <cell r="B327" t="str">
            <v>APARELHO SINALIZADOR LUMINOSO COM LED, PARA SAIDA GARAGEM, COM 2 LENTES EM POLICARBONATO, BIVOLT (INCLUI SUPORTE DE FIXACAO)</v>
          </cell>
          <cell r="C327" t="str">
            <v xml:space="preserve">UN    </v>
          </cell>
          <cell r="D327" t="str">
            <v>98,94</v>
          </cell>
        </row>
        <row r="328">
          <cell r="A328">
            <v>25967</v>
          </cell>
          <cell r="B328" t="str">
            <v>APOIO DO PORTA DENTE PARA FRESADORA DE ASFALTO</v>
          </cell>
          <cell r="C328" t="str">
            <v xml:space="preserve">UN    </v>
          </cell>
          <cell r="D328" t="str">
            <v>1.816,26</v>
          </cell>
        </row>
        <row r="329">
          <cell r="A329">
            <v>6122</v>
          </cell>
          <cell r="B329" t="str">
            <v>APONTADOR OU APROPRIADOR DE MAO DE OBRA</v>
          </cell>
          <cell r="C329" t="str">
            <v xml:space="preserve">H     </v>
          </cell>
          <cell r="D329" t="str">
            <v>14,24</v>
          </cell>
        </row>
        <row r="330">
          <cell r="A330">
            <v>40810</v>
          </cell>
          <cell r="B330" t="str">
            <v>APONTADOR OU APROPRIADOR DE MAO DE OBRA (MENSALISTA)</v>
          </cell>
          <cell r="C330" t="str">
            <v xml:space="preserve">MES   </v>
          </cell>
          <cell r="D330" t="str">
            <v>2.485,97</v>
          </cell>
        </row>
        <row r="331">
          <cell r="A331">
            <v>21100</v>
          </cell>
          <cell r="B331" t="str">
            <v>AQUECEDOR DE AGUA A GAS GLP/GN COM CAPACIDADE DE ARMAZENAMENTO DE 50 A 80 L</v>
          </cell>
          <cell r="C331" t="str">
            <v xml:space="preserve">UN    </v>
          </cell>
          <cell r="D331" t="str">
            <v>2.506,82</v>
          </cell>
        </row>
        <row r="332">
          <cell r="A332">
            <v>11816</v>
          </cell>
          <cell r="B332" t="str">
            <v>AQUECEDOR DE AGUA ELETRICO  RESERVATORIO DE 100 L CILINDRICO EM COBRE, REFORCADO COM ACO CARBONO, MONOFASICO, TENSAO NOMINAL 220 V</v>
          </cell>
          <cell r="C332" t="str">
            <v xml:space="preserve">UN    </v>
          </cell>
          <cell r="D332" t="str">
            <v>2.673,00</v>
          </cell>
        </row>
        <row r="333">
          <cell r="A333">
            <v>11814</v>
          </cell>
          <cell r="B333" t="str">
            <v>AQUECEDOR DE AGUA ELETRICO  RESERVATORIO DE 500 L CILINDRICO EM COBRE, REFORCADO COM ACO CARBONO, MONOFASICO, TENSAO NOMINAL 220 V</v>
          </cell>
          <cell r="C333" t="str">
            <v xml:space="preserve">UN    </v>
          </cell>
          <cell r="D333" t="str">
            <v>5.818,45</v>
          </cell>
        </row>
        <row r="334">
          <cell r="A334">
            <v>14186</v>
          </cell>
          <cell r="B334" t="str">
            <v>AQUECEDOR DE AGUA ELETRICO  RESERVATORIO DE 500 L CILINDRICO EM COBRE, REFORCADO COM ACO CARBONO, TRIFASICO, TENSAO NOMINAL 220/380/400 V, POTENCIA 24 KW</v>
          </cell>
          <cell r="C334" t="str">
            <v xml:space="preserve">UN    </v>
          </cell>
          <cell r="D334" t="str">
            <v>7.305,85</v>
          </cell>
        </row>
        <row r="335">
          <cell r="A335">
            <v>14185</v>
          </cell>
          <cell r="B335" t="str">
            <v>AQUECEDOR DE AGUA ELETRICO  RESERVATORIO DE 700 L CILINDRICO EM COBRE, REFORCADO COM ACO CARBONO, MONOFASICO, TENSAO NOMINAL 220 V</v>
          </cell>
          <cell r="C335" t="str">
            <v xml:space="preserve">UN    </v>
          </cell>
          <cell r="D335" t="str">
            <v>9.463,92</v>
          </cell>
        </row>
        <row r="336">
          <cell r="A336">
            <v>11811</v>
          </cell>
          <cell r="B336" t="str">
            <v>AQUECEDOR DE AGUA ELETRICO HORIZONTAL, RESERVATORIO DE 200 L CILINDRICO EM COBRE, REFORCADO COM ACO CARBONO, MONOFASICO, TENSAO NOMINAL 220 V</v>
          </cell>
          <cell r="C336" t="str">
            <v xml:space="preserve">UN    </v>
          </cell>
          <cell r="D336" t="str">
            <v>3.618,64</v>
          </cell>
        </row>
        <row r="337">
          <cell r="A337">
            <v>26038</v>
          </cell>
          <cell r="B337" t="str">
            <v>AQUECEDOR DE OLEO BPF (FLUIDO) TERMICO, CAPACIDADE DE 300.000 KCAL/H</v>
          </cell>
          <cell r="C337" t="str">
            <v xml:space="preserve">UN    </v>
          </cell>
          <cell r="D337" t="str">
            <v>202.992,51</v>
          </cell>
        </row>
        <row r="338">
          <cell r="A338">
            <v>34482</v>
          </cell>
          <cell r="B338" t="str">
            <v>AQUECEDOR SOLAR  CAPACIDADE DO RESERVATORIO 800 L, INCLUI 8 PLACAS COLETORAS DE 1,42 M2</v>
          </cell>
          <cell r="C338" t="str">
            <v xml:space="preserve">UN    </v>
          </cell>
          <cell r="D338" t="str">
            <v>5.568,10</v>
          </cell>
        </row>
        <row r="339">
          <cell r="A339">
            <v>34469</v>
          </cell>
          <cell r="B339" t="str">
            <v>AQUECEDOR SOLAR CAPACIDADE DO RESERVATORIO 1000 L, INCLUI 10 PLACAS COLETORAS DE 1,42 M2</v>
          </cell>
          <cell r="C339" t="str">
            <v xml:space="preserve">UN    </v>
          </cell>
          <cell r="D339" t="str">
            <v>8.613,16</v>
          </cell>
        </row>
        <row r="340">
          <cell r="A340">
            <v>34472</v>
          </cell>
          <cell r="B340" t="str">
            <v>AQUECEDOR SOLAR CAPACIDADE DO RESERVATORIO 200 L, INCLUI 2 PLACAS COLETORAS DE 1,42 M2</v>
          </cell>
          <cell r="C340" t="str">
            <v xml:space="preserve">UN    </v>
          </cell>
          <cell r="D340" t="str">
            <v>2.650,00</v>
          </cell>
        </row>
        <row r="341">
          <cell r="A341">
            <v>34476</v>
          </cell>
          <cell r="B341" t="str">
            <v>AQUECEDOR SOLAR CAPACIDADE DO RESERVATORIO 400L, INCLUI 4 PLACAS COLETORAS DE 1,42 M2</v>
          </cell>
          <cell r="C341" t="str">
            <v xml:space="preserve">UN    </v>
          </cell>
          <cell r="D341" t="str">
            <v>4.492,12</v>
          </cell>
        </row>
        <row r="342">
          <cell r="A342">
            <v>34477</v>
          </cell>
          <cell r="B342" t="str">
            <v>AQUECEDOR SOLAR CAPACIDADE DO RESERVATORIO 600 L, INCLUI 6 PLACAS COLETORAS DE 1,42 M2</v>
          </cell>
          <cell r="C342" t="str">
            <v xml:space="preserve">UN    </v>
          </cell>
          <cell r="D342" t="str">
            <v>5.961,92</v>
          </cell>
        </row>
        <row r="343">
          <cell r="A343">
            <v>42425</v>
          </cell>
          <cell r="B343" t="str">
            <v>AR CONDICIONADO SPLIT INVERTER, HI-WALL (PAREDE), 12000 BTU/H, CICLO FRIO, 60HZ, CLASSIFICACAO A (SELO PROCEL), GAS HFC, CONTROLE S/FIO</v>
          </cell>
          <cell r="C343" t="str">
            <v xml:space="preserve">UN    </v>
          </cell>
          <cell r="D343" t="str">
            <v>1.803,93</v>
          </cell>
        </row>
        <row r="344">
          <cell r="A344">
            <v>42422</v>
          </cell>
          <cell r="B344" t="str">
            <v>AR CONDICIONADO SPLIT INVERTER, HI-WALL (PAREDE), 18000 BTU/H, CICLO FRIO, 60HZ, CLASSIFICACAO A (SELO PROCEL), GAS HFC, CONTROLE S/FIO</v>
          </cell>
          <cell r="C344" t="str">
            <v xml:space="preserve">UN    </v>
          </cell>
          <cell r="D344" t="str">
            <v>2.678,00</v>
          </cell>
        </row>
        <row r="345">
          <cell r="A345">
            <v>43184</v>
          </cell>
          <cell r="B345" t="str">
            <v>AR CONDICIONADO SPLIT INVERTER, HI-WALL (PAREDE), 24000 BTU/H, CICLO FRIO, 60HZ, CLASSIFICACAO A - SELO PROCEL, GAS HFC, CONTROLE S/FIO</v>
          </cell>
          <cell r="C345" t="str">
            <v xml:space="preserve">UN    </v>
          </cell>
          <cell r="D345" t="str">
            <v>3.701,25</v>
          </cell>
        </row>
        <row r="346">
          <cell r="A346">
            <v>42424</v>
          </cell>
          <cell r="B346" t="str">
            <v>AR CONDICIONADO SPLIT INVERTER, HI-WALL (PAREDE), 9000 BTU/H, CICLO FRIO, 60HZ, CLASSIFICACAO A (SELO PROCEL), GAS HFC, CONTROLE S/FIO</v>
          </cell>
          <cell r="C346" t="str">
            <v xml:space="preserve">UN    </v>
          </cell>
          <cell r="D346" t="str">
            <v>1.611,07</v>
          </cell>
        </row>
        <row r="347">
          <cell r="A347">
            <v>42421</v>
          </cell>
          <cell r="B347" t="str">
            <v>AR CONDICIONADO SPLIT INVERTER, PISO TETO, APRESENTANDO ENTRE 54000 E 58000 BTU/H, CICLO FRIO, 60HZ, CLASSIFICACAO ENERGETICA A OU B (SELO PROCEL), GAS HFC, CONTROLE S/FIO</v>
          </cell>
          <cell r="C347" t="str">
            <v xml:space="preserve">UN    </v>
          </cell>
          <cell r="D347" t="str">
            <v>14.668,61</v>
          </cell>
        </row>
        <row r="348">
          <cell r="A348">
            <v>42416</v>
          </cell>
          <cell r="B348" t="str">
            <v>AR CONDICIONADO SPLIT INVERTER, PISO TETO, 18000 BTU/H, CICLO FRIO, 60HZ, CLASSIFICACAO ENERGETICA A OU B (SELO PROCEL), GAS HFC, CONTROLE S/FIO</v>
          </cell>
          <cell r="C348" t="str">
            <v xml:space="preserve">UN    </v>
          </cell>
          <cell r="D348" t="str">
            <v>6.945,14</v>
          </cell>
        </row>
        <row r="349">
          <cell r="A349">
            <v>42417</v>
          </cell>
          <cell r="B349" t="str">
            <v>AR CONDICIONADO SPLIT INVERTER, PISO TETO, 24000 BTU/H, CICLO FRIO, 60HZ, CLASSIFICACAO ENERGETICA A OU B (SELO PROCEL), GAS HFC, CONTROLE S/FIO</v>
          </cell>
          <cell r="C349" t="str">
            <v xml:space="preserve">UN    </v>
          </cell>
          <cell r="D349" t="str">
            <v>7.786,06</v>
          </cell>
        </row>
        <row r="350">
          <cell r="A350">
            <v>42419</v>
          </cell>
          <cell r="B350" t="str">
            <v>AR CONDICIONADO SPLIT INVERTER, PISO TETO, 36000 BTU/H, CICLO FRIO, 60HZ, CLASSIFICACAO ENERGETICA A OU B (SELO PROCEL), GAS HFC, CONTROLE S/FIO</v>
          </cell>
          <cell r="C350" t="str">
            <v xml:space="preserve">UN    </v>
          </cell>
          <cell r="D350" t="str">
            <v>8.796,60</v>
          </cell>
        </row>
        <row r="351">
          <cell r="A351">
            <v>42420</v>
          </cell>
          <cell r="B351" t="str">
            <v>AR CONDICIONADO SPLIT INVERTER, PISO TETO, 48000 BTU/H, CICLO FRIO, 60HZ, CLASSIFICACAO ENERGETICA A OU B (SELO PROCEL), GAS HFC, CONTROLE S/FIO</v>
          </cell>
          <cell r="C351" t="str">
            <v xml:space="preserve">UN    </v>
          </cell>
          <cell r="D351" t="str">
            <v>12.090,28</v>
          </cell>
        </row>
        <row r="352">
          <cell r="A352">
            <v>43195</v>
          </cell>
          <cell r="B352" t="str">
            <v>AR CONDICIONADO SPLIT ON/OFF, CASSETE (TETO), FRIO 4 VIAS 18000 BTUS/H, CLASSIFICACAO ENERGETICA C - SELO PROCEL, GAS HFC, CONTROLE S/ FIO</v>
          </cell>
          <cell r="C352" t="str">
            <v xml:space="preserve">UN    </v>
          </cell>
          <cell r="D352" t="str">
            <v>4.257,16</v>
          </cell>
        </row>
        <row r="353">
          <cell r="A353">
            <v>43196</v>
          </cell>
          <cell r="B353" t="str">
            <v>AR CONDICIONADO SPLIT ON/OFF, CASSETE (TETO), FRIO 4 VIAS 24000 BTUS/H, CLASSIFICACAO ENERGETICA C - SELO PROCEL, GAS HFC, CONTROLE S/ FIO</v>
          </cell>
          <cell r="C353" t="str">
            <v xml:space="preserve">UN    </v>
          </cell>
          <cell r="D353" t="str">
            <v>5.276,13</v>
          </cell>
        </row>
        <row r="354">
          <cell r="A354">
            <v>43198</v>
          </cell>
          <cell r="B354" t="str">
            <v>AR CONDICIONADO SPLIT ON/OFF, CASSETE (TETO), FRIO 4 VIAS 36000 BTUS/H, CLASSIFICACAO ENERGETICA C - SELO PROCEL, GAS HFC, CONTROLE S/ FIO</v>
          </cell>
          <cell r="C354" t="str">
            <v xml:space="preserve">UN    </v>
          </cell>
          <cell r="D354" t="str">
            <v>7.840,21</v>
          </cell>
        </row>
        <row r="355">
          <cell r="A355">
            <v>43199</v>
          </cell>
          <cell r="B355" t="str">
            <v>AR CONDICIONADO SPLIT ON/OFF, CASSETE (TETO), FRIO 4 VIAS 48000 BTUS/H, CLASSIFICACAO ENERGETICA C - SELO PROCEL, GAS HFC, CONTROLE S/ FIO</v>
          </cell>
          <cell r="C355" t="str">
            <v xml:space="preserve">UN    </v>
          </cell>
          <cell r="D355" t="str">
            <v>8.127,50</v>
          </cell>
        </row>
        <row r="356">
          <cell r="A356">
            <v>43200</v>
          </cell>
          <cell r="B356" t="str">
            <v>AR CONDICIONADO SPLIT ON/OFF, CASSETE (TETO), FRIO 4 VIAS 60000 BTUS/H, CLASSIFICACAO ENERGETICA C - SELO PROCEL, GAS HFC, CONTROLE S/ FIO</v>
          </cell>
          <cell r="C356" t="str">
            <v xml:space="preserve">UN    </v>
          </cell>
          <cell r="D356" t="str">
            <v>9.326,90</v>
          </cell>
        </row>
        <row r="357">
          <cell r="A357">
            <v>39556</v>
          </cell>
          <cell r="B357" t="str">
            <v>AR CONDICIONADO SPLIT ON/OFF, CASSETE (TETO), 18000 BTUS/H, CICLO QUENTE/FRIO, 60 HZ, CLASSIFICACAO ENERGETICA C - SELO PROCEL, GAS HFC, CONTROLE S/ FIO</v>
          </cell>
          <cell r="C357" t="str">
            <v xml:space="preserve">UN    </v>
          </cell>
          <cell r="D357" t="str">
            <v>5.094,08</v>
          </cell>
        </row>
        <row r="358">
          <cell r="A358">
            <v>39557</v>
          </cell>
          <cell r="B358" t="str">
            <v>AR CONDICIONADO SPLIT ON/OFF, CASSETE (TETO), 24000 BTUS/H, CICLO QUENTE/FRIO, 60 HZ, CLASSIFICACAO ENERGETICA C - SELO PROCEL, GAS HFC, CONTROLE S/ FIO</v>
          </cell>
          <cell r="C358" t="str">
            <v xml:space="preserve">UN    </v>
          </cell>
          <cell r="D358" t="str">
            <v>5.485,21</v>
          </cell>
        </row>
        <row r="359">
          <cell r="A359">
            <v>39559</v>
          </cell>
          <cell r="B359" t="str">
            <v>AR CONDICIONADO SPLIT ON/OFF, CASSETE (TETO), 36000 BTUS/H, CICLO QUENTE/FRIO, 60 HZ, CLASSIFICACAO ENERGETICA A - SELO PROCEL, GAS HFC, CONTROLE S/ FIO</v>
          </cell>
          <cell r="C359" t="str">
            <v xml:space="preserve">UN    </v>
          </cell>
          <cell r="D359" t="str">
            <v>8.106,09</v>
          </cell>
        </row>
        <row r="360">
          <cell r="A360">
            <v>39560</v>
          </cell>
          <cell r="B360" t="str">
            <v>AR CONDICIONADO SPLIT ON/OFF, CASSETE (TETO), 48000 BTUS/H, CICLO QUENTE/FRIO, 60 HZ, CLASSIFICACAO ENERGETICA A - SELO PROCEL, GAS HFC, CONTROLE S/ FIO</v>
          </cell>
          <cell r="C360" t="str">
            <v xml:space="preserve">UN    </v>
          </cell>
          <cell r="D360" t="str">
            <v>9.377,95</v>
          </cell>
        </row>
        <row r="361">
          <cell r="A361">
            <v>39561</v>
          </cell>
          <cell r="B361" t="str">
            <v>AR CONDICIONADO SPLIT ON/OFF, CASSETE (TETO), 60000 BTUS/H, CICLO QUENTE/FRIO, 60 HZ, CLASSIFICACAO ENERGETICA A - SELO PROCEL, GAS HFC, CONTROLE S/ FIO</v>
          </cell>
          <cell r="C361" t="str">
            <v xml:space="preserve">UN    </v>
          </cell>
          <cell r="D361" t="str">
            <v>9.810,54</v>
          </cell>
        </row>
        <row r="362">
          <cell r="A362">
            <v>43190</v>
          </cell>
          <cell r="B362" t="str">
            <v>AR CONDICIONADO SPLIT ON/OFF, HI-WALL (PAREDE), 12000 BTUS/H, CICLO FRIO, 60 HZ, CLASSIFICACAO ENERGETICA A - SELO PROCEL, GAS HFC, CONTROLE S/ FIO</v>
          </cell>
          <cell r="C362" t="str">
            <v xml:space="preserve">UN    </v>
          </cell>
          <cell r="D362" t="str">
            <v>1.447,77</v>
          </cell>
        </row>
        <row r="363">
          <cell r="A363">
            <v>39555</v>
          </cell>
          <cell r="B363" t="str">
            <v>AR CONDICIONADO SPLIT ON/OFF, HI-WALL (PAREDE), 12000 BTUS/H, CICLO QUENTE/FRIO, 60 HZ, CLASSIFICACAO ENERGETICA A - SELO PROCEL, GAS HFC, CONTROLE S/ FIO</v>
          </cell>
          <cell r="C363" t="str">
            <v xml:space="preserve">UN    </v>
          </cell>
          <cell r="D363" t="str">
            <v>1.566,12</v>
          </cell>
        </row>
        <row r="364">
          <cell r="A364">
            <v>43191</v>
          </cell>
          <cell r="B364" t="str">
            <v>AR CONDICIONADO SPLIT ON/OFF, HI-WALL (PAREDE), 18000 BTUS/H, CICLO FRIO, 60 HZ, CLASSIFICACAO ENERGETICA A - SELO PROCEL, GAS HFC, CONTROLE S/ FIO</v>
          </cell>
          <cell r="C364" t="str">
            <v xml:space="preserve">UN    </v>
          </cell>
          <cell r="D364" t="str">
            <v>2.083,15</v>
          </cell>
        </row>
        <row r="365">
          <cell r="A365">
            <v>39548</v>
          </cell>
          <cell r="B365" t="str">
            <v>AR CONDICIONADO SPLIT ON/OFF, HI-WALL (PAREDE), 18000 BTUS/H, CICLO QUENTE/FRIO, 60 HZ, CLASSIFICACAO ENERGETICA A - SELO PROCEL, GAS HFC, CONTROLE S/ FIO</v>
          </cell>
          <cell r="C365" t="str">
            <v xml:space="preserve">UN    </v>
          </cell>
          <cell r="D365" t="str">
            <v>2.323,04</v>
          </cell>
        </row>
        <row r="366">
          <cell r="A366">
            <v>43192</v>
          </cell>
          <cell r="B366" t="str">
            <v>AR CONDICIONADO SPLIT ON/OFF, HI-WALL (PAREDE), 24000 BTUS/H, CICLO FRIO, 60 HZ, CLASSIFICACAO ENERGETICA A - SELO PROCEL, GAS HFC, CONTROLE S/ FIO</v>
          </cell>
          <cell r="C366" t="str">
            <v xml:space="preserve">UN    </v>
          </cell>
          <cell r="D366" t="str">
            <v>2.728,74</v>
          </cell>
        </row>
        <row r="367">
          <cell r="A367">
            <v>39554</v>
          </cell>
          <cell r="B367" t="str">
            <v>AR CONDICIONADO SPLIT ON/OFF, HI-WALL (PAREDE), 24000 BTUS/H, CICLO QUENTE/FRIO, 60 HZ, CLASSIFICACAO ENERGETICA A - SELO PROCEL, GAS HFC, CONTROLE S/ FIO</v>
          </cell>
          <cell r="C367" t="str">
            <v xml:space="preserve">UN    </v>
          </cell>
          <cell r="D367" t="str">
            <v>3.071,87</v>
          </cell>
        </row>
        <row r="368">
          <cell r="A368">
            <v>43194</v>
          </cell>
          <cell r="B368" t="str">
            <v>AR CONDICIONADO SPLIT ON/OFF, HI-WALL (PAREDE), 9000 BTUS/H, CICLO FRIO, 60 HZ, CLASSIFICACAO ENERGETICA A - SELO PROCEL, GAS HFC, CONTROLE S/ FIO</v>
          </cell>
          <cell r="C368" t="str">
            <v xml:space="preserve">UN    </v>
          </cell>
          <cell r="D368" t="str">
            <v>1.240,26</v>
          </cell>
        </row>
        <row r="369">
          <cell r="A369">
            <v>39551</v>
          </cell>
          <cell r="B369" t="str">
            <v>AR CONDICIONADO SPLIT ON/OFF, HI-WALL (PAREDE), 9000 BTUS/H, CICLO QUENTE/FRIO, 60 HZ, CLASSIFICACAO ENERGETICA A - SELO PROCEL, GAS HFC, CONTROLE S/ FIO</v>
          </cell>
          <cell r="C369" t="str">
            <v xml:space="preserve">UN    </v>
          </cell>
          <cell r="D369" t="str">
            <v>1.365,66</v>
          </cell>
        </row>
        <row r="370">
          <cell r="A370">
            <v>43185</v>
          </cell>
          <cell r="B370" t="str">
            <v>AR CONDICIONADO SPLIT ON/OFF, PISO TETO, 18.000 BTU/H, CICLO FRIO, 60HZ, CLASSIFICACAO ENERGETICA C - SELO PROCEL, GAS HFC, CONTROLE S/FIO</v>
          </cell>
          <cell r="C370" t="str">
            <v xml:space="preserve">UN    </v>
          </cell>
          <cell r="D370" t="str">
            <v>3.880,97</v>
          </cell>
        </row>
        <row r="371">
          <cell r="A371">
            <v>43186</v>
          </cell>
          <cell r="B371" t="str">
            <v>AR CONDICIONADO SPLIT ON/OFF, PISO TETO, 24.000 BTU/H, CICLO FRIO, 60HZ, CLASSIFICACAO ENERGETICA C - SELO PROCEL, GAS HFC, CONTROLE S/FIO</v>
          </cell>
          <cell r="C371" t="str">
            <v xml:space="preserve">UN    </v>
          </cell>
          <cell r="D371" t="str">
            <v>4.093,64</v>
          </cell>
        </row>
        <row r="372">
          <cell r="A372">
            <v>43187</v>
          </cell>
          <cell r="B372" t="str">
            <v>AR CONDICIONADO SPLIT ON/OFF, PISO TETO, 36.000 BTU/H, CICLO FRIO, 60HZ, CLASSIFICACAO ENERGETICA C - SELO PROCEL, GAS HFC, CONTROLE S/FIO</v>
          </cell>
          <cell r="C372" t="str">
            <v xml:space="preserve">UN    </v>
          </cell>
          <cell r="D372" t="str">
            <v>5.432,31</v>
          </cell>
        </row>
        <row r="373">
          <cell r="A373">
            <v>43188</v>
          </cell>
          <cell r="B373" t="str">
            <v>AR CONDICIONADO SPLIT ON/OFF, PISO TETO, 48.000 BTU/H, CICLO FRIO, 60HZ, CLASSIFICACAO ENERGETICA C - SELO PROCEL, GAS HFC, CONTROLE S/FIO</v>
          </cell>
          <cell r="C373" t="str">
            <v xml:space="preserve">UN    </v>
          </cell>
          <cell r="D373" t="str">
            <v>6.581,96</v>
          </cell>
        </row>
        <row r="374">
          <cell r="A374">
            <v>43189</v>
          </cell>
          <cell r="B374" t="str">
            <v>AR CONDICIONADO SPLIT ON/OFF, PISO TETO, 60.000 BTU/H, CICLO FRIO, 60HZ, CLASSIFICACAO ENERGETICA C - SELO PROCEL, GAS HFC, CONTROLE S/FIO</v>
          </cell>
          <cell r="C374" t="str">
            <v xml:space="preserve">UN    </v>
          </cell>
          <cell r="D374" t="str">
            <v>7.403,61</v>
          </cell>
        </row>
        <row r="375">
          <cell r="A375">
            <v>39580</v>
          </cell>
          <cell r="B375" t="str">
            <v>AR-CONDICIONADO FRIO SPLITAO INVERTER 30 TR</v>
          </cell>
          <cell r="C375" t="str">
            <v xml:space="preserve">UN    </v>
          </cell>
          <cell r="D375" t="str">
            <v>58.343,49</v>
          </cell>
        </row>
        <row r="376">
          <cell r="A376">
            <v>39577</v>
          </cell>
          <cell r="B376" t="str">
            <v>AR-CONDICIONADO FRIO SPLITAO MODULAR 10 TR</v>
          </cell>
          <cell r="C376" t="str">
            <v xml:space="preserve">UN    </v>
          </cell>
          <cell r="D376" t="str">
            <v>18.261,39</v>
          </cell>
        </row>
        <row r="377">
          <cell r="A377">
            <v>39578</v>
          </cell>
          <cell r="B377" t="str">
            <v>AR-CONDICIONADO FRIO SPLITAO MODULAR 15 TR</v>
          </cell>
          <cell r="C377" t="str">
            <v xml:space="preserve">UN    </v>
          </cell>
          <cell r="D377" t="str">
            <v>23.566,68</v>
          </cell>
        </row>
        <row r="378">
          <cell r="A378">
            <v>39579</v>
          </cell>
          <cell r="B378" t="str">
            <v>AR-CONDICIONADO FRIO SPLITAO MODULAR 20 TR</v>
          </cell>
          <cell r="C378" t="str">
            <v xml:space="preserve">UN    </v>
          </cell>
          <cell r="D378" t="str">
            <v>34.287,68</v>
          </cell>
        </row>
        <row r="379">
          <cell r="A379">
            <v>39826</v>
          </cell>
          <cell r="B379" t="str">
            <v>AR-CONDICIONADO SPLIT INVERTER, PISO TETO, 24000 BTU/H, QUENTE/FRIO, 60HZ, CLASSIFICACAO ENERGETICA A - SELO PROCEL, GAS HFC, CONTROLE S/FIO</v>
          </cell>
          <cell r="C379" t="str">
            <v xml:space="preserve">UN    </v>
          </cell>
          <cell r="D379" t="str">
            <v>4.211,15</v>
          </cell>
        </row>
        <row r="380">
          <cell r="A380">
            <v>10700</v>
          </cell>
          <cell r="B380" t="str">
            <v>ARADO REVERSIVEL COM 3 DISCOS DE 26" X 6MM REBOCAVEL</v>
          </cell>
          <cell r="C380" t="str">
            <v xml:space="preserve">UN    </v>
          </cell>
          <cell r="D380" t="str">
            <v>12.453,59</v>
          </cell>
        </row>
        <row r="381">
          <cell r="A381">
            <v>346</v>
          </cell>
          <cell r="B381" t="str">
            <v>ARAME DE ACO OVALADO 15 X 17 ( 45,7 KG, 700 KGF), ROLO 1000 M</v>
          </cell>
          <cell r="C381" t="str">
            <v xml:space="preserve">KG    </v>
          </cell>
          <cell r="D381" t="str">
            <v>14,09</v>
          </cell>
        </row>
        <row r="382">
          <cell r="A382">
            <v>3312</v>
          </cell>
          <cell r="B382" t="str">
            <v>ARAME DE AMARRACAO PARA GABIAO GALVANIZADO, DIAMETRO 2,2 MM</v>
          </cell>
          <cell r="C382" t="str">
            <v xml:space="preserve">KG    </v>
          </cell>
          <cell r="D382" t="str">
            <v>21,12</v>
          </cell>
        </row>
        <row r="383">
          <cell r="A383">
            <v>339</v>
          </cell>
          <cell r="B383" t="str">
            <v>ARAME FARPADO GALVANIZADO, 14 BWG (2,11 MM), CLASSE 250</v>
          </cell>
          <cell r="C383" t="str">
            <v xml:space="preserve">M     </v>
          </cell>
          <cell r="D383" t="str">
            <v>0,72</v>
          </cell>
        </row>
        <row r="384">
          <cell r="A384">
            <v>340</v>
          </cell>
          <cell r="B384" t="str">
            <v>ARAME FARPADO GALVANIZADO, 16 BWG (1,65 MM), CLASSE 250</v>
          </cell>
          <cell r="C384" t="str">
            <v xml:space="preserve">M     </v>
          </cell>
          <cell r="D384" t="str">
            <v>0,65</v>
          </cell>
        </row>
        <row r="385">
          <cell r="A385">
            <v>43130</v>
          </cell>
          <cell r="B385" t="str">
            <v>ARAME GALVANIZADO 12 BWG, D = 2,76 MM (0,048 KG/M) OU 14 BWG, D = 2,11 MM (0,026 KG/M)</v>
          </cell>
          <cell r="C385" t="str">
            <v xml:space="preserve">KG    </v>
          </cell>
          <cell r="D385" t="str">
            <v>11,90</v>
          </cell>
        </row>
        <row r="386">
          <cell r="A386">
            <v>344</v>
          </cell>
          <cell r="B386" t="str">
            <v>ARAME GALVANIZADO 16 BWG, D = 1,65MM (0,0166 KG/M)</v>
          </cell>
          <cell r="C386" t="str">
            <v xml:space="preserve">KG    </v>
          </cell>
          <cell r="D386" t="str">
            <v>15,64</v>
          </cell>
        </row>
        <row r="387">
          <cell r="A387">
            <v>345</v>
          </cell>
          <cell r="B387" t="str">
            <v>ARAME GALVANIZADO 18 BWG, D = 1,24MM (0,009 KG/M)</v>
          </cell>
          <cell r="C387" t="str">
            <v xml:space="preserve">KG    </v>
          </cell>
          <cell r="D387" t="str">
            <v>16,97</v>
          </cell>
        </row>
        <row r="388">
          <cell r="A388">
            <v>43131</v>
          </cell>
          <cell r="B388" t="str">
            <v>ARAME GALVANIZADO 6 BWG, D = 5,16 MM (0,157 KG/M), OU 8 BWG, D = 4,19 MM (0,101 KG/M), OU 10 BWG, D = 3,40 MM (0,0713 KG/M)</v>
          </cell>
          <cell r="C388" t="str">
            <v xml:space="preserve">KG    </v>
          </cell>
          <cell r="D388" t="str">
            <v>13,82</v>
          </cell>
        </row>
        <row r="389">
          <cell r="A389">
            <v>3313</v>
          </cell>
          <cell r="B389" t="str">
            <v>ARAME PROTEGIDO COM POLIMERO PARA GABIAO, DIAMETRO 2,2 MM</v>
          </cell>
          <cell r="C389" t="str">
            <v xml:space="preserve">KG    </v>
          </cell>
          <cell r="D389" t="str">
            <v>27,18</v>
          </cell>
        </row>
        <row r="390">
          <cell r="A390">
            <v>43132</v>
          </cell>
          <cell r="B390" t="str">
            <v>ARAME RECOZIDO 16 BWG, D = 1,65 MM (0,016 KG/M) OU 18 BWG, D = 1,25 MM (0,01 KG/M)</v>
          </cell>
          <cell r="C390" t="str">
            <v xml:space="preserve">KG    </v>
          </cell>
          <cell r="D390" t="str">
            <v>11,90</v>
          </cell>
        </row>
        <row r="391">
          <cell r="A391">
            <v>369</v>
          </cell>
          <cell r="B391" t="str">
            <v>AREIA AMARELA, AREIA BARRADA OU ARENOSO (RETIRADA NO AREAL, SEM TRANSPORTE)</v>
          </cell>
          <cell r="C391" t="str">
            <v xml:space="preserve">M3    </v>
          </cell>
          <cell r="D391" t="str">
            <v>69,00</v>
          </cell>
        </row>
        <row r="392">
          <cell r="A392">
            <v>366</v>
          </cell>
          <cell r="B392" t="str">
            <v>AREIA FINA - POSTO JAZIDA/FORNECEDOR (RETIRADO NA JAZIDA, SEM TRANSPORTE)</v>
          </cell>
          <cell r="C392" t="str">
            <v xml:space="preserve">M3    </v>
          </cell>
          <cell r="D392" t="str">
            <v>50,00</v>
          </cell>
        </row>
        <row r="393">
          <cell r="A393">
            <v>367</v>
          </cell>
          <cell r="B393" t="str">
            <v>AREIA GROSSA - POSTO JAZIDA/FORNECEDOR (RETIRADO NA JAZIDA, SEM TRANSPORTE)</v>
          </cell>
          <cell r="C393" t="str">
            <v xml:space="preserve">M3    </v>
          </cell>
          <cell r="D393" t="str">
            <v>40,00</v>
          </cell>
        </row>
        <row r="394">
          <cell r="A394">
            <v>370</v>
          </cell>
          <cell r="B394" t="str">
            <v>AREIA MEDIA - POSTO JAZIDA/FORNECEDOR (RETIRADO NA JAZIDA, SEM TRANSPORTE)</v>
          </cell>
          <cell r="C394" t="str">
            <v xml:space="preserve">M3    </v>
          </cell>
          <cell r="D394" t="str">
            <v>55,00</v>
          </cell>
        </row>
        <row r="395">
          <cell r="A395">
            <v>368</v>
          </cell>
          <cell r="B395" t="str">
            <v>AREIA PARA ATERRO - POSTO JAZIDA/FORNECEDOR (RETIRADO NA JAZIDA, SEM TRANSPORTE)</v>
          </cell>
          <cell r="C395" t="str">
            <v xml:space="preserve">M3    </v>
          </cell>
          <cell r="D395" t="str">
            <v>30,00</v>
          </cell>
        </row>
        <row r="396">
          <cell r="A396">
            <v>11075</v>
          </cell>
          <cell r="B396" t="str">
            <v>AREIA PARA LEITO FILTRANTE (0,42 A 1,68 MM) - POSTO JAZIDA/FORNECEDOR (RETIRADO NA JAZIDA, SEM TRANSPORTE)</v>
          </cell>
          <cell r="C396" t="str">
            <v xml:space="preserve">M3    </v>
          </cell>
          <cell r="D396" t="str">
            <v>655,00</v>
          </cell>
        </row>
        <row r="397">
          <cell r="A397">
            <v>11076</v>
          </cell>
          <cell r="B397" t="str">
            <v>AREIA PRETA PARA EMBOCO - POSTO JAZIDA/FORNECEDOR (RETIRADO NA JAZIDA, SEM TRANSPORTE)</v>
          </cell>
          <cell r="C397" t="str">
            <v xml:space="preserve">M3    </v>
          </cell>
          <cell r="D397" t="str">
            <v>50,00</v>
          </cell>
        </row>
        <row r="398">
          <cell r="A398">
            <v>1381</v>
          </cell>
          <cell r="B398" t="str">
            <v>ARGAMASSA COLANTE AC I PARA CERAMICAS</v>
          </cell>
          <cell r="C398" t="str">
            <v xml:space="preserve">KG    </v>
          </cell>
          <cell r="D398" t="str">
            <v>0,70</v>
          </cell>
        </row>
        <row r="399">
          <cell r="A399">
            <v>34353</v>
          </cell>
          <cell r="B399" t="str">
            <v>ARGAMASSA COLANTE AC II</v>
          </cell>
          <cell r="C399" t="str">
            <v xml:space="preserve">KG    </v>
          </cell>
          <cell r="D399" t="str">
            <v>1,30</v>
          </cell>
        </row>
        <row r="400">
          <cell r="A400">
            <v>37595</v>
          </cell>
          <cell r="B400" t="str">
            <v>ARGAMASSA COLANTE TIPO AC III</v>
          </cell>
          <cell r="C400" t="str">
            <v xml:space="preserve">KG    </v>
          </cell>
          <cell r="D400" t="str">
            <v>2,15</v>
          </cell>
        </row>
        <row r="401">
          <cell r="A401">
            <v>37596</v>
          </cell>
          <cell r="B401" t="str">
            <v>ARGAMASSA COLANTE TIPO AC III E</v>
          </cell>
          <cell r="C401" t="str">
            <v xml:space="preserve">KG    </v>
          </cell>
          <cell r="D401" t="str">
            <v>2,47</v>
          </cell>
        </row>
        <row r="402">
          <cell r="A402">
            <v>371</v>
          </cell>
          <cell r="B402" t="str">
            <v>ARGAMASSA INDUSTRIALIZADA MULTIUSO, PARA REVESTIMENTO INTERNO E EXTERNO E ASSENTAMENTO DE BLOCOS DIVERSOS</v>
          </cell>
          <cell r="C402" t="str">
            <v xml:space="preserve">KG    </v>
          </cell>
          <cell r="D402" t="str">
            <v>0,76</v>
          </cell>
        </row>
        <row r="403">
          <cell r="A403">
            <v>37553</v>
          </cell>
          <cell r="B403" t="str">
            <v>ARGAMASSA INDUSTRIALIZADA PARA CHAPISCO COLANTE</v>
          </cell>
          <cell r="C403" t="str">
            <v xml:space="preserve">KG    </v>
          </cell>
          <cell r="D403" t="str">
            <v>1,43</v>
          </cell>
        </row>
        <row r="404">
          <cell r="A404">
            <v>37552</v>
          </cell>
          <cell r="B404" t="str">
            <v>ARGAMASSA INDUSTRIALIZADA PARA CHAPISCO ROLADO</v>
          </cell>
          <cell r="C404" t="str">
            <v xml:space="preserve">KG    </v>
          </cell>
          <cell r="D404" t="str">
            <v>2,30</v>
          </cell>
        </row>
        <row r="405">
          <cell r="A405">
            <v>36880</v>
          </cell>
          <cell r="B405" t="str">
            <v>ARGAMASSA PARA REVESTIMENTO DECORATIVO MONOCAMADA</v>
          </cell>
          <cell r="C405" t="str">
            <v xml:space="preserve">KG    </v>
          </cell>
          <cell r="D405" t="str">
            <v>2,33</v>
          </cell>
        </row>
        <row r="406">
          <cell r="A406">
            <v>34355</v>
          </cell>
          <cell r="B406" t="str">
            <v>ARGAMASSA PISO SOBRE PISO</v>
          </cell>
          <cell r="C406" t="str">
            <v xml:space="preserve">KG    </v>
          </cell>
          <cell r="D406" t="str">
            <v>2,01</v>
          </cell>
        </row>
        <row r="407">
          <cell r="A407">
            <v>130</v>
          </cell>
          <cell r="B407" t="str">
            <v>ARGAMASSA POLIMERICA DE REPARO ESTRUTURAL, BICOMPONENTE</v>
          </cell>
          <cell r="C407" t="str">
            <v xml:space="preserve">KG    </v>
          </cell>
          <cell r="D407" t="str">
            <v>3,93</v>
          </cell>
        </row>
        <row r="408">
          <cell r="A408">
            <v>135</v>
          </cell>
          <cell r="B408" t="str">
            <v>ARGAMASSA POLIMERICA IMPERMEABILIZANTE SEMIFLEXIVEL, BICOMPONENTE (MEMBRANA IMPERMEABILIZANTE ACRILICA)</v>
          </cell>
          <cell r="C408" t="str">
            <v xml:space="preserve">KG    </v>
          </cell>
          <cell r="D408" t="str">
            <v>3,16</v>
          </cell>
        </row>
        <row r="409">
          <cell r="A409">
            <v>36886</v>
          </cell>
          <cell r="B409" t="str">
            <v>ARGAMASSA PRONTA PARA CONTRAPISO</v>
          </cell>
          <cell r="C409" t="str">
            <v xml:space="preserve">KG    </v>
          </cell>
          <cell r="D409" t="str">
            <v>0,72</v>
          </cell>
        </row>
        <row r="410">
          <cell r="A410">
            <v>38546</v>
          </cell>
          <cell r="B410" t="str">
            <v>ARGAMASSA USINADA AUTOADENSAVEL E AUTONIVELANTE PARA CONTRAPISO, INCLUI BOMBEAMENTO</v>
          </cell>
          <cell r="C410" t="str">
            <v xml:space="preserve">M3    </v>
          </cell>
          <cell r="D410" t="str">
            <v>409,33</v>
          </cell>
        </row>
        <row r="411">
          <cell r="A411">
            <v>34549</v>
          </cell>
          <cell r="B411" t="str">
            <v>ARGILA EXPANDIDA, GRANULOMETRIA 2215</v>
          </cell>
          <cell r="C411" t="str">
            <v xml:space="preserve">M3    </v>
          </cell>
          <cell r="D411" t="str">
            <v>207,00</v>
          </cell>
        </row>
        <row r="412">
          <cell r="A412">
            <v>6081</v>
          </cell>
          <cell r="B412" t="str">
            <v>ARGILA OU BARRO PARA ATERRO/REATERRO (COM TRANSPORTE ATE 10 KM)</v>
          </cell>
          <cell r="C412" t="str">
            <v xml:space="preserve">M3    </v>
          </cell>
          <cell r="D412" t="str">
            <v>29,32</v>
          </cell>
        </row>
        <row r="413">
          <cell r="A413">
            <v>6077</v>
          </cell>
          <cell r="B413" t="str">
            <v>ARGILA OU BARRO PARA ATERRO/REATERRO (RETIRADO NA JAZIDA, SEM TRANSPORTE)</v>
          </cell>
          <cell r="C413" t="str">
            <v xml:space="preserve">M3    </v>
          </cell>
          <cell r="D413" t="str">
            <v>16,90</v>
          </cell>
        </row>
        <row r="414">
          <cell r="A414">
            <v>6079</v>
          </cell>
          <cell r="B414" t="str">
            <v>ARGILA, ARGILA VERMELHA OU ARGILA ARENOSA (RETIRADA NA JAZIDA, SEM TRANSPORTE)</v>
          </cell>
          <cell r="C414" t="str">
            <v xml:space="preserve">M3    </v>
          </cell>
          <cell r="D414" t="str">
            <v>9,66</v>
          </cell>
        </row>
        <row r="415">
          <cell r="A415">
            <v>1091</v>
          </cell>
          <cell r="B415" t="str">
            <v>ARMACAO VERTICAL COM HASTE E CONTRA-PINO, EM CHAPA DE ACO GALVANIZADO 3/16", COM 1 ESTRIBO E 1 ISOLADOR</v>
          </cell>
          <cell r="C415" t="str">
            <v xml:space="preserve">UN    </v>
          </cell>
          <cell r="D415" t="str">
            <v>20,25</v>
          </cell>
        </row>
        <row r="416">
          <cell r="A416">
            <v>1094</v>
          </cell>
          <cell r="B416" t="str">
            <v>ARMACAO VERTICAL COM HASTE E CONTRA-PINO, EM CHAPA DE ACO GALVANIZADO 3/16", COM 1 ESTRIBO, SEM ISOLADOR</v>
          </cell>
          <cell r="C416" t="str">
            <v xml:space="preserve">UN    </v>
          </cell>
          <cell r="D416" t="str">
            <v>14,17</v>
          </cell>
        </row>
        <row r="417">
          <cell r="A417">
            <v>1095</v>
          </cell>
          <cell r="B417" t="str">
            <v>ARMACAO VERTICAL COM HASTE E CONTRA-PINO, EM CHAPA DE ACO GALVANIZADO 3/16", COM 2 ESTRIBOS, E 2 ISOLADORES</v>
          </cell>
          <cell r="C417" t="str">
            <v xml:space="preserve">UN    </v>
          </cell>
          <cell r="D417" t="str">
            <v>30,11</v>
          </cell>
        </row>
        <row r="418">
          <cell r="A418">
            <v>1092</v>
          </cell>
          <cell r="B418" t="str">
            <v>ARMACAO VERTICAL COM HASTE E CONTRA-PINO, EM CHAPA DE ACO GALVANIZADO 3/16", COM 2 ESTRIBOS, SEM ISOLADOR</v>
          </cell>
          <cell r="C418" t="str">
            <v xml:space="preserve">UN    </v>
          </cell>
          <cell r="D418" t="str">
            <v>23,30</v>
          </cell>
        </row>
        <row r="419">
          <cell r="A419">
            <v>1093</v>
          </cell>
          <cell r="B419" t="str">
            <v>ARMACAO VERTICAL COM HASTE E CONTRA-PINO, EM CHAPA DE ACO GALVANIZADO 3/16", COM 3 ESTRIBOS E 3 ISOLADORES</v>
          </cell>
          <cell r="C419" t="str">
            <v xml:space="preserve">UN    </v>
          </cell>
          <cell r="D419" t="str">
            <v>54,41</v>
          </cell>
        </row>
        <row r="420">
          <cell r="A420">
            <v>1090</v>
          </cell>
          <cell r="B420" t="str">
            <v>ARMACAO VERTICAL COM HASTE E CONTRA-PINO, EM CHAPA DE ACO GALVANIZADO 3/16", COM 3 ESTRIBOS, SEM ISOLADOR</v>
          </cell>
          <cell r="C420" t="str">
            <v xml:space="preserve">UN    </v>
          </cell>
          <cell r="D420" t="str">
            <v>38,96</v>
          </cell>
        </row>
        <row r="421">
          <cell r="A421">
            <v>1096</v>
          </cell>
          <cell r="B421" t="str">
            <v>ARMACAO VERTICAL COM HASTE E CONTRA-PINO, EM CHAPA DE ACO GALVANIZADO 3/16", COM 4 ESTRIBOS E 4 ISOLADORES</v>
          </cell>
          <cell r="C421" t="str">
            <v xml:space="preserve">UN    </v>
          </cell>
          <cell r="D421" t="str">
            <v>70,11</v>
          </cell>
        </row>
        <row r="422">
          <cell r="A422">
            <v>1097</v>
          </cell>
          <cell r="B422" t="str">
            <v>ARMACAO VERTICAL COM HASTE E CONTRA-PINO, EM CHAPA DE ACO GALVANIZADO 3/16", COM 4 ESTRIBOS, SEM ISOLADOR</v>
          </cell>
          <cell r="C422" t="str">
            <v xml:space="preserve">UN    </v>
          </cell>
          <cell r="D422" t="str">
            <v>59,51</v>
          </cell>
        </row>
        <row r="423">
          <cell r="A423">
            <v>378</v>
          </cell>
          <cell r="B423" t="str">
            <v>ARMADOR</v>
          </cell>
          <cell r="C423" t="str">
            <v xml:space="preserve">H     </v>
          </cell>
          <cell r="D423" t="str">
            <v>13,22</v>
          </cell>
        </row>
        <row r="424">
          <cell r="A424">
            <v>40911</v>
          </cell>
          <cell r="B424" t="str">
            <v>ARMADOR (MENSALISTA)</v>
          </cell>
          <cell r="C424" t="str">
            <v xml:space="preserve">MES   </v>
          </cell>
          <cell r="D424" t="str">
            <v>2.304,26</v>
          </cell>
        </row>
        <row r="425">
          <cell r="A425">
            <v>33939</v>
          </cell>
          <cell r="B425" t="str">
            <v>ARQUITETO JUNIOR</v>
          </cell>
          <cell r="C425" t="str">
            <v xml:space="preserve">H     </v>
          </cell>
          <cell r="D425" t="str">
            <v>55,08</v>
          </cell>
        </row>
        <row r="426">
          <cell r="A426">
            <v>40815</v>
          </cell>
          <cell r="B426" t="str">
            <v>ARQUITETO JUNIOR (MENSALISTA)</v>
          </cell>
          <cell r="C426" t="str">
            <v xml:space="preserve">MES   </v>
          </cell>
          <cell r="D426" t="str">
            <v>9.602,34</v>
          </cell>
        </row>
        <row r="427">
          <cell r="A427">
            <v>34760</v>
          </cell>
          <cell r="B427" t="str">
            <v>ARQUITETO PAISAGISTA</v>
          </cell>
          <cell r="C427" t="str">
            <v xml:space="preserve">H     </v>
          </cell>
          <cell r="D427" t="str">
            <v>78,02</v>
          </cell>
        </row>
        <row r="428">
          <cell r="A428">
            <v>40935</v>
          </cell>
          <cell r="B428" t="str">
            <v>ARQUITETO PAISAGISTA (MENSALISTA)</v>
          </cell>
          <cell r="C428" t="str">
            <v xml:space="preserve">MES   </v>
          </cell>
          <cell r="D428" t="str">
            <v>13.600,42</v>
          </cell>
        </row>
        <row r="429">
          <cell r="A429">
            <v>33952</v>
          </cell>
          <cell r="B429" t="str">
            <v>ARQUITETO PLENO</v>
          </cell>
          <cell r="C429" t="str">
            <v xml:space="preserve">H     </v>
          </cell>
          <cell r="D429" t="str">
            <v>78,24</v>
          </cell>
        </row>
        <row r="430">
          <cell r="A430">
            <v>40816</v>
          </cell>
          <cell r="B430" t="str">
            <v>ARQUITETO PLENO (MENSALISTA)</v>
          </cell>
          <cell r="C430" t="str">
            <v xml:space="preserve">MES   </v>
          </cell>
          <cell r="D430" t="str">
            <v>13.639,34</v>
          </cell>
        </row>
        <row r="431">
          <cell r="A431">
            <v>33953</v>
          </cell>
          <cell r="B431" t="str">
            <v>ARQUITETO SENIOR</v>
          </cell>
          <cell r="C431" t="str">
            <v xml:space="preserve">H     </v>
          </cell>
          <cell r="D431" t="str">
            <v>103,46</v>
          </cell>
        </row>
        <row r="432">
          <cell r="A432">
            <v>40817</v>
          </cell>
          <cell r="B432" t="str">
            <v>ARQUITETO SENIOR (MENSALISTA)</v>
          </cell>
          <cell r="C432" t="str">
            <v xml:space="preserve">MES   </v>
          </cell>
          <cell r="D432" t="str">
            <v>18.032,41</v>
          </cell>
        </row>
        <row r="433">
          <cell r="A433">
            <v>13348</v>
          </cell>
          <cell r="B433" t="str">
            <v>ARRUELA  EM ACO GALVANIZADO, DIAMETRO EXTERNO = 35MM, ESPESSURA = 3MM, DIAMETRO DO FURO= 18MM</v>
          </cell>
          <cell r="C433" t="str">
            <v xml:space="preserve">UN    </v>
          </cell>
          <cell r="D433" t="str">
            <v>0,72</v>
          </cell>
        </row>
        <row r="434">
          <cell r="A434">
            <v>39211</v>
          </cell>
          <cell r="B434" t="str">
            <v>ARRUELA EM ALUMINIO, COM ROSCA, DE  1 1/4", PARA ELETRODUTO</v>
          </cell>
          <cell r="C434" t="str">
            <v xml:space="preserve">UN    </v>
          </cell>
          <cell r="D434" t="str">
            <v>1,20</v>
          </cell>
        </row>
        <row r="435">
          <cell r="A435">
            <v>39212</v>
          </cell>
          <cell r="B435" t="str">
            <v>ARRUELA EM ALUMINIO, COM ROSCA, DE 1 1/2", PARA ELETRODUTO</v>
          </cell>
          <cell r="C435" t="str">
            <v xml:space="preserve">UN    </v>
          </cell>
          <cell r="D435" t="str">
            <v>1,34</v>
          </cell>
        </row>
        <row r="436">
          <cell r="A436">
            <v>39208</v>
          </cell>
          <cell r="B436" t="str">
            <v>ARRUELA EM ALUMINIO, COM ROSCA, DE 1/2", PARA ELETRODUTO</v>
          </cell>
          <cell r="C436" t="str">
            <v xml:space="preserve">UN    </v>
          </cell>
          <cell r="D436" t="str">
            <v>0,36</v>
          </cell>
        </row>
        <row r="437">
          <cell r="A437">
            <v>39210</v>
          </cell>
          <cell r="B437" t="str">
            <v>ARRUELA EM ALUMINIO, COM ROSCA, DE 1", PARA ELETRODUTO</v>
          </cell>
          <cell r="C437" t="str">
            <v xml:space="preserve">UN    </v>
          </cell>
          <cell r="D437" t="str">
            <v>0,67</v>
          </cell>
        </row>
        <row r="438">
          <cell r="A438">
            <v>39214</v>
          </cell>
          <cell r="B438" t="str">
            <v>ARRUELA EM ALUMINIO, COM ROSCA, DE 2 1/2", PARA ELETRODUTO</v>
          </cell>
          <cell r="C438" t="str">
            <v xml:space="preserve">UN    </v>
          </cell>
          <cell r="D438" t="str">
            <v>2,49</v>
          </cell>
        </row>
        <row r="439">
          <cell r="A439">
            <v>39213</v>
          </cell>
          <cell r="B439" t="str">
            <v>ARRUELA EM ALUMINIO, COM ROSCA, DE 2", PARA ELETRODUTO</v>
          </cell>
          <cell r="C439" t="str">
            <v xml:space="preserve">UN    </v>
          </cell>
          <cell r="D439" t="str">
            <v>1,76</v>
          </cell>
        </row>
        <row r="440">
          <cell r="A440">
            <v>39209</v>
          </cell>
          <cell r="B440" t="str">
            <v>ARRUELA EM ALUMINIO, COM ROSCA, DE 3/4", PARA ELETRODUTO</v>
          </cell>
          <cell r="C440" t="str">
            <v xml:space="preserve">UN    </v>
          </cell>
          <cell r="D440" t="str">
            <v>0,43</v>
          </cell>
        </row>
        <row r="441">
          <cell r="A441">
            <v>39207</v>
          </cell>
          <cell r="B441" t="str">
            <v>ARRUELA EM ALUMINIO, COM ROSCA, DE 3/8", PARA ELETRODUTO</v>
          </cell>
          <cell r="C441" t="str">
            <v xml:space="preserve">UN    </v>
          </cell>
          <cell r="D441" t="str">
            <v>0,67</v>
          </cell>
        </row>
        <row r="442">
          <cell r="A442">
            <v>39215</v>
          </cell>
          <cell r="B442" t="str">
            <v>ARRUELA EM ALUMINIO, COM ROSCA, DE 3", PARA ELETRODUTO</v>
          </cell>
          <cell r="C442" t="str">
            <v xml:space="preserve">UN    </v>
          </cell>
          <cell r="D442" t="str">
            <v>4,54</v>
          </cell>
        </row>
        <row r="443">
          <cell r="A443">
            <v>39216</v>
          </cell>
          <cell r="B443" t="str">
            <v>ARRUELA EM ALUMINIO, COM ROSCA, DE 4", PARA ELETRODUTO</v>
          </cell>
          <cell r="C443" t="str">
            <v xml:space="preserve">UN    </v>
          </cell>
          <cell r="D443" t="str">
            <v>6,33</v>
          </cell>
        </row>
        <row r="444">
          <cell r="A444">
            <v>11267</v>
          </cell>
          <cell r="B444" t="str">
            <v>ARRUELA LISA, REDONDA, DE LATAO POLIDO, DIAMETRO NOMINAL 5/8", DIAMETRO EXTERNO = 34 MM, DIAMETRO DO FURO = 17 MM, ESPESSURA = *2,5* MM</v>
          </cell>
          <cell r="C444" t="str">
            <v xml:space="preserve">UN    </v>
          </cell>
          <cell r="D444" t="str">
            <v>0,63</v>
          </cell>
        </row>
        <row r="445">
          <cell r="A445">
            <v>379</v>
          </cell>
          <cell r="B445" t="str">
            <v>ARRUELA QUADRADA EM ACO GALVANIZADO, DIMENSAO = 38 MM, ESPESSURA = 3MM, DIAMETRO DO FURO= 18 MM</v>
          </cell>
          <cell r="C445" t="str">
            <v xml:space="preserve">UN    </v>
          </cell>
          <cell r="D445" t="str">
            <v>0,63</v>
          </cell>
        </row>
        <row r="446">
          <cell r="A446">
            <v>41901</v>
          </cell>
          <cell r="B446" t="str">
            <v>ASFALTO DILUIDO DE PETROLEO CM-30 (COLETADO CAIXA NA ANP ACRESCIDO DE ICMS)</v>
          </cell>
          <cell r="C446" t="str">
            <v xml:space="preserve">KG    </v>
          </cell>
          <cell r="D446" t="str">
            <v>4,97</v>
          </cell>
        </row>
        <row r="447">
          <cell r="A447">
            <v>510</v>
          </cell>
          <cell r="B447" t="str">
            <v>ASFALTO MODIFICADO TIPO I - NBR 9910 (ASFALTO OXIDADO PARA IMPERMEABILIZACAO, COEFICIENTE DE PENETRACAO 25-40)</v>
          </cell>
          <cell r="C447" t="str">
            <v xml:space="preserve">KG    </v>
          </cell>
          <cell r="D447" t="str">
            <v>8,59</v>
          </cell>
        </row>
        <row r="448">
          <cell r="A448">
            <v>516</v>
          </cell>
          <cell r="B448" t="str">
            <v>ASFALTO MODIFICADO TIPO II - NBR 9910 (ASFALTO OXIDADO PARA IMPERMEABILIZACAO, COEFICIENTE DE PENETRACAO 20-35)</v>
          </cell>
          <cell r="C448" t="str">
            <v xml:space="preserve">KG    </v>
          </cell>
          <cell r="D448" t="str">
            <v>9,16</v>
          </cell>
        </row>
        <row r="449">
          <cell r="A449">
            <v>509</v>
          </cell>
          <cell r="B449" t="str">
            <v>ASFALTO MODIFICADO TIPO III - NBR 9910 (ASFALTO OXIDADO PARA IMPERMEABILIZACAO, COEFICIENTE DE PENETRACAO 15-25)</v>
          </cell>
          <cell r="C449" t="str">
            <v xml:space="preserve">KG    </v>
          </cell>
          <cell r="D449" t="str">
            <v>9,35</v>
          </cell>
        </row>
        <row r="450">
          <cell r="A450">
            <v>40331</v>
          </cell>
          <cell r="B450" t="str">
            <v>ASSENTADOR DE MANILHAS</v>
          </cell>
          <cell r="C450" t="str">
            <v xml:space="preserve">H     </v>
          </cell>
          <cell r="D450" t="str">
            <v>14,07</v>
          </cell>
        </row>
        <row r="451">
          <cell r="A451">
            <v>40930</v>
          </cell>
          <cell r="B451" t="str">
            <v>ASSENTADOR DE MANILHAS (MENSALISTA)</v>
          </cell>
          <cell r="C451" t="str">
            <v xml:space="preserve">MES   </v>
          </cell>
          <cell r="D451" t="str">
            <v>2.456,42</v>
          </cell>
        </row>
        <row r="452">
          <cell r="A452">
            <v>11761</v>
          </cell>
          <cell r="B452" t="str">
            <v>ASSENTO  VASO SANITARIO INFANTIL EM PLASTICO BRANCO</v>
          </cell>
          <cell r="C452" t="str">
            <v xml:space="preserve">UN    </v>
          </cell>
          <cell r="D452" t="str">
            <v>53,20</v>
          </cell>
        </row>
        <row r="453">
          <cell r="A453">
            <v>377</v>
          </cell>
          <cell r="B453" t="str">
            <v>ASSENTO SANITARIO DE PLASTICO, TIPO CONVENCIONAL</v>
          </cell>
          <cell r="C453" t="str">
            <v xml:space="preserve">UN    </v>
          </cell>
          <cell r="D453" t="str">
            <v>25,00</v>
          </cell>
        </row>
        <row r="454">
          <cell r="A454">
            <v>7588</v>
          </cell>
          <cell r="B454" t="str">
            <v>AUTOMATICO DE BOIA SUPERIOR / INFERIOR, *15* A / 250 V</v>
          </cell>
          <cell r="C454" t="str">
            <v xml:space="preserve">UN    </v>
          </cell>
          <cell r="D454" t="str">
            <v>40,68</v>
          </cell>
        </row>
        <row r="455">
          <cell r="A455">
            <v>34392</v>
          </cell>
          <cell r="B455" t="str">
            <v>AUXILIAR  DE ALMOXARIFE</v>
          </cell>
          <cell r="C455" t="str">
            <v xml:space="preserve">H     </v>
          </cell>
          <cell r="D455" t="str">
            <v>10,91</v>
          </cell>
        </row>
        <row r="456">
          <cell r="A456">
            <v>40908</v>
          </cell>
          <cell r="B456" t="str">
            <v>AUXILIAR DE ALMOXARIFE (MENSALISTA)</v>
          </cell>
          <cell r="C456" t="str">
            <v xml:space="preserve">MES   </v>
          </cell>
          <cell r="D456" t="str">
            <v>1.904,89</v>
          </cell>
        </row>
        <row r="457">
          <cell r="A457">
            <v>34551</v>
          </cell>
          <cell r="B457" t="str">
            <v>AUXILIAR DE AZULEJISTA</v>
          </cell>
          <cell r="C457" t="str">
            <v xml:space="preserve">H     </v>
          </cell>
          <cell r="D457" t="str">
            <v>9,62</v>
          </cell>
        </row>
        <row r="458">
          <cell r="A458">
            <v>41078</v>
          </cell>
          <cell r="B458" t="str">
            <v>AUXILIAR DE AZULEJISTA (MENSALISTA)</v>
          </cell>
          <cell r="C458" t="str">
            <v xml:space="preserve">MES   </v>
          </cell>
          <cell r="D458" t="str">
            <v>1.679,70</v>
          </cell>
        </row>
        <row r="459">
          <cell r="A459">
            <v>246</v>
          </cell>
          <cell r="B459" t="str">
            <v>AUXILIAR DE ENCANADOR OU BOMBEIRO HIDRAULICO</v>
          </cell>
          <cell r="C459" t="str">
            <v xml:space="preserve">H     </v>
          </cell>
          <cell r="D459" t="str">
            <v>9,36</v>
          </cell>
        </row>
        <row r="460">
          <cell r="A460">
            <v>40927</v>
          </cell>
          <cell r="B460" t="str">
            <v>AUXILIAR DE ENCANADOR OU BOMBEIRO HIDRAULICO (MENSALISTA)</v>
          </cell>
          <cell r="C460" t="str">
            <v xml:space="preserve">MES   </v>
          </cell>
          <cell r="D460" t="str">
            <v>1.633,68</v>
          </cell>
        </row>
        <row r="461">
          <cell r="A461">
            <v>2350</v>
          </cell>
          <cell r="B461" t="str">
            <v>AUXILIAR DE ESCRITORIO</v>
          </cell>
          <cell r="C461" t="str">
            <v xml:space="preserve">H     </v>
          </cell>
          <cell r="D461" t="str">
            <v>13,61</v>
          </cell>
        </row>
        <row r="462">
          <cell r="A462">
            <v>40812</v>
          </cell>
          <cell r="B462" t="str">
            <v>AUXILIAR DE ESCRITORIO (MENSALISTA)</v>
          </cell>
          <cell r="C462" t="str">
            <v xml:space="preserve">MES   </v>
          </cell>
          <cell r="D462" t="str">
            <v>2.375,02</v>
          </cell>
        </row>
        <row r="463">
          <cell r="A463">
            <v>245</v>
          </cell>
          <cell r="B463" t="str">
            <v>AUXILIAR DE LABORATORISTA DE SOLOS E DE CONCRETO</v>
          </cell>
          <cell r="C463" t="str">
            <v xml:space="preserve">H     </v>
          </cell>
          <cell r="D463" t="str">
            <v>14,20</v>
          </cell>
        </row>
        <row r="464">
          <cell r="A464">
            <v>41090</v>
          </cell>
          <cell r="B464" t="str">
            <v>AUXILIAR DE LABORATORISTA DE SOLOS E DE CONCRETO (MENSALISTA)</v>
          </cell>
          <cell r="C464" t="str">
            <v xml:space="preserve">MES   </v>
          </cell>
          <cell r="D464" t="str">
            <v>2.477,70</v>
          </cell>
        </row>
        <row r="465">
          <cell r="A465">
            <v>251</v>
          </cell>
          <cell r="B465" t="str">
            <v>AUXILIAR DE MECANICO</v>
          </cell>
          <cell r="C465" t="str">
            <v xml:space="preserve">H     </v>
          </cell>
          <cell r="D465" t="str">
            <v>9,47</v>
          </cell>
        </row>
        <row r="466">
          <cell r="A466">
            <v>40975</v>
          </cell>
          <cell r="B466" t="str">
            <v>AUXILIAR DE MECANICO (MENSALISTA)</v>
          </cell>
          <cell r="C466" t="str">
            <v xml:space="preserve">MES   </v>
          </cell>
          <cell r="D466" t="str">
            <v>1.653,84</v>
          </cell>
        </row>
        <row r="467">
          <cell r="A467">
            <v>6127</v>
          </cell>
          <cell r="B467" t="str">
            <v>AUXILIAR DE PEDREIRO</v>
          </cell>
          <cell r="C467" t="str">
            <v xml:space="preserve">H     </v>
          </cell>
          <cell r="D467" t="str">
            <v>9,55</v>
          </cell>
        </row>
        <row r="468">
          <cell r="A468">
            <v>41072</v>
          </cell>
          <cell r="B468" t="str">
            <v>AUXILIAR DE PEDREIRO (MENSALISTA)</v>
          </cell>
          <cell r="C468" t="str">
            <v xml:space="preserve">MES   </v>
          </cell>
          <cell r="D468" t="str">
            <v>1.667,72</v>
          </cell>
        </row>
        <row r="469">
          <cell r="A469">
            <v>6121</v>
          </cell>
          <cell r="B469" t="str">
            <v>AUXILIAR DE SERVICOS GERAIS</v>
          </cell>
          <cell r="C469" t="str">
            <v xml:space="preserve">H     </v>
          </cell>
          <cell r="D469" t="str">
            <v>10,29</v>
          </cell>
        </row>
        <row r="470">
          <cell r="A470">
            <v>41071</v>
          </cell>
          <cell r="B470" t="str">
            <v>AUXILIAR DE SERVICOS GERAIS (MENSALISTA)</v>
          </cell>
          <cell r="C470" t="str">
            <v xml:space="preserve">MES   </v>
          </cell>
          <cell r="D470" t="str">
            <v>1.795,92</v>
          </cell>
        </row>
        <row r="471">
          <cell r="A471">
            <v>244</v>
          </cell>
          <cell r="B471" t="str">
            <v>AUXILIAR DE TOPOGRAFO</v>
          </cell>
          <cell r="C471" t="str">
            <v xml:space="preserve">H     </v>
          </cell>
          <cell r="D471" t="str">
            <v>5,60</v>
          </cell>
        </row>
        <row r="472">
          <cell r="A472">
            <v>41093</v>
          </cell>
          <cell r="B472" t="str">
            <v>AUXILIAR DE TOPOGRAFO (MENSALISTA)</v>
          </cell>
          <cell r="C472" t="str">
            <v xml:space="preserve">MES   </v>
          </cell>
          <cell r="D472" t="str">
            <v>978,38</v>
          </cell>
        </row>
        <row r="473">
          <cell r="A473">
            <v>532</v>
          </cell>
          <cell r="B473" t="str">
            <v>AUXILIAR TECNICO / ASSISTENTE DE ENGENHARIA</v>
          </cell>
          <cell r="C473" t="str">
            <v xml:space="preserve">H     </v>
          </cell>
          <cell r="D473" t="str">
            <v>26,27</v>
          </cell>
        </row>
        <row r="474">
          <cell r="A474">
            <v>40931</v>
          </cell>
          <cell r="B474" t="str">
            <v>AUXILIAR TECNICO / ASSISTENTE DE ENGENHARIA (MENSALISTA)</v>
          </cell>
          <cell r="C474" t="str">
            <v xml:space="preserve">MES   </v>
          </cell>
          <cell r="D474" t="str">
            <v>4.581,79</v>
          </cell>
        </row>
        <row r="475">
          <cell r="A475">
            <v>36150</v>
          </cell>
          <cell r="B475" t="str">
            <v>AVENTAL DE SEGURANCA DE RASPA DE COURO 1,00 X 0,60 M</v>
          </cell>
          <cell r="C475" t="str">
            <v xml:space="preserve">UN    </v>
          </cell>
          <cell r="D475" t="str">
            <v>38,31</v>
          </cell>
        </row>
        <row r="476">
          <cell r="A476">
            <v>4760</v>
          </cell>
          <cell r="B476" t="str">
            <v>AZULEJISTA OU LADRILHEIRO</v>
          </cell>
          <cell r="C476" t="str">
            <v xml:space="preserve">H     </v>
          </cell>
          <cell r="D476" t="str">
            <v>14,35</v>
          </cell>
        </row>
        <row r="477">
          <cell r="A477">
            <v>41069</v>
          </cell>
          <cell r="B477" t="str">
            <v>AZULEJISTA OU LADRILHEIRO (MENSALISTA)</v>
          </cell>
          <cell r="C477" t="str">
            <v xml:space="preserve">MES   </v>
          </cell>
          <cell r="D477" t="str">
            <v>2.503,56</v>
          </cell>
        </row>
        <row r="478">
          <cell r="A478">
            <v>10422</v>
          </cell>
          <cell r="B478" t="str">
            <v>BACIA SANITARIA (VASO) COM CAIXA ACOPLADA, DE LOUCA BRANCA</v>
          </cell>
          <cell r="C478" t="str">
            <v xml:space="preserve">UN    </v>
          </cell>
          <cell r="D478" t="str">
            <v>283,96</v>
          </cell>
        </row>
        <row r="479">
          <cell r="A479">
            <v>10420</v>
          </cell>
          <cell r="B479" t="str">
            <v>BACIA SANITARIA (VASO) CONVENCIONAL DE LOUCA BRANCA</v>
          </cell>
          <cell r="C479" t="str">
            <v xml:space="preserve">UN    </v>
          </cell>
          <cell r="D479" t="str">
            <v>106,50</v>
          </cell>
        </row>
        <row r="480">
          <cell r="A480">
            <v>10421</v>
          </cell>
          <cell r="B480" t="str">
            <v>BACIA SANITARIA (VASO) CONVENCIONAL DE LOUCA COR</v>
          </cell>
          <cell r="C480" t="str">
            <v xml:space="preserve">UN    </v>
          </cell>
          <cell r="D480" t="str">
            <v>142,53</v>
          </cell>
        </row>
        <row r="481">
          <cell r="A481">
            <v>36520</v>
          </cell>
          <cell r="B481" t="str">
            <v>BACIA SANITARIA (VASO) CONVENCIONAL PARA PCD SEM FURO FRONTAL, DE LOUCA BRANCA, SEM ASSENTO</v>
          </cell>
          <cell r="C481" t="str">
            <v xml:space="preserve">UN    </v>
          </cell>
          <cell r="D481" t="str">
            <v>530,59</v>
          </cell>
        </row>
        <row r="482">
          <cell r="A482">
            <v>11784</v>
          </cell>
          <cell r="B482" t="str">
            <v>BACIA SANITARIA TURCA DE LOUCA BRANCA</v>
          </cell>
          <cell r="C482" t="str">
            <v xml:space="preserve">UN    </v>
          </cell>
          <cell r="D482" t="str">
            <v>398,50</v>
          </cell>
        </row>
        <row r="483">
          <cell r="A483">
            <v>10</v>
          </cell>
          <cell r="B483" t="str">
            <v>BALDE PLASTICO CAPACIDADE *10* L</v>
          </cell>
          <cell r="C483" t="str">
            <v xml:space="preserve">UN    </v>
          </cell>
          <cell r="D483" t="str">
            <v>6,31</v>
          </cell>
        </row>
        <row r="484">
          <cell r="A484">
            <v>4815</v>
          </cell>
          <cell r="B484" t="str">
            <v>BALDE VERMELHO PARA SINALIZACAO DE VIAS</v>
          </cell>
          <cell r="C484" t="str">
            <v xml:space="preserve">UN    </v>
          </cell>
          <cell r="D484" t="str">
            <v>5,41</v>
          </cell>
        </row>
        <row r="485">
          <cell r="A485">
            <v>541</v>
          </cell>
          <cell r="B485" t="str">
            <v>BANCADA DE MARMORE SINTETICO COM UMA CUBA, 120 X *60* CM</v>
          </cell>
          <cell r="C485" t="str">
            <v xml:space="preserve">UN    </v>
          </cell>
          <cell r="D485" t="str">
            <v>108,99</v>
          </cell>
        </row>
        <row r="486">
          <cell r="A486">
            <v>542</v>
          </cell>
          <cell r="B486" t="str">
            <v>BANCADA DE MARMORE SINTETICO COM UMA CUBA, 150 X *60* CM</v>
          </cell>
          <cell r="C486" t="str">
            <v xml:space="preserve">UN    </v>
          </cell>
          <cell r="D486" t="str">
            <v>136,62</v>
          </cell>
        </row>
        <row r="487">
          <cell r="A487">
            <v>540</v>
          </cell>
          <cell r="B487" t="str">
            <v>BANCADA DE MARMORE SINTETICO COM UMA CUBA, 200 X *60* CM</v>
          </cell>
          <cell r="C487" t="str">
            <v xml:space="preserve">UN    </v>
          </cell>
          <cell r="D487" t="str">
            <v>307,87</v>
          </cell>
        </row>
        <row r="488">
          <cell r="A488">
            <v>38364</v>
          </cell>
          <cell r="B488" t="str">
            <v>BANCADA/ BANCA EM GRANITO, POLIDO, TIPO ANDORINHA/ QUARTZ/ CASTELO/ CORUMBA OU OUTROS EQUIVALENTES DA REGIAO, COM CUBA INOX, FORMATO *120 X 60* CM, E=  *2* CM</v>
          </cell>
          <cell r="C488" t="str">
            <v xml:space="preserve">UN    </v>
          </cell>
          <cell r="D488" t="str">
            <v>335,42</v>
          </cell>
        </row>
        <row r="489">
          <cell r="A489">
            <v>11692</v>
          </cell>
          <cell r="B489" t="str">
            <v>BANCADA/ BANCA EM MARMORE, POLIDO, BRANCO COMUM, E=  *3* CM</v>
          </cell>
          <cell r="C489" t="str">
            <v xml:space="preserve">M2    </v>
          </cell>
          <cell r="D489" t="str">
            <v>330,78</v>
          </cell>
        </row>
        <row r="490">
          <cell r="A490">
            <v>1746</v>
          </cell>
          <cell r="B490" t="str">
            <v>BANCADA/BANCA/PIA DE ACO INOXIDAVEL (AISI 430) COM 1 CUBA CENTRAL, COM VALVULA, ESCORREDOR DUPLO, DE *0,55 X 1,20* M</v>
          </cell>
          <cell r="C490" t="str">
            <v xml:space="preserve">UN    </v>
          </cell>
          <cell r="D490" t="str">
            <v>172,00</v>
          </cell>
        </row>
        <row r="491">
          <cell r="A491">
            <v>1748</v>
          </cell>
          <cell r="B491" t="str">
            <v>BANCADA/BANCA/PIA DE ACO INOXIDAVEL (AISI 430) COM 1 CUBA CENTRAL, COM VALVULA, ESCORREDOR DUPLO, DE *0,55 X 1,40* M</v>
          </cell>
          <cell r="C491" t="str">
            <v xml:space="preserve">UN    </v>
          </cell>
          <cell r="D491" t="str">
            <v>228,72</v>
          </cell>
        </row>
        <row r="492">
          <cell r="A492">
            <v>1749</v>
          </cell>
          <cell r="B492" t="str">
            <v>BANCADA/BANCA/PIA DE ACO INOXIDAVEL (AISI 430) COM 1 CUBA CENTRAL, COM VALVULA, ESCORREDOR DUPLO, DE *0,55 X 1,80* M</v>
          </cell>
          <cell r="C492" t="str">
            <v xml:space="preserve">UN    </v>
          </cell>
          <cell r="D492" t="str">
            <v>331,37</v>
          </cell>
        </row>
        <row r="493">
          <cell r="A493">
            <v>37412</v>
          </cell>
          <cell r="B493" t="str">
            <v>BANCADA/BANCA/PIA DE ACO INOXIDAVEL (AISI 430) COM 1 CUBA CENTRAL, COM VALVULA, LISA (SEM ESCORREDOR), DE *0,55 X 1,20* M</v>
          </cell>
          <cell r="C493" t="str">
            <v xml:space="preserve">UN    </v>
          </cell>
          <cell r="D493" t="str">
            <v>168,13</v>
          </cell>
        </row>
        <row r="494">
          <cell r="A494">
            <v>1745</v>
          </cell>
          <cell r="B494" t="str">
            <v>BANCADA/BANCA/PIA DE ACO INOXIDAVEL (AISI 430) COM 1 CUBA CENTRAL, SEM VALVULA, ESCORREDOR DUPLO, DE *0,55 X 1,60* M</v>
          </cell>
          <cell r="C494" t="str">
            <v xml:space="preserve">UN    </v>
          </cell>
          <cell r="D494" t="str">
            <v>199,92</v>
          </cell>
        </row>
        <row r="495">
          <cell r="A495">
            <v>1750</v>
          </cell>
          <cell r="B495" t="str">
            <v>BANCADA/BANCA/PIA DE ACO INOXIDAVEL (AISI 430) COM 2 CUBAS, COM VALVULAS, ESCORREDOR DUPLO, DE *0,55 X 2,00* M</v>
          </cell>
          <cell r="C495" t="str">
            <v xml:space="preserve">UN    </v>
          </cell>
          <cell r="D495" t="str">
            <v>467,20</v>
          </cell>
        </row>
        <row r="496">
          <cell r="A496">
            <v>11687</v>
          </cell>
          <cell r="B496" t="str">
            <v>BANCADA/TAMPO ACO INOX (AISI 304), LARGURA 60 CM, COM RODABANCA (NAO INCLUI PES DE APOIO)</v>
          </cell>
          <cell r="C496" t="str">
            <v xml:space="preserve">M     </v>
          </cell>
          <cell r="D496" t="str">
            <v>744,39</v>
          </cell>
        </row>
        <row r="497">
          <cell r="A497">
            <v>11689</v>
          </cell>
          <cell r="B497" t="str">
            <v>BANCADA/TAMPO ACO INOX (AISI 304), LARGURA 70 CM, COM RODABANCA (NAO INCLUI PES DE APOIO)</v>
          </cell>
          <cell r="C497" t="str">
            <v xml:space="preserve">M     </v>
          </cell>
          <cell r="D497" t="str">
            <v>932,68</v>
          </cell>
        </row>
        <row r="498">
          <cell r="A498">
            <v>11693</v>
          </cell>
          <cell r="B498" t="str">
            <v>BANCADA/TAMPO LISO (SEM CUBA) EM MARMORE SINTETICO</v>
          </cell>
          <cell r="C498" t="str">
            <v xml:space="preserve">M2    </v>
          </cell>
          <cell r="D498" t="str">
            <v>120,84</v>
          </cell>
        </row>
        <row r="499">
          <cell r="A499">
            <v>36215</v>
          </cell>
          <cell r="B499" t="str">
            <v>BANCO ARTICULADO PARA BANHO, EM ACO INOX POLIDO, 70* CM X 45* CM</v>
          </cell>
          <cell r="C499" t="str">
            <v xml:space="preserve">UN    </v>
          </cell>
          <cell r="D499" t="str">
            <v>682,74</v>
          </cell>
        </row>
        <row r="500">
          <cell r="A500">
            <v>42439</v>
          </cell>
          <cell r="B500" t="str">
            <v>BANCO COM ENCOSTO, 1,60M* DE COMPRIMENTO, EM TUBO DE ACO CARBONO E PINTURA NO PROCESSO ELETROSTATICO - PARA ACADEMIA AO AR LIVRE / ACADEMIA DA TERCEIRA IDADE - ATI</v>
          </cell>
          <cell r="C500" t="str">
            <v xml:space="preserve">UN    </v>
          </cell>
          <cell r="D500" t="str">
            <v>672,26</v>
          </cell>
        </row>
        <row r="501">
          <cell r="A501">
            <v>38381</v>
          </cell>
          <cell r="B501" t="str">
            <v>BANDEJA DE PINTURA PARA ROLO 23 CM</v>
          </cell>
          <cell r="C501" t="str">
            <v xml:space="preserve">UN    </v>
          </cell>
          <cell r="D501" t="str">
            <v>7,28</v>
          </cell>
        </row>
        <row r="502">
          <cell r="A502">
            <v>39621</v>
          </cell>
          <cell r="B502" t="str">
            <v>BARRA ANTIPANICO DUPLA, CEGA LADO OPOSTO, COR CINZA</v>
          </cell>
          <cell r="C502" t="str">
            <v xml:space="preserve">PAR   </v>
          </cell>
          <cell r="D502" t="str">
            <v>1.369,20</v>
          </cell>
        </row>
        <row r="503">
          <cell r="A503">
            <v>39624</v>
          </cell>
          <cell r="B503" t="str">
            <v>BARRA ANTIPANICO DUPLA, PARA PORTA DE VIDRO, COR CINZA</v>
          </cell>
          <cell r="C503" t="str">
            <v xml:space="preserve">PAR   </v>
          </cell>
          <cell r="D503" t="str">
            <v>1.385,55</v>
          </cell>
        </row>
        <row r="504">
          <cell r="A504">
            <v>39615</v>
          </cell>
          <cell r="B504" t="str">
            <v>BARRA ANTIPANICO SIMPLES, CEGA LADO OPOSTO, COR CINZA</v>
          </cell>
          <cell r="C504" t="str">
            <v xml:space="preserve">UN    </v>
          </cell>
          <cell r="D504" t="str">
            <v>477,68</v>
          </cell>
        </row>
        <row r="505">
          <cell r="A505">
            <v>39620</v>
          </cell>
          <cell r="B505" t="str">
            <v>BARRA ANTIPANICO SIMPLES, COM FECHADURA LADO OPOSTO, COR CINZA</v>
          </cell>
          <cell r="C505" t="str">
            <v xml:space="preserve">UN    </v>
          </cell>
          <cell r="D505" t="str">
            <v>730,24</v>
          </cell>
        </row>
        <row r="506">
          <cell r="A506">
            <v>39623</v>
          </cell>
          <cell r="B506" t="str">
            <v>BARRA ANTIPANICO SIMPLES, PARA PORTA DE VIDRO, COR CINZA</v>
          </cell>
          <cell r="C506" t="str">
            <v xml:space="preserve">UN    </v>
          </cell>
          <cell r="D506" t="str">
            <v>707,11</v>
          </cell>
        </row>
        <row r="507">
          <cell r="A507">
            <v>36207</v>
          </cell>
          <cell r="B507" t="str">
            <v>BARRA DE APOIO EM "L", EM ACO INOX POLIDO 70 X 70 CM, DIAMETRO MINIMO 3 CM</v>
          </cell>
          <cell r="C507" t="str">
            <v xml:space="preserve">UN    </v>
          </cell>
          <cell r="D507" t="str">
            <v>302,40</v>
          </cell>
        </row>
        <row r="508">
          <cell r="A508">
            <v>36209</v>
          </cell>
          <cell r="B508" t="str">
            <v>BARRA DE APOIO EM "L", EM ACO INOX POLIDO 80 X 80 CM, DIAMETRO MINIMO 3 CM</v>
          </cell>
          <cell r="C508" t="str">
            <v xml:space="preserve">UN    </v>
          </cell>
          <cell r="D508" t="str">
            <v>347,05</v>
          </cell>
        </row>
        <row r="509">
          <cell r="A509">
            <v>36210</v>
          </cell>
          <cell r="B509" t="str">
            <v>BARRA DE APOIO LATERAL ARTICULADA, COM TRAVA, EM ACO INOX POLIDO, 70 CM, DIAMETRO MINIMO 3 CM</v>
          </cell>
          <cell r="C509" t="str">
            <v xml:space="preserve">UN    </v>
          </cell>
          <cell r="D509" t="str">
            <v>375,50</v>
          </cell>
        </row>
        <row r="510">
          <cell r="A510">
            <v>36204</v>
          </cell>
          <cell r="B510" t="str">
            <v>BARRA DE APOIO RETA, EM ACO INOX POLIDO, COMPRIMENTO 60CM, DIAMETRO MINIMO 3 CM</v>
          </cell>
          <cell r="C510" t="str">
            <v xml:space="preserve">UN    </v>
          </cell>
          <cell r="D510" t="str">
            <v>133,14</v>
          </cell>
        </row>
        <row r="511">
          <cell r="A511">
            <v>36205</v>
          </cell>
          <cell r="B511" t="str">
            <v>BARRA DE APOIO RETA, EM ACO INOX POLIDO, COMPRIMENTO 70CM, DIAMETRO MINIMO 3 CM</v>
          </cell>
          <cell r="C511" t="str">
            <v xml:space="preserve">UN    </v>
          </cell>
          <cell r="D511" t="str">
            <v>147,86</v>
          </cell>
        </row>
        <row r="512">
          <cell r="A512">
            <v>36081</v>
          </cell>
          <cell r="B512" t="str">
            <v>BARRA DE APOIO RETA, EM ACO INOX POLIDO, COMPRIMENTO 80CM, DIAMETRO MINIMO 3 CM</v>
          </cell>
          <cell r="C512" t="str">
            <v xml:space="preserve">UN    </v>
          </cell>
          <cell r="D512" t="str">
            <v>157,66</v>
          </cell>
        </row>
        <row r="513">
          <cell r="A513">
            <v>36206</v>
          </cell>
          <cell r="B513" t="str">
            <v>BARRA DE APOIO RETA, EM ACO INOX POLIDO, COMPRIMENTO 90 CM, DIAMETRO MINIMO 3 CM</v>
          </cell>
          <cell r="C513" t="str">
            <v xml:space="preserve">UN    </v>
          </cell>
          <cell r="D513" t="str">
            <v>165,17</v>
          </cell>
        </row>
        <row r="514">
          <cell r="A514">
            <v>36218</v>
          </cell>
          <cell r="B514" t="str">
            <v>BARRA DE APOIO RETA, EM ALUMINIO, COMPRIMENTO 60CM, DIAMETRO MINIMO 3 CM</v>
          </cell>
          <cell r="C514" t="str">
            <v xml:space="preserve">UN    </v>
          </cell>
          <cell r="D514" t="str">
            <v>104,89</v>
          </cell>
        </row>
        <row r="515">
          <cell r="A515">
            <v>36220</v>
          </cell>
          <cell r="B515" t="str">
            <v>BARRA DE APOIO RETA, EM ALUMINIO, COMPRIMENTO 70CM, DIAMETRO MINIMO 3 CM</v>
          </cell>
          <cell r="C515" t="str">
            <v xml:space="preserve">UN    </v>
          </cell>
          <cell r="D515" t="str">
            <v>120,28</v>
          </cell>
        </row>
        <row r="516">
          <cell r="A516">
            <v>36080</v>
          </cell>
          <cell r="B516" t="str">
            <v>BARRA DE APOIO RETA, EM ALUMINIO, COMPRIMENTO 80 CM, DIAMETRO MINIMO 3 CM</v>
          </cell>
          <cell r="C516" t="str">
            <v xml:space="preserve">UN    </v>
          </cell>
          <cell r="D516" t="str">
            <v>130,10</v>
          </cell>
        </row>
        <row r="517">
          <cell r="A517">
            <v>36223</v>
          </cell>
          <cell r="B517" t="str">
            <v>BARRA DE APOIO RETA, EM ALUMINIO, COMPRIMENTO 90 CM, DIAMETRO MINIMO 3 CM</v>
          </cell>
          <cell r="C517" t="str">
            <v xml:space="preserve">UN    </v>
          </cell>
          <cell r="D517" t="str">
            <v>136,23</v>
          </cell>
        </row>
        <row r="518">
          <cell r="A518">
            <v>546</v>
          </cell>
          <cell r="B518" t="str">
            <v>BARRA DE FERRO RETANGULAR, BARRA CHATA (QUALQUER DIMENSAO)</v>
          </cell>
          <cell r="C518" t="str">
            <v xml:space="preserve">KG    </v>
          </cell>
          <cell r="D518" t="str">
            <v>5,25</v>
          </cell>
        </row>
        <row r="519">
          <cell r="A519">
            <v>557</v>
          </cell>
          <cell r="B519" t="str">
            <v>BARRA DE FERRO RETANGULAR, BARRA CHATA, 1 1/2"  X 1/2" (L X E), 3,79 KG/M</v>
          </cell>
          <cell r="C519" t="str">
            <v xml:space="preserve">M     </v>
          </cell>
          <cell r="D519" t="str">
            <v>20,15</v>
          </cell>
        </row>
        <row r="520">
          <cell r="A520">
            <v>552</v>
          </cell>
          <cell r="B520" t="str">
            <v>BARRA DE FERRO RETANGULAR, BARRA CHATA, 1 1/2" X 1/4" (L X E), 1,89 KG/M</v>
          </cell>
          <cell r="C520" t="str">
            <v xml:space="preserve">M     </v>
          </cell>
          <cell r="D520" t="str">
            <v>9,92</v>
          </cell>
        </row>
        <row r="521">
          <cell r="A521">
            <v>555</v>
          </cell>
          <cell r="B521" t="str">
            <v>BARRA DE FERRO RETANGULAR, BARRA CHATA, 1" X 1/4" (L X E), 1,2265 KG/M</v>
          </cell>
          <cell r="C521" t="str">
            <v xml:space="preserve">M     </v>
          </cell>
          <cell r="D521" t="str">
            <v>6,08</v>
          </cell>
        </row>
        <row r="522">
          <cell r="A522">
            <v>565</v>
          </cell>
          <cell r="B522" t="str">
            <v>BARRA DE FERRO RETANGULAR, BARRA CHATA, 1" X 3/16" (L X E), 1,73 KG/M</v>
          </cell>
          <cell r="C522" t="str">
            <v xml:space="preserve">M     </v>
          </cell>
          <cell r="D522" t="str">
            <v>9,29</v>
          </cell>
        </row>
        <row r="523">
          <cell r="A523">
            <v>549</v>
          </cell>
          <cell r="B523" t="str">
            <v>BARRA DE FERRO RETANGULAR, BARRA CHATA, 2" X 1/2" (L X E), 5,06 KG/M</v>
          </cell>
          <cell r="C523" t="str">
            <v xml:space="preserve">M     </v>
          </cell>
          <cell r="D523" t="str">
            <v>26,56</v>
          </cell>
        </row>
        <row r="524">
          <cell r="A524">
            <v>559</v>
          </cell>
          <cell r="B524" t="str">
            <v>BARRA DE FERRO RETANGULAR, BARRA CHATA, 2" X 1/4" (L X E), 2,53 KG/M</v>
          </cell>
          <cell r="C524" t="str">
            <v xml:space="preserve">M     </v>
          </cell>
          <cell r="D524" t="str">
            <v>13,28</v>
          </cell>
        </row>
        <row r="525">
          <cell r="A525">
            <v>551</v>
          </cell>
          <cell r="B525" t="str">
            <v>BARRA DE FERRO RETANGULAR, BARRA CHATA, 2" X 1" (L X E), 10,12 KG/M</v>
          </cell>
          <cell r="C525" t="str">
            <v xml:space="preserve">M     </v>
          </cell>
          <cell r="D525" t="str">
            <v>51,90</v>
          </cell>
        </row>
        <row r="526">
          <cell r="A526">
            <v>547</v>
          </cell>
          <cell r="B526" t="str">
            <v>BARRA DE FERRO RETANGULAR, BARRA CHATA, 2" X 3/8" (L X E), 3,79KG/M</v>
          </cell>
          <cell r="C526" t="str">
            <v xml:space="preserve">M     </v>
          </cell>
          <cell r="D526" t="str">
            <v>19,89</v>
          </cell>
        </row>
        <row r="527">
          <cell r="A527">
            <v>560</v>
          </cell>
          <cell r="B527" t="str">
            <v>BARRA DE FERRO RETANGULAR, BARRA CHATA, 2" X 5/16" (L X E), 3,162 KG/M</v>
          </cell>
          <cell r="C527" t="str">
            <v xml:space="preserve">M     </v>
          </cell>
          <cell r="D527" t="str">
            <v>16,81</v>
          </cell>
        </row>
        <row r="528">
          <cell r="A528">
            <v>566</v>
          </cell>
          <cell r="B528" t="str">
            <v>BARRA DE FERRO RETANGULAR, BARRA CHATA, 3/4" X 1/8" (L X E), 0,47 KG/M</v>
          </cell>
          <cell r="C528" t="str">
            <v xml:space="preserve">M     </v>
          </cell>
          <cell r="D528" t="str">
            <v>2,70</v>
          </cell>
        </row>
        <row r="529">
          <cell r="A529">
            <v>563</v>
          </cell>
          <cell r="B529" t="str">
            <v>BARRA DE FERRO RETANGULAR, BARRA CHATA, 3/8" X 1 1/2" (L X E), 2,84 KG/M</v>
          </cell>
          <cell r="C529" t="str">
            <v xml:space="preserve">M     </v>
          </cell>
          <cell r="D529" t="str">
            <v>15,10</v>
          </cell>
        </row>
        <row r="530">
          <cell r="A530">
            <v>38127</v>
          </cell>
          <cell r="B530" t="str">
            <v>BASE DE MISTURADOR MONOCOMANDO PARA CHUVEIRO</v>
          </cell>
          <cell r="C530" t="str">
            <v xml:space="preserve">UN    </v>
          </cell>
          <cell r="D530" t="str">
            <v>307,69</v>
          </cell>
        </row>
        <row r="531">
          <cell r="A531">
            <v>38060</v>
          </cell>
          <cell r="B531" t="str">
            <v>BASE PARA MASTRO DE PARA-RAIOS DIAMETRO NOMINAL 1 1/2"</v>
          </cell>
          <cell r="C531" t="str">
            <v xml:space="preserve">UN    </v>
          </cell>
          <cell r="D531" t="str">
            <v>70,26</v>
          </cell>
        </row>
        <row r="532">
          <cell r="A532">
            <v>10956</v>
          </cell>
          <cell r="B532" t="str">
            <v>BASE PARA MASTRO DE PARA-RAIOS DIAMETRO NOMINAL 2"</v>
          </cell>
          <cell r="C532" t="str">
            <v xml:space="preserve">UN    </v>
          </cell>
          <cell r="D532" t="str">
            <v>72,99</v>
          </cell>
        </row>
        <row r="533">
          <cell r="A533">
            <v>39380</v>
          </cell>
          <cell r="B533" t="str">
            <v>BASE PARA RELE COM SUPORTE METALICO</v>
          </cell>
          <cell r="C533" t="str">
            <v xml:space="preserve">UN    </v>
          </cell>
          <cell r="D533" t="str">
            <v>11,61</v>
          </cell>
        </row>
        <row r="534">
          <cell r="A534">
            <v>13374</v>
          </cell>
          <cell r="B534" t="str">
            <v>BASE UNIPOLAR PARA FUSIVEL NH1, CORRENTE NOMINAL DE 250 A, SEM CAPA</v>
          </cell>
          <cell r="C534" t="str">
            <v xml:space="preserve">UN    </v>
          </cell>
          <cell r="D534" t="str">
            <v>89,96</v>
          </cell>
        </row>
        <row r="535">
          <cell r="A535">
            <v>37597</v>
          </cell>
          <cell r="B535" t="str">
            <v>BATE-ESTACAS POR GRAVIDADE, POTENCIA160 HP, PESO DO MARTELO ATE 3 TONELADAS</v>
          </cell>
          <cell r="C535" t="str">
            <v xml:space="preserve">UN    </v>
          </cell>
          <cell r="D535" t="str">
            <v>332.215,39</v>
          </cell>
        </row>
        <row r="536">
          <cell r="A536">
            <v>183</v>
          </cell>
          <cell r="B536" t="str">
            <v>BATENTE/ PORTAL/ ADUELA/ MARCO MACICO, E= *3 CM, L= *13 CM, *60 CM A 120* CM X *210 CM,  EM CEDRINHO/ ANGELIM COMERCIAL/ EUCALIPTO/ CURUPIXA/ PEROBA/ CUMARU OU EQUIVALENTE DA REGIAO (NAO INCLUI ALIZARES)</v>
          </cell>
          <cell r="C536" t="str">
            <v xml:space="preserve">JG    </v>
          </cell>
          <cell r="D536" t="str">
            <v>90,00</v>
          </cell>
        </row>
        <row r="537">
          <cell r="A537">
            <v>184</v>
          </cell>
          <cell r="B537" t="str">
            <v>BATENTE/ PORTAL/ ADUELA/ MARCO MACICO, E= *3* CM, L= *13* CM, *60 CM A 120* CM X *210* CM, EM PINUS/ TAUARI/ VIROLA OU EQUIVALENTE DA REGIAO (NAO INCLUI ALIZARES)</v>
          </cell>
          <cell r="C537" t="str">
            <v xml:space="preserve">JG    </v>
          </cell>
          <cell r="D537" t="str">
            <v>59,48</v>
          </cell>
        </row>
        <row r="538">
          <cell r="A538">
            <v>195</v>
          </cell>
          <cell r="B538" t="str">
            <v>BATENTE/ PORTAL/ ADUELA/ MARCO MACICO, E= *3* CM, L= *7* CM, *60 CM A 120* CM X *210* CM,  EM CEDRINHO/ ANGELIM COMERCIAL/ EUCALIPTO/ CURUPIXA/ PEROBA/ CUMARU OU EQUIVALENTE DA REGIAO (NAO INCLUI ALIZARES)</v>
          </cell>
          <cell r="C538" t="str">
            <v xml:space="preserve">JG    </v>
          </cell>
          <cell r="D538" t="str">
            <v>73,11</v>
          </cell>
        </row>
        <row r="539">
          <cell r="A539">
            <v>194</v>
          </cell>
          <cell r="B539" t="str">
            <v>BATENTE/ PORTAL/ ADUELA/ MARCO MACICO, E= *3* CM, L= *7* CM, *60 CM A 120* CM X *210* CM, EM PINUS/ TAUARI/ VIROLA OU EQUIVALENTE DA REGIAO (NAO INCLUI ALIZARES)</v>
          </cell>
          <cell r="C539" t="str">
            <v xml:space="preserve">JG    </v>
          </cell>
          <cell r="D539" t="str">
            <v>39,74</v>
          </cell>
        </row>
        <row r="540">
          <cell r="A540">
            <v>20001</v>
          </cell>
          <cell r="B540" t="str">
            <v>BATENTE/ PORTAL/ ADUELA/MARCO MACICO, E= *3* CM, L= *15* CM, *60 CM A 120* CM  X *210* CM, EM PINUS/ TAUARI/ VIROLA OU EQUIVALENTE DA REGIAO</v>
          </cell>
          <cell r="C540" t="str">
            <v xml:space="preserve">JG    </v>
          </cell>
          <cell r="D540" t="str">
            <v>72,85</v>
          </cell>
        </row>
        <row r="541">
          <cell r="A541">
            <v>181</v>
          </cell>
          <cell r="B541" t="str">
            <v>BATENTE/ PORTAL/ADUELA/ MARCO MACICO, E= *3* CM, L= *15* CM, *60 CM A 120* CM  X *210* CM,  EM CEDRINHO/ ANGELIM COMERCIAL/  EUCALIPTO/ CURUPIXA/ PEROBA/ CUMARU OU EQUIVALENTE DA REGIAO (NAO INCLUI ALIZARES)</v>
          </cell>
          <cell r="C541" t="str">
            <v xml:space="preserve">JG    </v>
          </cell>
          <cell r="D541" t="str">
            <v>98,57</v>
          </cell>
        </row>
        <row r="542">
          <cell r="A542">
            <v>39837</v>
          </cell>
          <cell r="B542" t="str">
            <v>BATENTE/PORTAL/ADUELA/MARCO, EM MDF/PVC WOOD/POLIESTIRENO OU MADEIRA LAMINADA, L = *9,0* CM COM GUARNICAO REGULAVEL 2 FACES = *35* MM, PRIMER</v>
          </cell>
          <cell r="C542" t="str">
            <v xml:space="preserve">JG    </v>
          </cell>
          <cell r="D542" t="str">
            <v>228,85</v>
          </cell>
        </row>
        <row r="543">
          <cell r="A543">
            <v>10535</v>
          </cell>
          <cell r="B543" t="str">
            <v>BETONEIRA CAPACIDADE NOMINAL 400 L, CAPACIDADE DE MISTURA  280 L, MOTOR ELETRICO TRIFASICO 220/380 V POTENCIA 2 CV, SEM CARREGADOR</v>
          </cell>
          <cell r="C543" t="str">
            <v xml:space="preserve">UN    </v>
          </cell>
          <cell r="D543" t="str">
            <v>3.414,00</v>
          </cell>
        </row>
        <row r="544">
          <cell r="A544">
            <v>10537</v>
          </cell>
          <cell r="B544" t="str">
            <v>BETONEIRA CAPACIDADE NOMINAL 400 L, CAPACIDADE DE MISTURA 310 L, MOTOR A DIESEL POTENCIA 5 CV, SEM CARREGADOR</v>
          </cell>
          <cell r="C544" t="str">
            <v xml:space="preserve">UN    </v>
          </cell>
          <cell r="D544" t="str">
            <v>4.655,77</v>
          </cell>
        </row>
        <row r="545">
          <cell r="A545">
            <v>13891</v>
          </cell>
          <cell r="B545" t="str">
            <v>BETONEIRA CAPACIDADE NOMINAL 400 L, CAPACIDADE DE MISTURA 310 L, MOTOR A GASOLINA POTENCIA 5,5 CV, SEM CARREGADOR</v>
          </cell>
          <cell r="C545" t="str">
            <v xml:space="preserve">UN    </v>
          </cell>
          <cell r="D545" t="str">
            <v>4.270,39</v>
          </cell>
        </row>
        <row r="546">
          <cell r="A546">
            <v>25975</v>
          </cell>
          <cell r="B546" t="str">
            <v>BETONEIRA CAPACIDADE NOMINAL 600 L, CAPACIDADE DE MISTURA 440 L, MOTOR A GASOLINA POTENCIA 10 HP, COM CARREGADOR</v>
          </cell>
          <cell r="C546" t="str">
            <v xml:space="preserve">UN    </v>
          </cell>
          <cell r="D546" t="str">
            <v>18.574,47</v>
          </cell>
        </row>
        <row r="547">
          <cell r="A547">
            <v>36396</v>
          </cell>
          <cell r="B547" t="str">
            <v>BETONEIRA, CAPACIDADE NOMINAL 400 L, CAPACIDADE DE MISTURA 310L, MOTOR ELETRICO TRIFASICO 220/380V POTENCIA 2 CV, SEM CARREGADOR</v>
          </cell>
          <cell r="C547" t="str">
            <v xml:space="preserve">UN    </v>
          </cell>
          <cell r="D547" t="str">
            <v>3.905,84</v>
          </cell>
        </row>
        <row r="548">
          <cell r="A548">
            <v>36397</v>
          </cell>
          <cell r="B548" t="str">
            <v>BETONEIRA, CAPACIDADE NOMINAL 600 L, CAPACIDADE DE MISTURA  360L, MOTOR ELETRICO TRIFASICO 220/380V, POTENCIA 4CV, EXCLUSO CARREGADOR</v>
          </cell>
          <cell r="C548" t="str">
            <v xml:space="preserve">UN    </v>
          </cell>
          <cell r="D548" t="str">
            <v>13.887,45</v>
          </cell>
        </row>
        <row r="549">
          <cell r="A549">
            <v>36398</v>
          </cell>
          <cell r="B549" t="str">
            <v>BETONEIRA, CAPACIDADE NOMINAL 600 L, CAPACIDADE DE MISTURA 440 L, MOTOR A DIESEL POTENCIA 10 CV, COM CARREGADOR</v>
          </cell>
          <cell r="C549" t="str">
            <v xml:space="preserve">UN    </v>
          </cell>
          <cell r="D549" t="str">
            <v>16.879,04</v>
          </cell>
        </row>
        <row r="550">
          <cell r="A550">
            <v>647</v>
          </cell>
          <cell r="B550" t="str">
            <v>BLASTER, DINAMITADOR OU CABO DE FOGO</v>
          </cell>
          <cell r="C550" t="str">
            <v xml:space="preserve">H     </v>
          </cell>
          <cell r="D550" t="str">
            <v>11,76</v>
          </cell>
        </row>
        <row r="551">
          <cell r="A551">
            <v>40920</v>
          </cell>
          <cell r="B551" t="str">
            <v>BLASTER, DINAMITADOR OU CABO DE FOGO (MENSALISTA)</v>
          </cell>
          <cell r="C551" t="str">
            <v xml:space="preserve">MES   </v>
          </cell>
          <cell r="D551" t="str">
            <v>2.053,31</v>
          </cell>
        </row>
        <row r="552">
          <cell r="A552">
            <v>38783</v>
          </cell>
          <cell r="B552" t="str">
            <v>BLOCO CERAMICO DE VEDACAO COM FUROS NA HORIZONTAL, 11,5 X 19 X 19 CM - 4,5 MPA (NBR 15270)</v>
          </cell>
          <cell r="C552" t="str">
            <v xml:space="preserve">UN    </v>
          </cell>
          <cell r="D552" t="str">
            <v>0,69</v>
          </cell>
        </row>
        <row r="553">
          <cell r="A553">
            <v>37593</v>
          </cell>
          <cell r="B553" t="str">
            <v>BLOCO CERAMICO DE VEDACAO COM FUROS NA VERTICAL, 14 X 19 X 39 CM - 4,5 MPA (NBR 15270)</v>
          </cell>
          <cell r="C553" t="str">
            <v xml:space="preserve">UN    </v>
          </cell>
          <cell r="D553" t="str">
            <v>1,71</v>
          </cell>
        </row>
        <row r="554">
          <cell r="A554">
            <v>37594</v>
          </cell>
          <cell r="B554" t="str">
            <v>BLOCO CERAMICO DE VEDACAO COM FUROS NA VERTICAL, 19 X 19 X 39 CM - 4,5 MPA (NBR 15270)</v>
          </cell>
          <cell r="C554" t="str">
            <v xml:space="preserve">UN    </v>
          </cell>
          <cell r="D554" t="str">
            <v>2,13</v>
          </cell>
        </row>
        <row r="555">
          <cell r="A555">
            <v>37592</v>
          </cell>
          <cell r="B555" t="str">
            <v>BLOCO CERAMICO DE VEDACAO COM FUROS NA VERTICAL, 9 X 19 X 39 CM - 4,5 MPA (NBR 15270)</v>
          </cell>
          <cell r="C555" t="str">
            <v xml:space="preserve">UN    </v>
          </cell>
          <cell r="D555" t="str">
            <v>1,35</v>
          </cell>
        </row>
        <row r="556">
          <cell r="A556">
            <v>7266</v>
          </cell>
          <cell r="B556" t="str">
            <v>BLOCO CERAMICO VAZADO PARA ALVENARIA DE VEDACAO, DE 9 X 19 X 19 CM (L X A X C)</v>
          </cell>
          <cell r="C556" t="str">
            <v xml:space="preserve">MIL   </v>
          </cell>
          <cell r="D556" t="str">
            <v>521,43</v>
          </cell>
        </row>
        <row r="557">
          <cell r="A557">
            <v>7270</v>
          </cell>
          <cell r="B557" t="str">
            <v>BLOCO CERAMICO VAZADO PARA ALVENARIA DE VEDACAO, 4 FUROS, DE 9 X 9 X 19 CM (L X A X C)</v>
          </cell>
          <cell r="C557" t="str">
            <v xml:space="preserve">UN    </v>
          </cell>
          <cell r="D557" t="str">
            <v>0,60</v>
          </cell>
        </row>
        <row r="558">
          <cell r="A558">
            <v>7267</v>
          </cell>
          <cell r="B558" t="str">
            <v>BLOCO CERAMICO VAZADO PARA ALVENARIA DE VEDACAO, 6 FUROS, DE 9 X 14 X 19 CM (L X A X C)</v>
          </cell>
          <cell r="C558" t="str">
            <v xml:space="preserve">UN    </v>
          </cell>
          <cell r="D558" t="str">
            <v>0,47</v>
          </cell>
        </row>
        <row r="559">
          <cell r="A559">
            <v>7269</v>
          </cell>
          <cell r="B559" t="str">
            <v>BLOCO CERAMICO VAZADO PARA ALVENARIA DE VEDACAO, 6 FUROS, DE 9 X 9 X 19 CM (L X A X C)</v>
          </cell>
          <cell r="C559" t="str">
            <v xml:space="preserve">UN    </v>
          </cell>
          <cell r="D559" t="str">
            <v>0,48</v>
          </cell>
        </row>
        <row r="560">
          <cell r="A560">
            <v>7271</v>
          </cell>
          <cell r="B560" t="str">
            <v>BLOCO CERAMICO VAZADO PARA ALVENARIA DE VEDACAO, 8 FUROS, DE 9 X 19 X 19 CM (L XA X C)</v>
          </cell>
          <cell r="C560" t="str">
            <v xml:space="preserve">UN    </v>
          </cell>
          <cell r="D560" t="str">
            <v>0,52</v>
          </cell>
        </row>
        <row r="561">
          <cell r="A561">
            <v>7268</v>
          </cell>
          <cell r="B561" t="str">
            <v>BLOCO CERAMICO VAZADO PARA ALVENARIA DE VEDACAO, 8 FUROS, DE 9 X 19 X 29 CM (L X A X C)</v>
          </cell>
          <cell r="C561" t="str">
            <v xml:space="preserve">UN    </v>
          </cell>
          <cell r="D561" t="str">
            <v>0,72</v>
          </cell>
        </row>
        <row r="562">
          <cell r="A562">
            <v>34556</v>
          </cell>
          <cell r="B562" t="str">
            <v>BLOCO DE CONCRETO ESTRUTURAL 14 X 19 X 29 CM, FBK 10 MPA (NBR 6136)</v>
          </cell>
          <cell r="C562" t="str">
            <v xml:space="preserve">UN    </v>
          </cell>
          <cell r="D562" t="str">
            <v>3,02</v>
          </cell>
        </row>
        <row r="563">
          <cell r="A563">
            <v>37873</v>
          </cell>
          <cell r="B563" t="str">
            <v>BLOCO DE CONCRETO ESTRUTURAL 14 X 19 X 29 CM, FBK 12 MPA (NBR 6136)</v>
          </cell>
          <cell r="C563" t="str">
            <v xml:space="preserve">UN    </v>
          </cell>
          <cell r="D563" t="str">
            <v>3,07</v>
          </cell>
        </row>
        <row r="564">
          <cell r="A564">
            <v>34564</v>
          </cell>
          <cell r="B564" t="str">
            <v>BLOCO DE CONCRETO ESTRUTURAL 14 X 19 X 29 CM, FBK 14 MPA (NBR 6136)</v>
          </cell>
          <cell r="C564" t="str">
            <v xml:space="preserve">UN    </v>
          </cell>
          <cell r="D564" t="str">
            <v>3,22</v>
          </cell>
        </row>
        <row r="565">
          <cell r="A565">
            <v>34565</v>
          </cell>
          <cell r="B565" t="str">
            <v>BLOCO DE CONCRETO ESTRUTURAL 14 X 19 X 29 CM, FBK 16 MPA (NBR 6136)</v>
          </cell>
          <cell r="C565" t="str">
            <v xml:space="preserve">UN    </v>
          </cell>
          <cell r="D565" t="str">
            <v>3,40</v>
          </cell>
        </row>
        <row r="566">
          <cell r="A566">
            <v>38590</v>
          </cell>
          <cell r="B566" t="str">
            <v>BLOCO DE CONCRETO ESTRUTURAL 14 X 19 X 29 CM, FBK 4,5 MPA (NBR 6136)</v>
          </cell>
          <cell r="C566" t="str">
            <v xml:space="preserve">UN    </v>
          </cell>
          <cell r="D566" t="str">
            <v>2,52</v>
          </cell>
        </row>
        <row r="567">
          <cell r="A567">
            <v>34566</v>
          </cell>
          <cell r="B567" t="str">
            <v>BLOCO DE CONCRETO ESTRUTURAL 14 X 19 X 29 CM, FBK 6 MPA (NBR 6136)</v>
          </cell>
          <cell r="C567" t="str">
            <v xml:space="preserve">UN    </v>
          </cell>
          <cell r="D567" t="str">
            <v>2,64</v>
          </cell>
        </row>
        <row r="568">
          <cell r="A568">
            <v>34567</v>
          </cell>
          <cell r="B568" t="str">
            <v>BLOCO DE CONCRETO ESTRUTURAL 14 X 19 X 29 CM, FBK 8 MPA (NBR 6136)</v>
          </cell>
          <cell r="C568" t="str">
            <v xml:space="preserve">UN    </v>
          </cell>
          <cell r="D568" t="str">
            <v>2,80</v>
          </cell>
        </row>
        <row r="569">
          <cell r="A569">
            <v>38591</v>
          </cell>
          <cell r="B569" t="str">
            <v>BLOCO DE CONCRETO ESTRUTURAL 14 X 19 X 34 CM, FBK 4,5 MPA (NBR 6136)</v>
          </cell>
          <cell r="C569" t="str">
            <v xml:space="preserve">UN    </v>
          </cell>
          <cell r="D569" t="str">
            <v>2,54</v>
          </cell>
        </row>
        <row r="570">
          <cell r="A570">
            <v>34568</v>
          </cell>
          <cell r="B570" t="str">
            <v>BLOCO DE CONCRETO ESTRUTURAL 14 X 19 X 39 CM, FBK 10 MPA (NBR 6136)</v>
          </cell>
          <cell r="C570" t="str">
            <v xml:space="preserve">UN    </v>
          </cell>
          <cell r="D570" t="str">
            <v>3,31</v>
          </cell>
        </row>
        <row r="571">
          <cell r="A571">
            <v>34569</v>
          </cell>
          <cell r="B571" t="str">
            <v>BLOCO DE CONCRETO ESTRUTURAL 14 X 19 X 39 CM, FBK 12 MPA (NBR 6136)</v>
          </cell>
          <cell r="C571" t="str">
            <v xml:space="preserve">UN    </v>
          </cell>
          <cell r="D571" t="str">
            <v>3,40</v>
          </cell>
        </row>
        <row r="572">
          <cell r="A572">
            <v>34570</v>
          </cell>
          <cell r="B572" t="str">
            <v>BLOCO DE CONCRETO ESTRUTURAL 14 X 19 X 39 CM, FBK 14 MPA (NBR 6136)</v>
          </cell>
          <cell r="C572" t="str">
            <v xml:space="preserve">UN    </v>
          </cell>
          <cell r="D572" t="str">
            <v>3,70</v>
          </cell>
        </row>
        <row r="573">
          <cell r="A573">
            <v>25070</v>
          </cell>
          <cell r="B573" t="str">
            <v>BLOCO DE CONCRETO ESTRUTURAL 14 X 19 X 39 CM, FBK 4,5 MPA (NBR 6136)</v>
          </cell>
          <cell r="C573" t="str">
            <v xml:space="preserve">UN    </v>
          </cell>
          <cell r="D573" t="str">
            <v>2,78</v>
          </cell>
        </row>
        <row r="574">
          <cell r="A574">
            <v>34571</v>
          </cell>
          <cell r="B574" t="str">
            <v>BLOCO DE CONCRETO ESTRUTURAL 14 X 19 X 39 CM, FBK 6 MPA (NBR 6136)</v>
          </cell>
          <cell r="C574" t="str">
            <v xml:space="preserve">UN    </v>
          </cell>
          <cell r="D574" t="str">
            <v>2,81</v>
          </cell>
        </row>
        <row r="575">
          <cell r="A575">
            <v>34573</v>
          </cell>
          <cell r="B575" t="str">
            <v>BLOCO DE CONCRETO ESTRUTURAL 14 X 19 X 39 CM, FBK 8 MPA (NBR 6136)</v>
          </cell>
          <cell r="C575" t="str">
            <v xml:space="preserve">UN    </v>
          </cell>
          <cell r="D575" t="str">
            <v>2,95</v>
          </cell>
        </row>
        <row r="576">
          <cell r="A576">
            <v>37107</v>
          </cell>
          <cell r="B576" t="str">
            <v>BLOCO DE CONCRETO ESTRUTURAL 14 X 19 X 39, FCK 16 MPA (NBR 6136)</v>
          </cell>
          <cell r="C576" t="str">
            <v xml:space="preserve">UN    </v>
          </cell>
          <cell r="D576" t="str">
            <v>3,90</v>
          </cell>
        </row>
        <row r="577">
          <cell r="A577">
            <v>34576</v>
          </cell>
          <cell r="B577" t="str">
            <v>BLOCO DE CONCRETO ESTRUTURAL 19 X 19 X 39 CM, FBK 10 MPA (NBR 6136)</v>
          </cell>
          <cell r="C577" t="str">
            <v xml:space="preserve">UN    </v>
          </cell>
          <cell r="D577" t="str">
            <v>4,31</v>
          </cell>
        </row>
        <row r="578">
          <cell r="A578">
            <v>34577</v>
          </cell>
          <cell r="B578" t="str">
            <v>BLOCO DE CONCRETO ESTRUTURAL 19 X 19 X 39 CM, FBK 12 MPA (NBR 6136)</v>
          </cell>
          <cell r="C578" t="str">
            <v xml:space="preserve">UN    </v>
          </cell>
          <cell r="D578" t="str">
            <v>4,49</v>
          </cell>
        </row>
        <row r="579">
          <cell r="A579">
            <v>34578</v>
          </cell>
          <cell r="B579" t="str">
            <v>BLOCO DE CONCRETO ESTRUTURAL 19 X 19 X 39 CM, FBK 14 MPA (NBR 6136)</v>
          </cell>
          <cell r="C579" t="str">
            <v xml:space="preserve">UN    </v>
          </cell>
          <cell r="D579" t="str">
            <v>4,87</v>
          </cell>
        </row>
        <row r="580">
          <cell r="A580">
            <v>34579</v>
          </cell>
          <cell r="B580" t="str">
            <v>BLOCO DE CONCRETO ESTRUTURAL 19 X 19 X 39 CM, FBK 16 MPA (NBR 6136)</v>
          </cell>
          <cell r="C580" t="str">
            <v xml:space="preserve">UN    </v>
          </cell>
          <cell r="D580" t="str">
            <v>5,20</v>
          </cell>
        </row>
        <row r="581">
          <cell r="A581">
            <v>25067</v>
          </cell>
          <cell r="B581" t="str">
            <v>BLOCO DE CONCRETO ESTRUTURAL 19 X 19 X 39 CM, FBK 4,5 MPA (NBR 6136)</v>
          </cell>
          <cell r="C581" t="str">
            <v xml:space="preserve">UN    </v>
          </cell>
          <cell r="D581" t="str">
            <v>3,48</v>
          </cell>
        </row>
        <row r="582">
          <cell r="A582">
            <v>34580</v>
          </cell>
          <cell r="B582" t="str">
            <v>BLOCO DE CONCRETO ESTRUTURAL 19 X 19 X 39 CM, FBK 8 MPA (NBR 6136)</v>
          </cell>
          <cell r="C582" t="str">
            <v xml:space="preserve">UN    </v>
          </cell>
          <cell r="D582" t="str">
            <v>3,88</v>
          </cell>
        </row>
        <row r="583">
          <cell r="A583">
            <v>25071</v>
          </cell>
          <cell r="B583" t="str">
            <v>BLOCO DE CONCRETO ESTRUTURAL 9 X 19 X 39 CM, FBK 4,5 MPA (NBR 6136)</v>
          </cell>
          <cell r="C583" t="str">
            <v xml:space="preserve">UN    </v>
          </cell>
          <cell r="D583" t="str">
            <v>1,93</v>
          </cell>
        </row>
        <row r="584">
          <cell r="A584">
            <v>38395</v>
          </cell>
          <cell r="B584" t="str">
            <v>BLOCO DE ESPUMA MULTIUSO *23 X 13 X 8* CM</v>
          </cell>
          <cell r="C584" t="str">
            <v xml:space="preserve">UN    </v>
          </cell>
          <cell r="D584" t="str">
            <v>6,08</v>
          </cell>
        </row>
        <row r="585">
          <cell r="A585">
            <v>34583</v>
          </cell>
          <cell r="B585" t="str">
            <v>BLOCO DE GESSO COMPACTO, BRANCO, E = 10 CM, *67 X 50* CM</v>
          </cell>
          <cell r="C585" t="str">
            <v xml:space="preserve">M2    </v>
          </cell>
          <cell r="D585" t="str">
            <v>64,90</v>
          </cell>
        </row>
        <row r="586">
          <cell r="A586">
            <v>34584</v>
          </cell>
          <cell r="B586" t="str">
            <v>BLOCO DE GESSO VAZADO BRANCO, E = *7* CM, *67 X 50* CM</v>
          </cell>
          <cell r="C586" t="str">
            <v xml:space="preserve">M2    </v>
          </cell>
          <cell r="D586" t="str">
            <v>36,33</v>
          </cell>
        </row>
        <row r="587">
          <cell r="A587">
            <v>709</v>
          </cell>
          <cell r="B587" t="str">
            <v>BLOCO DE POLIETILENO ALTA DENSIDADE, *27* X *30* X *100* CM, ACOMPANHADOS PLACAS  TERMINAIS  E LONGARINAS, PARA FUNDO DE FILTRO</v>
          </cell>
          <cell r="C587" t="str">
            <v xml:space="preserve">M2    </v>
          </cell>
          <cell r="D587" t="str">
            <v>541,31</v>
          </cell>
        </row>
        <row r="588">
          <cell r="A588">
            <v>34599</v>
          </cell>
          <cell r="B588" t="str">
            <v>BLOCO DE VEDACAO CONCRETO APARENTE 9 X 19 X 39 CM (CLASSE C - NBR 6136)</v>
          </cell>
          <cell r="C588" t="str">
            <v xml:space="preserve">UN    </v>
          </cell>
          <cell r="D588" t="str">
            <v>1,98</v>
          </cell>
        </row>
        <row r="589">
          <cell r="A589">
            <v>34592</v>
          </cell>
          <cell r="B589" t="str">
            <v>BLOCO DE VEDACAO CONCRETO 14 X 19 X 29 CM (CLASSE C - NBR 6136)</v>
          </cell>
          <cell r="C589" t="str">
            <v xml:space="preserve">UN    </v>
          </cell>
          <cell r="D589" t="str">
            <v>2,21</v>
          </cell>
        </row>
        <row r="590">
          <cell r="A590">
            <v>37103</v>
          </cell>
          <cell r="B590" t="str">
            <v>BLOCO DE VEDACAO DE CONCRETO APARENTE 14 X 19 X 39 CM (CLASSE C - NBR 6136)</v>
          </cell>
          <cell r="C590" t="str">
            <v xml:space="preserve">UN    </v>
          </cell>
          <cell r="D590" t="str">
            <v>2,53</v>
          </cell>
        </row>
        <row r="591">
          <cell r="A591">
            <v>34555</v>
          </cell>
          <cell r="B591" t="str">
            <v>BLOCO DE VEDACAO DE CONCRETO APARENTE 19 X 19 X 39 CM  (CLASSE C - NBR 6136)</v>
          </cell>
          <cell r="C591" t="str">
            <v xml:space="preserve">UN    </v>
          </cell>
          <cell r="D591" t="str">
            <v>3,21</v>
          </cell>
        </row>
        <row r="592">
          <cell r="A592">
            <v>674</v>
          </cell>
          <cell r="B592" t="str">
            <v>BLOCO DE VEDACAO DE CONCRETO CELULAR AUTOCLAVADO 10 X 30 X 60 CM (E X A X C)</v>
          </cell>
          <cell r="C592" t="str">
            <v xml:space="preserve">M2    </v>
          </cell>
          <cell r="D592" t="str">
            <v>48,64</v>
          </cell>
        </row>
        <row r="593">
          <cell r="A593">
            <v>34600</v>
          </cell>
          <cell r="B593" t="str">
            <v>BLOCO DE VEDACAO DE CONCRETO CELULAR AUTOCLAVADO 15 X 30 X 60 CM (E X A X C)</v>
          </cell>
          <cell r="C593" t="str">
            <v xml:space="preserve">M2    </v>
          </cell>
          <cell r="D593" t="str">
            <v>71,45</v>
          </cell>
        </row>
        <row r="594">
          <cell r="A594">
            <v>652</v>
          </cell>
          <cell r="B594" t="str">
            <v>BLOCO DE VEDACAO DE CONCRETO CELULAR AUTOCLAVADO 20 X 30 X 60 CM (E X A X C)</v>
          </cell>
          <cell r="C594" t="str">
            <v xml:space="preserve">M2    </v>
          </cell>
          <cell r="D594" t="str">
            <v>109,45</v>
          </cell>
        </row>
        <row r="595">
          <cell r="A595">
            <v>651</v>
          </cell>
          <cell r="B595" t="str">
            <v>BLOCO DE VEDACAO DE CONCRETO 14 X 19 X 39 CM (CLASSE C - NBR 6136)</v>
          </cell>
          <cell r="C595" t="str">
            <v xml:space="preserve">UN    </v>
          </cell>
          <cell r="D595" t="str">
            <v>2,44</v>
          </cell>
        </row>
        <row r="596">
          <cell r="A596">
            <v>654</v>
          </cell>
          <cell r="B596" t="str">
            <v>BLOCO DE VEDACAO DE CONCRETO 19 X 19 X 39 CM (CLASSE C - NBR 6136)</v>
          </cell>
          <cell r="C596" t="str">
            <v xml:space="preserve">UN    </v>
          </cell>
          <cell r="D596" t="str">
            <v>3,02</v>
          </cell>
        </row>
        <row r="597">
          <cell r="A597">
            <v>650</v>
          </cell>
          <cell r="B597" t="str">
            <v>BLOCO DE VEDACAO DE CONCRETO, 9 X 19 X 39 CM (CLASSE C - NBR 6136)</v>
          </cell>
          <cell r="C597" t="str">
            <v xml:space="preserve">UN    </v>
          </cell>
          <cell r="D597" t="str">
            <v>1,95</v>
          </cell>
        </row>
        <row r="598">
          <cell r="A598">
            <v>716</v>
          </cell>
          <cell r="B598" t="str">
            <v>BLOCO DE VIDRO INCOLOR XADREZ, DE *20 X 20 X 10* CM</v>
          </cell>
          <cell r="C598" t="str">
            <v xml:space="preserve">UN    </v>
          </cell>
          <cell r="D598" t="str">
            <v>16,12</v>
          </cell>
        </row>
        <row r="599">
          <cell r="A599">
            <v>715</v>
          </cell>
          <cell r="B599" t="str">
            <v>BLOCO DE VIDRO INCOLOR, CANELADO, DE *19 X 19 X 8* CM</v>
          </cell>
          <cell r="C599" t="str">
            <v xml:space="preserve">UN    </v>
          </cell>
          <cell r="D599" t="str">
            <v>15,95</v>
          </cell>
        </row>
        <row r="600">
          <cell r="A600">
            <v>718</v>
          </cell>
          <cell r="B600" t="str">
            <v>BLOCO DE VIDRO/ELEMENTO VAZADO INCOLOR, VENEZIANA, DE *20 X 20 X 6* CM</v>
          </cell>
          <cell r="C600" t="str">
            <v xml:space="preserve">UN    </v>
          </cell>
          <cell r="D600" t="str">
            <v>23,76</v>
          </cell>
        </row>
        <row r="601">
          <cell r="A601">
            <v>11981</v>
          </cell>
          <cell r="B601" t="str">
            <v>BLOCO DE VIDRO/ELEMENTO VAZADO, INCOLOR, VENEZIANA, *20 X 10 X 8* CM</v>
          </cell>
          <cell r="C601" t="str">
            <v xml:space="preserve">UN    </v>
          </cell>
          <cell r="D601" t="str">
            <v>16,29</v>
          </cell>
        </row>
        <row r="602">
          <cell r="A602">
            <v>34586</v>
          </cell>
          <cell r="B602" t="str">
            <v>BLOCO ESTRUTURAL CERAMICO 14 X 19 X 29 CM, 6,0 MPA (NBR 15270)</v>
          </cell>
          <cell r="C602" t="str">
            <v xml:space="preserve">UN    </v>
          </cell>
          <cell r="D602" t="str">
            <v>1,46</v>
          </cell>
        </row>
        <row r="603">
          <cell r="A603">
            <v>38603</v>
          </cell>
          <cell r="B603" t="str">
            <v>BLOCO ESTRUTURAL CERAMICO 14 X 19 X 34 CM, 6,0 MPA (NBR 15270)</v>
          </cell>
          <cell r="C603" t="str">
            <v xml:space="preserve">UN    </v>
          </cell>
          <cell r="D603" t="str">
            <v>1,77</v>
          </cell>
        </row>
        <row r="604">
          <cell r="A604">
            <v>34588</v>
          </cell>
          <cell r="B604" t="str">
            <v>BLOCO ESTRUTURAL CERAMICO 14 X 19 X 39 CM, 6,0 MPA (NBR 15270)</v>
          </cell>
          <cell r="C604" t="str">
            <v xml:space="preserve">UN    </v>
          </cell>
          <cell r="D604" t="str">
            <v>1,91</v>
          </cell>
        </row>
        <row r="605">
          <cell r="A605">
            <v>34590</v>
          </cell>
          <cell r="B605" t="str">
            <v>BLOCO ESTRUTURAL CERAMICO 19 X 19 X 29 CM, 6,0 MPA (NBR 15270)</v>
          </cell>
          <cell r="C605" t="str">
            <v xml:space="preserve">UN    </v>
          </cell>
          <cell r="D605" t="str">
            <v>1,74</v>
          </cell>
        </row>
        <row r="606">
          <cell r="A606">
            <v>34591</v>
          </cell>
          <cell r="B606" t="str">
            <v>BLOCO ESTRUTURAL CERAMICO 19 X 19 X 39 CM, 6,0 MPA (NBR 15270)</v>
          </cell>
          <cell r="C606" t="str">
            <v xml:space="preserve">UN    </v>
          </cell>
          <cell r="D606" t="str">
            <v>2,36</v>
          </cell>
        </row>
        <row r="607">
          <cell r="A607">
            <v>41372</v>
          </cell>
          <cell r="B607" t="str">
            <v>BLOCO VEDACAO CONCRETO CELULAR AUTOCLAVADO 12,5 X 30 X 60 CM (E X A X C)</v>
          </cell>
          <cell r="C607" t="str">
            <v xml:space="preserve">M2    </v>
          </cell>
          <cell r="D607" t="str">
            <v>68,27</v>
          </cell>
        </row>
        <row r="608">
          <cell r="A608">
            <v>41371</v>
          </cell>
          <cell r="B608" t="str">
            <v>BLOCO VEDACAO CONCRETO CELULAR AUTOCLAVADO 7,5 X 30 X 60 CM (E X A X C)</v>
          </cell>
          <cell r="C608" t="str">
            <v xml:space="preserve">M2    </v>
          </cell>
          <cell r="D608" t="str">
            <v>40,35</v>
          </cell>
        </row>
        <row r="609">
          <cell r="A609">
            <v>40517</v>
          </cell>
          <cell r="B609" t="str">
            <v>BLOQUETE/PISO DE CONCRETO - MODELO BLOCO PISOGRAMA/CONCREGRAMA 2 FUROS, DIMENSOES APROX. DE 35 CM X 15 CM E ESPESSURA DE 7 CM (+/- 1 CM), COR NATURAL</v>
          </cell>
          <cell r="C609" t="str">
            <v xml:space="preserve">M2    </v>
          </cell>
          <cell r="D609" t="str">
            <v>34,71</v>
          </cell>
        </row>
        <row r="610">
          <cell r="A610">
            <v>40515</v>
          </cell>
          <cell r="B610" t="str">
            <v>BLOQUETE/PISO DE CONCRETO - MODELO PISOGRAMA/CONCREGRAMA/PAVI-GRADE/GRAMEIRO, DIMENSOES APROXIMADAS DE 60 CM X 45 CM E ESPESSURA DE 8 CM (+/- 1 CM), COR NATURAL</v>
          </cell>
          <cell r="C610" t="str">
            <v xml:space="preserve">M2    </v>
          </cell>
          <cell r="D610" t="str">
            <v>78,10</v>
          </cell>
        </row>
        <row r="611">
          <cell r="A611">
            <v>40529</v>
          </cell>
          <cell r="B611" t="str">
            <v>BLOQUETE/PISO INTERTRAVADO DE CONCRETO - MODELO ONDA/16 FACES/RETANGULAR/TIJOLINHO/PAVER/HOLANDES/PARALELEPIPEDO, *22 CM X *11 CM, E = 10 CM, RESISTENCIA DE 50 MPA (NBR 9781), COR NATURAL</v>
          </cell>
          <cell r="C611" t="str">
            <v xml:space="preserve">M2    </v>
          </cell>
          <cell r="D611" t="str">
            <v>49,89</v>
          </cell>
        </row>
        <row r="612">
          <cell r="A612">
            <v>36170</v>
          </cell>
          <cell r="B612" t="str">
            <v>BLOQUETE/PISO INTERTRAVADO DE CONCRETO - MODELO ONDA/16 FACES/RETANGULAR/TIJOLINHO/PAVER/HOLANDES/PARALELEPIPEDO, *22 CM X 11* CM, E = 8 CM, RESISTENCIA DE 35 MPA (NBR 9781), COR NATURAL</v>
          </cell>
          <cell r="C612" t="str">
            <v xml:space="preserve">M2    </v>
          </cell>
          <cell r="D612" t="str">
            <v>41,40</v>
          </cell>
        </row>
        <row r="613">
          <cell r="A613">
            <v>40524</v>
          </cell>
          <cell r="B613" t="str">
            <v>BLOQUETE/PISO INTERTRAVADO DE CONCRETO - MODELO ONDA/16 FACES/RETANGULAR/TIJOLINHO/PAVER/HOLANDES/PARALELEPIPEDO, 20 CM X 10 CM, E = 10 CM, RESISTENCIA DE 35 MPA (NBR 9781), COR NATURAL</v>
          </cell>
          <cell r="C613" t="str">
            <v xml:space="preserve">M2    </v>
          </cell>
          <cell r="D613" t="str">
            <v>48,81</v>
          </cell>
        </row>
        <row r="614">
          <cell r="A614">
            <v>36156</v>
          </cell>
          <cell r="B614" t="str">
            <v>BLOQUETE/PISO INTERTRAVADO DE CONCRETO - MODELO ONDA/16 FACES/RETANGULAR/TIJOLINHO/PAVER/HOLANDES/PARALELEPIPEDO, 20 CM X 10 CM, E = 6 CM, RESISTENCIA DE 35 MPA (NBR 9781), COLORIDO</v>
          </cell>
          <cell r="C614" t="str">
            <v xml:space="preserve">M2    </v>
          </cell>
          <cell r="D614" t="str">
            <v>37,96</v>
          </cell>
        </row>
        <row r="615">
          <cell r="A615">
            <v>36155</v>
          </cell>
          <cell r="B615" t="str">
            <v>BLOQUETE/PISO INTERTRAVADO DE CONCRETO - MODELO ONDA/16 FACES/RETANGULAR/TIJOLINHO/PAVER/HOLANDES/PARALELEPIPEDO, 20 CM X 10 CM, E = 6 CM, RESISTENCIA DE 35 MPA (NBR 9781), COR NATURAL</v>
          </cell>
          <cell r="C615" t="str">
            <v xml:space="preserve">M2    </v>
          </cell>
          <cell r="D615" t="str">
            <v>32,77</v>
          </cell>
        </row>
        <row r="616">
          <cell r="A616">
            <v>36154</v>
          </cell>
          <cell r="B616" t="str">
            <v>BLOQUETE/PISO INTERTRAVADO DE CONCRETO - MODELO ONDA/16 FACES/RETANGULAR/TIJOLINHO/PAVER/HOLANDES/PARALELEPIPEDO, 20 CM X 10 CM, E = 8 CM, RESISTENCIA DE 35 MPA (NBR 9781), COLORIDO</v>
          </cell>
          <cell r="C616" t="str">
            <v xml:space="preserve">M2    </v>
          </cell>
          <cell r="D616" t="str">
            <v>45,56</v>
          </cell>
        </row>
        <row r="617">
          <cell r="A617">
            <v>695</v>
          </cell>
          <cell r="B617" t="str">
            <v>BLOQUETE/PISO INTERTRAVADO DE CONCRETO - MODELO RAQUETE, *22 CM X 13,5* CM, E = 6 CM, RESISTENCIA DE 35 MPA (NBR 9781), COR NATURAL</v>
          </cell>
          <cell r="C617" t="str">
            <v xml:space="preserve">M2    </v>
          </cell>
          <cell r="D617" t="str">
            <v>33,46</v>
          </cell>
        </row>
        <row r="618">
          <cell r="A618">
            <v>679</v>
          </cell>
          <cell r="B618" t="str">
            <v>BLOQUETE/PISO INTERTRAVADO DE CONCRETO - MODELO SEXTAVADO / HEXAGONAL, 25 CM X 25 CM, E = 10 CM, RESISTENCIA DE 35 MPA (NBR 9781), COR NATURAL</v>
          </cell>
          <cell r="C618" t="str">
            <v xml:space="preserve">M2    </v>
          </cell>
          <cell r="D618" t="str">
            <v>49,89</v>
          </cell>
        </row>
        <row r="619">
          <cell r="A619">
            <v>711</v>
          </cell>
          <cell r="B619" t="str">
            <v>BLOQUETE/PISO INTERTRAVADO DE CONCRETO - MODELO SEXTAVADO / HEXAGONAL, 25 CM X 25 CM, E = 6 CM, RESISTENCIA DE 35 MPA (NBR 9781), COR NATURAL</v>
          </cell>
          <cell r="C619" t="str">
            <v xml:space="preserve">M2    </v>
          </cell>
          <cell r="D619" t="str">
            <v>33,00</v>
          </cell>
        </row>
        <row r="620">
          <cell r="A620">
            <v>712</v>
          </cell>
          <cell r="B620" t="str">
            <v>BLOQUETE/PISO INTERTRAVADO DE CONCRETO - MODELO SEXTAVADO / HEXAGONAL, 25 CM X 25 CM, E = 8 CM, RESISTENCIA DE 35 MPA (NBR 9781), COR NATURAL</v>
          </cell>
          <cell r="C620" t="str">
            <v xml:space="preserve">M2    </v>
          </cell>
          <cell r="D620" t="str">
            <v>41,57</v>
          </cell>
        </row>
        <row r="621">
          <cell r="A621">
            <v>12614</v>
          </cell>
          <cell r="B621" t="str">
            <v>BOCAL PVC, PARA CALHA PLUVIAL, DIAMETRO DA SAIDA ENTRE 80 E 100 MM, PARA DRENAGEM PREDIAL</v>
          </cell>
          <cell r="C621" t="str">
            <v xml:space="preserve">UN    </v>
          </cell>
          <cell r="D621" t="str">
            <v>16,20</v>
          </cell>
        </row>
        <row r="622">
          <cell r="A622">
            <v>6140</v>
          </cell>
          <cell r="B622" t="str">
            <v>BOLSA DE LIGACAO EM PVC FLEXIVEL PARA VASO SANITARIO 1.1/2 " (40 MM)</v>
          </cell>
          <cell r="C622" t="str">
            <v xml:space="preserve">UN    </v>
          </cell>
          <cell r="D622" t="str">
            <v>2,30</v>
          </cell>
        </row>
        <row r="623">
          <cell r="A623">
            <v>38399</v>
          </cell>
          <cell r="B623" t="str">
            <v>BOLSA DE LONA PARA FERRAMENTAS *50 X 35 X 25* CM</v>
          </cell>
          <cell r="C623" t="str">
            <v xml:space="preserve">UN    </v>
          </cell>
          <cell r="D623" t="str">
            <v>171,08</v>
          </cell>
        </row>
        <row r="624">
          <cell r="A624">
            <v>735</v>
          </cell>
          <cell r="B624" t="str">
            <v>BOMBA CENTRIFUGA  MOTOR ELETRICO TRIFASICO 1,48HP  DIAMETRO DE SUCCAO X ELEVACAO 1" X 1", 4 ESTAGIOS, DIAMETRO DOS ROTORES 3 X 107 MM + 1 X 100 MM, HM/Q: 10 M / 5,3 M3/H A 70 M / 1,8 M3/H</v>
          </cell>
          <cell r="C624" t="str">
            <v xml:space="preserve">UN    </v>
          </cell>
          <cell r="D624" t="str">
            <v>2.056,07</v>
          </cell>
        </row>
        <row r="625">
          <cell r="A625">
            <v>736</v>
          </cell>
          <cell r="B625" t="str">
            <v>BOMBA CENTRIFUGA  MOTOR ELETRICO TRIFASICO 2,96HP, DIAMETRO DE SUCCAO X ELEVACAO 1 1/2" X 1 1/4", DIAMETRO DO ROTOR 148 MM, HM/Q: 34 M / 14,80 M3/H A 40 M / 8,60 M3/H</v>
          </cell>
          <cell r="C625" t="str">
            <v xml:space="preserve">UN    </v>
          </cell>
          <cell r="D625" t="str">
            <v>1.728,79</v>
          </cell>
        </row>
        <row r="626">
          <cell r="A626">
            <v>729</v>
          </cell>
          <cell r="B626" t="str">
            <v>BOMBA CENTRIFUGA COM MOTOR ELETRICO MONOFASICO, POTENCIA 0,33 HP,  BOCAIS 1" X 3/4", DIAMETRO DO ROTOR 99 MM, HM/Q = 4 MCA / 8,5 M3/H A 18 MCA / 0,90 M3/H</v>
          </cell>
          <cell r="C626" t="str">
            <v xml:space="preserve">UN    </v>
          </cell>
          <cell r="D626" t="str">
            <v>704,50</v>
          </cell>
        </row>
        <row r="627">
          <cell r="A627">
            <v>39925</v>
          </cell>
          <cell r="B627" t="str">
            <v>BOMBA CENTRIFUGA MONOESTAGIO COM MOTOR ELETRICO MONOFASICO, POTENCIA 15 HP,  DIAMETRO DO ROTOR *173* MM, HM/Q = *30* MCA / *90* M3/H A *45* MCA / *55* M3/H</v>
          </cell>
          <cell r="C627" t="str">
            <v xml:space="preserve">UN    </v>
          </cell>
          <cell r="D627" t="str">
            <v>10.179,96</v>
          </cell>
        </row>
        <row r="628">
          <cell r="A628">
            <v>731</v>
          </cell>
          <cell r="B628" t="str">
            <v>BOMBA CENTRIFUGA MOTOR ELETRICO MONOFASICO 0,49 HP  BOCAIS 1" X 3/4", DIAMETRO DO ROTOR 110 MM, HM/Q: 6 M / 8,3 M3/H A 20 M / 1,2 M3/H</v>
          </cell>
          <cell r="C628" t="str">
            <v xml:space="preserve">UN    </v>
          </cell>
          <cell r="D628" t="str">
            <v>685,65</v>
          </cell>
        </row>
        <row r="629">
          <cell r="A629">
            <v>10575</v>
          </cell>
          <cell r="B629" t="str">
            <v>BOMBA CENTRIFUGA MOTOR ELETRICO MONOFASICO 0,50 CV DIAMETRO DE SUCCAO X ELEVACAO 3/4" X 3/4", MONOESTAGIO, DIAMETRO DOS ROTORES 114 MM, HM/Q: 2 M / 2,99 M3/H A 24 M / 0,71 M3/H</v>
          </cell>
          <cell r="C629" t="str">
            <v xml:space="preserve">UN    </v>
          </cell>
          <cell r="D629" t="str">
            <v>1.070,01</v>
          </cell>
        </row>
        <row r="630">
          <cell r="A630">
            <v>733</v>
          </cell>
          <cell r="B630" t="str">
            <v>BOMBA CENTRIFUGA MOTOR ELETRICO MONOFASICO 0,74HP  DIAMETRO DE SUCCAO X ELEVACAO 1 1/4" X 1", DIAMETRO DO ROTOR 120 MM, HM/Q: 8 M / 7,70 M3/H A 24 M / 2,80 M3/H</v>
          </cell>
          <cell r="C630" t="str">
            <v xml:space="preserve">UN    </v>
          </cell>
          <cell r="D630" t="str">
            <v>1.171,53</v>
          </cell>
        </row>
        <row r="631">
          <cell r="A631">
            <v>732</v>
          </cell>
          <cell r="B631" t="str">
            <v>BOMBA CENTRIFUGA MOTOR ELETRICO TRIFASICO 0,99HP  DIAMETRO DE SUCCAO X ELEVACAO 1" X 1", DIAMETRO DO ROTOR 145 MM, HM/Q: 14 M / 8,4 M3/H A 40 M / 0,60 M3/H</v>
          </cell>
          <cell r="C631" t="str">
            <v xml:space="preserve">UN    </v>
          </cell>
          <cell r="D631" t="str">
            <v>1.155,78</v>
          </cell>
        </row>
        <row r="632">
          <cell r="A632">
            <v>737</v>
          </cell>
          <cell r="B632" t="str">
            <v>BOMBA CENTRIFUGA MOTOR ELETRICO TRIFASICO 14,8 HP, DIAMETRO DE SUCCAO X ELEVACAO 2 1/2" X 2", DIAMETRO DO ROTOR 195 MM, HM/Q: 62 M / 55,5 M3/H A 80 M / 31,50 M3/H</v>
          </cell>
          <cell r="C632" t="str">
            <v xml:space="preserve">UN    </v>
          </cell>
          <cell r="D632" t="str">
            <v>6.481,28</v>
          </cell>
        </row>
        <row r="633">
          <cell r="A633">
            <v>738</v>
          </cell>
          <cell r="B633" t="str">
            <v>BOMBA CENTRIFUGA MOTOR ELETRICO TRIFASICO 5HP, DIAMETRO DE SUCCAO X ELEVACAO 2" X 1 1/2", DIAMETRO DO ROTOR 155 MM, HM/Q: 40 M / 20,40 M3/H A 46 M / 9,20 M3/H</v>
          </cell>
          <cell r="C633" t="str">
            <v xml:space="preserve">UN    </v>
          </cell>
          <cell r="D633" t="str">
            <v>3.005,32</v>
          </cell>
        </row>
        <row r="634">
          <cell r="A634">
            <v>740</v>
          </cell>
          <cell r="B634" t="str">
            <v>BOMBA CENTRIFUGA MOTOR ELETRICO TRIFASICO 9,86 DIAMETRO DE SUCCAO X ELEVACAO 1" X 1", 4 ESTAGIOS, DIAMETRO DOS ROTORES 4 X 146 MM, HM/Q: 85 M / 14,9 M3/H A 140 M / 4,2 M3/H</v>
          </cell>
          <cell r="C634" t="str">
            <v xml:space="preserve">UN    </v>
          </cell>
          <cell r="D634" t="str">
            <v>6.097,18</v>
          </cell>
        </row>
        <row r="635">
          <cell r="A635">
            <v>734</v>
          </cell>
          <cell r="B635" t="str">
            <v>BOMBA CENTRIFUGA,  MOTOR ELETRICO TRIFASICO 1,48HP  DIAMETRO DE SUCCAO X ELEVACAO 1 1/2" X 1", DIAMETRO DO ROTOR 117 MM, HM/Q: 10 M / 21,9 M3/H A 24 M / 6,1 M3/H</v>
          </cell>
          <cell r="C635" t="str">
            <v xml:space="preserve">UN    </v>
          </cell>
          <cell r="D635" t="str">
            <v>1.238,99</v>
          </cell>
        </row>
        <row r="636">
          <cell r="A636">
            <v>39008</v>
          </cell>
          <cell r="B636" t="str">
            <v>BOMBA DE PROJECAO DE CONCRETO SECO, POTENCIA 10 CV, VAZAO 3 M3/H</v>
          </cell>
          <cell r="C636" t="str">
            <v xml:space="preserve">UN    </v>
          </cell>
          <cell r="D636" t="str">
            <v>41.617,70</v>
          </cell>
        </row>
        <row r="637">
          <cell r="A637">
            <v>39009</v>
          </cell>
          <cell r="B637" t="str">
            <v>BOMBA DE PROJECAO DE CONCRETO SECO, POTENCIA 10 CV, VAZAO 6 M3/H</v>
          </cell>
          <cell r="C637" t="str">
            <v xml:space="preserve">UN    </v>
          </cell>
          <cell r="D637" t="str">
            <v>44.588,21</v>
          </cell>
        </row>
        <row r="638">
          <cell r="A638">
            <v>10587</v>
          </cell>
          <cell r="B638" t="str">
            <v>BOMBA SUBMERSA PARA POCOS TUBULARES PROFUNDOS DIAMETRO DE 4 POLEGADAS, ELETRICA, MONOFASICA, POTENCIA 0,49 HP, 13 ESTAGIOS, BOCAL DE DESCARGA DIAMETRO DE UMA POLEGADA E MEIA, HM/Q = 18 M / 1,90 M3/H A 85 M / 0,60 M3/H</v>
          </cell>
          <cell r="C638" t="str">
            <v xml:space="preserve">UN    </v>
          </cell>
          <cell r="D638" t="str">
            <v>2.869,40</v>
          </cell>
        </row>
        <row r="639">
          <cell r="A639">
            <v>759</v>
          </cell>
          <cell r="B639" t="str">
            <v>BOMBA SUBMERSA PARA POCOS TUBULARES PROFUNDOS DIAMETRO DE 4 POLEGADAS, ELETRICA, TRIFASICA, POTENCIA 1,97 HP, 20 ESTAGIOS, BOCAL DE DESCARGA DIAMETRO DE UMA POLEGADA E MEIA, HM/Q = 18 M / 5,40 M3/H A 164 M / 0,80 M3/H</v>
          </cell>
          <cell r="C639" t="str">
            <v xml:space="preserve">UN    </v>
          </cell>
          <cell r="D639" t="str">
            <v>4.125,63</v>
          </cell>
        </row>
        <row r="640">
          <cell r="A640">
            <v>761</v>
          </cell>
          <cell r="B640" t="str">
            <v>BOMBA SUBMERSA PARA POCOS TUBULARES PROFUNDOS DIAMETRO DE 4 POLEGADAS, ELETRICA, TRIFASICA, POTENCIA 5,42 HP, 15 ESTAGIOS, BOCAL DE DESCARGA DIAMETRO DE 2 POLEGADAS, HM/Q = 18 M / 18,10 M3/H A 121 M / 2,90 M3/H</v>
          </cell>
          <cell r="C640" t="str">
            <v xml:space="preserve">UN    </v>
          </cell>
          <cell r="D640" t="str">
            <v>6.993,29</v>
          </cell>
        </row>
        <row r="641">
          <cell r="A641">
            <v>750</v>
          </cell>
          <cell r="B641" t="str">
            <v>BOMBA SUBMERSA PARA POCOS TUBULARES PROFUNDOS DIAMETRO DE 4 POLEGADAS, ELETRICA, TRIFASICA, POTENCIA 5,42 HP, 29 ESTAGIOS, BOCAL DE DESCARGA DE UMA POLEGADA E MEIA, HM/Q = 18 M / 8,10 M3/H A 201 M / 3,2 M3/H</v>
          </cell>
          <cell r="C641" t="str">
            <v xml:space="preserve">UN    </v>
          </cell>
          <cell r="D641" t="str">
            <v>6.639,58</v>
          </cell>
        </row>
        <row r="642">
          <cell r="A642">
            <v>755</v>
          </cell>
          <cell r="B642" t="str">
            <v>BOMBA SUBMERSA PARA POCOS TUBULARES PROFUNDOS DIAMETRO DE 6 POLEGADAS, ELETRICA, TRIFASICA, POTENCIA 27,12 HP, 7 ESTAGIOS, BOCAL DE DESCARGA DIAMETRO DE 4 POLEGADAS, HM/Q = 13,9 M / 90 M3/H A 44,0 M / 25,0 M3/H</v>
          </cell>
          <cell r="C642" t="str">
            <v xml:space="preserve">UN    </v>
          </cell>
          <cell r="D642" t="str">
            <v>27.245,60</v>
          </cell>
        </row>
        <row r="643">
          <cell r="A643">
            <v>749</v>
          </cell>
          <cell r="B643" t="str">
            <v>BOMBA SUBMERSA PARA POCOS TUBULARES PROFUNDOS DIAMETRO DE 6 POLEGADAS, ELETRICA, TRIFASICA, POTENCIA 3,45 HP, 5 ESTAGIOS, BOCAL DE DESCARGA DIAMETRO DE 2 POLEGADAS, HM/Q = 68,5 M / 6,12 M3/H A 39,5 M / 14,04 M3/H</v>
          </cell>
          <cell r="C643" t="str">
            <v xml:space="preserve">UN    </v>
          </cell>
          <cell r="D643" t="str">
            <v>10.020,43</v>
          </cell>
        </row>
        <row r="644">
          <cell r="A644">
            <v>756</v>
          </cell>
          <cell r="B644" t="str">
            <v>BOMBA SUBMERSA PARA POCOS TUBULARES PROFUNDOS DIAMETRO DE 6 POLEGADAS, ELETRICA, TRIFASICA, POTENCIA 32 HP, 9 ESTAGIOS, BOCAL DE DESCARGA DIAMETRO DE 4 POLEGADAS, HM/Q = 114,0 M / 13,9 M3/H A 57,0 M / 25,0 M3/H</v>
          </cell>
          <cell r="C644" t="str">
            <v xml:space="preserve">UN    </v>
          </cell>
          <cell r="D644" t="str">
            <v>29.714,98</v>
          </cell>
        </row>
        <row r="645">
          <cell r="A645">
            <v>757</v>
          </cell>
          <cell r="B645" t="str">
            <v>BOMBA SUBMERSIVEL,  ELETRICA, TRIFASICA, POTENCIA 6 HP, DIAMETRO DO ROTOR 127 MM, BOCAL DE SAIDA DIAMETRO DE 3 POLEGADAS, HM/Q = 7 M / 66,90 M3/H A 26 M / 2,88 M3/H</v>
          </cell>
          <cell r="C645" t="str">
            <v xml:space="preserve">UN    </v>
          </cell>
          <cell r="D645" t="str">
            <v>13.492,50</v>
          </cell>
        </row>
        <row r="646">
          <cell r="A646">
            <v>10588</v>
          </cell>
          <cell r="B646" t="str">
            <v>BOMBA SUBMERSIVEL, ELETRICA, TRIFASICA, POTENCIA 0,98 HP, DIAMETRO DO ROTOR 142 MM SEMIABERTO, BOCAL DE SAIDA DIAMETRO DE 2 POLEGADAS, HM/Q = 2 M / 32 M3/H A 8 M / 16 M3/H</v>
          </cell>
          <cell r="C646" t="str">
            <v xml:space="preserve">UN    </v>
          </cell>
          <cell r="D646" t="str">
            <v>2.978,80</v>
          </cell>
        </row>
        <row r="647">
          <cell r="A647">
            <v>10592</v>
          </cell>
          <cell r="B647" t="str">
            <v>BOMBA SUBMERSIVEL, ELETRICA, TRIFASICA, POTENCIA 0,99 HP, DIAMETRO ROTOR 98 MM SEMIABERTO, BOCAL DE SAIDA DIAMETRO 2 POLEGADAS, HM/Q = 2 M / 28,90 M3/H A 14 M / 7 M3/H</v>
          </cell>
          <cell r="C647" t="str">
            <v xml:space="preserve">UN    </v>
          </cell>
          <cell r="D647" t="str">
            <v>3.598,00</v>
          </cell>
        </row>
        <row r="648">
          <cell r="A648">
            <v>10589</v>
          </cell>
          <cell r="B648" t="str">
            <v>BOMBA SUBMERSIVEL, ELETRICA, TRIFASICA, POTENCIA 1,97 HP, DIAMETRO DO ROTOR 144 MM SEMIABERTO, BOCAL DE SAIDA DIAMETRO DE 2 POLEGADAS, HM/Q = 2 M / 26,8 M3/H A 28 M / 4,6 M3/H</v>
          </cell>
          <cell r="C648" t="str">
            <v xml:space="preserve">UN    </v>
          </cell>
          <cell r="D648" t="str">
            <v>4.833,68</v>
          </cell>
        </row>
        <row r="649">
          <cell r="A649">
            <v>760</v>
          </cell>
          <cell r="B649" t="str">
            <v>BOMBA SUBMERSIVEL, ELETRICA, TRIFASICA, POTENCIA 13 HP, DIAMETRO DO ROTOR 170 MM, BOCAL DE SAIDA DIAMETRO DE 3 POLEGADAS, HM/Q = 11 M / 68,40 M3/H A 72 M / 3,6 M3/H</v>
          </cell>
          <cell r="C649" t="str">
            <v xml:space="preserve">UN    </v>
          </cell>
          <cell r="D649" t="str">
            <v>26.985,00</v>
          </cell>
        </row>
        <row r="650">
          <cell r="A650">
            <v>751</v>
          </cell>
          <cell r="B650" t="str">
            <v>BOMBA SUBMERSIVEL, ELETRICA, TRIFASICA, POTENCIA 2,96 HP, DIAMETRO DO ROTOR 144 MM SEMIABERTO, BOCAL DE SAIDA DIAMETRO DE DUAS POLEGADAS, HM/Q = 2 M / 38,8 M3/H A 28 M / 5 M3/H</v>
          </cell>
          <cell r="C650" t="str">
            <v xml:space="preserve">UN    </v>
          </cell>
          <cell r="D650" t="str">
            <v>4.250,13</v>
          </cell>
        </row>
        <row r="651">
          <cell r="A651">
            <v>754</v>
          </cell>
          <cell r="B651" t="str">
            <v>BOMBA SUBMERSIVEL, ELETRICA, TRIFASICA, POTENCIA 3,75 HP, DIAMETRO DO ROTOR 90 MM SEMIABERTO, BOCAL DE SAIDA DIAMETRO DE 2 POLEGADAS, HM/Q = 5 M / 61,2 M3/H A 25,5 M / 3,6 M3/H</v>
          </cell>
          <cell r="C651" t="str">
            <v xml:space="preserve">UN    </v>
          </cell>
          <cell r="D651" t="str">
            <v>6.746,25</v>
          </cell>
        </row>
        <row r="652">
          <cell r="A652">
            <v>14013</v>
          </cell>
          <cell r="B652" t="str">
            <v>BOMBA TRIPLEX COM MOTOR A DIESEL, NACIONAL, DIAMETRO DE SUCCAO DE 2 1/2''</v>
          </cell>
          <cell r="C652" t="str">
            <v xml:space="preserve">UN    </v>
          </cell>
          <cell r="D652" t="str">
            <v>175.138,38</v>
          </cell>
        </row>
        <row r="653">
          <cell r="A653">
            <v>39917</v>
          </cell>
          <cell r="B653" t="str">
            <v>BOMBA TRIPLEX, PARA INJECAO DE CALDA DE CIMENTO, VAZAO MAXIMA DE *100* LITROS/MINUTO, PRESSAO MAXIMA DE *70* BAR, POTENCIA DE 15 CV</v>
          </cell>
          <cell r="C653" t="str">
            <v xml:space="preserve">UN    </v>
          </cell>
          <cell r="D653" t="str">
            <v>63.927,79</v>
          </cell>
        </row>
        <row r="654">
          <cell r="A654">
            <v>5081</v>
          </cell>
          <cell r="B654" t="str">
            <v>BORBOLETA EM LATAO FUNDIDO CROMADO, PARA TRAVAR JANELA TIPO GUILHOTINA</v>
          </cell>
          <cell r="C654" t="str">
            <v xml:space="preserve">PAR   </v>
          </cell>
          <cell r="D654" t="str">
            <v>19,48</v>
          </cell>
        </row>
        <row r="655">
          <cell r="A655">
            <v>38167</v>
          </cell>
          <cell r="B655" t="str">
            <v>BORBOLETA EM ZAMAC CROMADO, PARA TRAVAR JANELA TIPO GUILHOTINA</v>
          </cell>
          <cell r="C655" t="str">
            <v xml:space="preserve">PAR   </v>
          </cell>
          <cell r="D655" t="str">
            <v>16,79</v>
          </cell>
        </row>
        <row r="656">
          <cell r="A656">
            <v>36145</v>
          </cell>
          <cell r="B656" t="str">
            <v>BOTA DE PVC PRETA, CANO MEDIO, SEM FORRO</v>
          </cell>
          <cell r="C656" t="str">
            <v xml:space="preserve">PAR   </v>
          </cell>
          <cell r="D656" t="str">
            <v>37,15</v>
          </cell>
        </row>
        <row r="657">
          <cell r="A657">
            <v>12893</v>
          </cell>
          <cell r="B657" t="str">
            <v>BOTA DE SEGURANCA COM BIQUEIRA DE ACO E COLARINHO ACOLCHOADO</v>
          </cell>
          <cell r="C657" t="str">
            <v xml:space="preserve">PAR   </v>
          </cell>
          <cell r="D657" t="str">
            <v>61,92</v>
          </cell>
        </row>
        <row r="658">
          <cell r="A658">
            <v>11685</v>
          </cell>
          <cell r="B658" t="str">
            <v>BRACO / CANO PARA CHUVEIRO ELETRICO, EM ALUMINIO, 30 CM X 1/2 "</v>
          </cell>
          <cell r="C658" t="str">
            <v xml:space="preserve">UN    </v>
          </cell>
          <cell r="D658" t="str">
            <v>18,19</v>
          </cell>
        </row>
        <row r="659">
          <cell r="A659">
            <v>11679</v>
          </cell>
          <cell r="B659" t="str">
            <v>BRACO OU HASTE COM CANOPLA PLASTICA, 1/2 ", PARA CHUVEIRO ELETRICO</v>
          </cell>
          <cell r="C659" t="str">
            <v xml:space="preserve">UN    </v>
          </cell>
          <cell r="D659" t="str">
            <v>6,42</v>
          </cell>
        </row>
        <row r="660">
          <cell r="A660">
            <v>11680</v>
          </cell>
          <cell r="B660" t="str">
            <v>BRACO OU HASTE COM CANOPLA PLASTICA, 1/2 ", PARA CHUVEIRO SIMPLES</v>
          </cell>
          <cell r="C660" t="str">
            <v xml:space="preserve">UN    </v>
          </cell>
          <cell r="D660" t="str">
            <v>5,29</v>
          </cell>
        </row>
        <row r="661">
          <cell r="A661">
            <v>2512</v>
          </cell>
          <cell r="B661" t="str">
            <v>BRACO P/ LUMINARIA PUBLICA 1 X 1,50M ROMAGNOLE OU EQUIV</v>
          </cell>
          <cell r="C661" t="str">
            <v xml:space="preserve">UN    </v>
          </cell>
          <cell r="D661" t="str">
            <v>22,33</v>
          </cell>
        </row>
        <row r="662">
          <cell r="A662">
            <v>4374</v>
          </cell>
          <cell r="B662" t="str">
            <v>BUCHA DE NYLON SEM ABA S10</v>
          </cell>
          <cell r="C662" t="str">
            <v xml:space="preserve">UN    </v>
          </cell>
          <cell r="D662" t="str">
            <v>0,44</v>
          </cell>
        </row>
        <row r="663">
          <cell r="A663">
            <v>7568</v>
          </cell>
          <cell r="B663" t="str">
            <v>BUCHA DE NYLON SEM ABA S10, COM PARAFUSO DE 6,10 X 65 MM EM ACO ZINCADO COM ROSCA SOBERBA, CABECA CHATA E FENDA PHILLIPS</v>
          </cell>
          <cell r="C663" t="str">
            <v xml:space="preserve">UN    </v>
          </cell>
          <cell r="D663" t="str">
            <v>0,73</v>
          </cell>
        </row>
        <row r="664">
          <cell r="A664">
            <v>7584</v>
          </cell>
          <cell r="B664" t="str">
            <v>BUCHA DE NYLON SEM ABA S12, COM PARAFUSO DE 5/16" X 80 MM EM ACO ZINCADO COM ROSCA SOBERBA E CABECA SEXTAVADA</v>
          </cell>
          <cell r="C664" t="str">
            <v xml:space="preserve">UN    </v>
          </cell>
          <cell r="D664" t="str">
            <v>1,12</v>
          </cell>
        </row>
        <row r="665">
          <cell r="A665">
            <v>11945</v>
          </cell>
          <cell r="B665" t="str">
            <v>BUCHA DE NYLON SEM ABA S4</v>
          </cell>
          <cell r="C665" t="str">
            <v xml:space="preserve">UN    </v>
          </cell>
          <cell r="D665" t="str">
            <v>0,07</v>
          </cell>
        </row>
        <row r="666">
          <cell r="A666">
            <v>11946</v>
          </cell>
          <cell r="B666" t="str">
            <v>BUCHA DE NYLON SEM ABA S5</v>
          </cell>
          <cell r="C666" t="str">
            <v xml:space="preserve">UN    </v>
          </cell>
          <cell r="D666" t="str">
            <v>0,08</v>
          </cell>
        </row>
        <row r="667">
          <cell r="A667">
            <v>4375</v>
          </cell>
          <cell r="B667" t="str">
            <v>BUCHA DE NYLON SEM ABA S6</v>
          </cell>
          <cell r="C667" t="str">
            <v xml:space="preserve">UN    </v>
          </cell>
          <cell r="D667" t="str">
            <v>0,12</v>
          </cell>
        </row>
        <row r="668">
          <cell r="A668">
            <v>11950</v>
          </cell>
          <cell r="B668" t="str">
            <v>BUCHA DE NYLON SEM ABA S6, COM PARAFUSO DE 4,20 X 40 MM EM ACO ZINCADO COM ROSCA SOBERBA, CABECA CHATA E FENDA PHILLIPS</v>
          </cell>
          <cell r="C668" t="str">
            <v xml:space="preserve">UN    </v>
          </cell>
          <cell r="D668" t="str">
            <v>0,24</v>
          </cell>
        </row>
        <row r="669">
          <cell r="A669">
            <v>4376</v>
          </cell>
          <cell r="B669" t="str">
            <v>BUCHA DE NYLON SEM ABA S8</v>
          </cell>
          <cell r="C669" t="str">
            <v xml:space="preserve">UN    </v>
          </cell>
          <cell r="D669" t="str">
            <v>0,23</v>
          </cell>
        </row>
        <row r="670">
          <cell r="A670">
            <v>7583</v>
          </cell>
          <cell r="B670" t="str">
            <v>BUCHA DE NYLON SEM ABA S8, COM PARAFUSO DE 4,80 X 50 MM EM ACO ZINCADO COM ROSCA SOBERBA, CABECA CHATA E FENDA PHILLIPS</v>
          </cell>
          <cell r="C670" t="str">
            <v xml:space="preserve">UN    </v>
          </cell>
          <cell r="D670" t="str">
            <v>0,50</v>
          </cell>
        </row>
        <row r="671">
          <cell r="A671">
            <v>4350</v>
          </cell>
          <cell r="B671" t="str">
            <v>BUCHA DE NYLON, DIAMETRO DO FURO 8 MM, COMPRIMENTO 40 MM, COM PARAFUSO DE ROSCA SOBERBA, CABECA CHATA, FENDA SIMPLES, 4,8 X 50 MM</v>
          </cell>
          <cell r="C671" t="str">
            <v xml:space="preserve">UN    </v>
          </cell>
          <cell r="D671" t="str">
            <v>0,45</v>
          </cell>
        </row>
        <row r="672">
          <cell r="A672">
            <v>39886</v>
          </cell>
          <cell r="B672" t="str">
            <v>BUCHA DE REDUCAO DE COBRE (REF 600-2) SEM ANEL DE SOLDA, PONTA X BOLSA, 22 X 15 MM</v>
          </cell>
          <cell r="C672" t="str">
            <v xml:space="preserve">UN    </v>
          </cell>
          <cell r="D672" t="str">
            <v>4,15</v>
          </cell>
        </row>
        <row r="673">
          <cell r="A673">
            <v>39887</v>
          </cell>
          <cell r="B673" t="str">
            <v>BUCHA DE REDUCAO DE COBRE (REF 600-2) SEM ANEL DE SOLDA, PONTA X BOLSA, 28 X 22 MM</v>
          </cell>
          <cell r="C673" t="str">
            <v xml:space="preserve">UN    </v>
          </cell>
          <cell r="D673" t="str">
            <v>6,23</v>
          </cell>
        </row>
        <row r="674">
          <cell r="A674">
            <v>39888</v>
          </cell>
          <cell r="B674" t="str">
            <v>BUCHA DE REDUCAO DE COBRE (REF 600-2) SEM ANEL DE SOLDA, PONTA X BOLSA, 35 X 28 MM</v>
          </cell>
          <cell r="C674" t="str">
            <v xml:space="preserve">UN    </v>
          </cell>
          <cell r="D674" t="str">
            <v>14,25</v>
          </cell>
        </row>
        <row r="675">
          <cell r="A675">
            <v>39890</v>
          </cell>
          <cell r="B675" t="str">
            <v>BUCHA DE REDUCAO DE COBRE (REF 600-2) SEM ANEL DE SOLDA, PONTA X BOLSA, 42 X 35 MM</v>
          </cell>
          <cell r="C675" t="str">
            <v xml:space="preserve">UN    </v>
          </cell>
          <cell r="D675" t="str">
            <v>24,33</v>
          </cell>
        </row>
        <row r="676">
          <cell r="A676">
            <v>39891</v>
          </cell>
          <cell r="B676" t="str">
            <v>BUCHA DE REDUCAO DE COBRE (REF 600-2) SEM ANEL DE SOLDA, PONTA X BOLSA, 54 X 42 MM</v>
          </cell>
          <cell r="C676" t="str">
            <v xml:space="preserve">UN    </v>
          </cell>
          <cell r="D676" t="str">
            <v>34,31</v>
          </cell>
        </row>
        <row r="677">
          <cell r="A677">
            <v>39892</v>
          </cell>
          <cell r="B677" t="str">
            <v>BUCHA DE REDUCAO DE COBRE (REF 600-2) SEM ANEL DE SOLDA, PONTA X BOLSA, 66 X 54 MM</v>
          </cell>
          <cell r="C677" t="str">
            <v xml:space="preserve">UN    </v>
          </cell>
          <cell r="D677" t="str">
            <v>106,95</v>
          </cell>
        </row>
        <row r="678">
          <cell r="A678">
            <v>790</v>
          </cell>
          <cell r="B678" t="str">
            <v>BUCHA DE REDUCAO DE FERRO GALVANIZADO, COM ROSCA BSP, DE 1 1/2" X 1 1/4"</v>
          </cell>
          <cell r="C678" t="str">
            <v xml:space="preserve">UN    </v>
          </cell>
          <cell r="D678" t="str">
            <v>11,17</v>
          </cell>
        </row>
        <row r="679">
          <cell r="A679">
            <v>766</v>
          </cell>
          <cell r="B679" t="str">
            <v>BUCHA DE REDUCAO DE FERRO GALVANIZADO, COM ROSCA BSP, DE 1 1/2" X 1/2"</v>
          </cell>
          <cell r="C679" t="str">
            <v xml:space="preserve">UN    </v>
          </cell>
          <cell r="D679" t="str">
            <v>11,17</v>
          </cell>
        </row>
        <row r="680">
          <cell r="A680">
            <v>791</v>
          </cell>
          <cell r="B680" t="str">
            <v>BUCHA DE REDUCAO DE FERRO GALVANIZADO, COM ROSCA BSP, DE 1 1/2" X 1"</v>
          </cell>
          <cell r="C680" t="str">
            <v xml:space="preserve">UN    </v>
          </cell>
          <cell r="D680" t="str">
            <v>11,17</v>
          </cell>
        </row>
        <row r="681">
          <cell r="A681">
            <v>767</v>
          </cell>
          <cell r="B681" t="str">
            <v>BUCHA DE REDUCAO DE FERRO GALVANIZADO, COM ROSCA BSP, DE 1 1/2" X 3/4"</v>
          </cell>
          <cell r="C681" t="str">
            <v xml:space="preserve">UN    </v>
          </cell>
          <cell r="D681" t="str">
            <v>11,17</v>
          </cell>
        </row>
        <row r="682">
          <cell r="A682">
            <v>768</v>
          </cell>
          <cell r="B682" t="str">
            <v>BUCHA DE REDUCAO DE FERRO GALVANIZADO, COM ROSCA BSP, DE 1 1/4" X 1/2"</v>
          </cell>
          <cell r="C682" t="str">
            <v xml:space="preserve">UN    </v>
          </cell>
          <cell r="D682" t="str">
            <v>8,77</v>
          </cell>
        </row>
        <row r="683">
          <cell r="A683">
            <v>789</v>
          </cell>
          <cell r="B683" t="str">
            <v>BUCHA DE REDUCAO DE FERRO GALVANIZADO, COM ROSCA BSP, DE 1 1/4" X 1"</v>
          </cell>
          <cell r="C683" t="str">
            <v xml:space="preserve">UN    </v>
          </cell>
          <cell r="D683" t="str">
            <v>8,58</v>
          </cell>
        </row>
        <row r="684">
          <cell r="A684">
            <v>769</v>
          </cell>
          <cell r="B684" t="str">
            <v>BUCHA DE REDUCAO DE FERRO GALVANIZADO, COM ROSCA BSP, DE 1 1/4" X 3/4"</v>
          </cell>
          <cell r="C684" t="str">
            <v xml:space="preserve">UN    </v>
          </cell>
          <cell r="D684" t="str">
            <v>8,77</v>
          </cell>
        </row>
        <row r="685">
          <cell r="A685">
            <v>770</v>
          </cell>
          <cell r="B685" t="str">
            <v>BUCHA DE REDUCAO DE FERRO GALVANIZADO, COM ROSCA BSP, DE 1/2" X 1/4"</v>
          </cell>
          <cell r="C685" t="str">
            <v xml:space="preserve">UN    </v>
          </cell>
          <cell r="D685" t="str">
            <v>3,09</v>
          </cell>
        </row>
        <row r="686">
          <cell r="A686">
            <v>12394</v>
          </cell>
          <cell r="B686" t="str">
            <v>BUCHA DE REDUCAO DE FERRO GALVANIZADO, COM ROSCA BSP, DE 1/2" X 3/8"</v>
          </cell>
          <cell r="C686" t="str">
            <v xml:space="preserve">UN    </v>
          </cell>
          <cell r="D686" t="str">
            <v>3,09</v>
          </cell>
        </row>
        <row r="687">
          <cell r="A687">
            <v>764</v>
          </cell>
          <cell r="B687" t="str">
            <v>BUCHA DE REDUCAO DE FERRO GALVANIZADO, COM ROSCA BSP, DE 1" X 1/2"</v>
          </cell>
          <cell r="C687" t="str">
            <v xml:space="preserve">UN    </v>
          </cell>
          <cell r="D687" t="str">
            <v>5,40</v>
          </cell>
        </row>
        <row r="688">
          <cell r="A688">
            <v>765</v>
          </cell>
          <cell r="B688" t="str">
            <v>BUCHA DE REDUCAO DE FERRO GALVANIZADO, COM ROSCA BSP, DE 1" X 3/4"</v>
          </cell>
          <cell r="C688" t="str">
            <v xml:space="preserve">UN    </v>
          </cell>
          <cell r="D688" t="str">
            <v>5,40</v>
          </cell>
        </row>
        <row r="689">
          <cell r="A689">
            <v>787</v>
          </cell>
          <cell r="B689" t="str">
            <v>BUCHA DE REDUCAO DE FERRO GALVANIZADO, COM ROSCA BSP, DE 2 1/2" X 1 1/2"</v>
          </cell>
          <cell r="C689" t="str">
            <v xml:space="preserve">UN    </v>
          </cell>
          <cell r="D689" t="str">
            <v>24,12</v>
          </cell>
        </row>
        <row r="690">
          <cell r="A690">
            <v>774</v>
          </cell>
          <cell r="B690" t="str">
            <v>BUCHA DE REDUCAO DE FERRO GALVANIZADO, COM ROSCA BSP, DE 2 1/2" X 1 1/4"</v>
          </cell>
          <cell r="C690" t="str">
            <v xml:space="preserve">UN    </v>
          </cell>
          <cell r="D690" t="str">
            <v>24,12</v>
          </cell>
        </row>
        <row r="691">
          <cell r="A691">
            <v>773</v>
          </cell>
          <cell r="B691" t="str">
            <v>BUCHA DE REDUCAO DE FERRO GALVANIZADO, COM ROSCA BSP, DE 2 1/2" X 1"</v>
          </cell>
          <cell r="C691" t="str">
            <v xml:space="preserve">UN    </v>
          </cell>
          <cell r="D691" t="str">
            <v>24,12</v>
          </cell>
        </row>
        <row r="692">
          <cell r="A692">
            <v>775</v>
          </cell>
          <cell r="B692" t="str">
            <v>BUCHA DE REDUCAO DE FERRO GALVANIZADO, COM ROSCA BSP, DE 2 1/2" X 2"</v>
          </cell>
          <cell r="C692" t="str">
            <v xml:space="preserve">UN    </v>
          </cell>
          <cell r="D692" t="str">
            <v>24,12</v>
          </cell>
        </row>
        <row r="693">
          <cell r="A693">
            <v>788</v>
          </cell>
          <cell r="B693" t="str">
            <v>BUCHA DE REDUCAO DE FERRO GALVANIZADO, COM ROSCA BSP, DE 2" X 1 1/2"</v>
          </cell>
          <cell r="C693" t="str">
            <v xml:space="preserve">UN    </v>
          </cell>
          <cell r="D693" t="str">
            <v>14,99</v>
          </cell>
        </row>
        <row r="694">
          <cell r="A694">
            <v>772</v>
          </cell>
          <cell r="B694" t="str">
            <v>BUCHA DE REDUCAO DE FERRO GALVANIZADO, COM ROSCA BSP, DE 2" X 1 1/4"</v>
          </cell>
          <cell r="C694" t="str">
            <v xml:space="preserve">UN    </v>
          </cell>
          <cell r="D694" t="str">
            <v>14,99</v>
          </cell>
        </row>
        <row r="695">
          <cell r="A695">
            <v>771</v>
          </cell>
          <cell r="B695" t="str">
            <v>BUCHA DE REDUCAO DE FERRO GALVANIZADO, COM ROSCA BSP, DE 2" X 1"</v>
          </cell>
          <cell r="C695" t="str">
            <v xml:space="preserve">UN    </v>
          </cell>
          <cell r="D695" t="str">
            <v>14,99</v>
          </cell>
        </row>
        <row r="696">
          <cell r="A696">
            <v>779</v>
          </cell>
          <cell r="B696" t="str">
            <v>BUCHA DE REDUCAO DE FERRO GALVANIZADO, COM ROSCA BSP, DE 3/4" X 1/2"</v>
          </cell>
          <cell r="C696" t="str">
            <v xml:space="preserve">UN    </v>
          </cell>
          <cell r="D696" t="str">
            <v>3,72</v>
          </cell>
        </row>
        <row r="697">
          <cell r="A697">
            <v>776</v>
          </cell>
          <cell r="B697" t="str">
            <v>BUCHA DE REDUCAO DE FERRO GALVANIZADO, COM ROSCA BSP, DE 3" X 1 1/2"</v>
          </cell>
          <cell r="C697" t="str">
            <v xml:space="preserve">UN    </v>
          </cell>
          <cell r="D697" t="str">
            <v>35,56</v>
          </cell>
        </row>
        <row r="698">
          <cell r="A698">
            <v>777</v>
          </cell>
          <cell r="B698" t="str">
            <v>BUCHA DE REDUCAO DE FERRO GALVANIZADO, COM ROSCA BSP, DE 3" X 1 1/4"</v>
          </cell>
          <cell r="C698" t="str">
            <v xml:space="preserve">UN    </v>
          </cell>
          <cell r="D698" t="str">
            <v>34,56</v>
          </cell>
        </row>
        <row r="699">
          <cell r="A699">
            <v>780</v>
          </cell>
          <cell r="B699" t="str">
            <v>BUCHA DE REDUCAO DE FERRO GALVANIZADO, COM ROSCA BSP, DE 3" X 2 1/2"</v>
          </cell>
          <cell r="C699" t="str">
            <v xml:space="preserve">UN    </v>
          </cell>
          <cell r="D699" t="str">
            <v>34,74</v>
          </cell>
        </row>
        <row r="700">
          <cell r="A700">
            <v>778</v>
          </cell>
          <cell r="B700" t="str">
            <v>BUCHA DE REDUCAO DE FERRO GALVANIZADO, COM ROSCA BSP, DE 3" X 2"</v>
          </cell>
          <cell r="C700" t="str">
            <v xml:space="preserve">UN    </v>
          </cell>
          <cell r="D700" t="str">
            <v>35,56</v>
          </cell>
        </row>
        <row r="701">
          <cell r="A701">
            <v>781</v>
          </cell>
          <cell r="B701" t="str">
            <v>BUCHA DE REDUCAO DE FERRO GALVANIZADO, COM ROSCA BSP, DE 4" X 2 1/2"</v>
          </cell>
          <cell r="C701" t="str">
            <v xml:space="preserve">UN    </v>
          </cell>
          <cell r="D701" t="str">
            <v>65,70</v>
          </cell>
        </row>
        <row r="702">
          <cell r="A702">
            <v>786</v>
          </cell>
          <cell r="B702" t="str">
            <v>BUCHA DE REDUCAO DE FERRO GALVANIZADO, COM ROSCA BSP, DE 4" X 2"</v>
          </cell>
          <cell r="C702" t="str">
            <v xml:space="preserve">UN    </v>
          </cell>
          <cell r="D702" t="str">
            <v>65,70</v>
          </cell>
        </row>
        <row r="703">
          <cell r="A703">
            <v>782</v>
          </cell>
          <cell r="B703" t="str">
            <v>BUCHA DE REDUCAO DE FERRO GALVANIZADO, COM ROSCA BSP, DE 4" X 3"</v>
          </cell>
          <cell r="C703" t="str">
            <v xml:space="preserve">UN    </v>
          </cell>
          <cell r="D703" t="str">
            <v>65,70</v>
          </cell>
        </row>
        <row r="704">
          <cell r="A704">
            <v>783</v>
          </cell>
          <cell r="B704" t="str">
            <v>BUCHA DE REDUCAO DE FERRO GALVANIZADO, COM ROSCA BSP, DE 5" X 4"</v>
          </cell>
          <cell r="C704" t="str">
            <v xml:space="preserve">UN    </v>
          </cell>
          <cell r="D704" t="str">
            <v>179,81</v>
          </cell>
        </row>
        <row r="705">
          <cell r="A705">
            <v>785</v>
          </cell>
          <cell r="B705" t="str">
            <v>BUCHA DE REDUCAO DE FERRO GALVANIZADO, COM ROSCA BSP, DE 6" X 4"</v>
          </cell>
          <cell r="C705" t="str">
            <v xml:space="preserve">UN    </v>
          </cell>
          <cell r="D705" t="str">
            <v>189,99</v>
          </cell>
        </row>
        <row r="706">
          <cell r="A706">
            <v>784</v>
          </cell>
          <cell r="B706" t="str">
            <v>BUCHA DE REDUCAO DE FERRO GALVANIZADO, COM ROSCA BSP, DE 6" X 5"</v>
          </cell>
          <cell r="C706" t="str">
            <v xml:space="preserve">UN    </v>
          </cell>
          <cell r="D706" t="str">
            <v>203,81</v>
          </cell>
        </row>
        <row r="707">
          <cell r="A707">
            <v>831</v>
          </cell>
          <cell r="B707" t="str">
            <v>BUCHA DE REDUCAO DE PVC, SOLDAVEL, CURTA, COM 110 X 85 MM, PARA AGUA FRIA PREDIAL</v>
          </cell>
          <cell r="C707" t="str">
            <v xml:space="preserve">UN    </v>
          </cell>
          <cell r="D707" t="str">
            <v>50,23</v>
          </cell>
        </row>
        <row r="708">
          <cell r="A708">
            <v>828</v>
          </cell>
          <cell r="B708" t="str">
            <v>BUCHA DE REDUCAO DE PVC, SOLDAVEL, CURTA, COM 25 X 20 MM, PARA AGUA FRIA PREDIAL</v>
          </cell>
          <cell r="C708" t="str">
            <v xml:space="preserve">UN    </v>
          </cell>
          <cell r="D708" t="str">
            <v>0,29</v>
          </cell>
        </row>
        <row r="709">
          <cell r="A709">
            <v>829</v>
          </cell>
          <cell r="B709" t="str">
            <v>BUCHA DE REDUCAO DE PVC, SOLDAVEL, CURTA, COM 32 X 25 MM, PARA AGUA FRIA PREDIAL</v>
          </cell>
          <cell r="C709" t="str">
            <v xml:space="preserve">UN    </v>
          </cell>
          <cell r="D709" t="str">
            <v>0,60</v>
          </cell>
        </row>
        <row r="710">
          <cell r="A710">
            <v>812</v>
          </cell>
          <cell r="B710" t="str">
            <v>BUCHA DE REDUCAO DE PVC, SOLDAVEL, CURTA, COM 40 X 32 MM, PARA AGUA FRIA PREDIAL</v>
          </cell>
          <cell r="C710" t="str">
            <v xml:space="preserve">UN    </v>
          </cell>
          <cell r="D710" t="str">
            <v>1,32</v>
          </cell>
        </row>
        <row r="711">
          <cell r="A711">
            <v>819</v>
          </cell>
          <cell r="B711" t="str">
            <v>BUCHA DE REDUCAO DE PVC, SOLDAVEL, CURTA, COM 50 X 40 MM, PARA AGUA FRIA PREDIAL</v>
          </cell>
          <cell r="C711" t="str">
            <v xml:space="preserve">UN    </v>
          </cell>
          <cell r="D711" t="str">
            <v>2,17</v>
          </cell>
        </row>
        <row r="712">
          <cell r="A712">
            <v>818</v>
          </cell>
          <cell r="B712" t="str">
            <v>BUCHA DE REDUCAO DE PVC, SOLDAVEL, CURTA, COM 60 X 50 MM, PARA AGUA FRIA PREDIAL</v>
          </cell>
          <cell r="C712" t="str">
            <v xml:space="preserve">UN    </v>
          </cell>
          <cell r="D712" t="str">
            <v>3,65</v>
          </cell>
        </row>
        <row r="713">
          <cell r="A713">
            <v>823</v>
          </cell>
          <cell r="B713" t="str">
            <v>BUCHA DE REDUCAO DE PVC, SOLDAVEL, CURTA, COM 75 X 60 MM, PARA AGUA FRIA PREDIAL</v>
          </cell>
          <cell r="C713" t="str">
            <v xml:space="preserve">UN    </v>
          </cell>
          <cell r="D713" t="str">
            <v>10,99</v>
          </cell>
        </row>
        <row r="714">
          <cell r="A714">
            <v>830</v>
          </cell>
          <cell r="B714" t="str">
            <v>BUCHA DE REDUCAO DE PVC, SOLDAVEL, CURTA, COM 85 X 75 MM, PARA AGUA FRIA PREDIAL</v>
          </cell>
          <cell r="C714" t="str">
            <v xml:space="preserve">UN    </v>
          </cell>
          <cell r="D714" t="str">
            <v>9,05</v>
          </cell>
        </row>
        <row r="715">
          <cell r="A715">
            <v>826</v>
          </cell>
          <cell r="B715" t="str">
            <v>BUCHA DE REDUCAO DE PVC, SOLDAVEL, LONGA, COM 110 X 60 MM, PARA AGUA FRIA PREDIAL</v>
          </cell>
          <cell r="C715" t="str">
            <v xml:space="preserve">UN    </v>
          </cell>
          <cell r="D715" t="str">
            <v>28,17</v>
          </cell>
        </row>
        <row r="716">
          <cell r="A716">
            <v>827</v>
          </cell>
          <cell r="B716" t="str">
            <v>BUCHA DE REDUCAO DE PVC, SOLDAVEL, LONGA, COM 110 X 75 MM, PARA AGUA FRIA PREDIAL</v>
          </cell>
          <cell r="C716" t="str">
            <v xml:space="preserve">UN    </v>
          </cell>
          <cell r="D716" t="str">
            <v>23,80</v>
          </cell>
        </row>
        <row r="717">
          <cell r="A717">
            <v>832</v>
          </cell>
          <cell r="B717" t="str">
            <v>BUCHA DE REDUCAO DE PVC, SOLDAVEL, LONGA, COM 32 X 20 MM, PARA AGUA FRIA PREDIAL</v>
          </cell>
          <cell r="C717" t="str">
            <v xml:space="preserve">UN    </v>
          </cell>
          <cell r="D717" t="str">
            <v>1,64</v>
          </cell>
        </row>
        <row r="718">
          <cell r="A718">
            <v>833</v>
          </cell>
          <cell r="B718" t="str">
            <v>BUCHA DE REDUCAO DE PVC, SOLDAVEL, LONGA, COM 40 X 20 MM, PARA AGUA FRIA PREDIAL</v>
          </cell>
          <cell r="C718" t="str">
            <v xml:space="preserve">UN    </v>
          </cell>
          <cell r="D718" t="str">
            <v>2,33</v>
          </cell>
        </row>
        <row r="719">
          <cell r="A719">
            <v>834</v>
          </cell>
          <cell r="B719" t="str">
            <v>BUCHA DE REDUCAO DE PVC, SOLDAVEL, LONGA, COM 40 X 25 MM, PARA AGUA FRIA PREDIAL</v>
          </cell>
          <cell r="C719" t="str">
            <v xml:space="preserve">UN    </v>
          </cell>
          <cell r="D719" t="str">
            <v>2,56</v>
          </cell>
        </row>
        <row r="720">
          <cell r="A720">
            <v>825</v>
          </cell>
          <cell r="B720" t="str">
            <v>BUCHA DE REDUCAO DE PVC, SOLDAVEL, LONGA, COM 50 X 20 MM, PARA AGUA FRIA PREDIAL</v>
          </cell>
          <cell r="C720" t="str">
            <v xml:space="preserve">UN    </v>
          </cell>
          <cell r="D720" t="str">
            <v>2,86</v>
          </cell>
        </row>
        <row r="721">
          <cell r="A721">
            <v>813</v>
          </cell>
          <cell r="B721" t="str">
            <v>BUCHA DE REDUCAO DE PVC, SOLDAVEL, LONGA, COM 50 X 25 MM, PARA AGUA FRIA PREDIAL</v>
          </cell>
          <cell r="C721" t="str">
            <v xml:space="preserve">UN    </v>
          </cell>
          <cell r="D721" t="str">
            <v>2,80</v>
          </cell>
        </row>
        <row r="722">
          <cell r="A722">
            <v>820</v>
          </cell>
          <cell r="B722" t="str">
            <v>BUCHA DE REDUCAO DE PVC, SOLDAVEL, LONGA, COM 50 X 32 MM, PARA AGUA FRIA PREDIAL</v>
          </cell>
          <cell r="C722" t="str">
            <v xml:space="preserve">UN    </v>
          </cell>
          <cell r="D722" t="str">
            <v>3,56</v>
          </cell>
        </row>
        <row r="723">
          <cell r="A723">
            <v>816</v>
          </cell>
          <cell r="B723" t="str">
            <v>BUCHA DE REDUCAO DE PVC, SOLDAVEL, LONGA, COM 60 X 25 MM, PARA AGUA FRIA PREDIAL</v>
          </cell>
          <cell r="C723" t="str">
            <v xml:space="preserve">UN    </v>
          </cell>
          <cell r="D723" t="str">
            <v>6,06</v>
          </cell>
        </row>
        <row r="724">
          <cell r="A724">
            <v>814</v>
          </cell>
          <cell r="B724" t="str">
            <v>BUCHA DE REDUCAO DE PVC, SOLDAVEL, LONGA, COM 60 X 32 MM, PARA AGUA FRIA PREDIAL</v>
          </cell>
          <cell r="C724" t="str">
            <v xml:space="preserve">UN    </v>
          </cell>
          <cell r="D724" t="str">
            <v>7,32</v>
          </cell>
        </row>
        <row r="725">
          <cell r="A725">
            <v>815</v>
          </cell>
          <cell r="B725" t="str">
            <v>BUCHA DE REDUCAO DE PVC, SOLDAVEL, LONGA, COM 60 X 40 MM, PARA AGUA FRIA PREDIAL</v>
          </cell>
          <cell r="C725" t="str">
            <v xml:space="preserve">UN    </v>
          </cell>
          <cell r="D725" t="str">
            <v>7,92</v>
          </cell>
        </row>
        <row r="726">
          <cell r="A726">
            <v>822</v>
          </cell>
          <cell r="B726" t="str">
            <v>BUCHA DE REDUCAO DE PVC, SOLDAVEL, LONGA, COM 60 X 50 MM, PARA AGUA FRIA PREDIAL</v>
          </cell>
          <cell r="C726" t="str">
            <v xml:space="preserve">UN    </v>
          </cell>
          <cell r="D726" t="str">
            <v>9,64</v>
          </cell>
        </row>
        <row r="727">
          <cell r="A727">
            <v>821</v>
          </cell>
          <cell r="B727" t="str">
            <v>BUCHA DE REDUCAO DE PVC, SOLDAVEL, LONGA, COM 75 X 50 MM, PARA AGUA FRIA PREDIAL</v>
          </cell>
          <cell r="C727" t="str">
            <v xml:space="preserve">UN    </v>
          </cell>
          <cell r="D727" t="str">
            <v>11,27</v>
          </cell>
        </row>
        <row r="728">
          <cell r="A728">
            <v>817</v>
          </cell>
          <cell r="B728" t="str">
            <v>BUCHA DE REDUCAO DE PVC, SOLDAVEL, LONGA, COM 85 X 60 MM, PARA AGUA FRIA PREDIAL</v>
          </cell>
          <cell r="C728" t="str">
            <v xml:space="preserve">UN    </v>
          </cell>
          <cell r="D728" t="str">
            <v>13,40</v>
          </cell>
        </row>
        <row r="729">
          <cell r="A729">
            <v>20086</v>
          </cell>
          <cell r="B729" t="str">
            <v>BUCHA DE REDUCAO DE PVC, SOLDAVEL, LONGA, 50 X 40 MM, PARA ESGOTO PREDIAL</v>
          </cell>
          <cell r="C729" t="str">
            <v xml:space="preserve">UN    </v>
          </cell>
          <cell r="D729" t="str">
            <v>1,35</v>
          </cell>
        </row>
        <row r="730">
          <cell r="A730">
            <v>39191</v>
          </cell>
          <cell r="B730" t="str">
            <v>BUCHA DE REDUCAO EM ALUMINIO, COM ROSCA, DE 1 1/2" X 1 1/4", PARA ELETRODUTO</v>
          </cell>
          <cell r="C730" t="str">
            <v xml:space="preserve">UN    </v>
          </cell>
          <cell r="D730" t="str">
            <v>14,15</v>
          </cell>
        </row>
        <row r="731">
          <cell r="A731">
            <v>39190</v>
          </cell>
          <cell r="B731" t="str">
            <v>BUCHA DE REDUCAO EM ALUMINIO, COM ROSCA, DE 1 1/2" X 1", PARA ELETRODUTO</v>
          </cell>
          <cell r="C731" t="str">
            <v xml:space="preserve">UN    </v>
          </cell>
          <cell r="D731" t="str">
            <v>14,78</v>
          </cell>
        </row>
        <row r="732">
          <cell r="A732">
            <v>39189</v>
          </cell>
          <cell r="B732" t="str">
            <v>BUCHA DE REDUCAO EM ALUMINIO, COM ROSCA, DE 1 1/2" X 3/4", PARA ELETRODUTO</v>
          </cell>
          <cell r="C732" t="str">
            <v xml:space="preserve">UN    </v>
          </cell>
          <cell r="D732" t="str">
            <v>15,64</v>
          </cell>
        </row>
        <row r="733">
          <cell r="A733">
            <v>39186</v>
          </cell>
          <cell r="B733" t="str">
            <v>BUCHA DE REDUCAO EM ALUMINIO, COM ROSCA, DE 1 1/4" X 1/2", PARA ELETRODUTO</v>
          </cell>
          <cell r="C733" t="str">
            <v xml:space="preserve">UN    </v>
          </cell>
          <cell r="D733" t="str">
            <v>14,00</v>
          </cell>
        </row>
        <row r="734">
          <cell r="A734">
            <v>39188</v>
          </cell>
          <cell r="B734" t="str">
            <v>BUCHA DE REDUCAO EM ALUMINIO, COM ROSCA, DE 1 1/4" X 1", PARA ELETRODUTO</v>
          </cell>
          <cell r="C734" t="str">
            <v xml:space="preserve">UN    </v>
          </cell>
          <cell r="D734" t="str">
            <v>11,52</v>
          </cell>
        </row>
        <row r="735">
          <cell r="A735">
            <v>39187</v>
          </cell>
          <cell r="B735" t="str">
            <v>BUCHA DE REDUCAO EM ALUMINIO, COM ROSCA, DE 1 1/4" X 3/4", PARA ELETRODUTO</v>
          </cell>
          <cell r="C735" t="str">
            <v xml:space="preserve">UN    </v>
          </cell>
          <cell r="D735" t="str">
            <v>12,07</v>
          </cell>
        </row>
        <row r="736">
          <cell r="A736">
            <v>39184</v>
          </cell>
          <cell r="B736" t="str">
            <v>BUCHA DE REDUCAO EM ALUMINIO, COM ROSCA, DE 1" X 1/2", PARA ELETRODUTO</v>
          </cell>
          <cell r="C736" t="str">
            <v xml:space="preserve">UN    </v>
          </cell>
          <cell r="D736" t="str">
            <v>4,54</v>
          </cell>
        </row>
        <row r="737">
          <cell r="A737">
            <v>39185</v>
          </cell>
          <cell r="B737" t="str">
            <v>BUCHA DE REDUCAO EM ALUMINIO, COM ROSCA, DE 1" X 3/4", PARA ELETRODUTO</v>
          </cell>
          <cell r="C737" t="str">
            <v xml:space="preserve">UN    </v>
          </cell>
          <cell r="D737" t="str">
            <v>4,14</v>
          </cell>
        </row>
        <row r="738">
          <cell r="A738">
            <v>39198</v>
          </cell>
          <cell r="B738" t="str">
            <v>BUCHA DE REDUCAO EM ALUMINIO, COM ROSCA, DE 2 1/2" X 1 1/2", PARA ELETRODUTO</v>
          </cell>
          <cell r="C738" t="str">
            <v xml:space="preserve">UN    </v>
          </cell>
          <cell r="D738" t="str">
            <v>46,43</v>
          </cell>
        </row>
        <row r="739">
          <cell r="A739">
            <v>39197</v>
          </cell>
          <cell r="B739" t="str">
            <v>BUCHA DE REDUCAO EM ALUMINIO, COM ROSCA, DE 2 1/2" X 1 1/4", PARA ELETRODUTO</v>
          </cell>
          <cell r="C739" t="str">
            <v xml:space="preserve">UN    </v>
          </cell>
          <cell r="D739" t="str">
            <v>48,50</v>
          </cell>
        </row>
        <row r="740">
          <cell r="A740">
            <v>39196</v>
          </cell>
          <cell r="B740" t="str">
            <v>BUCHA DE REDUCAO EM ALUMINIO, COM ROSCA, DE 2 1/2" X 1", PARA ELETRODUTO</v>
          </cell>
          <cell r="C740" t="str">
            <v xml:space="preserve">UN    </v>
          </cell>
          <cell r="D740" t="str">
            <v>50,02</v>
          </cell>
        </row>
        <row r="741">
          <cell r="A741">
            <v>39199</v>
          </cell>
          <cell r="B741" t="str">
            <v>BUCHA DE REDUCAO EM ALUMINIO, COM ROSCA, DE 2 1/2" X 2", PARA ELETRODUTO</v>
          </cell>
          <cell r="C741" t="str">
            <v xml:space="preserve">UN    </v>
          </cell>
          <cell r="D741" t="str">
            <v>44,68</v>
          </cell>
        </row>
        <row r="742">
          <cell r="A742">
            <v>39195</v>
          </cell>
          <cell r="B742" t="str">
            <v>BUCHA DE REDUCAO EM ALUMINIO, COM ROSCA, DE 2" X 1 1/2", PARA ELETRODUTO</v>
          </cell>
          <cell r="C742" t="str">
            <v xml:space="preserve">UN    </v>
          </cell>
          <cell r="D742" t="str">
            <v>25,79</v>
          </cell>
        </row>
        <row r="743">
          <cell r="A743">
            <v>39194</v>
          </cell>
          <cell r="B743" t="str">
            <v>BUCHA DE REDUCAO EM ALUMINIO, COM ROSCA, DE 2" X 1 1/4", PARA ELETRODUTO</v>
          </cell>
          <cell r="C743" t="str">
            <v xml:space="preserve">UN    </v>
          </cell>
          <cell r="D743" t="str">
            <v>27,60</v>
          </cell>
        </row>
        <row r="744">
          <cell r="A744">
            <v>39193</v>
          </cell>
          <cell r="B744" t="str">
            <v>BUCHA DE REDUCAO EM ALUMINIO, COM ROSCA, DE 2" X 1", PARA ELETRODUTO</v>
          </cell>
          <cell r="C744" t="str">
            <v xml:space="preserve">UN    </v>
          </cell>
          <cell r="D744" t="str">
            <v>30,25</v>
          </cell>
        </row>
        <row r="745">
          <cell r="A745">
            <v>39192</v>
          </cell>
          <cell r="B745" t="str">
            <v>BUCHA DE REDUCAO EM ALUMINIO, COM ROSCA, DE 2" X 3/4", PARA ELETRODUTO</v>
          </cell>
          <cell r="C745" t="str">
            <v xml:space="preserve">UN    </v>
          </cell>
          <cell r="D745" t="str">
            <v>31,46</v>
          </cell>
        </row>
        <row r="746">
          <cell r="A746">
            <v>39920</v>
          </cell>
          <cell r="B746" t="str">
            <v>BUCHA DE REDUCAO EM ALUMINIO, COM ROSCA, DE 3/4" X 1/2",  PARA ELETRODUTO</v>
          </cell>
          <cell r="C746" t="str">
            <v xml:space="preserve">UN    </v>
          </cell>
          <cell r="D746" t="str">
            <v>3,81</v>
          </cell>
        </row>
        <row r="747">
          <cell r="A747">
            <v>39201</v>
          </cell>
          <cell r="B747" t="str">
            <v>BUCHA DE REDUCAO EM ALUMINIO, COM ROSCA, DE 3" X 1 1/2", PARA ELETRODUTO</v>
          </cell>
          <cell r="C747" t="str">
            <v xml:space="preserve">UN    </v>
          </cell>
          <cell r="D747" t="str">
            <v>55,51</v>
          </cell>
        </row>
        <row r="748">
          <cell r="A748">
            <v>39200</v>
          </cell>
          <cell r="B748" t="str">
            <v>BUCHA DE REDUCAO EM ALUMINIO, COM ROSCA, DE 3" X 1 1/4", PARA ELETRODUTO</v>
          </cell>
          <cell r="C748" t="str">
            <v xml:space="preserve">UN    </v>
          </cell>
          <cell r="D748" t="str">
            <v>55,95</v>
          </cell>
        </row>
        <row r="749">
          <cell r="A749">
            <v>39203</v>
          </cell>
          <cell r="B749" t="str">
            <v>BUCHA DE REDUCAO EM ALUMINIO, COM ROSCA, DE 3" X 2 1/2", PARA ELETRODUTO</v>
          </cell>
          <cell r="C749" t="str">
            <v xml:space="preserve">UN    </v>
          </cell>
          <cell r="D749" t="str">
            <v>45,18</v>
          </cell>
        </row>
        <row r="750">
          <cell r="A750">
            <v>39202</v>
          </cell>
          <cell r="B750" t="str">
            <v>BUCHA DE REDUCAO EM ALUMINIO, COM ROSCA, DE 3" X 2", PARA ELETRODUTO</v>
          </cell>
          <cell r="C750" t="str">
            <v xml:space="preserve">UN    </v>
          </cell>
          <cell r="D750" t="str">
            <v>53,07</v>
          </cell>
        </row>
        <row r="751">
          <cell r="A751">
            <v>39205</v>
          </cell>
          <cell r="B751" t="str">
            <v>BUCHA DE REDUCAO EM ALUMINIO, COM ROSCA, DE 4" X 2 1/2", PARA ELETRODUTO</v>
          </cell>
          <cell r="C751" t="str">
            <v xml:space="preserve">UN    </v>
          </cell>
          <cell r="D751" t="str">
            <v>88,55</v>
          </cell>
        </row>
        <row r="752">
          <cell r="A752">
            <v>39204</v>
          </cell>
          <cell r="B752" t="str">
            <v>BUCHA DE REDUCAO EM ALUMINIO, COM ROSCA, DE 4" X 2", PARA ELETRODUTO</v>
          </cell>
          <cell r="C752" t="str">
            <v xml:space="preserve">UN    </v>
          </cell>
          <cell r="D752" t="str">
            <v>90,69</v>
          </cell>
        </row>
        <row r="753">
          <cell r="A753">
            <v>39206</v>
          </cell>
          <cell r="B753" t="str">
            <v>BUCHA DE REDUCAO EM ALUMINIO, COM ROSCA, DE 4" X 3", PARA ELETRODUTO</v>
          </cell>
          <cell r="C753" t="str">
            <v xml:space="preserve">UN    </v>
          </cell>
          <cell r="D753" t="str">
            <v>86,04</v>
          </cell>
        </row>
        <row r="754">
          <cell r="A754">
            <v>797</v>
          </cell>
          <cell r="B754" t="str">
            <v>BUCHA DE REDUCAO PVC ROSCAVEL 1 1/2" X 1"</v>
          </cell>
          <cell r="C754" t="str">
            <v xml:space="preserve">UN    </v>
          </cell>
          <cell r="D754" t="str">
            <v>5,24</v>
          </cell>
        </row>
        <row r="755">
          <cell r="A755">
            <v>798</v>
          </cell>
          <cell r="B755" t="str">
            <v>BUCHA DE REDUCAO PVC ROSCAVEL 3/4" X 1/2"</v>
          </cell>
          <cell r="C755" t="str">
            <v xml:space="preserve">UN    </v>
          </cell>
          <cell r="D755" t="str">
            <v>0,72</v>
          </cell>
        </row>
        <row r="756">
          <cell r="A756">
            <v>796</v>
          </cell>
          <cell r="B756" t="str">
            <v>BUCHA DE REDUCAO PVC ROSCAVEL, 1 1/2" X 3/4"</v>
          </cell>
          <cell r="C756" t="str">
            <v xml:space="preserve">UN    </v>
          </cell>
          <cell r="D756" t="str">
            <v>5,02</v>
          </cell>
        </row>
        <row r="757">
          <cell r="A757">
            <v>799</v>
          </cell>
          <cell r="B757" t="str">
            <v>BUCHA DE REDUCAO PVC ROSCAVEL, 1" X 1/2"</v>
          </cell>
          <cell r="C757" t="str">
            <v xml:space="preserve">UN    </v>
          </cell>
          <cell r="D757" t="str">
            <v>2,36</v>
          </cell>
        </row>
        <row r="758">
          <cell r="A758">
            <v>792</v>
          </cell>
          <cell r="B758" t="str">
            <v>BUCHA DE REDUCAO PVC ROSCAVEL, 1" X 3/4"</v>
          </cell>
          <cell r="C758" t="str">
            <v xml:space="preserve">UN    </v>
          </cell>
          <cell r="D758" t="str">
            <v>2,40</v>
          </cell>
        </row>
        <row r="759">
          <cell r="A759">
            <v>804</v>
          </cell>
          <cell r="B759" t="str">
            <v>BUCHA DE REDUCAO PVC, ROSCAVEL,  2"  X 1 1/2 "</v>
          </cell>
          <cell r="C759" t="str">
            <v xml:space="preserve">UN    </v>
          </cell>
          <cell r="D759" t="str">
            <v>11,90</v>
          </cell>
        </row>
        <row r="760">
          <cell r="A760">
            <v>793</v>
          </cell>
          <cell r="B760" t="str">
            <v>BUCHA DE REDUCAO PVC, ROSCAVEL, 1 1/2"  X1 1/4 "</v>
          </cell>
          <cell r="C760" t="str">
            <v xml:space="preserve">UN    </v>
          </cell>
          <cell r="D760" t="str">
            <v>5,11</v>
          </cell>
        </row>
        <row r="761">
          <cell r="A761">
            <v>801</v>
          </cell>
          <cell r="B761" t="str">
            <v>BUCHA DE REDUCAO PVC, ROSCAVEL, 1 1/4"  X 3/4 "</v>
          </cell>
          <cell r="C761" t="str">
            <v xml:space="preserve">UN    </v>
          </cell>
          <cell r="D761" t="str">
            <v>3,64</v>
          </cell>
        </row>
        <row r="762">
          <cell r="A762">
            <v>794</v>
          </cell>
          <cell r="B762" t="str">
            <v>BUCHA DE REDUCAO PVC, ROSCAVEL, 1 1/4" X 1 "</v>
          </cell>
          <cell r="C762" t="str">
            <v xml:space="preserve">UN    </v>
          </cell>
          <cell r="D762" t="str">
            <v>3,76</v>
          </cell>
        </row>
        <row r="763">
          <cell r="A763">
            <v>802</v>
          </cell>
          <cell r="B763" t="str">
            <v>BUCHA DE REDUCAO PVC, ROSCAVEL, 2"  X 1 "</v>
          </cell>
          <cell r="C763" t="str">
            <v xml:space="preserve">UN    </v>
          </cell>
          <cell r="D763" t="str">
            <v>10,50</v>
          </cell>
        </row>
        <row r="764">
          <cell r="A764">
            <v>803</v>
          </cell>
          <cell r="B764" t="str">
            <v>BUCHA DE REDUCAO PVC, ROSCAVEL, 2"  X 1 1/4 "</v>
          </cell>
          <cell r="C764" t="str">
            <v xml:space="preserve">UN    </v>
          </cell>
          <cell r="D764" t="str">
            <v>9,16</v>
          </cell>
        </row>
        <row r="765">
          <cell r="A765">
            <v>38001</v>
          </cell>
          <cell r="B765" t="str">
            <v>BUCHA DE REDUCAO, CPVC, SOLDAVEL, 22 X 15 MM, PARA AGUA QUENTE</v>
          </cell>
          <cell r="C765" t="str">
            <v xml:space="preserve">UN    </v>
          </cell>
          <cell r="D765" t="str">
            <v>0,73</v>
          </cell>
        </row>
        <row r="766">
          <cell r="A766">
            <v>38002</v>
          </cell>
          <cell r="B766" t="str">
            <v>BUCHA DE REDUCAO, CPVC, SOLDAVEL, 28 X 22 MM, PARA AGUA QUENTE</v>
          </cell>
          <cell r="C766" t="str">
            <v xml:space="preserve">UN    </v>
          </cell>
          <cell r="D766" t="str">
            <v>1,35</v>
          </cell>
        </row>
        <row r="767">
          <cell r="A767">
            <v>38003</v>
          </cell>
          <cell r="B767" t="str">
            <v>BUCHA DE REDUCAO, CPVC, SOLDAVEL, 35 X 28 MM, PARA AGUA QUENTE</v>
          </cell>
          <cell r="C767" t="str">
            <v xml:space="preserve">UN    </v>
          </cell>
          <cell r="D767" t="str">
            <v>16,25</v>
          </cell>
        </row>
        <row r="768">
          <cell r="A768">
            <v>38004</v>
          </cell>
          <cell r="B768" t="str">
            <v>BUCHA DE REDUCAO, CPVC, SOLDAVEL, 42 X 22 MM, PARA AGUA QUENTE</v>
          </cell>
          <cell r="C768" t="str">
            <v xml:space="preserve">UN    </v>
          </cell>
          <cell r="D768" t="str">
            <v>21,72</v>
          </cell>
        </row>
        <row r="769">
          <cell r="A769">
            <v>36327</v>
          </cell>
          <cell r="B769" t="str">
            <v>BUCHA DE REDUCAO, PPR, DN 25 X 20 MM, PARA AGUA QUENTE PREDIAL</v>
          </cell>
          <cell r="C769" t="str">
            <v xml:space="preserve">UN    </v>
          </cell>
          <cell r="D769" t="str">
            <v>1,42</v>
          </cell>
        </row>
        <row r="770">
          <cell r="A770">
            <v>38992</v>
          </cell>
          <cell r="B770" t="str">
            <v>BUCHA DE REDUCAO, PPR, DN 32 X 25 MM, PARA AGUA QUENTE E FRIA PREDIAL</v>
          </cell>
          <cell r="C770" t="str">
            <v xml:space="preserve">UN    </v>
          </cell>
          <cell r="D770" t="str">
            <v>2,28</v>
          </cell>
        </row>
        <row r="771">
          <cell r="A771">
            <v>38993</v>
          </cell>
          <cell r="B771" t="str">
            <v>BUCHA DE REDUCAO, PPR, DN 40 X 25 MM, PARA AGUA QUENTE E FRIA PREDIAL</v>
          </cell>
          <cell r="C771" t="str">
            <v xml:space="preserve">UN    </v>
          </cell>
          <cell r="D771" t="str">
            <v>6,50</v>
          </cell>
        </row>
        <row r="772">
          <cell r="A772">
            <v>38418</v>
          </cell>
          <cell r="B772" t="str">
            <v>BUCHA DE REDUCAO, PVC, LONGA, SERIE R, DN 50 X 40 MM, PARA ESGOTO PREDIAL</v>
          </cell>
          <cell r="C772" t="str">
            <v xml:space="preserve">UN    </v>
          </cell>
          <cell r="D772" t="str">
            <v>3,92</v>
          </cell>
        </row>
        <row r="773">
          <cell r="A773">
            <v>39178</v>
          </cell>
          <cell r="B773" t="str">
            <v>BUCHA EM ALUMINIO, COM ROSCA, DE  1 1/2", PARA ELETRODUTO</v>
          </cell>
          <cell r="C773" t="str">
            <v xml:space="preserve">UN    </v>
          </cell>
          <cell r="D773" t="str">
            <v>1,53</v>
          </cell>
        </row>
        <row r="774">
          <cell r="A774">
            <v>39177</v>
          </cell>
          <cell r="B774" t="str">
            <v>BUCHA EM ALUMINIO, COM ROSCA, DE 1 1/4", PARA ELETRODUTO</v>
          </cell>
          <cell r="C774" t="str">
            <v xml:space="preserve">UN    </v>
          </cell>
          <cell r="D774" t="str">
            <v>1,38</v>
          </cell>
        </row>
        <row r="775">
          <cell r="A775">
            <v>39174</v>
          </cell>
          <cell r="B775" t="str">
            <v>BUCHA EM ALUMINIO, COM ROSCA, DE 1/2", PARA ELETRODUTO</v>
          </cell>
          <cell r="C775" t="str">
            <v xml:space="preserve">UN    </v>
          </cell>
          <cell r="D775" t="str">
            <v>0,69</v>
          </cell>
        </row>
        <row r="776">
          <cell r="A776">
            <v>39176</v>
          </cell>
          <cell r="B776" t="str">
            <v>BUCHA EM ALUMINIO, COM ROSCA, DE 1", PARA ELETRODUTO</v>
          </cell>
          <cell r="C776" t="str">
            <v xml:space="preserve">UN    </v>
          </cell>
          <cell r="D776" t="str">
            <v>0,90</v>
          </cell>
        </row>
        <row r="777">
          <cell r="A777">
            <v>39180</v>
          </cell>
          <cell r="B777" t="str">
            <v>BUCHA EM ALUMINIO, COM ROSCA, DE 2 1/2", PARA ELETRODUTO</v>
          </cell>
          <cell r="C777" t="str">
            <v xml:space="preserve">UN    </v>
          </cell>
          <cell r="D777" t="str">
            <v>4,15</v>
          </cell>
        </row>
        <row r="778">
          <cell r="A778">
            <v>39179</v>
          </cell>
          <cell r="B778" t="str">
            <v>BUCHA EM ALUMINIO, COM ROSCA, DE 2", PARA ELETRODUTO</v>
          </cell>
          <cell r="C778" t="str">
            <v xml:space="preserve">UN    </v>
          </cell>
          <cell r="D778" t="str">
            <v>3,68</v>
          </cell>
        </row>
        <row r="779">
          <cell r="A779">
            <v>39175</v>
          </cell>
          <cell r="B779" t="str">
            <v>BUCHA EM ALUMINIO, COM ROSCA, DE 3/4", PARA ELETRODUTO</v>
          </cell>
          <cell r="C779" t="str">
            <v xml:space="preserve">UN    </v>
          </cell>
          <cell r="D779" t="str">
            <v>0,84</v>
          </cell>
        </row>
        <row r="780">
          <cell r="A780">
            <v>39217</v>
          </cell>
          <cell r="B780" t="str">
            <v>BUCHA EM ALUMINIO, COM ROSCA, DE 3/8", PARA ELETRODUTO</v>
          </cell>
          <cell r="C780" t="str">
            <v xml:space="preserve">UN    </v>
          </cell>
          <cell r="D780" t="str">
            <v>0,65</v>
          </cell>
        </row>
        <row r="781">
          <cell r="A781">
            <v>39181</v>
          </cell>
          <cell r="B781" t="str">
            <v>BUCHA EM ALUMINIO, COM ROSCA, DE 3", PARA ELETRODUTO</v>
          </cell>
          <cell r="C781" t="str">
            <v xml:space="preserve">UN    </v>
          </cell>
          <cell r="D781" t="str">
            <v>5,57</v>
          </cell>
        </row>
        <row r="782">
          <cell r="A782">
            <v>39182</v>
          </cell>
          <cell r="B782" t="str">
            <v>BUCHA EM ALUMINIO, COM ROSCA, DE 4", PARA ELETRODUTO</v>
          </cell>
          <cell r="C782" t="str">
            <v xml:space="preserve">UN    </v>
          </cell>
          <cell r="D782" t="str">
            <v>7,84</v>
          </cell>
        </row>
        <row r="783">
          <cell r="A783">
            <v>12616</v>
          </cell>
          <cell r="B783" t="str">
            <v>CABECEIRA DIREITA OU ESQUERDA, PVC, PARA CALHA PLUVIAL, DIAMETRO ENTRE 119 E 170 MM, PARA DRENAGEM PREDIAL</v>
          </cell>
          <cell r="C783" t="str">
            <v xml:space="preserve">UN    </v>
          </cell>
          <cell r="D783" t="str">
            <v>4,81</v>
          </cell>
        </row>
        <row r="784">
          <cell r="A784">
            <v>1049</v>
          </cell>
          <cell r="B784" t="str">
            <v>CABECOTE PARA ENTRADA DE LINHA DE ALIMENTACAO PARA ELETRODUTO, EM LIGA DE ALUMINIO COM ACABAMENTO ANTI CORROSIVO, COM FIXACAO POR ENCAIXE LISO DE 360 GRAUS, DE 1 1/2"</v>
          </cell>
          <cell r="C784" t="str">
            <v xml:space="preserve">UN    </v>
          </cell>
          <cell r="D784" t="str">
            <v>6,56</v>
          </cell>
        </row>
        <row r="785">
          <cell r="A785">
            <v>1099</v>
          </cell>
          <cell r="B785" t="str">
            <v>CABECOTE PARA ENTRADA DE LINHA DE ALIMENTACAO PARA ELETRODUTO, EM LIGA DE ALUMINIO COM ACABAMENTO ANTI CORROSIVO, COM FIXACAO POR ENCAIXE LISO DE 360 GRAUS, DE 1 1/4"</v>
          </cell>
          <cell r="C785" t="str">
            <v xml:space="preserve">UN    </v>
          </cell>
          <cell r="D785" t="str">
            <v>5,02</v>
          </cell>
        </row>
        <row r="786">
          <cell r="A786">
            <v>39678</v>
          </cell>
          <cell r="B786" t="str">
            <v>CABECOTE PARA ENTRADA DE LINHA DE ALIMENTACAO PARA ELETRODUTO, EM LIGA DE ALUMINIO COM ACABAMENTO ANTI CORROSIVO, COM FIXACAO POR ENCAIXE LISO DE 360 GRAUS, DE 1/2"</v>
          </cell>
          <cell r="C786" t="str">
            <v xml:space="preserve">UN    </v>
          </cell>
          <cell r="D786" t="str">
            <v>2,02</v>
          </cell>
        </row>
        <row r="787">
          <cell r="A787">
            <v>1050</v>
          </cell>
          <cell r="B787" t="str">
            <v>CABECOTE PARA ENTRADA DE LINHA DE ALIMENTACAO PARA ELETRODUTO, EM LIGA DE ALUMINIO COM ACABAMENTO ANTI CORROSIVO, COM FIXACAO POR ENCAIXE LISO DE 360 GRAUS, DE 1"</v>
          </cell>
          <cell r="C787" t="str">
            <v xml:space="preserve">UN    </v>
          </cell>
          <cell r="D787" t="str">
            <v>3,43</v>
          </cell>
        </row>
        <row r="788">
          <cell r="A788">
            <v>1101</v>
          </cell>
          <cell r="B788" t="str">
            <v>CABECOTE PARA ENTRADA DE LINHA DE ALIMENTACAO PARA ELETRODUTO, EM LIGA DE ALUMINIO COM ACABAMENTO ANTI CORROSIVO, COM FIXACAO POR ENCAIXE LISO DE 360 GRAUS, DE 2 1/2"</v>
          </cell>
          <cell r="C788" t="str">
            <v xml:space="preserve">UN    </v>
          </cell>
          <cell r="D788" t="str">
            <v>21,64</v>
          </cell>
        </row>
        <row r="789">
          <cell r="A789">
            <v>1100</v>
          </cell>
          <cell r="B789" t="str">
            <v>CABECOTE PARA ENTRADA DE LINHA DE ALIMENTACAO PARA ELETRODUTO, EM LIGA DE ALUMINIO COM ACABAMENTO ANTI CORROSIVO, COM FIXACAO POR ENCAIXE LISO DE 360 GRAUS, DE 2"</v>
          </cell>
          <cell r="C789" t="str">
            <v xml:space="preserve">UN    </v>
          </cell>
          <cell r="D789" t="str">
            <v>11,16</v>
          </cell>
        </row>
        <row r="790">
          <cell r="A790">
            <v>39679</v>
          </cell>
          <cell r="B790" t="str">
            <v>CABECOTE PARA ENTRADA DE LINHA DE ALIMENTACAO PARA ELETRODUTO, EM LIGA DE ALUMINIO COM ACABAMENTO ANTI CORROSIVO, COM FIXACAO POR ENCAIXE LISO DE 360 GRAUS, DE 3 1/2"</v>
          </cell>
          <cell r="C790" t="str">
            <v xml:space="preserve">UN    </v>
          </cell>
          <cell r="D790" t="str">
            <v>43,12</v>
          </cell>
        </row>
        <row r="791">
          <cell r="A791">
            <v>1098</v>
          </cell>
          <cell r="B791" t="str">
            <v>CABECOTE PARA ENTRADA DE LINHA DE ALIMENTACAO PARA ELETRODUTO, EM LIGA DE ALUMINIO COM ACABAMENTO ANTI CORROSIVO, COM FIXACAO POR ENCAIXE LISO DE 360 GRAUS, DE 3/4"</v>
          </cell>
          <cell r="C791" t="str">
            <v xml:space="preserve">UN    </v>
          </cell>
          <cell r="D791" t="str">
            <v>2,68</v>
          </cell>
        </row>
        <row r="792">
          <cell r="A792">
            <v>1102</v>
          </cell>
          <cell r="B792" t="str">
            <v>CABECOTE PARA ENTRADA DE LINHA DE ALIMENTACAO PARA ELETRODUTO, EM LIGA DE ALUMINIO COM ACABAMENTO ANTI CORROSIVO, COM FIXACAO POR ENCAIXE LISO DE 360 GRAUS, DE 3"</v>
          </cell>
          <cell r="C792" t="str">
            <v xml:space="preserve">UN    </v>
          </cell>
          <cell r="D792" t="str">
            <v>32,26</v>
          </cell>
        </row>
        <row r="793">
          <cell r="A793">
            <v>1051</v>
          </cell>
          <cell r="B793" t="str">
            <v>CABECOTE PARA ENTRADA DE LINHA DE ALIMENTACAO PARA ELETRODUTO, EM LIGA DE ALUMINIO COM ACABAMENTO ANTI CORROSIVO, COM FIXACAO POR ENCAIXE LISO DE 360 GRAUS, DE 4"</v>
          </cell>
          <cell r="C793" t="str">
            <v xml:space="preserve">UN    </v>
          </cell>
          <cell r="D793" t="str">
            <v>46,90</v>
          </cell>
        </row>
        <row r="794">
          <cell r="A794">
            <v>37399</v>
          </cell>
          <cell r="B794" t="str">
            <v>CABIDE/GANCHO DE BANHEIRO SIMPLES EM METAL CROMADO</v>
          </cell>
          <cell r="C794" t="str">
            <v xml:space="preserve">UN    </v>
          </cell>
          <cell r="D794" t="str">
            <v>18,13</v>
          </cell>
        </row>
        <row r="795">
          <cell r="A795">
            <v>41955</v>
          </cell>
          <cell r="B795" t="str">
            <v>CABO DE ACO GALVANIZADO, DIAMETRO 12,7 MM (1/2"), COM ALMA DE ACO CABO INDEPENDENTE 6 X 25 F</v>
          </cell>
          <cell r="C795" t="str">
            <v xml:space="preserve">KG    </v>
          </cell>
          <cell r="D795" t="str">
            <v>39,82</v>
          </cell>
        </row>
        <row r="796">
          <cell r="A796">
            <v>41953</v>
          </cell>
          <cell r="B796" t="str">
            <v>CABO DE ACO GALVANIZADO, DIAMETRO 12,7 MM (1/2"), COM ALMA DE FIBRA 6 X 25 F</v>
          </cell>
          <cell r="C796" t="str">
            <v xml:space="preserve">KG    </v>
          </cell>
          <cell r="D796" t="str">
            <v>38,00</v>
          </cell>
        </row>
        <row r="797">
          <cell r="A797">
            <v>41954</v>
          </cell>
          <cell r="B797" t="str">
            <v>CABO DE ACO GALVANIZADO, DIAMETRO 9,53 MM (3/8"), COM ALMA DE FIBRA 6 X 25 F</v>
          </cell>
          <cell r="C797" t="str">
            <v xml:space="preserve">KG    </v>
          </cell>
          <cell r="D797" t="str">
            <v>37,64</v>
          </cell>
        </row>
        <row r="798">
          <cell r="A798">
            <v>25004</v>
          </cell>
          <cell r="B798" t="str">
            <v>CABO DE ALUMINIO NU COM ALMA DE ACO, BITOLA 1/0 AWG</v>
          </cell>
          <cell r="C798" t="str">
            <v xml:space="preserve">KG    </v>
          </cell>
          <cell r="D798" t="str">
            <v>16,10</v>
          </cell>
        </row>
        <row r="799">
          <cell r="A799">
            <v>25002</v>
          </cell>
          <cell r="B799" t="str">
            <v>CABO DE ALUMINIO NU COM ALMA DE ACO, BITOLA 2 AWG</v>
          </cell>
          <cell r="C799" t="str">
            <v xml:space="preserve">KG    </v>
          </cell>
          <cell r="D799" t="str">
            <v>16,24</v>
          </cell>
        </row>
        <row r="800">
          <cell r="A800">
            <v>37409</v>
          </cell>
          <cell r="B800" t="str">
            <v>CABO DE ALUMINIO NU COM ALMA DE ACO, BITOLA 2/0 AWG</v>
          </cell>
          <cell r="C800" t="str">
            <v xml:space="preserve">KG    </v>
          </cell>
          <cell r="D800" t="str">
            <v>15,97</v>
          </cell>
        </row>
        <row r="801">
          <cell r="A801">
            <v>841</v>
          </cell>
          <cell r="B801" t="str">
            <v>CABO DE ALUMINIO NU COM ALMA DE ACO, BITOLA 4 AWG</v>
          </cell>
          <cell r="C801" t="str">
            <v xml:space="preserve">KG    </v>
          </cell>
          <cell r="D801" t="str">
            <v>16,50</v>
          </cell>
        </row>
        <row r="802">
          <cell r="A802">
            <v>25005</v>
          </cell>
          <cell r="B802" t="str">
            <v>CABO DE ALUMINIO NU SEM ALMA DE ACO, BITOLA 1/0 AWG</v>
          </cell>
          <cell r="C802" t="str">
            <v xml:space="preserve">KG    </v>
          </cell>
          <cell r="D802" t="str">
            <v>18,09</v>
          </cell>
        </row>
        <row r="803">
          <cell r="A803">
            <v>25003</v>
          </cell>
          <cell r="B803" t="str">
            <v>CABO DE ALUMINIO NU SEM ALMA DE ACO, BITOLA 2 AWG</v>
          </cell>
          <cell r="C803" t="str">
            <v xml:space="preserve">KG    </v>
          </cell>
          <cell r="D803" t="str">
            <v>19,32</v>
          </cell>
        </row>
        <row r="804">
          <cell r="A804">
            <v>37410</v>
          </cell>
          <cell r="B804" t="str">
            <v>CABO DE ALUMINIO NU SEM ALMA DE ACO, BITOLA 2/0 AWG</v>
          </cell>
          <cell r="C804" t="str">
            <v xml:space="preserve">KG    </v>
          </cell>
          <cell r="D804" t="str">
            <v>18,09</v>
          </cell>
        </row>
        <row r="805">
          <cell r="A805">
            <v>842</v>
          </cell>
          <cell r="B805" t="str">
            <v>CABO DE ALUMINIO NU SEM ALMA DE ACO, BITOLA 4 AWG</v>
          </cell>
          <cell r="C805" t="str">
            <v xml:space="preserve">KG    </v>
          </cell>
          <cell r="D805" t="str">
            <v>20,35</v>
          </cell>
        </row>
        <row r="806">
          <cell r="A806">
            <v>862</v>
          </cell>
          <cell r="B806" t="str">
            <v>CABO DE COBRE NU 10 MM2 MEIO-DURO</v>
          </cell>
          <cell r="C806" t="str">
            <v xml:space="preserve">M     </v>
          </cell>
          <cell r="D806" t="str">
            <v>5,54</v>
          </cell>
        </row>
        <row r="807">
          <cell r="A807">
            <v>866</v>
          </cell>
          <cell r="B807" t="str">
            <v>CABO DE COBRE NU 120 MM2 MEIO-DURO</v>
          </cell>
          <cell r="C807" t="str">
            <v xml:space="preserve">M     </v>
          </cell>
          <cell r="D807" t="str">
            <v>68,13</v>
          </cell>
        </row>
        <row r="808">
          <cell r="A808">
            <v>892</v>
          </cell>
          <cell r="B808" t="str">
            <v>CABO DE COBRE NU 150 MM2 MEIO-DURO</v>
          </cell>
          <cell r="C808" t="str">
            <v xml:space="preserve">M     </v>
          </cell>
          <cell r="D808" t="str">
            <v>86,64</v>
          </cell>
        </row>
        <row r="809">
          <cell r="A809">
            <v>857</v>
          </cell>
          <cell r="B809" t="str">
            <v>CABO DE COBRE NU 16 MM2 MEIO-DURO</v>
          </cell>
          <cell r="C809" t="str">
            <v xml:space="preserve">M     </v>
          </cell>
          <cell r="D809" t="str">
            <v>8,82</v>
          </cell>
        </row>
        <row r="810">
          <cell r="A810">
            <v>37404</v>
          </cell>
          <cell r="B810" t="str">
            <v>CABO DE COBRE NU 185 MM2 MEIO-DURO</v>
          </cell>
          <cell r="C810" t="str">
            <v xml:space="preserve">M     </v>
          </cell>
          <cell r="D810" t="str">
            <v>104,18</v>
          </cell>
        </row>
        <row r="811">
          <cell r="A811">
            <v>868</v>
          </cell>
          <cell r="B811" t="str">
            <v>CABO DE COBRE NU 25 MM2 MEIO-DURO</v>
          </cell>
          <cell r="C811" t="str">
            <v xml:space="preserve">M     </v>
          </cell>
          <cell r="D811" t="str">
            <v>13,62</v>
          </cell>
        </row>
        <row r="812">
          <cell r="A812">
            <v>870</v>
          </cell>
          <cell r="B812" t="str">
            <v>CABO DE COBRE NU 300 MM2 MEIO-DURO</v>
          </cell>
          <cell r="C812" t="str">
            <v xml:space="preserve">M     </v>
          </cell>
          <cell r="D812" t="str">
            <v>179,52</v>
          </cell>
        </row>
        <row r="813">
          <cell r="A813">
            <v>863</v>
          </cell>
          <cell r="B813" t="str">
            <v>CABO DE COBRE NU 35 MM2 MEIO-DURO</v>
          </cell>
          <cell r="C813" t="str">
            <v xml:space="preserve">M     </v>
          </cell>
          <cell r="D813" t="str">
            <v>18,82</v>
          </cell>
        </row>
        <row r="814">
          <cell r="A814">
            <v>867</v>
          </cell>
          <cell r="B814" t="str">
            <v>CABO DE COBRE NU 50 MM2 MEIO-DURO</v>
          </cell>
          <cell r="C814" t="str">
            <v xml:space="preserve">M     </v>
          </cell>
          <cell r="D814" t="str">
            <v>26,21</v>
          </cell>
        </row>
        <row r="815">
          <cell r="A815">
            <v>891</v>
          </cell>
          <cell r="B815" t="str">
            <v>CABO DE COBRE NU 500 MM2 MEIO-DURO</v>
          </cell>
          <cell r="C815" t="str">
            <v xml:space="preserve">M     </v>
          </cell>
          <cell r="D815" t="str">
            <v>301,49</v>
          </cell>
        </row>
        <row r="816">
          <cell r="A816">
            <v>864</v>
          </cell>
          <cell r="B816" t="str">
            <v>CABO DE COBRE NU 70 MM2 MEIO-DURO</v>
          </cell>
          <cell r="C816" t="str">
            <v xml:space="preserve">M     </v>
          </cell>
          <cell r="D816" t="str">
            <v>36,92</v>
          </cell>
        </row>
        <row r="817">
          <cell r="A817">
            <v>865</v>
          </cell>
          <cell r="B817" t="str">
            <v>CABO DE COBRE NU 95 MM2 MEIO-DURO</v>
          </cell>
          <cell r="C817" t="str">
            <v xml:space="preserve">M     </v>
          </cell>
          <cell r="D817" t="str">
            <v>52,01</v>
          </cell>
        </row>
        <row r="818">
          <cell r="A818">
            <v>1006</v>
          </cell>
          <cell r="B818" t="str">
            <v>CABO DE COBRE RIGIDO, CLASSE 2, ISOLACAO EM PVC, ANTI-CHAMA BWF-B, 1 CONDUTOR, 450/750 V, DIAMETRO 120 MM2</v>
          </cell>
          <cell r="C818" t="str">
            <v xml:space="preserve">M     </v>
          </cell>
          <cell r="D818" t="str">
            <v>64,15</v>
          </cell>
        </row>
        <row r="819">
          <cell r="A819">
            <v>948</v>
          </cell>
          <cell r="B819" t="str">
            <v>CABO DE COBRE UNIPOLAR 10 MM2, BLINDADO, ISOLACAO 3,6/6 KV EPR, COBERTURA EM PVC</v>
          </cell>
          <cell r="C819" t="str">
            <v xml:space="preserve">M     </v>
          </cell>
          <cell r="D819" t="str">
            <v>26,31</v>
          </cell>
        </row>
        <row r="820">
          <cell r="A820">
            <v>947</v>
          </cell>
          <cell r="B820" t="str">
            <v>CABO DE COBRE UNIPOLAR 16 MM2, BLINDADO, ISOLACAO 3,6/6 KV EPR, COBERTURA EM PVC</v>
          </cell>
          <cell r="C820" t="str">
            <v xml:space="preserve">M     </v>
          </cell>
          <cell r="D820" t="str">
            <v>26,76</v>
          </cell>
        </row>
        <row r="821">
          <cell r="A821">
            <v>911</v>
          </cell>
          <cell r="B821" t="str">
            <v>CABO DE COBRE UNIPOLAR 16 MM2, BLINDADO, ISOLACAO 6/10 KV EPR, COBERTURA EM PVC</v>
          </cell>
          <cell r="C821" t="str">
            <v xml:space="preserve">M     </v>
          </cell>
          <cell r="D821" t="str">
            <v>38,91</v>
          </cell>
        </row>
        <row r="822">
          <cell r="A822">
            <v>925</v>
          </cell>
          <cell r="B822" t="str">
            <v>CABO DE COBRE UNIPOLAR 25 MM2, BLINDADO, ISOLACAO 3,6/6 KV EPR, COBERTURA EM PVC</v>
          </cell>
          <cell r="C822" t="str">
            <v xml:space="preserve">M     </v>
          </cell>
          <cell r="D822" t="str">
            <v>35,97</v>
          </cell>
        </row>
        <row r="823">
          <cell r="A823">
            <v>954</v>
          </cell>
          <cell r="B823" t="str">
            <v>CABO DE COBRE UNIPOLAR 25MM2, BLINDADO, ISOLACAO 6/10 KV EPR, COBERTURA EM PVC</v>
          </cell>
          <cell r="C823" t="str">
            <v xml:space="preserve">M     </v>
          </cell>
          <cell r="D823" t="str">
            <v>39,74</v>
          </cell>
        </row>
        <row r="824">
          <cell r="A824">
            <v>901</v>
          </cell>
          <cell r="B824" t="str">
            <v>CABO DE COBRE UNIPOLAR 35 MM2, BLINDADO, ISOLACAO 12/20 KV EPR, COBERTURA EM PVC</v>
          </cell>
          <cell r="C824" t="str">
            <v xml:space="preserve">M     </v>
          </cell>
          <cell r="D824" t="str">
            <v>42,53</v>
          </cell>
        </row>
        <row r="825">
          <cell r="A825">
            <v>926</v>
          </cell>
          <cell r="B825" t="str">
            <v>CABO DE COBRE UNIPOLAR 35 MM2, BLINDADO, ISOLACAO 3,6/6 KV EPR, COBERTURA EM PVC</v>
          </cell>
          <cell r="C825" t="str">
            <v xml:space="preserve">M     </v>
          </cell>
          <cell r="D825" t="str">
            <v>44,94</v>
          </cell>
        </row>
        <row r="826">
          <cell r="A826">
            <v>912</v>
          </cell>
          <cell r="B826" t="str">
            <v>CABO DE COBRE UNIPOLAR 35 MM2, BLINDADO, ISOLACAO 6/10 KV EPR, COBERTURA EM PVC</v>
          </cell>
          <cell r="C826" t="str">
            <v xml:space="preserve">M     </v>
          </cell>
          <cell r="D826" t="str">
            <v>45,22</v>
          </cell>
        </row>
        <row r="827">
          <cell r="A827">
            <v>955</v>
          </cell>
          <cell r="B827" t="str">
            <v>CABO DE COBRE UNIPOLAR 50 MM2, BLINDADO, ISOLACAO 12/20 KV EPR, COBERTURA EM PVC</v>
          </cell>
          <cell r="C827" t="str">
            <v xml:space="preserve">M     </v>
          </cell>
          <cell r="D827" t="str">
            <v>53,97</v>
          </cell>
        </row>
        <row r="828">
          <cell r="A828">
            <v>946</v>
          </cell>
          <cell r="B828" t="str">
            <v>CABO DE COBRE UNIPOLAR 50 MM2, BLINDADO, ISOLACAO 3,6/6 KV EPR, COBERTURA EM PVC</v>
          </cell>
          <cell r="C828" t="str">
            <v xml:space="preserve">M     </v>
          </cell>
          <cell r="D828" t="str">
            <v>60,68</v>
          </cell>
        </row>
        <row r="829">
          <cell r="A829">
            <v>953</v>
          </cell>
          <cell r="B829" t="str">
            <v>CABO DE COBRE UNIPOLAR 50 MM2, BLINDADO, ISOLACAO 6/10 KV EPR, COBERTURA EM PVC</v>
          </cell>
          <cell r="C829" t="str">
            <v xml:space="preserve">M     </v>
          </cell>
          <cell r="D829" t="str">
            <v>55,22</v>
          </cell>
        </row>
        <row r="830">
          <cell r="A830">
            <v>902</v>
          </cell>
          <cell r="B830" t="str">
            <v>CABO DE COBRE UNIPOLAR 70 MM2, BLINDADO, ISOLACAO 12/20 KV EPR, COBERTURA EM PVC</v>
          </cell>
          <cell r="C830" t="str">
            <v xml:space="preserve">M     </v>
          </cell>
          <cell r="D830" t="str">
            <v>67,13</v>
          </cell>
        </row>
        <row r="831">
          <cell r="A831">
            <v>927</v>
          </cell>
          <cell r="B831" t="str">
            <v>CABO DE COBRE UNIPOLAR 70 MM2, BLINDADO, ISOLACAO 3,6/6 KV EPR, COBERTURA EM PVC</v>
          </cell>
          <cell r="C831" t="str">
            <v xml:space="preserve">M     </v>
          </cell>
          <cell r="D831" t="str">
            <v>65,07</v>
          </cell>
        </row>
        <row r="832">
          <cell r="A832">
            <v>913</v>
          </cell>
          <cell r="B832" t="str">
            <v>CABO DE COBRE UNIPOLAR 70 MM2, BLINDADO, ISOLACAO 6/10 KV EPR, COBERTURA EM PVC</v>
          </cell>
          <cell r="C832" t="str">
            <v xml:space="preserve">M     </v>
          </cell>
          <cell r="D832" t="str">
            <v>72,63</v>
          </cell>
        </row>
        <row r="833">
          <cell r="A833">
            <v>903</v>
          </cell>
          <cell r="B833" t="str">
            <v>CABO DE COBRE UNIPOLAR 95 MM2, BLINDADO, ISOLACAO 12/20 KV EPR, COBERTURA EM PVC</v>
          </cell>
          <cell r="C833" t="str">
            <v xml:space="preserve">M     </v>
          </cell>
          <cell r="D833" t="str">
            <v>82,19</v>
          </cell>
        </row>
        <row r="834">
          <cell r="A834">
            <v>945</v>
          </cell>
          <cell r="B834" t="str">
            <v>CABO DE COBRE UNIPOLAR 95 MM2, BLINDADO, ISOLACAO 3,6/6 KV EPR, COBERTURA EM PVC</v>
          </cell>
          <cell r="C834" t="str">
            <v xml:space="preserve">M     </v>
          </cell>
          <cell r="D834" t="str">
            <v>86,95</v>
          </cell>
        </row>
        <row r="835">
          <cell r="A835">
            <v>914</v>
          </cell>
          <cell r="B835" t="str">
            <v>CABO DE COBRE UNIPOLAR 95 MM2, BLINDADO, ISOLACAO 6/10 KV EPR, COBERTURA EM PVC</v>
          </cell>
          <cell r="C835" t="str">
            <v xml:space="preserve">M     </v>
          </cell>
          <cell r="D835" t="str">
            <v>89,07</v>
          </cell>
        </row>
        <row r="836">
          <cell r="A836">
            <v>993</v>
          </cell>
          <cell r="B836" t="str">
            <v>CABO DE COBRE, FLEXIVEL, CLASSE 4 OU 5, ISOLACAO EM PVC/A, ANTICHAMA BWF-B, COBERTURA PVC-ST1, ANTICHAMA BWF-B, 1 CONDUTOR, 0,6/1 KV, SECAO NOMINAL 1,5 MM2</v>
          </cell>
          <cell r="C836" t="str">
            <v xml:space="preserve">M     </v>
          </cell>
          <cell r="D836" t="str">
            <v>1,38</v>
          </cell>
        </row>
        <row r="837">
          <cell r="A837">
            <v>1020</v>
          </cell>
          <cell r="B837" t="str">
            <v>CABO DE COBRE, FLEXIVEL, CLASSE 4 OU 5, ISOLACAO EM PVC/A, ANTICHAMA BWF-B, COBERTURA PVC-ST1, ANTICHAMA BWF-B, 1 CONDUTOR, 0,6/1 KV, SECAO NOMINAL 10 MM2</v>
          </cell>
          <cell r="C837" t="str">
            <v xml:space="preserve">M     </v>
          </cell>
          <cell r="D837" t="str">
            <v>6,01</v>
          </cell>
        </row>
        <row r="838">
          <cell r="A838">
            <v>1017</v>
          </cell>
          <cell r="B838" t="str">
            <v>CABO DE COBRE, FLEXIVEL, CLASSE 4 OU 5, ISOLACAO EM PVC/A, ANTICHAMA BWF-B, COBERTURA PVC-ST1, ANTICHAMA BWF-B, 1 CONDUTOR, 0,6/1 KV, SECAO NOMINAL 120 MM2</v>
          </cell>
          <cell r="C838" t="str">
            <v xml:space="preserve">M     </v>
          </cell>
          <cell r="D838" t="str">
            <v>66,08</v>
          </cell>
        </row>
        <row r="839">
          <cell r="A839">
            <v>999</v>
          </cell>
          <cell r="B839" t="str">
            <v>CABO DE COBRE, FLEXIVEL, CLASSE 4 OU 5, ISOLACAO EM PVC/A, ANTICHAMA BWF-B, COBERTURA PVC-ST1, ANTICHAMA BWF-B, 1 CONDUTOR, 0,6/1 KV, SECAO NOMINAL 150 MM2</v>
          </cell>
          <cell r="C839" t="str">
            <v xml:space="preserve">M     </v>
          </cell>
          <cell r="D839" t="str">
            <v>81,88</v>
          </cell>
        </row>
        <row r="840">
          <cell r="A840">
            <v>995</v>
          </cell>
          <cell r="B840" t="str">
            <v>CABO DE COBRE, FLEXIVEL, CLASSE 4 OU 5, ISOLACAO EM PVC/A, ANTICHAMA BWF-B, COBERTURA PVC-ST1, ANTICHAMA BWF-B, 1 CONDUTOR, 0,6/1 KV, SECAO NOMINAL 16 MM2</v>
          </cell>
          <cell r="C840" t="str">
            <v xml:space="preserve">M     </v>
          </cell>
          <cell r="D840" t="str">
            <v>9,22</v>
          </cell>
        </row>
        <row r="841">
          <cell r="A841">
            <v>1000</v>
          </cell>
          <cell r="B841" t="str">
            <v>CABO DE COBRE, FLEXIVEL, CLASSE 4 OU 5, ISOLACAO EM PVC/A, ANTICHAMA BWF-B, COBERTURA PVC-ST1, ANTICHAMA BWF-B, 1 CONDUTOR, 0,6/1 KV, SECAO NOMINAL 185 MM2</v>
          </cell>
          <cell r="C841" t="str">
            <v xml:space="preserve">M     </v>
          </cell>
          <cell r="D841" t="str">
            <v>100,37</v>
          </cell>
        </row>
        <row r="842">
          <cell r="A842">
            <v>1022</v>
          </cell>
          <cell r="B842" t="str">
            <v>CABO DE COBRE, FLEXIVEL, CLASSE 4 OU 5, ISOLACAO EM PVC/A, ANTICHAMA BWF-B, COBERTURA PVC-ST1, ANTICHAMA BWF-B, 1 CONDUTOR, 0,6/1 KV, SECAO NOMINAL 2,5 MM2</v>
          </cell>
          <cell r="C842" t="str">
            <v xml:space="preserve">M     </v>
          </cell>
          <cell r="D842" t="str">
            <v>1,91</v>
          </cell>
        </row>
        <row r="843">
          <cell r="A843">
            <v>1015</v>
          </cell>
          <cell r="B843" t="str">
            <v>CABO DE COBRE, FLEXIVEL, CLASSE 4 OU 5, ISOLACAO EM PVC/A, ANTICHAMA BWF-B, COBERTURA PVC-ST1, ANTICHAMA BWF-B, 1 CONDUTOR, 0,6/1 KV, SECAO NOMINAL 240 MM2</v>
          </cell>
          <cell r="C843" t="str">
            <v xml:space="preserve">M     </v>
          </cell>
          <cell r="D843" t="str">
            <v>132,17</v>
          </cell>
        </row>
        <row r="844">
          <cell r="A844">
            <v>996</v>
          </cell>
          <cell r="B844" t="str">
            <v>CABO DE COBRE, FLEXIVEL, CLASSE 4 OU 5, ISOLACAO EM PVC/A, ANTICHAMA BWF-B, COBERTURA PVC-ST1, ANTICHAMA BWF-B, 1 CONDUTOR, 0,6/1 KV, SECAO NOMINAL 25 MM2</v>
          </cell>
          <cell r="C844" t="str">
            <v xml:space="preserve">M     </v>
          </cell>
          <cell r="D844" t="str">
            <v>14,04</v>
          </cell>
        </row>
        <row r="845">
          <cell r="A845">
            <v>1001</v>
          </cell>
          <cell r="B845" t="str">
            <v>CABO DE COBRE, FLEXIVEL, CLASSE 4 OU 5, ISOLACAO EM PVC/A, ANTICHAMA BWF-B, COBERTURA PVC-ST1, ANTICHAMA BWF-B, 1 CONDUTOR, 0,6/1 KV, SECAO NOMINAL 300 MM2</v>
          </cell>
          <cell r="C845" t="str">
            <v xml:space="preserve">M     </v>
          </cell>
          <cell r="D845" t="str">
            <v>165,41</v>
          </cell>
        </row>
        <row r="846">
          <cell r="A846">
            <v>1019</v>
          </cell>
          <cell r="B846" t="str">
            <v>CABO DE COBRE, FLEXIVEL, CLASSE 4 OU 5, ISOLACAO EM PVC/A, ANTICHAMA BWF-B, COBERTURA PVC-ST1, ANTICHAMA BWF-B, 1 CONDUTOR, 0,6/1 KV, SECAO NOMINAL 35 MM2</v>
          </cell>
          <cell r="C846" t="str">
            <v xml:space="preserve">M     </v>
          </cell>
          <cell r="D846" t="str">
            <v>19,35</v>
          </cell>
        </row>
        <row r="847">
          <cell r="A847">
            <v>1021</v>
          </cell>
          <cell r="B847" t="str">
            <v>CABO DE COBRE, FLEXIVEL, CLASSE 4 OU 5, ISOLACAO EM PVC/A, ANTICHAMA BWF-B, COBERTURA PVC-ST1, ANTICHAMA BWF-B, 1 CONDUTOR, 0,6/1 KV, SECAO NOMINAL 4 MM2</v>
          </cell>
          <cell r="C847" t="str">
            <v xml:space="preserve">M     </v>
          </cell>
          <cell r="D847" t="str">
            <v>2,74</v>
          </cell>
        </row>
        <row r="848">
          <cell r="A848">
            <v>39249</v>
          </cell>
          <cell r="B848" t="str">
            <v>CABO DE COBRE, FLEXIVEL, CLASSE 4 OU 5, ISOLACAO EM PVC/A, ANTICHAMA BWF-B, COBERTURA PVC-ST1, ANTICHAMA BWF-B, 1 CONDUTOR, 0,6/1 KV, SECAO NOMINAL 400 MM2</v>
          </cell>
          <cell r="C848" t="str">
            <v xml:space="preserve">M     </v>
          </cell>
          <cell r="D848" t="str">
            <v>215,78</v>
          </cell>
        </row>
        <row r="849">
          <cell r="A849">
            <v>1018</v>
          </cell>
          <cell r="B849" t="str">
            <v>CABO DE COBRE, FLEXIVEL, CLASSE 4 OU 5, ISOLACAO EM PVC/A, ANTICHAMA BWF-B, COBERTURA PVC-ST1, ANTICHAMA BWF-B, 1 CONDUTOR, 0,6/1 KV, SECAO NOMINAL 50 MM2</v>
          </cell>
          <cell r="C849" t="str">
            <v xml:space="preserve">M     </v>
          </cell>
          <cell r="D849" t="str">
            <v>27,59</v>
          </cell>
        </row>
        <row r="850">
          <cell r="A850">
            <v>39250</v>
          </cell>
          <cell r="B850" t="str">
            <v>CABO DE COBRE, FLEXIVEL, CLASSE 4 OU 5, ISOLACAO EM PVC/A, ANTICHAMA BWF-B, COBERTURA PVC-ST1, ANTICHAMA BWF-B, 1 CONDUTOR, 0,6/1 KV, SECAO NOMINAL 500 MM2</v>
          </cell>
          <cell r="C850" t="str">
            <v xml:space="preserve">M     </v>
          </cell>
          <cell r="D850" t="str">
            <v>277,19</v>
          </cell>
        </row>
        <row r="851">
          <cell r="A851">
            <v>994</v>
          </cell>
          <cell r="B851" t="str">
            <v>CABO DE COBRE, FLEXIVEL, CLASSE 4 OU 5, ISOLACAO EM PVC/A, ANTICHAMA BWF-B, COBERTURA PVC-ST1, ANTICHAMA BWF-B, 1 CONDUTOR, 0,6/1 KV, SECAO NOMINAL 6 MM2</v>
          </cell>
          <cell r="C851" t="str">
            <v xml:space="preserve">M     </v>
          </cell>
          <cell r="D851" t="str">
            <v>3,75</v>
          </cell>
        </row>
        <row r="852">
          <cell r="A852">
            <v>977</v>
          </cell>
          <cell r="B852" t="str">
            <v>CABO DE COBRE, FLEXIVEL, CLASSE 4 OU 5, ISOLACAO EM PVC/A, ANTICHAMA BWF-B, COBERTURA PVC-ST1, ANTICHAMA BWF-B, 1 CONDUTOR, 0,6/1 KV, SECAO NOMINAL 70 MM2</v>
          </cell>
          <cell r="C852" t="str">
            <v xml:space="preserve">M     </v>
          </cell>
          <cell r="D852" t="str">
            <v>38,22</v>
          </cell>
        </row>
        <row r="853">
          <cell r="A853">
            <v>998</v>
          </cell>
          <cell r="B853" t="str">
            <v>CABO DE COBRE, FLEXIVEL, CLASSE 4 OU 5, ISOLACAO EM PVC/A, ANTICHAMA BWF-B, COBERTURA PVC-ST1, ANTICHAMA BWF-B, 1 CONDUTOR, 0,6/1 KV, SECAO NOMINAL 95 MM2</v>
          </cell>
          <cell r="C853" t="str">
            <v xml:space="preserve">M     </v>
          </cell>
          <cell r="D853" t="str">
            <v>50,77</v>
          </cell>
        </row>
        <row r="854">
          <cell r="A854">
            <v>39251</v>
          </cell>
          <cell r="B854" t="str">
            <v>CABO DE COBRE, FLEXIVEL, CLASSE 4 OU 5, ISOLACAO EM PVC/A, ANTICHAMA BWF-B, 1 CONDUTOR, 450/750 V, SECAO NOMINAL 0,5 MM2</v>
          </cell>
          <cell r="C854" t="str">
            <v xml:space="preserve">M     </v>
          </cell>
          <cell r="D854" t="str">
            <v>0,36</v>
          </cell>
        </row>
        <row r="855">
          <cell r="A855">
            <v>1011</v>
          </cell>
          <cell r="B855" t="str">
            <v>CABO DE COBRE, FLEXIVEL, CLASSE 4 OU 5, ISOLACAO EM PVC/A, ANTICHAMA BWF-B, 1 CONDUTOR, 450/750 V, SECAO NOMINAL 0,75 MM2</v>
          </cell>
          <cell r="C855" t="str">
            <v xml:space="preserve">M     </v>
          </cell>
          <cell r="D855" t="str">
            <v>0,51</v>
          </cell>
        </row>
        <row r="856">
          <cell r="A856">
            <v>39252</v>
          </cell>
          <cell r="B856" t="str">
            <v>CABO DE COBRE, FLEXIVEL, CLASSE 4 OU 5, ISOLACAO EM PVC/A, ANTICHAMA BWF-B, 1 CONDUTOR, 450/750 V, SECAO NOMINAL 1,0 MM2</v>
          </cell>
          <cell r="C856" t="str">
            <v xml:space="preserve">M     </v>
          </cell>
          <cell r="D856" t="str">
            <v>0,61</v>
          </cell>
        </row>
        <row r="857">
          <cell r="A857">
            <v>1013</v>
          </cell>
          <cell r="B857" t="str">
            <v>CABO DE COBRE, FLEXIVEL, CLASSE 4 OU 5, ISOLACAO EM PVC/A, ANTICHAMA BWF-B, 1 CONDUTOR, 450/750 V, SECAO NOMINAL 1,5 MM2</v>
          </cell>
          <cell r="C857" t="str">
            <v xml:space="preserve">M     </v>
          </cell>
          <cell r="D857" t="str">
            <v>0,81</v>
          </cell>
        </row>
        <row r="858">
          <cell r="A858">
            <v>980</v>
          </cell>
          <cell r="B858" t="str">
            <v>CABO DE COBRE, FLEXIVEL, CLASSE 4 OU 5, ISOLACAO EM PVC/A, ANTICHAMA BWF-B, 1 CONDUTOR, 450/750 V, SECAO NOMINAL 10 MM2</v>
          </cell>
          <cell r="C858" t="str">
            <v xml:space="preserve">M     </v>
          </cell>
          <cell r="D858" t="str">
            <v>5,51</v>
          </cell>
        </row>
        <row r="859">
          <cell r="A859">
            <v>39237</v>
          </cell>
          <cell r="B859" t="str">
            <v>CABO DE COBRE, FLEXIVEL, CLASSE 4 OU 5, ISOLACAO EM PVC/A, ANTICHAMA BWF-B, 1 CONDUTOR, 450/750 V, SECAO NOMINAL 120 MM2</v>
          </cell>
          <cell r="C859" t="str">
            <v xml:space="preserve">M     </v>
          </cell>
          <cell r="D859" t="str">
            <v>65,39</v>
          </cell>
        </row>
        <row r="860">
          <cell r="A860">
            <v>39238</v>
          </cell>
          <cell r="B860" t="str">
            <v>CABO DE COBRE, FLEXIVEL, CLASSE 4 OU 5, ISOLACAO EM PVC/A, ANTICHAMA BWF-B, 1 CONDUTOR, 450/750 V, SECAO NOMINAL 150 MM2</v>
          </cell>
          <cell r="C860" t="str">
            <v xml:space="preserve">M     </v>
          </cell>
          <cell r="D860" t="str">
            <v>81,64</v>
          </cell>
        </row>
        <row r="861">
          <cell r="A861">
            <v>979</v>
          </cell>
          <cell r="B861" t="str">
            <v>CABO DE COBRE, FLEXIVEL, CLASSE 4 OU 5, ISOLACAO EM PVC/A, ANTICHAMA BWF-B, 1 CONDUTOR, 450/750 V, SECAO NOMINAL 16 MM2</v>
          </cell>
          <cell r="C861" t="str">
            <v xml:space="preserve">M     </v>
          </cell>
          <cell r="D861" t="str">
            <v>8,50</v>
          </cell>
        </row>
        <row r="862">
          <cell r="A862">
            <v>39239</v>
          </cell>
          <cell r="B862" t="str">
            <v>CABO DE COBRE, FLEXIVEL, CLASSE 4 OU 5, ISOLACAO EM PVC/A, ANTICHAMA BWF-B, 1 CONDUTOR, 450/750 V, SECAO NOMINAL 185 MM2</v>
          </cell>
          <cell r="C862" t="str">
            <v xml:space="preserve">M     </v>
          </cell>
          <cell r="D862" t="str">
            <v>99,36</v>
          </cell>
        </row>
        <row r="863">
          <cell r="A863">
            <v>1014</v>
          </cell>
          <cell r="B863" t="str">
            <v>CABO DE COBRE, FLEXIVEL, CLASSE 4 OU 5, ISOLACAO EM PVC/A, ANTICHAMA BWF-B, 1 CONDUTOR, 450/750 V, SECAO NOMINAL 2,5 MM2</v>
          </cell>
          <cell r="C863" t="str">
            <v xml:space="preserve">M     </v>
          </cell>
          <cell r="D863" t="str">
            <v>1,29</v>
          </cell>
        </row>
        <row r="864">
          <cell r="A864">
            <v>39240</v>
          </cell>
          <cell r="B864" t="str">
            <v>CABO DE COBRE, FLEXIVEL, CLASSE 4 OU 5, ISOLACAO EM PVC/A, ANTICHAMA BWF-B, 1 CONDUTOR, 450/750 V, SECAO NOMINAL 240 MM2</v>
          </cell>
          <cell r="C864" t="str">
            <v xml:space="preserve">M     </v>
          </cell>
          <cell r="D864" t="str">
            <v>131,32</v>
          </cell>
        </row>
        <row r="865">
          <cell r="A865">
            <v>39232</v>
          </cell>
          <cell r="B865" t="str">
            <v>CABO DE COBRE, FLEXIVEL, CLASSE 4 OU 5, ISOLACAO EM PVC/A, ANTICHAMA BWF-B, 1 CONDUTOR, 450/750 V, SECAO NOMINAL 25 MM2</v>
          </cell>
          <cell r="C865" t="str">
            <v xml:space="preserve">M     </v>
          </cell>
          <cell r="D865" t="str">
            <v>13,63</v>
          </cell>
        </row>
        <row r="866">
          <cell r="A866">
            <v>39233</v>
          </cell>
          <cell r="B866" t="str">
            <v>CABO DE COBRE, FLEXIVEL, CLASSE 4 OU 5, ISOLACAO EM PVC/A, ANTICHAMA BWF-B, 1 CONDUTOR, 450/750 V, SECAO NOMINAL 35 MM2</v>
          </cell>
          <cell r="C866" t="str">
            <v xml:space="preserve">M     </v>
          </cell>
          <cell r="D866" t="str">
            <v>18,75</v>
          </cell>
        </row>
        <row r="867">
          <cell r="A867">
            <v>981</v>
          </cell>
          <cell r="B867" t="str">
            <v>CABO DE COBRE, FLEXIVEL, CLASSE 4 OU 5, ISOLACAO EM PVC/A, ANTICHAMA BWF-B, 1 CONDUTOR, 450/750 V, SECAO NOMINAL 4 MM2</v>
          </cell>
          <cell r="C867" t="str">
            <v xml:space="preserve">M     </v>
          </cell>
          <cell r="D867" t="str">
            <v>2,30</v>
          </cell>
        </row>
        <row r="868">
          <cell r="A868">
            <v>39234</v>
          </cell>
          <cell r="B868" t="str">
            <v>CABO DE COBRE, FLEXIVEL, CLASSE 4 OU 5, ISOLACAO EM PVC/A, ANTICHAMA BWF-B, 1 CONDUTOR, 450/750 V, SECAO NOMINAL 50 MM2</v>
          </cell>
          <cell r="C868" t="str">
            <v xml:space="preserve">M     </v>
          </cell>
          <cell r="D868" t="str">
            <v>27,51</v>
          </cell>
        </row>
        <row r="869">
          <cell r="A869">
            <v>982</v>
          </cell>
          <cell r="B869" t="str">
            <v>CABO DE COBRE, FLEXIVEL, CLASSE 4 OU 5, ISOLACAO EM PVC/A, ANTICHAMA BWF-B, 1 CONDUTOR, 450/750 V, SECAO NOMINAL 6 MM2</v>
          </cell>
          <cell r="C869" t="str">
            <v xml:space="preserve">M     </v>
          </cell>
          <cell r="D869" t="str">
            <v>3,22</v>
          </cell>
        </row>
        <row r="870">
          <cell r="A870">
            <v>39235</v>
          </cell>
          <cell r="B870" t="str">
            <v>CABO DE COBRE, FLEXIVEL, CLASSE 4 OU 5, ISOLACAO EM PVC/A, ANTICHAMA BWF-B, 1 CONDUTOR, 450/750 V, SECAO NOMINAL 70 MM2</v>
          </cell>
          <cell r="C870" t="str">
            <v xml:space="preserve">M     </v>
          </cell>
          <cell r="D870" t="str">
            <v>38,70</v>
          </cell>
        </row>
        <row r="871">
          <cell r="A871">
            <v>39236</v>
          </cell>
          <cell r="B871" t="str">
            <v>CABO DE COBRE, FLEXIVEL, CLASSE 4 OU 5, ISOLACAO EM PVC/A, ANTICHAMA BWF-B, 1 CONDUTOR, 450/750 V, SECAO NOMINAL 95 MM2</v>
          </cell>
          <cell r="C871" t="str">
            <v xml:space="preserve">M     </v>
          </cell>
          <cell r="D871" t="str">
            <v>50,73</v>
          </cell>
        </row>
        <row r="872">
          <cell r="A872">
            <v>876</v>
          </cell>
          <cell r="B872" t="str">
            <v>CABO DE COBRE, RIGIDO, CLASSE 2, COMPACTADO, BLINDADO, ISOLACAO EM EPR OU XLPE, COBERTURA ANTICHAMA EM PVC, PEAD OU HFFR, 1 CONDUTOR, 20/35 KV, SECAO NOMINAL 120 MM2</v>
          </cell>
          <cell r="C872" t="str">
            <v xml:space="preserve">M     </v>
          </cell>
          <cell r="D872" t="str">
            <v>130,96</v>
          </cell>
        </row>
        <row r="873">
          <cell r="A873">
            <v>877</v>
          </cell>
          <cell r="B873" t="str">
            <v>CABO DE COBRE, RIGIDO, CLASSE 2, COMPACTADO, BLINDADO, ISOLACAO EM EPR OU XLPE, COBERTURA ANTICHAMA EM PVC, PEAD OU HFFR, 1 CONDUTOR, 20/35 KV, SECAO NOMINAL 150 MM2</v>
          </cell>
          <cell r="C873" t="str">
            <v xml:space="preserve">M     </v>
          </cell>
          <cell r="D873" t="str">
            <v>153,95</v>
          </cell>
        </row>
        <row r="874">
          <cell r="A874">
            <v>882</v>
          </cell>
          <cell r="B874" t="str">
            <v>CABO DE COBRE, RIGIDO, CLASSE 2, COMPACTADO, BLINDADO, ISOLACAO EM EPR OU XLPE, COBERTURA ANTICHAMA EM PVC, PEAD OU HFFR, 1 CONDUTOR, 20/35 KV, SECAO NOMINAL 185 MM2</v>
          </cell>
          <cell r="C874" t="str">
            <v xml:space="preserve">M     </v>
          </cell>
          <cell r="D874" t="str">
            <v>167,76</v>
          </cell>
        </row>
        <row r="875">
          <cell r="A875">
            <v>878</v>
          </cell>
          <cell r="B875" t="str">
            <v>CABO DE COBRE, RIGIDO, CLASSE 2, COMPACTADO, BLINDADO, ISOLACAO EM EPR OU XLPE, COBERTURA ANTICHAMA EM PVC, PEAD OU HFFR, 1 CONDUTOR, 20/35 KV, SECAO NOMINAL 240 MM2</v>
          </cell>
          <cell r="C875" t="str">
            <v xml:space="preserve">M     </v>
          </cell>
          <cell r="D875" t="str">
            <v>208,56</v>
          </cell>
        </row>
        <row r="876">
          <cell r="A876">
            <v>879</v>
          </cell>
          <cell r="B876" t="str">
            <v>CABO DE COBRE, RIGIDO, CLASSE 2, COMPACTADO, BLINDADO, ISOLACAO EM EPR OU XLPE, COBERTURA ANTICHAMA EM PVC, PEAD OU HFFR, 1 CONDUTOR, 20/35 KV, SECAO NOMINAL 300 MM2</v>
          </cell>
          <cell r="C876" t="str">
            <v xml:space="preserve">M     </v>
          </cell>
          <cell r="D876" t="str">
            <v>245,82</v>
          </cell>
        </row>
        <row r="877">
          <cell r="A877">
            <v>880</v>
          </cell>
          <cell r="B877" t="str">
            <v>CABO DE COBRE, RIGIDO, CLASSE 2, COMPACTADO, BLINDADO, ISOLACAO EM EPR OU XLPE, COBERTURA ANTICHAMA EM PVC, PEAD OU HFFR, 1 CONDUTOR, 20/35 KV, SECAO NOMINAL 400 MM2</v>
          </cell>
          <cell r="C877" t="str">
            <v xml:space="preserve">M     </v>
          </cell>
          <cell r="D877" t="str">
            <v>289,24</v>
          </cell>
        </row>
        <row r="878">
          <cell r="A878">
            <v>873</v>
          </cell>
          <cell r="B878" t="str">
            <v>CABO DE COBRE, RIGIDO, CLASSE 2, COMPACTADO, BLINDADO, ISOLACAO EM EPR OU XLPE, COBERTURA ANTICHAMA EM PVC, PEAD OU HFFR, 1 CONDUTOR, 20/35 KV, SECAO NOMINAL 50 MM2</v>
          </cell>
          <cell r="C878" t="str">
            <v xml:space="preserve">M     </v>
          </cell>
          <cell r="D878" t="str">
            <v>87,95</v>
          </cell>
        </row>
        <row r="879">
          <cell r="A879">
            <v>881</v>
          </cell>
          <cell r="B879" t="str">
            <v>CABO DE COBRE, RIGIDO, CLASSE 2, COMPACTADO, BLINDADO, ISOLACAO EM EPR OU XLPE, COBERTURA ANTICHAMA EM PVC, PEAD OU HFFR, 1 CONDUTOR, 20/35 KV, SECAO NOMINAL 500 MM2</v>
          </cell>
          <cell r="C879" t="str">
            <v xml:space="preserve">M     </v>
          </cell>
          <cell r="D879" t="str">
            <v>395,34</v>
          </cell>
        </row>
        <row r="880">
          <cell r="A880">
            <v>874</v>
          </cell>
          <cell r="B880" t="str">
            <v>CABO DE COBRE, RIGIDO, CLASSE 2, COMPACTADO, BLINDADO, ISOLACAO EM EPR OU XLPE, COBERTURA ANTICHAMA EM PVC, PEAD OU HFFR, 1 CONDUTOR, 20/35 KV, SECAO NOMINAL 70 MM2</v>
          </cell>
          <cell r="C880" t="str">
            <v xml:space="preserve">M     </v>
          </cell>
          <cell r="D880" t="str">
            <v>104,37</v>
          </cell>
        </row>
        <row r="881">
          <cell r="A881">
            <v>875</v>
          </cell>
          <cell r="B881" t="str">
            <v>CABO DE COBRE, RIGIDO, CLASSE 2, COMPACTADO, BLINDADO, ISOLACAO EM EPR OU XLPE, COBERTURA ANTICHAMA EM PVC, PEAD OU HFFR, 1 CONDUTOR, 20/35 KV, SECAO NOMINAL 95 MM2</v>
          </cell>
          <cell r="C881" t="str">
            <v xml:space="preserve">M     </v>
          </cell>
          <cell r="D881" t="str">
            <v>124,52</v>
          </cell>
        </row>
        <row r="882">
          <cell r="A882">
            <v>983</v>
          </cell>
          <cell r="B882" t="str">
            <v>CABO DE COBRE, RIGIDO, CLASSE 2, ISOLACAO EM PVC/A, ANTICHAMA BWF-B, 1 CONDUTOR, 450/750 V, SECAO NOMINAL 1,5 MM2</v>
          </cell>
          <cell r="C882" t="str">
            <v xml:space="preserve">M     </v>
          </cell>
          <cell r="D882" t="str">
            <v>0,78</v>
          </cell>
        </row>
        <row r="883">
          <cell r="A883">
            <v>985</v>
          </cell>
          <cell r="B883" t="str">
            <v>CABO DE COBRE, RIGIDO, CLASSE 2, ISOLACAO EM PVC/A, ANTICHAMA BWF-B, 1 CONDUTOR, 450/750 V, SECAO NOMINAL 10 MM2</v>
          </cell>
          <cell r="C883" t="str">
            <v xml:space="preserve">M     </v>
          </cell>
          <cell r="D883" t="str">
            <v>5,85</v>
          </cell>
        </row>
        <row r="884">
          <cell r="A884">
            <v>990</v>
          </cell>
          <cell r="B884" t="str">
            <v>CABO DE COBRE, RIGIDO, CLASSE 2, ISOLACAO EM PVC/A, ANTICHAMA BWF-B, 1 CONDUTOR, 450/750 V, SECAO NOMINAL 150 MM2</v>
          </cell>
          <cell r="C884" t="str">
            <v xml:space="preserve">M     </v>
          </cell>
          <cell r="D884" t="str">
            <v>80,05</v>
          </cell>
        </row>
        <row r="885">
          <cell r="A885">
            <v>39241</v>
          </cell>
          <cell r="B885" t="str">
            <v>CABO DE COBRE, RIGIDO, CLASSE 2, ISOLACAO EM PVC/A, ANTICHAMA BWF-B, 1 CONDUTOR, 450/750 V, SECAO NOMINAL 16 MM2</v>
          </cell>
          <cell r="C885" t="str">
            <v xml:space="preserve">M     </v>
          </cell>
          <cell r="D885" t="str">
            <v>9,15</v>
          </cell>
        </row>
        <row r="886">
          <cell r="A886">
            <v>1005</v>
          </cell>
          <cell r="B886" t="str">
            <v>CABO DE COBRE, RIGIDO, CLASSE 2, ISOLACAO EM PVC/A, ANTICHAMA BWF-B, 1 CONDUTOR, 450/750 V, SECAO NOMINAL 185 MM2</v>
          </cell>
          <cell r="C886" t="str">
            <v xml:space="preserve">M     </v>
          </cell>
          <cell r="D886" t="str">
            <v>98,25</v>
          </cell>
        </row>
        <row r="887">
          <cell r="A887">
            <v>984</v>
          </cell>
          <cell r="B887" t="str">
            <v>CABO DE COBRE, RIGIDO, CLASSE 2, ISOLACAO EM PVC/A, ANTICHAMA BWF-B, 1 CONDUTOR, 450/750 V, SECAO NOMINAL 2,5 MM2</v>
          </cell>
          <cell r="C887" t="str">
            <v xml:space="preserve">M     </v>
          </cell>
          <cell r="D887" t="str">
            <v>2,02</v>
          </cell>
        </row>
        <row r="888">
          <cell r="A888">
            <v>991</v>
          </cell>
          <cell r="B888" t="str">
            <v>CABO DE COBRE, RIGIDO, CLASSE 2, ISOLACAO EM PVC/A, ANTICHAMA BWF-B, 1 CONDUTOR, 450/750 V, SECAO NOMINAL 240 MM2</v>
          </cell>
          <cell r="C888" t="str">
            <v xml:space="preserve">M     </v>
          </cell>
          <cell r="D888" t="str">
            <v>129,83</v>
          </cell>
        </row>
        <row r="889">
          <cell r="A889">
            <v>986</v>
          </cell>
          <cell r="B889" t="str">
            <v>CABO DE COBRE, RIGIDO, CLASSE 2, ISOLACAO EM PVC/A, ANTICHAMA BWF-B, 1 CONDUTOR, 450/750 V, SECAO NOMINAL 25 MM2</v>
          </cell>
          <cell r="C889" t="str">
            <v xml:space="preserve">M     </v>
          </cell>
          <cell r="D889" t="str">
            <v>13,98</v>
          </cell>
        </row>
        <row r="890">
          <cell r="A890">
            <v>1024</v>
          </cell>
          <cell r="B890" t="str">
            <v>CABO DE COBRE, RIGIDO, CLASSE 2, ISOLACAO EM PVC/A, ANTICHAMA BWF-B, 1 CONDUTOR, 450/750 V, SECAO NOMINAL 300 MM2</v>
          </cell>
          <cell r="C890" t="str">
            <v xml:space="preserve">M     </v>
          </cell>
          <cell r="D890" t="str">
            <v>160,69</v>
          </cell>
        </row>
        <row r="891">
          <cell r="A891">
            <v>987</v>
          </cell>
          <cell r="B891" t="str">
            <v>CABO DE COBRE, RIGIDO, CLASSE 2, ISOLACAO EM PVC/A, ANTICHAMA BWF-B, 1 CONDUTOR, 450/750 V, SECAO NOMINAL 35 MM2</v>
          </cell>
          <cell r="C891" t="str">
            <v xml:space="preserve">M     </v>
          </cell>
          <cell r="D891" t="str">
            <v>19,00</v>
          </cell>
        </row>
        <row r="892">
          <cell r="A892">
            <v>1003</v>
          </cell>
          <cell r="B892" t="str">
            <v>CABO DE COBRE, RIGIDO, CLASSE 2, ISOLACAO EM PVC/A, ANTICHAMA BWF-B, 1 CONDUTOR, 450/750 V, SECAO NOMINAL 4 MM2</v>
          </cell>
          <cell r="C892" t="str">
            <v xml:space="preserve">M     </v>
          </cell>
          <cell r="D892" t="str">
            <v>2,96</v>
          </cell>
        </row>
        <row r="893">
          <cell r="A893">
            <v>992</v>
          </cell>
          <cell r="B893" t="str">
            <v>CABO DE COBRE, RIGIDO, CLASSE 2, ISOLACAO EM PVC/A, ANTICHAMA BWF-B, 1 CONDUTOR, 450/750 V, SECAO NOMINAL 400 MM2</v>
          </cell>
          <cell r="C893" t="str">
            <v xml:space="preserve">M     </v>
          </cell>
          <cell r="D893" t="str">
            <v>207,90</v>
          </cell>
        </row>
        <row r="894">
          <cell r="A894">
            <v>1007</v>
          </cell>
          <cell r="B894" t="str">
            <v>CABO DE COBRE, RIGIDO, CLASSE 2, ISOLACAO EM PVC/A, ANTICHAMA BWF-B, 1 CONDUTOR, 450/750 V, SECAO NOMINAL 50 MM2</v>
          </cell>
          <cell r="C894" t="str">
            <v xml:space="preserve">M     </v>
          </cell>
          <cell r="D894" t="str">
            <v>26,96</v>
          </cell>
        </row>
        <row r="895">
          <cell r="A895">
            <v>39242</v>
          </cell>
          <cell r="B895" t="str">
            <v>CABO DE COBRE, RIGIDO, CLASSE 2, ISOLACAO EM PVC/A, ANTICHAMA BWF-B, 1 CONDUTOR, 450/750 V, SECAO NOMINAL 500 MM2</v>
          </cell>
          <cell r="C895" t="str">
            <v xml:space="preserve">M     </v>
          </cell>
          <cell r="D895" t="str">
            <v>257,59</v>
          </cell>
        </row>
        <row r="896">
          <cell r="A896">
            <v>1008</v>
          </cell>
          <cell r="B896" t="str">
            <v>CABO DE COBRE, RIGIDO, CLASSE 2, ISOLACAO EM PVC/A, ANTICHAMA BWF-B, 1 CONDUTOR, 450/750 V, SECAO NOMINAL 6 MM2</v>
          </cell>
          <cell r="C896" t="str">
            <v xml:space="preserve">M     </v>
          </cell>
          <cell r="D896" t="str">
            <v>3,35</v>
          </cell>
        </row>
        <row r="897">
          <cell r="A897">
            <v>988</v>
          </cell>
          <cell r="B897" t="str">
            <v>CABO DE COBRE, RIGIDO, CLASSE 2, ISOLACAO EM PVC/A, ANTICHAMA BWF-B, 1 CONDUTOR, 450/750 V, SECAO NOMINAL 70 MM2</v>
          </cell>
          <cell r="C897" t="str">
            <v xml:space="preserve">M     </v>
          </cell>
          <cell r="D897" t="str">
            <v>37,24</v>
          </cell>
        </row>
        <row r="898">
          <cell r="A898">
            <v>989</v>
          </cell>
          <cell r="B898" t="str">
            <v>CABO DE COBRE, RIGIDO, CLASSE 2, ISOLACAO EM PVC/A, ANTICHAMA BWF-B, 1 CONDUTOR, 450/750 V, SECAO NOMINAL 95 MM2</v>
          </cell>
          <cell r="C898" t="str">
            <v xml:space="preserve">M     </v>
          </cell>
          <cell r="D898" t="str">
            <v>50,44</v>
          </cell>
        </row>
        <row r="899">
          <cell r="A899">
            <v>39598</v>
          </cell>
          <cell r="B899" t="str">
            <v>CABO DE PAR TRANCADO UTP, 4 PARES, CATEGORIA 5E</v>
          </cell>
          <cell r="C899" t="str">
            <v xml:space="preserve">M     </v>
          </cell>
          <cell r="D899" t="str">
            <v>1,15</v>
          </cell>
        </row>
        <row r="900">
          <cell r="A900">
            <v>39599</v>
          </cell>
          <cell r="B900" t="str">
            <v>CABO DE PAR TRANCADO UTP, 4 PARES, CATEGORIA 6</v>
          </cell>
          <cell r="C900" t="str">
            <v xml:space="preserve">M     </v>
          </cell>
          <cell r="D900" t="str">
            <v>1,74</v>
          </cell>
        </row>
        <row r="901">
          <cell r="A901">
            <v>34602</v>
          </cell>
          <cell r="B901" t="str">
            <v>CABO FLEXIVEL PVC 750 V, 2 CONDUTORES DE 1,5 MM2</v>
          </cell>
          <cell r="C901" t="str">
            <v xml:space="preserve">M     </v>
          </cell>
          <cell r="D901" t="str">
            <v>2,48</v>
          </cell>
        </row>
        <row r="902">
          <cell r="A902">
            <v>34603</v>
          </cell>
          <cell r="B902" t="str">
            <v>CABO FLEXIVEL PVC 750 V, 2 CONDUTORES DE 10,0 MM2</v>
          </cell>
          <cell r="C902" t="str">
            <v xml:space="preserve">M     </v>
          </cell>
          <cell r="D902" t="str">
            <v>11,92</v>
          </cell>
        </row>
        <row r="903">
          <cell r="A903">
            <v>34607</v>
          </cell>
          <cell r="B903" t="str">
            <v>CABO FLEXIVEL PVC 750 V, 2 CONDUTORES DE 4,0 MM2</v>
          </cell>
          <cell r="C903" t="str">
            <v xml:space="preserve">M     </v>
          </cell>
          <cell r="D903" t="str">
            <v>5,31</v>
          </cell>
        </row>
        <row r="904">
          <cell r="A904">
            <v>34609</v>
          </cell>
          <cell r="B904" t="str">
            <v>CABO FLEXIVEL PVC 750 V, 2 CONDUTORES DE 6,0 MM2</v>
          </cell>
          <cell r="C904" t="str">
            <v xml:space="preserve">M     </v>
          </cell>
          <cell r="D904" t="str">
            <v>7,97</v>
          </cell>
        </row>
        <row r="905">
          <cell r="A905">
            <v>34618</v>
          </cell>
          <cell r="B905" t="str">
            <v>CABO FLEXIVEL PVC 750 V, 3 CONDUTORES DE 1,5 MM2</v>
          </cell>
          <cell r="C905" t="str">
            <v xml:space="preserve">M     </v>
          </cell>
          <cell r="D905" t="str">
            <v>3,28</v>
          </cell>
        </row>
        <row r="906">
          <cell r="A906">
            <v>34620</v>
          </cell>
          <cell r="B906" t="str">
            <v>CABO FLEXIVEL PVC 750 V, 3 CONDUTORES DE 10,0 MM2</v>
          </cell>
          <cell r="C906" t="str">
            <v xml:space="preserve">M     </v>
          </cell>
          <cell r="D906" t="str">
            <v>16,45</v>
          </cell>
        </row>
        <row r="907">
          <cell r="A907">
            <v>34621</v>
          </cell>
          <cell r="B907" t="str">
            <v>CABO FLEXIVEL PVC 750 V, 3 CONDUTORES DE 4,0 MM2</v>
          </cell>
          <cell r="C907" t="str">
            <v xml:space="preserve">M     </v>
          </cell>
          <cell r="D907" t="str">
            <v>7,63</v>
          </cell>
        </row>
        <row r="908">
          <cell r="A908">
            <v>34622</v>
          </cell>
          <cell r="B908" t="str">
            <v>CABO FLEXIVEL PVC 750 V, 3 CONDUTORES DE 6,0 MM2</v>
          </cell>
          <cell r="C908" t="str">
            <v xml:space="preserve">M     </v>
          </cell>
          <cell r="D908" t="str">
            <v>10,81</v>
          </cell>
        </row>
        <row r="909">
          <cell r="A909">
            <v>34624</v>
          </cell>
          <cell r="B909" t="str">
            <v>CABO FLEXIVEL PVC 750 V, 4 CONDUTORES DE 1,5 MM2</v>
          </cell>
          <cell r="C909" t="str">
            <v xml:space="preserve">M     </v>
          </cell>
          <cell r="D909" t="str">
            <v>4,20</v>
          </cell>
        </row>
        <row r="910">
          <cell r="A910">
            <v>34626</v>
          </cell>
          <cell r="B910" t="str">
            <v>CABO FLEXIVEL PVC 750 V, 4 CONDUTORES DE 10,0 MM2</v>
          </cell>
          <cell r="C910" t="str">
            <v xml:space="preserve">M     </v>
          </cell>
          <cell r="D910" t="str">
            <v>22,61</v>
          </cell>
        </row>
        <row r="911">
          <cell r="A911">
            <v>34627</v>
          </cell>
          <cell r="B911" t="str">
            <v>CABO FLEXIVEL PVC 750 V, 4 CONDUTORES DE 4,0 MM2</v>
          </cell>
          <cell r="C911" t="str">
            <v xml:space="preserve">M     </v>
          </cell>
          <cell r="D911" t="str">
            <v>9,74</v>
          </cell>
        </row>
        <row r="912">
          <cell r="A912">
            <v>34629</v>
          </cell>
          <cell r="B912" t="str">
            <v>CABO FLEXIVEL PVC 750 V, 4 CONDUTORES DE 6,0 MM2</v>
          </cell>
          <cell r="C912" t="str">
            <v xml:space="preserve">M     </v>
          </cell>
          <cell r="D912" t="str">
            <v>14,26</v>
          </cell>
        </row>
        <row r="913">
          <cell r="A913">
            <v>39257</v>
          </cell>
          <cell r="B913" t="str">
            <v>CABO MULTIPOLAR DE COBRE, FLEXIVEL, CLASSE 4 OU 5, ISOLACAO EM HEPR, COBERTURA EM PVC-ST2, ANTICHAMA BWF-B, 0,6/1 KV, 3 CONDUTORES DE 1,5 MM2</v>
          </cell>
          <cell r="C913" t="str">
            <v xml:space="preserve">M     </v>
          </cell>
          <cell r="D913" t="str">
            <v>3,52</v>
          </cell>
        </row>
        <row r="914">
          <cell r="A914">
            <v>39261</v>
          </cell>
          <cell r="B914" t="str">
            <v>CABO MULTIPOLAR DE COBRE, FLEXIVEL, CLASSE 4 OU 5, ISOLACAO EM HEPR, COBERTURA EM PVC-ST2, ANTICHAMA BWF-B, 0,6/1 KV, 3 CONDUTORES DE 10 MM2</v>
          </cell>
          <cell r="C914" t="str">
            <v xml:space="preserve">M     </v>
          </cell>
          <cell r="D914" t="str">
            <v>18,76</v>
          </cell>
        </row>
        <row r="915">
          <cell r="A915">
            <v>39268</v>
          </cell>
          <cell r="B915" t="str">
            <v>CABO MULTIPOLAR DE COBRE, FLEXIVEL, CLASSE 4 OU 5, ISOLACAO EM HEPR, COBERTURA EM PVC-ST2, ANTICHAMA BWF-B, 0,6/1 KV, 3 CONDUTORES DE 120 MM2</v>
          </cell>
          <cell r="C915" t="str">
            <v xml:space="preserve">M     </v>
          </cell>
          <cell r="D915" t="str">
            <v>216,52</v>
          </cell>
        </row>
        <row r="916">
          <cell r="A916">
            <v>39262</v>
          </cell>
          <cell r="B916" t="str">
            <v>CABO MULTIPOLAR DE COBRE, FLEXIVEL, CLASSE 4 OU 5, ISOLACAO EM HEPR, COBERTURA EM PVC-ST2, ANTICHAMA BWF-B, 0,6/1 KV, 3 CONDUTORES DE 16 MM2</v>
          </cell>
          <cell r="C916" t="str">
            <v xml:space="preserve">M     </v>
          </cell>
          <cell r="D916" t="str">
            <v>29,34</v>
          </cell>
        </row>
        <row r="917">
          <cell r="A917">
            <v>39258</v>
          </cell>
          <cell r="B917" t="str">
            <v>CABO MULTIPOLAR DE COBRE, FLEXIVEL, CLASSE 4 OU 5, ISOLACAO EM HEPR, COBERTURA EM PVC-ST2, ANTICHAMA BWF-B, 0,6/1 KV, 3 CONDUTORES DE 2,5 MM2</v>
          </cell>
          <cell r="C917" t="str">
            <v xml:space="preserve">M     </v>
          </cell>
          <cell r="D917" t="str">
            <v>5,22</v>
          </cell>
        </row>
        <row r="918">
          <cell r="A918">
            <v>39263</v>
          </cell>
          <cell r="B918" t="str">
            <v>CABO MULTIPOLAR DE COBRE, FLEXIVEL, CLASSE 4 OU 5, ISOLACAO EM HEPR, COBERTURA EM PVC-ST2, ANTICHAMA BWF-B, 0,6/1 KV, 3 CONDUTORES DE 25 MM2</v>
          </cell>
          <cell r="C918" t="str">
            <v xml:space="preserve">M     </v>
          </cell>
          <cell r="D918" t="str">
            <v>45,40</v>
          </cell>
        </row>
        <row r="919">
          <cell r="A919">
            <v>39264</v>
          </cell>
          <cell r="B919" t="str">
            <v>CABO MULTIPOLAR DE COBRE, FLEXIVEL, CLASSE 4 OU 5, ISOLACAO EM HEPR, COBERTURA EM PVC-ST2, ANTICHAMA BWF-B, 0,6/1 KV, 3 CONDUTORES DE 35 MM2</v>
          </cell>
          <cell r="C919" t="str">
            <v xml:space="preserve">M     </v>
          </cell>
          <cell r="D919" t="str">
            <v>61,47</v>
          </cell>
        </row>
        <row r="920">
          <cell r="A920">
            <v>39259</v>
          </cell>
          <cell r="B920" t="str">
            <v>CABO MULTIPOLAR DE COBRE, FLEXIVEL, CLASSE 4 OU 5, ISOLACAO EM HEPR, COBERTURA EM PVC-ST2, ANTICHAMA BWF-B, 0,6/1 KV, 3 CONDUTORES DE 4 MM2</v>
          </cell>
          <cell r="C920" t="str">
            <v xml:space="preserve">M     </v>
          </cell>
          <cell r="D920" t="str">
            <v>7,95</v>
          </cell>
        </row>
        <row r="921">
          <cell r="A921">
            <v>39265</v>
          </cell>
          <cell r="B921" t="str">
            <v>CABO MULTIPOLAR DE COBRE, FLEXIVEL, CLASSE 4 OU 5, ISOLACAO EM HEPR, COBERTURA EM PVC-ST2, ANTICHAMA BWF-B, 0,6/1 KV, 3 CONDUTORES DE 50 MM2</v>
          </cell>
          <cell r="C921" t="str">
            <v xml:space="preserve">M     </v>
          </cell>
          <cell r="D921" t="str">
            <v>90,55</v>
          </cell>
        </row>
        <row r="922">
          <cell r="A922">
            <v>39260</v>
          </cell>
          <cell r="B922" t="str">
            <v>CABO MULTIPOLAR DE COBRE, FLEXIVEL, CLASSE 4 OU 5, ISOLACAO EM HEPR, COBERTURA EM PVC-ST2, ANTICHAMA BWF-B, 0,6/1 KV, 3 CONDUTORES DE 6 MM2</v>
          </cell>
          <cell r="C922" t="str">
            <v xml:space="preserve">M     </v>
          </cell>
          <cell r="D922" t="str">
            <v>11,32</v>
          </cell>
        </row>
        <row r="923">
          <cell r="A923">
            <v>39266</v>
          </cell>
          <cell r="B923" t="str">
            <v>CABO MULTIPOLAR DE COBRE, FLEXIVEL, CLASSE 4 OU 5, ISOLACAO EM HEPR, COBERTURA EM PVC-ST2, ANTICHAMA BWF-B, 0,6/1 KV, 3 CONDUTORES DE 70 MM2</v>
          </cell>
          <cell r="C923" t="str">
            <v xml:space="preserve">M     </v>
          </cell>
          <cell r="D923" t="str">
            <v>127,06</v>
          </cell>
        </row>
        <row r="924">
          <cell r="A924">
            <v>39267</v>
          </cell>
          <cell r="B924" t="str">
            <v>CABO MULTIPOLAR DE COBRE, FLEXIVEL, CLASSE 4 OU 5, ISOLACAO EM HEPR, COBERTURA EM PVC-ST2, ANTICHAMA BWF-B, 0,6/1 KV, 3 CONDUTORES DE 95 MM2</v>
          </cell>
          <cell r="C924" t="str">
            <v xml:space="preserve">M     </v>
          </cell>
          <cell r="D924" t="str">
            <v>166,56</v>
          </cell>
        </row>
        <row r="925">
          <cell r="A925">
            <v>11901</v>
          </cell>
          <cell r="B925" t="str">
            <v>CABO TELEFONICO CCI 50, 1 PAR, USO INTERNO, SEM BLINDAGEM</v>
          </cell>
          <cell r="C925" t="str">
            <v xml:space="preserve">M     </v>
          </cell>
          <cell r="D925" t="str">
            <v>0,47</v>
          </cell>
        </row>
        <row r="926">
          <cell r="A926">
            <v>11902</v>
          </cell>
          <cell r="B926" t="str">
            <v>CABO TELEFONICO CCI 50, 2 PARES, USO INTERNO, SEM BLINDAGEM</v>
          </cell>
          <cell r="C926" t="str">
            <v xml:space="preserve">M     </v>
          </cell>
          <cell r="D926" t="str">
            <v>0,82</v>
          </cell>
        </row>
        <row r="927">
          <cell r="A927">
            <v>11903</v>
          </cell>
          <cell r="B927" t="str">
            <v>CABO TELEFONICO CCI 50, 3 PARES, USO INTERNO, SEM BLINDAGEM</v>
          </cell>
          <cell r="C927" t="str">
            <v xml:space="preserve">M     </v>
          </cell>
          <cell r="D927" t="str">
            <v>1,26</v>
          </cell>
        </row>
        <row r="928">
          <cell r="A928">
            <v>11904</v>
          </cell>
          <cell r="B928" t="str">
            <v>CABO TELEFONICO CCI 50, 4 PARES, USO INTERNO, SEM BLINDAGEM</v>
          </cell>
          <cell r="C928" t="str">
            <v xml:space="preserve">M     </v>
          </cell>
          <cell r="D928" t="str">
            <v>1,61</v>
          </cell>
        </row>
        <row r="929">
          <cell r="A929">
            <v>11905</v>
          </cell>
          <cell r="B929" t="str">
            <v>CABO TELEFONICO CCI 50, 5 PARES, USO INTERNO, SEM BLINDAGEM</v>
          </cell>
          <cell r="C929" t="str">
            <v xml:space="preserve">M     </v>
          </cell>
          <cell r="D929" t="str">
            <v>2,16</v>
          </cell>
        </row>
        <row r="930">
          <cell r="A930">
            <v>11906</v>
          </cell>
          <cell r="B930" t="str">
            <v>CABO TELEFONICO CCI 50, 6 PARES, USO INTERNO, SEM BLINDAGEM</v>
          </cell>
          <cell r="C930" t="str">
            <v xml:space="preserve">M     </v>
          </cell>
          <cell r="D930" t="str">
            <v>2,49</v>
          </cell>
        </row>
        <row r="931">
          <cell r="A931">
            <v>11919</v>
          </cell>
          <cell r="B931" t="str">
            <v>CABO TELEFONICO CI 50, 10 PARES, USO INTERNO</v>
          </cell>
          <cell r="C931" t="str">
            <v xml:space="preserve">M     </v>
          </cell>
          <cell r="D931" t="str">
            <v>4,89</v>
          </cell>
        </row>
        <row r="932">
          <cell r="A932">
            <v>11920</v>
          </cell>
          <cell r="B932" t="str">
            <v>CABO TELEFONICO CI 50, 20 PARES, USO INTERNO</v>
          </cell>
          <cell r="C932" t="str">
            <v xml:space="preserve">M     </v>
          </cell>
          <cell r="D932" t="str">
            <v>9,48</v>
          </cell>
        </row>
        <row r="933">
          <cell r="A933">
            <v>11924</v>
          </cell>
          <cell r="B933" t="str">
            <v>CABO TELEFONICO CI 50, 200 PARES, USO INTERNO</v>
          </cell>
          <cell r="C933" t="str">
            <v xml:space="preserve">M     </v>
          </cell>
          <cell r="D933" t="str">
            <v>92,23</v>
          </cell>
        </row>
        <row r="934">
          <cell r="A934">
            <v>11921</v>
          </cell>
          <cell r="B934" t="str">
            <v>CABO TELEFONICO CI 50, 30 PARES, USO INTERNO</v>
          </cell>
          <cell r="C934" t="str">
            <v xml:space="preserve">M     </v>
          </cell>
          <cell r="D934" t="str">
            <v>12,91</v>
          </cell>
        </row>
        <row r="935">
          <cell r="A935">
            <v>11922</v>
          </cell>
          <cell r="B935" t="str">
            <v>CABO TELEFONICO CI 50, 50 PARES, USO INTERNO</v>
          </cell>
          <cell r="C935" t="str">
            <v xml:space="preserve">M     </v>
          </cell>
          <cell r="D935" t="str">
            <v>22,92</v>
          </cell>
        </row>
        <row r="936">
          <cell r="A936">
            <v>11923</v>
          </cell>
          <cell r="B936" t="str">
            <v>CABO TELEFONICO CI 50, 75 PARES, USO INTERNO</v>
          </cell>
          <cell r="C936" t="str">
            <v xml:space="preserve">M     </v>
          </cell>
          <cell r="D936" t="str">
            <v>37,44</v>
          </cell>
        </row>
        <row r="937">
          <cell r="A937">
            <v>11916</v>
          </cell>
          <cell r="B937" t="str">
            <v>CABO TELEFONICO CTP - APL - 50, 10 PARES, USO EXTERNO</v>
          </cell>
          <cell r="C937" t="str">
            <v xml:space="preserve">M     </v>
          </cell>
          <cell r="D937" t="str">
            <v>6,35</v>
          </cell>
        </row>
        <row r="938">
          <cell r="A938">
            <v>11914</v>
          </cell>
          <cell r="B938" t="str">
            <v>CABO TELEFONICO CTP - APL - 50, 100 PARES, USO EXTERNO</v>
          </cell>
          <cell r="C938" t="str">
            <v xml:space="preserve">M     </v>
          </cell>
          <cell r="D938" t="str">
            <v>46,13</v>
          </cell>
        </row>
        <row r="939">
          <cell r="A939">
            <v>11917</v>
          </cell>
          <cell r="B939" t="str">
            <v>CABO TELEFONICO CTP - APL - 50, 20 PARES, USO EXTERNO</v>
          </cell>
          <cell r="C939" t="str">
            <v xml:space="preserve">M     </v>
          </cell>
          <cell r="D939" t="str">
            <v>11,06</v>
          </cell>
        </row>
        <row r="940">
          <cell r="A940">
            <v>11918</v>
          </cell>
          <cell r="B940" t="str">
            <v>CABO TELEFONICO CTP - APL - 50, 30 PARES, USO EXTERNO</v>
          </cell>
          <cell r="C940" t="str">
            <v xml:space="preserve">M     </v>
          </cell>
          <cell r="D940" t="str">
            <v>15,00</v>
          </cell>
        </row>
        <row r="941">
          <cell r="A941">
            <v>37734</v>
          </cell>
          <cell r="B941" t="str">
            <v>CACAMBA METALICA BASCULANTE COM CAPACIDADE DE 10 M3 (INCLUI MONTAGEM, NAO INCLUI CAMINHAO)</v>
          </cell>
          <cell r="C941" t="str">
            <v xml:space="preserve">UN    </v>
          </cell>
          <cell r="D941" t="str">
            <v>47.449,72</v>
          </cell>
        </row>
        <row r="942">
          <cell r="A942">
            <v>42251</v>
          </cell>
          <cell r="B942" t="str">
            <v>CACAMBA METALICA BASCULANTE COM CAPACIDADE DE 12 M3 (INCLUI MONTAGEM, NAO INCLUI CAMINHAO)</v>
          </cell>
          <cell r="C942" t="str">
            <v xml:space="preserve">UN    </v>
          </cell>
          <cell r="D942" t="str">
            <v>53.882,05</v>
          </cell>
        </row>
        <row r="943">
          <cell r="A943">
            <v>37733</v>
          </cell>
          <cell r="B943" t="str">
            <v>CACAMBA METALICA BASCULANTE COM CAPACIDADE DE 6 M3 (INCLUI MONTAGEM, NAO INCLUI CAMINHAO)</v>
          </cell>
          <cell r="C943" t="str">
            <v xml:space="preserve">UN    </v>
          </cell>
          <cell r="D943" t="str">
            <v>35.577,62</v>
          </cell>
        </row>
        <row r="944">
          <cell r="A944">
            <v>37735</v>
          </cell>
          <cell r="B944" t="str">
            <v>CACAMBA METALICA BASCULANTE COM CAPACIDADE DE 8 M3 (INCLUI MONTAGEM, NAO INCLUI CAMINHAO)</v>
          </cell>
          <cell r="C944" t="str">
            <v xml:space="preserve">UN    </v>
          </cell>
          <cell r="D944" t="str">
            <v>42.871,03</v>
          </cell>
        </row>
        <row r="945">
          <cell r="A945">
            <v>5090</v>
          </cell>
          <cell r="B945" t="str">
            <v>CADEADO SIMPLES/COMUM, EM LATAO MACICO CROMADO, LARGURA DE 25 MM,  HASTE DE ACO TEMPERADO, CEMENTADO (NAO LONGA), INCLUI 2 CHAVES</v>
          </cell>
          <cell r="C945" t="str">
            <v xml:space="preserve">UN    </v>
          </cell>
          <cell r="D945" t="str">
            <v>15,50</v>
          </cell>
        </row>
        <row r="946">
          <cell r="A946">
            <v>5085</v>
          </cell>
          <cell r="B946" t="str">
            <v>CADEADO SIMPLES, EM LATAO MACICO CROMADO, LARGURA DE 35 MM,  HASTE DE ACO TEMPERADO, CEMENTADO (NAO LONGA), INCLUI 2 CHAVES</v>
          </cell>
          <cell r="C946" t="str">
            <v xml:space="preserve">UN    </v>
          </cell>
          <cell r="D946" t="str">
            <v>17,28</v>
          </cell>
        </row>
        <row r="947">
          <cell r="A947">
            <v>38374</v>
          </cell>
          <cell r="B947" t="str">
            <v>CADEIRA SUSPENSA MANUAL / BALANCIM INDIVIDUAL (NBR 14751)</v>
          </cell>
          <cell r="C947" t="str">
            <v xml:space="preserve">UN    </v>
          </cell>
          <cell r="D947" t="str">
            <v>931,31</v>
          </cell>
        </row>
        <row r="948">
          <cell r="A948">
            <v>20212</v>
          </cell>
          <cell r="B948" t="str">
            <v>CAIBRO DE MADEIRA APARELHADA *6 X 8* CM, MACARANDUBA, ANGELIM OU EQUIVALENTE DA REGIAO</v>
          </cell>
          <cell r="C948" t="str">
            <v xml:space="preserve">M     </v>
          </cell>
          <cell r="D948" t="str">
            <v>14,17</v>
          </cell>
        </row>
        <row r="949">
          <cell r="A949">
            <v>4430</v>
          </cell>
          <cell r="B949" t="str">
            <v>CAIBRO DE MADEIRA NAO APARELHADA *5 X 6* CM, MACARANDUBA, ANGELIM OU EQUIVALENTE DA REGIAO</v>
          </cell>
          <cell r="C949" t="str">
            <v xml:space="preserve">M     </v>
          </cell>
          <cell r="D949" t="str">
            <v>8,99</v>
          </cell>
        </row>
        <row r="950">
          <cell r="A950">
            <v>4400</v>
          </cell>
          <cell r="B950" t="str">
            <v>CAIBRO DE MADEIRA NAO APARELHADA *6 X 8* CM, MACARANDUBA, ANGELIM OU EQUIVALENTE DA REGIAO</v>
          </cell>
          <cell r="C950" t="str">
            <v xml:space="preserve">M     </v>
          </cell>
          <cell r="D950" t="str">
            <v>11,35</v>
          </cell>
        </row>
        <row r="951">
          <cell r="A951">
            <v>4500</v>
          </cell>
          <cell r="B951" t="str">
            <v>CAIBRO DE MADEIRA NAO APARELHADA *7,5 X 10 CM (3 X 4 ") PINUS, MISTA OU EQUIVALENTE DA REGIAO</v>
          </cell>
          <cell r="C951" t="str">
            <v xml:space="preserve">M     </v>
          </cell>
          <cell r="D951" t="str">
            <v>17,23</v>
          </cell>
        </row>
        <row r="952">
          <cell r="A952">
            <v>4513</v>
          </cell>
          <cell r="B952" t="str">
            <v>CAIBRO DE MADEIRA NAO APARELHADA 5 X 5 CM (2 X 2 ") PINUS, MISTA OU EQUIVALENTE DA REGIAO</v>
          </cell>
          <cell r="C952" t="str">
            <v xml:space="preserve">M     </v>
          </cell>
          <cell r="D952" t="str">
            <v>4,62</v>
          </cell>
        </row>
        <row r="953">
          <cell r="A953">
            <v>4496</v>
          </cell>
          <cell r="B953" t="str">
            <v>CAIBRO DE MADEIRA NAO APARELHADA 5 X 5 CM, CEDRINHO OU EQUIVALENTE DA REGIAO</v>
          </cell>
          <cell r="C953" t="str">
            <v xml:space="preserve">M     </v>
          </cell>
          <cell r="D953" t="str">
            <v>6,09</v>
          </cell>
        </row>
        <row r="954">
          <cell r="A954">
            <v>11871</v>
          </cell>
          <cell r="B954" t="str">
            <v>CAIXA D'AGUA DE FIBRA DE VIDRO, PARA 500 LITROS, COM TAMPA</v>
          </cell>
          <cell r="C954" t="str">
            <v xml:space="preserve">UN    </v>
          </cell>
          <cell r="D954" t="str">
            <v>263,00</v>
          </cell>
        </row>
        <row r="955">
          <cell r="A955">
            <v>34636</v>
          </cell>
          <cell r="B955" t="str">
            <v>CAIXA D'AGUA EM POLIETILENO 1000 LITROS, COM TAMPA</v>
          </cell>
          <cell r="C955" t="str">
            <v xml:space="preserve">UN    </v>
          </cell>
          <cell r="D955" t="str">
            <v>306,70</v>
          </cell>
        </row>
        <row r="956">
          <cell r="A956">
            <v>34639</v>
          </cell>
          <cell r="B956" t="str">
            <v>CAIXA D'AGUA EM POLIETILENO 1500 LITROS, COM TAMPA</v>
          </cell>
          <cell r="C956" t="str">
            <v xml:space="preserve">UN    </v>
          </cell>
          <cell r="D956" t="str">
            <v>622,90</v>
          </cell>
        </row>
        <row r="957">
          <cell r="A957">
            <v>34640</v>
          </cell>
          <cell r="B957" t="str">
            <v>CAIXA D'AGUA EM POLIETILENO 2000 LITROS, COM TAMPA</v>
          </cell>
          <cell r="C957" t="str">
            <v xml:space="preserve">UN    </v>
          </cell>
          <cell r="D957" t="str">
            <v>699,68</v>
          </cell>
        </row>
        <row r="958">
          <cell r="A958">
            <v>34637</v>
          </cell>
          <cell r="B958" t="str">
            <v>CAIXA D'AGUA EM POLIETILENO 500 LITROS, COM TAMPA</v>
          </cell>
          <cell r="C958" t="str">
            <v xml:space="preserve">UN    </v>
          </cell>
          <cell r="D958" t="str">
            <v>176,09</v>
          </cell>
        </row>
        <row r="959">
          <cell r="A959">
            <v>34638</v>
          </cell>
          <cell r="B959" t="str">
            <v>CAIXA D'AGUA EM POLIETILENO 750 LITROS, COM TAMPA</v>
          </cell>
          <cell r="C959" t="str">
            <v xml:space="preserve">UN    </v>
          </cell>
          <cell r="D959" t="str">
            <v>301,97</v>
          </cell>
        </row>
        <row r="960">
          <cell r="A960">
            <v>11868</v>
          </cell>
          <cell r="B960" t="str">
            <v>CAIXA D'AGUA FIBRA DE VIDRO PARA 1000 LITROS, COM TAMPA</v>
          </cell>
          <cell r="C960" t="str">
            <v xml:space="preserve">UN    </v>
          </cell>
          <cell r="D960" t="str">
            <v>361,46</v>
          </cell>
        </row>
        <row r="961">
          <cell r="A961">
            <v>37106</v>
          </cell>
          <cell r="B961" t="str">
            <v>CAIXA D'AGUA FIBRA DE VIDRO PARA 10000 LITROS, COM TAMPA</v>
          </cell>
          <cell r="C961" t="str">
            <v xml:space="preserve">UN    </v>
          </cell>
          <cell r="D961" t="str">
            <v>3.491,27</v>
          </cell>
        </row>
        <row r="962">
          <cell r="A962">
            <v>11869</v>
          </cell>
          <cell r="B962" t="str">
            <v>CAIXA D'AGUA FIBRA DE VIDRO PARA 1500 LITROS, COM TAMPA</v>
          </cell>
          <cell r="C962" t="str">
            <v xml:space="preserve">UN    </v>
          </cell>
          <cell r="D962" t="str">
            <v>586,46</v>
          </cell>
        </row>
        <row r="963">
          <cell r="A963">
            <v>37104</v>
          </cell>
          <cell r="B963" t="str">
            <v>CAIXA D'AGUA FIBRA DE VIDRO PARA 2000 LITROS, COM TAMPA</v>
          </cell>
          <cell r="C963" t="str">
            <v xml:space="preserve">UN    </v>
          </cell>
          <cell r="D963" t="str">
            <v>755,98</v>
          </cell>
        </row>
        <row r="964">
          <cell r="A964">
            <v>37105</v>
          </cell>
          <cell r="B964" t="str">
            <v>CAIXA D'AGUA FIBRA DE VIDRO PARA 5000 LITROS, COM TAMPA</v>
          </cell>
          <cell r="C964" t="str">
            <v xml:space="preserve">UN    </v>
          </cell>
          <cell r="D964" t="str">
            <v>1.683,69</v>
          </cell>
        </row>
        <row r="965">
          <cell r="A965">
            <v>34641</v>
          </cell>
          <cell r="B965" t="str">
            <v>CAIXA DE ATERRAMENTO EM CONCRETO PRÃ-MOLDADO, DIAMETRO DE 0,30 M E ALTURA DE 0,35 M, SEM FUNDO E COM TAMPA</v>
          </cell>
          <cell r="C965" t="str">
            <v xml:space="preserve">UN    </v>
          </cell>
          <cell r="D965" t="str">
            <v>43,92</v>
          </cell>
        </row>
        <row r="966">
          <cell r="A966">
            <v>43434</v>
          </cell>
          <cell r="B966" t="str">
            <v>CAIXA DE CONCRETO ARMADO PRE-MOLDADO, COM FUNDO E SEM TAMPA, DIMENSOES DE 0,30 X 0,30 X 0,30 M</v>
          </cell>
          <cell r="C966" t="str">
            <v xml:space="preserve">UN    </v>
          </cell>
          <cell r="D966" t="str">
            <v>47,49</v>
          </cell>
        </row>
        <row r="967">
          <cell r="A967">
            <v>43435</v>
          </cell>
          <cell r="B967" t="str">
            <v>CAIXA DE CONCRETO ARMADO PRE-MOLDADO, COM FUNDO E SEM TAMPA, DIMENSOES DE 0,40 X 0,40 X 0,40 M</v>
          </cell>
          <cell r="C967" t="str">
            <v xml:space="preserve">UN    </v>
          </cell>
          <cell r="D967" t="str">
            <v>87,07</v>
          </cell>
        </row>
        <row r="968">
          <cell r="A968">
            <v>43436</v>
          </cell>
          <cell r="B968" t="str">
            <v>CAIXA DE CONCRETO ARMADO PRE-MOLDADO, COM FUNDO E SEM TAMPA, DIMENSOES DE 0,60 X 0,60 X 0,50 M</v>
          </cell>
          <cell r="C968" t="str">
            <v xml:space="preserve">UN    </v>
          </cell>
          <cell r="D968" t="str">
            <v>152,38</v>
          </cell>
        </row>
        <row r="969">
          <cell r="A969">
            <v>43437</v>
          </cell>
          <cell r="B969" t="str">
            <v>CAIXA DE CONCRETO ARMADO PRE-MOLDADO, COM FUNDO E SEM TAMPA, DIMENSOES DE 0,80 X 0,80 X 0,50 M</v>
          </cell>
          <cell r="C969" t="str">
            <v xml:space="preserve">UN    </v>
          </cell>
          <cell r="D969" t="str">
            <v>276,26</v>
          </cell>
        </row>
        <row r="970">
          <cell r="A970">
            <v>43438</v>
          </cell>
          <cell r="B970" t="str">
            <v>CAIXA DE CONCRETO ARMADO PRE-MOLDADO, COM FUNDO E SEM TAMPA, DIMENSOES DE 1,00 X 1,00 X 0,50 M</v>
          </cell>
          <cell r="C970" t="str">
            <v xml:space="preserve">UN    </v>
          </cell>
          <cell r="D970" t="str">
            <v>494,74</v>
          </cell>
        </row>
        <row r="971">
          <cell r="A971">
            <v>41627</v>
          </cell>
          <cell r="B971" t="str">
            <v>CAIXA DE CONCRETO ARMADO PRE-MOLDADO, COM FUNDO E TAMPA, DIMENSOES DE 0,30 X 0,30 X 0,30 M</v>
          </cell>
          <cell r="C971" t="str">
            <v xml:space="preserve">UN    </v>
          </cell>
          <cell r="D971" t="str">
            <v>73,22</v>
          </cell>
        </row>
        <row r="972">
          <cell r="A972">
            <v>41628</v>
          </cell>
          <cell r="B972" t="str">
            <v>CAIXA DE CONCRETO ARMADO PRE-MOLDADO, COM FUNDO E TAMPA, DIMENSOES DE 0,40 X 0,40 X 0,40 M</v>
          </cell>
          <cell r="C972" t="str">
            <v xml:space="preserve">UN    </v>
          </cell>
          <cell r="D972" t="str">
            <v>134,57</v>
          </cell>
        </row>
        <row r="973">
          <cell r="A973">
            <v>41629</v>
          </cell>
          <cell r="B973" t="str">
            <v>CAIXA DE CONCRETO ARMADO PRE-MOLDADO, COM FUNDO E TAMPA, DIMENSOES DE 0,60 X 0,60 X 0,50 M</v>
          </cell>
          <cell r="C973" t="str">
            <v xml:space="preserve">UN    </v>
          </cell>
          <cell r="D973" t="str">
            <v>170,98</v>
          </cell>
        </row>
        <row r="974">
          <cell r="A974">
            <v>43429</v>
          </cell>
          <cell r="B974" t="str">
            <v>CAIXA DE CONCRETO ARMADO PRE-MOLDADO, SEM FUNDO, QUADRADA, DIMENSOES DE 0,30 X 0,30 X 0,30 M</v>
          </cell>
          <cell r="C974" t="str">
            <v xml:space="preserve">UN    </v>
          </cell>
          <cell r="D974" t="str">
            <v>37,88</v>
          </cell>
        </row>
        <row r="975">
          <cell r="A975">
            <v>43430</v>
          </cell>
          <cell r="B975" t="str">
            <v>CAIXA DE CONCRETO ARMADO PRE-MOLDADO, SEM FUNDO, QUADRADA, DIMENSOES DE 0,40 X 0,40 X 0,40 M</v>
          </cell>
          <cell r="C975" t="str">
            <v xml:space="preserve">UN    </v>
          </cell>
          <cell r="D975" t="str">
            <v>62,93</v>
          </cell>
        </row>
        <row r="976">
          <cell r="A976">
            <v>43431</v>
          </cell>
          <cell r="B976" t="str">
            <v>CAIXA DE CONCRETO ARMADO PRE-MOLDADO, SEM FUNDO, QUADRADA, DIMENSOES DE 0,60 X 0,60 X 0,50 M</v>
          </cell>
          <cell r="C976" t="str">
            <v xml:space="preserve">UN    </v>
          </cell>
          <cell r="D976" t="str">
            <v>121,90</v>
          </cell>
        </row>
        <row r="977">
          <cell r="A977">
            <v>43432</v>
          </cell>
          <cell r="B977" t="str">
            <v>CAIXA DE CONCRETO ARMADO PRE-MOLDADO, SEM FUNDO, QUADRADA, DIMENSOES DE 0,80 X 0,80 X 0,50 M</v>
          </cell>
          <cell r="C977" t="str">
            <v xml:space="preserve">UN    </v>
          </cell>
          <cell r="D977" t="str">
            <v>253,31</v>
          </cell>
        </row>
        <row r="978">
          <cell r="A978">
            <v>43433</v>
          </cell>
          <cell r="B978" t="str">
            <v>CAIXA DE CONCRETO ARMADO PRE-MOLDADO, SEM FUNDO, QUADRADA, DIMENSOES DE 1,00 X 1,00 X 0,50 M</v>
          </cell>
          <cell r="C978" t="str">
            <v xml:space="preserve">UN    </v>
          </cell>
          <cell r="D978" t="str">
            <v>399,36</v>
          </cell>
        </row>
        <row r="979">
          <cell r="A979">
            <v>43094</v>
          </cell>
          <cell r="B979" t="str">
            <v>CAIXA DE DERIVACAO PARA MEDIDOR DE ENERGIA, COM BARRAMENTO MONOFASICO, EM POLICARBONATO / TERMOPLASTICO - MODULO (PADRAO CONCESSIONARIA LOCAL)</v>
          </cell>
          <cell r="C979" t="str">
            <v xml:space="preserve">UN    </v>
          </cell>
          <cell r="D979" t="str">
            <v>176,62</v>
          </cell>
        </row>
        <row r="980">
          <cell r="A980">
            <v>43093</v>
          </cell>
          <cell r="B980" t="str">
            <v>CAIXA DE DERIVACAO PARA MEDIDOR DE ENERGIA, COM BARRAMENTO POLIFASICO, EM POLICARBONATO / TERMOPLASTICO - MODULO (PADRAO CONCESSIONARIA LOCAL)</v>
          </cell>
          <cell r="C980" t="str">
            <v xml:space="preserve">UN    </v>
          </cell>
          <cell r="D980" t="str">
            <v>187,69</v>
          </cell>
        </row>
        <row r="981">
          <cell r="A981">
            <v>1030</v>
          </cell>
          <cell r="B981" t="str">
            <v>CAIXA DE DESCARGA DE PLASTICO EXTERNA, DE *9* L, PUXADOR FIO DE NYLON, NAO INCLUSO CANO, BOLSA, ENGATE</v>
          </cell>
          <cell r="C981" t="str">
            <v xml:space="preserve">UN    </v>
          </cell>
          <cell r="D981" t="str">
            <v>26,45</v>
          </cell>
        </row>
        <row r="982">
          <cell r="A982">
            <v>11694</v>
          </cell>
          <cell r="B982" t="str">
            <v>CAIXA DE DESCARGA PLASTICA DE EMBUTIR COMPLETA, COM ESPELHO PLASTICO, CAPACIDADE 6 A 10 L, ACESSORIOS INCLUSOS</v>
          </cell>
          <cell r="C982" t="str">
            <v xml:space="preserve">UN    </v>
          </cell>
          <cell r="D982" t="str">
            <v>584,68</v>
          </cell>
        </row>
        <row r="983">
          <cell r="A983">
            <v>11881</v>
          </cell>
          <cell r="B983" t="str">
            <v>CAIXA DE GORDURA CILINDRICA EM CONCRETO SIMPLES,  PRE-MOLDADA, COM DIAMETRO DE 40 CM E ALTURA DE 45 CM, COM TAMPA</v>
          </cell>
          <cell r="C983" t="str">
            <v xml:space="preserve">UN    </v>
          </cell>
          <cell r="D983" t="str">
            <v>67,28</v>
          </cell>
        </row>
        <row r="984">
          <cell r="A984">
            <v>35277</v>
          </cell>
          <cell r="B984" t="str">
            <v>CAIXA DE GORDURA EM PVC, DIAMETRO MINIMO 300 MM, DIAMETRO DE SAIDA 100 MM, CAPACIDADE  APROXIMADA 18 LITROS, COM TAMPA</v>
          </cell>
          <cell r="C984" t="str">
            <v xml:space="preserve">UN    </v>
          </cell>
          <cell r="D984" t="str">
            <v>373,41</v>
          </cell>
        </row>
        <row r="985">
          <cell r="A985">
            <v>10521</v>
          </cell>
          <cell r="B985" t="str">
            <v>CAIXA DE INCENDIO/ABRIGO PARA MANGUEIRA, DE EMBUTIR/INTERNA, COM 75 X 45 X 17 CM, EM CHAPA DE ACO, PORTA COM VENTILACAO, VISOR COM A INSCRICAO "INCENDIO", SUPORTE/CESTA INTERNA PARA A MANGUEIRA, PINTURA ELETROSTATICA VERMELHA</v>
          </cell>
          <cell r="C985" t="str">
            <v xml:space="preserve">UN    </v>
          </cell>
          <cell r="D985" t="str">
            <v>198,90</v>
          </cell>
        </row>
        <row r="986">
          <cell r="A986">
            <v>10885</v>
          </cell>
          <cell r="B986" t="str">
            <v>CAIXA DE INCENDIO/ABRIGO PARA MANGUEIRA, DE EMBUTIR/INTERNA, COM 90 X 60 X 17 CM, EM CHAPA DE ACO, PORTA COM VENTILACAO, VISOR COM A INSCRICAO "INCENDIO", SUPORTE/CESTA INTERNA PARA A MANGUEIRA, PINTURA ELETROSTATICA VERMELHA</v>
          </cell>
          <cell r="C986" t="str">
            <v xml:space="preserve">UN    </v>
          </cell>
          <cell r="D986" t="str">
            <v>251,59</v>
          </cell>
        </row>
        <row r="987">
          <cell r="A987">
            <v>20962</v>
          </cell>
          <cell r="B987" t="str">
            <v>CAIXA DE INCENDIO/ABRIGO PARA MANGUEIRA, DE SOBREPOR/EXTERNA, COM 75 X 45 X 17 CM, EM CHAPA DE ACO, PORTA COM VENTILACAO, VISOR COM A INSCRICAO "INCENDIO", SUPORTE/CESTA INTERNA PARA A MANGUEIRA, PINTURA ELETROSTATICA VERMELHA</v>
          </cell>
          <cell r="C987" t="str">
            <v xml:space="preserve">UN    </v>
          </cell>
          <cell r="D987" t="str">
            <v>208,38</v>
          </cell>
        </row>
        <row r="988">
          <cell r="A988">
            <v>20963</v>
          </cell>
          <cell r="B988" t="str">
            <v>CAIXA DE INCENDIO/ABRIGO PARA MANGUEIRA, DE SOBREPOR/EXTERNA, COM 90 X 60 X 17 CM, EM CHAPA DE ACO, PORTA COM VENTILACAO, VISOR COM A INSCRICAO "INCENDIO", SUPORTE/CESTA INTERNA PARA A MANGUEIRA, PINTURA ELETROSTATICA VERMELHA</v>
          </cell>
          <cell r="C988" t="str">
            <v xml:space="preserve">UN    </v>
          </cell>
          <cell r="D988" t="str">
            <v>254,55</v>
          </cell>
        </row>
        <row r="989">
          <cell r="A989">
            <v>2555</v>
          </cell>
          <cell r="B989" t="str">
            <v>CAIXA DE LUZ "3 X 3" EM ACO ESMALTADA</v>
          </cell>
          <cell r="C989" t="str">
            <v xml:space="preserve">UN    </v>
          </cell>
          <cell r="D989" t="str">
            <v>0,88</v>
          </cell>
        </row>
        <row r="990">
          <cell r="A990">
            <v>2556</v>
          </cell>
          <cell r="B990" t="str">
            <v>CAIXA DE LUZ "4 X 2" EM ACO ESMALTADA</v>
          </cell>
          <cell r="C990" t="str">
            <v xml:space="preserve">UN    </v>
          </cell>
          <cell r="D990" t="str">
            <v>0,91</v>
          </cell>
        </row>
        <row r="991">
          <cell r="A991">
            <v>2557</v>
          </cell>
          <cell r="B991" t="str">
            <v>CAIXA DE LUZ "4 X 4" EM ACO ESMALTADA</v>
          </cell>
          <cell r="C991" t="str">
            <v xml:space="preserve">UN    </v>
          </cell>
          <cell r="D991" t="str">
            <v>1,93</v>
          </cell>
        </row>
        <row r="992">
          <cell r="A992">
            <v>10569</v>
          </cell>
          <cell r="B992" t="str">
            <v>CAIXA DE PASSAGEM / DERIVACAO / LUZ, OCTOGONAL 4 X4, EM ACO ESMALTADA, COM FUNDO MOVEL SIMPLES (FMS)</v>
          </cell>
          <cell r="C992" t="str">
            <v xml:space="preserve">UN    </v>
          </cell>
          <cell r="D992" t="str">
            <v>1,93</v>
          </cell>
        </row>
        <row r="993">
          <cell r="A993">
            <v>39810</v>
          </cell>
          <cell r="B993" t="str">
            <v>CAIXA DE PASSAGEM ELETRICA DE PAREDE, DE EMBUTIR, EM PVC, COM TAMPA APARAFUSADA, DIMENSOES 120 X 120 X *75* MM</v>
          </cell>
          <cell r="C993" t="str">
            <v xml:space="preserve">UN    </v>
          </cell>
          <cell r="D993" t="str">
            <v>23,83</v>
          </cell>
        </row>
        <row r="994">
          <cell r="A994">
            <v>39811</v>
          </cell>
          <cell r="B994" t="str">
            <v>CAIXA DE PASSAGEM ELETRICA DE PAREDE, DE EMBUTIR, EM PVC, COM TAMPA APARAFUSADA, DIMENSOES 150 X 150 X *75* MM</v>
          </cell>
          <cell r="C994" t="str">
            <v xml:space="preserve">UN    </v>
          </cell>
          <cell r="D994" t="str">
            <v>29,15</v>
          </cell>
        </row>
        <row r="995">
          <cell r="A995">
            <v>39812</v>
          </cell>
          <cell r="B995" t="str">
            <v>CAIXA DE PASSAGEM ELETRICA DE PAREDE, DE EMBUTIR, EM PVC, COM TAMPA APARAFUSADA, DIMENSOES 200 X 200 X *90* MM</v>
          </cell>
          <cell r="C995" t="str">
            <v xml:space="preserve">UN    </v>
          </cell>
          <cell r="D995" t="str">
            <v>47,94</v>
          </cell>
        </row>
        <row r="996">
          <cell r="A996">
            <v>43096</v>
          </cell>
          <cell r="B996" t="str">
            <v>CAIXA DE PASSAGEM ELETRICA DE PAREDE, DE EMBUTIR, EM TERMOPLASTICO / PVC, COM TAMPA APARAFUSADA, DIMENSOES 400 X 400 X *120* MM</v>
          </cell>
          <cell r="C996" t="str">
            <v xml:space="preserve">UN    </v>
          </cell>
          <cell r="D996" t="str">
            <v>158,90</v>
          </cell>
        </row>
        <row r="997">
          <cell r="A997">
            <v>43102</v>
          </cell>
          <cell r="B997" t="str">
            <v>CAIXA DE PASSAGEM ELETRICA DE PAREDE, DE SOBREPOR, EM PVC, COM TAMPA APARAFUSADA, DIMENSOES 300 X 300 X *100* MM</v>
          </cell>
          <cell r="C997" t="str">
            <v xml:space="preserve">UN    </v>
          </cell>
          <cell r="D997" t="str">
            <v>96,62</v>
          </cell>
        </row>
        <row r="998">
          <cell r="A998">
            <v>43103</v>
          </cell>
          <cell r="B998" t="str">
            <v>CAIXA DE PASSAGEM ELETRICA DE PAREDE, DE SOBREPOR, EM PVC, COM TAMPA APARAFUSADA, DIMENSOES, 400 X 400 X *120* MM</v>
          </cell>
          <cell r="C998" t="str">
            <v xml:space="preserve">UN    </v>
          </cell>
          <cell r="D998" t="str">
            <v>142,27</v>
          </cell>
        </row>
        <row r="999">
          <cell r="A999">
            <v>43098</v>
          </cell>
          <cell r="B999" t="str">
            <v>CAIXA DE PASSAGEM ELETRICA DE PAREDE, DE SOBREPOR, EM TERMOPLASTICO / PVC, COM TAMPA APARAFUSA, DIMENSOES 200 X 200 X *100* MM</v>
          </cell>
          <cell r="C999" t="str">
            <v xml:space="preserve">UN    </v>
          </cell>
          <cell r="D999" t="str">
            <v>53,82</v>
          </cell>
        </row>
        <row r="1000">
          <cell r="A1000">
            <v>43097</v>
          </cell>
          <cell r="B1000" t="str">
            <v>CAIXA DE PASSAGEM ELETRICA DE PAREDE, DE SOBREPOR, EM TERMOPLASTICO / PVC, COM TAMPA APARAFUSADA, DIMENSOES, 150 X 150 X *100* MM</v>
          </cell>
          <cell r="C1000" t="str">
            <v xml:space="preserve">UN    </v>
          </cell>
          <cell r="D1000" t="str">
            <v>31,88</v>
          </cell>
        </row>
        <row r="1001">
          <cell r="A1001">
            <v>43104</v>
          </cell>
          <cell r="B1001" t="str">
            <v>CAIXA DE PASSAGEM ELETRICA, PARA PISO, EM PVC, DIMENSOES DE 3/4" A 4"</v>
          </cell>
          <cell r="C1001" t="str">
            <v xml:space="preserve">UN    </v>
          </cell>
          <cell r="D1001" t="str">
            <v>377,21</v>
          </cell>
        </row>
        <row r="1002">
          <cell r="A1002">
            <v>39771</v>
          </cell>
          <cell r="B1002" t="str">
            <v>CAIXA DE PASSAGEM METALICA DE SOBREPOR COM TAMPA PARAFUSADA, DIMENSOES 20 X 20 X 10 CM</v>
          </cell>
          <cell r="C1002" t="str">
            <v xml:space="preserve">UN    </v>
          </cell>
          <cell r="D1002" t="str">
            <v>18,57</v>
          </cell>
        </row>
        <row r="1003">
          <cell r="A1003">
            <v>39772</v>
          </cell>
          <cell r="B1003" t="str">
            <v>CAIXA DE PASSAGEM METALICA DE SOBREPOR COM TAMPA PARAFUSADA, DIMENSOES 30 X 30 X 10 CM</v>
          </cell>
          <cell r="C1003" t="str">
            <v xml:space="preserve">UN    </v>
          </cell>
          <cell r="D1003" t="str">
            <v>36,51</v>
          </cell>
        </row>
        <row r="1004">
          <cell r="A1004">
            <v>39773</v>
          </cell>
          <cell r="B1004" t="str">
            <v>CAIXA DE PASSAGEM METALICA DE SOBREPOR COM TAMPA PARAFUSADA, DIMENSOES 40 X 40 X 15 CM</v>
          </cell>
          <cell r="C1004" t="str">
            <v xml:space="preserve">UN    </v>
          </cell>
          <cell r="D1004" t="str">
            <v>58,69</v>
          </cell>
        </row>
        <row r="1005">
          <cell r="A1005">
            <v>39774</v>
          </cell>
          <cell r="B1005" t="str">
            <v>CAIXA DE PASSAGEM METALICA DE SOBREPOR COM TAMPA PARAFUSADA, DIMENSOES 50 X 50 X 15 CM</v>
          </cell>
          <cell r="C1005" t="str">
            <v xml:space="preserve">UN    </v>
          </cell>
          <cell r="D1005" t="str">
            <v>87,78</v>
          </cell>
        </row>
        <row r="1006">
          <cell r="A1006">
            <v>39775</v>
          </cell>
          <cell r="B1006" t="str">
            <v>CAIXA DE PASSAGEM METALICA DE SOBREPOR COM TAMPA PARAFUSADA, DIMENSOES 60 X 60 X 20 CM</v>
          </cell>
          <cell r="C1006" t="str">
            <v xml:space="preserve">UN    </v>
          </cell>
          <cell r="D1006" t="str">
            <v>117,16</v>
          </cell>
        </row>
        <row r="1007">
          <cell r="A1007">
            <v>39776</v>
          </cell>
          <cell r="B1007" t="str">
            <v>CAIXA DE PASSAGEM METALICA DE SOBREPOR COM TAMPA PARAFUSADA, DIMENSOES 70 X 70 X 20 CM</v>
          </cell>
          <cell r="C1007" t="str">
            <v xml:space="preserve">UN    </v>
          </cell>
          <cell r="D1007" t="str">
            <v>141,59</v>
          </cell>
        </row>
        <row r="1008">
          <cell r="A1008">
            <v>39777</v>
          </cell>
          <cell r="B1008" t="str">
            <v>CAIXA DE PASSAGEM METALICA DE SOBREPOR COM TAMPA PARAFUSADA, DIMENSOES 80 X 80 X 20 CM</v>
          </cell>
          <cell r="C1008" t="str">
            <v xml:space="preserve">UN    </v>
          </cell>
          <cell r="D1008" t="str">
            <v>179,46</v>
          </cell>
        </row>
        <row r="1009">
          <cell r="A1009">
            <v>20254</v>
          </cell>
          <cell r="B1009" t="str">
            <v>CAIXA DE PASSAGEM METALICA, DE SOBREPOR, COM TAMPA APARAFUSADA, DIMENSOES 15 X 15 X *10* CM</v>
          </cell>
          <cell r="C1009" t="str">
            <v xml:space="preserve">UN    </v>
          </cell>
          <cell r="D1009" t="str">
            <v>13,02</v>
          </cell>
        </row>
        <row r="1010">
          <cell r="A1010">
            <v>20253</v>
          </cell>
          <cell r="B1010" t="str">
            <v>CAIXA DE PASSAGEM METALICA, DE SOBREPOR, COM TAMPA APARAFUSADA, DIMENSOES 35 X 35 X *12* CM</v>
          </cell>
          <cell r="C1010" t="str">
            <v xml:space="preserve">UN    </v>
          </cell>
          <cell r="D1010" t="str">
            <v>42,77</v>
          </cell>
        </row>
        <row r="1011">
          <cell r="A1011">
            <v>11247</v>
          </cell>
          <cell r="B1011" t="str">
            <v>CAIXA DE PASSAGEM/ LUZ / TELEFONIA, DE EMBUTIR,  EM CHAPA DE ACO GALVANIZADO, DIMENSOES 150 X 150 X 15 CM (PADRAO CONCESSIONARIA LOCAL)</v>
          </cell>
          <cell r="C1011" t="str">
            <v xml:space="preserve">UN    </v>
          </cell>
          <cell r="D1011" t="str">
            <v>822,46</v>
          </cell>
        </row>
        <row r="1012">
          <cell r="A1012">
            <v>11250</v>
          </cell>
          <cell r="B1012" t="str">
            <v>CAIXA DE PASSAGEM/ LUZ / TELEFONIA, DE EMBUTIR,  EM CHAPA DE ACO GALVANIZADO, DIMENSOES 20 X 20 X *12* CM (PADRAO CONCESSIONARIA LOCAL)</v>
          </cell>
          <cell r="C1012" t="str">
            <v xml:space="preserve">UN    </v>
          </cell>
          <cell r="D1012" t="str">
            <v>35,41</v>
          </cell>
        </row>
        <row r="1013">
          <cell r="A1013">
            <v>11249</v>
          </cell>
          <cell r="B1013" t="str">
            <v>CAIXA DE PASSAGEM/ LUZ / TELEFONIA, DE EMBUTIR,  EM CHAPA DE ACO GALVANIZADO, DIMENSOES 200 X 200 X 20 CM (PADRAO CONCESSIONARIA LOCAL)</v>
          </cell>
          <cell r="C1013" t="str">
            <v xml:space="preserve">UN    </v>
          </cell>
          <cell r="D1013" t="str">
            <v>1.606,56</v>
          </cell>
        </row>
        <row r="1014">
          <cell r="A1014">
            <v>11251</v>
          </cell>
          <cell r="B1014" t="str">
            <v>CAIXA DE PASSAGEM/ LUZ / TELEFONIA, DE EMBUTIR,  EM CHAPA DE ACO GALVANIZADO, DIMENSOES 40 X 40 X *12* CM (PADRAO CONCESSIONARIA LOCAL)</v>
          </cell>
          <cell r="C1014" t="str">
            <v xml:space="preserve">UN    </v>
          </cell>
          <cell r="D1014" t="str">
            <v>78,43</v>
          </cell>
        </row>
        <row r="1015">
          <cell r="A1015">
            <v>11253</v>
          </cell>
          <cell r="B1015" t="str">
            <v>CAIXA DE PASSAGEM/ LUZ / TELEFONIA, DE EMBUTIR,  EM CHAPA DE ACO GALVANIZADO, DIMENSOES 60 X 60 X *12* CM (PADRAO CONCESSIONARIA LOCAL)</v>
          </cell>
          <cell r="C1015" t="str">
            <v xml:space="preserve">UN    </v>
          </cell>
          <cell r="D1015" t="str">
            <v>129,96</v>
          </cell>
        </row>
        <row r="1016">
          <cell r="A1016">
            <v>11255</v>
          </cell>
          <cell r="B1016" t="str">
            <v>CAIXA DE PASSAGEM/ LUZ / TELEFONIA, DE EMBUTIR,  EM CHAPA DE ACO GALVANIZADO, DIMENSOES 80 X 80 X *12* CM (PADRAO CONCESSIONARIA LOCAL)</v>
          </cell>
          <cell r="C1016" t="str">
            <v xml:space="preserve">UN    </v>
          </cell>
          <cell r="D1016" t="str">
            <v>194,30</v>
          </cell>
        </row>
        <row r="1017">
          <cell r="A1017">
            <v>14055</v>
          </cell>
          <cell r="B1017" t="str">
            <v>CAIXA DE PASSAGEM/ LUZ / TELEFONIA, DE EMBUTIR, EM CHAPA DE ACO GALVANIZADO, DIMENSOES 120 X 120 X *12* CM (PADRAO CONCESSIONARIA LOCAL)</v>
          </cell>
          <cell r="C1017" t="str">
            <v xml:space="preserve">UN    </v>
          </cell>
          <cell r="D1017" t="str">
            <v>390,86</v>
          </cell>
        </row>
        <row r="1018">
          <cell r="A1018">
            <v>11256</v>
          </cell>
          <cell r="B1018" t="str">
            <v>CAIXA DE PASSAGEM/ LUZ / TELEFONIA, DE SOBREPOR,  EM CHAPA DE ACO GALVANIZADO, DIMENSOES 80 X 80 X *12* CM (PADRAO CONCESSIONARIA LOCAL)</v>
          </cell>
          <cell r="C1018" t="str">
            <v xml:space="preserve">UN    </v>
          </cell>
          <cell r="D1018" t="str">
            <v>243,38</v>
          </cell>
        </row>
        <row r="1019">
          <cell r="A1019">
            <v>1872</v>
          </cell>
          <cell r="B1019" t="str">
            <v>CAIXA DE PASSAGEM, EM PVC, DE 4" X 2", PARA ELETRODUTO FLEXIVEL CORRUGADO</v>
          </cell>
          <cell r="C1019" t="str">
            <v xml:space="preserve">UN    </v>
          </cell>
          <cell r="D1019" t="str">
            <v>1,45</v>
          </cell>
        </row>
        <row r="1020">
          <cell r="A1020">
            <v>1873</v>
          </cell>
          <cell r="B1020" t="str">
            <v>CAIXA DE PASSAGEM, EM PVC, DE 4" X 4", PARA ELETRODUTO FLEXIVEL CORRUGADO</v>
          </cell>
          <cell r="C1020" t="str">
            <v xml:space="preserve">UN    </v>
          </cell>
          <cell r="D1020" t="str">
            <v>2,88</v>
          </cell>
        </row>
        <row r="1021">
          <cell r="A1021">
            <v>39693</v>
          </cell>
          <cell r="B1021" t="str">
            <v>CAIXA DE PROTECAO EXTERNA PARA MEDIDOR HOROSAZONAL, DE BAIXA TENSAO, COM MODULO, EM CHAPA DE ACO (PADRAO DA CONCESSIONARIA LOCAL)</v>
          </cell>
          <cell r="C1021" t="str">
            <v xml:space="preserve">UN    </v>
          </cell>
          <cell r="D1021" t="str">
            <v>1.528,54</v>
          </cell>
        </row>
        <row r="1022">
          <cell r="A1022">
            <v>39692</v>
          </cell>
          <cell r="B1022" t="str">
            <v>CAIXA DE PROTECAO PARA TRANSFORMADOR CORRENTE, EM CHAPA DE ACO 18 USG (PADRAO DA CONCESSIONARIA LOCAL)</v>
          </cell>
          <cell r="C1022" t="str">
            <v xml:space="preserve">UN    </v>
          </cell>
          <cell r="D1022" t="str">
            <v>489,10</v>
          </cell>
        </row>
        <row r="1023">
          <cell r="A1023">
            <v>34643</v>
          </cell>
          <cell r="B1023" t="str">
            <v>CAIXA INSPECAO EM POLIETILENO PARA ATERRAMENTO E PARA RAIOS DIAMETRO = 300 MM</v>
          </cell>
          <cell r="C1023" t="str">
            <v xml:space="preserve">UN    </v>
          </cell>
          <cell r="D1023" t="str">
            <v>12,08</v>
          </cell>
        </row>
        <row r="1024">
          <cell r="A1024">
            <v>1062</v>
          </cell>
          <cell r="B1024" t="str">
            <v>CAIXA INTERNA/EXTERNA DE MEDICAO PARA 1 MEDIDOR TRIFASICO, COM VISOR, EM CHAPA DE ACO 18 USG (PADRAO DA CONCESSIONARIA LOCAL)</v>
          </cell>
          <cell r="C1024" t="str">
            <v xml:space="preserve">UN    </v>
          </cell>
          <cell r="D1024" t="str">
            <v>155,00</v>
          </cell>
        </row>
        <row r="1025">
          <cell r="A1025">
            <v>39686</v>
          </cell>
          <cell r="B1025" t="str">
            <v>CAIXA INTERNA/EXTERNA DE MEDICAO PARA 4 MEDIDORES MONOFASICOS, COM VISOR, EM CHAPA DE ACO 18 USG (PADRAO DA CONCESSIONARIA LOCAL)</v>
          </cell>
          <cell r="C1025" t="str">
            <v xml:space="preserve">UN    </v>
          </cell>
          <cell r="D1025" t="str">
            <v>250,98</v>
          </cell>
        </row>
        <row r="1026">
          <cell r="A1026">
            <v>43095</v>
          </cell>
          <cell r="B1026" t="str">
            <v>CAIXA MODULAR PARA MEDIDOR DE ENERGIA AGRUPADA, EM POLICARBONATO /  TERMOPLASTICO, COM SUPORTE PARA DISJUNTOR (PADRAO DA CONCESSIONARIA LOCAL)</v>
          </cell>
          <cell r="C1026" t="str">
            <v xml:space="preserve">UN    </v>
          </cell>
          <cell r="D1026" t="str">
            <v>104,71</v>
          </cell>
        </row>
        <row r="1027">
          <cell r="A1027">
            <v>1871</v>
          </cell>
          <cell r="B1027" t="str">
            <v>CAIXA OCTOGONAL DE FUNDO MOVEL, EM PVC, DE 3" X 3", PARA ELETRODUTO FLEXIVEL CORRUGADO</v>
          </cell>
          <cell r="C1027" t="str">
            <v xml:space="preserve">UN    </v>
          </cell>
          <cell r="D1027" t="str">
            <v>2,59</v>
          </cell>
        </row>
        <row r="1028">
          <cell r="A1028">
            <v>12001</v>
          </cell>
          <cell r="B1028" t="str">
            <v>CAIXA OCTOGONAL DE FUNDO MOVEL, EM PVC, DE 4" X 4", PARA ELETRODUTO FLEXIVEL CORRUGADO</v>
          </cell>
          <cell r="C1028" t="str">
            <v xml:space="preserve">UN    </v>
          </cell>
          <cell r="D1028" t="str">
            <v>3,75</v>
          </cell>
        </row>
        <row r="1029">
          <cell r="A1029">
            <v>11882</v>
          </cell>
          <cell r="B1029" t="str">
            <v>CAIXA PARA HIDROMETRO CONCRETO PRE MOLDADO, *0,24 M X 0,45 M X 0,30* M (L X C X A)</v>
          </cell>
          <cell r="C1029" t="str">
            <v xml:space="preserve">UN    </v>
          </cell>
          <cell r="D1029" t="str">
            <v>48,28</v>
          </cell>
        </row>
        <row r="1030">
          <cell r="A1030">
            <v>1068</v>
          </cell>
          <cell r="B1030" t="str">
            <v>CAIXA PARA MEDICAO COLETIVA TIPO L, PADRAO BIFASICO OU TRIFASICO, PARA ATE 4 MEDIDORES, SEM BARRAMENTO E COM PORTAS INFERIOR E SUPERIOR</v>
          </cell>
          <cell r="C1030" t="str">
            <v xml:space="preserve">UN    </v>
          </cell>
          <cell r="D1030" t="str">
            <v>1.022,41</v>
          </cell>
        </row>
        <row r="1031">
          <cell r="A1031">
            <v>39690</v>
          </cell>
          <cell r="B1031" t="str">
            <v>CAIXA PARA MEDICAO COLETIVA TIPO M, PADRAO BIFASICO OU TRIFASICO, PARA ATE 8 MEDIDORES, SEM BARRAMENTO E COM PORTAS INFERIOR E SUPERIOR</v>
          </cell>
          <cell r="C1031" t="str">
            <v xml:space="preserve">UN    </v>
          </cell>
          <cell r="D1031" t="str">
            <v>1.715,27</v>
          </cell>
        </row>
        <row r="1032">
          <cell r="A1032">
            <v>39691</v>
          </cell>
          <cell r="B1032" t="str">
            <v>CAIXA PARA MEDICAO COLETIVA TIPO N, PADRAO BIFASICO OU TRIFASICO, PARA ATE 12 MEDIDORES, SEM BARRAMENTO E COM PORTAS INFERIOR E SUPERIOR</v>
          </cell>
          <cell r="C1032" t="str">
            <v xml:space="preserve">UN    </v>
          </cell>
          <cell r="D1032" t="str">
            <v>2.157,33</v>
          </cell>
        </row>
        <row r="1033">
          <cell r="A1033">
            <v>39808</v>
          </cell>
          <cell r="B1033" t="str">
            <v>CAIXA PARA MEDIDOR MONOFASICO, EM POLICARBONATO / TERMOPLASTICO, PARA ALOJAR 1 DISJUNTOR (PADRAO DA CONCESSIONARIA LOCAL)</v>
          </cell>
          <cell r="C1033" t="str">
            <v xml:space="preserve">UN    </v>
          </cell>
          <cell r="D1033" t="str">
            <v>54,66</v>
          </cell>
        </row>
        <row r="1034">
          <cell r="A1034">
            <v>39809</v>
          </cell>
          <cell r="B1034" t="str">
            <v>CAIXA PARA MEDIDOR POLIFASICO, EM POLICARBONATO / TERMOPLASTICO, PARA ALOJAR 1 DISJUNTOR (PADRAO DA CONCESSIONARIA LOCAL)</v>
          </cell>
          <cell r="C1034" t="str">
            <v xml:space="preserve">UN    </v>
          </cell>
          <cell r="D1034" t="str">
            <v>129,66</v>
          </cell>
        </row>
        <row r="1035">
          <cell r="A1035">
            <v>43439</v>
          </cell>
          <cell r="B1035" t="str">
            <v>CAIXA PRE-MOLDADA PARA BOCA DE LOBO, EM CONCRETO ARMADO, COM FCK DE 25 MPA, COM DIMENSOES 1,10 X 0,65 X 1,00 M (COMPRIMENTO X LARGURA X ALTURA)</v>
          </cell>
          <cell r="C1035" t="str">
            <v xml:space="preserve">UN    </v>
          </cell>
          <cell r="D1035" t="str">
            <v>221,64</v>
          </cell>
        </row>
        <row r="1036">
          <cell r="A1036">
            <v>11713</v>
          </cell>
          <cell r="B1036" t="str">
            <v>CAIXA SIFONADA PVC 150 X 150 X 50MM COM TAMPA CEGA QUADRADA BRANCA</v>
          </cell>
          <cell r="C1036" t="str">
            <v xml:space="preserve">UN    </v>
          </cell>
          <cell r="D1036" t="str">
            <v>26,23</v>
          </cell>
        </row>
        <row r="1037">
          <cell r="A1037">
            <v>11716</v>
          </cell>
          <cell r="B1037" t="str">
            <v>CAIXA SIFONADA PVC, 100 X 100 X 40 MM, COM GRELHA REDONDA BRANCA</v>
          </cell>
          <cell r="C1037" t="str">
            <v xml:space="preserve">UN    </v>
          </cell>
          <cell r="D1037" t="str">
            <v>11,20</v>
          </cell>
        </row>
        <row r="1038">
          <cell r="A1038">
            <v>5103</v>
          </cell>
          <cell r="B1038" t="str">
            <v>CAIXA SIFONADA PVC, 100 X 100 X 50 MM, COM GRELHA REDONDA BRANCA</v>
          </cell>
          <cell r="C1038" t="str">
            <v xml:space="preserve">UN    </v>
          </cell>
          <cell r="D1038" t="str">
            <v>11,36</v>
          </cell>
        </row>
        <row r="1039">
          <cell r="A1039">
            <v>11712</v>
          </cell>
          <cell r="B1039" t="str">
            <v>CAIXA SIFONADA PVC, 150 X 150 X 50 MM, COM GRELHA QUADRADA BRANCA (NBR 5688)</v>
          </cell>
          <cell r="C1039" t="str">
            <v xml:space="preserve">UN    </v>
          </cell>
          <cell r="D1039" t="str">
            <v>26,45</v>
          </cell>
        </row>
        <row r="1040">
          <cell r="A1040">
            <v>11717</v>
          </cell>
          <cell r="B1040" t="str">
            <v>CAIXA SIFONADA PVC, 150 X 150 X 50 MM, COM GRELHA REDONDA BRANCA</v>
          </cell>
          <cell r="C1040" t="str">
            <v xml:space="preserve">UN    </v>
          </cell>
          <cell r="D1040" t="str">
            <v>28,74</v>
          </cell>
        </row>
        <row r="1041">
          <cell r="A1041">
            <v>11714</v>
          </cell>
          <cell r="B1041" t="str">
            <v>CAIXA SIFONADA PVC, 150 X 185 X 75 MM, COM GRELHA QUADRADA BRANCA</v>
          </cell>
          <cell r="C1041" t="str">
            <v xml:space="preserve">UN    </v>
          </cell>
          <cell r="D1041" t="str">
            <v>35,76</v>
          </cell>
        </row>
        <row r="1042">
          <cell r="A1042">
            <v>11715</v>
          </cell>
          <cell r="B1042" t="str">
            <v>CAIXA SIFONADA PVC, 150 X 185 X 75 MM, COM TAMPA CEGA QUADRADA BRANCA</v>
          </cell>
          <cell r="C1042" t="str">
            <v xml:space="preserve">UN    </v>
          </cell>
          <cell r="D1042" t="str">
            <v>41,14</v>
          </cell>
        </row>
        <row r="1043">
          <cell r="A1043">
            <v>11880</v>
          </cell>
          <cell r="B1043" t="str">
            <v>CAIXA SIFONADA PVC, 250 X 230 X 75 MM, COM TAMPA E PORTA TAMPA QUADRADA BRANCA</v>
          </cell>
          <cell r="C1043" t="str">
            <v xml:space="preserve">UN    </v>
          </cell>
          <cell r="D1043" t="str">
            <v>73,96</v>
          </cell>
        </row>
        <row r="1044">
          <cell r="A1044">
            <v>1106</v>
          </cell>
          <cell r="B1044" t="str">
            <v>CAL HIDRATADA CH-I PARA ARGAMASSAS</v>
          </cell>
          <cell r="C1044" t="str">
            <v xml:space="preserve">KG    </v>
          </cell>
          <cell r="D1044" t="str">
            <v>1,20</v>
          </cell>
        </row>
        <row r="1045">
          <cell r="A1045">
            <v>11161</v>
          </cell>
          <cell r="B1045" t="str">
            <v>CAL HIDRATADA PARA PINTURA</v>
          </cell>
          <cell r="C1045" t="str">
            <v xml:space="preserve">KG    </v>
          </cell>
          <cell r="D1045" t="str">
            <v>2,00</v>
          </cell>
        </row>
        <row r="1046">
          <cell r="A1046">
            <v>1107</v>
          </cell>
          <cell r="B1046" t="str">
            <v>CAL VIRGEM COMUM PARA ARGAMASSAS (NBR 6453)</v>
          </cell>
          <cell r="C1046" t="str">
            <v xml:space="preserve">KG    </v>
          </cell>
          <cell r="D1046" t="str">
            <v>1,02</v>
          </cell>
        </row>
        <row r="1047">
          <cell r="A1047">
            <v>4758</v>
          </cell>
          <cell r="B1047" t="str">
            <v>CALAFETADOR / CALAFATE</v>
          </cell>
          <cell r="C1047" t="str">
            <v xml:space="preserve">H     </v>
          </cell>
          <cell r="D1047" t="str">
            <v>16,08</v>
          </cell>
        </row>
        <row r="1048">
          <cell r="A1048">
            <v>41080</v>
          </cell>
          <cell r="B1048" t="str">
            <v>CALAFETADOR / CALAFATE (MENSALISTA)</v>
          </cell>
          <cell r="C1048" t="str">
            <v xml:space="preserve">MES   </v>
          </cell>
          <cell r="D1048" t="str">
            <v>2.807,18</v>
          </cell>
        </row>
        <row r="1049">
          <cell r="A1049">
            <v>25963</v>
          </cell>
          <cell r="B1049" t="str">
            <v>CALCARIO DOLOMITICO A (POSTO PEDREIRA/FORNECEDOR, SEM FRETE)</v>
          </cell>
          <cell r="C1049" t="str">
            <v xml:space="preserve">KG    </v>
          </cell>
          <cell r="D1049" t="str">
            <v>0,09</v>
          </cell>
        </row>
        <row r="1050">
          <cell r="A1050">
            <v>4759</v>
          </cell>
          <cell r="B1050" t="str">
            <v>CALCETEIRO</v>
          </cell>
          <cell r="C1050" t="str">
            <v xml:space="preserve">H     </v>
          </cell>
          <cell r="D1050" t="str">
            <v>13,44</v>
          </cell>
        </row>
        <row r="1051">
          <cell r="A1051">
            <v>41068</v>
          </cell>
          <cell r="B1051" t="str">
            <v>CALCETEIRO  (MENSALISTA)</v>
          </cell>
          <cell r="C1051" t="str">
            <v xml:space="preserve">MES   </v>
          </cell>
          <cell r="D1051" t="str">
            <v>2.343,90</v>
          </cell>
        </row>
        <row r="1052">
          <cell r="A1052">
            <v>1108</v>
          </cell>
          <cell r="B1052" t="str">
            <v>CALHA MOLDURA AMERICANA DE CHAPA DE ACO GALVANIZADA NUM 26, CORTE 33 CM</v>
          </cell>
          <cell r="C1052" t="str">
            <v xml:space="preserve">M     </v>
          </cell>
          <cell r="D1052" t="str">
            <v>16,67</v>
          </cell>
        </row>
        <row r="1053">
          <cell r="A1053">
            <v>1117</v>
          </cell>
          <cell r="B1053" t="str">
            <v>CALHA PARA AGUA FURTADA DE CHAPA DE ACO GALVANIZADA NUM 26, CORTE 40 CM</v>
          </cell>
          <cell r="C1053" t="str">
            <v xml:space="preserve">M     </v>
          </cell>
          <cell r="D1053" t="str">
            <v>16,80</v>
          </cell>
        </row>
        <row r="1054">
          <cell r="A1054">
            <v>1118</v>
          </cell>
          <cell r="B1054" t="str">
            <v>CALHA PARA AGUA FURTADA DE CHAPA DE ACO GALVANIZADA NUM 26, CORTE 50 CM</v>
          </cell>
          <cell r="C1054" t="str">
            <v xml:space="preserve">M     </v>
          </cell>
          <cell r="D1054" t="str">
            <v>19,86</v>
          </cell>
        </row>
        <row r="1055">
          <cell r="A1055">
            <v>1110</v>
          </cell>
          <cell r="B1055" t="str">
            <v>CALHA PLATIBANDA DE CHAPA DE ACO GALVANIZADA NUM 26, CORTE 45 CM</v>
          </cell>
          <cell r="C1055" t="str">
            <v xml:space="preserve">M     </v>
          </cell>
          <cell r="D1055" t="str">
            <v>19,86</v>
          </cell>
        </row>
        <row r="1056">
          <cell r="A1056">
            <v>12618</v>
          </cell>
          <cell r="B1056" t="str">
            <v>CALHA PLUVIAL DE PVC, DIAMETRO ENTRE 119 E 170 MM, COMPRIMENTO DE 3 M, PARA DRENAGEM PREDIAL</v>
          </cell>
          <cell r="C1056" t="str">
            <v xml:space="preserve">UN    </v>
          </cell>
          <cell r="D1056" t="str">
            <v>38,64</v>
          </cell>
        </row>
        <row r="1057">
          <cell r="A1057">
            <v>40784</v>
          </cell>
          <cell r="B1057" t="str">
            <v>CALHA QUADRADA DE CHAPA DE ACO GALVANIZADA NUM 24, CORTE 100 CM</v>
          </cell>
          <cell r="C1057" t="str">
            <v xml:space="preserve">M     </v>
          </cell>
          <cell r="D1057" t="str">
            <v>54,78</v>
          </cell>
        </row>
        <row r="1058">
          <cell r="A1058">
            <v>40782</v>
          </cell>
          <cell r="B1058" t="str">
            <v>CALHA QUADRADA DE CHAPA DE ACO GALVANIZADA NUM 24, CORTE 33 CM</v>
          </cell>
          <cell r="C1058" t="str">
            <v xml:space="preserve">M     </v>
          </cell>
          <cell r="D1058" t="str">
            <v>21,49</v>
          </cell>
        </row>
        <row r="1059">
          <cell r="A1059">
            <v>40783</v>
          </cell>
          <cell r="B1059" t="str">
            <v>CALHA QUADRADA DE CHAPA DE ACO GALVANIZADA NUM 24, CORTE 50 CM</v>
          </cell>
          <cell r="C1059" t="str">
            <v xml:space="preserve">M     </v>
          </cell>
          <cell r="D1059" t="str">
            <v>28,00</v>
          </cell>
        </row>
        <row r="1060">
          <cell r="A1060">
            <v>1109</v>
          </cell>
          <cell r="B1060" t="str">
            <v>CALHA QUADRADA DE CHAPA DE ACO GALVANIZADA NUM 26, CORTE 33 CM</v>
          </cell>
          <cell r="C1060" t="str">
            <v xml:space="preserve">M     </v>
          </cell>
          <cell r="D1060" t="str">
            <v>16,67</v>
          </cell>
        </row>
        <row r="1061">
          <cell r="A1061">
            <v>1119</v>
          </cell>
          <cell r="B1061" t="str">
            <v>CALHA QUADRADA DE CHAPA DE ACO GALVANIZADA NUM 28, CORTE 25 CM</v>
          </cell>
          <cell r="C1061" t="str">
            <v xml:space="preserve">M     </v>
          </cell>
          <cell r="D1061" t="str">
            <v>10,74</v>
          </cell>
        </row>
        <row r="1062">
          <cell r="A1062">
            <v>13115</v>
          </cell>
          <cell r="B1062" t="str">
            <v>CALHA/CANALETA DE CONCRETO SIMPLES, TIPO MEIA CANA, DIAMETRO DE 20 CM, PARA AGUA PLUVIAL</v>
          </cell>
          <cell r="C1062" t="str">
            <v xml:space="preserve">M     </v>
          </cell>
          <cell r="D1062" t="str">
            <v>12,97</v>
          </cell>
        </row>
        <row r="1063">
          <cell r="A1063">
            <v>10541</v>
          </cell>
          <cell r="B1063" t="str">
            <v>CALHA/CANALETA DE CONCRETO SIMPLES, TIPO MEIA CANA, DIAMETRO DE 30 CM, PARA AGUA PLUVIAL</v>
          </cell>
          <cell r="C1063" t="str">
            <v xml:space="preserve">M     </v>
          </cell>
          <cell r="D1063" t="str">
            <v>15,85</v>
          </cell>
        </row>
        <row r="1064">
          <cell r="A1064">
            <v>10542</v>
          </cell>
          <cell r="B1064" t="str">
            <v>CALHA/CANALETA DE CONCRETO SIMPLES, TIPO MEIA CANA, DIAMETRO DE 40 CM, PARA AGUA PLUVIAL</v>
          </cell>
          <cell r="C1064" t="str">
            <v xml:space="preserve">M     </v>
          </cell>
          <cell r="D1064" t="str">
            <v>20,73</v>
          </cell>
        </row>
        <row r="1065">
          <cell r="A1065">
            <v>10543</v>
          </cell>
          <cell r="B1065" t="str">
            <v>CALHA/CANALETA DE CONCRETO SIMPLES, TIPO MEIA CANA, DIAMETRO DE 50 CM, PARA AGUA PLUVIAL</v>
          </cell>
          <cell r="C1065" t="str">
            <v xml:space="preserve">M     </v>
          </cell>
          <cell r="D1065" t="str">
            <v>33,63</v>
          </cell>
        </row>
        <row r="1066">
          <cell r="A1066">
            <v>10544</v>
          </cell>
          <cell r="B1066" t="str">
            <v>CALHA/CANALETA DE CONCRETO SIMPLES, TIPO MEIA CANA, DIAMETRO DE 60 CM, PARA AGUA PLUVIAL</v>
          </cell>
          <cell r="C1066" t="str">
            <v xml:space="preserve">M     </v>
          </cell>
          <cell r="D1066" t="str">
            <v>43,50</v>
          </cell>
        </row>
        <row r="1067">
          <cell r="A1067">
            <v>10545</v>
          </cell>
          <cell r="B1067" t="str">
            <v>CALHA/CANALETA DE CONCRETO SIMPLES, TIPO MEIA CANA, DIAMETRO DE 80 CM, PARA AGUA PLUVIAL</v>
          </cell>
          <cell r="C1067" t="str">
            <v xml:space="preserve">M     </v>
          </cell>
          <cell r="D1067" t="str">
            <v>81,29</v>
          </cell>
        </row>
        <row r="1068">
          <cell r="A1068">
            <v>38365</v>
          </cell>
          <cell r="B1068" t="str">
            <v>CAMADA SEPARADORA DE FILME DE POLIETILENO 20 A 25 MICRA</v>
          </cell>
          <cell r="C1068" t="str">
            <v xml:space="preserve">M2    </v>
          </cell>
          <cell r="D1068" t="str">
            <v>1,81</v>
          </cell>
        </row>
        <row r="1069">
          <cell r="A1069">
            <v>37745</v>
          </cell>
          <cell r="B1069" t="str">
            <v>CAMINHAO TOCO, PESO BRUTO TOTAL 13000 KG, CARGA UTIL MAXIMA 7925 KG, DISTANCIA ENTRE EIXOS 4,80 M, POTENCIA 189 CV (INCLUI CABINE E CHASSI, NAO INCLUI CARROCERIA)</v>
          </cell>
          <cell r="C1069" t="str">
            <v xml:space="preserve">UN    </v>
          </cell>
          <cell r="D1069" t="str">
            <v>283.251,99</v>
          </cell>
        </row>
        <row r="1070">
          <cell r="A1070">
            <v>37754</v>
          </cell>
          <cell r="B1070" t="str">
            <v>CAMINHAO TOCO, PESO BRUTO TOTAL 14300 KG, CARGA UTIL MAXIMA 9590 KG, DISTANCIA ENTRE EIXOS 4,76 M, POTENCIA 185 CV (INCLUI CABINE E CHASSI, NAO INCLUI CARROCERIA)</v>
          </cell>
          <cell r="C1070" t="str">
            <v xml:space="preserve">UN    </v>
          </cell>
          <cell r="D1070" t="str">
            <v>295.801,12</v>
          </cell>
        </row>
        <row r="1071">
          <cell r="A1071">
            <v>37748</v>
          </cell>
          <cell r="B1071" t="str">
            <v>CAMINHAO TOCO, PESO BRUTO TOTAL 14300 KG, CARGA UTIL MAXIMA 9710 KG, DISTANCIA ENTRE EIXOS 3,56 M, POTENCIA 185 CV (INCLUI CABINE E CHASSI, NAO INCLUI CARROCERIA)</v>
          </cell>
          <cell r="C1071" t="str">
            <v xml:space="preserve">UN    </v>
          </cell>
          <cell r="D1071" t="str">
            <v>301.134,50</v>
          </cell>
        </row>
        <row r="1072">
          <cell r="A1072">
            <v>37761</v>
          </cell>
          <cell r="B1072" t="str">
            <v>CAMINHAO TOCO, PESO BRUTO TOTAL 16000 KG, CARGA UTIL MAXIMA DE 10685 KG, DISTANCIA ENTRE EIXOS 4,8M, POTENCIA 189 CV (INCLUI CABINE E CHASSI, NAO INCLUI CARROCERIA)</v>
          </cell>
          <cell r="C1072" t="str">
            <v xml:space="preserve">UN    </v>
          </cell>
          <cell r="D1072" t="str">
            <v>249.190,03</v>
          </cell>
        </row>
        <row r="1073">
          <cell r="A1073">
            <v>37757</v>
          </cell>
          <cell r="B1073" t="str">
            <v>CAMINHAO TOCO, PESO BRUTO TOTAL 16000 KG, CARGA UTIL MAXIMA 10600 KG, DISTANCIA ENTRE EIXOS 4,80 M, POTENCIA 275 CV (INCLUI CABINE E CHASSI, NAO INCLUI CARROCERIA)</v>
          </cell>
          <cell r="C1073" t="str">
            <v xml:space="preserve">UN    </v>
          </cell>
          <cell r="D1073" t="str">
            <v>346.894,03</v>
          </cell>
        </row>
        <row r="1074">
          <cell r="A1074">
            <v>37759</v>
          </cell>
          <cell r="B1074" t="str">
            <v>CAMINHAO TOCO, PESO BRUTO TOTAL 16000 KG, CARGA UTIL MAXIMA 10780 KG, DISTANCIA ENTRE EIXOS 3,56 M, POTENCIA 275 CV (INCLUI CABINE E CHASSI, NAO INCLUI CARROCERIA)</v>
          </cell>
          <cell r="C1074" t="str">
            <v xml:space="preserve">UN    </v>
          </cell>
          <cell r="D1074" t="str">
            <v>348.238,60</v>
          </cell>
        </row>
        <row r="1075">
          <cell r="A1075">
            <v>37766</v>
          </cell>
          <cell r="B1075" t="str">
            <v>CAMINHAO TOCO, PESO BRUTO TOTAL 16000 KG, CARGA UTIL MAXIMA 11030 KG, DISTANCIA ENTRE EIXOS 3,56M, POTENCIA 186 CV (INCLUI CABINE E CHASSI, NAO INCLUI CARROCERIA)</v>
          </cell>
          <cell r="C1075" t="str">
            <v xml:space="preserve">UN    </v>
          </cell>
          <cell r="D1075" t="str">
            <v>348.238,57</v>
          </cell>
        </row>
        <row r="1076">
          <cell r="A1076">
            <v>37752</v>
          </cell>
          <cell r="B1076" t="str">
            <v>CAMINHAO TOCO, PESO BRUTO TOTAL 16000 KG, CARGA UTIL MAXIMA 11130 KG, DISTANCIA ENTRE EIXOS 5,36 M, POTENCIA 185 CV (INCLUI CABINE E CHASSI, NAO INCLUI CARROCERIA)</v>
          </cell>
          <cell r="C1076" t="str">
            <v xml:space="preserve">UN    </v>
          </cell>
          <cell r="D1076" t="str">
            <v>315.790,10</v>
          </cell>
        </row>
        <row r="1077">
          <cell r="A1077">
            <v>37760</v>
          </cell>
          <cell r="B1077" t="str">
            <v>CAMINHAO TOCO, PESO BRUTO TOTAL 16000 KG, CARGA UTIL MAXIMA 13071 KG, DISTANCIA ENTRE EIXOS 4,80 M, POTENCIA 230 CV (INCLUI CABINE E CHASSI, NAO INCLUI CARROCERIA)</v>
          </cell>
          <cell r="C1077" t="str">
            <v xml:space="preserve">UN    </v>
          </cell>
          <cell r="D1077" t="str">
            <v>332.552,16</v>
          </cell>
        </row>
        <row r="1078">
          <cell r="A1078">
            <v>37765</v>
          </cell>
          <cell r="B1078" t="str">
            <v>CAMINHAO TOCO, PESO BRUTO TOTAL 8250 KG, CARGA UTIL MAXIMA 5110 KG, DISTANCIA ENTRE EIXOS 4,30 M, POTENCIA 162 CV (INCLUI CABINE E CHASSI, NAO INCLUI CARROCERIA)</v>
          </cell>
          <cell r="C1078" t="str">
            <v xml:space="preserve">UN    </v>
          </cell>
          <cell r="D1078" t="str">
            <v>232.159,08</v>
          </cell>
        </row>
        <row r="1079">
          <cell r="A1079">
            <v>37746</v>
          </cell>
          <cell r="B1079" t="str">
            <v>CAMINHAO TOCO, PESO BRUTO TOTAL 9000 KG, CARGA UTIL MAXIMA 5940 KG, DISTANCIA ENTRE EIXOS 3,69 M, POTENCIA 177 CV (INCLUI CABINE E CHASSI, NAO INCLUI CARROCERIA)</v>
          </cell>
          <cell r="C1079" t="str">
            <v xml:space="preserve">UN    </v>
          </cell>
          <cell r="D1079" t="str">
            <v>254.523,41</v>
          </cell>
        </row>
        <row r="1080">
          <cell r="A1080">
            <v>37750</v>
          </cell>
          <cell r="B1080" t="str">
            <v>CAMINHAO TOCO, PESO BRUTO TOTAL 9600 KG, CARGA UTIL MAXIMA 6110 KG, DISTANCIA ENTRE EIXOS 3,70 M, POTENCIA 156 CV (INCLUI CABINE E CHASSI, NAO INCLUI CARROCERIA)</v>
          </cell>
          <cell r="C1080" t="str">
            <v xml:space="preserve">UN    </v>
          </cell>
          <cell r="D1080" t="str">
            <v>253.627,06</v>
          </cell>
        </row>
        <row r="1081">
          <cell r="A1081">
            <v>37753</v>
          </cell>
          <cell r="B1081" t="str">
            <v>CAMINHAO TOCO, PESO BRUTO TOTAL 9600 KG, CARGA UTIL MAXIMA 6200 KG, DISTANCIA ENTRE EIXOS 3,10 M, POTENCIA 156 CV (INCLUI CABINE E CHASSI, NAO INCLUI CARROCERIA)</v>
          </cell>
          <cell r="C1081" t="str">
            <v xml:space="preserve">UN    </v>
          </cell>
          <cell r="D1081" t="str">
            <v>252.730,68</v>
          </cell>
        </row>
        <row r="1082">
          <cell r="A1082">
            <v>37756</v>
          </cell>
          <cell r="B1082" t="str">
            <v>CAMINHAO TOCO, PESO BRUTO TOTAL 9700 KG, CARGA UTIL MAXIMA 6360 KG, DISTANCIA ENTRE EIXOS 4,30 M, POTENCIA 160 CV (INCLUI CABINE E CHASSI, NAO INCLUI CARROCERIA)</v>
          </cell>
          <cell r="C1082" t="str">
            <v xml:space="preserve">UN    </v>
          </cell>
          <cell r="D1082" t="str">
            <v>249.190,03</v>
          </cell>
        </row>
        <row r="1083">
          <cell r="A1083">
            <v>37755</v>
          </cell>
          <cell r="B1083" t="str">
            <v>CAMINHAO TRUCADO, PESO BRUTO TOTAL 22000 KG, CARGA UTIL MAXIMA 15350 KG, DISTANCIA ENTRE EIXOS 5,17 M, POTENCIA 238 CV (INCLUI CABINE E CHASSI, NAO INCLUI CARROCERIA)</v>
          </cell>
          <cell r="C1083" t="str">
            <v xml:space="preserve">UN    </v>
          </cell>
          <cell r="D1083" t="str">
            <v>362.132,28</v>
          </cell>
        </row>
        <row r="1084">
          <cell r="A1084">
            <v>37758</v>
          </cell>
          <cell r="B1084" t="str">
            <v>CAMINHAO TRUCADO, PESO BRUTO TOTAL 23000 KG, CARGA UTIL MAXIMA 15378 KG, DISTANCIA ENTRE EIXOS 4,80 M, POTENCIA 326 CV (INCLUI CABINE E CHASSI, NAO INCLUI CARROCERIA)</v>
          </cell>
          <cell r="C1084" t="str">
            <v xml:space="preserve">UN    </v>
          </cell>
          <cell r="D1084" t="str">
            <v>408.743,38</v>
          </cell>
        </row>
        <row r="1085">
          <cell r="A1085">
            <v>37747</v>
          </cell>
          <cell r="B1085" t="str">
            <v>CAMINHAO TRUCADO, PESO BRUTO TOTAL 23000 KG, CARGA UTIL MAXIMA 15935 KG, DISTANCIA ENTRE EIXOS 4,80 M, POTENCIA 230 CV (INCLUI CABINE E CHASSI, NAO INCLUI CARROCERIA)</v>
          </cell>
          <cell r="C1085" t="str">
            <v xml:space="preserve">UN    </v>
          </cell>
          <cell r="D1085" t="str">
            <v>367.779,39</v>
          </cell>
        </row>
        <row r="1086">
          <cell r="A1086">
            <v>37767</v>
          </cell>
          <cell r="B1086" t="str">
            <v>CAMINHAO TRUCADO, PESO BRUTO TOTAL 23000 KG, CARGA UTIL MAXIMA 15940 KG, DISTANCIA ENTRE EIXOS 3,60 M, POTENCIA 286 CV (INCLUI CABINE E CHASSI, NAO INCLUI CARROCERIA)</v>
          </cell>
          <cell r="C1086" t="str">
            <v xml:space="preserve">UN    </v>
          </cell>
          <cell r="D1086" t="str">
            <v>388.126,94</v>
          </cell>
        </row>
        <row r="1087">
          <cell r="A1087">
            <v>37751</v>
          </cell>
          <cell r="B1087" t="str">
            <v>CAMINHAO TRUCADO, PESO BRUTO TOTAL 23000 KG, CARGA UTIL MAXIMA 16190 KG, DISTANCIA ENTRE EIXOS 3,60 M, POTENCIA 286 CV (INCLUI CABINE E CHASSI, NAO INCLUI CARROCERIA)</v>
          </cell>
          <cell r="C1087" t="str">
            <v xml:space="preserve">UN    </v>
          </cell>
          <cell r="D1087" t="str">
            <v>388.126,94</v>
          </cell>
        </row>
        <row r="1088">
          <cell r="A1088">
            <v>37749</v>
          </cell>
          <cell r="B1088" t="str">
            <v>CAMINHAO TRUCADO, PESO BRUTO TOTAL 23000 KG, CARGA UTIL MAXIMA 16360 KG, CABINE ESTENDIDA, DISTANCIA ENTRE EIXOS 3,56 M, POTENCIA 275 CV (INCLUI CABINE E CHASSI, NAO INCLUI CARROCERIA)</v>
          </cell>
          <cell r="C1088" t="str">
            <v xml:space="preserve">UN    </v>
          </cell>
          <cell r="D1088" t="str">
            <v>383.645,10</v>
          </cell>
        </row>
        <row r="1089">
          <cell r="A1089">
            <v>1159</v>
          </cell>
          <cell r="B1089" t="str">
            <v>CAMINHONETE COM MOTOR A DIESEL, POTENCIA *160* CV, CABINE DUPLA, 4X4</v>
          </cell>
          <cell r="C1089" t="str">
            <v xml:space="preserve">UN    </v>
          </cell>
          <cell r="D1089" t="str">
            <v>173.590,00</v>
          </cell>
        </row>
        <row r="1090">
          <cell r="A1090">
            <v>12114</v>
          </cell>
          <cell r="B1090" t="str">
            <v>CAMPAINHA ALTA POTENCIA 110V / 220V, DIAMETRO 150 MM</v>
          </cell>
          <cell r="C1090" t="str">
            <v xml:space="preserve">UN    </v>
          </cell>
          <cell r="D1090" t="str">
            <v>103,22</v>
          </cell>
        </row>
        <row r="1091">
          <cell r="A1091">
            <v>38106</v>
          </cell>
          <cell r="B1091" t="str">
            <v>CAMPAINHA CIGARRA 127 V / 220 V (APENAS MODULO)</v>
          </cell>
          <cell r="C1091" t="str">
            <v xml:space="preserve">UN    </v>
          </cell>
          <cell r="D1091" t="str">
            <v>14,02</v>
          </cell>
        </row>
        <row r="1092">
          <cell r="A1092">
            <v>38085</v>
          </cell>
          <cell r="B1092" t="str">
            <v>CAMPAINHA CIGARRA 127 V / 220 V, CONJUNTO MONTADO PARA EMBUTIR 4" X 2" (PLACA + SUPORTE + MODULO)</v>
          </cell>
          <cell r="C1092" t="str">
            <v xml:space="preserve">UN    </v>
          </cell>
          <cell r="D1092" t="str">
            <v>16,57</v>
          </cell>
        </row>
        <row r="1093">
          <cell r="A1093">
            <v>38599</v>
          </cell>
          <cell r="B1093" t="str">
            <v>CANALETA DE CONCRETO ESTRUTURAL 14 X 19 X 29 CM, FBK 14 MPA (NBR 6136)</v>
          </cell>
          <cell r="C1093" t="str">
            <v xml:space="preserve">UN    </v>
          </cell>
          <cell r="D1093" t="str">
            <v>3,75</v>
          </cell>
        </row>
        <row r="1094">
          <cell r="A1094">
            <v>38596</v>
          </cell>
          <cell r="B1094" t="str">
            <v>CANALETA DE CONCRETO ESTRUTURAL 14 X 19 X 29 CM, FBK 4,5 MPA (NBR 6136)</v>
          </cell>
          <cell r="C1094" t="str">
            <v xml:space="preserve">UN    </v>
          </cell>
          <cell r="D1094" t="str">
            <v>3,11</v>
          </cell>
        </row>
        <row r="1095">
          <cell r="A1095">
            <v>38600</v>
          </cell>
          <cell r="B1095" t="str">
            <v>CANALETA DE CONCRETO ESTRUTURAL 14 X 19 X 39 CM, FBK 14 MPA (NBR 6136)</v>
          </cell>
          <cell r="C1095" t="str">
            <v xml:space="preserve">UN    </v>
          </cell>
          <cell r="D1095" t="str">
            <v>3,97</v>
          </cell>
        </row>
        <row r="1096">
          <cell r="A1096">
            <v>38597</v>
          </cell>
          <cell r="B1096" t="str">
            <v>CANALETA DE CONCRETO ESTRUTURAL 14 X 19 X 39 CM, FBK 4,5 MPA (NBR 6136)</v>
          </cell>
          <cell r="C1096" t="str">
            <v xml:space="preserve">UN    </v>
          </cell>
          <cell r="D1096" t="str">
            <v>3,13</v>
          </cell>
        </row>
        <row r="1097">
          <cell r="A1097">
            <v>659</v>
          </cell>
          <cell r="B1097" t="str">
            <v>CANALETA DE CONCRETO 14 X 19 X 19 CM (CLASSE C - NBR 6136)</v>
          </cell>
          <cell r="C1097" t="str">
            <v xml:space="preserve">UN    </v>
          </cell>
          <cell r="D1097" t="str">
            <v>1,80</v>
          </cell>
        </row>
        <row r="1098">
          <cell r="A1098">
            <v>660</v>
          </cell>
          <cell r="B1098" t="str">
            <v>CANALETA DE CONCRETO 19 X 19 X 19 CM (CLASSE C - NBR 6136)</v>
          </cell>
          <cell r="C1098" t="str">
            <v xml:space="preserve">UN    </v>
          </cell>
          <cell r="D1098" t="str">
            <v>2,16</v>
          </cell>
        </row>
        <row r="1099">
          <cell r="A1099">
            <v>658</v>
          </cell>
          <cell r="B1099" t="str">
            <v>CANALETA DE CONCRETO 9 X 19 X 19 CM (CLASSE C - NBR 6136)</v>
          </cell>
          <cell r="C1099" t="str">
            <v xml:space="preserve">UN    </v>
          </cell>
          <cell r="D1099" t="str">
            <v>1,22</v>
          </cell>
        </row>
        <row r="1100">
          <cell r="A1100">
            <v>38548</v>
          </cell>
          <cell r="B1100" t="str">
            <v>CANALETA ESTRUTURAL CERAMICA, 14 X 19 X 19 CM, 6,0 MPA (NBR 15270)</v>
          </cell>
          <cell r="C1100" t="str">
            <v xml:space="preserve">UN    </v>
          </cell>
          <cell r="D1100" t="str">
            <v>1,27</v>
          </cell>
        </row>
        <row r="1101">
          <cell r="A1101">
            <v>34649</v>
          </cell>
          <cell r="B1101" t="str">
            <v>CANALETA ESTRUTURAL CERAMICA, 14 X 19 X 29 CM, 6,0 MPA (NBR 15270)</v>
          </cell>
          <cell r="C1101" t="str">
            <v xml:space="preserve">UN    </v>
          </cell>
          <cell r="D1101" t="str">
            <v>1,71</v>
          </cell>
        </row>
        <row r="1102">
          <cell r="A1102">
            <v>34655</v>
          </cell>
          <cell r="B1102" t="str">
            <v>CANALETA ESTRUTURAL CERAMICA, 14 X 19 X 39 CM, 6,0 MPA (NBR 15270)</v>
          </cell>
          <cell r="C1102" t="str">
            <v xml:space="preserve">UN    </v>
          </cell>
          <cell r="D1102" t="str">
            <v>2,28</v>
          </cell>
        </row>
        <row r="1103">
          <cell r="A1103">
            <v>40607</v>
          </cell>
          <cell r="B1103" t="str">
            <v>CANOPLA ACABAMENTO CROMADO PARA INSTALACAO DE SPRINKLER, SOB FORRO, 15 MM</v>
          </cell>
          <cell r="C1103" t="str">
            <v xml:space="preserve">UN    </v>
          </cell>
          <cell r="D1103" t="str">
            <v>6,21</v>
          </cell>
        </row>
        <row r="1104">
          <cell r="A1104">
            <v>585</v>
          </cell>
          <cell r="B1104" t="str">
            <v>CANTONEIRA "U" ALUMINIO ABAS IGUAIS 1 ", E = 3/32 "</v>
          </cell>
          <cell r="C1104" t="str">
            <v xml:space="preserve">KG    </v>
          </cell>
          <cell r="D1104" t="str">
            <v>24,26</v>
          </cell>
        </row>
        <row r="1105">
          <cell r="A1105">
            <v>4777</v>
          </cell>
          <cell r="B1105" t="str">
            <v>CANTONEIRA ACO ABAS IGUAIS (QUALQUER BITOLA), ESPESSURA ENTRE 1/8" E 1/4"</v>
          </cell>
          <cell r="C1105" t="str">
            <v xml:space="preserve">KG    </v>
          </cell>
          <cell r="D1105" t="str">
            <v>5,09</v>
          </cell>
        </row>
        <row r="1106">
          <cell r="A1106">
            <v>587</v>
          </cell>
          <cell r="B1106" t="str">
            <v>CANTONEIRA ALUMINIO ABAS DESIGUAIS 1" X 3/4 ", E = 1/8 "</v>
          </cell>
          <cell r="C1106" t="str">
            <v xml:space="preserve">KG    </v>
          </cell>
          <cell r="D1106" t="str">
            <v>26,00</v>
          </cell>
        </row>
        <row r="1107">
          <cell r="A1107">
            <v>590</v>
          </cell>
          <cell r="B1107" t="str">
            <v>CANTONEIRA ALUMINIO ABAS DESIGUAIS 2 1/2" X 1/2 ", E = 3/16 "</v>
          </cell>
          <cell r="C1107" t="str">
            <v xml:space="preserve">KG    </v>
          </cell>
          <cell r="D1107" t="str">
            <v>25,13</v>
          </cell>
        </row>
        <row r="1108">
          <cell r="A1108">
            <v>592</v>
          </cell>
          <cell r="B1108" t="str">
            <v>CANTONEIRA ALUMINIO ABAS IGUAIS 1 ", E = 1/8 ", 25,40 X 3,17 MM (0,408 KG/M)</v>
          </cell>
          <cell r="C1108" t="str">
            <v xml:space="preserve">KG    </v>
          </cell>
          <cell r="D1108" t="str">
            <v>26,00</v>
          </cell>
        </row>
        <row r="1109">
          <cell r="A1109">
            <v>586</v>
          </cell>
          <cell r="B1109" t="str">
            <v>CANTONEIRA ALUMINIO ABAS IGUAIS 1 ", E = 3 /16 "</v>
          </cell>
          <cell r="C1109" t="str">
            <v xml:space="preserve">M     </v>
          </cell>
          <cell r="D1109" t="str">
            <v>15,28</v>
          </cell>
        </row>
        <row r="1110">
          <cell r="A1110">
            <v>591</v>
          </cell>
          <cell r="B1110" t="str">
            <v>CANTONEIRA ALUMINIO ABAS IGUAIS 1 1/2 ", E = 3/16 "</v>
          </cell>
          <cell r="C1110" t="str">
            <v xml:space="preserve">KG    </v>
          </cell>
          <cell r="D1110" t="str">
            <v>24,26</v>
          </cell>
        </row>
        <row r="1111">
          <cell r="A1111">
            <v>588</v>
          </cell>
          <cell r="B1111" t="str">
            <v>CANTONEIRA ALUMINIO ABAS IGUAIS 1 1/4 ", E = 3/16 "</v>
          </cell>
          <cell r="C1111" t="str">
            <v xml:space="preserve">M     </v>
          </cell>
          <cell r="D1111" t="str">
            <v>24,18</v>
          </cell>
        </row>
        <row r="1112">
          <cell r="A1112">
            <v>589</v>
          </cell>
          <cell r="B1112" t="str">
            <v>CANTONEIRA ALUMINIO ABAS IGUAIS 2 ", E = 1/4 "</v>
          </cell>
          <cell r="C1112" t="str">
            <v xml:space="preserve">M     </v>
          </cell>
          <cell r="D1112" t="str">
            <v>40,87</v>
          </cell>
        </row>
        <row r="1113">
          <cell r="A1113">
            <v>584</v>
          </cell>
          <cell r="B1113" t="str">
            <v>CANTONEIRA ALUMINIO ABAS IGUAIS 2 ", E = 1/8 "</v>
          </cell>
          <cell r="C1113" t="str">
            <v xml:space="preserve">M     </v>
          </cell>
          <cell r="D1113" t="str">
            <v>25,82</v>
          </cell>
        </row>
        <row r="1114">
          <cell r="A1114">
            <v>574</v>
          </cell>
          <cell r="B1114" t="str">
            <v>CANTONEIRA FERRO GALVANIZADO DE ABAS IGUAIS, 1 1/2" X 1/4" (L X E), 3,40 KG/M</v>
          </cell>
          <cell r="C1114" t="str">
            <v xml:space="preserve">M     </v>
          </cell>
          <cell r="D1114" t="str">
            <v>18,67</v>
          </cell>
        </row>
        <row r="1115">
          <cell r="A1115">
            <v>567</v>
          </cell>
          <cell r="B1115" t="str">
            <v>CANTONEIRA FERRO GALVANIZADO DE ABAS IGUAIS, 1" X 1/8" (L X E) , 1,20KG/M</v>
          </cell>
          <cell r="C1115" t="str">
            <v xml:space="preserve">M     </v>
          </cell>
          <cell r="D1115" t="str">
            <v>6,92</v>
          </cell>
        </row>
        <row r="1116">
          <cell r="A1116">
            <v>568</v>
          </cell>
          <cell r="B1116" t="str">
            <v>CANTONEIRA FERRO GALVANIZADO DE ABAS IGUAIS, 2" X 3/8" (L X E), 6,9 KG/M</v>
          </cell>
          <cell r="C1116" t="str">
            <v xml:space="preserve">M     </v>
          </cell>
          <cell r="D1116" t="str">
            <v>41,89</v>
          </cell>
        </row>
        <row r="1117">
          <cell r="A1117">
            <v>569</v>
          </cell>
          <cell r="B1117" t="str">
            <v>CANTONEIRA FERRO GALVANIZADO DE ABAS IGUAIS, 3/4" X 1/8" (L X E)</v>
          </cell>
          <cell r="C1117" t="str">
            <v xml:space="preserve">KG    </v>
          </cell>
          <cell r="D1117" t="str">
            <v>5,82</v>
          </cell>
        </row>
        <row r="1118">
          <cell r="A1118">
            <v>1165</v>
          </cell>
          <cell r="B1118" t="str">
            <v>CAP OU TAMPAO DE FERRO GALVANIZADO, COM ROSCA BSP, DE 1 1/2"</v>
          </cell>
          <cell r="C1118" t="str">
            <v xml:space="preserve">UN    </v>
          </cell>
          <cell r="D1118" t="str">
            <v>10,35</v>
          </cell>
        </row>
        <row r="1119">
          <cell r="A1119">
            <v>1164</v>
          </cell>
          <cell r="B1119" t="str">
            <v>CAP OU TAMPAO DE FERRO GALVANIZADO, COM ROSCA BSP, DE 1 1/4"</v>
          </cell>
          <cell r="C1119" t="str">
            <v xml:space="preserve">UN    </v>
          </cell>
          <cell r="D1119" t="str">
            <v>8,38</v>
          </cell>
        </row>
        <row r="1120">
          <cell r="A1120">
            <v>1162</v>
          </cell>
          <cell r="B1120" t="str">
            <v>CAP OU TAMPAO DE FERRO GALVANIZADO, COM ROSCA BSP, DE 1/2"</v>
          </cell>
          <cell r="C1120" t="str">
            <v xml:space="preserve">UN    </v>
          </cell>
          <cell r="D1120" t="str">
            <v>2,91</v>
          </cell>
        </row>
        <row r="1121">
          <cell r="A1121">
            <v>12395</v>
          </cell>
          <cell r="B1121" t="str">
            <v>CAP OU TAMPAO DE FERRO GALVANIZADO, COM ROSCA BSP, DE 1/4"</v>
          </cell>
          <cell r="C1121" t="str">
            <v xml:space="preserve">UN    </v>
          </cell>
          <cell r="D1121" t="str">
            <v>2,83</v>
          </cell>
        </row>
        <row r="1122">
          <cell r="A1122">
            <v>1170</v>
          </cell>
          <cell r="B1122" t="str">
            <v>CAP OU TAMPAO DE FERRO GALVANIZADO, COM ROSCA BSP, DE 1"</v>
          </cell>
          <cell r="C1122" t="str">
            <v xml:space="preserve">UN    </v>
          </cell>
          <cell r="D1122" t="str">
            <v>5,49</v>
          </cell>
        </row>
        <row r="1123">
          <cell r="A1123">
            <v>1169</v>
          </cell>
          <cell r="B1123" t="str">
            <v>CAP OU TAMPAO DE FERRO GALVANIZADO, COM ROSCA BSP, DE 2 1/2"</v>
          </cell>
          <cell r="C1123" t="str">
            <v xml:space="preserve">UN    </v>
          </cell>
          <cell r="D1123" t="str">
            <v>26,97</v>
          </cell>
        </row>
        <row r="1124">
          <cell r="A1124">
            <v>1166</v>
          </cell>
          <cell r="B1124" t="str">
            <v>CAP OU TAMPAO DE FERRO GALVANIZADO, COM ROSCA BSP, DE 2"</v>
          </cell>
          <cell r="C1124" t="str">
            <v xml:space="preserve">UN    </v>
          </cell>
          <cell r="D1124" t="str">
            <v>14,95</v>
          </cell>
        </row>
        <row r="1125">
          <cell r="A1125">
            <v>1163</v>
          </cell>
          <cell r="B1125" t="str">
            <v>CAP OU TAMPAO DE FERRO GALVANIZADO, COM ROSCA BSP, DE 3/4"</v>
          </cell>
          <cell r="C1125" t="str">
            <v xml:space="preserve">UN    </v>
          </cell>
          <cell r="D1125" t="str">
            <v>3,77</v>
          </cell>
        </row>
        <row r="1126">
          <cell r="A1126">
            <v>12396</v>
          </cell>
          <cell r="B1126" t="str">
            <v>CAP OU TAMPAO DE FERRO GALVANIZADO, COM ROSCA BSP, DE 3/8"</v>
          </cell>
          <cell r="C1126" t="str">
            <v xml:space="preserve">UN    </v>
          </cell>
          <cell r="D1126" t="str">
            <v>2,83</v>
          </cell>
        </row>
        <row r="1127">
          <cell r="A1127">
            <v>1168</v>
          </cell>
          <cell r="B1127" t="str">
            <v>CAP OU TAMPAO DE FERRO GALVANIZADO, COM ROSCA BSP, DE 3"</v>
          </cell>
          <cell r="C1127" t="str">
            <v xml:space="preserve">UN    </v>
          </cell>
          <cell r="D1127" t="str">
            <v>38,45</v>
          </cell>
        </row>
        <row r="1128">
          <cell r="A1128">
            <v>1167</v>
          </cell>
          <cell r="B1128" t="str">
            <v>CAP OU TAMPAO DE FERRO GALVANIZADO, COM ROSCA BSP, DE 4"</v>
          </cell>
          <cell r="C1128" t="str">
            <v xml:space="preserve">UN    </v>
          </cell>
          <cell r="D1128" t="str">
            <v>64,32</v>
          </cell>
        </row>
        <row r="1129">
          <cell r="A1129">
            <v>36331</v>
          </cell>
          <cell r="B1129" t="str">
            <v>CAP PPR DN 20 MM, PARA AGUA QUENTE PREDIAL</v>
          </cell>
          <cell r="C1129" t="str">
            <v xml:space="preserve">UN    </v>
          </cell>
          <cell r="D1129" t="str">
            <v>1,10</v>
          </cell>
        </row>
        <row r="1130">
          <cell r="A1130">
            <v>36346</v>
          </cell>
          <cell r="B1130" t="str">
            <v>CAP PPR DN 25 MM, PARA AGUA QUENTE PREDIAL</v>
          </cell>
          <cell r="C1130" t="str">
            <v xml:space="preserve">UN    </v>
          </cell>
          <cell r="D1130" t="str">
            <v>1,89</v>
          </cell>
        </row>
        <row r="1131">
          <cell r="A1131">
            <v>1210</v>
          </cell>
          <cell r="B1131" t="str">
            <v>CAP PVC, ROSCAVEL, 1 1/2",  AGUA FRIA PREDIAL</v>
          </cell>
          <cell r="C1131" t="str">
            <v xml:space="preserve">UN    </v>
          </cell>
          <cell r="D1131" t="str">
            <v>8,11</v>
          </cell>
        </row>
        <row r="1132">
          <cell r="A1132">
            <v>1203</v>
          </cell>
          <cell r="B1132" t="str">
            <v>CAP PVC, ROSCAVEL, 1 1/4",  AGUA FRIA PREDIAL</v>
          </cell>
          <cell r="C1132" t="str">
            <v xml:space="preserve">UN    </v>
          </cell>
          <cell r="D1132" t="str">
            <v>7,86</v>
          </cell>
        </row>
        <row r="1133">
          <cell r="A1133">
            <v>1197</v>
          </cell>
          <cell r="B1133" t="str">
            <v>CAP PVC, ROSCAVEL, 1/2", PARA AGUA FRIA PREDIAL</v>
          </cell>
          <cell r="C1133" t="str">
            <v xml:space="preserve">UN    </v>
          </cell>
          <cell r="D1133" t="str">
            <v>1,00</v>
          </cell>
        </row>
        <row r="1134">
          <cell r="A1134">
            <v>1202</v>
          </cell>
          <cell r="B1134" t="str">
            <v>CAP PVC, ROSCAVEL, 1",  PARA AGUA FRIA PREDIAL</v>
          </cell>
          <cell r="C1134" t="str">
            <v xml:space="preserve">UN    </v>
          </cell>
          <cell r="D1134" t="str">
            <v>2,70</v>
          </cell>
        </row>
        <row r="1135">
          <cell r="A1135">
            <v>1188</v>
          </cell>
          <cell r="B1135" t="str">
            <v>CAP PVC, ROSCAVEL, 2 1/2",  AGUA FRIA PREDIAL</v>
          </cell>
          <cell r="C1135" t="str">
            <v xml:space="preserve">UN    </v>
          </cell>
          <cell r="D1135" t="str">
            <v>15,99</v>
          </cell>
        </row>
        <row r="1136">
          <cell r="A1136">
            <v>1211</v>
          </cell>
          <cell r="B1136" t="str">
            <v>CAP PVC, ROSCAVEL, 2",  AGUA FRIA PREDIAL</v>
          </cell>
          <cell r="C1136" t="str">
            <v xml:space="preserve">UN    </v>
          </cell>
          <cell r="D1136" t="str">
            <v>8,25</v>
          </cell>
        </row>
        <row r="1137">
          <cell r="A1137">
            <v>1198</v>
          </cell>
          <cell r="B1137" t="str">
            <v>CAP PVC, ROSCAVEL, 3/4",  PARA AGUA FRIA PREDIAL</v>
          </cell>
          <cell r="C1137" t="str">
            <v xml:space="preserve">UN    </v>
          </cell>
          <cell r="D1137" t="str">
            <v>1,48</v>
          </cell>
        </row>
        <row r="1138">
          <cell r="A1138">
            <v>1199</v>
          </cell>
          <cell r="B1138" t="str">
            <v>CAP PVC, ROSCAVEL, 3",  AGUA FRIA PREDIAL</v>
          </cell>
          <cell r="C1138" t="str">
            <v xml:space="preserve">UN    </v>
          </cell>
          <cell r="D1138" t="str">
            <v>20,88</v>
          </cell>
        </row>
        <row r="1139">
          <cell r="A1139">
            <v>20088</v>
          </cell>
          <cell r="B1139" t="str">
            <v>CAP PVC, SERIE R, DN 100 MM, PARA ESGOTO PREDIAL</v>
          </cell>
          <cell r="C1139" t="str">
            <v xml:space="preserve">UN    </v>
          </cell>
          <cell r="D1139" t="str">
            <v>9,02</v>
          </cell>
        </row>
        <row r="1140">
          <cell r="A1140">
            <v>20089</v>
          </cell>
          <cell r="B1140" t="str">
            <v>CAP PVC, SERIE R, DN 150 MM, PARA ESGOTO PREDIAL</v>
          </cell>
          <cell r="C1140" t="str">
            <v xml:space="preserve">UN    </v>
          </cell>
          <cell r="D1140" t="str">
            <v>43,02</v>
          </cell>
        </row>
        <row r="1141">
          <cell r="A1141">
            <v>20087</v>
          </cell>
          <cell r="B1141" t="str">
            <v>CAP PVC, SERIE R, DN 75 MM, PARA ESGOTO PREDIAL</v>
          </cell>
          <cell r="C1141" t="str">
            <v xml:space="preserve">UN    </v>
          </cell>
          <cell r="D1141" t="str">
            <v>6,50</v>
          </cell>
        </row>
        <row r="1142">
          <cell r="A1142">
            <v>1200</v>
          </cell>
          <cell r="B1142" t="str">
            <v>CAP PVC, SOLDAVEL, DN 100 MM, SERIE NORMAL, PARA ESGOTO PREDIAL</v>
          </cell>
          <cell r="C1142" t="str">
            <v xml:space="preserve">UN    </v>
          </cell>
          <cell r="D1142" t="str">
            <v>5,28</v>
          </cell>
        </row>
        <row r="1143">
          <cell r="A1143">
            <v>12909</v>
          </cell>
          <cell r="B1143" t="str">
            <v>CAP PVC, SOLDAVEL, DN 50 MM, SERIE NORMAL, PARA ESGOTO PREDIAL</v>
          </cell>
          <cell r="C1143" t="str">
            <v xml:space="preserve">UN    </v>
          </cell>
          <cell r="D1143" t="str">
            <v>2,39</v>
          </cell>
        </row>
        <row r="1144">
          <cell r="A1144">
            <v>12910</v>
          </cell>
          <cell r="B1144" t="str">
            <v>CAP PVC, SOLDAVEL, DN 75 MM, SERIE NORMAL, PARA ESGOTO PREDIAL</v>
          </cell>
          <cell r="C1144" t="str">
            <v xml:space="preserve">UN    </v>
          </cell>
          <cell r="D1144" t="str">
            <v>3,99</v>
          </cell>
        </row>
        <row r="1145">
          <cell r="A1145">
            <v>1184</v>
          </cell>
          <cell r="B1145" t="str">
            <v>CAP PVC, SOLDAVEL, 110 MM, PARA AGUA FRIA PREDIAL</v>
          </cell>
          <cell r="C1145" t="str">
            <v xml:space="preserve">UN    </v>
          </cell>
          <cell r="D1145" t="str">
            <v>51,34</v>
          </cell>
        </row>
        <row r="1146">
          <cell r="A1146">
            <v>1191</v>
          </cell>
          <cell r="B1146" t="str">
            <v>CAP PVC, SOLDAVEL, 20 MM, PARA AGUA FRIA PREDIAL</v>
          </cell>
          <cell r="C1146" t="str">
            <v xml:space="preserve">UN    </v>
          </cell>
          <cell r="D1146" t="str">
            <v>0,73</v>
          </cell>
        </row>
        <row r="1147">
          <cell r="A1147">
            <v>1185</v>
          </cell>
          <cell r="B1147" t="str">
            <v>CAP PVC, SOLDAVEL, 25 MM, PARA AGUA FRIA PREDIAL</v>
          </cell>
          <cell r="C1147" t="str">
            <v xml:space="preserve">UN    </v>
          </cell>
          <cell r="D1147" t="str">
            <v>0,83</v>
          </cell>
        </row>
        <row r="1148">
          <cell r="A1148">
            <v>1189</v>
          </cell>
          <cell r="B1148" t="str">
            <v>CAP PVC, SOLDAVEL, 32 MM, PARA AGUA FRIA PREDIAL</v>
          </cell>
          <cell r="C1148" t="str">
            <v xml:space="preserve">UN    </v>
          </cell>
          <cell r="D1148" t="str">
            <v>1,44</v>
          </cell>
        </row>
        <row r="1149">
          <cell r="A1149">
            <v>1193</v>
          </cell>
          <cell r="B1149" t="str">
            <v>CAP PVC, SOLDAVEL, 40 MM, PARA AGUA FRIA PREDIAL</v>
          </cell>
          <cell r="C1149" t="str">
            <v xml:space="preserve">UN    </v>
          </cell>
          <cell r="D1149" t="str">
            <v>2,78</v>
          </cell>
        </row>
        <row r="1150">
          <cell r="A1150">
            <v>1194</v>
          </cell>
          <cell r="B1150" t="str">
            <v>CAP PVC, SOLDAVEL, 50 MM, PARA AGUA FRIA PREDIAL</v>
          </cell>
          <cell r="C1150" t="str">
            <v xml:space="preserve">UN    </v>
          </cell>
          <cell r="D1150" t="str">
            <v>5,26</v>
          </cell>
        </row>
        <row r="1151">
          <cell r="A1151">
            <v>1195</v>
          </cell>
          <cell r="B1151" t="str">
            <v>CAP PVC, SOLDAVEL, 60 MM, PARA AGUA FRIA PREDIAL</v>
          </cell>
          <cell r="C1151" t="str">
            <v xml:space="preserve">UN    </v>
          </cell>
          <cell r="D1151" t="str">
            <v>7,92</v>
          </cell>
        </row>
        <row r="1152">
          <cell r="A1152">
            <v>1204</v>
          </cell>
          <cell r="B1152" t="str">
            <v>CAP PVC, SOLDAVEL, 75 MM, PARA AGUA FRIA PREDIAL</v>
          </cell>
          <cell r="C1152" t="str">
            <v xml:space="preserve">UN    </v>
          </cell>
          <cell r="D1152" t="str">
            <v>14,40</v>
          </cell>
        </row>
        <row r="1153">
          <cell r="A1153">
            <v>1205</v>
          </cell>
          <cell r="B1153" t="str">
            <v>CAP PVC, SOLDAVEL, 85 MM, PARA AGUA FRIA PREDIAL</v>
          </cell>
          <cell r="C1153" t="str">
            <v xml:space="preserve">UN    </v>
          </cell>
          <cell r="D1153" t="str">
            <v>34,16</v>
          </cell>
        </row>
        <row r="1154">
          <cell r="A1154">
            <v>1207</v>
          </cell>
          <cell r="B1154" t="str">
            <v>CAP, PVC PBA, JE, DN 100 / DE 110 MM,  PARA REDE DE AGUA (NBR 10351)</v>
          </cell>
          <cell r="C1154" t="str">
            <v xml:space="preserve">UN    </v>
          </cell>
          <cell r="D1154" t="str">
            <v>26,64</v>
          </cell>
        </row>
        <row r="1155">
          <cell r="A1155">
            <v>1206</v>
          </cell>
          <cell r="B1155" t="str">
            <v>CAP, PVC PBA, JE, DN 50 / DE 60 MM,  PARA REDE DE AGUA (NBR 10351)</v>
          </cell>
          <cell r="C1155" t="str">
            <v xml:space="preserve">UN    </v>
          </cell>
          <cell r="D1155" t="str">
            <v>6,68</v>
          </cell>
        </row>
        <row r="1156">
          <cell r="A1156">
            <v>1183</v>
          </cell>
          <cell r="B1156" t="str">
            <v>CAP, PVC PBA, JE, DN 75 / DE 85 MM,  PARA REDE DE AGUA (NBR 10351)</v>
          </cell>
          <cell r="C1156" t="str">
            <v xml:space="preserve">UN    </v>
          </cell>
          <cell r="D1156" t="str">
            <v>17,39</v>
          </cell>
        </row>
        <row r="1157">
          <cell r="A1157">
            <v>42685</v>
          </cell>
          <cell r="B1157" t="str">
            <v>CAP, PVC, JE, OCRE, DN 150 MM (CONEXAO PARA TUBO COLETOR DE ESGOTO)</v>
          </cell>
          <cell r="C1157" t="str">
            <v xml:space="preserve">UN    </v>
          </cell>
          <cell r="D1157" t="str">
            <v>43,69</v>
          </cell>
        </row>
        <row r="1158">
          <cell r="A1158">
            <v>42686</v>
          </cell>
          <cell r="B1158" t="str">
            <v>CAP, PVC, JE, OCRE, DN 200 MM (CONEXAO PARA TUBO COLETOR DE ESGOTO)</v>
          </cell>
          <cell r="C1158" t="str">
            <v xml:space="preserve">UN    </v>
          </cell>
          <cell r="D1158" t="str">
            <v>68,02</v>
          </cell>
        </row>
        <row r="1159">
          <cell r="A1159">
            <v>12894</v>
          </cell>
          <cell r="B1159" t="str">
            <v>CAPA PARA CHUVA EM PVC COM FORRO DE POLIESTER, COM CAPUZ (AMARELA OU AZUL)</v>
          </cell>
          <cell r="C1159" t="str">
            <v xml:space="preserve">UN    </v>
          </cell>
          <cell r="D1159" t="str">
            <v>16,77</v>
          </cell>
        </row>
        <row r="1160">
          <cell r="A1160">
            <v>12895</v>
          </cell>
          <cell r="B1160" t="str">
            <v>CAPACETE DE SEGURANCA ABA FRONTAL COM SUSPENSAO DE POLIETILENO, SEM JUGULAR (CLASSE B)</v>
          </cell>
          <cell r="C1160" t="str">
            <v xml:space="preserve">UN    </v>
          </cell>
          <cell r="D1160" t="str">
            <v>12,90</v>
          </cell>
        </row>
        <row r="1161">
          <cell r="A1161">
            <v>1631</v>
          </cell>
          <cell r="B1161" t="str">
            <v>CAPACITOR TRIFASICO, POTENCIA 2,5 KVAR, TENSAO 220 V, FORNECIDO COM CAPA PROTETORA, RESISTOR INTERNO A UNIDADE CAPACITIVA</v>
          </cell>
          <cell r="C1161" t="str">
            <v xml:space="preserve">UN    </v>
          </cell>
          <cell r="D1161" t="str">
            <v>122,19</v>
          </cell>
        </row>
        <row r="1162">
          <cell r="A1162">
            <v>1633</v>
          </cell>
          <cell r="B1162" t="str">
            <v>CAPACITOR TRIFASICO, POTENCIA 5 KVAR, TENSAO 220 V, FORNECIDO COM CAPA PROTETORA, RESISTOR INTERNO A UNIDADE CAPACITIVA</v>
          </cell>
          <cell r="C1162" t="str">
            <v xml:space="preserve">UN    </v>
          </cell>
          <cell r="D1162" t="str">
            <v>207,60</v>
          </cell>
        </row>
        <row r="1163">
          <cell r="A1163">
            <v>10818</v>
          </cell>
          <cell r="B1163" t="str">
            <v>CAPIM BRAQUIARIA DECUMBENS/ BRAQUIARINHA, VC *70*% MINIMO</v>
          </cell>
          <cell r="C1163" t="str">
            <v xml:space="preserve">KG    </v>
          </cell>
          <cell r="D1163" t="str">
            <v>22,34</v>
          </cell>
        </row>
        <row r="1164">
          <cell r="A1164">
            <v>39359</v>
          </cell>
          <cell r="B1164" t="str">
            <v>CARENAGEM /TAMPA, EM PLASTICO, COR BRANCA, UTILIZADO EM KIT CHASSI METALICO PARA INSTALACAO HIDRAULICA DE CUBA SIMPLES SEM MAQUINA DE LAVAR ROUPA, LARGURA *355* MM X ALTURA *670* MM (COM FUROS E DEMAIS ENCAIXES)</v>
          </cell>
          <cell r="C1164" t="str">
            <v xml:space="preserve">UN    </v>
          </cell>
          <cell r="D1164" t="str">
            <v>23,68</v>
          </cell>
        </row>
        <row r="1165">
          <cell r="A1165">
            <v>39360</v>
          </cell>
          <cell r="B1165" t="str">
            <v>CARENAGEM /TAMPA, EM PLASTICO, COR BRANCA, UTILIZADO EM KIT CHASSI METALICO PARA INSTALACAO HIDRAULICA DE TANQUE COM MAQUINA DE LAVAR ROUPA, LARGURA *360* MM X ALTURA *470* MM (COM FUROS E DEMAIS ENCAIXES)</v>
          </cell>
          <cell r="C1165" t="str">
            <v xml:space="preserve">UN    </v>
          </cell>
          <cell r="D1165" t="str">
            <v>21,52</v>
          </cell>
        </row>
        <row r="1166">
          <cell r="A1166">
            <v>10710</v>
          </cell>
          <cell r="B1166" t="str">
            <v>CARPETE DE NYLON EM MANTA PARA TRAFEGO COMERCIAL PESADO, E = 6 A 7 MM (INSTALADO)</v>
          </cell>
          <cell r="C1166" t="str">
            <v xml:space="preserve">M2    </v>
          </cell>
          <cell r="D1166" t="str">
            <v>122,45</v>
          </cell>
        </row>
        <row r="1167">
          <cell r="A1167">
            <v>10709</v>
          </cell>
          <cell r="B1167" t="str">
            <v>CARPETE DE NYLON EM MANTA PARA TRAFEGO COMERCIAL PESADO, E = 9 A 10 MM (INSTALADO)</v>
          </cell>
          <cell r="C1167" t="str">
            <v xml:space="preserve">M2    </v>
          </cell>
          <cell r="D1167" t="str">
            <v>150,43</v>
          </cell>
        </row>
        <row r="1168">
          <cell r="A1168">
            <v>39636</v>
          </cell>
          <cell r="B1168" t="str">
            <v>CARPETE DE NYLON EM PLACAS 50 X 50 CM PARA TRAFEGO COMERCIAL PESADO, E = 6,5 MM (INSTALADO)</v>
          </cell>
          <cell r="C1168" t="str">
            <v xml:space="preserve">M2    </v>
          </cell>
          <cell r="D1168" t="str">
            <v>153,61</v>
          </cell>
        </row>
        <row r="1169">
          <cell r="A1169">
            <v>10708</v>
          </cell>
          <cell r="B1169" t="str">
            <v>CARPETE DE POLIESTER EM MANTA PARA TRAFEGO COMERCIAL PESADO, E = 4 A 5 MM (INSTALADO)</v>
          </cell>
          <cell r="C1169" t="str">
            <v xml:space="preserve">M2    </v>
          </cell>
          <cell r="D1169" t="str">
            <v>47,40</v>
          </cell>
        </row>
        <row r="1170">
          <cell r="A1170">
            <v>39635</v>
          </cell>
          <cell r="B1170" t="str">
            <v>CARPETE DE POLIPROPILENO EM MANTA PARA TRAFEGO COMERCIAL MEDIO, E = 5 A 6 MM (INSTALADO)</v>
          </cell>
          <cell r="C1170" t="str">
            <v xml:space="preserve">M2    </v>
          </cell>
          <cell r="D1170" t="str">
            <v>80,70</v>
          </cell>
        </row>
        <row r="1171">
          <cell r="A1171">
            <v>6117</v>
          </cell>
          <cell r="B1171" t="str">
            <v>CARPINTEIRO AUXILIAR</v>
          </cell>
          <cell r="C1171" t="str">
            <v xml:space="preserve">H     </v>
          </cell>
          <cell r="D1171" t="str">
            <v>10,40</v>
          </cell>
        </row>
        <row r="1172">
          <cell r="A1172">
            <v>40913</v>
          </cell>
          <cell r="B1172" t="str">
            <v>CARPINTEIRO AUXILIAR (MENSALISTA)</v>
          </cell>
          <cell r="C1172" t="str">
            <v xml:space="preserve">MES   </v>
          </cell>
          <cell r="D1172" t="str">
            <v>1.815,42</v>
          </cell>
        </row>
        <row r="1173">
          <cell r="A1173">
            <v>1214</v>
          </cell>
          <cell r="B1173" t="str">
            <v>CARPINTEIRO DE ESQUADRIAS</v>
          </cell>
          <cell r="C1173" t="str">
            <v xml:space="preserve">H     </v>
          </cell>
          <cell r="D1173" t="str">
            <v>13,20</v>
          </cell>
        </row>
        <row r="1174">
          <cell r="A1174">
            <v>40915</v>
          </cell>
          <cell r="B1174" t="str">
            <v>CARPINTEIRO DE ESQUADRIAS (MENSALISTA)</v>
          </cell>
          <cell r="C1174" t="str">
            <v xml:space="preserve">MES   </v>
          </cell>
          <cell r="D1174" t="str">
            <v>2.303,37</v>
          </cell>
        </row>
        <row r="1175">
          <cell r="A1175">
            <v>1213</v>
          </cell>
          <cell r="B1175" t="str">
            <v>CARPINTEIRO DE FORMAS</v>
          </cell>
          <cell r="C1175" t="str">
            <v xml:space="preserve">H     </v>
          </cell>
          <cell r="D1175" t="str">
            <v>13,22</v>
          </cell>
        </row>
        <row r="1176">
          <cell r="A1176">
            <v>40914</v>
          </cell>
          <cell r="B1176" t="str">
            <v>CARPINTEIRO DE FORMAS (MENSALISTA)</v>
          </cell>
          <cell r="C1176" t="str">
            <v xml:space="preserve">MES   </v>
          </cell>
          <cell r="D1176" t="str">
            <v>2.304,26</v>
          </cell>
        </row>
        <row r="1177">
          <cell r="A1177">
            <v>5091</v>
          </cell>
          <cell r="B1177" t="str">
            <v>CARRANCA PARA JANELA VENEZIANA DE ABRIR, EM LATAO CROMADO, SIMPLES, PARA APARAFUSAR NA PAREDE</v>
          </cell>
          <cell r="C1177" t="str">
            <v xml:space="preserve">UN    </v>
          </cell>
          <cell r="D1177" t="str">
            <v>15,13</v>
          </cell>
        </row>
        <row r="1178">
          <cell r="A1178">
            <v>14615</v>
          </cell>
          <cell r="B1178" t="str">
            <v>CARRINHO COM 2 PNEUS PARA TRANSPORTAR TUBO CONCRETO, ALTURA ATE 1,0 M E DIAMETRO ATE 1000MM, COM ESTRUTURA EM PERFIL OU TUBO METALICO</v>
          </cell>
          <cell r="C1178" t="str">
            <v xml:space="preserve">UN    </v>
          </cell>
          <cell r="D1178" t="str">
            <v>3.434,50</v>
          </cell>
        </row>
        <row r="1179">
          <cell r="A1179">
            <v>2711</v>
          </cell>
          <cell r="B1179" t="str">
            <v>CARRINHO DE MAO DE ACO CAPACIDADE 50 A 60 L, PNEU COM CAMARA</v>
          </cell>
          <cell r="C1179" t="str">
            <v xml:space="preserve">UN    </v>
          </cell>
          <cell r="D1179" t="str">
            <v>138,45</v>
          </cell>
        </row>
        <row r="1180">
          <cell r="A1180">
            <v>37727</v>
          </cell>
          <cell r="B1180" t="str">
            <v>CARROCERIA FIXA ABERTA DE MADEIRA PARA TRANSPORTE GERAL DE CARGA SECA DIMENSOES APROXIMADAS 2,25 X 4,10 X 0,50 M (INCLUI MONTAGEM, NAO INCLUI CAMINHAO)</v>
          </cell>
          <cell r="C1180" t="str">
            <v xml:space="preserve">UN    </v>
          </cell>
          <cell r="D1180" t="str">
            <v>11.060,00</v>
          </cell>
        </row>
        <row r="1181">
          <cell r="A1181">
            <v>37728</v>
          </cell>
          <cell r="B1181" t="str">
            <v>CARROCERIA FIXA ABERTA DE MADEIRA PARA TRANSPORTE GERAL DE CARGA SECA DIMENSOES APROXIMADAS 2,5 X 5,5 X 0,50 M (INCLUI MONTAGEM, NAO INCLUI CAMINHAO)</v>
          </cell>
          <cell r="C1181" t="str">
            <v xml:space="preserve">UN    </v>
          </cell>
          <cell r="D1181" t="str">
            <v>15.004,47</v>
          </cell>
        </row>
        <row r="1182">
          <cell r="A1182">
            <v>37729</v>
          </cell>
          <cell r="B1182" t="str">
            <v>CARROCERIA FIXA ABERTA DE MADEIRA PARA TRANSPORTE GERAL DE CARGA SECA DIMENSOES APROXIMADAS 2,5 X 6,00 X 0,50 M (INCLUI MONTAGEM, NAO INCLUI CAMINHAO)</v>
          </cell>
          <cell r="C1182" t="str">
            <v xml:space="preserve">UN    </v>
          </cell>
          <cell r="D1182" t="str">
            <v>16.241,95</v>
          </cell>
        </row>
        <row r="1183">
          <cell r="A1183">
            <v>37730</v>
          </cell>
          <cell r="B1183" t="str">
            <v>CARROCERIA FIXA ABERTA DE MADEIRA PARA TRANSPORTE GERAL DE CARGA SECA DIMENSOES APROXIMADAS 2,5 X 6,5 X 0,50 M (INCLUI MONTAGEM, NAO INCLUI CAMINHAO)</v>
          </cell>
          <cell r="C1183" t="str">
            <v xml:space="preserve">UN    </v>
          </cell>
          <cell r="D1183" t="str">
            <v>17.479,44</v>
          </cell>
        </row>
        <row r="1184">
          <cell r="A1184">
            <v>37731</v>
          </cell>
          <cell r="B1184" t="str">
            <v>CARROCERIA FIXA ABERTA DE MADEIRA PARA TRANSPORTE GERAL DE CARGA SECA DIMENSOES APROXIMADAS 2,5 X 7,00 X 0,50 M (INCLUI MONTAGEM, NAO INCLUI CAMINHAO)</v>
          </cell>
          <cell r="C1184" t="str">
            <v xml:space="preserve">UN    </v>
          </cell>
          <cell r="D1184" t="str">
            <v>18.716,92</v>
          </cell>
        </row>
        <row r="1185">
          <cell r="A1185">
            <v>37732</v>
          </cell>
          <cell r="B1185" t="str">
            <v>CARROCERIA FIXA ABERTA DE MADEIRA PARA TRANSPORTE GERAL DE CARGA SECA DIMENSOES APROXIMADAS 2,5 X 7,5 X 0,50 M (INCLUI MONTAGEM, NAO INCLUI CAMINHAO)</v>
          </cell>
          <cell r="C1185" t="str">
            <v xml:space="preserve">UN    </v>
          </cell>
          <cell r="D1185" t="str">
            <v>21.346,57</v>
          </cell>
        </row>
        <row r="1186">
          <cell r="A1186">
            <v>42250</v>
          </cell>
          <cell r="B1186" t="str">
            <v>CARVAO ANTRACITO PARA FILTRO, GRAO VARIANDO DE 0,8 ATE 1,1 MM, COEFICIENTE DE UNIFORMIDADE MENOR QUE 1,7 MM</v>
          </cell>
          <cell r="C1186" t="str">
            <v xml:space="preserve">T     </v>
          </cell>
          <cell r="D1186" t="str">
            <v>1.871,42</v>
          </cell>
        </row>
        <row r="1187">
          <cell r="A1187">
            <v>42256</v>
          </cell>
          <cell r="B1187" t="str">
            <v>CARVAO ANTRACITO PARA FILTRO, GRAO VARIANDO DE 0,8 ATE 1,1 MM, COEFICIENTE DE UNIFORMIDADE MENOR QUE 1,7 MM (DISTRIBUIDOR)</v>
          </cell>
          <cell r="C1187" t="str">
            <v xml:space="preserve">KG    </v>
          </cell>
          <cell r="D1187" t="str">
            <v>3,92</v>
          </cell>
        </row>
        <row r="1188">
          <cell r="A1188">
            <v>4743</v>
          </cell>
          <cell r="B1188" t="str">
            <v>CASCALHO DE CAVA</v>
          </cell>
          <cell r="C1188" t="str">
            <v xml:space="preserve">M3    </v>
          </cell>
          <cell r="D1188" t="str">
            <v>32,45</v>
          </cell>
        </row>
        <row r="1189">
          <cell r="A1189">
            <v>4744</v>
          </cell>
          <cell r="B1189" t="str">
            <v>CASCALHO DE RIO</v>
          </cell>
          <cell r="C1189" t="str">
            <v xml:space="preserve">M3    </v>
          </cell>
          <cell r="D1189" t="str">
            <v>42,42</v>
          </cell>
        </row>
        <row r="1190">
          <cell r="A1190">
            <v>4745</v>
          </cell>
          <cell r="B1190" t="str">
            <v>CASCALHO LAVADO</v>
          </cell>
          <cell r="C1190" t="str">
            <v xml:space="preserve">M3    </v>
          </cell>
          <cell r="D1190" t="str">
            <v>56,84</v>
          </cell>
        </row>
        <row r="1191">
          <cell r="A1191">
            <v>36496</v>
          </cell>
          <cell r="B1191" t="str">
            <v>CAVALETE PARA TALHA COM ESTRUTURA EM TUBO METALICO ALTURA MINIMA 3,2 M EQUIPADO COM RODAS DE BORRACHA PARA MOVIMENTACAO DE TUBOS DE CONCRETO NA CENTRAL DE PREMOLDADOS COM CAPACIDADE DE CARGA DE 3 TONELADAS</v>
          </cell>
          <cell r="C1191" t="str">
            <v xml:space="preserve">UN    </v>
          </cell>
          <cell r="D1191" t="str">
            <v>8.720,14</v>
          </cell>
        </row>
        <row r="1192">
          <cell r="A1192">
            <v>10630</v>
          </cell>
          <cell r="B1192" t="str">
            <v>CAVALO MECANICO TRACAO 4X2, PESO BRUTO TOTAL COMBINADO 49000 KG, CAPACIDADE MAXIMA DE TRACAO *66000* KG, POTENCIA *360* CV (INCLUI CABINE E CHASSI, NAO INCLUI SEMIRREBOQUE)</v>
          </cell>
          <cell r="C1192" t="str">
            <v xml:space="preserve">UN    </v>
          </cell>
          <cell r="D1192" t="str">
            <v>456.016,81</v>
          </cell>
        </row>
        <row r="1193">
          <cell r="A1193">
            <v>37762</v>
          </cell>
          <cell r="B1193" t="str">
            <v>CAVALO MECANICO TRACAO 4X2, PESO BRUTO TOTAL 16000 KG, CAPACIDADE MAXIMA DE TRACAO *36000* KG, DISTANCIA ENTRE EIXOS *3,56* M, POTENCIA *286* CV (INCLUI CABINE E CHASSI, NAO INCLUI SEMIRREBOQUE)</v>
          </cell>
          <cell r="C1193" t="str">
            <v xml:space="preserve">UN    </v>
          </cell>
          <cell r="D1193" t="str">
            <v>391.097,83</v>
          </cell>
        </row>
        <row r="1194">
          <cell r="A1194">
            <v>37763</v>
          </cell>
          <cell r="B1194" t="str">
            <v>CAVALO MECANICO TRACAO 4X2, PESO BRUTO TOTAL 16000 KG, CAPACIDADE MAXIMA DE TRACAO *45000* KG, DISTANCIA ENTRE EIXOS *3,56* M, POTENCIA *330* CV (INCLUI CABINE E CHASSI, NAO INCLUI SEMIRREBOQUE)</v>
          </cell>
          <cell r="C1194" t="str">
            <v xml:space="preserve">UN    </v>
          </cell>
          <cell r="D1194" t="str">
            <v>395.847,94</v>
          </cell>
        </row>
        <row r="1195">
          <cell r="A1195">
            <v>41992</v>
          </cell>
          <cell r="B1195" t="str">
            <v>CAVALO MECANICO TRACAO 4X2, PESO BRUTO TOTAL 16000 KG, CAPACIDADE MAXIMA DE TRACAO *80000* KG, POTENCIA *380* CV (INCLUI CABINE E CHASSI, NAO INCLUI SEMIRREBOQUE)</v>
          </cell>
          <cell r="C1195" t="str">
            <v xml:space="preserve">UN    </v>
          </cell>
          <cell r="D1195" t="str">
            <v>450.000,00</v>
          </cell>
        </row>
        <row r="1196">
          <cell r="A1196">
            <v>13215</v>
          </cell>
          <cell r="B1196" t="str">
            <v>CAVALO MECANICO TRACAO 6X2, PESO BRUTO TOTAL COMBINADO 56000 KG, CAPACIDADE MAXIMA DE TRACAO *66000* KG, POTENCIA *360* CV (INCLUI CABINE E CHASSI, NAO INCLUI SEMIRREBOQUE)</v>
          </cell>
          <cell r="C1196" t="str">
            <v xml:space="preserve">UN    </v>
          </cell>
          <cell r="D1196" t="str">
            <v>551.812,05</v>
          </cell>
        </row>
        <row r="1197">
          <cell r="A1197">
            <v>4235</v>
          </cell>
          <cell r="B1197" t="str">
            <v>CAVOUQUEIRO OU OPERADOR DE PERFURATRIZ / ROMPEDOR</v>
          </cell>
          <cell r="C1197" t="str">
            <v xml:space="preserve">H     </v>
          </cell>
          <cell r="D1197" t="str">
            <v>9,98</v>
          </cell>
        </row>
        <row r="1198">
          <cell r="A1198">
            <v>40976</v>
          </cell>
          <cell r="B1198" t="str">
            <v>CAVOUQUEIRO OU OPERADOR DE PERFURATRIZ / ROMPEDOR (MENSALISTA)</v>
          </cell>
          <cell r="C1198" t="str">
            <v xml:space="preserve">MES   </v>
          </cell>
          <cell r="D1198" t="str">
            <v>1.740,66</v>
          </cell>
        </row>
        <row r="1199">
          <cell r="A1199">
            <v>39013</v>
          </cell>
          <cell r="B1199" t="str">
            <v>CENTRALIZADOR DE BARRA DE ACO (CHUMBADOR TIPO CARAMBOLA), PARA ACO ATE 20 MM</v>
          </cell>
          <cell r="C1199" t="str">
            <v xml:space="preserve">UN    </v>
          </cell>
          <cell r="D1199" t="str">
            <v>0,91</v>
          </cell>
        </row>
        <row r="1200">
          <cell r="A1200">
            <v>43091</v>
          </cell>
          <cell r="B1200" t="str">
            <v>CENTRO DE MEDICAO AGRUPADA, EM POLICARBONATO / PVC, COM 12 MEDIDORES E PROTECAO GERAL (INCLUI BARRAMENTO, DISJUNTORES E ACESSORIOS DE FIXACAO) (PADRAO CONCESSIONARIA LOCAL)</v>
          </cell>
          <cell r="C1200" t="str">
            <v xml:space="preserve">UN    </v>
          </cell>
          <cell r="D1200" t="str">
            <v>4.373,47</v>
          </cell>
        </row>
        <row r="1201">
          <cell r="A1201">
            <v>43092</v>
          </cell>
          <cell r="B1201" t="str">
            <v>CENTRO DE MEDICAO AGRUPADA, EM POLICARBONATO / PVC, COM 16 MEDIDORES E PROTECAO GERAL (INCLUI BARRAMENTO, DISJUNTORES E ACESSORIOS DE FIXACAO) (PADRAO CONCESSIONARIA LOCAL)</v>
          </cell>
          <cell r="C1201" t="str">
            <v xml:space="preserve">UN    </v>
          </cell>
          <cell r="D1201" t="str">
            <v>5.831,30</v>
          </cell>
        </row>
        <row r="1202">
          <cell r="A1202">
            <v>43089</v>
          </cell>
          <cell r="B1202" t="str">
            <v>CENTRO DE MEDICAO AGRUPADA, EM POLICARBONATO / PVC, COM 4 MEDIDORES E PROTECAO GERAL (INCLUI BARRAMENTO, DISJUNTORES E ACESSORIOS DE FIXACAO) (PADRAO CONCESSIONARIA LOCAL)</v>
          </cell>
          <cell r="C1202" t="str">
            <v xml:space="preserve">UN    </v>
          </cell>
          <cell r="D1202" t="str">
            <v>1.016,27</v>
          </cell>
        </row>
        <row r="1203">
          <cell r="A1203">
            <v>43090</v>
          </cell>
          <cell r="B1203" t="str">
            <v>CENTRO DE MEDICAO AGRUPADA, EM POLICARBONATO / PVC, COM 8 MEDIDORES E PROTECAO GERAL (INCLUI BARRAMENTO, DISJUNTORES E ACESSORIOS DE FIXACAO) (PADRAO CONCESSIONARIA LOCAL)</v>
          </cell>
          <cell r="C1203" t="str">
            <v xml:space="preserve">UN    </v>
          </cell>
          <cell r="D1203" t="str">
            <v>2.242,80</v>
          </cell>
        </row>
        <row r="1204">
          <cell r="A1204">
            <v>41967</v>
          </cell>
          <cell r="B1204" t="str">
            <v>CERA  LIQUIDA</v>
          </cell>
          <cell r="C1204" t="str">
            <v xml:space="preserve">L     </v>
          </cell>
          <cell r="D1204" t="str">
            <v>6,89</v>
          </cell>
        </row>
        <row r="1205">
          <cell r="A1205">
            <v>12760</v>
          </cell>
          <cell r="B1205" t="str">
            <v>CHAPA ACO INOX AISI 304 NUMERO 4 (E = 6 MM), ACABAMENTO NUMERO 1 (LAMINADO A QUENTE, FOSCO)</v>
          </cell>
          <cell r="C1205" t="str">
            <v xml:space="preserve">M2    </v>
          </cell>
          <cell r="D1205" t="str">
            <v>1.000,18</v>
          </cell>
        </row>
        <row r="1206">
          <cell r="A1206">
            <v>12759</v>
          </cell>
          <cell r="B1206" t="str">
            <v>CHAPA ACO INOX AISI 304 NUMERO 9 (E = 4 MM), ACABAMENTO NUMERO 1 (LAMINADO A QUENTE, FOSCO)</v>
          </cell>
          <cell r="C1206" t="str">
            <v xml:space="preserve">M2    </v>
          </cell>
          <cell r="D1206" t="str">
            <v>666,77</v>
          </cell>
        </row>
        <row r="1207">
          <cell r="A1207">
            <v>43105</v>
          </cell>
          <cell r="B1207" t="str">
            <v>CHAPA DE ACO CARBONO GALVANIZADA, PERFURADA (GRADE FUROS) E = 1,5 MM, DIAMETRO DO FURO = 9,52 MM (FUROS ALTERNADOS HORIZ.)</v>
          </cell>
          <cell r="C1207" t="str">
            <v xml:space="preserve">KG    </v>
          </cell>
          <cell r="D1207" t="str">
            <v>21,68</v>
          </cell>
        </row>
        <row r="1208">
          <cell r="A1208">
            <v>40424</v>
          </cell>
          <cell r="B1208" t="str">
            <v>CHAPA DE ACO CARBONO LAMINADO A QUENTE, QUALIDADE ESTRUTURAL, BITOLA 3/16", E =4,75 MM (37,29 KG/M2)</v>
          </cell>
          <cell r="C1208" t="str">
            <v xml:space="preserve">KG    </v>
          </cell>
          <cell r="D1208" t="str">
            <v>5,51</v>
          </cell>
        </row>
        <row r="1209">
          <cell r="A1209">
            <v>1325</v>
          </cell>
          <cell r="B1209" t="str">
            <v>CHAPA DE ACO FINA A FRIO BITOLA MSG 20, E = 0,90 MM (7,20 KG/M2)</v>
          </cell>
          <cell r="C1209" t="str">
            <v xml:space="preserve">KG    </v>
          </cell>
          <cell r="D1209" t="str">
            <v>6,03</v>
          </cell>
        </row>
        <row r="1210">
          <cell r="A1210">
            <v>1327</v>
          </cell>
          <cell r="B1210" t="str">
            <v>CHAPA DE ACO FINA A FRIO BITOLA MSG 24, E = 0,60 MM (4,80 KG/M2)</v>
          </cell>
          <cell r="C1210" t="str">
            <v xml:space="preserve">KG    </v>
          </cell>
          <cell r="D1210" t="str">
            <v>6,42</v>
          </cell>
        </row>
        <row r="1211">
          <cell r="A1211">
            <v>1328</v>
          </cell>
          <cell r="B1211" t="str">
            <v>CHAPA DE ACO FINA A FRIO BITOLA MSG 26, E = 0,45 MM (3,60 KG/M2)</v>
          </cell>
          <cell r="C1211" t="str">
            <v xml:space="preserve">KG    </v>
          </cell>
          <cell r="D1211" t="str">
            <v>6,05</v>
          </cell>
        </row>
        <row r="1212">
          <cell r="A1212">
            <v>1321</v>
          </cell>
          <cell r="B1212" t="str">
            <v>CHAPA DE ACO FINA A QUENTE BITOLA MSG 13, E = 2,25 MM (18,00 KG/M2)</v>
          </cell>
          <cell r="C1212" t="str">
            <v xml:space="preserve">KG    </v>
          </cell>
          <cell r="D1212" t="str">
            <v>5,60</v>
          </cell>
        </row>
        <row r="1213">
          <cell r="A1213">
            <v>1318</v>
          </cell>
          <cell r="B1213" t="str">
            <v>CHAPA DE ACO FINA A QUENTE BITOLA MSG 14, E = 2,00 MM (16,0 KG/M2)</v>
          </cell>
          <cell r="C1213" t="str">
            <v xml:space="preserve">KG    </v>
          </cell>
          <cell r="D1213" t="str">
            <v>5,60</v>
          </cell>
        </row>
        <row r="1214">
          <cell r="A1214">
            <v>1322</v>
          </cell>
          <cell r="B1214" t="str">
            <v>CHAPA DE ACO FINA A QUENTE BITOLA MSG 16, E = 1,50 MM (12,00 KG/M2)</v>
          </cell>
          <cell r="C1214" t="str">
            <v xml:space="preserve">KG    </v>
          </cell>
          <cell r="D1214" t="str">
            <v>5,92</v>
          </cell>
        </row>
        <row r="1215">
          <cell r="A1215">
            <v>1323</v>
          </cell>
          <cell r="B1215" t="str">
            <v>CHAPA DE ACO FINA A QUENTE BITOLA MSG 18, E = 1,20 MM (9,60 KG/M2)</v>
          </cell>
          <cell r="C1215" t="str">
            <v xml:space="preserve">KG    </v>
          </cell>
          <cell r="D1215" t="str">
            <v>5,92</v>
          </cell>
        </row>
        <row r="1216">
          <cell r="A1216">
            <v>1319</v>
          </cell>
          <cell r="B1216" t="str">
            <v>CHAPA DE ACO FINA A QUENTE BITOLA MSG 3/16 ", E = 4,75 MM (38,00 KG/M2)</v>
          </cell>
          <cell r="C1216" t="str">
            <v xml:space="preserve">KG    </v>
          </cell>
          <cell r="D1216" t="str">
            <v>4,99</v>
          </cell>
        </row>
        <row r="1217">
          <cell r="A1217">
            <v>11026</v>
          </cell>
          <cell r="B1217" t="str">
            <v>CHAPA DE ACO GALVANIZADA BITOLA GSG 14, E = 1,95 MM (15,60 KG/M2)</v>
          </cell>
          <cell r="C1217" t="str">
            <v xml:space="preserve">KG    </v>
          </cell>
          <cell r="D1217" t="str">
            <v>6,86</v>
          </cell>
        </row>
        <row r="1218">
          <cell r="A1218">
            <v>11027</v>
          </cell>
          <cell r="B1218" t="str">
            <v>CHAPA DE ACO GALVANIZADA BITOLA GSG 16, E = 1,55 MM (12,40 KG/M2)</v>
          </cell>
          <cell r="C1218" t="str">
            <v xml:space="preserve">KG    </v>
          </cell>
          <cell r="D1218" t="str">
            <v>7,14</v>
          </cell>
        </row>
        <row r="1219">
          <cell r="A1219">
            <v>11046</v>
          </cell>
          <cell r="B1219" t="str">
            <v>CHAPA DE ACO GALVANIZADA BITOLA GSG 18, E = 1,25 MM (10,00 KG/M2)</v>
          </cell>
          <cell r="C1219" t="str">
            <v xml:space="preserve">KG    </v>
          </cell>
          <cell r="D1219" t="str">
            <v>6,84</v>
          </cell>
        </row>
        <row r="1220">
          <cell r="A1220">
            <v>11047</v>
          </cell>
          <cell r="B1220" t="str">
            <v>CHAPA DE ACO GALVANIZADA BITOLA GSG 19, E = 1,11 MM (8,88 KG/M2)</v>
          </cell>
          <cell r="C1220" t="str">
            <v xml:space="preserve">KG    </v>
          </cell>
          <cell r="D1220" t="str">
            <v>7,46</v>
          </cell>
        </row>
        <row r="1221">
          <cell r="A1221">
            <v>43668</v>
          </cell>
          <cell r="B1221" t="str">
            <v>CHAPA DE ACO GALVANIZADA BITOLA GSG 20, E = 0,95 MM (7,60 KG/M2)</v>
          </cell>
          <cell r="C1221" t="str">
            <v xml:space="preserve">KG    </v>
          </cell>
          <cell r="D1221" t="str">
            <v>6,58</v>
          </cell>
        </row>
        <row r="1222">
          <cell r="A1222">
            <v>11049</v>
          </cell>
          <cell r="B1222" t="str">
            <v>CHAPA DE ACO GALVANIZADA BITOLA GSG 22, E = 0,80 MM (6,40 KG/M2)</v>
          </cell>
          <cell r="C1222" t="str">
            <v xml:space="preserve">KG    </v>
          </cell>
          <cell r="D1222" t="str">
            <v>7,13</v>
          </cell>
        </row>
        <row r="1223">
          <cell r="A1223">
            <v>43106</v>
          </cell>
          <cell r="B1223" t="str">
            <v>CHAPA DE ACO GALVANIZADA BITOLA GSG 24, E = 0,64 (5,12 KG/M2)</v>
          </cell>
          <cell r="C1223" t="str">
            <v xml:space="preserve">KG    </v>
          </cell>
          <cell r="D1223" t="str">
            <v>7,17</v>
          </cell>
        </row>
        <row r="1224">
          <cell r="A1224">
            <v>11051</v>
          </cell>
          <cell r="B1224" t="str">
            <v>CHAPA DE ACO GALVANIZADA BITOLA GSG 26, E = 0,50 MM (4,00 KG/M2)</v>
          </cell>
          <cell r="C1224" t="str">
            <v xml:space="preserve">KG    </v>
          </cell>
          <cell r="D1224" t="str">
            <v>7,48</v>
          </cell>
        </row>
        <row r="1225">
          <cell r="A1225">
            <v>11061</v>
          </cell>
          <cell r="B1225" t="str">
            <v>CHAPA DE ACO GALVANIZADA BITOLA GSG 30, E = 0,35 MM (2,80 KG/M2)</v>
          </cell>
          <cell r="C1225" t="str">
            <v xml:space="preserve">KG    </v>
          </cell>
          <cell r="D1225" t="str">
            <v>8,98</v>
          </cell>
        </row>
        <row r="1226">
          <cell r="A1226">
            <v>43667</v>
          </cell>
          <cell r="B1226" t="str">
            <v>CHAPA DE ACO GROSSA, ASTM A36, E = 1 " (25,40 MM) 199,18 KG/M2</v>
          </cell>
          <cell r="C1226" t="str">
            <v xml:space="preserve">KG    </v>
          </cell>
          <cell r="D1226" t="str">
            <v>6,52</v>
          </cell>
        </row>
        <row r="1227">
          <cell r="A1227">
            <v>1333</v>
          </cell>
          <cell r="B1227" t="str">
            <v>CHAPA DE ACO GROSSA, ASTM A36, E = 1/2 " (12,70 MM) 99,59 KG/M2</v>
          </cell>
          <cell r="C1227" t="str">
            <v xml:space="preserve">KG    </v>
          </cell>
          <cell r="D1227" t="str">
            <v>5,43</v>
          </cell>
        </row>
        <row r="1228">
          <cell r="A1228">
            <v>1330</v>
          </cell>
          <cell r="B1228" t="str">
            <v>CHAPA DE ACO GROSSA, ASTM A36, E = 1/4 " (6,35 MM) 49,79 KG/M2</v>
          </cell>
          <cell r="C1228" t="str">
            <v xml:space="preserve">KG    </v>
          </cell>
          <cell r="D1228" t="str">
            <v>5,38</v>
          </cell>
        </row>
        <row r="1229">
          <cell r="A1229">
            <v>10957</v>
          </cell>
          <cell r="B1229" t="str">
            <v>CHAPA DE ACO GROSSA, ASTM A36, E = 3/4 " (19,05 MM) 149,39 KG/M2</v>
          </cell>
          <cell r="C1229" t="str">
            <v xml:space="preserve">KG    </v>
          </cell>
          <cell r="D1229" t="str">
            <v>6,21</v>
          </cell>
        </row>
        <row r="1230">
          <cell r="A1230">
            <v>1332</v>
          </cell>
          <cell r="B1230" t="str">
            <v>CHAPA DE ACO GROSSA, ASTM A36, E = 3/8 " (9,53 MM) 74,69 KG/M2</v>
          </cell>
          <cell r="C1230" t="str">
            <v xml:space="preserve">KG    </v>
          </cell>
          <cell r="D1230" t="str">
            <v>5,52</v>
          </cell>
        </row>
        <row r="1231">
          <cell r="A1231">
            <v>1334</v>
          </cell>
          <cell r="B1231" t="str">
            <v>CHAPA DE ACO GROSSA, ASTM A36, E = 5/8 " (15,88 MM) 124,49 KG/M2</v>
          </cell>
          <cell r="C1231" t="str">
            <v xml:space="preserve">KG    </v>
          </cell>
          <cell r="D1231" t="str">
            <v>6,12</v>
          </cell>
        </row>
        <row r="1232">
          <cell r="A1232">
            <v>1335</v>
          </cell>
          <cell r="B1232" t="str">
            <v>CHAPA DE ACO GROSSA, ASTM A36, E = 7/8 " (22,23 MM) 174,28 KG/M2</v>
          </cell>
          <cell r="C1232" t="str">
            <v xml:space="preserve">KG    </v>
          </cell>
          <cell r="D1232" t="str">
            <v>6,33</v>
          </cell>
        </row>
        <row r="1233">
          <cell r="A1233">
            <v>40425</v>
          </cell>
          <cell r="B1233" t="str">
            <v>CHAPA DE ACO GROSSA, SAE 1020, BITOLA 1/4", E = 6,35 MM (49,85 KG/M2)</v>
          </cell>
          <cell r="C1233" t="str">
            <v xml:space="preserve">KG    </v>
          </cell>
          <cell r="D1233" t="str">
            <v>5,41</v>
          </cell>
        </row>
        <row r="1234">
          <cell r="A1234">
            <v>1337</v>
          </cell>
          <cell r="B1234" t="str">
            <v>CHAPA DE ACO XADREZ PARA PISOS, E = 1/4 " (6,30 MM) 54,53 KG/M2</v>
          </cell>
          <cell r="C1234" t="str">
            <v xml:space="preserve">KG    </v>
          </cell>
          <cell r="D1234" t="str">
            <v>6,21</v>
          </cell>
        </row>
        <row r="1235">
          <cell r="A1235">
            <v>39416</v>
          </cell>
          <cell r="B1235" t="str">
            <v>CHAPA DE GESSO ACARTONADO, RESISTENTE A UMIDADE (RU), COR VERDE, E = 12,5 MM, 1200 X 1800 MM (L X C)</v>
          </cell>
          <cell r="C1235" t="str">
            <v xml:space="preserve">M2    </v>
          </cell>
          <cell r="D1235" t="str">
            <v>28,56</v>
          </cell>
        </row>
        <row r="1236">
          <cell r="A1236">
            <v>39417</v>
          </cell>
          <cell r="B1236" t="str">
            <v>CHAPA DE GESSO ACARTONADO, RESISTENTE A UMIDADE (RU), COR VERDE, E = 12,5 MM, 1200 X 2400 MM (L X C)</v>
          </cell>
          <cell r="C1236" t="str">
            <v xml:space="preserve">M2    </v>
          </cell>
          <cell r="D1236" t="str">
            <v>29,94</v>
          </cell>
        </row>
        <row r="1237">
          <cell r="A1237">
            <v>39414</v>
          </cell>
          <cell r="B1237" t="str">
            <v>CHAPA DE GESSO ACARTONADO, RESISTENTE AO FOGO (RF), COR ROSA, E = 12,5 MM, 1200 X 1800 MM (L X C)</v>
          </cell>
          <cell r="C1237" t="str">
            <v xml:space="preserve">M2    </v>
          </cell>
          <cell r="D1237" t="str">
            <v>26,82</v>
          </cell>
        </row>
        <row r="1238">
          <cell r="A1238">
            <v>39415</v>
          </cell>
          <cell r="B1238" t="str">
            <v>CHAPA DE GESSO ACARTONADO, RESISTENTE AO FOGO (RF), COR ROSA, E = 12,5 MM, 1200 X 2400 MM (L X C)</v>
          </cell>
          <cell r="C1238" t="str">
            <v xml:space="preserve">M2    </v>
          </cell>
          <cell r="D1238" t="str">
            <v>28,42</v>
          </cell>
        </row>
        <row r="1239">
          <cell r="A1239">
            <v>39412</v>
          </cell>
          <cell r="B1239" t="str">
            <v>CHAPA DE GESSO ACARTONADO, STANDARD (ST), COR BRANCA, E = 12,5 MM, 1200 X 1800 MM (L X C)</v>
          </cell>
          <cell r="C1239" t="str">
            <v xml:space="preserve">M2    </v>
          </cell>
          <cell r="D1239" t="str">
            <v>20,19</v>
          </cell>
        </row>
        <row r="1240">
          <cell r="A1240">
            <v>39413</v>
          </cell>
          <cell r="B1240" t="str">
            <v>CHAPA DE GESSO ACARTONADO, STANDARD (ST), COR BRANCA, E = 12,5 MM, 1200 X 2400 MM (L X C)</v>
          </cell>
          <cell r="C1240" t="str">
            <v xml:space="preserve">M2    </v>
          </cell>
          <cell r="D1240" t="str">
            <v>20,00</v>
          </cell>
        </row>
        <row r="1241">
          <cell r="A1241">
            <v>1338</v>
          </cell>
          <cell r="B1241" t="str">
            <v>CHAPA DE LAMINADO MELAMINICO, LISO BRILHANTE, DE *1,25 X 3,08* M, E = 0,8 MM</v>
          </cell>
          <cell r="C1241" t="str">
            <v xml:space="preserve">M2    </v>
          </cell>
          <cell r="D1241" t="str">
            <v>29,87</v>
          </cell>
        </row>
        <row r="1242">
          <cell r="A1242">
            <v>1340</v>
          </cell>
          <cell r="B1242" t="str">
            <v>CHAPA DE LAMINADO MELAMINICO, LISO FOSCO, DE *1,25 X 3,08* M, E = 0,8 MM</v>
          </cell>
          <cell r="C1242" t="str">
            <v xml:space="preserve">M2    </v>
          </cell>
          <cell r="D1242" t="str">
            <v>34,53</v>
          </cell>
        </row>
        <row r="1243">
          <cell r="A1243">
            <v>1341</v>
          </cell>
          <cell r="B1243" t="str">
            <v>CHAPA DE LAMINADO MELAMINICO, TEXTURIZADO, DE *1,25 X 3,08* M, E = 0,8 MM</v>
          </cell>
          <cell r="C1243" t="str">
            <v xml:space="preserve">M2    </v>
          </cell>
          <cell r="D1243" t="str">
            <v>33,26</v>
          </cell>
        </row>
        <row r="1244">
          <cell r="A1244">
            <v>11134</v>
          </cell>
          <cell r="B1244" t="str">
            <v>CHAPA DE MADEIRA COMPENSADA NAVAL (COM COLA FENOLICA), E = 10 MM, DE *1,60 X 2,20* M</v>
          </cell>
          <cell r="C1244" t="str">
            <v xml:space="preserve">M2    </v>
          </cell>
          <cell r="D1244" t="str">
            <v>31,25</v>
          </cell>
        </row>
        <row r="1245">
          <cell r="A1245">
            <v>11135</v>
          </cell>
          <cell r="B1245" t="str">
            <v>CHAPA DE MADEIRA COMPENSADA NAVAL (COM COLA FENOLICA), E = 12 MM, DE *1,60 X 2,20* M</v>
          </cell>
          <cell r="C1245" t="str">
            <v xml:space="preserve">M2    </v>
          </cell>
          <cell r="D1245" t="str">
            <v>38,09</v>
          </cell>
        </row>
        <row r="1246">
          <cell r="A1246">
            <v>11136</v>
          </cell>
          <cell r="B1246" t="str">
            <v>CHAPA DE MADEIRA COMPENSADA NAVAL (COM COLA FENOLICA), E = 15 MM, DE *1,60 X 2,20* M</v>
          </cell>
          <cell r="C1246" t="str">
            <v xml:space="preserve">M2    </v>
          </cell>
          <cell r="D1246" t="str">
            <v>41,20</v>
          </cell>
        </row>
        <row r="1247">
          <cell r="A1247">
            <v>34743</v>
          </cell>
          <cell r="B1247" t="str">
            <v>CHAPA DE MADEIRA COMPENSADA NAVAL (COM COLA FENOLICA), E = 18 MM, DE *1,60 X 2,20* M</v>
          </cell>
          <cell r="C1247" t="str">
            <v xml:space="preserve">M2    </v>
          </cell>
          <cell r="D1247" t="str">
            <v>52,45</v>
          </cell>
        </row>
        <row r="1248">
          <cell r="A1248">
            <v>11137</v>
          </cell>
          <cell r="B1248" t="str">
            <v>CHAPA DE MADEIRA COMPENSADA NAVAL (COM COLA FENOLICA), E = 20 MM, DE *1,60 X 2,20* M</v>
          </cell>
          <cell r="C1248" t="str">
            <v xml:space="preserve">M2    </v>
          </cell>
          <cell r="D1248" t="str">
            <v>58,50</v>
          </cell>
        </row>
        <row r="1249">
          <cell r="A1249">
            <v>34745</v>
          </cell>
          <cell r="B1249" t="str">
            <v>CHAPA DE MADEIRA COMPENSADA NAVAL (COM COLA FENOLICA), E = 25 MM, DE *1,60 X 2,20* M</v>
          </cell>
          <cell r="C1249" t="str">
            <v xml:space="preserve">M2    </v>
          </cell>
          <cell r="D1249" t="str">
            <v>66,66</v>
          </cell>
        </row>
        <row r="1250">
          <cell r="A1250">
            <v>34746</v>
          </cell>
          <cell r="B1250" t="str">
            <v>CHAPA DE MADEIRA COMPENSADA NAVAL (COM COLA FENOLICA), E = 4 MM, DE *1,60 X 2,20* M</v>
          </cell>
          <cell r="C1250" t="str">
            <v xml:space="preserve">M2    </v>
          </cell>
          <cell r="D1250" t="str">
            <v>17,17</v>
          </cell>
        </row>
        <row r="1251">
          <cell r="A1251">
            <v>1360</v>
          </cell>
          <cell r="B1251" t="str">
            <v>CHAPA DE MADEIRA COMPENSADA NAVAL (COM COLA FENOLICA), E = 6 MM, DE *1,60 X 2,20* M</v>
          </cell>
          <cell r="C1251" t="str">
            <v xml:space="preserve">M2    </v>
          </cell>
          <cell r="D1251" t="str">
            <v>21,20</v>
          </cell>
        </row>
        <row r="1252">
          <cell r="A1252">
            <v>1346</v>
          </cell>
          <cell r="B1252" t="str">
            <v>CHAPA DE MADEIRA COMPENSADA PLASTIFICADA PARA FORMA DE CONCRETO, DE 2,20 x 1,10 M, E = 10 MM</v>
          </cell>
          <cell r="C1252" t="str">
            <v xml:space="preserve">M2    </v>
          </cell>
          <cell r="D1252" t="str">
            <v>29,91</v>
          </cell>
        </row>
        <row r="1253">
          <cell r="A1253">
            <v>1345</v>
          </cell>
          <cell r="B1253" t="str">
            <v>CHAPA DE MADEIRA COMPENSADA PLASTIFICADA PARA FORMA DE CONCRETO, DE 2,20 x 1,10 M, E = 18 MM</v>
          </cell>
          <cell r="C1253" t="str">
            <v xml:space="preserve">M2    </v>
          </cell>
          <cell r="D1253" t="str">
            <v>48,46</v>
          </cell>
        </row>
        <row r="1254">
          <cell r="A1254">
            <v>1347</v>
          </cell>
          <cell r="B1254" t="str">
            <v>CHAPA DE MADEIRA COMPENSADA PLASTIFICADA PARA FORMA DE CONCRETO, DE 2,20 X 1,10 M, E = 12 MM</v>
          </cell>
          <cell r="C1254" t="str">
            <v xml:space="preserve">M2    </v>
          </cell>
          <cell r="D1254" t="str">
            <v>35,74</v>
          </cell>
        </row>
        <row r="1255">
          <cell r="A1255">
            <v>1355</v>
          </cell>
          <cell r="B1255" t="str">
            <v>CHAPA DE MADEIRA COMPENSADA RESINADA PARA FORMA DE CONCRETO, DE *2,2 X 1,1* M, E = 14 MM</v>
          </cell>
          <cell r="C1255" t="str">
            <v xml:space="preserve">M2    </v>
          </cell>
          <cell r="D1255" t="str">
            <v>26,38</v>
          </cell>
        </row>
        <row r="1256">
          <cell r="A1256">
            <v>1358</v>
          </cell>
          <cell r="B1256" t="str">
            <v>CHAPA DE MADEIRA COMPENSADA RESINADA PARA FORMA DE CONCRETO, DE *2,2 X 1,1* M, E = 17 MM</v>
          </cell>
          <cell r="C1256" t="str">
            <v xml:space="preserve">M2    </v>
          </cell>
          <cell r="D1256" t="str">
            <v>30,56</v>
          </cell>
        </row>
        <row r="1257">
          <cell r="A1257">
            <v>34659</v>
          </cell>
          <cell r="B1257" t="str">
            <v>CHAPA DE MDF BRANCO LISO 1 FACE, E = 12 MM, DE *2,75 X 1,85* M</v>
          </cell>
          <cell r="C1257" t="str">
            <v xml:space="preserve">M2    </v>
          </cell>
          <cell r="D1257" t="str">
            <v>29,10</v>
          </cell>
        </row>
        <row r="1258">
          <cell r="A1258">
            <v>34514</v>
          </cell>
          <cell r="B1258" t="str">
            <v>CHAPA DE MDF BRANCO LISO 1 FACE, E = 15 MM, DE *2,75 X 1,85* M</v>
          </cell>
          <cell r="C1258" t="str">
            <v xml:space="preserve">M2    </v>
          </cell>
          <cell r="D1258" t="str">
            <v>32,23</v>
          </cell>
        </row>
        <row r="1259">
          <cell r="A1259">
            <v>34660</v>
          </cell>
          <cell r="B1259" t="str">
            <v>CHAPA DE MDF BRANCO LISO 1 FACE, E = 18 MM, DE *2,75 X 1,85* M</v>
          </cell>
          <cell r="C1259" t="str">
            <v xml:space="preserve">M2    </v>
          </cell>
          <cell r="D1259" t="str">
            <v>40,90</v>
          </cell>
        </row>
        <row r="1260">
          <cell r="A1260">
            <v>34661</v>
          </cell>
          <cell r="B1260" t="str">
            <v>CHAPA DE MDF BRANCO LISO 1 FACE, E = 25 MM, DE *2,75 X 1,85* M</v>
          </cell>
          <cell r="C1260" t="str">
            <v xml:space="preserve">M2    </v>
          </cell>
          <cell r="D1260" t="str">
            <v>58,74</v>
          </cell>
        </row>
        <row r="1261">
          <cell r="A1261">
            <v>34667</v>
          </cell>
          <cell r="B1261" t="str">
            <v>CHAPA DE MDF BRANCO LISO 1 FACE, E = 6 MM, DE *2,75 X 1,85* M</v>
          </cell>
          <cell r="C1261" t="str">
            <v xml:space="preserve">M2    </v>
          </cell>
          <cell r="D1261" t="str">
            <v>21,27</v>
          </cell>
        </row>
        <row r="1262">
          <cell r="A1262">
            <v>34668</v>
          </cell>
          <cell r="B1262" t="str">
            <v>CHAPA DE MDF BRANCO LISO 1 FACE, E = 9 MM, DE *2,75 X 1,85* M</v>
          </cell>
          <cell r="C1262" t="str">
            <v xml:space="preserve">M2    </v>
          </cell>
          <cell r="D1262" t="str">
            <v>27,80</v>
          </cell>
        </row>
        <row r="1263">
          <cell r="A1263">
            <v>34741</v>
          </cell>
          <cell r="B1263" t="str">
            <v>CHAPA DE MDF BRANCO LISO 2 FACES, E = 12 MM, DE *2,75 X 1,85* M</v>
          </cell>
          <cell r="C1263" t="str">
            <v xml:space="preserve">M2    </v>
          </cell>
          <cell r="D1263" t="str">
            <v>30,59</v>
          </cell>
        </row>
        <row r="1264">
          <cell r="A1264">
            <v>34664</v>
          </cell>
          <cell r="B1264" t="str">
            <v>CHAPA DE MDF BRANCO LISO 2 FACES, E = 15 MM, DE *2,75 X 1,85* M</v>
          </cell>
          <cell r="C1264" t="str">
            <v xml:space="preserve">M2    </v>
          </cell>
          <cell r="D1264" t="str">
            <v>33,38</v>
          </cell>
        </row>
        <row r="1265">
          <cell r="A1265">
            <v>34665</v>
          </cell>
          <cell r="B1265" t="str">
            <v>CHAPA DE MDF BRANCO LISO 2 FACES, E = 18 MM, DE *2,75 X 1,85* M</v>
          </cell>
          <cell r="C1265" t="str">
            <v xml:space="preserve">M2    </v>
          </cell>
          <cell r="D1265" t="str">
            <v>41,44</v>
          </cell>
        </row>
        <row r="1266">
          <cell r="A1266">
            <v>34666</v>
          </cell>
          <cell r="B1266" t="str">
            <v>CHAPA DE MDF BRANCO LISO 2 FACES, E = 25 MM, DE *2,75 X 1,85* M</v>
          </cell>
          <cell r="C1266" t="str">
            <v xml:space="preserve">M2    </v>
          </cell>
          <cell r="D1266" t="str">
            <v>62,59</v>
          </cell>
        </row>
        <row r="1267">
          <cell r="A1267">
            <v>34669</v>
          </cell>
          <cell r="B1267" t="str">
            <v>CHAPA DE MDF BRANCO LISO 2 FACES, E = 6 MM, DE *2,75 X 1,85* M</v>
          </cell>
          <cell r="C1267" t="str">
            <v xml:space="preserve">M2    </v>
          </cell>
          <cell r="D1267" t="str">
            <v>22,95</v>
          </cell>
        </row>
        <row r="1268">
          <cell r="A1268">
            <v>34670</v>
          </cell>
          <cell r="B1268" t="str">
            <v>CHAPA DE MDF BRANCO LISO 2 FACES, E = 9 MM, DE *2,75 X 1,85* M</v>
          </cell>
          <cell r="C1268" t="str">
            <v xml:space="preserve">M2    </v>
          </cell>
          <cell r="D1268" t="str">
            <v>28,07</v>
          </cell>
        </row>
        <row r="1269">
          <cell r="A1269">
            <v>34671</v>
          </cell>
          <cell r="B1269" t="str">
            <v>CHAPA DE MDF CRU, E = 12 MM, DE *2,75 X 1,85* M</v>
          </cell>
          <cell r="C1269" t="str">
            <v xml:space="preserve">M2    </v>
          </cell>
          <cell r="D1269" t="str">
            <v>23,43</v>
          </cell>
        </row>
        <row r="1270">
          <cell r="A1270">
            <v>34672</v>
          </cell>
          <cell r="B1270" t="str">
            <v>CHAPA DE MDF CRU, E = 15 MM, DE *2,75 X 1,85* M</v>
          </cell>
          <cell r="C1270" t="str">
            <v xml:space="preserve">M2    </v>
          </cell>
          <cell r="D1270" t="str">
            <v>24,70</v>
          </cell>
        </row>
        <row r="1271">
          <cell r="A1271">
            <v>34673</v>
          </cell>
          <cell r="B1271" t="str">
            <v>CHAPA DE MDF CRU, E = 18 MM, DE *2,75 X 1,85* M</v>
          </cell>
          <cell r="C1271" t="str">
            <v xml:space="preserve">M2    </v>
          </cell>
          <cell r="D1271" t="str">
            <v>30,14</v>
          </cell>
        </row>
        <row r="1272">
          <cell r="A1272">
            <v>34674</v>
          </cell>
          <cell r="B1272" t="str">
            <v>CHAPA DE MDF CRU, E = 20 MM, DE *2,75 X 1,85* M</v>
          </cell>
          <cell r="C1272" t="str">
            <v xml:space="preserve">M2    </v>
          </cell>
          <cell r="D1272" t="str">
            <v>40,08</v>
          </cell>
        </row>
        <row r="1273">
          <cell r="A1273">
            <v>34675</v>
          </cell>
          <cell r="B1273" t="str">
            <v>CHAPA DE MDF CRU, E = 25 MM, DE *2,75 X 1,85* M</v>
          </cell>
          <cell r="C1273" t="str">
            <v xml:space="preserve">M2    </v>
          </cell>
          <cell r="D1273" t="str">
            <v>48,86</v>
          </cell>
        </row>
        <row r="1274">
          <cell r="A1274">
            <v>34676</v>
          </cell>
          <cell r="B1274" t="str">
            <v>CHAPA DE MDF CRU, E = 6 MM, DE *2,75 X 1,85* M</v>
          </cell>
          <cell r="C1274" t="str">
            <v xml:space="preserve">M2    </v>
          </cell>
          <cell r="D1274" t="str">
            <v>14,06</v>
          </cell>
        </row>
        <row r="1275">
          <cell r="A1275">
            <v>34677</v>
          </cell>
          <cell r="B1275" t="str">
            <v>CHAPA DE MDF CRU, E = 9 MM, DE *2,75 X 1,85* M</v>
          </cell>
          <cell r="C1275" t="str">
            <v xml:space="preserve">M2    </v>
          </cell>
          <cell r="D1275" t="str">
            <v>18,91</v>
          </cell>
        </row>
        <row r="1276">
          <cell r="A1276">
            <v>43126</v>
          </cell>
          <cell r="B1276" t="str">
            <v>CHAPA EM ACO GALVANIZADO PARA STEEL DECK, COM NERVURAS TRAPEZOIDAIS, LARGURA UTIL DE 915 MM E ESPESSURA DE 0,80 MM</v>
          </cell>
          <cell r="C1276" t="str">
            <v xml:space="preserve">M2    </v>
          </cell>
          <cell r="D1276" t="str">
            <v>83,30</v>
          </cell>
        </row>
        <row r="1277">
          <cell r="A1277">
            <v>43124</v>
          </cell>
          <cell r="B1277" t="str">
            <v>CHAPA EM ACO GALVANIZADO PARA STEEL DECK, COM NERVURAS TRAPEZOIDAIS, LARGURA UTIL DE 915 MM E ESPESSURA DE 0,95 MM</v>
          </cell>
          <cell r="C1277" t="str">
            <v xml:space="preserve">M2    </v>
          </cell>
          <cell r="D1277" t="str">
            <v>97,26</v>
          </cell>
        </row>
        <row r="1278">
          <cell r="A1278">
            <v>43125</v>
          </cell>
          <cell r="B1278" t="str">
            <v>CHAPA EM ACO GALVANIZADO PARA STEEL DECK, COM NERVURAS TRAPEZOIDAIS, LARGURA UTIL DE 915 MM E ESPESSURA DE 1,25 MM</v>
          </cell>
          <cell r="C1278" t="str">
            <v xml:space="preserve">M2    </v>
          </cell>
          <cell r="D1278" t="str">
            <v>126,14</v>
          </cell>
        </row>
        <row r="1279">
          <cell r="A1279">
            <v>40623</v>
          </cell>
          <cell r="B1279" t="str">
            <v>CHAPA PARA EMENDA DE VIGA, EM ACO GROSSO, QUALIDADE ESTRUTURAL, BITOLA 3/16 ", E= 4,75 MM, 4 FUROS, LARGURA 45 MM, COMPRIMENTO 500 MM</v>
          </cell>
          <cell r="C1279" t="str">
            <v xml:space="preserve">PAR   </v>
          </cell>
          <cell r="D1279" t="str">
            <v>60,47</v>
          </cell>
        </row>
        <row r="1280">
          <cell r="A1280">
            <v>43701</v>
          </cell>
          <cell r="B1280" t="str">
            <v>CHAPA/BOBINA LISA EM ALUMINIO, LIGA 1.200 - H14, QUALQUER ESPESSURA, QUALQUER LARGURA</v>
          </cell>
          <cell r="C1280" t="str">
            <v xml:space="preserve">KG    </v>
          </cell>
          <cell r="D1280" t="str">
            <v>27,59</v>
          </cell>
        </row>
        <row r="1281">
          <cell r="A1281">
            <v>12083</v>
          </cell>
          <cell r="B1281" t="str">
            <v>CHAVE BLINDADA TRIPOLAR PARA MOTORES, DO TIPO FACA, COM PORTA FUSIVEL DO TIPO CARTUCHO, CORRENTE NOMINAL DE 100 A, TENSAO NOMINAL DE 250 V</v>
          </cell>
          <cell r="C1281" t="str">
            <v xml:space="preserve">UN    </v>
          </cell>
          <cell r="D1281" t="str">
            <v>635,83</v>
          </cell>
        </row>
        <row r="1282">
          <cell r="A1282">
            <v>12081</v>
          </cell>
          <cell r="B1282" t="str">
            <v>CHAVE BLINDADA TRIPOLAR PARA MOTORES, DO TIPO FACA, COM PORTA FUSIVEL DO TIPO CARTUCHO, CORRENTE NOMINAL DE 30 A, TENSAO NOMINAL DE 250 V</v>
          </cell>
          <cell r="C1282" t="str">
            <v xml:space="preserve">UN    </v>
          </cell>
          <cell r="D1282" t="str">
            <v>215,02</v>
          </cell>
        </row>
        <row r="1283">
          <cell r="A1283">
            <v>12082</v>
          </cell>
          <cell r="B1283" t="str">
            <v>CHAVE BLINDADA TRIPOLAR PARA MOTORES, DO TIPO FACA, COM PORTA FUSIVEL DO TIPO CARTUCHO, CORRENTE NOMINAL DE 60 A, TENSAO NOMINAL DE 250 V</v>
          </cell>
          <cell r="C1283" t="str">
            <v xml:space="preserve">UN    </v>
          </cell>
          <cell r="D1283" t="str">
            <v>337,93</v>
          </cell>
        </row>
        <row r="1284">
          <cell r="A1284">
            <v>13354</v>
          </cell>
          <cell r="B1284" t="str">
            <v>CHAVE DE PARTIDA DIRETA TRIFASICA, COM CAIXA TERMOPLASTICA, COM FUSIVEL DE 25 A, PARA MOTOR COM POTENCIA DE 7,5 CV E TENSAO DE 380 V</v>
          </cell>
          <cell r="C1284" t="str">
            <v xml:space="preserve">UN    </v>
          </cell>
          <cell r="D1284" t="str">
            <v>504,70</v>
          </cell>
        </row>
        <row r="1285">
          <cell r="A1285">
            <v>14057</v>
          </cell>
          <cell r="B1285" t="str">
            <v>CHAVE DE PARTIDA DIRETA TRIFASICA, COM CAIXA TERMOPLASTICA, COM FUSIVEL DE 35 A, PARA MOTOR COM POTENCIA DE 5 CV E TENSAO DE 220 V</v>
          </cell>
          <cell r="C1285" t="str">
            <v xml:space="preserve">UN    </v>
          </cell>
          <cell r="D1285" t="str">
            <v>281,78</v>
          </cell>
        </row>
        <row r="1286">
          <cell r="A1286">
            <v>14058</v>
          </cell>
          <cell r="B1286" t="str">
            <v>CHAVE DE PARTIDA DIRETA TRIFASICA, COM CAIXA TERMOPLASTICA, COM FUSIVEL DE 63 A, PARA MOTOR COM POTENCIA DE 10 CV E TENSAO DE 220 V</v>
          </cell>
          <cell r="C1286" t="str">
            <v xml:space="preserve">UN    </v>
          </cell>
          <cell r="D1286" t="str">
            <v>444,51</v>
          </cell>
        </row>
        <row r="1287">
          <cell r="A1287">
            <v>20971</v>
          </cell>
          <cell r="B1287" t="str">
            <v>CHAVE DUPLA PARA CONEXOES TIPO STORZ, ENGATE RAPIDO 1 1/2" X 2 1/2", EM LATAO, PARA INSTALACAO PREDIAL COMBATE A INCENDIO</v>
          </cell>
          <cell r="C1287" t="str">
            <v xml:space="preserve">UN    </v>
          </cell>
          <cell r="D1287" t="str">
            <v>11,98</v>
          </cell>
        </row>
        <row r="1288">
          <cell r="A1288">
            <v>5047</v>
          </cell>
          <cell r="B1288" t="str">
            <v>CHAVE FUSIVEL PARA REDES DE DISTRIBUICAO, TENSAO DE 15,0 KV, CORRENTE NOMINAL DO PORTA FUSIVEL DE 100 A, CAPACIDADE DE INTERRUPCAO SIMETRICA DE 7,10 KA, CAPACIDADE DE INTERRUPCAO ASSIMETRICA 10,00 KA</v>
          </cell>
          <cell r="C1288" t="str">
            <v xml:space="preserve">UN    </v>
          </cell>
          <cell r="D1288" t="str">
            <v>302,85</v>
          </cell>
        </row>
        <row r="1289">
          <cell r="A1289">
            <v>13369</v>
          </cell>
          <cell r="B1289" t="str">
            <v>CHAVE SECCIONADORA-FUSIVEL BLINDADA TRIPOLAR, ABERTURA COM CARGA, PARA FUSIVEL NH00, CORRENTE NOMINAL DE 160 A, TENSAO DE 500 V</v>
          </cell>
          <cell r="C1289" t="str">
            <v xml:space="preserve">UN    </v>
          </cell>
          <cell r="D1289" t="str">
            <v>328,51</v>
          </cell>
        </row>
        <row r="1290">
          <cell r="A1290">
            <v>13370</v>
          </cell>
          <cell r="B1290" t="str">
            <v>CHAVE SECCIONADORA-FUSIVEL BLINDADA TRIPOLAR, ABERTURA COM CARGA, PARA FUSIVEL NH01, CORRENTE NOMINAL DE 250 A, TENSAO DE 500 V</v>
          </cell>
          <cell r="C1290" t="str">
            <v xml:space="preserve">UN    </v>
          </cell>
          <cell r="D1290" t="str">
            <v>455,39</v>
          </cell>
        </row>
        <row r="1291">
          <cell r="A1291">
            <v>13279</v>
          </cell>
          <cell r="B1291" t="str">
            <v>CHUMBADOR DE ACO TIPO PARABOLT, * 5/8" X 200* MM,  COM PORCA E ARRUELA</v>
          </cell>
          <cell r="C1291" t="str">
            <v xml:space="preserve">KG    </v>
          </cell>
          <cell r="D1291" t="str">
            <v>14,82</v>
          </cell>
        </row>
        <row r="1292">
          <cell r="A1292">
            <v>11977</v>
          </cell>
          <cell r="B1292" t="str">
            <v>CHUMBADOR DE ACO, DIAMETRO 1/2", COMPRIMENTO 75 MM</v>
          </cell>
          <cell r="C1292" t="str">
            <v xml:space="preserve">UN    </v>
          </cell>
          <cell r="D1292" t="str">
            <v>7,68</v>
          </cell>
        </row>
        <row r="1293">
          <cell r="A1293">
            <v>11975</v>
          </cell>
          <cell r="B1293" t="str">
            <v>CHUMBADOR DE ACO, DIAMETRO 5/8", COMPRIMENTO 6", COM PORCA</v>
          </cell>
          <cell r="C1293" t="str">
            <v xml:space="preserve">UN    </v>
          </cell>
          <cell r="D1293" t="str">
            <v>16,83</v>
          </cell>
        </row>
        <row r="1294">
          <cell r="A1294">
            <v>39746</v>
          </cell>
          <cell r="B1294" t="str">
            <v>CHUMBADOR DE ACO, 1" X 600 MM, PARA POSTES DE ACO COM BASE, INCLUSO PORCA E ARRUELA</v>
          </cell>
          <cell r="C1294" t="str">
            <v xml:space="preserve">UN    </v>
          </cell>
          <cell r="D1294" t="str">
            <v>187,31</v>
          </cell>
        </row>
        <row r="1295">
          <cell r="A1295">
            <v>11976</v>
          </cell>
          <cell r="B1295" t="str">
            <v>CHUMBADOR, DIAMETRO 1/4" COM PARAFUSO 1/4" X 40 MM</v>
          </cell>
          <cell r="C1295" t="str">
            <v xml:space="preserve">UN    </v>
          </cell>
          <cell r="D1295" t="str">
            <v>0,86</v>
          </cell>
        </row>
        <row r="1296">
          <cell r="A1296">
            <v>1368</v>
          </cell>
          <cell r="B1296" t="str">
            <v>CHUVEIRO COMUM EM PLASTICO BRANCO, COM CANO, 3 TEMPERATURAS, 5500 W (110/220 V)</v>
          </cell>
          <cell r="C1296" t="str">
            <v xml:space="preserve">UN    </v>
          </cell>
          <cell r="D1296" t="str">
            <v>59,35</v>
          </cell>
        </row>
        <row r="1297">
          <cell r="A1297">
            <v>1367</v>
          </cell>
          <cell r="B1297" t="str">
            <v>CHUVEIRO COMUM EM PLASTICO CROMADO, COM CANO, 4 TEMPERATURAS (110/220 V)</v>
          </cell>
          <cell r="C1297" t="str">
            <v xml:space="preserve">UN    </v>
          </cell>
          <cell r="D1297" t="str">
            <v>191,98</v>
          </cell>
        </row>
        <row r="1298">
          <cell r="A1298">
            <v>7608</v>
          </cell>
          <cell r="B1298" t="str">
            <v>CHUVEIRO PLASTICO BRANCO SIMPLES 5 '' PARA ACOPLAR EM HASTE 1/2 ", AGUA FRIA</v>
          </cell>
          <cell r="C1298" t="str">
            <v xml:space="preserve">UN    </v>
          </cell>
          <cell r="D1298" t="str">
            <v>4,54</v>
          </cell>
        </row>
        <row r="1299">
          <cell r="A1299">
            <v>41900</v>
          </cell>
          <cell r="B1299" t="str">
            <v>CIMENTO ASFALTICO DE PETROLEO A GRANEL (CAP) 30/45 (COLETADO CAIXA NA ANP ACRESCIDO DE ICMS)</v>
          </cell>
          <cell r="C1299" t="str">
            <v xml:space="preserve">KG    </v>
          </cell>
          <cell r="D1299" t="str">
            <v>2,96</v>
          </cell>
        </row>
        <row r="1300">
          <cell r="A1300">
            <v>41899</v>
          </cell>
          <cell r="B1300" t="str">
            <v>CIMENTO ASFALTICO DE PETROLEO A GRANEL (CAP) 50/70 (COLETADO CAIXA NA ANP ACRESCIDO DE ICMS)</v>
          </cell>
          <cell r="C1300" t="str">
            <v xml:space="preserve">T     </v>
          </cell>
          <cell r="D1300" t="str">
            <v>3.150,01</v>
          </cell>
        </row>
        <row r="1301">
          <cell r="A1301">
            <v>1380</v>
          </cell>
          <cell r="B1301" t="str">
            <v>CIMENTO BRANCO</v>
          </cell>
          <cell r="C1301" t="str">
            <v xml:space="preserve">KG    </v>
          </cell>
          <cell r="D1301" t="str">
            <v>4,92</v>
          </cell>
        </row>
        <row r="1302">
          <cell r="A1302">
            <v>1375</v>
          </cell>
          <cell r="B1302" t="str">
            <v>CIMENTO IMPERMEABILIZANTE DE PEGA ULTRARRAPIDA PARA TAMPONAMENTOS</v>
          </cell>
          <cell r="C1302" t="str">
            <v xml:space="preserve">KG    </v>
          </cell>
          <cell r="D1302" t="str">
            <v>16,25</v>
          </cell>
        </row>
        <row r="1303">
          <cell r="A1303">
            <v>1379</v>
          </cell>
          <cell r="B1303" t="str">
            <v>CIMENTO PORTLAND COMPOSTO CP II-32</v>
          </cell>
          <cell r="C1303" t="str">
            <v xml:space="preserve">KG    </v>
          </cell>
          <cell r="D1303" t="str">
            <v>0,84</v>
          </cell>
        </row>
        <row r="1304">
          <cell r="A1304">
            <v>10511</v>
          </cell>
          <cell r="B1304" t="str">
            <v>CIMENTO PORTLAND COMPOSTO CP II-32 (SACO DE 50 KG)</v>
          </cell>
          <cell r="C1304" t="str">
            <v xml:space="preserve">50KG  </v>
          </cell>
          <cell r="D1304" t="str">
            <v>42,00</v>
          </cell>
        </row>
        <row r="1305">
          <cell r="A1305">
            <v>13284</v>
          </cell>
          <cell r="B1305" t="str">
            <v>CIMENTO PORTLAND DE ALTO FORNO (AF) CP III-32</v>
          </cell>
          <cell r="C1305" t="str">
            <v xml:space="preserve">KG    </v>
          </cell>
          <cell r="D1305" t="str">
            <v>0,71</v>
          </cell>
        </row>
        <row r="1306">
          <cell r="A1306">
            <v>25974</v>
          </cell>
          <cell r="B1306" t="str">
            <v>CIMENTO PORTLAND ESTRUTURAL BRANCO CPB-32</v>
          </cell>
          <cell r="C1306" t="str">
            <v xml:space="preserve">KG    </v>
          </cell>
          <cell r="D1306" t="str">
            <v>2,81</v>
          </cell>
        </row>
        <row r="1307">
          <cell r="A1307">
            <v>1382</v>
          </cell>
          <cell r="B1307" t="str">
            <v>CIMENTO PORTLAND POZOLANICO CP IV- 32</v>
          </cell>
          <cell r="C1307" t="str">
            <v xml:space="preserve">50KG  </v>
          </cell>
          <cell r="D1307" t="str">
            <v>40,47</v>
          </cell>
        </row>
        <row r="1308">
          <cell r="A1308">
            <v>34753</v>
          </cell>
          <cell r="B1308" t="str">
            <v>CIMENTO PORTLAND POZOLANICO CP IV-32</v>
          </cell>
          <cell r="C1308" t="str">
            <v xml:space="preserve">KG    </v>
          </cell>
          <cell r="D1308" t="str">
            <v>0,80</v>
          </cell>
        </row>
        <row r="1309">
          <cell r="A1309">
            <v>420</v>
          </cell>
          <cell r="B1309" t="str">
            <v>CINTA CIRCULAR EM ACO GALVANIZADO DE 150 MM DE DIAMETRO PARA FIXACAO DE CAIXA MEDICAO, INCLUI PARAFUSOS E PORCAS</v>
          </cell>
          <cell r="C1309" t="str">
            <v xml:space="preserve">UN    </v>
          </cell>
          <cell r="D1309" t="str">
            <v>21,13</v>
          </cell>
        </row>
        <row r="1310">
          <cell r="A1310">
            <v>12327</v>
          </cell>
          <cell r="B1310" t="str">
            <v>CINTA CIRCULAR EM ACO GALVANIZADO DE 210 MM DE DIAMETRO PARA INSTALACAO DE TRANSFORMADOR EM POSTE DE CONCRETO</v>
          </cell>
          <cell r="C1310" t="str">
            <v xml:space="preserve">UN    </v>
          </cell>
          <cell r="D1310" t="str">
            <v>25,17</v>
          </cell>
        </row>
        <row r="1311">
          <cell r="A1311">
            <v>36148</v>
          </cell>
          <cell r="B1311" t="str">
            <v>CINTURAO DE SEGURANCA TIPO PARAQUEDISTA, FIVELA EM ACO, AJUSTE NO SUSPENSARIO, CINTURA E PERNAS</v>
          </cell>
          <cell r="C1311" t="str">
            <v xml:space="preserve">UN    </v>
          </cell>
          <cell r="D1311" t="str">
            <v>61,92</v>
          </cell>
        </row>
        <row r="1312">
          <cell r="A1312">
            <v>12329</v>
          </cell>
          <cell r="B1312" t="str">
            <v>COBRE ELETROLITICO EM BARRA OU CHAPA</v>
          </cell>
          <cell r="C1312" t="str">
            <v xml:space="preserve">KG    </v>
          </cell>
          <cell r="D1312" t="str">
            <v>80,89</v>
          </cell>
        </row>
        <row r="1313">
          <cell r="A1313">
            <v>1339</v>
          </cell>
          <cell r="B1313" t="str">
            <v>COLA A BASE DE RESINA SINTETICA PARA CHAPA DE LAMINADO MELAMINICO</v>
          </cell>
          <cell r="C1313" t="str">
            <v xml:space="preserve">KG    </v>
          </cell>
          <cell r="D1313" t="str">
            <v>29,95</v>
          </cell>
        </row>
        <row r="1314">
          <cell r="A1314">
            <v>11849</v>
          </cell>
          <cell r="B1314" t="str">
            <v>COLA BRANCA BASE PVA</v>
          </cell>
          <cell r="C1314" t="str">
            <v xml:space="preserve">L     </v>
          </cell>
          <cell r="D1314" t="str">
            <v>12,84</v>
          </cell>
        </row>
        <row r="1315">
          <cell r="A1315">
            <v>37418</v>
          </cell>
          <cell r="B1315" t="str">
            <v>COLAR DE TOMADA EM POLIPROPILENO, PP, COM PARAFUSOS, PARA PEAD, 63 X 1/2" - LIGACAO PREDIAL DE AGUA</v>
          </cell>
          <cell r="C1315" t="str">
            <v xml:space="preserve">UN    </v>
          </cell>
          <cell r="D1315" t="str">
            <v>15,12</v>
          </cell>
        </row>
        <row r="1316">
          <cell r="A1316">
            <v>37419</v>
          </cell>
          <cell r="B1316" t="str">
            <v>COLAR DE TOMADA EM POLIPROPILENO, PP, COM PARAFUSOS, PARA PEAD, 63 X 3/4" - LIGACAO PREDIAL DE AGUA</v>
          </cell>
          <cell r="C1316" t="str">
            <v xml:space="preserve">UN    </v>
          </cell>
          <cell r="D1316" t="str">
            <v>15,53</v>
          </cell>
        </row>
        <row r="1317">
          <cell r="A1317">
            <v>1427</v>
          </cell>
          <cell r="B1317" t="str">
            <v>COLAR TOMADA PVC, COM TRAVAS, SAIDA COM ROSCA, DE 110 MM X 1/2" OU 110 MM X 3/4", PARA LIGACAO PREDIAL DE AGUA</v>
          </cell>
          <cell r="C1317" t="str">
            <v xml:space="preserve">UN    </v>
          </cell>
          <cell r="D1317" t="str">
            <v>15,66</v>
          </cell>
        </row>
        <row r="1318">
          <cell r="A1318">
            <v>1402</v>
          </cell>
          <cell r="B1318" t="str">
            <v>COLAR TOMADA PVC, COM TRAVAS, SAIDA COM ROSCA, DE 32 MM X 1/2" OU 32 MM X 3/4", PARA LIGACAO PREDIAL DE AGUA</v>
          </cell>
          <cell r="C1318" t="str">
            <v xml:space="preserve">UN    </v>
          </cell>
          <cell r="D1318" t="str">
            <v>5,42</v>
          </cell>
        </row>
        <row r="1319">
          <cell r="A1319">
            <v>1420</v>
          </cell>
          <cell r="B1319" t="str">
            <v>COLAR TOMADA PVC, COM TRAVAS, SAIDA COM ROSCA, DE 40 MM X 1/2" OU 40 MM X 3/4", PARA LIGACAO PREDIAL DE AGUA</v>
          </cell>
          <cell r="C1319" t="str">
            <v xml:space="preserve">UN    </v>
          </cell>
          <cell r="D1319" t="str">
            <v>6,97</v>
          </cell>
        </row>
        <row r="1320">
          <cell r="A1320">
            <v>1419</v>
          </cell>
          <cell r="B1320" t="str">
            <v>COLAR TOMADA PVC, COM TRAVAS, SAIDA COM ROSCA, DE 50 MM X 1/2" OU 50 MM X 3/4", PARA LIGACAO PREDIAL DE AGUA</v>
          </cell>
          <cell r="C1320" t="str">
            <v xml:space="preserve">UN    </v>
          </cell>
          <cell r="D1320" t="str">
            <v>8,42</v>
          </cell>
        </row>
        <row r="1321">
          <cell r="A1321">
            <v>1414</v>
          </cell>
          <cell r="B1321" t="str">
            <v>COLAR TOMADA PVC, COM TRAVAS, SAIDA COM ROSCA, DE 60 MM X 1/2" OU 60 MM X 3/4", PARA LIGACAO PREDIAL DE AGUA</v>
          </cell>
          <cell r="C1321" t="str">
            <v xml:space="preserve">UN    </v>
          </cell>
          <cell r="D1321" t="str">
            <v>8,24</v>
          </cell>
        </row>
        <row r="1322">
          <cell r="A1322">
            <v>1413</v>
          </cell>
          <cell r="B1322" t="str">
            <v>COLAR TOMADA PVC, COM TRAVAS, SAIDA COM ROSCA, DE 75 MM X 1/2" OU 75 MM X 3/4", PARA LIGACAO PREDIAL DE AGUA</v>
          </cell>
          <cell r="C1322" t="str">
            <v xml:space="preserve">UN    </v>
          </cell>
          <cell r="D1322" t="str">
            <v>12,17</v>
          </cell>
        </row>
        <row r="1323">
          <cell r="A1323">
            <v>1412</v>
          </cell>
          <cell r="B1323" t="str">
            <v>COLAR TOMADA PVC, COM TRAVAS, SAIDA COM ROSCA, DE 85 MM X 1/2" OU 85 MM X 3/4", PARA LIGACAO PREDIAL DE AGUA</v>
          </cell>
          <cell r="C1323" t="str">
            <v xml:space="preserve">UN    </v>
          </cell>
          <cell r="D1323" t="str">
            <v>10,31</v>
          </cell>
        </row>
        <row r="1324">
          <cell r="A1324">
            <v>1411</v>
          </cell>
          <cell r="B1324" t="str">
            <v>COLAR TOMADA PVC, COM TRAVAS, SAIDA ROSCAVEL COM BUCHA DE LATAO, DE 110 MM X 1/2" OU 110 MM X 3/4", PARA LIGACAO PREDIAL DE AGUA</v>
          </cell>
          <cell r="C1324" t="str">
            <v xml:space="preserve">UN    </v>
          </cell>
          <cell r="D1324" t="str">
            <v>18,76</v>
          </cell>
        </row>
        <row r="1325">
          <cell r="A1325">
            <v>1406</v>
          </cell>
          <cell r="B1325" t="str">
            <v>COLAR TOMADA PVC, COM TRAVAS, SAIDA ROSCAVEL COM BUCHA DE LATAO, DE 60 MM X 1/2" OU 60 MM X 3/4", PARA LIGACAO PREDIAL DE AGUA</v>
          </cell>
          <cell r="C1325" t="str">
            <v xml:space="preserve">UN    </v>
          </cell>
          <cell r="D1325" t="str">
            <v>12,44</v>
          </cell>
        </row>
        <row r="1326">
          <cell r="A1326">
            <v>1407</v>
          </cell>
          <cell r="B1326" t="str">
            <v>COLAR TOMADA PVC, COM TRAVAS, SAIDA ROSCAVEL COM BUCHA DE LATAO, DE 75 MM X 1/2" OU 75 MM X 3/4", PARA LIGACAO PREDIAL DE AGUA</v>
          </cell>
          <cell r="C1326" t="str">
            <v xml:space="preserve">UN    </v>
          </cell>
          <cell r="D1326" t="str">
            <v>15,51</v>
          </cell>
        </row>
        <row r="1327">
          <cell r="A1327">
            <v>1404</v>
          </cell>
          <cell r="B1327" t="str">
            <v>COLAR TOMADA PVC, COM TRAVAS, SAIDA ROSCAVEL COM BUCHA DE LATAO, DE 85 MM X 1/2" OU 85 MM X 3/4", PARA LIGACAO PREDIAL DE AGUA</v>
          </cell>
          <cell r="C1327" t="str">
            <v xml:space="preserve">UN    </v>
          </cell>
          <cell r="D1327" t="str">
            <v>16,49</v>
          </cell>
        </row>
        <row r="1328">
          <cell r="A1328">
            <v>11281</v>
          </cell>
          <cell r="B1328" t="str">
            <v>COMPACTADOR DE SOLO A PERCUSSAO (SOQUETE), COM MOTOR GASOLINA DE 4 TEMPOS, PESO ENTRE 55 E 65 KG, FORCA DE IMPACTO DE 1.000 A 1.500 KGF, FREQUENCIA DE 600 A 700 GOLPES POR MINUTO, VELOCIDADE DE TRABALHO ENTRE 10 E 15 M/MIN, POTENCIA ENTRE 2,00 E 3,00 HP</v>
          </cell>
          <cell r="C1328" t="str">
            <v xml:space="preserve">UN    </v>
          </cell>
          <cell r="D1328" t="str">
            <v>9.005,00</v>
          </cell>
        </row>
        <row r="1329">
          <cell r="A1329">
            <v>1442</v>
          </cell>
          <cell r="B1329" t="str">
            <v>COMPACTADOR DE SOLO TIPO PLACA VIBRATORIA REVERSIVEL, A GASOLINA, 4 TEMPOS, PESO DE 125 A 150 KG, FORCA CENTRIFUGA DE 2500 A 2800 KGF, LARG. TRABALHO DE 400 A 450 MM, FREQ VIBRACAO DE 4300 A 4500 RPM, VELOC. TRABALHO DE 15 A 20 M/MIN, POT. DE 5,5 A 6,0 HP</v>
          </cell>
          <cell r="C1329" t="str">
            <v xml:space="preserve">UN    </v>
          </cell>
          <cell r="D1329" t="str">
            <v>7.559,63</v>
          </cell>
        </row>
        <row r="1330">
          <cell r="A1330">
            <v>13457</v>
          </cell>
          <cell r="B1330" t="str">
            <v>COMPACTADOR DE SOLO TIPO PLACA VIBRATORIA REVERSIVEL, A GASOLINA, 4 TEMPOS, PESO DE 150 A 175 KG, FORCA CENTRIFUGA DE 2800 A 3100 KGF, LARG. TRABALHO DE 450 A 520 MM, FREQ VIBRACAO DE 4000 A 4300 RPM, VELOC. TRABALHO DE 15 A 20 M/MIN, POT. DE 6,0 A 7,0 HP</v>
          </cell>
          <cell r="C1330" t="str">
            <v xml:space="preserve">UN    </v>
          </cell>
          <cell r="D1330" t="str">
            <v>6.525,36</v>
          </cell>
        </row>
        <row r="1331">
          <cell r="A1331">
            <v>40699</v>
          </cell>
          <cell r="B1331" t="str">
            <v>COMPACTADOR DE SOLO, TIPO PLACA VIBRATORIA NAO REVERSIVEL, COM MOTOR A GASOLINA DE 4 TEMPOS, PESO ENTRE 80 E 120 KG, FORCA CENTRIFUGA ENTRE 1300 E 2000 KGF, LARGURA DE TRABALHO ENTRE 400 E 500 MM, FREQUENCIA DE VIBRACAO ENTRE 4800 E 6000 RPM, VELOCIDADEDE</v>
          </cell>
          <cell r="C1331" t="str">
            <v xml:space="preserve">UN    </v>
          </cell>
          <cell r="D1331" t="str">
            <v>5.044,35</v>
          </cell>
        </row>
        <row r="1332">
          <cell r="A1332">
            <v>40701</v>
          </cell>
          <cell r="B1332" t="str">
            <v>COMPACTADOR DE SOLO, TIPO PLACA VIBRATORIA REVERSIVEL, COM MOTOR A DIESEL, PESO ENTRE 700 E 820 KG, FORCA CENTRIFUGA ENTRE 6.200 E 10.000 KGF, LARGURA DE TRABALHO ENTRE 650 E 720 MM, FREQUENCIA DE VIBRACAO ENTRE 3.000 E 3.500 RPM, VELOCIDADE DE TRABALHOEN</v>
          </cell>
          <cell r="C1332" t="str">
            <v xml:space="preserve">UN    </v>
          </cell>
          <cell r="D1332" t="str">
            <v>89.191,06</v>
          </cell>
        </row>
        <row r="1333">
          <cell r="A1333">
            <v>40700</v>
          </cell>
          <cell r="B1333" t="str">
            <v>COMPACTADOR DE SOLO, TIPO PLACA VIBRATORIA REVERSIVEL, COM MOTOR A GASOLINA DE 4 TEMPOS, PESO ENTRE 160 E 265 KG, FORCA CENTRIFUGA ENTRE 2750 E 4000 KGF, LARGURA DE TRABALHO ENTRE 430 E 550 MM, FREQUENCIA DE VIBRACAO ENTRE 4000 E 5500 RPM, VELOCIDADE DETR</v>
          </cell>
          <cell r="C1333" t="str">
            <v xml:space="preserve">UN    </v>
          </cell>
          <cell r="D1333" t="str">
            <v>11.742,59</v>
          </cell>
        </row>
        <row r="1334">
          <cell r="A1334">
            <v>13458</v>
          </cell>
          <cell r="B1334" t="str">
            <v>COMPACTADOR DE SOLOS DE PERCURSAO (SOQUETE) COM MOTOR A GASOLINA 4 TEMPOS DE 4 HP (4 CV)</v>
          </cell>
          <cell r="C1334" t="str">
            <v xml:space="preserve">UN    </v>
          </cell>
          <cell r="D1334" t="str">
            <v>11.158,36</v>
          </cell>
        </row>
        <row r="1335">
          <cell r="A1335">
            <v>36524</v>
          </cell>
          <cell r="B1335" t="str">
            <v>COMPRESSOR DE AR ESTACIONARIO, VAZAO 620 PCM, PRESSAO EFETIVA DE TRABALHO 109 PSI, MOTOR ELETRICO, POTENCIA 127 CV</v>
          </cell>
          <cell r="C1335" t="str">
            <v xml:space="preserve">UN    </v>
          </cell>
          <cell r="D1335" t="str">
            <v>103.306,91</v>
          </cell>
        </row>
        <row r="1336">
          <cell r="A1336">
            <v>36526</v>
          </cell>
          <cell r="B1336" t="str">
            <v>COMPRESSOR DE AR REBOCAVEL VAZAO 400 PCM, PRESSAO EFETIVA DE TRABALHO 102 PSI, MOTOR DIESEL, POTENCIA 110 CV</v>
          </cell>
          <cell r="C1336" t="str">
            <v xml:space="preserve">UN    </v>
          </cell>
          <cell r="D1336" t="str">
            <v>83.248,92</v>
          </cell>
        </row>
        <row r="1337">
          <cell r="A1337">
            <v>36523</v>
          </cell>
          <cell r="B1337" t="str">
            <v>COMPRESSOR DE AR REBOCAVEL VAZAO 748 PCM, PRESSAO EFETIVA DE TRABALHO 102 PSI, MOTOR DIESEL, POTENCIA 210 CV</v>
          </cell>
          <cell r="C1337" t="str">
            <v xml:space="preserve">UN    </v>
          </cell>
          <cell r="D1337" t="str">
            <v>178.224,70</v>
          </cell>
        </row>
        <row r="1338">
          <cell r="A1338">
            <v>36527</v>
          </cell>
          <cell r="B1338" t="str">
            <v>COMPRESSOR DE AR REBOCAVEL VAZAO 860 PCM, PRESSAO EFETIVA DE TRABALHO 102 PSI, MOTOR DIESEL, POTENCIA 250 CV</v>
          </cell>
          <cell r="C1338" t="str">
            <v xml:space="preserve">UN    </v>
          </cell>
          <cell r="D1338" t="str">
            <v>193.588,73</v>
          </cell>
        </row>
        <row r="1339">
          <cell r="A1339">
            <v>13803</v>
          </cell>
          <cell r="B1339" t="str">
            <v>COMPRESSOR DE AR REBOCAVEL, VAZAO *89* PCM, PRESSAO EFETIVA DE TRABALHO *102* PSI, MOTOR DIESEL, POTENCIA *20* CV</v>
          </cell>
          <cell r="C1339" t="str">
            <v xml:space="preserve">UN    </v>
          </cell>
          <cell r="D1339" t="str">
            <v>70.000,00</v>
          </cell>
        </row>
        <row r="1340">
          <cell r="A1340">
            <v>38642</v>
          </cell>
          <cell r="B1340" t="str">
            <v>COMPRESSOR DE AR REBOCAVEL, VAZAO 152 PCM, PRESSAO EFETIVA DE TRABALHO 102 PSI, MOTOR DIESEL, POTENCIA 31,5 KW</v>
          </cell>
          <cell r="C1340" t="str">
            <v xml:space="preserve">UN    </v>
          </cell>
          <cell r="D1340" t="str">
            <v>45.072,42</v>
          </cell>
        </row>
        <row r="1341">
          <cell r="A1341">
            <v>36522</v>
          </cell>
          <cell r="B1341" t="str">
            <v>COMPRESSOR DE AR REBOCAVEL, VAZAO 189 PCM, PRESSAO EFETIVA DE TRABALHO 102 PSI, MOTOR DIESEL, POTENCIA 63 CV</v>
          </cell>
          <cell r="C1341" t="str">
            <v xml:space="preserve">UN    </v>
          </cell>
          <cell r="D1341" t="str">
            <v>52.418,69</v>
          </cell>
        </row>
        <row r="1342">
          <cell r="A1342">
            <v>36525</v>
          </cell>
          <cell r="B1342" t="str">
            <v>COMPRESSOR DE AR REBOCAVEL, VAZAO 250 PCM, PRESSAO EFETIVA DE TRABALHO 102 PSI, MOTOR DIESEL, POTENCIA 81 CV</v>
          </cell>
          <cell r="C1342" t="str">
            <v xml:space="preserve">UN    </v>
          </cell>
          <cell r="D1342" t="str">
            <v>70.200,87</v>
          </cell>
        </row>
        <row r="1343">
          <cell r="A1343">
            <v>41991</v>
          </cell>
          <cell r="B1343" t="str">
            <v>COMPRESSOR DE AR, VAZAO DE 10 PCM, RESERVATORIO 100 L, PRESSAO DE TRABALHO ENTRE 6,9 E 9,7 BAR,  POTENCIA 2 HP, TENSAO 110/220 V (COLETADO CAIXA)</v>
          </cell>
          <cell r="C1343" t="str">
            <v xml:space="preserve">UN    </v>
          </cell>
          <cell r="D1343" t="str">
            <v>2.594,02</v>
          </cell>
        </row>
        <row r="1344">
          <cell r="A1344">
            <v>34348</v>
          </cell>
          <cell r="B1344" t="str">
            <v>CONCERTINA CLIPADA (DUPLA) EM ACO GALVANIZADO DE ALTA RESISTENCIA, COM ESPIRAL DE 300 MM, D = 2,76 MM</v>
          </cell>
          <cell r="C1344" t="str">
            <v xml:space="preserve">M     </v>
          </cell>
          <cell r="D1344" t="str">
            <v>12,46</v>
          </cell>
        </row>
        <row r="1345">
          <cell r="A1345">
            <v>34347</v>
          </cell>
          <cell r="B1345" t="str">
            <v>CONCERTINA SIMPLES EM ACO GALVANIZADO DE ALTA RESISTENCIA, COM ESPIRAL DE 300 MM, D = 2,76 MM</v>
          </cell>
          <cell r="C1345" t="str">
            <v xml:space="preserve">M     </v>
          </cell>
          <cell r="D1345" t="str">
            <v>8,91</v>
          </cell>
        </row>
        <row r="1346">
          <cell r="A1346">
            <v>11146</v>
          </cell>
          <cell r="B1346" t="str">
            <v>CONCRETO AUTOADENSAVEL (CAA) CLASSE DE RESISTENCIA C15, ESPALHAMENTO SF2, INCLUI SERVICO DE BOMBEAMENTO (NBR 15823)</v>
          </cell>
          <cell r="C1346" t="str">
            <v xml:space="preserve">M3    </v>
          </cell>
          <cell r="D1346" t="str">
            <v>422,12</v>
          </cell>
        </row>
        <row r="1347">
          <cell r="A1347">
            <v>11147</v>
          </cell>
          <cell r="B1347" t="str">
            <v>CONCRETO AUTOADENSAVEL (CAA) CLASSE DE RESISTENCIA C20, ESPALHAMENTO SF2, INCLUI SERVICO DE BOMBEAMENTO (NBR 15823)</v>
          </cell>
          <cell r="C1347" t="str">
            <v xml:space="preserve">M3    </v>
          </cell>
          <cell r="D1347" t="str">
            <v>438,64</v>
          </cell>
        </row>
        <row r="1348">
          <cell r="A1348">
            <v>34872</v>
          </cell>
          <cell r="B1348" t="str">
            <v>CONCRETO AUTOADENSAVEL (CAA) CLASSE DE RESISTENCIA C25, ESPALHAMENTO SF2, INCLUI SERVICO DE BOMBEAMENTO (NBR 15823)</v>
          </cell>
          <cell r="C1348" t="str">
            <v xml:space="preserve">M3    </v>
          </cell>
          <cell r="D1348" t="str">
            <v>443,57</v>
          </cell>
        </row>
        <row r="1349">
          <cell r="A1349">
            <v>34491</v>
          </cell>
          <cell r="B1349" t="str">
            <v>CONCRETO AUTOADENSAVEL (CAA) CLASSE DE RESISTENCIA C30, ESPALHAMENTO SF2, INCLUI SERVICO DE BOMBEAMENTO (NBR 15823)</v>
          </cell>
          <cell r="C1349" t="str">
            <v xml:space="preserve">M3    </v>
          </cell>
          <cell r="D1349" t="str">
            <v>456,42</v>
          </cell>
        </row>
        <row r="1350">
          <cell r="A1350">
            <v>34770</v>
          </cell>
          <cell r="B1350" t="str">
            <v>CONCRETO BETUMINOSO USINADO A QUENTE (CBUQ) PARA PAVIMENTACAO ASFALTICA, PADRAO DNIT, FAIXA C, COM CAP 30/45 - AQUISICAO POSTO USINA</v>
          </cell>
          <cell r="C1350" t="str">
            <v xml:space="preserve">T     </v>
          </cell>
          <cell r="D1350" t="str">
            <v>321,24</v>
          </cell>
        </row>
        <row r="1351">
          <cell r="A1351">
            <v>1518</v>
          </cell>
          <cell r="B1351" t="str">
            <v>CONCRETO BETUMINOSO USINADO A QUENTE (CBUQ) PARA PAVIMENTACAO ASFALTICA, PADRAO DNIT, FAIXA C, COM CAP 50/70 - AQUISICAO POSTO USINA</v>
          </cell>
          <cell r="C1351" t="str">
            <v xml:space="preserve">T     </v>
          </cell>
          <cell r="D1351" t="str">
            <v>327,50</v>
          </cell>
        </row>
        <row r="1352">
          <cell r="A1352">
            <v>41965</v>
          </cell>
          <cell r="B1352" t="str">
            <v>CONCRETO BETUMINOSO USINADO A QUENTE (CBUQ) PARA PAVIMENTACAO ASFALTICA, PADRAO DNIT, PARA BINDER, COM CAP 50/70 - AQUISICAO POSTO USINA</v>
          </cell>
          <cell r="C1352" t="str">
            <v xml:space="preserve">T     </v>
          </cell>
          <cell r="D1352" t="str">
            <v>317,28</v>
          </cell>
        </row>
        <row r="1353">
          <cell r="A1353">
            <v>34492</v>
          </cell>
          <cell r="B1353" t="str">
            <v>CONCRETO USINADO BOMBEAVEL, CLASSE DE RESISTENCIA C20, COM BRITA 0 E 1, SLUMP = 100 +/- 20 MM, EXCLUI SERVICO DE BOMBEAMENTO (NBR 8953)</v>
          </cell>
          <cell r="C1353" t="str">
            <v xml:space="preserve">M3    </v>
          </cell>
          <cell r="D1353" t="str">
            <v>375,13</v>
          </cell>
        </row>
        <row r="1354">
          <cell r="A1354">
            <v>1524</v>
          </cell>
          <cell r="B1354" t="str">
            <v>CONCRETO USINADO BOMBEAVEL, CLASSE DE RESISTENCIA C20, COM BRITA 0 E 1, SLUMP = 100 +/- 20 MM, INCLUI SERVICO DE BOMBEAMENTO (NBR 8953)</v>
          </cell>
          <cell r="C1354" t="str">
            <v xml:space="preserve">M3    </v>
          </cell>
          <cell r="D1354" t="str">
            <v>405,00</v>
          </cell>
        </row>
        <row r="1355">
          <cell r="A1355">
            <v>38404</v>
          </cell>
          <cell r="B1355" t="str">
            <v>CONCRETO USINADO BOMBEAVEL, CLASSE DE RESISTENCIA C20, COM BRITA 0 E 1, SLUMP = 130 +/- 20 MM, EXCLUI SERVICO DE BOMBEAMENTO (NBR 8953)</v>
          </cell>
          <cell r="C1355" t="str">
            <v xml:space="preserve">M3    </v>
          </cell>
          <cell r="D1355" t="str">
            <v>388,57</v>
          </cell>
        </row>
        <row r="1356">
          <cell r="A1356">
            <v>39849</v>
          </cell>
          <cell r="B1356" t="str">
            <v>CONCRETO USINADO BOMBEAVEL, CLASSE DE RESISTENCIA C20, COM BRITA 0 E 1, SLUMP = 190 +/- 20 MM, INCLUI SERVICO DE BOMBEAMENTO (NBR 8953)</v>
          </cell>
          <cell r="C1356" t="str">
            <v xml:space="preserve">M3    </v>
          </cell>
          <cell r="D1356" t="str">
            <v>445,30</v>
          </cell>
        </row>
        <row r="1357">
          <cell r="A1357">
            <v>38464</v>
          </cell>
          <cell r="B1357" t="str">
            <v>CONCRETO USINADO BOMBEAVEL, CLASSE DE RESISTENCIA C20, COM BRITA 0, SLUMP = 220 +/- 20 MM, INCLUI SERVICO DE BOMBEAMENTO (NBR 8953)</v>
          </cell>
          <cell r="C1357" t="str">
            <v xml:space="preserve">M3    </v>
          </cell>
          <cell r="D1357" t="str">
            <v>451,76</v>
          </cell>
        </row>
        <row r="1358">
          <cell r="A1358">
            <v>34493</v>
          </cell>
          <cell r="B1358" t="str">
            <v>CONCRETO USINADO BOMBEAVEL, CLASSE DE RESISTENCIA C25, COM BRITA 0 E 1, SLUMP = 100 +/- 20 MM, EXCLUI SERVICO DE BOMBEAMENTO (NBR 8953)</v>
          </cell>
          <cell r="C1358" t="str">
            <v xml:space="preserve">M3    </v>
          </cell>
          <cell r="D1358" t="str">
            <v>385,71</v>
          </cell>
        </row>
        <row r="1359">
          <cell r="A1359">
            <v>1527</v>
          </cell>
          <cell r="B1359" t="str">
            <v>CONCRETO USINADO BOMBEAVEL, CLASSE DE RESISTENCIA C25, COM BRITA 0 E 1, SLUMP = 100 +/- 20 MM, INCLUI SERVICO DE BOMBEAMENTO (NBR 8953)</v>
          </cell>
          <cell r="C1359" t="str">
            <v xml:space="preserve">M3    </v>
          </cell>
          <cell r="D1359" t="str">
            <v>417,85</v>
          </cell>
        </row>
        <row r="1360">
          <cell r="A1360">
            <v>38405</v>
          </cell>
          <cell r="B1360" t="str">
            <v>CONCRETO USINADO BOMBEAVEL, CLASSE DE RESISTENCIA C25, COM BRITA 0 E 1, SLUMP = 130 +/- 20 MM, EXCLUI SERVICO DE BOMBEAMENTO (NBR 8953)</v>
          </cell>
          <cell r="C1360" t="str">
            <v xml:space="preserve">M3    </v>
          </cell>
          <cell r="D1360" t="str">
            <v>400,55</v>
          </cell>
        </row>
        <row r="1361">
          <cell r="A1361">
            <v>38408</v>
          </cell>
          <cell r="B1361" t="str">
            <v>CONCRETO USINADO BOMBEAVEL, CLASSE DE RESISTENCIA C25, COM BRITA 0 E 1, SLUMP = 190 +/- 20 MM, EXCLUI SERVICO DE BOMBEAMENTO (NBR 8953)</v>
          </cell>
          <cell r="C1361" t="str">
            <v xml:space="preserve">M3    </v>
          </cell>
          <cell r="D1361" t="str">
            <v>443,37</v>
          </cell>
        </row>
        <row r="1362">
          <cell r="A1362">
            <v>34494</v>
          </cell>
          <cell r="B1362" t="str">
            <v>CONCRETO USINADO BOMBEAVEL, CLASSE DE RESISTENCIA C30, COM BRITA 0 E 1, SLUMP = 100 +/- 20 MM, EXCLUI SERVICO DE BOMBEAMENTO (NBR 8953)</v>
          </cell>
          <cell r="C1362" t="str">
            <v xml:space="preserve">M3    </v>
          </cell>
          <cell r="D1362" t="str">
            <v>398,57</v>
          </cell>
        </row>
        <row r="1363">
          <cell r="A1363">
            <v>1525</v>
          </cell>
          <cell r="B1363" t="str">
            <v>CONCRETO USINADO BOMBEAVEL, CLASSE DE RESISTENCIA C30, COM BRITA 0 E 1, SLUMP = 100 +/- 20 MM, INCLUI SERVICO DE BOMBEAMENTO (NBR 8953)</v>
          </cell>
          <cell r="C1363" t="str">
            <v xml:space="preserve">M3    </v>
          </cell>
          <cell r="D1363" t="str">
            <v>430,71</v>
          </cell>
        </row>
        <row r="1364">
          <cell r="A1364">
            <v>38406</v>
          </cell>
          <cell r="B1364" t="str">
            <v>CONCRETO USINADO BOMBEAVEL, CLASSE DE RESISTENCIA C30, COM BRITA 0 E 1, SLUMP = 130 +/- 20 MM, EXCLUI SERVICO DE BOMBEAMENTO (NBR 8953)</v>
          </cell>
          <cell r="C1364" t="str">
            <v xml:space="preserve">M3    </v>
          </cell>
          <cell r="D1364" t="str">
            <v>422,96</v>
          </cell>
        </row>
        <row r="1365">
          <cell r="A1365">
            <v>38409</v>
          </cell>
          <cell r="B1365" t="str">
            <v>CONCRETO USINADO BOMBEAVEL, CLASSE DE RESISTENCIA C30, COM BRITA 0 E 1, SLUMP = 190 +/- 20 MM, EXCLUI SERVICO DE BOMBEAMENTO (NBR 8953)</v>
          </cell>
          <cell r="C1365" t="str">
            <v xml:space="preserve">M3    </v>
          </cell>
          <cell r="D1365" t="str">
            <v>446,39</v>
          </cell>
        </row>
        <row r="1366">
          <cell r="A1366">
            <v>43360</v>
          </cell>
          <cell r="B1366" t="str">
            <v>CONCRETO USINADO BOMBEAVEL, CLASSE DE RESISTENCIA C30, COM BRITA 0 E 1, SLUMP = 220 +/- 30 MM, EXCLUI SERVICO DE BOMBEAMENTO (NBR 8953)</v>
          </cell>
          <cell r="C1366" t="str">
            <v xml:space="preserve">M3    </v>
          </cell>
          <cell r="D1366" t="str">
            <v>465,46</v>
          </cell>
        </row>
        <row r="1367">
          <cell r="A1367">
            <v>34495</v>
          </cell>
          <cell r="B1367" t="str">
            <v>CONCRETO USINADO BOMBEAVEL, CLASSE DE RESISTENCIA C35, COM BRITA 0 E 1, SLUMP = 100 +/- 20 MM, EXCLUI SERVICO DE BOMBEAMENTO (NBR 8953)</v>
          </cell>
          <cell r="C1367" t="str">
            <v xml:space="preserve">M3    </v>
          </cell>
          <cell r="D1367" t="str">
            <v>411,42</v>
          </cell>
        </row>
        <row r="1368">
          <cell r="A1368">
            <v>11145</v>
          </cell>
          <cell r="B1368" t="str">
            <v>CONCRETO USINADO BOMBEAVEL, CLASSE DE RESISTENCIA C35, COM BRITA 0 E 1, SLUMP = 100 +/- 20 MM, INCLUI SERVICO DE BOMBEAMENTO (NBR 8953)</v>
          </cell>
          <cell r="C1368" t="str">
            <v xml:space="preserve">M3    </v>
          </cell>
          <cell r="D1368" t="str">
            <v>443,57</v>
          </cell>
        </row>
        <row r="1369">
          <cell r="A1369">
            <v>34496</v>
          </cell>
          <cell r="B1369" t="str">
            <v>CONCRETO USINADO BOMBEAVEL, CLASSE DE RESISTENCIA C40, COM BRITA 0 E 1, SLUMP = 100 +/- 20 MM, EXCLUI SERVICO DE BOMBEAMENTO (NBR 8953)</v>
          </cell>
          <cell r="C1369" t="str">
            <v xml:space="preserve">M3    </v>
          </cell>
          <cell r="D1369" t="str">
            <v>429,19</v>
          </cell>
        </row>
        <row r="1370">
          <cell r="A1370">
            <v>34479</v>
          </cell>
          <cell r="B1370" t="str">
            <v>CONCRETO USINADO BOMBEAVEL, CLASSE DE RESISTENCIA C40, COM BRITA 0 E 1, SLUMP = 100 +/- 20 MM, INCLUI SERVICO DE BOMBEAMENTO (NBR 8953)</v>
          </cell>
          <cell r="C1370" t="str">
            <v xml:space="preserve">M3    </v>
          </cell>
          <cell r="D1370" t="str">
            <v>456,42</v>
          </cell>
        </row>
        <row r="1371">
          <cell r="A1371">
            <v>34481</v>
          </cell>
          <cell r="B1371" t="str">
            <v>CONCRETO USINADO BOMBEAVEL, CLASSE DE RESISTENCIA C45, COM BRITA 0 E 1, SLUMP = 100 +/- 20 MM, INCLUI SERVICO DE BOMBEAMENTO (NBR 8953)</v>
          </cell>
          <cell r="C1371" t="str">
            <v xml:space="preserve">M3    </v>
          </cell>
          <cell r="D1371" t="str">
            <v>476,91</v>
          </cell>
        </row>
        <row r="1372">
          <cell r="A1372">
            <v>34483</v>
          </cell>
          <cell r="B1372" t="str">
            <v>CONCRETO USINADO BOMBEAVEL, CLASSE DE RESISTENCIA C50, COM BRITA 0 E 1, SLUMP = 100 +/- 20 MM, INCLUI SERVICO DE BOMBEAMENTO (NBR 8953)</v>
          </cell>
          <cell r="C1372" t="str">
            <v xml:space="preserve">M3    </v>
          </cell>
          <cell r="D1372" t="str">
            <v>509,54</v>
          </cell>
        </row>
        <row r="1373">
          <cell r="A1373">
            <v>34485</v>
          </cell>
          <cell r="B1373" t="str">
            <v>CONCRETO USINADO BOMBEAVEL, CLASSE DE RESISTENCIA C60, COM BRITA 0 E 1, SLUMP = 100 +/- 20 MM, INCLUI SERVICO DE BOMBEAMENTO (NBR 8953)</v>
          </cell>
          <cell r="C1373" t="str">
            <v xml:space="preserve">M3    </v>
          </cell>
          <cell r="D1373" t="str">
            <v>544,90</v>
          </cell>
        </row>
        <row r="1374">
          <cell r="A1374">
            <v>14041</v>
          </cell>
          <cell r="B1374" t="str">
            <v>CONCRETO USINADO CONVENCIONAL (NAO BOMBEAVEL) CLASSE DE RESISTENCIA C10, COM BRITA 1 E 2, SLUMP = 80 MM +/- 10 MM (NBR 8953)</v>
          </cell>
          <cell r="C1374" t="str">
            <v xml:space="preserve">M3    </v>
          </cell>
          <cell r="D1374" t="str">
            <v>354,21</v>
          </cell>
        </row>
        <row r="1375">
          <cell r="A1375">
            <v>1523</v>
          </cell>
          <cell r="B1375" t="str">
            <v>CONCRETO USINADO CONVENCIONAL (NAO BOMBEAVEL) CLASSE DE RESISTENCIA C15, COM BRITA 1 E 2, SLUMP = 80 MM +/- 10 MM (NBR 8953)</v>
          </cell>
          <cell r="C1375" t="str">
            <v xml:space="preserve">M3    </v>
          </cell>
          <cell r="D1375" t="str">
            <v>360,00</v>
          </cell>
        </row>
        <row r="1376">
          <cell r="A1376">
            <v>14052</v>
          </cell>
          <cell r="B1376" t="str">
            <v>CONDULETE DE ALUMINIO TIPO B, PARA ELETRODUTO ROSCAVEL DE 1/2", COM TAMPA CEGA</v>
          </cell>
          <cell r="C1376" t="str">
            <v xml:space="preserve">UN    </v>
          </cell>
          <cell r="D1376" t="str">
            <v>9,06</v>
          </cell>
        </row>
        <row r="1377">
          <cell r="A1377">
            <v>14054</v>
          </cell>
          <cell r="B1377" t="str">
            <v>CONDULETE DE ALUMINIO TIPO B, PARA ELETRODUTO ROSCAVEL DE 1", COM TAMPA CEGA</v>
          </cell>
          <cell r="C1377" t="str">
            <v xml:space="preserve">UN    </v>
          </cell>
          <cell r="D1377" t="str">
            <v>11,78</v>
          </cell>
        </row>
        <row r="1378">
          <cell r="A1378">
            <v>14053</v>
          </cell>
          <cell r="B1378" t="str">
            <v>CONDULETE DE ALUMINIO TIPO B, PARA ELETRODUTO ROSCAVEL DE 3/4", COM TAMPA CEGA</v>
          </cell>
          <cell r="C1378" t="str">
            <v xml:space="preserve">UN    </v>
          </cell>
          <cell r="D1378" t="str">
            <v>9,20</v>
          </cell>
        </row>
        <row r="1379">
          <cell r="A1379">
            <v>2558</v>
          </cell>
          <cell r="B1379" t="str">
            <v>CONDULETE DE ALUMINIO TIPO C, PARA ELETRODUTO ROSCAVEL DE 1/2", COM TAMPA CEGA</v>
          </cell>
          <cell r="C1379" t="str">
            <v xml:space="preserve">UN    </v>
          </cell>
          <cell r="D1379" t="str">
            <v>6,92</v>
          </cell>
        </row>
        <row r="1380">
          <cell r="A1380">
            <v>2560</v>
          </cell>
          <cell r="B1380" t="str">
            <v>CONDULETE DE ALUMINIO TIPO C, PARA ELETRODUTO ROSCAVEL DE 1", COM TAMPA CEGA</v>
          </cell>
          <cell r="C1380" t="str">
            <v xml:space="preserve">UN    </v>
          </cell>
          <cell r="D1380" t="str">
            <v>12,19</v>
          </cell>
        </row>
        <row r="1381">
          <cell r="A1381">
            <v>2559</v>
          </cell>
          <cell r="B1381" t="str">
            <v>CONDULETE DE ALUMINIO TIPO C, PARA ELETRODUTO ROSCAVEL DE 3/4", COM TAMPA CEGA</v>
          </cell>
          <cell r="C1381" t="str">
            <v xml:space="preserve">UN    </v>
          </cell>
          <cell r="D1381" t="str">
            <v>9,75</v>
          </cell>
        </row>
        <row r="1382">
          <cell r="A1382">
            <v>2592</v>
          </cell>
          <cell r="B1382" t="str">
            <v>CONDULETE DE ALUMINIO TIPO C, PARA ELETRODUTO ROSCAVEL DE 4", COM TAMPA CEGA</v>
          </cell>
          <cell r="C1382" t="str">
            <v xml:space="preserve">UN    </v>
          </cell>
          <cell r="D1382" t="str">
            <v>161,63</v>
          </cell>
        </row>
        <row r="1383">
          <cell r="A1383">
            <v>2566</v>
          </cell>
          <cell r="B1383" t="str">
            <v>CONDULETE DE ALUMINIO TIPO E, PARA ELETRODUTO ROSCAVEL DE 1  1/4", COM TAMPA CEGA</v>
          </cell>
          <cell r="C1383" t="str">
            <v xml:space="preserve">UN    </v>
          </cell>
          <cell r="D1383" t="str">
            <v>16,26</v>
          </cell>
        </row>
        <row r="1384">
          <cell r="A1384">
            <v>2589</v>
          </cell>
          <cell r="B1384" t="str">
            <v>CONDULETE DE ALUMINIO TIPO E, PARA ELETRODUTO ROSCAVEL DE 1 1/2", COM TAMPA CEGA</v>
          </cell>
          <cell r="C1384" t="str">
            <v xml:space="preserve">UN    </v>
          </cell>
          <cell r="D1384" t="str">
            <v>21,62</v>
          </cell>
        </row>
        <row r="1385">
          <cell r="A1385">
            <v>2591</v>
          </cell>
          <cell r="B1385" t="str">
            <v>CONDULETE DE ALUMINIO TIPO E, PARA ELETRODUTO ROSCAVEL DE 1/2", COM TAMPA CEGA</v>
          </cell>
          <cell r="C1385" t="str">
            <v xml:space="preserve">UN    </v>
          </cell>
          <cell r="D1385" t="str">
            <v>7,88</v>
          </cell>
        </row>
        <row r="1386">
          <cell r="A1386">
            <v>2590</v>
          </cell>
          <cell r="B1386" t="str">
            <v>CONDULETE DE ALUMINIO TIPO E, PARA ELETRODUTO ROSCAVEL DE 1", COM TAMPA CEGA</v>
          </cell>
          <cell r="C1386" t="str">
            <v xml:space="preserve">UN    </v>
          </cell>
          <cell r="D1386" t="str">
            <v>13,26</v>
          </cell>
        </row>
        <row r="1387">
          <cell r="A1387">
            <v>2567</v>
          </cell>
          <cell r="B1387" t="str">
            <v>CONDULETE DE ALUMINIO TIPO E, PARA ELETRODUTO ROSCAVEL DE 2", COM TAMPA CEGA</v>
          </cell>
          <cell r="C1387" t="str">
            <v xml:space="preserve">UN    </v>
          </cell>
          <cell r="D1387" t="str">
            <v>31,71</v>
          </cell>
        </row>
        <row r="1388">
          <cell r="A1388">
            <v>2565</v>
          </cell>
          <cell r="B1388" t="str">
            <v>CONDULETE DE ALUMINIO TIPO E, PARA ELETRODUTO ROSCAVEL DE 3/4", COM TAMPA CEGA</v>
          </cell>
          <cell r="C1388" t="str">
            <v xml:space="preserve">UN    </v>
          </cell>
          <cell r="D1388" t="str">
            <v>7,90</v>
          </cell>
        </row>
        <row r="1389">
          <cell r="A1389">
            <v>2568</v>
          </cell>
          <cell r="B1389" t="str">
            <v>CONDULETE DE ALUMINIO TIPO E, PARA ELETRODUTO ROSCAVEL DE 3", COM TAMPA CEGA</v>
          </cell>
          <cell r="C1389" t="str">
            <v xml:space="preserve">UN    </v>
          </cell>
          <cell r="D1389" t="str">
            <v>88,06</v>
          </cell>
        </row>
        <row r="1390">
          <cell r="A1390">
            <v>2594</v>
          </cell>
          <cell r="B1390" t="str">
            <v>CONDULETE DE ALUMINIO TIPO E, PARA ELETRODUTO ROSCAVEL DE 4", COM TAMPA CEGA</v>
          </cell>
          <cell r="C1390" t="str">
            <v xml:space="preserve">UN    </v>
          </cell>
          <cell r="D1390" t="str">
            <v>146,70</v>
          </cell>
        </row>
        <row r="1391">
          <cell r="A1391">
            <v>2587</v>
          </cell>
          <cell r="B1391" t="str">
            <v>CONDULETE DE ALUMINIO TIPO LR, PARA ELETRODUTO ROSCAVEL DE 1 1/2", COM TAMPA CEGA</v>
          </cell>
          <cell r="C1391" t="str">
            <v xml:space="preserve">UN    </v>
          </cell>
          <cell r="D1391" t="str">
            <v>25,00</v>
          </cell>
        </row>
        <row r="1392">
          <cell r="A1392">
            <v>2588</v>
          </cell>
          <cell r="B1392" t="str">
            <v>CONDULETE DE ALUMINIO TIPO LR, PARA ELETRODUTO ROSCAVEL DE 1 1/4", COM TAMPA CEGA</v>
          </cell>
          <cell r="C1392" t="str">
            <v xml:space="preserve">UN    </v>
          </cell>
          <cell r="D1392" t="str">
            <v>19,86</v>
          </cell>
        </row>
        <row r="1393">
          <cell r="A1393">
            <v>2569</v>
          </cell>
          <cell r="B1393" t="str">
            <v>CONDULETE DE ALUMINIO TIPO LR, PARA ELETRODUTO ROSCAVEL DE 1/2", COM TAMPA CEGA</v>
          </cell>
          <cell r="C1393" t="str">
            <v xml:space="preserve">UN    </v>
          </cell>
          <cell r="D1393" t="str">
            <v>7,65</v>
          </cell>
        </row>
        <row r="1394">
          <cell r="A1394">
            <v>2570</v>
          </cell>
          <cell r="B1394" t="str">
            <v>CONDULETE DE ALUMINIO TIPO LR, PARA ELETRODUTO ROSCAVEL DE 1", COM TAMPA CEGA</v>
          </cell>
          <cell r="C1394" t="str">
            <v xml:space="preserve">UN    </v>
          </cell>
          <cell r="D1394" t="str">
            <v>12,83</v>
          </cell>
        </row>
        <row r="1395">
          <cell r="A1395">
            <v>2571</v>
          </cell>
          <cell r="B1395" t="str">
            <v>CONDULETE DE ALUMINIO TIPO LR, PARA ELETRODUTO ROSCAVEL DE 2", COM TAMPA CEGA</v>
          </cell>
          <cell r="C1395" t="str">
            <v xml:space="preserve">UN    </v>
          </cell>
          <cell r="D1395" t="str">
            <v>38,08</v>
          </cell>
        </row>
        <row r="1396">
          <cell r="A1396">
            <v>2593</v>
          </cell>
          <cell r="B1396" t="str">
            <v>CONDULETE DE ALUMINIO TIPO LR, PARA ELETRODUTO ROSCAVEL DE 3/4", COM TAMPA CEGA</v>
          </cell>
          <cell r="C1396" t="str">
            <v xml:space="preserve">UN    </v>
          </cell>
          <cell r="D1396" t="str">
            <v>8,16</v>
          </cell>
        </row>
        <row r="1397">
          <cell r="A1397">
            <v>2572</v>
          </cell>
          <cell r="B1397" t="str">
            <v>CONDULETE DE ALUMINIO TIPO LR, PARA ELETRODUTO ROSCAVEL DE 3", COM TAMPA CEGA</v>
          </cell>
          <cell r="C1397" t="str">
            <v xml:space="preserve">UN    </v>
          </cell>
          <cell r="D1397" t="str">
            <v>112,61</v>
          </cell>
        </row>
        <row r="1398">
          <cell r="A1398">
            <v>2595</v>
          </cell>
          <cell r="B1398" t="str">
            <v>CONDULETE DE ALUMINIO TIPO LR, PARA ELETRODUTO ROSCAVEL DE 4", COM TAMPA CEGA</v>
          </cell>
          <cell r="C1398" t="str">
            <v xml:space="preserve">UN    </v>
          </cell>
          <cell r="D1398" t="str">
            <v>175,70</v>
          </cell>
        </row>
        <row r="1399">
          <cell r="A1399">
            <v>2576</v>
          </cell>
          <cell r="B1399" t="str">
            <v>CONDULETE DE ALUMINIO TIPO T, PARA ELETRODUTO ROSCAVEL DE 1 1/2", COM TAMPA CEGA</v>
          </cell>
          <cell r="C1399" t="str">
            <v xml:space="preserve">UN    </v>
          </cell>
          <cell r="D1399" t="str">
            <v>29,95</v>
          </cell>
        </row>
        <row r="1400">
          <cell r="A1400">
            <v>2575</v>
          </cell>
          <cell r="B1400" t="str">
            <v>CONDULETE DE ALUMINIO TIPO T, PARA ELETRODUTO ROSCAVEL DE 1 1/4", COM TAMPA CEGA</v>
          </cell>
          <cell r="C1400" t="str">
            <v xml:space="preserve">UN    </v>
          </cell>
          <cell r="D1400" t="str">
            <v>22,51</v>
          </cell>
        </row>
        <row r="1401">
          <cell r="A1401">
            <v>2573</v>
          </cell>
          <cell r="B1401" t="str">
            <v>CONDULETE DE ALUMINIO TIPO T, PARA ELETRODUTO ROSCAVEL DE 1/2", COM TAMPA CEGA</v>
          </cell>
          <cell r="C1401" t="str">
            <v xml:space="preserve">UN    </v>
          </cell>
          <cell r="D1401" t="str">
            <v>9,35</v>
          </cell>
        </row>
        <row r="1402">
          <cell r="A1402">
            <v>2586</v>
          </cell>
          <cell r="B1402" t="str">
            <v>CONDULETE DE ALUMINIO TIPO T, PARA ELETRODUTO ROSCAVEL DE 1", COM TAMPA CEGA</v>
          </cell>
          <cell r="C1402" t="str">
            <v xml:space="preserve">UN    </v>
          </cell>
          <cell r="D1402" t="str">
            <v>15,15</v>
          </cell>
        </row>
        <row r="1403">
          <cell r="A1403">
            <v>2577</v>
          </cell>
          <cell r="B1403" t="str">
            <v>CONDULETE DE ALUMINIO TIPO T, PARA ELETRODUTO ROSCAVEL DE 2", COM TAMPA CEGA</v>
          </cell>
          <cell r="C1403" t="str">
            <v xml:space="preserve">UN    </v>
          </cell>
          <cell r="D1403" t="str">
            <v>40,58</v>
          </cell>
        </row>
        <row r="1404">
          <cell r="A1404">
            <v>2574</v>
          </cell>
          <cell r="B1404" t="str">
            <v>CONDULETE DE ALUMINIO TIPO T, PARA ELETRODUTO ROSCAVEL DE 3/4", COM TAMPA CEGA</v>
          </cell>
          <cell r="C1404" t="str">
            <v xml:space="preserve">UN    </v>
          </cell>
          <cell r="D1404" t="str">
            <v>9,41</v>
          </cell>
        </row>
        <row r="1405">
          <cell r="A1405">
            <v>2578</v>
          </cell>
          <cell r="B1405" t="str">
            <v>CONDULETE DE ALUMINIO TIPO T, PARA ELETRODUTO ROSCAVEL DE 3", COM TAMPA CEGA</v>
          </cell>
          <cell r="C1405" t="str">
            <v xml:space="preserve">UN    </v>
          </cell>
          <cell r="D1405" t="str">
            <v>126,71</v>
          </cell>
        </row>
        <row r="1406">
          <cell r="A1406">
            <v>2585</v>
          </cell>
          <cell r="B1406" t="str">
            <v>CONDULETE DE ALUMINIO TIPO T, PARA ELETRODUTO ROSCAVEL DE 4", COM TAMPA CEGA</v>
          </cell>
          <cell r="C1406" t="str">
            <v xml:space="preserve">UN    </v>
          </cell>
          <cell r="D1406" t="str">
            <v>173,88</v>
          </cell>
        </row>
        <row r="1407">
          <cell r="A1407">
            <v>12008</v>
          </cell>
          <cell r="B1407" t="str">
            <v>CONDULETE DE ALUMINIO TIPO TB, PARA ELETRODUTO ROSCAVEL DE 3", COM TAMPA CEGA</v>
          </cell>
          <cell r="C1407" t="str">
            <v xml:space="preserve">UN    </v>
          </cell>
          <cell r="D1407" t="str">
            <v>93,29</v>
          </cell>
        </row>
        <row r="1408">
          <cell r="A1408">
            <v>2582</v>
          </cell>
          <cell r="B1408" t="str">
            <v>CONDULETE DE ALUMINIO TIPO X, PARA ELETRODUTO ROSCAVEL DE 1 1/2", COM TAMPA CEGA</v>
          </cell>
          <cell r="C1408" t="str">
            <v xml:space="preserve">UN    </v>
          </cell>
          <cell r="D1408" t="str">
            <v>27,78</v>
          </cell>
        </row>
        <row r="1409">
          <cell r="A1409">
            <v>2597</v>
          </cell>
          <cell r="B1409" t="str">
            <v>CONDULETE DE ALUMINIO TIPO X, PARA ELETRODUTO ROSCAVEL DE 1 1/4", COM TAMPA CEGA</v>
          </cell>
          <cell r="C1409" t="str">
            <v xml:space="preserve">UN    </v>
          </cell>
          <cell r="D1409" t="str">
            <v>23,81</v>
          </cell>
        </row>
        <row r="1410">
          <cell r="A1410">
            <v>2579</v>
          </cell>
          <cell r="B1410" t="str">
            <v>CONDULETE DE ALUMINIO TIPO X, PARA ELETRODUTO ROSCAVEL DE 1/2", COM TAMPA CEGA</v>
          </cell>
          <cell r="C1410" t="str">
            <v xml:space="preserve">UN    </v>
          </cell>
          <cell r="D1410" t="str">
            <v>11,33</v>
          </cell>
        </row>
        <row r="1411">
          <cell r="A1411">
            <v>2581</v>
          </cell>
          <cell r="B1411" t="str">
            <v>CONDULETE DE ALUMINIO TIPO X, PARA ELETRODUTO ROSCAVEL DE 1", COM TAMPA CEGA</v>
          </cell>
          <cell r="C1411" t="str">
            <v xml:space="preserve">UN    </v>
          </cell>
          <cell r="D1411" t="str">
            <v>14,50</v>
          </cell>
        </row>
        <row r="1412">
          <cell r="A1412">
            <v>2596</v>
          </cell>
          <cell r="B1412" t="str">
            <v>CONDULETE DE ALUMINIO TIPO X, PARA ELETRODUTO ROSCAVEL DE 2", COM TAMPA CEGA</v>
          </cell>
          <cell r="C1412" t="str">
            <v xml:space="preserve">UN    </v>
          </cell>
          <cell r="D1412" t="str">
            <v>42,90</v>
          </cell>
        </row>
        <row r="1413">
          <cell r="A1413">
            <v>2580</v>
          </cell>
          <cell r="B1413" t="str">
            <v>CONDULETE DE ALUMINIO TIPO X, PARA ELETRODUTO ROSCAVEL DE 3/4", COM TAMPA CEGA</v>
          </cell>
          <cell r="C1413" t="str">
            <v xml:space="preserve">UN    </v>
          </cell>
          <cell r="D1413" t="str">
            <v>12,42</v>
          </cell>
        </row>
        <row r="1414">
          <cell r="A1414">
            <v>2583</v>
          </cell>
          <cell r="B1414" t="str">
            <v>CONDULETE DE ALUMINIO TIPO X, PARA ELETRODUTO ROSCAVEL DE 3", COM TAMPA CEGA</v>
          </cell>
          <cell r="C1414" t="str">
            <v xml:space="preserve">UN    </v>
          </cell>
          <cell r="D1414" t="str">
            <v>104,34</v>
          </cell>
        </row>
        <row r="1415">
          <cell r="A1415">
            <v>2584</v>
          </cell>
          <cell r="B1415" t="str">
            <v>CONDULETE DE ALUMINIO TIPO X, PARA ELETRODUTO ROSCAVEL DE 4", COM TAMPA CEGA</v>
          </cell>
          <cell r="C1415" t="str">
            <v xml:space="preserve">UN    </v>
          </cell>
          <cell r="D1415" t="str">
            <v>173,70</v>
          </cell>
        </row>
        <row r="1416">
          <cell r="A1416">
            <v>12010</v>
          </cell>
          <cell r="B1416" t="str">
            <v>CONDULETE EM PVC, TIPO "B", SEM TAMPA, DE 1/2" OU 3/4"</v>
          </cell>
          <cell r="C1416" t="str">
            <v xml:space="preserve">UN    </v>
          </cell>
          <cell r="D1416" t="str">
            <v>6,10</v>
          </cell>
        </row>
        <row r="1417">
          <cell r="A1417">
            <v>39329</v>
          </cell>
          <cell r="B1417" t="str">
            <v>CONDULETE EM PVC, TIPO "B", SEM TAMPA, DE 1"</v>
          </cell>
          <cell r="C1417" t="str">
            <v xml:space="preserve">UN    </v>
          </cell>
          <cell r="D1417" t="str">
            <v>6,38</v>
          </cell>
        </row>
        <row r="1418">
          <cell r="A1418">
            <v>39330</v>
          </cell>
          <cell r="B1418" t="str">
            <v>CONDULETE EM PVC, TIPO "C", SEM TAMPA, DE 1/2"</v>
          </cell>
          <cell r="C1418" t="str">
            <v xml:space="preserve">UN    </v>
          </cell>
          <cell r="D1418" t="str">
            <v>6,71</v>
          </cell>
        </row>
        <row r="1419">
          <cell r="A1419">
            <v>39332</v>
          </cell>
          <cell r="B1419" t="str">
            <v>CONDULETE EM PVC, TIPO "C", SEM TAMPA, DE 1"</v>
          </cell>
          <cell r="C1419" t="str">
            <v xml:space="preserve">UN    </v>
          </cell>
          <cell r="D1419" t="str">
            <v>7,50</v>
          </cell>
        </row>
        <row r="1420">
          <cell r="A1420">
            <v>39331</v>
          </cell>
          <cell r="B1420" t="str">
            <v>CONDULETE EM PVC, TIPO "C", SEM TAMPA, DE 3/4"</v>
          </cell>
          <cell r="C1420" t="str">
            <v xml:space="preserve">UN    </v>
          </cell>
          <cell r="D1420" t="str">
            <v>5,97</v>
          </cell>
        </row>
        <row r="1421">
          <cell r="A1421">
            <v>39333</v>
          </cell>
          <cell r="B1421" t="str">
            <v>CONDULETE EM PVC, TIPO "E", SEM TAMPA, DE 1/2"</v>
          </cell>
          <cell r="C1421" t="str">
            <v xml:space="preserve">UN    </v>
          </cell>
          <cell r="D1421" t="str">
            <v>5,82</v>
          </cell>
        </row>
        <row r="1422">
          <cell r="A1422">
            <v>39335</v>
          </cell>
          <cell r="B1422" t="str">
            <v>CONDULETE EM PVC, TIPO "E", SEM TAMPA, DE 1"</v>
          </cell>
          <cell r="C1422" t="str">
            <v xml:space="preserve">UN    </v>
          </cell>
          <cell r="D1422" t="str">
            <v>6,73</v>
          </cell>
        </row>
        <row r="1423">
          <cell r="A1423">
            <v>39334</v>
          </cell>
          <cell r="B1423" t="str">
            <v>CONDULETE EM PVC, TIPO "E", SEM TAMPA, DE 3/4"</v>
          </cell>
          <cell r="C1423" t="str">
            <v xml:space="preserve">UN    </v>
          </cell>
          <cell r="D1423" t="str">
            <v>5,35</v>
          </cell>
        </row>
        <row r="1424">
          <cell r="A1424">
            <v>12016</v>
          </cell>
          <cell r="B1424" t="str">
            <v>CONDULETE EM PVC, TIPO "LB", SEM TAMPA, DE 1/2" OU 3/4"</v>
          </cell>
          <cell r="C1424" t="str">
            <v xml:space="preserve">UN    </v>
          </cell>
          <cell r="D1424" t="str">
            <v>6,72</v>
          </cell>
        </row>
        <row r="1425">
          <cell r="A1425">
            <v>12015</v>
          </cell>
          <cell r="B1425" t="str">
            <v>CONDULETE EM PVC, TIPO "LB", SEM TAMPA, DE 1"</v>
          </cell>
          <cell r="C1425" t="str">
            <v xml:space="preserve">UN    </v>
          </cell>
          <cell r="D1425" t="str">
            <v>7,82</v>
          </cell>
        </row>
        <row r="1426">
          <cell r="A1426">
            <v>12020</v>
          </cell>
          <cell r="B1426" t="str">
            <v>CONDULETE EM PVC, TIPO "LL", SEM TAMPA, DE 1/2" OU 3/4"</v>
          </cell>
          <cell r="C1426" t="str">
            <v xml:space="preserve">UN    </v>
          </cell>
          <cell r="D1426" t="str">
            <v>6,72</v>
          </cell>
        </row>
        <row r="1427">
          <cell r="A1427">
            <v>12019</v>
          </cell>
          <cell r="B1427" t="str">
            <v>CONDULETE EM PVC, TIPO "LL", SEM TAMPA, DE 1"</v>
          </cell>
          <cell r="C1427" t="str">
            <v xml:space="preserve">UN    </v>
          </cell>
          <cell r="D1427" t="str">
            <v>7,82</v>
          </cell>
        </row>
        <row r="1428">
          <cell r="A1428">
            <v>39336</v>
          </cell>
          <cell r="B1428" t="str">
            <v>CONDULETE EM PVC, TIPO "LR", SEM TAMPA, DE 1/2"</v>
          </cell>
          <cell r="C1428" t="str">
            <v xml:space="preserve">UN    </v>
          </cell>
          <cell r="D1428" t="str">
            <v>6,71</v>
          </cell>
        </row>
        <row r="1429">
          <cell r="A1429">
            <v>39338</v>
          </cell>
          <cell r="B1429" t="str">
            <v>CONDULETE EM PVC, TIPO "LR", SEM TAMPA, DE 1"</v>
          </cell>
          <cell r="C1429" t="str">
            <v xml:space="preserve">UN    </v>
          </cell>
          <cell r="D1429" t="str">
            <v>7,50</v>
          </cell>
        </row>
        <row r="1430">
          <cell r="A1430">
            <v>39337</v>
          </cell>
          <cell r="B1430" t="str">
            <v>CONDULETE EM PVC, TIPO "LR", SEM TAMPA, DE 3/4"</v>
          </cell>
          <cell r="C1430" t="str">
            <v xml:space="preserve">UN    </v>
          </cell>
          <cell r="D1430" t="str">
            <v>5,97</v>
          </cell>
        </row>
        <row r="1431">
          <cell r="A1431">
            <v>39341</v>
          </cell>
          <cell r="B1431" t="str">
            <v>CONDULETE EM PVC, TIPO "T", SEM TAMPA, DE 1"</v>
          </cell>
          <cell r="C1431" t="str">
            <v xml:space="preserve">UN    </v>
          </cell>
          <cell r="D1431" t="str">
            <v>9,77</v>
          </cell>
        </row>
        <row r="1432">
          <cell r="A1432">
            <v>39340</v>
          </cell>
          <cell r="B1432" t="str">
            <v>CONDULETE EM PVC, TIPO "T", SEM TAMPA, DE 3/4"</v>
          </cell>
          <cell r="C1432" t="str">
            <v xml:space="preserve">UN    </v>
          </cell>
          <cell r="D1432" t="str">
            <v>7,17</v>
          </cell>
        </row>
        <row r="1433">
          <cell r="A1433">
            <v>12025</v>
          </cell>
          <cell r="B1433" t="str">
            <v>CONDULETE EM PVC, TIPO "TB", SEM TAMPA, DE 1/2" OU 3/4"</v>
          </cell>
          <cell r="C1433" t="str">
            <v xml:space="preserve">UN    </v>
          </cell>
          <cell r="D1433" t="str">
            <v>7,41</v>
          </cell>
        </row>
        <row r="1434">
          <cell r="A1434">
            <v>39342</v>
          </cell>
          <cell r="B1434" t="str">
            <v>CONDULETE EM PVC, TIPO "TB", SEM TAMPA, DE 1"</v>
          </cell>
          <cell r="C1434" t="str">
            <v xml:space="preserve">UN    </v>
          </cell>
          <cell r="D1434" t="str">
            <v>9,77</v>
          </cell>
        </row>
        <row r="1435">
          <cell r="A1435">
            <v>39343</v>
          </cell>
          <cell r="B1435" t="str">
            <v>CONDULETE EM PVC, TIPO "X", SEM TAMPA, DE 1/2"</v>
          </cell>
          <cell r="C1435" t="str">
            <v xml:space="preserve">UN    </v>
          </cell>
          <cell r="D1435" t="str">
            <v>8,25</v>
          </cell>
        </row>
        <row r="1436">
          <cell r="A1436">
            <v>39345</v>
          </cell>
          <cell r="B1436" t="str">
            <v>CONDULETE EM PVC, TIPO "X", SEM TAMPA, DE 1"</v>
          </cell>
          <cell r="C1436" t="str">
            <v xml:space="preserve">UN    </v>
          </cell>
          <cell r="D1436" t="str">
            <v>11,17</v>
          </cell>
        </row>
        <row r="1437">
          <cell r="A1437">
            <v>39344</v>
          </cell>
          <cell r="B1437" t="str">
            <v>CONDULETE EM PVC, TIPO "X", SEM TAMPA, DE 3/4"</v>
          </cell>
          <cell r="C1437" t="str">
            <v xml:space="preserve">UN    </v>
          </cell>
          <cell r="D1437" t="str">
            <v>7,98</v>
          </cell>
        </row>
        <row r="1438">
          <cell r="A1438">
            <v>12623</v>
          </cell>
          <cell r="B1438" t="str">
            <v>CONDUTOR PLUVIAL, PVC, CIRCULAR, DIAMETRO ENTRE 80 E 100 MM, PARA DRENAGEM PREDIAL</v>
          </cell>
          <cell r="C1438" t="str">
            <v xml:space="preserve">M     </v>
          </cell>
          <cell r="D1438" t="str">
            <v>10,06</v>
          </cell>
        </row>
        <row r="1439">
          <cell r="A1439">
            <v>34498</v>
          </cell>
          <cell r="B1439" t="str">
            <v>CONE DE SINALIZACAO EM PVC FLEXIVEL, H = 70 / 76 CM (NBR 15071)</v>
          </cell>
          <cell r="C1439" t="str">
            <v xml:space="preserve">UN    </v>
          </cell>
          <cell r="D1439" t="str">
            <v>98,59</v>
          </cell>
        </row>
        <row r="1440">
          <cell r="A1440">
            <v>13244</v>
          </cell>
          <cell r="B1440" t="str">
            <v>CONE DE SINALIZACAO EM PVC RIGIDO COM FAIXA REFLETIVA, H = 70 / 76 CM</v>
          </cell>
          <cell r="C1440" t="str">
            <v xml:space="preserve">UN    </v>
          </cell>
          <cell r="D1440" t="str">
            <v>41,50</v>
          </cell>
        </row>
        <row r="1441">
          <cell r="A1441">
            <v>38998</v>
          </cell>
          <cell r="B1441" t="str">
            <v>CONECTOR / ADAPTADOR FEMEA, COM INSERTO METALICO, PPR, DN 25 MM X 1/2", PARA AGUA QUENTE E FRIA PREDIAL</v>
          </cell>
          <cell r="C1441" t="str">
            <v xml:space="preserve">UN    </v>
          </cell>
          <cell r="D1441" t="str">
            <v>7,99</v>
          </cell>
        </row>
        <row r="1442">
          <cell r="A1442">
            <v>38999</v>
          </cell>
          <cell r="B1442" t="str">
            <v>CONECTOR / ADAPTADOR FEMEA, COM INSERTO METALICO, PPR, DN 32 MM X 3/4", PARA AGUA QUENTE E FRIA PREDIAL</v>
          </cell>
          <cell r="C1442" t="str">
            <v xml:space="preserve">UN    </v>
          </cell>
          <cell r="D1442" t="str">
            <v>13,21</v>
          </cell>
        </row>
        <row r="1443">
          <cell r="A1443">
            <v>38996</v>
          </cell>
          <cell r="B1443" t="str">
            <v>CONECTOR / ADAPTADOR MACHO, COM INSERTO METALICO, PPR, DN 25 MM X 1/2", PARA AGUA QUENTE E FRIA PREDIAL</v>
          </cell>
          <cell r="C1443" t="str">
            <v xml:space="preserve">UN    </v>
          </cell>
          <cell r="D1443" t="str">
            <v>11,54</v>
          </cell>
        </row>
        <row r="1444">
          <cell r="A1444">
            <v>38997</v>
          </cell>
          <cell r="B1444" t="str">
            <v>CONECTOR / ADAPTADOR MACHO, COM INSERTO METALICO, PPR, DN 32 MM X 3/4", PARA AGUA QUENTE E FRIA PREDIAL</v>
          </cell>
          <cell r="C1444" t="str">
            <v xml:space="preserve">UN    </v>
          </cell>
          <cell r="D1444" t="str">
            <v>18,68</v>
          </cell>
        </row>
        <row r="1445">
          <cell r="A1445">
            <v>39862</v>
          </cell>
          <cell r="B1445" t="str">
            <v>CONECTOR BRONZE/LATAO (REF 603) SEM ANEL DE SOLDA, BOLSA X ROSCA F, 15 MM X 1/2"</v>
          </cell>
          <cell r="C1445" t="str">
            <v xml:space="preserve">UN    </v>
          </cell>
          <cell r="D1445" t="str">
            <v>9,71</v>
          </cell>
        </row>
        <row r="1446">
          <cell r="A1446">
            <v>39863</v>
          </cell>
          <cell r="B1446" t="str">
            <v>CONECTOR BRONZE/LATAO (REF 603) SEM ANEL DE SOLDA, BOLSA X ROSCA F, 22 MM X 1/2"</v>
          </cell>
          <cell r="C1446" t="str">
            <v xml:space="preserve">UN    </v>
          </cell>
          <cell r="D1446" t="str">
            <v>9,85</v>
          </cell>
        </row>
        <row r="1447">
          <cell r="A1447">
            <v>39864</v>
          </cell>
          <cell r="B1447" t="str">
            <v>CONECTOR BRONZE/LATAO (REF 603) SEM ANEL DE SOLDA, BOLSA X ROSCA F, 22 MM X 3/4"</v>
          </cell>
          <cell r="C1447" t="str">
            <v xml:space="preserve">UN    </v>
          </cell>
          <cell r="D1447" t="str">
            <v>12,22</v>
          </cell>
        </row>
        <row r="1448">
          <cell r="A1448">
            <v>39865</v>
          </cell>
          <cell r="B1448" t="str">
            <v>CONECTOR BRONZE/LATAO (REF 603) SEM ANEL DE SOLDA, BOLSA X ROSCA F, 28 MM X 1/2"</v>
          </cell>
          <cell r="C1448" t="str">
            <v xml:space="preserve">UN    </v>
          </cell>
          <cell r="D1448" t="str">
            <v>17,23</v>
          </cell>
        </row>
        <row r="1449">
          <cell r="A1449">
            <v>2517</v>
          </cell>
          <cell r="B1449" t="str">
            <v>CONECTOR CURVO 90 GRAUS DE ALUMINIO, BITOLA 1 1/2", PARA ADAPTAR ENTRADA DE ELETRODUTO METALICO FLEXIVEL EM QUADROS</v>
          </cell>
          <cell r="C1449" t="str">
            <v xml:space="preserve">UN    </v>
          </cell>
          <cell r="D1449" t="str">
            <v>17,30</v>
          </cell>
        </row>
        <row r="1450">
          <cell r="A1450">
            <v>2522</v>
          </cell>
          <cell r="B1450" t="str">
            <v>CONECTOR CURVO 90 GRAUS DE ALUMINIO, BITOLA 1 1/4", PARA ADAPTAR ENTRADA DE ELETRODUTO METALICO FLEXIVEL EM QUADROS</v>
          </cell>
          <cell r="C1450" t="str">
            <v xml:space="preserve">UN    </v>
          </cell>
          <cell r="D1450" t="str">
            <v>11,18</v>
          </cell>
        </row>
        <row r="1451">
          <cell r="A1451">
            <v>2548</v>
          </cell>
          <cell r="B1451" t="str">
            <v>CONECTOR CURVO 90 GRAUS DE ALUMINIO, BITOLA 1/2", PARA ADAPTAR ENTRADA DE ELETRODUTO METALICO FLEXIVEL EM QUADROS</v>
          </cell>
          <cell r="C1451" t="str">
            <v xml:space="preserve">UN    </v>
          </cell>
          <cell r="D1451" t="str">
            <v>6,88</v>
          </cell>
        </row>
        <row r="1452">
          <cell r="A1452">
            <v>2516</v>
          </cell>
          <cell r="B1452" t="str">
            <v>CONECTOR CURVO 90 GRAUS DE ALUMINIO, BITOLA 1", PARA ADAPTAR ENTRADA DE ELETRODUTO METALICO FLEXIVEL EM QUADROS</v>
          </cell>
          <cell r="C1452" t="str">
            <v xml:space="preserve">UN    </v>
          </cell>
          <cell r="D1452" t="str">
            <v>8,98</v>
          </cell>
        </row>
        <row r="1453">
          <cell r="A1453">
            <v>2518</v>
          </cell>
          <cell r="B1453" t="str">
            <v>CONECTOR CURVO 90 GRAUS DE ALUMINIO, BITOLA 2 1/2", PARA ADAPTAR ENTRADA DE ELETRODUTO METALICO FLEXIVEL EM QUADROS</v>
          </cell>
          <cell r="C1453" t="str">
            <v xml:space="preserve">UN    </v>
          </cell>
          <cell r="D1453" t="str">
            <v>82,38</v>
          </cell>
        </row>
        <row r="1454">
          <cell r="A1454">
            <v>2521</v>
          </cell>
          <cell r="B1454" t="str">
            <v>CONECTOR CURVO 90 GRAUS DE ALUMINIO, BITOLA 2", PARA ADAPTAR ENTRADA DE ELETRODUTO METALICO FLEXIVEL EM QUADROS</v>
          </cell>
          <cell r="C1454" t="str">
            <v xml:space="preserve">UN    </v>
          </cell>
          <cell r="D1454" t="str">
            <v>35,06</v>
          </cell>
        </row>
        <row r="1455">
          <cell r="A1455">
            <v>2515</v>
          </cell>
          <cell r="B1455" t="str">
            <v>CONECTOR CURVO 90 GRAUS DE ALUMINIO, BITOLA 3/4", PARA ADAPTAR ENTRADA DE ELETRODUTO METALICO FLEXIVEL EM QUADROS</v>
          </cell>
          <cell r="C1455" t="str">
            <v xml:space="preserve">UN    </v>
          </cell>
          <cell r="D1455" t="str">
            <v>7,47</v>
          </cell>
        </row>
        <row r="1456">
          <cell r="A1456">
            <v>2519</v>
          </cell>
          <cell r="B1456" t="str">
            <v>CONECTOR CURVO 90 GRAUS DE ALUMINIO, BITOLA 3", PARA ADAPTAR ENTRADA DE ELETRODUTO METALICO FLEXIVEL EM QUADROS</v>
          </cell>
          <cell r="C1456" t="str">
            <v xml:space="preserve">UN    </v>
          </cell>
          <cell r="D1456" t="str">
            <v>99,33</v>
          </cell>
        </row>
        <row r="1457">
          <cell r="A1457">
            <v>2520</v>
          </cell>
          <cell r="B1457" t="str">
            <v>CONECTOR CURVO 90 GRAUS DE ALUMINIO, BITOLA 4", PARA ADAPTAR ENTRADA DE ELETRODUTO METALICO FLEXIVEL EM QUADROS</v>
          </cell>
          <cell r="C1457" t="str">
            <v xml:space="preserve">UN    </v>
          </cell>
          <cell r="D1457" t="str">
            <v>182,82</v>
          </cell>
        </row>
        <row r="1458">
          <cell r="A1458">
            <v>1602</v>
          </cell>
          <cell r="B1458" t="str">
            <v>CONECTOR DE ALUMINIO TIPO PRENSA CABO, BITOLA 1 1/2", PARA CABOS DE DIAMETRO DE 37 A 40 MM</v>
          </cell>
          <cell r="C1458" t="str">
            <v xml:space="preserve">UN    </v>
          </cell>
          <cell r="D1458" t="str">
            <v>34,84</v>
          </cell>
        </row>
        <row r="1459">
          <cell r="A1459">
            <v>1601</v>
          </cell>
          <cell r="B1459" t="str">
            <v>CONECTOR DE ALUMINIO TIPO PRENSA CABO, BITOLA 1 1/4", PARA CABOS DE DIAMETRO DE 31 A 34 MM</v>
          </cell>
          <cell r="C1459" t="str">
            <v xml:space="preserve">UN    </v>
          </cell>
          <cell r="D1459" t="str">
            <v>31,05</v>
          </cell>
        </row>
        <row r="1460">
          <cell r="A1460">
            <v>1598</v>
          </cell>
          <cell r="B1460" t="str">
            <v>CONECTOR DE ALUMINIO TIPO PRENSA CABO, BITOLA 1/2", PARA CABOS DE DIAMETRO DE 12,5 A 15 MM</v>
          </cell>
          <cell r="C1460" t="str">
            <v xml:space="preserve">UN    </v>
          </cell>
          <cell r="D1460" t="str">
            <v>9,19</v>
          </cell>
        </row>
        <row r="1461">
          <cell r="A1461">
            <v>1600</v>
          </cell>
          <cell r="B1461" t="str">
            <v>CONECTOR DE ALUMINIO TIPO PRENSA CABO, BITOLA 1", PARA CABOS DE DIAMETRO DE 22,5 A 25 MM</v>
          </cell>
          <cell r="C1461" t="str">
            <v xml:space="preserve">UN    </v>
          </cell>
          <cell r="D1461" t="str">
            <v>13,56</v>
          </cell>
        </row>
        <row r="1462">
          <cell r="A1462">
            <v>1603</v>
          </cell>
          <cell r="B1462" t="str">
            <v>CONECTOR DE ALUMINIO TIPO PRENSA CABO, BITOLA 2", PARA CABOS DE DIAMETRO DE 47,5 A 50 MM</v>
          </cell>
          <cell r="C1462" t="str">
            <v xml:space="preserve">UN    </v>
          </cell>
          <cell r="D1462" t="str">
            <v>52,61</v>
          </cell>
        </row>
        <row r="1463">
          <cell r="A1463">
            <v>1599</v>
          </cell>
          <cell r="B1463" t="str">
            <v>CONECTOR DE ALUMINIO TIPO PRENSA CABO, BITOLA 3/4", PARA CABOS DE DIAMETRO DE 17,5 A 20 MM</v>
          </cell>
          <cell r="C1463" t="str">
            <v xml:space="preserve">UN    </v>
          </cell>
          <cell r="D1463" t="str">
            <v>10,66</v>
          </cell>
        </row>
        <row r="1464">
          <cell r="A1464">
            <v>1597</v>
          </cell>
          <cell r="B1464" t="str">
            <v>CONECTOR DE ALUMINIO TIPO PRENSA CABO, BITOLA 3/8", PARA CABOS DE DIAMETRO DE 9 A 10 MM</v>
          </cell>
          <cell r="C1464" t="str">
            <v xml:space="preserve">UN    </v>
          </cell>
          <cell r="D1464" t="str">
            <v>8,64</v>
          </cell>
        </row>
        <row r="1465">
          <cell r="A1465">
            <v>39600</v>
          </cell>
          <cell r="B1465" t="str">
            <v>CONECTOR FEMEA RJ - 45, CATEGORIA 5 E</v>
          </cell>
          <cell r="C1465" t="str">
            <v xml:space="preserve">UN    </v>
          </cell>
          <cell r="D1465" t="str">
            <v>9,84</v>
          </cell>
        </row>
        <row r="1466">
          <cell r="A1466">
            <v>39601</v>
          </cell>
          <cell r="B1466" t="str">
            <v>CONECTOR FEMEA RJ - 45, CATEGORIA 6</v>
          </cell>
          <cell r="C1466" t="str">
            <v xml:space="preserve">UN    </v>
          </cell>
          <cell r="D1466" t="str">
            <v>17,11</v>
          </cell>
        </row>
        <row r="1467">
          <cell r="A1467">
            <v>39602</v>
          </cell>
          <cell r="B1467" t="str">
            <v>CONECTOR MACHO RJ - 45, CATEGORIA 5 E</v>
          </cell>
          <cell r="C1467" t="str">
            <v xml:space="preserve">UN    </v>
          </cell>
          <cell r="D1467" t="str">
            <v>1,12</v>
          </cell>
        </row>
        <row r="1468">
          <cell r="A1468">
            <v>39603</v>
          </cell>
          <cell r="B1468" t="str">
            <v>CONECTOR MACHO RJ - 45, CATEGORIA 6</v>
          </cell>
          <cell r="C1468" t="str">
            <v xml:space="preserve">UN    </v>
          </cell>
          <cell r="D1468" t="str">
            <v>1,93</v>
          </cell>
        </row>
        <row r="1469">
          <cell r="A1469">
            <v>11821</v>
          </cell>
          <cell r="B1469" t="str">
            <v>CONECTOR METALICO TIPO PARAFUSO FENDIDO (SPLIT BOLT), COM SEPARADOR DE CABOS BIMETALICOS, PARA CABOS ATE 25 MM2</v>
          </cell>
          <cell r="C1469" t="str">
            <v xml:space="preserve">UN    </v>
          </cell>
          <cell r="D1469" t="str">
            <v>7,09</v>
          </cell>
        </row>
        <row r="1470">
          <cell r="A1470">
            <v>1562</v>
          </cell>
          <cell r="B1470" t="str">
            <v>CONECTOR METALICO TIPO PARAFUSO FENDIDO (SPLIT BOLT), COM SEPARADOR DE CABOS BIMETALICOS, PARA CABOS ATE 50 MM2</v>
          </cell>
          <cell r="C1470" t="str">
            <v xml:space="preserve">UN    </v>
          </cell>
          <cell r="D1470" t="str">
            <v>11,62</v>
          </cell>
        </row>
        <row r="1471">
          <cell r="A1471">
            <v>1563</v>
          </cell>
          <cell r="B1471" t="str">
            <v>CONECTOR METALICO TIPO PARAFUSO FENDIDO (SPLIT BOLT), COM SEPARADOR DE CABOS BIMETALICOS, PARA CABOS ATE 70 MM2</v>
          </cell>
          <cell r="C1471" t="str">
            <v xml:space="preserve">UN    </v>
          </cell>
          <cell r="D1471" t="str">
            <v>15,60</v>
          </cell>
        </row>
        <row r="1472">
          <cell r="A1472">
            <v>11856</v>
          </cell>
          <cell r="B1472" t="str">
            <v>CONECTOR METALICO TIPO PARAFUSO FENDIDO (SPLIT BOLT), PARA CABOS ATE 10 MM2</v>
          </cell>
          <cell r="C1472" t="str">
            <v xml:space="preserve">UN    </v>
          </cell>
          <cell r="D1472" t="str">
            <v>4,65</v>
          </cell>
        </row>
        <row r="1473">
          <cell r="A1473">
            <v>11857</v>
          </cell>
          <cell r="B1473" t="str">
            <v>CONECTOR METALICO TIPO PARAFUSO FENDIDO (SPLIT BOLT), PARA CABOS ATE 120 MM2</v>
          </cell>
          <cell r="C1473" t="str">
            <v xml:space="preserve">UN    </v>
          </cell>
          <cell r="D1473" t="str">
            <v>24,47</v>
          </cell>
        </row>
        <row r="1474">
          <cell r="A1474">
            <v>11858</v>
          </cell>
          <cell r="B1474" t="str">
            <v>CONECTOR METALICO TIPO PARAFUSO FENDIDO (SPLIT BOLT), PARA CABOS ATE 150 MM2</v>
          </cell>
          <cell r="C1474" t="str">
            <v xml:space="preserve">UN    </v>
          </cell>
          <cell r="D1474" t="str">
            <v>30,37</v>
          </cell>
        </row>
        <row r="1475">
          <cell r="A1475">
            <v>1539</v>
          </cell>
          <cell r="B1475" t="str">
            <v>CONECTOR METALICO TIPO PARAFUSO FENDIDO (SPLIT BOLT), PARA CABOS ATE 16 MM2</v>
          </cell>
          <cell r="C1475" t="str">
            <v xml:space="preserve">UN    </v>
          </cell>
          <cell r="D1475" t="str">
            <v>5,46</v>
          </cell>
        </row>
        <row r="1476">
          <cell r="A1476">
            <v>11859</v>
          </cell>
          <cell r="B1476" t="str">
            <v>CONECTOR METALICO TIPO PARAFUSO FENDIDO (SPLIT BOLT), PARA CABOS ATE 185 MM2</v>
          </cell>
          <cell r="C1476" t="str">
            <v xml:space="preserve">UN    </v>
          </cell>
          <cell r="D1476" t="str">
            <v>41,32</v>
          </cell>
        </row>
        <row r="1477">
          <cell r="A1477">
            <v>1550</v>
          </cell>
          <cell r="B1477" t="str">
            <v>CONECTOR METALICO TIPO PARAFUSO FENDIDO (SPLIT BOLT), PARA CABOS ATE 25 MM2</v>
          </cell>
          <cell r="C1477" t="str">
            <v xml:space="preserve">UN    </v>
          </cell>
          <cell r="D1477" t="str">
            <v>5,76</v>
          </cell>
        </row>
        <row r="1478">
          <cell r="A1478">
            <v>11854</v>
          </cell>
          <cell r="B1478" t="str">
            <v>CONECTOR METALICO TIPO PARAFUSO FENDIDO (SPLIT BOLT), PARA CABOS ATE 35 MM2</v>
          </cell>
          <cell r="C1478" t="str">
            <v xml:space="preserve">UN    </v>
          </cell>
          <cell r="D1478" t="str">
            <v>7,20</v>
          </cell>
        </row>
        <row r="1479">
          <cell r="A1479">
            <v>11862</v>
          </cell>
          <cell r="B1479" t="str">
            <v>CONECTOR METALICO TIPO PARAFUSO FENDIDO (SPLIT BOLT), PARA CABOS ATE 50 MM2</v>
          </cell>
          <cell r="C1479" t="str">
            <v xml:space="preserve">UN    </v>
          </cell>
          <cell r="D1479" t="str">
            <v>10,10</v>
          </cell>
        </row>
        <row r="1480">
          <cell r="A1480">
            <v>11863</v>
          </cell>
          <cell r="B1480" t="str">
            <v>CONECTOR METALICO TIPO PARAFUSO FENDIDO (SPLIT BOLT), PARA CABOS ATE 6 MM2</v>
          </cell>
          <cell r="C1480" t="str">
            <v xml:space="preserve">UN    </v>
          </cell>
          <cell r="D1480" t="str">
            <v>4,08</v>
          </cell>
        </row>
        <row r="1481">
          <cell r="A1481">
            <v>11855</v>
          </cell>
          <cell r="B1481" t="str">
            <v>CONECTOR METALICO TIPO PARAFUSO FENDIDO (SPLIT BOLT), PARA CABOS ATE 70 MM2</v>
          </cell>
          <cell r="C1481" t="str">
            <v xml:space="preserve">UN    </v>
          </cell>
          <cell r="D1481" t="str">
            <v>15,08</v>
          </cell>
        </row>
        <row r="1482">
          <cell r="A1482">
            <v>11864</v>
          </cell>
          <cell r="B1482" t="str">
            <v>CONECTOR METALICO TIPO PARAFUSO FENDIDO (SPLIT BOLT), PARA CABOS ATE 95 MM2</v>
          </cell>
          <cell r="C1482" t="str">
            <v xml:space="preserve">UN    </v>
          </cell>
          <cell r="D1482" t="str">
            <v>22,80</v>
          </cell>
        </row>
        <row r="1483">
          <cell r="A1483">
            <v>2527</v>
          </cell>
          <cell r="B1483" t="str">
            <v>CONECTOR RETO DE ALUMINIO PARA ELETRODUTO DE 1 1/2", PARA ADAPTAR ENTRADA DE ELETRODUTO METALICO FLEXIVEL EM QUADROS</v>
          </cell>
          <cell r="C1483" t="str">
            <v xml:space="preserve">UN    </v>
          </cell>
          <cell r="D1483" t="str">
            <v>6,19</v>
          </cell>
        </row>
        <row r="1484">
          <cell r="A1484">
            <v>2526</v>
          </cell>
          <cell r="B1484" t="str">
            <v>CONECTOR RETO DE ALUMINIO PARA ELETRODUTO DE 1 1/4", PARA ADAPTAR ENTRADA DE ELETRODUTO METALICO FLEXIVEL EM QUADROS</v>
          </cell>
          <cell r="C1484" t="str">
            <v xml:space="preserve">UN    </v>
          </cell>
          <cell r="D1484" t="str">
            <v>3,97</v>
          </cell>
        </row>
        <row r="1485">
          <cell r="A1485">
            <v>2487</v>
          </cell>
          <cell r="B1485" t="str">
            <v>CONECTOR RETO DE ALUMINIO PARA ELETRODUTO DE 1/2", PARA ADAPTAR ENTRADA DE ELETRODUTO METALICO FLEXIVEL EM QUADROS</v>
          </cell>
          <cell r="C1485" t="str">
            <v xml:space="preserve">UN    </v>
          </cell>
          <cell r="D1485" t="str">
            <v>1,35</v>
          </cell>
        </row>
        <row r="1486">
          <cell r="A1486">
            <v>2483</v>
          </cell>
          <cell r="B1486" t="str">
            <v>CONECTOR RETO DE ALUMINIO PARA ELETRODUTO DE 1", PARA ADAPTAR ENTRADA DE ELETRODUTO METALICO FLEXIVEL EM QUADROS</v>
          </cell>
          <cell r="C1486" t="str">
            <v xml:space="preserve">UN    </v>
          </cell>
          <cell r="D1486" t="str">
            <v>2,82</v>
          </cell>
        </row>
        <row r="1487">
          <cell r="A1487">
            <v>2528</v>
          </cell>
          <cell r="B1487" t="str">
            <v>CONECTOR RETO DE ALUMINIO PARA ELETRODUTO DE 2 1/2", PARA ADAPTAR ENTRADA DE ELETRODUTO METALICO FLEXIVEL EM QUADROS</v>
          </cell>
          <cell r="C1487" t="str">
            <v xml:space="preserve">UN    </v>
          </cell>
          <cell r="D1487" t="str">
            <v>15,59</v>
          </cell>
        </row>
        <row r="1488">
          <cell r="A1488">
            <v>2489</v>
          </cell>
          <cell r="B1488" t="str">
            <v>CONECTOR RETO DE ALUMINIO PARA ELETRODUTO DE 2", PARA ADAPTAR ENTRADA DE ELETRODUTO METALICO FLEXIVEL EM QUADROS</v>
          </cell>
          <cell r="C1488" t="str">
            <v xml:space="preserve">UN    </v>
          </cell>
          <cell r="D1488" t="str">
            <v>6,86</v>
          </cell>
        </row>
        <row r="1489">
          <cell r="A1489">
            <v>2488</v>
          </cell>
          <cell r="B1489" t="str">
            <v>CONECTOR RETO DE ALUMINIO PARA ELETRODUTO DE 3/4", PARA ADAPTAR ENTRADA DE ELETRODUTO METALICO FLEXIVEL EM QUADROS</v>
          </cell>
          <cell r="C1489" t="str">
            <v xml:space="preserve">UN    </v>
          </cell>
          <cell r="D1489" t="str">
            <v>1,58</v>
          </cell>
        </row>
        <row r="1490">
          <cell r="A1490">
            <v>2484</v>
          </cell>
          <cell r="B1490" t="str">
            <v>CONECTOR RETO DE ALUMINIO PARA ELETRODUTO DE 3", PARA ADAPTAR ENTRADA DE ELETRODUTO METALICO FLEXIVEL EM QUADROS</v>
          </cell>
          <cell r="C1490" t="str">
            <v xml:space="preserve">UN    </v>
          </cell>
          <cell r="D1490" t="str">
            <v>22,64</v>
          </cell>
        </row>
        <row r="1491">
          <cell r="A1491">
            <v>2485</v>
          </cell>
          <cell r="B1491" t="str">
            <v>CONECTOR RETO DE ALUMINIO PARA ELETRODUTO DE 4", PARA ADAPTAR ENTRADA DE ELETRODUTO METALICO FLEXIVEL EM QUADROS</v>
          </cell>
          <cell r="C1491" t="str">
            <v xml:space="preserve">UN    </v>
          </cell>
          <cell r="D1491" t="str">
            <v>35,48</v>
          </cell>
        </row>
        <row r="1492">
          <cell r="A1492">
            <v>38005</v>
          </cell>
          <cell r="B1492" t="str">
            <v>CONECTOR, CPVC, SOLDAVEL, 15 MM X 1/2", PARA AGUA QUENTE</v>
          </cell>
          <cell r="C1492" t="str">
            <v xml:space="preserve">UN    </v>
          </cell>
          <cell r="D1492" t="str">
            <v>13,34</v>
          </cell>
        </row>
        <row r="1493">
          <cell r="A1493">
            <v>38006</v>
          </cell>
          <cell r="B1493" t="str">
            <v>CONECTOR, CPVC, SOLDAVEL, 22 MM X 1/2", PARA AGUA QUENTE</v>
          </cell>
          <cell r="C1493" t="str">
            <v xml:space="preserve">UN    </v>
          </cell>
          <cell r="D1493" t="str">
            <v>16,37</v>
          </cell>
        </row>
        <row r="1494">
          <cell r="A1494">
            <v>38428</v>
          </cell>
          <cell r="B1494" t="str">
            <v>CONECTOR, CPVC, SOLDAVEL, 22 MM X 3/4", PARA AGUA QUENTE</v>
          </cell>
          <cell r="C1494" t="str">
            <v xml:space="preserve">UN    </v>
          </cell>
          <cell r="D1494" t="str">
            <v>15,34</v>
          </cell>
        </row>
        <row r="1495">
          <cell r="A1495">
            <v>38007</v>
          </cell>
          <cell r="B1495" t="str">
            <v>CONECTOR, CPVC, SOLDAVEL, 28 MM X 1", PARA AGUA QUENTE</v>
          </cell>
          <cell r="C1495" t="str">
            <v xml:space="preserve">UN    </v>
          </cell>
          <cell r="D1495" t="str">
            <v>25,06</v>
          </cell>
        </row>
        <row r="1496">
          <cell r="A1496">
            <v>38008</v>
          </cell>
          <cell r="B1496" t="str">
            <v>CONECTOR, CPVC, SOLDAVEL, 35 MM X 1 1/4", PARA AGUA QUENTE</v>
          </cell>
          <cell r="C1496" t="str">
            <v xml:space="preserve">UN    </v>
          </cell>
          <cell r="D1496" t="str">
            <v>100,92</v>
          </cell>
        </row>
        <row r="1497">
          <cell r="A1497">
            <v>38009</v>
          </cell>
          <cell r="B1497" t="str">
            <v>CONECTOR, CPVC, SOLDAVEL, 42 MM X 1 1/2", PARA AGUA QUENTE</v>
          </cell>
          <cell r="C1497" t="str">
            <v xml:space="preserve">UN    </v>
          </cell>
          <cell r="D1497" t="str">
            <v>123,34</v>
          </cell>
        </row>
        <row r="1498">
          <cell r="A1498">
            <v>39279</v>
          </cell>
          <cell r="B1498" t="str">
            <v>CONEXAO FIXA, ROSCA FEMEA, EM PLASTICO, DN 16 MM X 1/2", PARA CONEXAO COM CRIMPAGEM EM TUBO PEX</v>
          </cell>
          <cell r="C1498" t="str">
            <v xml:space="preserve">UN    </v>
          </cell>
          <cell r="D1498" t="str">
            <v>10,52</v>
          </cell>
        </row>
        <row r="1499">
          <cell r="A1499">
            <v>38845</v>
          </cell>
          <cell r="B1499" t="str">
            <v>CONEXAO FIXA, ROSCA FEMEA, EM PLASTICO, DN 16 MM X 3/4", PARA CONEXAO COM CRIMPAGEM EM TUBO PEX</v>
          </cell>
          <cell r="C1499" t="str">
            <v xml:space="preserve">UN    </v>
          </cell>
          <cell r="D1499" t="str">
            <v>15,23</v>
          </cell>
        </row>
        <row r="1500">
          <cell r="A1500">
            <v>39280</v>
          </cell>
          <cell r="B1500" t="str">
            <v>CONEXAO FIXA, ROSCA FEMEA, EM PLASTICO, DN 20 MM X 1/2", PARA CONEXAO COM CRIMPAGEM EM TUBO PEX</v>
          </cell>
          <cell r="C1500" t="str">
            <v xml:space="preserve">UN    </v>
          </cell>
          <cell r="D1500" t="str">
            <v>13,65</v>
          </cell>
        </row>
        <row r="1501">
          <cell r="A1501">
            <v>39281</v>
          </cell>
          <cell r="B1501" t="str">
            <v>CONEXAO FIXA, ROSCA FEMEA, EM PLASTICO, DN 20 MM X 3/4", PARA CONEXAO COM CRIMPAGEM EM TUBO PEX</v>
          </cell>
          <cell r="C1501" t="str">
            <v xml:space="preserve">UN    </v>
          </cell>
          <cell r="D1501" t="str">
            <v>17,96</v>
          </cell>
        </row>
        <row r="1502">
          <cell r="A1502">
            <v>38849</v>
          </cell>
          <cell r="B1502" t="str">
            <v>CONEXAO FIXA, ROSCA FEMEA, EM PLASTICO, DN 25 MM X 1/2", PARA CONEXAO COM CRIMPAGEM EM TUBO PEX</v>
          </cell>
          <cell r="C1502" t="str">
            <v xml:space="preserve">UN    </v>
          </cell>
          <cell r="D1502" t="str">
            <v>15,39</v>
          </cell>
        </row>
        <row r="1503">
          <cell r="A1503">
            <v>39282</v>
          </cell>
          <cell r="B1503" t="str">
            <v>CONEXAO FIXA, ROSCA FEMEA, EM PLASTICO, DN 25 MM X 3/4", PARA CONEXAO COM CRIMPAGEM EM TUBO PEX</v>
          </cell>
          <cell r="C1503" t="str">
            <v xml:space="preserve">UN    </v>
          </cell>
          <cell r="D1503" t="str">
            <v>18,39</v>
          </cell>
        </row>
        <row r="1504">
          <cell r="A1504">
            <v>38852</v>
          </cell>
          <cell r="B1504" t="str">
            <v>CONEXAO FIXA, ROSCA FEMEA, EM PLASTICO, DN 32 MM X 3/4", PARA CONEXAO COM CRIMPAGEM EM TUBO PEX</v>
          </cell>
          <cell r="C1504" t="str">
            <v xml:space="preserve">UN    </v>
          </cell>
          <cell r="D1504" t="str">
            <v>25,02</v>
          </cell>
        </row>
        <row r="1505">
          <cell r="A1505">
            <v>38844</v>
          </cell>
          <cell r="B1505" t="str">
            <v>CONEXAO FIXA, ROSCA FEMEA, METALICA, COM ANEL DESLIZANTE, DN 16 MM X 1/2", PARA TUBO PEX</v>
          </cell>
          <cell r="C1505" t="str">
            <v xml:space="preserve">UN    </v>
          </cell>
          <cell r="D1505" t="str">
            <v>7,69</v>
          </cell>
        </row>
        <row r="1506">
          <cell r="A1506">
            <v>38846</v>
          </cell>
          <cell r="B1506" t="str">
            <v>CONEXAO FIXA, ROSCA FEMEA, METALICA, COM ANEL DESLIZANTE, DN 20 MM X 1/2", PARA TUBO PEX</v>
          </cell>
          <cell r="C1506" t="str">
            <v xml:space="preserve">UN    </v>
          </cell>
          <cell r="D1506" t="str">
            <v>8,41</v>
          </cell>
        </row>
        <row r="1507">
          <cell r="A1507">
            <v>38847</v>
          </cell>
          <cell r="B1507" t="str">
            <v>CONEXAO FIXA, ROSCA FEMEA, METALICA, COM ANEL DESLIZANTE, DN 20 MM X 3/4", PARA TUBO PEX</v>
          </cell>
          <cell r="C1507" t="str">
            <v xml:space="preserve">UN    </v>
          </cell>
          <cell r="D1507" t="str">
            <v>10,35</v>
          </cell>
        </row>
        <row r="1508">
          <cell r="A1508">
            <v>38850</v>
          </cell>
          <cell r="B1508" t="str">
            <v>CONEXAO FIXA, ROSCA FEMEA, METALICA, COM ANEL DESLIZANTE, DN 25 MM X 1", PARA TUBO PEX</v>
          </cell>
          <cell r="C1508" t="str">
            <v xml:space="preserve">UN    </v>
          </cell>
          <cell r="D1508" t="str">
            <v>14,38</v>
          </cell>
        </row>
        <row r="1509">
          <cell r="A1509">
            <v>38848</v>
          </cell>
          <cell r="B1509" t="str">
            <v>CONEXAO FIXA, ROSCA FEMEA, METALICA, COM ANEL DESLIZANTE, DN 25 MM X 3/4", PARA TUBO PEX</v>
          </cell>
          <cell r="C1509" t="str">
            <v xml:space="preserve">UN    </v>
          </cell>
          <cell r="D1509" t="str">
            <v>12,03</v>
          </cell>
        </row>
        <row r="1510">
          <cell r="A1510">
            <v>38851</v>
          </cell>
          <cell r="B1510" t="str">
            <v>CONEXAO FIXA, ROSCA FEMEA, METALICA, COM ANEL DESLIZANTE, DN 32 MM X 1", PARA TUBO PEX</v>
          </cell>
          <cell r="C1510" t="str">
            <v xml:space="preserve">UN    </v>
          </cell>
          <cell r="D1510" t="str">
            <v>21,86</v>
          </cell>
        </row>
        <row r="1511">
          <cell r="A1511">
            <v>38860</v>
          </cell>
          <cell r="B1511" t="str">
            <v>CONEXAO FIXA, ROSCA MACHO, METALICA, PARA TUBO PEX, DN 16 MM X 1/2"</v>
          </cell>
          <cell r="C1511" t="str">
            <v xml:space="preserve">UN    </v>
          </cell>
          <cell r="D1511" t="str">
            <v>6,18</v>
          </cell>
        </row>
        <row r="1512">
          <cell r="A1512">
            <v>38861</v>
          </cell>
          <cell r="B1512" t="str">
            <v>CONEXAO FIXA, ROSCA MACHO, METALICA, PARA TUBO PEX, DN 16 MM X 3/4"</v>
          </cell>
          <cell r="C1512" t="str">
            <v xml:space="preserve">UN    </v>
          </cell>
          <cell r="D1512" t="str">
            <v>8,32</v>
          </cell>
        </row>
        <row r="1513">
          <cell r="A1513">
            <v>38862</v>
          </cell>
          <cell r="B1513" t="str">
            <v>CONEXAO FIXA, ROSCA MACHO, METALICA, PARA TUBO PEX, DN 20 MM X 1/2"</v>
          </cell>
          <cell r="C1513" t="str">
            <v xml:space="preserve">UN    </v>
          </cell>
          <cell r="D1513" t="str">
            <v>7,01</v>
          </cell>
        </row>
        <row r="1514">
          <cell r="A1514">
            <v>38863</v>
          </cell>
          <cell r="B1514" t="str">
            <v>CONEXAO FIXA, ROSCA MACHO, METALICA, PARA TUBO PEX, DN 20 MM X 3/4"</v>
          </cell>
          <cell r="C1514" t="str">
            <v xml:space="preserve">UN    </v>
          </cell>
          <cell r="D1514" t="str">
            <v>8,05</v>
          </cell>
        </row>
        <row r="1515">
          <cell r="A1515">
            <v>38865</v>
          </cell>
          <cell r="B1515" t="str">
            <v>CONEXAO FIXA, ROSCA MACHO, METALICA, PARA TUBO PEX, DN 25 MM X 1/2"</v>
          </cell>
          <cell r="C1515" t="str">
            <v xml:space="preserve">UN    </v>
          </cell>
          <cell r="D1515" t="str">
            <v>10,94</v>
          </cell>
        </row>
        <row r="1516">
          <cell r="A1516">
            <v>38864</v>
          </cell>
          <cell r="B1516" t="str">
            <v>CONEXAO FIXA, ROSCA MACHO, METALICA, PARA TUBO PEX, DN 25 MM X 1"</v>
          </cell>
          <cell r="C1516" t="str">
            <v xml:space="preserve">UN    </v>
          </cell>
          <cell r="D1516" t="str">
            <v>16,72</v>
          </cell>
        </row>
        <row r="1517">
          <cell r="A1517">
            <v>38866</v>
          </cell>
          <cell r="B1517" t="str">
            <v>CONEXAO FIXA, ROSCA MACHO, METALICA, PARA TUBO PEX, DN 25 MM X 3/4"</v>
          </cell>
          <cell r="C1517" t="str">
            <v xml:space="preserve">UN    </v>
          </cell>
          <cell r="D1517" t="str">
            <v>11,77</v>
          </cell>
        </row>
        <row r="1518">
          <cell r="A1518">
            <v>38868</v>
          </cell>
          <cell r="B1518" t="str">
            <v>CONEXAO FIXA, ROSCA MACHO, METALICA, PARA TUBO PEX, DN 32 MM X 1"</v>
          </cell>
          <cell r="C1518" t="str">
            <v xml:space="preserve">UN    </v>
          </cell>
          <cell r="D1518" t="str">
            <v>19,62</v>
          </cell>
        </row>
        <row r="1519">
          <cell r="A1519">
            <v>38853</v>
          </cell>
          <cell r="B1519" t="str">
            <v>CONEXAO MOVEL, ROSCA FEMEA, METALICA, COM ANEL DESLIZANTE, PARA TUBO PEX, DN 16 MM X 1/2"</v>
          </cell>
          <cell r="C1519" t="str">
            <v xml:space="preserve">UN    </v>
          </cell>
          <cell r="D1519" t="str">
            <v>6,34</v>
          </cell>
        </row>
        <row r="1520">
          <cell r="A1520">
            <v>38854</v>
          </cell>
          <cell r="B1520" t="str">
            <v>CONEXAO MOVEL, ROSCA FEMEA, METALICA, COM ANEL DESLIZANTE, PARA TUBO PEX, DN 16 MM X 3/4"</v>
          </cell>
          <cell r="C1520" t="str">
            <v xml:space="preserve">UN    </v>
          </cell>
          <cell r="D1520" t="str">
            <v>8,66</v>
          </cell>
        </row>
        <row r="1521">
          <cell r="A1521">
            <v>38855</v>
          </cell>
          <cell r="B1521" t="str">
            <v>CONEXAO MOVEL, ROSCA FEMEA, METALICA, COM ANEL DESLIZANTE, PARA TUBO PEX, DN 20 MM X 1/2"</v>
          </cell>
          <cell r="C1521" t="str">
            <v xml:space="preserve">UN    </v>
          </cell>
          <cell r="D1521" t="str">
            <v>6,42</v>
          </cell>
        </row>
        <row r="1522">
          <cell r="A1522">
            <v>38856</v>
          </cell>
          <cell r="B1522" t="str">
            <v>CONEXAO MOVEL, ROSCA FEMEA, METALICA, COM ANEL DESLIZANTE, PARA TUBO PEX, DN 20 MM X 3/4"</v>
          </cell>
          <cell r="C1522" t="str">
            <v xml:space="preserve">UN    </v>
          </cell>
          <cell r="D1522" t="str">
            <v>10,32</v>
          </cell>
        </row>
        <row r="1523">
          <cell r="A1523">
            <v>38857</v>
          </cell>
          <cell r="B1523" t="str">
            <v>CONEXAO MOVEL, ROSCA FEMEA, METALICA, COM ANEL DESLIZANTE, PARA TUBO PEX, DN 25 MM X 1"</v>
          </cell>
          <cell r="C1523" t="str">
            <v xml:space="preserve">UN    </v>
          </cell>
          <cell r="D1523" t="str">
            <v>13,65</v>
          </cell>
        </row>
        <row r="1524">
          <cell r="A1524">
            <v>38858</v>
          </cell>
          <cell r="B1524" t="str">
            <v>CONEXAO MOVEL, ROSCA FEMEA, METALICA, COM ANEL DESLIZANTE, PARA TUBO PEX, DN 25 MM X 3/4"</v>
          </cell>
          <cell r="C1524" t="str">
            <v xml:space="preserve">UN    </v>
          </cell>
          <cell r="D1524" t="str">
            <v>12,41</v>
          </cell>
        </row>
        <row r="1525">
          <cell r="A1525">
            <v>38859</v>
          </cell>
          <cell r="B1525" t="str">
            <v>CONEXAO MOVEL, ROSCA FEMEA, METALICA, COM ANEL DESLIZANTE, PARA TUBO PEX, DN 32 MM X 1"</v>
          </cell>
          <cell r="C1525" t="str">
            <v xml:space="preserve">UN    </v>
          </cell>
          <cell r="D1525" t="str">
            <v>20,10</v>
          </cell>
        </row>
        <row r="1526">
          <cell r="A1526">
            <v>1607</v>
          </cell>
          <cell r="B1526" t="str">
            <v>CONJUNTO ARRUELAS DE VEDACAO 5/16" PARA TELHA FIBROCIMENTO (UMA ARRUELA METALICA E UMA ARRUELA PVC - CONICAS)</v>
          </cell>
          <cell r="C1526" t="str">
            <v xml:space="preserve">CJ    </v>
          </cell>
          <cell r="D1526" t="str">
            <v>0,22</v>
          </cell>
        </row>
        <row r="1527">
          <cell r="A1527">
            <v>11467</v>
          </cell>
          <cell r="B1527" t="str">
            <v>CONJUNTO DE FECHADURA DE SOBREPOR EM FERRO PINTADO, SEM MACANETA, COM CHAVE GRANDE (SEM CILINDRO) - TIPO CAIXAO - COMPLETA</v>
          </cell>
          <cell r="C1527" t="str">
            <v xml:space="preserve">UN    </v>
          </cell>
          <cell r="D1527" t="str">
            <v>16,27</v>
          </cell>
        </row>
        <row r="1528">
          <cell r="A1528">
            <v>38169</v>
          </cell>
          <cell r="B1528" t="str">
            <v>CONJUNTO DE FERRAGENS PIVO, PARA PORTA PIVOTANTE DE ATE 100 KG, REGULAVEL COM ESFERA , CROMADO - SUPERIOR E INFERIOR - COMPLETO</v>
          </cell>
          <cell r="C1528" t="str">
            <v xml:space="preserve">CJ    </v>
          </cell>
          <cell r="D1528" t="str">
            <v>61,26</v>
          </cell>
        </row>
        <row r="1529">
          <cell r="A1529">
            <v>6142</v>
          </cell>
          <cell r="B1529" t="str">
            <v>CONJUNTO DE LIGACAO PARA BACIA SANITARIA AJUSTAVEL, EM PLASTICO BRANCO, COM TUBO, CANOPLA E ESPUDE</v>
          </cell>
          <cell r="C1529" t="str">
            <v xml:space="preserve">UN    </v>
          </cell>
          <cell r="D1529" t="str">
            <v>5,00</v>
          </cell>
        </row>
        <row r="1530">
          <cell r="A1530">
            <v>11686</v>
          </cell>
          <cell r="B1530" t="str">
            <v>CONJUNTO DE LIGACAO PARA BACIA SANITARIA EM PLASTICO BRANCO COM TUBO, CANOPLA E ANEL DE EXPANSAO (TUBO 1.1/2 '' X 20 CM)</v>
          </cell>
          <cell r="C1530" t="str">
            <v xml:space="preserve">UN    </v>
          </cell>
          <cell r="D1530" t="str">
            <v>6,94</v>
          </cell>
        </row>
        <row r="1531">
          <cell r="A1531">
            <v>37598</v>
          </cell>
          <cell r="B1531" t="str">
            <v>CONJUNTO MONTADO ESTOPIM COM ESPOLETA COMUM NUMERO 8, COM CABECA ACENDEDORA, 1,5 M</v>
          </cell>
          <cell r="C1531" t="str">
            <v xml:space="preserve">UN    </v>
          </cell>
          <cell r="D1531" t="str">
            <v>27,95</v>
          </cell>
        </row>
        <row r="1532">
          <cell r="A1532">
            <v>25398</v>
          </cell>
          <cell r="B1532" t="str">
            <v>CONJUNTO PARA FUTSAL COM TRAVES OFICIAIS DE 3,00 X 2,00 M EM TUBO DE ACO GALVANIZADO 3" COM REQUADRO EM TUBO DE 1", PINTURA EM PRIMER COM TINTA ESMALTE SINTETICO E REDES DE POLIETILENO FIO 4 MM</v>
          </cell>
          <cell r="C1532" t="str">
            <v xml:space="preserve">UN    </v>
          </cell>
          <cell r="D1532" t="str">
            <v>2.122,51</v>
          </cell>
        </row>
        <row r="1533">
          <cell r="A1533">
            <v>25399</v>
          </cell>
          <cell r="B1533" t="str">
            <v>CONJUNTO PARA QUADRA DE  VOLEI COM POSTES EM TUBO DE ACO GALVANIZADO 3", H = *255* CM, PINTURA EM TINTA ESMALTE SINTETICO, REDE DE NYLON COM 2 MM, MALHA 10 X 10 CM E ANTENAS OFICIAIS EM FIBRA DE VIDRO</v>
          </cell>
          <cell r="C1533" t="str">
            <v xml:space="preserve">UN    </v>
          </cell>
          <cell r="D1533" t="str">
            <v>1.288,55</v>
          </cell>
        </row>
        <row r="1534">
          <cell r="A1534">
            <v>43440</v>
          </cell>
          <cell r="B1534" t="str">
            <v>CONJUNTO PRE-MOLDADO COMPOSTO POR GRELHA (0,99 X 0,45 M), QUADRO (1,10 X 0,52 M) E CANTONEIRA (1,10 X 0,35 M), EM CONCRETO ARMADO, COM FCK DE 21 MPA</v>
          </cell>
          <cell r="C1534" t="str">
            <v xml:space="preserve">UN    </v>
          </cell>
          <cell r="D1534" t="str">
            <v>191,17</v>
          </cell>
        </row>
        <row r="1535">
          <cell r="A1535">
            <v>10667</v>
          </cell>
          <cell r="B1535" t="str">
            <v>CONTAINER ALMOXARIFADO, DE *2,40* X *6,00* M, PADRAO SIMPLES, SEM REVESTIMENTO E SEM DIVISORIAS INTERNOS E SEM SANITARIO, PARA USO EM CANTEIRO DE OBRAS</v>
          </cell>
          <cell r="C1535" t="str">
            <v xml:space="preserve">UN    </v>
          </cell>
          <cell r="D1535" t="str">
            <v>11.245,00</v>
          </cell>
        </row>
        <row r="1536">
          <cell r="A1536">
            <v>1613</v>
          </cell>
          <cell r="B1536" t="str">
            <v>CONTATOR TRIPOLAR, CORRENTE DE *110* A, TENSAO NOMINAL DE *500* V, CATEGORIA AC-2 E AC-3</v>
          </cell>
          <cell r="C1536" t="str">
            <v xml:space="preserve">UN    </v>
          </cell>
          <cell r="D1536" t="str">
            <v>1.226,36</v>
          </cell>
        </row>
        <row r="1537">
          <cell r="A1537">
            <v>1626</v>
          </cell>
          <cell r="B1537" t="str">
            <v>CONTATOR TRIPOLAR, CORRENTE DE *185* A, TENSAO NOMINAL DE *500* V, CATEGORIA AC-2 E AC-3</v>
          </cell>
          <cell r="C1537" t="str">
            <v xml:space="preserve">UN    </v>
          </cell>
          <cell r="D1537" t="str">
            <v>1.834,17</v>
          </cell>
        </row>
        <row r="1538">
          <cell r="A1538">
            <v>1625</v>
          </cell>
          <cell r="B1538" t="str">
            <v>CONTATOR TRIPOLAR, CORRENTE DE *22* A, TENSAO NOMINAL DE *500* V, CATEGORIA AC-2 E AC-3</v>
          </cell>
          <cell r="C1538" t="str">
            <v xml:space="preserve">UN    </v>
          </cell>
          <cell r="D1538" t="str">
            <v>128,11</v>
          </cell>
        </row>
        <row r="1539">
          <cell r="A1539">
            <v>1622</v>
          </cell>
          <cell r="B1539" t="str">
            <v>CONTATOR TRIPOLAR, CORRENTE DE *265* A, TENSAO NOMINAL DE *500* V, CATEGORIA AC-2 E AC-3</v>
          </cell>
          <cell r="C1539" t="str">
            <v xml:space="preserve">UN    </v>
          </cell>
          <cell r="D1539" t="str">
            <v>4.138,96</v>
          </cell>
        </row>
        <row r="1540">
          <cell r="A1540">
            <v>1620</v>
          </cell>
          <cell r="B1540" t="str">
            <v>CONTATOR TRIPOLAR, CORRENTE DE *38* A, TENSAO NOMINAL DE *500* V, CATEGORIA AC-2 E AC-3</v>
          </cell>
          <cell r="C1540" t="str">
            <v xml:space="preserve">UN    </v>
          </cell>
          <cell r="D1540" t="str">
            <v>269,86</v>
          </cell>
        </row>
        <row r="1541">
          <cell r="A1541">
            <v>1629</v>
          </cell>
          <cell r="B1541" t="str">
            <v>CONTATOR TRIPOLAR, CORRENTE DE *500* A, TENSAO NOMINAL DE *500* V, CATEGORIA AC-2 E AC-3</v>
          </cell>
          <cell r="C1541" t="str">
            <v xml:space="preserve">UN    </v>
          </cell>
          <cell r="D1541" t="str">
            <v>10.073,26</v>
          </cell>
        </row>
        <row r="1542">
          <cell r="A1542">
            <v>1627</v>
          </cell>
          <cell r="B1542" t="str">
            <v>CONTATOR TRIPOLAR, CORRENTE DE *65* A, TENSAO NOMINAL DE *500* V, CATEGORIA AC-2 E AC-3</v>
          </cell>
          <cell r="C1542" t="str">
            <v xml:space="preserve">UN    </v>
          </cell>
          <cell r="D1542" t="str">
            <v>515,84</v>
          </cell>
        </row>
        <row r="1543">
          <cell r="A1543">
            <v>1623</v>
          </cell>
          <cell r="B1543" t="str">
            <v>CONTATOR TRIPOLAR, CORRENTE DE 12 A, TENSAO NOMINAL DE *500* V, CATEGORIA AC-2 E AC-3</v>
          </cell>
          <cell r="C1543" t="str">
            <v xml:space="preserve">UN    </v>
          </cell>
          <cell r="D1543" t="str">
            <v>104,48</v>
          </cell>
        </row>
        <row r="1544">
          <cell r="A1544">
            <v>1619</v>
          </cell>
          <cell r="B1544" t="str">
            <v>CONTATOR TRIPOLAR, CORRENTE DE 25 A, TENSAO NOMINAL DE *500* V, CATEGORIA AC-2 E AC-3</v>
          </cell>
          <cell r="C1544" t="str">
            <v xml:space="preserve">UN    </v>
          </cell>
          <cell r="D1544" t="str">
            <v>143,71</v>
          </cell>
        </row>
        <row r="1545">
          <cell r="A1545">
            <v>1630</v>
          </cell>
          <cell r="B1545" t="str">
            <v>CONTATOR TRIPOLAR, CORRENTE DE 250 A, TENSAO NOMINAL DE *500* V, PARA ACIONAMENTO DE CAPACITORES</v>
          </cell>
          <cell r="C1545" t="str">
            <v xml:space="preserve">UN    </v>
          </cell>
          <cell r="D1545" t="str">
            <v>3.164,32</v>
          </cell>
        </row>
        <row r="1546">
          <cell r="A1546">
            <v>1616</v>
          </cell>
          <cell r="B1546" t="str">
            <v>CONTATOR TRIPOLAR, CORRENTE DE 300 A, TENSAO NOMINAL DE *500* V, CATEGORIA AC-2 E AC-3</v>
          </cell>
          <cell r="C1546" t="str">
            <v xml:space="preserve">UN    </v>
          </cell>
          <cell r="D1546" t="str">
            <v>4.866,79</v>
          </cell>
        </row>
        <row r="1547">
          <cell r="A1547">
            <v>1614</v>
          </cell>
          <cell r="B1547" t="str">
            <v>CONTATOR TRIPOLAR, CORRENTE DE 32 A, TENSAO NOMINAL DE *500* V, CATEGORIA AC-2 E AC-3</v>
          </cell>
          <cell r="C1547" t="str">
            <v xml:space="preserve">UN    </v>
          </cell>
          <cell r="D1547" t="str">
            <v>222,43</v>
          </cell>
        </row>
        <row r="1548">
          <cell r="A1548">
            <v>1617</v>
          </cell>
          <cell r="B1548" t="str">
            <v>CONTATOR TRIPOLAR, CORRENTE DE 400 A, TENSAO NOMINAL DE *500* V, CATEGORIA AC-2 E AC-3</v>
          </cell>
          <cell r="C1548" t="str">
            <v xml:space="preserve">UN    </v>
          </cell>
          <cell r="D1548" t="str">
            <v>5.809,89</v>
          </cell>
        </row>
        <row r="1549">
          <cell r="A1549">
            <v>1621</v>
          </cell>
          <cell r="B1549" t="str">
            <v>CONTATOR TRIPOLAR, CORRENTE DE 45 A, TENSAO NOMINAL DE *500* V, CATEGORIA AC-2 E AC-3</v>
          </cell>
          <cell r="C1549" t="str">
            <v xml:space="preserve">UN    </v>
          </cell>
          <cell r="D1549" t="str">
            <v>397,81</v>
          </cell>
        </row>
        <row r="1550">
          <cell r="A1550">
            <v>1624</v>
          </cell>
          <cell r="B1550" t="str">
            <v>CONTATOR TRIPOLAR, CORRENTE DE 630 A, TENSAO NOMINAL DE *500* V, CATEGORIA AC-2 E AC-3</v>
          </cell>
          <cell r="C1550" t="str">
            <v xml:space="preserve">UN    </v>
          </cell>
          <cell r="D1550" t="str">
            <v>14.280,99</v>
          </cell>
        </row>
        <row r="1551">
          <cell r="A1551">
            <v>1615</v>
          </cell>
          <cell r="B1551" t="str">
            <v>CONTATOR TRIPOLAR, CORRENTE DE 75 A, TENSAO NOMINAL DE *500* V, CATEGORIA AC-2 E AC-3</v>
          </cell>
          <cell r="C1551" t="str">
            <v xml:space="preserve">UN    </v>
          </cell>
          <cell r="D1551" t="str">
            <v>747,02</v>
          </cell>
        </row>
        <row r="1552">
          <cell r="A1552">
            <v>1612</v>
          </cell>
          <cell r="B1552" t="str">
            <v>CONTATOR TRIPOLAR, CORRENTE DE 9 A, TENSAO NOMINAL DE *500* V, CATEGORIA AC-2 E AC-3</v>
          </cell>
          <cell r="C1552" t="str">
            <v xml:space="preserve">UN    </v>
          </cell>
          <cell r="D1552" t="str">
            <v>98,39</v>
          </cell>
        </row>
        <row r="1553">
          <cell r="A1553">
            <v>1618</v>
          </cell>
          <cell r="B1553" t="str">
            <v>CONTATOR TRIPOLAR, CORRENTE DE 95 A, TENSAO NOMINAL DE *500* V, CATEGORIA AC-2 E AC-3</v>
          </cell>
          <cell r="C1553" t="str">
            <v xml:space="preserve">UN    </v>
          </cell>
          <cell r="D1553" t="str">
            <v>1.026,52</v>
          </cell>
        </row>
        <row r="1554">
          <cell r="A1554">
            <v>14211</v>
          </cell>
          <cell r="B1554" t="str">
            <v>CONTRA-PORCA SEXTAVADA, DIAMETRO NOMINAL 1 3/8", ALTURA 35 MM</v>
          </cell>
          <cell r="C1554" t="str">
            <v xml:space="preserve">UN    </v>
          </cell>
          <cell r="D1554" t="str">
            <v>32,07</v>
          </cell>
        </row>
        <row r="1555">
          <cell r="A1555">
            <v>34500</v>
          </cell>
          <cell r="B1555" t="str">
            <v>COORDENADOR / GERENTE DE OBRA</v>
          </cell>
          <cell r="C1555" t="str">
            <v xml:space="preserve">H     </v>
          </cell>
          <cell r="D1555" t="str">
            <v>109,57</v>
          </cell>
        </row>
        <row r="1556">
          <cell r="A1556">
            <v>40934</v>
          </cell>
          <cell r="B1556" t="str">
            <v>COORDENADOR / GERENTE DE OBRA (MENSALISTA)</v>
          </cell>
          <cell r="C1556" t="str">
            <v xml:space="preserve">MES   </v>
          </cell>
          <cell r="D1556" t="str">
            <v>19.096,68</v>
          </cell>
        </row>
        <row r="1557">
          <cell r="A1557">
            <v>5328</v>
          </cell>
          <cell r="B1557" t="str">
            <v>CORANTE LIQUIDO PARA TINTA PVA, BISNAGA 50 ML</v>
          </cell>
          <cell r="C1557" t="str">
            <v xml:space="preserve">UN    </v>
          </cell>
          <cell r="D1557" t="str">
            <v>4,11</v>
          </cell>
        </row>
        <row r="1558">
          <cell r="A1558">
            <v>38200</v>
          </cell>
          <cell r="B1558" t="str">
            <v>CORDA DE POLIAMIDA 12 MM TIPO BOMBEIRO, PARA TRABALHO EM ALTURA</v>
          </cell>
          <cell r="C1558" t="str">
            <v xml:space="preserve">100M  </v>
          </cell>
          <cell r="D1558" t="str">
            <v>550,60</v>
          </cell>
        </row>
        <row r="1559">
          <cell r="A1559">
            <v>39269</v>
          </cell>
          <cell r="B1559" t="str">
            <v>CORDAO DE COBRE, FLEXIVEL, TORCIDO, CLASSE 4 OU 5, ISOLACAO EM PVC/D, 300 V, 2 CONDUTORES DE 0,5 MM2</v>
          </cell>
          <cell r="C1559" t="str">
            <v xml:space="preserve">M     </v>
          </cell>
          <cell r="D1559" t="str">
            <v>0,78</v>
          </cell>
        </row>
        <row r="1560">
          <cell r="A1560">
            <v>11889</v>
          </cell>
          <cell r="B1560" t="str">
            <v>CORDAO DE COBRE, FLEXIVEL, TORCIDO, CLASSE 4 OU 5, ISOLACAO EM PVC/D, 300 V, 2 CONDUTORES DE 0,75 MM2</v>
          </cell>
          <cell r="C1560" t="str">
            <v xml:space="preserve">M     </v>
          </cell>
          <cell r="D1560" t="str">
            <v>1,08</v>
          </cell>
        </row>
        <row r="1561">
          <cell r="A1561">
            <v>39270</v>
          </cell>
          <cell r="B1561" t="str">
            <v>CORDAO DE COBRE, FLEXIVEL, TORCIDO, CLASSE 4 OU 5, ISOLACAO EM PVC/D, 300 V, 2 CONDUTORES DE 1,0 MM2</v>
          </cell>
          <cell r="C1561" t="str">
            <v xml:space="preserve">M     </v>
          </cell>
          <cell r="D1561" t="str">
            <v>1,29</v>
          </cell>
        </row>
        <row r="1562">
          <cell r="A1562">
            <v>11890</v>
          </cell>
          <cell r="B1562" t="str">
            <v>CORDAO DE COBRE, FLEXIVEL, TORCIDO, CLASSE 4 OU 5, ISOLACAO EM PVC/D, 300 V, 2 CONDUTORES DE 1,5 MM2</v>
          </cell>
          <cell r="C1562" t="str">
            <v xml:space="preserve">M     </v>
          </cell>
          <cell r="D1562" t="str">
            <v>1,67</v>
          </cell>
        </row>
        <row r="1563">
          <cell r="A1563">
            <v>11891</v>
          </cell>
          <cell r="B1563" t="str">
            <v>CORDAO DE COBRE, FLEXIVEL, TORCIDO, CLASSE 4 OU 5, ISOLACAO EM PVC/D, 300 V, 2 CONDUTORES DE 2,5 MM2</v>
          </cell>
          <cell r="C1563" t="str">
            <v xml:space="preserve">M     </v>
          </cell>
          <cell r="D1563" t="str">
            <v>2,76</v>
          </cell>
        </row>
        <row r="1564">
          <cell r="A1564">
            <v>11892</v>
          </cell>
          <cell r="B1564" t="str">
            <v>CORDAO DE COBRE, FLEXIVEL, TORCIDO, CLASSE 4 OU 5, ISOLACAO EM PVC/D, 300 V, 2 CONDUTORES DE 4 MM2</v>
          </cell>
          <cell r="C1564" t="str">
            <v xml:space="preserve">M     </v>
          </cell>
          <cell r="D1564" t="str">
            <v>4,26</v>
          </cell>
        </row>
        <row r="1565">
          <cell r="A1565">
            <v>37601</v>
          </cell>
          <cell r="B1565" t="str">
            <v>CORDEL DETONANTE, NP 05 G/M</v>
          </cell>
          <cell r="C1565" t="str">
            <v xml:space="preserve">M     </v>
          </cell>
          <cell r="D1565" t="str">
            <v>6,21</v>
          </cell>
        </row>
        <row r="1566">
          <cell r="A1566">
            <v>1634</v>
          </cell>
          <cell r="B1566" t="str">
            <v>CORDEL DETONANTE, NP 10 G/M</v>
          </cell>
          <cell r="C1566" t="str">
            <v xml:space="preserve">M     </v>
          </cell>
          <cell r="D1566" t="str">
            <v>6,41</v>
          </cell>
        </row>
        <row r="1567">
          <cell r="A1567">
            <v>5086</v>
          </cell>
          <cell r="B1567" t="str">
            <v>CORRENTE DE ELO CURTO COMUM, SOLDADA, GALVANIZADA, ESPESSURA DO ELO = 1/2" (12,5 MM)</v>
          </cell>
          <cell r="C1567" t="str">
            <v xml:space="preserve">KG    </v>
          </cell>
          <cell r="D1567" t="str">
            <v>25,36</v>
          </cell>
        </row>
        <row r="1568">
          <cell r="A1568">
            <v>11280</v>
          </cell>
          <cell r="B1568" t="str">
            <v>CORTADEIRA DE PISO DE CONCRETO E ASFALTO, PARA DISCO PADRAO DE DIAMETRO 350 MM (14") OU 450 MM (18") , MOTOR A GASOLINA, POTENCIA 13 HP, SEM DISCO</v>
          </cell>
          <cell r="C1568" t="str">
            <v xml:space="preserve">UN    </v>
          </cell>
          <cell r="D1568" t="str">
            <v>10.776,13</v>
          </cell>
        </row>
        <row r="1569">
          <cell r="A1569">
            <v>40519</v>
          </cell>
          <cell r="B1569" t="str">
            <v>CORTADEIRA HIDRAULICA DE VERGALHAO, PARA ACO DE DIAMETRO ATE 50 MM, MOTOR ELETRICO TRIFASICO, POTENCIA DE 5,5 HP A 7,5 HP</v>
          </cell>
          <cell r="C1569" t="str">
            <v xml:space="preserve">UN    </v>
          </cell>
          <cell r="D1569" t="str">
            <v>88.834,78</v>
          </cell>
        </row>
        <row r="1570">
          <cell r="A1570">
            <v>39869</v>
          </cell>
          <cell r="B1570" t="str">
            <v>COTOVELO BRONZE/LATAO (REF 707-3) SEM ANEL DE SOLDA, BOLSA X ROSCA F, 15MM X 1/2"</v>
          </cell>
          <cell r="C1570" t="str">
            <v xml:space="preserve">UN    </v>
          </cell>
          <cell r="D1570" t="str">
            <v>9,64</v>
          </cell>
        </row>
        <row r="1571">
          <cell r="A1571">
            <v>39870</v>
          </cell>
          <cell r="B1571" t="str">
            <v>COTOVELO BRONZE/LATAO (REF 707-3) SEM ANEL DE SOLDA, BOLSA X ROSCA F, 22MM X 1/2"</v>
          </cell>
          <cell r="C1571" t="str">
            <v xml:space="preserve">UN    </v>
          </cell>
          <cell r="D1571" t="str">
            <v>14,75</v>
          </cell>
        </row>
        <row r="1572">
          <cell r="A1572">
            <v>39871</v>
          </cell>
          <cell r="B1572" t="str">
            <v>COTOVELO BRONZE/LATAO (REF 707-3) SEM ANEL DE SOLDA, BOLSA X ROSCA F, 22MM X 3/4"</v>
          </cell>
          <cell r="C1572" t="str">
            <v xml:space="preserve">UN    </v>
          </cell>
          <cell r="D1572" t="str">
            <v>16,54</v>
          </cell>
        </row>
        <row r="1573">
          <cell r="A1573">
            <v>12722</v>
          </cell>
          <cell r="B1573" t="str">
            <v>COTOVELO DE COBRE 90 GRAUS (REF 607) SEM ANEL DE SOLDA, BOLSA X BOLSA, 104 MM</v>
          </cell>
          <cell r="C1573" t="str">
            <v xml:space="preserve">UN    </v>
          </cell>
          <cell r="D1573" t="str">
            <v>553,42</v>
          </cell>
        </row>
        <row r="1574">
          <cell r="A1574">
            <v>12714</v>
          </cell>
          <cell r="B1574" t="str">
            <v>COTOVELO DE COBRE 90 GRAUS (REF 607) SEM ANEL DE SOLDA, BOLSA X BOLSA, 15 MM</v>
          </cell>
          <cell r="C1574" t="str">
            <v xml:space="preserve">UN    </v>
          </cell>
          <cell r="D1574" t="str">
            <v>3,61</v>
          </cell>
        </row>
        <row r="1575">
          <cell r="A1575">
            <v>12715</v>
          </cell>
          <cell r="B1575" t="str">
            <v>COTOVELO DE COBRE 90 GRAUS (REF 607) SEM ANEL DE SOLDA, BOLSA X BOLSA, 22 MM</v>
          </cell>
          <cell r="C1575" t="str">
            <v xml:space="preserve">UN    </v>
          </cell>
          <cell r="D1575" t="str">
            <v>8,15</v>
          </cell>
        </row>
        <row r="1576">
          <cell r="A1576">
            <v>12716</v>
          </cell>
          <cell r="B1576" t="str">
            <v>COTOVELO DE COBRE 90 GRAUS (REF 607) SEM ANEL DE SOLDA, BOLSA X BOLSA, 28 MM</v>
          </cell>
          <cell r="C1576" t="str">
            <v xml:space="preserve">UN    </v>
          </cell>
          <cell r="D1576" t="str">
            <v>14,01</v>
          </cell>
        </row>
        <row r="1577">
          <cell r="A1577">
            <v>12717</v>
          </cell>
          <cell r="B1577" t="str">
            <v>COTOVELO DE COBRE 90 GRAUS (REF 607) SEM ANEL DE SOLDA, BOLSA X BOLSA, 35 MM</v>
          </cell>
          <cell r="C1577" t="str">
            <v xml:space="preserve">UN    </v>
          </cell>
          <cell r="D1577" t="str">
            <v>27,53</v>
          </cell>
        </row>
        <row r="1578">
          <cell r="A1578">
            <v>12718</v>
          </cell>
          <cell r="B1578" t="str">
            <v>COTOVELO DE COBRE 90 GRAUS (REF 607) SEM ANEL DE SOLDA, BOLSA X BOLSA, 42 MM</v>
          </cell>
          <cell r="C1578" t="str">
            <v xml:space="preserve">UN    </v>
          </cell>
          <cell r="D1578" t="str">
            <v>42,25</v>
          </cell>
        </row>
        <row r="1579">
          <cell r="A1579">
            <v>12719</v>
          </cell>
          <cell r="B1579" t="str">
            <v>COTOVELO DE COBRE 90 GRAUS (REF 607) SEM ANEL DE SOLDA, BOLSA X BOLSA, 54 MM</v>
          </cell>
          <cell r="C1579" t="str">
            <v xml:space="preserve">UN    </v>
          </cell>
          <cell r="D1579" t="str">
            <v>67,07</v>
          </cell>
        </row>
        <row r="1580">
          <cell r="A1580">
            <v>12720</v>
          </cell>
          <cell r="B1580" t="str">
            <v>COTOVELO DE COBRE 90 GRAUS (REF 607) SEM ANEL DE SOLDA, BOLSA X BOLSA, 66 MM</v>
          </cell>
          <cell r="C1580" t="str">
            <v xml:space="preserve">UN    </v>
          </cell>
          <cell r="D1580" t="str">
            <v>233,56</v>
          </cell>
        </row>
        <row r="1581">
          <cell r="A1581">
            <v>12721</v>
          </cell>
          <cell r="B1581" t="str">
            <v>COTOVELO DE COBRE 90 GRAUS (REF 607) SEM ANEL DE SOLDA, BOLSA X BOLSA, 79 MM</v>
          </cell>
          <cell r="C1581" t="str">
            <v xml:space="preserve">UN    </v>
          </cell>
          <cell r="D1581" t="str">
            <v>223,96</v>
          </cell>
        </row>
        <row r="1582">
          <cell r="A1582">
            <v>3468</v>
          </cell>
          <cell r="B1582" t="str">
            <v>COTOVELO DE REDUCAO 90 GRAUS DE FERRO GALVANIZADO, COM ROSCA BSP, DE 1 1/2" X 1"</v>
          </cell>
          <cell r="C1582" t="str">
            <v xml:space="preserve">UN    </v>
          </cell>
          <cell r="D1582" t="str">
            <v>22,91</v>
          </cell>
        </row>
        <row r="1583">
          <cell r="A1583">
            <v>3465</v>
          </cell>
          <cell r="B1583" t="str">
            <v>COTOVELO DE REDUCAO 90 GRAUS DE FERRO GALVANIZADO, COM ROSCA BSP, DE 1 1/2" X 3/4"</v>
          </cell>
          <cell r="C1583" t="str">
            <v xml:space="preserve">UN    </v>
          </cell>
          <cell r="D1583" t="str">
            <v>22,90</v>
          </cell>
        </row>
        <row r="1584">
          <cell r="A1584">
            <v>12403</v>
          </cell>
          <cell r="B1584" t="str">
            <v>COTOVELO DE REDUCAO 90 GRAUS DE FERRO GALVANIZADO, COM ROSCA BSP, DE 1 1/4" X 1"</v>
          </cell>
          <cell r="C1584" t="str">
            <v xml:space="preserve">UN    </v>
          </cell>
          <cell r="D1584" t="str">
            <v>16,32</v>
          </cell>
        </row>
        <row r="1585">
          <cell r="A1585">
            <v>3463</v>
          </cell>
          <cell r="B1585" t="str">
            <v>COTOVELO DE REDUCAO 90 GRAUS DE FERRO GALVANIZADO, COM ROSCA BSP, DE 1" X 1/2"</v>
          </cell>
          <cell r="C1585" t="str">
            <v xml:space="preserve">UN    </v>
          </cell>
          <cell r="D1585" t="str">
            <v>9,53</v>
          </cell>
        </row>
        <row r="1586">
          <cell r="A1586">
            <v>3464</v>
          </cell>
          <cell r="B1586" t="str">
            <v>COTOVELO DE REDUCAO 90 GRAUS DE FERRO GALVANIZADO, COM ROSCA BSP, DE 1" X 3/4"</v>
          </cell>
          <cell r="C1586" t="str">
            <v xml:space="preserve">UN    </v>
          </cell>
          <cell r="D1586" t="str">
            <v>9,53</v>
          </cell>
        </row>
        <row r="1587">
          <cell r="A1587">
            <v>3466</v>
          </cell>
          <cell r="B1587" t="str">
            <v>COTOVELO DE REDUCAO 90 GRAUS DE FERRO GALVANIZADO, COM ROSCA BSP, DE 2 1/2" X 2"</v>
          </cell>
          <cell r="C1587" t="str">
            <v xml:space="preserve">UN    </v>
          </cell>
          <cell r="D1587" t="str">
            <v>58,16</v>
          </cell>
        </row>
        <row r="1588">
          <cell r="A1588">
            <v>3467</v>
          </cell>
          <cell r="B1588" t="str">
            <v>COTOVELO DE REDUCAO 90 GRAUS DE FERRO GALVANIZADO, COM ROSCA BSP, DE 2" X 1 1/2"</v>
          </cell>
          <cell r="C1588" t="str">
            <v xml:space="preserve">UN    </v>
          </cell>
          <cell r="D1588" t="str">
            <v>32,85</v>
          </cell>
        </row>
        <row r="1589">
          <cell r="A1589">
            <v>3462</v>
          </cell>
          <cell r="B1589" t="str">
            <v>COTOVELO DE REDUCAO 90 GRAUS DE FERRO GALVANIZADO, COM ROSCA BSP, DE 3/4" X 1/2"</v>
          </cell>
          <cell r="C1589" t="str">
            <v xml:space="preserve">UN    </v>
          </cell>
          <cell r="D1589" t="str">
            <v>6,29</v>
          </cell>
        </row>
        <row r="1590">
          <cell r="A1590">
            <v>3446</v>
          </cell>
          <cell r="B1590" t="str">
            <v>COTOVELO 45 GRAUS DE FERRO GALVANIZADO, COM ROSCA BSP, DE 1 1/2"</v>
          </cell>
          <cell r="C1590" t="str">
            <v xml:space="preserve">UN    </v>
          </cell>
          <cell r="D1590" t="str">
            <v>19,36</v>
          </cell>
        </row>
        <row r="1591">
          <cell r="A1591">
            <v>3445</v>
          </cell>
          <cell r="B1591" t="str">
            <v>COTOVELO 45 GRAUS DE FERRO GALVANIZADO, COM ROSCA BSP, DE 1 1/4"</v>
          </cell>
          <cell r="C1591" t="str">
            <v xml:space="preserve">UN    </v>
          </cell>
          <cell r="D1591" t="str">
            <v>15,81</v>
          </cell>
        </row>
        <row r="1592">
          <cell r="A1592">
            <v>3441</v>
          </cell>
          <cell r="B1592" t="str">
            <v>COTOVELO 45 GRAUS DE FERRO GALVANIZADO, COM ROSCA BSP, DE 1/2"</v>
          </cell>
          <cell r="C1592" t="str">
            <v xml:space="preserve">UN    </v>
          </cell>
          <cell r="D1592" t="str">
            <v>4,46</v>
          </cell>
        </row>
        <row r="1593">
          <cell r="A1593">
            <v>3444</v>
          </cell>
          <cell r="B1593" t="str">
            <v>COTOVELO 45 GRAUS DE FERRO GALVANIZADO, COM ROSCA BSP, DE 1"</v>
          </cell>
          <cell r="C1593" t="str">
            <v xml:space="preserve">UN    </v>
          </cell>
          <cell r="D1593" t="str">
            <v>9,73</v>
          </cell>
        </row>
        <row r="1594">
          <cell r="A1594">
            <v>12402</v>
          </cell>
          <cell r="B1594" t="str">
            <v>COTOVELO 45 GRAUS DE FERRO GALVANIZADO, COM ROSCA BSP, DE 2 1/2"</v>
          </cell>
          <cell r="C1594" t="str">
            <v xml:space="preserve">UN    </v>
          </cell>
          <cell r="D1594" t="str">
            <v>54,43</v>
          </cell>
        </row>
        <row r="1595">
          <cell r="A1595">
            <v>3447</v>
          </cell>
          <cell r="B1595" t="str">
            <v>COTOVELO 45 GRAUS DE FERRO GALVANIZADO, COM ROSCA BSP, DE 2"</v>
          </cell>
          <cell r="C1595" t="str">
            <v xml:space="preserve">UN    </v>
          </cell>
          <cell r="D1595" t="str">
            <v>28,16</v>
          </cell>
        </row>
        <row r="1596">
          <cell r="A1596">
            <v>3442</v>
          </cell>
          <cell r="B1596" t="str">
            <v>COTOVELO 45 GRAUS DE FERRO GALVANIZADO, COM ROSCA BSP, DE 3/4"</v>
          </cell>
          <cell r="C1596" t="str">
            <v xml:space="preserve">UN    </v>
          </cell>
          <cell r="D1596" t="str">
            <v>6,67</v>
          </cell>
        </row>
        <row r="1597">
          <cell r="A1597">
            <v>3448</v>
          </cell>
          <cell r="B1597" t="str">
            <v>COTOVELO 45 GRAUS DE FERRO GALVANIZADO, COM ROSCA BSP, DE 3"</v>
          </cell>
          <cell r="C1597" t="str">
            <v xml:space="preserve">UN    </v>
          </cell>
          <cell r="D1597" t="str">
            <v>79,58</v>
          </cell>
        </row>
        <row r="1598">
          <cell r="A1598">
            <v>3449</v>
          </cell>
          <cell r="B1598" t="str">
            <v>COTOVELO 45 GRAUS DE FERRO GALVANIZADO, COM ROSCA BSP, DE 4"</v>
          </cell>
          <cell r="C1598" t="str">
            <v xml:space="preserve">UN    </v>
          </cell>
          <cell r="D1598" t="str">
            <v>139,45</v>
          </cell>
        </row>
        <row r="1599">
          <cell r="A1599">
            <v>37438</v>
          </cell>
          <cell r="B1599" t="str">
            <v>COTOVELO 45 GRAUS, PEAD PE 100, DE 125 MM, PARA ELETROFUSAO</v>
          </cell>
          <cell r="C1599" t="str">
            <v xml:space="preserve">UN    </v>
          </cell>
          <cell r="D1599" t="str">
            <v>169,71</v>
          </cell>
        </row>
        <row r="1600">
          <cell r="A1600">
            <v>37439</v>
          </cell>
          <cell r="B1600" t="str">
            <v>COTOVELO 45 GRAUS, PEAD PE 100, DE 200 MM, PARA ELETROFUSAO</v>
          </cell>
          <cell r="C1600" t="str">
            <v xml:space="preserve">UN    </v>
          </cell>
          <cell r="D1600" t="str">
            <v>1.109,54</v>
          </cell>
        </row>
        <row r="1601">
          <cell r="A1601">
            <v>37435</v>
          </cell>
          <cell r="B1601" t="str">
            <v>COTOVELO 45 GRAUS, PEAD PE 100, DE 32 MM, PARA ELETROFUSAO</v>
          </cell>
          <cell r="C1601" t="str">
            <v xml:space="preserve">UN    </v>
          </cell>
          <cell r="D1601" t="str">
            <v>19,94</v>
          </cell>
        </row>
        <row r="1602">
          <cell r="A1602">
            <v>37436</v>
          </cell>
          <cell r="B1602" t="str">
            <v>COTOVELO 45 GRAUS, PEAD PE 100, DE 40 MM, PARA ELETROFUSAO</v>
          </cell>
          <cell r="C1602" t="str">
            <v xml:space="preserve">UN    </v>
          </cell>
          <cell r="D1602" t="str">
            <v>23,53</v>
          </cell>
        </row>
        <row r="1603">
          <cell r="A1603">
            <v>37437</v>
          </cell>
          <cell r="B1603" t="str">
            <v>COTOVELO 45 GRAUS, PEAD PE 100, DE 63 MM, PARA ELETROFUSAO</v>
          </cell>
          <cell r="C1603" t="str">
            <v xml:space="preserve">UN    </v>
          </cell>
          <cell r="D1603" t="str">
            <v>34,04</v>
          </cell>
        </row>
        <row r="1604">
          <cell r="A1604">
            <v>3473</v>
          </cell>
          <cell r="B1604" t="str">
            <v>COTOVELO 90 GRAUS DE FERRO GALVANIZADO, COM ROSCA BSP MACHO/FEMEA, DE 1 1/2"</v>
          </cell>
          <cell r="C1604" t="str">
            <v xml:space="preserve">UN    </v>
          </cell>
          <cell r="D1604" t="str">
            <v>21,89</v>
          </cell>
        </row>
        <row r="1605">
          <cell r="A1605">
            <v>3474</v>
          </cell>
          <cell r="B1605" t="str">
            <v>COTOVELO 90 GRAUS DE FERRO GALVANIZADO, COM ROSCA BSP MACHO/FEMEA, DE 1 1/4"</v>
          </cell>
          <cell r="C1605" t="str">
            <v xml:space="preserve">UN    </v>
          </cell>
          <cell r="D1605" t="str">
            <v>18,05</v>
          </cell>
        </row>
        <row r="1606">
          <cell r="A1606">
            <v>3450</v>
          </cell>
          <cell r="B1606" t="str">
            <v>COTOVELO 90 GRAUS DE FERRO GALVANIZADO, COM ROSCA BSP MACHO/FEMEA, DE 1/2"</v>
          </cell>
          <cell r="C1606" t="str">
            <v xml:space="preserve">UN    </v>
          </cell>
          <cell r="D1606" t="str">
            <v>5,23</v>
          </cell>
        </row>
        <row r="1607">
          <cell r="A1607">
            <v>3443</v>
          </cell>
          <cell r="B1607" t="str">
            <v>COTOVELO 90 GRAUS DE FERRO GALVANIZADO, COM ROSCA BSP MACHO/FEMEA, DE 1"</v>
          </cell>
          <cell r="C1607" t="str">
            <v xml:space="preserve">UN    </v>
          </cell>
          <cell r="D1607" t="str">
            <v>11,22</v>
          </cell>
        </row>
        <row r="1608">
          <cell r="A1608">
            <v>3453</v>
          </cell>
          <cell r="B1608" t="str">
            <v>COTOVELO 90 GRAUS DE FERRO GALVANIZADO, COM ROSCA BSP MACHO/FEMEA, DE 2 1/2"</v>
          </cell>
          <cell r="C1608" t="str">
            <v xml:space="preserve">UN    </v>
          </cell>
          <cell r="D1608" t="str">
            <v>63,91</v>
          </cell>
        </row>
        <row r="1609">
          <cell r="A1609">
            <v>3452</v>
          </cell>
          <cell r="B1609" t="str">
            <v>COTOVELO 90 GRAUS DE FERRO GALVANIZADO, COM ROSCA BSP MACHO/FEMEA, DE 2"</v>
          </cell>
          <cell r="C1609" t="str">
            <v xml:space="preserve">UN    </v>
          </cell>
          <cell r="D1609" t="str">
            <v>31,54</v>
          </cell>
        </row>
        <row r="1610">
          <cell r="A1610">
            <v>3451</v>
          </cell>
          <cell r="B1610" t="str">
            <v>COTOVELO 90 GRAUS DE FERRO GALVANIZADO, COM ROSCA BSP MACHO/FEMEA, DE 3/4"</v>
          </cell>
          <cell r="C1610" t="str">
            <v xml:space="preserve">UN    </v>
          </cell>
          <cell r="D1610" t="str">
            <v>6,25</v>
          </cell>
        </row>
        <row r="1611">
          <cell r="A1611">
            <v>3454</v>
          </cell>
          <cell r="B1611" t="str">
            <v>COTOVELO 90 GRAUS DE FERRO GALVANIZADO, COM ROSCA BSP MACHO/FEMEA, DE 3"</v>
          </cell>
          <cell r="C1611" t="str">
            <v xml:space="preserve">UN    </v>
          </cell>
          <cell r="D1611" t="str">
            <v>97,20</v>
          </cell>
        </row>
        <row r="1612">
          <cell r="A1612">
            <v>3458</v>
          </cell>
          <cell r="B1612" t="str">
            <v>COTOVELO 90 GRAUS DE FERRO GALVANIZADO, COM ROSCA BSP, DE 1 1/2"</v>
          </cell>
          <cell r="C1612" t="str">
            <v xml:space="preserve">UN    </v>
          </cell>
          <cell r="D1612" t="str">
            <v>17,55</v>
          </cell>
        </row>
        <row r="1613">
          <cell r="A1613">
            <v>3457</v>
          </cell>
          <cell r="B1613" t="str">
            <v>COTOVELO 90 GRAUS DE FERRO GALVANIZADO, COM ROSCA BSP, DE 1 1/4"</v>
          </cell>
          <cell r="C1613" t="str">
            <v xml:space="preserve">UN    </v>
          </cell>
          <cell r="D1613" t="str">
            <v>13,17</v>
          </cell>
        </row>
        <row r="1614">
          <cell r="A1614">
            <v>3455</v>
          </cell>
          <cell r="B1614" t="str">
            <v>COTOVELO 90 GRAUS DE FERRO GALVANIZADO, COM ROSCA BSP, DE 1/2"</v>
          </cell>
          <cell r="C1614" t="str">
            <v xml:space="preserve">UN    </v>
          </cell>
          <cell r="D1614" t="str">
            <v>3,74</v>
          </cell>
        </row>
        <row r="1615">
          <cell r="A1615">
            <v>3472</v>
          </cell>
          <cell r="B1615" t="str">
            <v>COTOVELO 90 GRAUS DE FERRO GALVANIZADO, COM ROSCA BSP, DE 1"</v>
          </cell>
          <cell r="C1615" t="str">
            <v xml:space="preserve">UN    </v>
          </cell>
          <cell r="D1615" t="str">
            <v>8,40</v>
          </cell>
        </row>
        <row r="1616">
          <cell r="A1616">
            <v>3470</v>
          </cell>
          <cell r="B1616" t="str">
            <v>COTOVELO 90 GRAUS DE FERRO GALVANIZADO, COM ROSCA BSP, DE 2 1/2"</v>
          </cell>
          <cell r="C1616" t="str">
            <v xml:space="preserve">UN    </v>
          </cell>
          <cell r="D1616" t="str">
            <v>49,00</v>
          </cell>
        </row>
        <row r="1617">
          <cell r="A1617">
            <v>3471</v>
          </cell>
          <cell r="B1617" t="str">
            <v>COTOVELO 90 GRAUS DE FERRO GALVANIZADO, COM ROSCA BSP, DE 2"</v>
          </cell>
          <cell r="C1617" t="str">
            <v xml:space="preserve">UN    </v>
          </cell>
          <cell r="D1617" t="str">
            <v>26,93</v>
          </cell>
        </row>
        <row r="1618">
          <cell r="A1618">
            <v>3456</v>
          </cell>
          <cell r="B1618" t="str">
            <v>COTOVELO 90 GRAUS DE FERRO GALVANIZADO, COM ROSCA BSP, DE 3/4"</v>
          </cell>
          <cell r="C1618" t="str">
            <v xml:space="preserve">UN    </v>
          </cell>
          <cell r="D1618" t="str">
            <v>5,60</v>
          </cell>
        </row>
        <row r="1619">
          <cell r="A1619">
            <v>3459</v>
          </cell>
          <cell r="B1619" t="str">
            <v>COTOVELO 90 GRAUS DE FERRO GALVANIZADO, COM ROSCA BSP, DE 3"</v>
          </cell>
          <cell r="C1619" t="str">
            <v xml:space="preserve">UN    </v>
          </cell>
          <cell r="D1619" t="str">
            <v>69,12</v>
          </cell>
        </row>
        <row r="1620">
          <cell r="A1620">
            <v>3469</v>
          </cell>
          <cell r="B1620" t="str">
            <v>COTOVELO 90 GRAUS DE FERRO GALVANIZADO, COM ROSCA BSP, DE 4"</v>
          </cell>
          <cell r="C1620" t="str">
            <v xml:space="preserve">UN    </v>
          </cell>
          <cell r="D1620" t="str">
            <v>131,45</v>
          </cell>
        </row>
        <row r="1621">
          <cell r="A1621">
            <v>3460</v>
          </cell>
          <cell r="B1621" t="str">
            <v>COTOVELO 90 GRAUS DE FERRO GALVANIZADO, COM ROSCA BSP, DE 5"</v>
          </cell>
          <cell r="C1621" t="str">
            <v xml:space="preserve">UN    </v>
          </cell>
          <cell r="D1621" t="str">
            <v>191,81</v>
          </cell>
        </row>
        <row r="1622">
          <cell r="A1622">
            <v>3461</v>
          </cell>
          <cell r="B1622" t="str">
            <v>COTOVELO 90 GRAUS DE FERRO GALVANIZADO, COM ROSCA BSP, DE 6"</v>
          </cell>
          <cell r="C1622" t="str">
            <v xml:space="preserve">UN    </v>
          </cell>
          <cell r="D1622" t="str">
            <v>490,26</v>
          </cell>
        </row>
        <row r="1623">
          <cell r="A1623">
            <v>37433</v>
          </cell>
          <cell r="B1623" t="str">
            <v>COTOVELO 90 GRAUS, PEAD PE 100, DE 125 MM, PARA ELETROFUSAO</v>
          </cell>
          <cell r="C1623" t="str">
            <v xml:space="preserve">UN    </v>
          </cell>
          <cell r="D1623" t="str">
            <v>169,71</v>
          </cell>
        </row>
        <row r="1624">
          <cell r="A1624">
            <v>37430</v>
          </cell>
          <cell r="B1624" t="str">
            <v>COTOVELO 90 GRAUS, PEAD PE 100, DE 20 MM, PARA ELETROFUSAO</v>
          </cell>
          <cell r="C1624" t="str">
            <v xml:space="preserve">UN    </v>
          </cell>
          <cell r="D1624" t="str">
            <v>21,26</v>
          </cell>
        </row>
        <row r="1625">
          <cell r="A1625">
            <v>37434</v>
          </cell>
          <cell r="B1625" t="str">
            <v>COTOVELO 90 GRAUS, PEAD PE 100, DE 200 MM, PARA ELETROFUSAO</v>
          </cell>
          <cell r="C1625" t="str">
            <v xml:space="preserve">UN    </v>
          </cell>
          <cell r="D1625" t="str">
            <v>1.582,36</v>
          </cell>
        </row>
        <row r="1626">
          <cell r="A1626">
            <v>37431</v>
          </cell>
          <cell r="B1626" t="str">
            <v>COTOVELO 90 GRAUS, PEAD PE 100, DE 32 MM, PARA ELETROFUSAO</v>
          </cell>
          <cell r="C1626" t="str">
            <v xml:space="preserve">UN    </v>
          </cell>
          <cell r="D1626" t="str">
            <v>28,85</v>
          </cell>
        </row>
        <row r="1627">
          <cell r="A1627">
            <v>37432</v>
          </cell>
          <cell r="B1627" t="str">
            <v>COTOVELO 90 GRAUS, PEAD PE 100, DE 63 MM, PARA ELETROFUSAO</v>
          </cell>
          <cell r="C1627" t="str">
            <v xml:space="preserve">UN    </v>
          </cell>
          <cell r="D1627" t="str">
            <v>53,21</v>
          </cell>
        </row>
        <row r="1628">
          <cell r="A1628">
            <v>37413</v>
          </cell>
          <cell r="B1628" t="str">
            <v>COTOVELO/JOELHO COM ADAPTADOR, 90 GRAUS, EM POLIPROPILENO, PN 16, PARA TUBOS PEAD, 20 MM X 1/2" - LIGACAO PREDIAL DE AGUA</v>
          </cell>
          <cell r="C1628" t="str">
            <v xml:space="preserve">UN    </v>
          </cell>
          <cell r="D1628" t="str">
            <v>3,46</v>
          </cell>
        </row>
        <row r="1629">
          <cell r="A1629">
            <v>37414</v>
          </cell>
          <cell r="B1629" t="str">
            <v>COTOVELO/JOELHO COM ADAPTADOR, 90 GRAUS, EM POLIPROPILENO, PN 16, PARA TUBOS PEAD, 20 MM X 3/4" - LIGACAO PREDIAL DE AGUA</v>
          </cell>
          <cell r="C1629" t="str">
            <v xml:space="preserve">UN    </v>
          </cell>
          <cell r="D1629" t="str">
            <v>3,93</v>
          </cell>
        </row>
        <row r="1630">
          <cell r="A1630">
            <v>37415</v>
          </cell>
          <cell r="B1630" t="str">
            <v>COTOVELO/JOELHO COM ADAPTADOR, 90 GRAUS, EM POLIPROPILENO, PN 16, PARA TUBOS PEAD, 32 MM X 1" - LIGACAO PREDIAL DE AGUA</v>
          </cell>
          <cell r="C1630" t="str">
            <v xml:space="preserve">UN    </v>
          </cell>
          <cell r="D1630" t="str">
            <v>7,15</v>
          </cell>
        </row>
        <row r="1631">
          <cell r="A1631">
            <v>37416</v>
          </cell>
          <cell r="B1631" t="str">
            <v>COTOVELO/JOELHO 90 GRAUS, EM POLIPROPILENO, PN 16, PARA TUBOS PEAD, 20 X 20 MM - LIGACAO PREDIAL DE AGUA</v>
          </cell>
          <cell r="C1631" t="str">
            <v xml:space="preserve">UN    </v>
          </cell>
          <cell r="D1631" t="str">
            <v>3,24</v>
          </cell>
        </row>
        <row r="1632">
          <cell r="A1632">
            <v>37417</v>
          </cell>
          <cell r="B1632" t="str">
            <v>COTOVELO/JOELHO 90 GRAUS, EM POLIPROPILENO, PN 16, PARA TUBOS PEAD, 32 X 32 MM - LIGACAO PREDIAL DE AGUA</v>
          </cell>
          <cell r="C1632" t="str">
            <v xml:space="preserve">UN    </v>
          </cell>
          <cell r="D1632" t="str">
            <v>4,66</v>
          </cell>
        </row>
        <row r="1633">
          <cell r="A1633">
            <v>34519</v>
          </cell>
          <cell r="B1633" t="str">
            <v>CRUZETA DE CONCRETO LEVE, COMP. 2000 MM SECAO, 90 X 90 MM</v>
          </cell>
          <cell r="C1633" t="str">
            <v xml:space="preserve">UN    </v>
          </cell>
          <cell r="D1633" t="str">
            <v>72,36</v>
          </cell>
        </row>
        <row r="1634">
          <cell r="A1634">
            <v>10510</v>
          </cell>
          <cell r="B1634" t="str">
            <v>CRUZETA DE EUCALIPTO TRATADO, OU EQUIVALENTE DA REGIAO, *2,4* M, SECAO *9 X 11,5* CM</v>
          </cell>
          <cell r="C1634" t="str">
            <v xml:space="preserve">UN    </v>
          </cell>
          <cell r="D1634" t="str">
            <v>75,85</v>
          </cell>
        </row>
        <row r="1635">
          <cell r="A1635">
            <v>1649</v>
          </cell>
          <cell r="B1635" t="str">
            <v>CRUZETA DE FERRO GALVANIZADO, COM ROSCA BSP, DE 1 1/2"</v>
          </cell>
          <cell r="C1635" t="str">
            <v xml:space="preserve">UN    </v>
          </cell>
          <cell r="D1635" t="str">
            <v>41,39</v>
          </cell>
        </row>
        <row r="1636">
          <cell r="A1636">
            <v>1653</v>
          </cell>
          <cell r="B1636" t="str">
            <v>CRUZETA DE FERRO GALVANIZADO, COM ROSCA BSP, DE 1 1/4"</v>
          </cell>
          <cell r="C1636" t="str">
            <v xml:space="preserve">UN    </v>
          </cell>
          <cell r="D1636" t="str">
            <v>32,42</v>
          </cell>
        </row>
        <row r="1637">
          <cell r="A1637">
            <v>1647</v>
          </cell>
          <cell r="B1637" t="str">
            <v>CRUZETA DE FERRO GALVANIZADO, COM ROSCA BSP, DE 1/2"</v>
          </cell>
          <cell r="C1637" t="str">
            <v xml:space="preserve">UN    </v>
          </cell>
          <cell r="D1637" t="str">
            <v>11,61</v>
          </cell>
        </row>
        <row r="1638">
          <cell r="A1638">
            <v>1648</v>
          </cell>
          <cell r="B1638" t="str">
            <v>CRUZETA DE FERRO GALVANIZADO, COM ROSCA BSP, DE 1"</v>
          </cell>
          <cell r="C1638" t="str">
            <v xml:space="preserve">UN    </v>
          </cell>
          <cell r="D1638" t="str">
            <v>22,29</v>
          </cell>
        </row>
        <row r="1639">
          <cell r="A1639">
            <v>1651</v>
          </cell>
          <cell r="B1639" t="str">
            <v>CRUZETA DE FERRO GALVANIZADO, COM ROSCA BSP, DE 2 1/2"</v>
          </cell>
          <cell r="C1639" t="str">
            <v xml:space="preserve">UN    </v>
          </cell>
          <cell r="D1639" t="str">
            <v>103,41</v>
          </cell>
        </row>
        <row r="1640">
          <cell r="A1640">
            <v>1650</v>
          </cell>
          <cell r="B1640" t="str">
            <v>CRUZETA DE FERRO GALVANIZADO, COM ROSCA BSP, DE 2"</v>
          </cell>
          <cell r="C1640" t="str">
            <v xml:space="preserve">UN    </v>
          </cell>
          <cell r="D1640" t="str">
            <v>57,16</v>
          </cell>
        </row>
        <row r="1641">
          <cell r="A1641">
            <v>1654</v>
          </cell>
          <cell r="B1641" t="str">
            <v>CRUZETA DE FERRO GALVANIZADO, COM ROSCA BSP, DE 3/4"</v>
          </cell>
          <cell r="C1641" t="str">
            <v xml:space="preserve">UN    </v>
          </cell>
          <cell r="D1641" t="str">
            <v>15,93</v>
          </cell>
        </row>
        <row r="1642">
          <cell r="A1642">
            <v>1652</v>
          </cell>
          <cell r="B1642" t="str">
            <v>CRUZETA DE FERRO GALVANIZADO, COM ROSCA BSP, DE 3"</v>
          </cell>
          <cell r="C1642" t="str">
            <v xml:space="preserve">UN    </v>
          </cell>
          <cell r="D1642" t="str">
            <v>148,42</v>
          </cell>
        </row>
        <row r="1643">
          <cell r="A1643">
            <v>1747</v>
          </cell>
          <cell r="B1643" t="str">
            <v>CUBA ACO INOX (AISI 304) DE EMBUTIR COM VALVULA DE 3 1/2 ", DE *56 X 33 X 12* CM</v>
          </cell>
          <cell r="C1643" t="str">
            <v xml:space="preserve">UN    </v>
          </cell>
          <cell r="D1643" t="str">
            <v>137,20</v>
          </cell>
        </row>
        <row r="1644">
          <cell r="A1644">
            <v>1744</v>
          </cell>
          <cell r="B1644" t="str">
            <v>CUBA ACO INOX (AISI 304) DE EMBUTIR COM VALVULA 3 1/2 ", DE *40 X 34 X 12* CM</v>
          </cell>
          <cell r="C1644" t="str">
            <v xml:space="preserve">UN    </v>
          </cell>
          <cell r="D1644" t="str">
            <v>95,03</v>
          </cell>
        </row>
        <row r="1645">
          <cell r="A1645">
            <v>1743</v>
          </cell>
          <cell r="B1645" t="str">
            <v>CUBA ACO INOX (AISI 304) DE EMBUTIR COM VALVULA 3 1/2 ", DE *46 X 30 X 12* CM</v>
          </cell>
          <cell r="C1645" t="str">
            <v xml:space="preserve">UN    </v>
          </cell>
          <cell r="D1645" t="str">
            <v>124,79</v>
          </cell>
        </row>
        <row r="1646">
          <cell r="A1646">
            <v>39640</v>
          </cell>
          <cell r="B1646" t="str">
            <v>CUMEEIRA ARTICULADA (ABA INFERIOR) PARA TELHA ONDULADA DE FIBROCIMENTO E = 4 MM, ABA *330* MM, COMPRIMENTO 500 MM (SEM AMIANTO)</v>
          </cell>
          <cell r="C1646" t="str">
            <v xml:space="preserve">UN    </v>
          </cell>
          <cell r="D1646" t="str">
            <v>8,90</v>
          </cell>
        </row>
        <row r="1647">
          <cell r="A1647">
            <v>11013</v>
          </cell>
          <cell r="B1647" t="str">
            <v>CUMEEIRA ARTICULADA (ABA INTERNA INFERIOR OU EXTERNA SUPERIOR) PARA TELHA ESTRUTURAL DE FIBROCIMENTO, 1 ABA, E = 6 MM (SEM AMIANTO)</v>
          </cell>
          <cell r="C1647" t="str">
            <v xml:space="preserve">UN    </v>
          </cell>
          <cell r="D1647" t="str">
            <v>18,31</v>
          </cell>
        </row>
        <row r="1648">
          <cell r="A1648">
            <v>11017</v>
          </cell>
          <cell r="B1648" t="str">
            <v>CUMEEIRA ARTICULADA (ABA SUPERIOR) PARA TELHA ONDULADA DE FIBROCIMENTO E = 4 MM, ABA *330* MM, COMPRIMENTO 500 MM (SEM AMIANTO)</v>
          </cell>
          <cell r="C1648" t="str">
            <v xml:space="preserve">UN    </v>
          </cell>
          <cell r="D1648" t="str">
            <v>7,81</v>
          </cell>
        </row>
        <row r="1649">
          <cell r="A1649">
            <v>20236</v>
          </cell>
          <cell r="B1649" t="str">
            <v>CUMEEIRA ARTICULADA (PAR) PARA TELHA ONDULADA DE FIBROCIMENTO, E = 6 MM, ABA 350 MM, COMPRIMENTO 1100 MM (SEM AMIANTO)</v>
          </cell>
          <cell r="C1649" t="str">
            <v xml:space="preserve">UN    </v>
          </cell>
          <cell r="D1649" t="str">
            <v>34,42</v>
          </cell>
        </row>
        <row r="1650">
          <cell r="A1650">
            <v>7215</v>
          </cell>
          <cell r="B1650" t="str">
            <v>CUMEEIRA NORMAL PARA TELHA ESTRUTURAL DE FIBROCIMENTO 1 ABA, E = 6 MM, COMPRIMENTO 608 MM (SEM AMIANTO)</v>
          </cell>
          <cell r="C1650" t="str">
            <v xml:space="preserve">UN    </v>
          </cell>
          <cell r="D1650" t="str">
            <v>29,47</v>
          </cell>
        </row>
        <row r="1651">
          <cell r="A1651">
            <v>7216</v>
          </cell>
          <cell r="B1651" t="str">
            <v>CUMEEIRA NORMAL PARA TELHA ESTRUTURAL DE FIBROCIMENTO 2 ABAS, E = 6 MM, DE 1050 X 935 MM (SEM AMIANTO)</v>
          </cell>
          <cell r="C1651" t="str">
            <v xml:space="preserve">UN    </v>
          </cell>
          <cell r="D1651" t="str">
            <v>123,17</v>
          </cell>
        </row>
        <row r="1652">
          <cell r="A1652">
            <v>20235</v>
          </cell>
          <cell r="B1652" t="str">
            <v>CUMEEIRA NORMAL PARA TELHA ONDULADA DE FIBROCIMENTO, E = 6 MM, ABA 300 MM, COMPRIMENTO 1100 MM (SEM AMIANTO)</v>
          </cell>
          <cell r="C1652" t="str">
            <v xml:space="preserve">UN    </v>
          </cell>
          <cell r="D1652" t="str">
            <v>62,27</v>
          </cell>
        </row>
        <row r="1653">
          <cell r="A1653">
            <v>7181</v>
          </cell>
          <cell r="B1653" t="str">
            <v>CUMEEIRA PARA TELHA CERAMICA, COMPRIMENTO DE *41* CM, RENDIMENTO DE *3* TELHAS/M</v>
          </cell>
          <cell r="C1653" t="str">
            <v xml:space="preserve">UN    </v>
          </cell>
          <cell r="D1653" t="str">
            <v>1,91</v>
          </cell>
        </row>
        <row r="1654">
          <cell r="A1654">
            <v>40742</v>
          </cell>
          <cell r="B1654" t="str">
            <v>CUMEEIRA PARA TELHA DE CONCRETO, PARA 2 AGUAS DE TELHADO, COR CINZA, RENDIMENTO DE *3* TELHAS/M</v>
          </cell>
          <cell r="C1654" t="str">
            <v xml:space="preserve">UN    </v>
          </cell>
          <cell r="D1654" t="str">
            <v>7,29</v>
          </cell>
        </row>
        <row r="1655">
          <cell r="A1655">
            <v>7214</v>
          </cell>
          <cell r="B1655" t="str">
            <v>CUMEEIRA SHED PARA TELHA ONDULADA DE FIBROCIMENTO, E = 6 MM, ABA 280 MM, COMPRIMENTO 1100 MM (SEM AMIANTO)</v>
          </cell>
          <cell r="C1655" t="str">
            <v xml:space="preserve">UN    </v>
          </cell>
          <cell r="D1655" t="str">
            <v>42,20</v>
          </cell>
        </row>
        <row r="1656">
          <cell r="A1656">
            <v>7219</v>
          </cell>
          <cell r="B1656" t="str">
            <v>CUMEEIRA UNIVERSAL PARA TELHA ONDULADA DE FIBROCIMENTO, E = 6 MM, ABA 210 MM, COMPRIMENTO 1100 MM (SEM AMIANTO)</v>
          </cell>
          <cell r="C1656" t="str">
            <v xml:space="preserve">UN    </v>
          </cell>
          <cell r="D1656" t="str">
            <v>43,68</v>
          </cell>
        </row>
        <row r="1657">
          <cell r="A1657">
            <v>37972</v>
          </cell>
          <cell r="B1657" t="str">
            <v>CURVA CPVC, 90 GRAUS, SOLDAVEL, 22 MM, PARA AGUA QUENTE</v>
          </cell>
          <cell r="C1657" t="str">
            <v xml:space="preserve">UN    </v>
          </cell>
          <cell r="D1657" t="str">
            <v>4,78</v>
          </cell>
        </row>
        <row r="1658">
          <cell r="A1658">
            <v>37973</v>
          </cell>
          <cell r="B1658" t="str">
            <v>CURVA CPVC, 90 GRAUS, SOLDAVEL, 28 MM, PARA AGUA QUENTE</v>
          </cell>
          <cell r="C1658" t="str">
            <v xml:space="preserve">UN    </v>
          </cell>
          <cell r="D1658" t="str">
            <v>7,65</v>
          </cell>
        </row>
        <row r="1659">
          <cell r="A1659">
            <v>37971</v>
          </cell>
          <cell r="B1659" t="str">
            <v>CURVA CPVC, 90 GRAUS, SOLDAVEL,15 MM, PARA AGUA QUENTE</v>
          </cell>
          <cell r="C1659" t="str">
            <v xml:space="preserve">UN    </v>
          </cell>
          <cell r="D1659" t="str">
            <v>2,87</v>
          </cell>
        </row>
        <row r="1660">
          <cell r="A1660">
            <v>20094</v>
          </cell>
          <cell r="B1660" t="str">
            <v>CURVA CURTA PVC, PB, JE, 45 GRAUS, DN 100 MM, PARA REDE COLETORA ESGOTO (NBR 10569)</v>
          </cell>
          <cell r="C1660" t="str">
            <v xml:space="preserve">UN    </v>
          </cell>
          <cell r="D1660" t="str">
            <v>14,12</v>
          </cell>
        </row>
        <row r="1661">
          <cell r="A1661">
            <v>20095</v>
          </cell>
          <cell r="B1661" t="str">
            <v>CURVA CURTA PVC, PB, JE, 90 GRAUS, DN 100 MM, PARA REDE COLETORA ESGOTO (NBR 10569)</v>
          </cell>
          <cell r="C1661" t="str">
            <v xml:space="preserve">UN    </v>
          </cell>
          <cell r="D1661" t="str">
            <v>17,98</v>
          </cell>
        </row>
        <row r="1662">
          <cell r="A1662">
            <v>1954</v>
          </cell>
          <cell r="B1662" t="str">
            <v>CURVA DE PVC 45 GRAUS, SOLDAVEL, 110 MM, PARA AGUA FRIA PREDIAL (NBR 5648)</v>
          </cell>
          <cell r="C1662" t="str">
            <v xml:space="preserve">UN    </v>
          </cell>
          <cell r="D1662" t="str">
            <v>91,58</v>
          </cell>
        </row>
        <row r="1663">
          <cell r="A1663">
            <v>1926</v>
          </cell>
          <cell r="B1663" t="str">
            <v>CURVA DE PVC 45 GRAUS, SOLDAVEL, 20 MM, PARA AGUA FRIA PREDIAL (NBR 5648)</v>
          </cell>
          <cell r="C1663" t="str">
            <v xml:space="preserve">UN    </v>
          </cell>
          <cell r="D1663" t="str">
            <v>1,21</v>
          </cell>
        </row>
        <row r="1664">
          <cell r="A1664">
            <v>1927</v>
          </cell>
          <cell r="B1664" t="str">
            <v>CURVA DE PVC 45 GRAUS, SOLDAVEL, 25 MM, PARA AGUA FRIA PREDIAL (NBR 5648)</v>
          </cell>
          <cell r="C1664" t="str">
            <v xml:space="preserve">UN    </v>
          </cell>
          <cell r="D1664" t="str">
            <v>1,59</v>
          </cell>
        </row>
        <row r="1665">
          <cell r="A1665">
            <v>1923</v>
          </cell>
          <cell r="B1665" t="str">
            <v>CURVA DE PVC 45 GRAUS, SOLDAVEL, 32 MM, PARA AGUA FRIA PREDIAL (NBR 5648)</v>
          </cell>
          <cell r="C1665" t="str">
            <v xml:space="preserve">UN    </v>
          </cell>
          <cell r="D1665" t="str">
            <v>2,61</v>
          </cell>
        </row>
        <row r="1666">
          <cell r="A1666">
            <v>1929</v>
          </cell>
          <cell r="B1666" t="str">
            <v>CURVA DE PVC 45 GRAUS, SOLDAVEL, 40 MM, PARA AGUA FRIA PREDIAL (NBR 5648)</v>
          </cell>
          <cell r="C1666" t="str">
            <v xml:space="preserve">UN    </v>
          </cell>
          <cell r="D1666" t="str">
            <v>4,28</v>
          </cell>
        </row>
        <row r="1667">
          <cell r="A1667">
            <v>1930</v>
          </cell>
          <cell r="B1667" t="str">
            <v>CURVA DE PVC 45 GRAUS, SOLDAVEL, 50 MM, PARA AGUA FRIA PREDIAL (NBR 5648)</v>
          </cell>
          <cell r="C1667" t="str">
            <v xml:space="preserve">UN    </v>
          </cell>
          <cell r="D1667" t="str">
            <v>8,29</v>
          </cell>
        </row>
        <row r="1668">
          <cell r="A1668">
            <v>1924</v>
          </cell>
          <cell r="B1668" t="str">
            <v>CURVA DE PVC 45 GRAUS, SOLDAVEL, 60 MM, PARA AGUA FRIA PREDIAL (NBR 5648)</v>
          </cell>
          <cell r="C1668" t="str">
            <v xml:space="preserve">UN    </v>
          </cell>
          <cell r="D1668" t="str">
            <v>14,29</v>
          </cell>
        </row>
        <row r="1669">
          <cell r="A1669">
            <v>1922</v>
          </cell>
          <cell r="B1669" t="str">
            <v>CURVA DE PVC 45 GRAUS, SOLDAVEL, 75 MM, PARA AGUA FRIA PREDIAL (NBR 5648)</v>
          </cell>
          <cell r="C1669" t="str">
            <v xml:space="preserve">UN    </v>
          </cell>
          <cell r="D1669" t="str">
            <v>21,23</v>
          </cell>
        </row>
        <row r="1670">
          <cell r="A1670">
            <v>1953</v>
          </cell>
          <cell r="B1670" t="str">
            <v>CURVA DE PVC 45 GRAUS, SOLDAVEL, 85 MM, PARA AGUA FRIA PREDIAL (NBR 5648)</v>
          </cell>
          <cell r="C1670" t="str">
            <v xml:space="preserve">UN    </v>
          </cell>
          <cell r="D1670" t="str">
            <v>37,10</v>
          </cell>
        </row>
        <row r="1671">
          <cell r="A1671">
            <v>1962</v>
          </cell>
          <cell r="B1671" t="str">
            <v>CURVA DE PVC 90 GRAUS, SOLDAVEL, 110 MM, PARA AGUA FRIA PREDIAL (NBR 5648)</v>
          </cell>
          <cell r="C1671" t="str">
            <v xml:space="preserve">UN    </v>
          </cell>
          <cell r="D1671" t="str">
            <v>121,39</v>
          </cell>
        </row>
        <row r="1672">
          <cell r="A1672">
            <v>1955</v>
          </cell>
          <cell r="B1672" t="str">
            <v>CURVA DE PVC 90 GRAUS, SOLDAVEL, 20 MM, PARA AGUA FRIA PREDIAL (NBR 5648)</v>
          </cell>
          <cell r="C1672" t="str">
            <v xml:space="preserve">UN    </v>
          </cell>
          <cell r="D1672" t="str">
            <v>1,60</v>
          </cell>
        </row>
        <row r="1673">
          <cell r="A1673">
            <v>1956</v>
          </cell>
          <cell r="B1673" t="str">
            <v>CURVA DE PVC 90 GRAUS, SOLDAVEL, 25 MM, PARA AGUA FRIA PREDIAL (NBR 5648)</v>
          </cell>
          <cell r="C1673" t="str">
            <v xml:space="preserve">UN    </v>
          </cell>
          <cell r="D1673" t="str">
            <v>2,07</v>
          </cell>
        </row>
        <row r="1674">
          <cell r="A1674">
            <v>1957</v>
          </cell>
          <cell r="B1674" t="str">
            <v>CURVA DE PVC 90 GRAUS, SOLDAVEL, 32 MM, PARA AGUA FRIA PREDIAL (NBR 5648)</v>
          </cell>
          <cell r="C1674" t="str">
            <v xml:space="preserve">UN    </v>
          </cell>
          <cell r="D1674" t="str">
            <v>4,70</v>
          </cell>
        </row>
        <row r="1675">
          <cell r="A1675">
            <v>1958</v>
          </cell>
          <cell r="B1675" t="str">
            <v>CURVA DE PVC 90 GRAUS, SOLDAVEL, 40 MM, PARA AGUA FRIA PREDIAL (NBR 5648)</v>
          </cell>
          <cell r="C1675" t="str">
            <v xml:space="preserve">UN    </v>
          </cell>
          <cell r="D1675" t="str">
            <v>8,35</v>
          </cell>
        </row>
        <row r="1676">
          <cell r="A1676">
            <v>1959</v>
          </cell>
          <cell r="B1676" t="str">
            <v>CURVA DE PVC 90 GRAUS, SOLDAVEL, 50 MM, PARA AGUA FRIA PREDIAL (NBR 5648)</v>
          </cell>
          <cell r="C1676" t="str">
            <v xml:space="preserve">UN    </v>
          </cell>
          <cell r="D1676" t="str">
            <v>10,18</v>
          </cell>
        </row>
        <row r="1677">
          <cell r="A1677">
            <v>1925</v>
          </cell>
          <cell r="B1677" t="str">
            <v>CURVA DE PVC 90 GRAUS, SOLDAVEL, 60 MM, PARA AGUA FRIA PREDIAL (NBR 5648)</v>
          </cell>
          <cell r="C1677" t="str">
            <v xml:space="preserve">UN    </v>
          </cell>
          <cell r="D1677" t="str">
            <v>25,17</v>
          </cell>
        </row>
        <row r="1678">
          <cell r="A1678">
            <v>1960</v>
          </cell>
          <cell r="B1678" t="str">
            <v>CURVA DE PVC 90 GRAUS, SOLDAVEL, 75 MM, PARA AGUA FRIA PREDIAL (NBR 5648)</v>
          </cell>
          <cell r="C1678" t="str">
            <v xml:space="preserve">UN    </v>
          </cell>
          <cell r="D1678" t="str">
            <v>35,78</v>
          </cell>
        </row>
        <row r="1679">
          <cell r="A1679">
            <v>1961</v>
          </cell>
          <cell r="B1679" t="str">
            <v>CURVA DE PVC 90 GRAUS, SOLDAVEL, 85 MM, PARA AGUA FRIA PREDIAL (NBR 5648)</v>
          </cell>
          <cell r="C1679" t="str">
            <v xml:space="preserve">UN    </v>
          </cell>
          <cell r="D1679" t="str">
            <v>51,42</v>
          </cell>
        </row>
        <row r="1680">
          <cell r="A1680">
            <v>38426</v>
          </cell>
          <cell r="B1680" t="str">
            <v>CURVA DE PVC, 45 GRAUS, SERIE R, DN 100 MM, PARA ESGOTO PREDIAL</v>
          </cell>
          <cell r="C1680" t="str">
            <v xml:space="preserve">UN    </v>
          </cell>
          <cell r="D1680" t="str">
            <v>14,78</v>
          </cell>
        </row>
        <row r="1681">
          <cell r="A1681">
            <v>38423</v>
          </cell>
          <cell r="B1681" t="str">
            <v>CURVA DE PVC, 90 GRAUS, SERIE R, DN 100 MM, PARA ESGOTO PREDIAL</v>
          </cell>
          <cell r="C1681" t="str">
            <v xml:space="preserve">UN    </v>
          </cell>
          <cell r="D1681" t="str">
            <v>33,52</v>
          </cell>
        </row>
        <row r="1682">
          <cell r="A1682">
            <v>38421</v>
          </cell>
          <cell r="B1682" t="str">
            <v>CURVA DE PVC, 90 GRAUS, SERIE R, DN 50 MM, PARA ESGOTO PREDIAL</v>
          </cell>
          <cell r="C1682" t="str">
            <v xml:space="preserve">UN    </v>
          </cell>
          <cell r="D1682" t="str">
            <v>15,82</v>
          </cell>
        </row>
        <row r="1683">
          <cell r="A1683">
            <v>38422</v>
          </cell>
          <cell r="B1683" t="str">
            <v>CURVA DE PVC, 90 GRAUS, SERIE R, DN 75 MM, PARA ESGOTO PREDIAL</v>
          </cell>
          <cell r="C1683" t="str">
            <v xml:space="preserve">UN    </v>
          </cell>
          <cell r="D1683" t="str">
            <v>23,13</v>
          </cell>
        </row>
        <row r="1684">
          <cell r="A1684">
            <v>39866</v>
          </cell>
          <cell r="B1684" t="str">
            <v>CURVA DE TRANSPOSICAO BRONZE/LATAO (REF 736) SEM ANEL DE SOLDA, BOLSA X BOLSA, 15 MM</v>
          </cell>
          <cell r="C1684" t="str">
            <v xml:space="preserve">UN    </v>
          </cell>
          <cell r="D1684" t="str">
            <v>12,77</v>
          </cell>
        </row>
        <row r="1685">
          <cell r="A1685">
            <v>39867</v>
          </cell>
          <cell r="B1685" t="str">
            <v>CURVA DE TRANSPOSICAO BRONZE/LATAO (REF 736) SEM ANEL DE SOLDA, BOLSA X BOLSA, 22 MM</v>
          </cell>
          <cell r="C1685" t="str">
            <v xml:space="preserve">UN    </v>
          </cell>
          <cell r="D1685" t="str">
            <v>28,40</v>
          </cell>
        </row>
        <row r="1686">
          <cell r="A1686">
            <v>39868</v>
          </cell>
          <cell r="B1686" t="str">
            <v>CURVA DE TRANSPOSICAO BRONZE/LATAO (REF 736) SEM ANEL DE SOLDA, BOLSA X BOLSA, 28 MM</v>
          </cell>
          <cell r="C1686" t="str">
            <v xml:space="preserve">UN    </v>
          </cell>
          <cell r="D1686" t="str">
            <v>51,17</v>
          </cell>
        </row>
        <row r="1687">
          <cell r="A1687">
            <v>37999</v>
          </cell>
          <cell r="B1687" t="str">
            <v>CURVA DE TRANSPOSICAO, CPVC, SOLDAVEL, 15 MM</v>
          </cell>
          <cell r="C1687" t="str">
            <v xml:space="preserve">UN    </v>
          </cell>
          <cell r="D1687" t="str">
            <v>4,58</v>
          </cell>
        </row>
        <row r="1688">
          <cell r="A1688">
            <v>38000</v>
          </cell>
          <cell r="B1688" t="str">
            <v>CURVA DE TRANSPOSICAO, CPVC, SOLDAVEL, 22 MM</v>
          </cell>
          <cell r="C1688" t="str">
            <v xml:space="preserve">UN    </v>
          </cell>
          <cell r="D1688" t="str">
            <v>6,06</v>
          </cell>
        </row>
        <row r="1689">
          <cell r="A1689">
            <v>38129</v>
          </cell>
          <cell r="B1689" t="str">
            <v>CURVA DE TRANSPOSICAO, PVC SOLDAVEL, 20 MM, PARA AGUA FRIA PREDIAL</v>
          </cell>
          <cell r="C1689" t="str">
            <v xml:space="preserve">UN    </v>
          </cell>
          <cell r="D1689" t="str">
            <v>2,78</v>
          </cell>
        </row>
        <row r="1690">
          <cell r="A1690">
            <v>38025</v>
          </cell>
          <cell r="B1690" t="str">
            <v>CURVA DE TRANSPOSICAO, PVC, SOLDAVEL, 25 MM, PARA AGUA FRIA PREDIAL</v>
          </cell>
          <cell r="C1690" t="str">
            <v xml:space="preserve">UN    </v>
          </cell>
          <cell r="D1690" t="str">
            <v>4,64</v>
          </cell>
        </row>
        <row r="1691">
          <cell r="A1691">
            <v>38026</v>
          </cell>
          <cell r="B1691" t="str">
            <v>CURVA DE TRANSPOSICAO, PVC, SOLDAVEL, 32 MM, PARA AGUA FRIA PREDIAL</v>
          </cell>
          <cell r="C1691" t="str">
            <v xml:space="preserve">UN    </v>
          </cell>
          <cell r="D1691" t="str">
            <v>12,44</v>
          </cell>
        </row>
        <row r="1692">
          <cell r="A1692">
            <v>1858</v>
          </cell>
          <cell r="B1692" t="str">
            <v>CURVA LONGA PVC, PB, JE, 45 GRAUS, DN 100 MM, PARA REDE COLETORA ESGOTO (NBR 10569)</v>
          </cell>
          <cell r="C1692" t="str">
            <v xml:space="preserve">UN    </v>
          </cell>
          <cell r="D1692" t="str">
            <v>19,77</v>
          </cell>
        </row>
        <row r="1693">
          <cell r="A1693">
            <v>1844</v>
          </cell>
          <cell r="B1693" t="str">
            <v>CURVA LONGA PVC, PB, JE, 45 GRAUS, DN 150 MM, PARA REDE COLETORA ESGOTO (NBR 10569)</v>
          </cell>
          <cell r="C1693" t="str">
            <v xml:space="preserve">UN    </v>
          </cell>
          <cell r="D1693" t="str">
            <v>72,90</v>
          </cell>
        </row>
        <row r="1694">
          <cell r="A1694">
            <v>1863</v>
          </cell>
          <cell r="B1694" t="str">
            <v>CURVA LONGA PVC, PB, JE, 90 GRAUS, DN 100 MM, PARA REDE COLETORA ESGOTO (NBR 10569)</v>
          </cell>
          <cell r="C1694" t="str">
            <v xml:space="preserve">UN    </v>
          </cell>
          <cell r="D1694" t="str">
            <v>28,69</v>
          </cell>
        </row>
        <row r="1695">
          <cell r="A1695">
            <v>1865</v>
          </cell>
          <cell r="B1695" t="str">
            <v>CURVA LONGA PVC, PB, JE, 90 GRAUS, DN 150 MM, PARA REDE COLETORA ESGOTO (NBR 10569)</v>
          </cell>
          <cell r="C1695" t="str">
            <v xml:space="preserve">UN    </v>
          </cell>
          <cell r="D1695" t="str">
            <v>104,68</v>
          </cell>
        </row>
        <row r="1696">
          <cell r="A1696">
            <v>36355</v>
          </cell>
          <cell r="B1696" t="str">
            <v>CURVA PPR 90 GRAUS, DN 20 MM, PARA AGUA QUENTE PREDIAL</v>
          </cell>
          <cell r="C1696" t="str">
            <v xml:space="preserve">UN    </v>
          </cell>
          <cell r="D1696" t="str">
            <v>4,42</v>
          </cell>
        </row>
        <row r="1697">
          <cell r="A1697">
            <v>36356</v>
          </cell>
          <cell r="B1697" t="str">
            <v>CURVA PPR 90 GRAUS, DN 25 MM, PARA AGUA QUENTE PREDIAL</v>
          </cell>
          <cell r="C1697" t="str">
            <v xml:space="preserve">UN    </v>
          </cell>
          <cell r="D1697" t="str">
            <v>7,43</v>
          </cell>
        </row>
        <row r="1698">
          <cell r="A1698">
            <v>1932</v>
          </cell>
          <cell r="B1698" t="str">
            <v>CURVA PVC CURTA 90 G, DN 50 MM, PARA ESGOTO PREDIAL</v>
          </cell>
          <cell r="C1698" t="str">
            <v xml:space="preserve">UN    </v>
          </cell>
          <cell r="D1698" t="str">
            <v>5,71</v>
          </cell>
        </row>
        <row r="1699">
          <cell r="A1699">
            <v>1933</v>
          </cell>
          <cell r="B1699" t="str">
            <v>CURVA PVC CURTA 90 GRAUS, DN 40 MM, PARA ESGOTO PREDIAL</v>
          </cell>
          <cell r="C1699" t="str">
            <v xml:space="preserve">UN    </v>
          </cell>
          <cell r="D1699" t="str">
            <v>2,51</v>
          </cell>
        </row>
        <row r="1700">
          <cell r="A1700">
            <v>1951</v>
          </cell>
          <cell r="B1700" t="str">
            <v>CURVA PVC CURTA 90 GRAUS, DN 75 MM, PARA ESGOTO PREDIAL</v>
          </cell>
          <cell r="C1700" t="str">
            <v xml:space="preserve">UN    </v>
          </cell>
          <cell r="D1700" t="str">
            <v>11,17</v>
          </cell>
        </row>
        <row r="1701">
          <cell r="A1701">
            <v>1966</v>
          </cell>
          <cell r="B1701" t="str">
            <v>CURVA PVC CURTA 90 GRAUS, 100 MM, PARA ESGOTO PREDIAL</v>
          </cell>
          <cell r="C1701" t="str">
            <v xml:space="preserve">UN    </v>
          </cell>
          <cell r="D1701" t="str">
            <v>12,85</v>
          </cell>
        </row>
        <row r="1702">
          <cell r="A1702">
            <v>1952</v>
          </cell>
          <cell r="B1702" t="str">
            <v>CURVA PVC LEVE, 90 GRAUS, COM PONTA E BOLSA LISA, DN 150 MM</v>
          </cell>
          <cell r="C1702" t="str">
            <v xml:space="preserve">UN    </v>
          </cell>
          <cell r="D1702" t="str">
            <v>48,27</v>
          </cell>
        </row>
        <row r="1703">
          <cell r="A1703">
            <v>20104</v>
          </cell>
          <cell r="B1703" t="str">
            <v>CURVA PVC LEVE, 90 GRAUS, COM PONTA E BOLSA LISA, DN 250 MM</v>
          </cell>
          <cell r="C1703" t="str">
            <v xml:space="preserve">UN    </v>
          </cell>
          <cell r="D1703" t="str">
            <v>356,66</v>
          </cell>
        </row>
        <row r="1704">
          <cell r="A1704">
            <v>20105</v>
          </cell>
          <cell r="B1704" t="str">
            <v>CURVA PVC LEVE, 90 GRAUS, COM PONTA E BOLSA LISA, DN 300 MM</v>
          </cell>
          <cell r="C1704" t="str">
            <v xml:space="preserve">UN    </v>
          </cell>
          <cell r="D1704" t="str">
            <v>555,54</v>
          </cell>
        </row>
        <row r="1705">
          <cell r="A1705">
            <v>1965</v>
          </cell>
          <cell r="B1705" t="str">
            <v>CURVA PVC LONGA 45 GRAUS, 100 MM, PARA ESGOTO PREDIAL</v>
          </cell>
          <cell r="C1705" t="str">
            <v xml:space="preserve">UN    </v>
          </cell>
          <cell r="D1705" t="str">
            <v>26,06</v>
          </cell>
        </row>
        <row r="1706">
          <cell r="A1706">
            <v>10765</v>
          </cell>
          <cell r="B1706" t="str">
            <v>CURVA PVC LONGA 45G, DN 50 MM, PARA ESGOTO PREDIAL</v>
          </cell>
          <cell r="C1706" t="str">
            <v xml:space="preserve">UN    </v>
          </cell>
          <cell r="D1706" t="str">
            <v>6,58</v>
          </cell>
        </row>
        <row r="1707">
          <cell r="A1707">
            <v>10767</v>
          </cell>
          <cell r="B1707" t="str">
            <v>CURVA PVC LONGA 45G, DN 75 MM, PARA ESGOTO PREDIAL</v>
          </cell>
          <cell r="C1707" t="str">
            <v xml:space="preserve">UN    </v>
          </cell>
          <cell r="D1707" t="str">
            <v>21,58</v>
          </cell>
        </row>
        <row r="1708">
          <cell r="A1708">
            <v>1970</v>
          </cell>
          <cell r="B1708" t="str">
            <v>CURVA PVC LONGA 90 GRAUS, 100 MM, PARA ESGOTO PREDIAL</v>
          </cell>
          <cell r="C1708" t="str">
            <v xml:space="preserve">UN    </v>
          </cell>
          <cell r="D1708" t="str">
            <v>27,04</v>
          </cell>
        </row>
        <row r="1709">
          <cell r="A1709">
            <v>1967</v>
          </cell>
          <cell r="B1709" t="str">
            <v>CURVA PVC LONGA 90 GRAUS, 40 MM, PARA ESGOTO PREDIAL</v>
          </cell>
          <cell r="C1709" t="str">
            <v xml:space="preserve">UN    </v>
          </cell>
          <cell r="D1709" t="str">
            <v>3,01</v>
          </cell>
        </row>
        <row r="1710">
          <cell r="A1710">
            <v>1968</v>
          </cell>
          <cell r="B1710" t="str">
            <v>CURVA PVC LONGA 90 GRAUS, 50 MM, PARA ESGOTO PREDIAL</v>
          </cell>
          <cell r="C1710" t="str">
            <v xml:space="preserve">UN    </v>
          </cell>
          <cell r="D1710" t="str">
            <v>6,30</v>
          </cell>
        </row>
        <row r="1711">
          <cell r="A1711">
            <v>1969</v>
          </cell>
          <cell r="B1711" t="str">
            <v>CURVA PVC LONGA 90 GRAUS, 75 MM, PARA ESGOTO PREDIAL</v>
          </cell>
          <cell r="C1711" t="str">
            <v xml:space="preserve">UN    </v>
          </cell>
          <cell r="D1711" t="str">
            <v>18,55</v>
          </cell>
        </row>
        <row r="1712">
          <cell r="A1712">
            <v>1839</v>
          </cell>
          <cell r="B1712" t="str">
            <v>CURVA PVC PBA, JE, PB, 22 GRAUS, DN 100 / DE 110 MM, PARA REDE AGUA (NBR 10351)</v>
          </cell>
          <cell r="C1712" t="str">
            <v xml:space="preserve">UN    </v>
          </cell>
          <cell r="D1712" t="str">
            <v>112,26</v>
          </cell>
        </row>
        <row r="1713">
          <cell r="A1713">
            <v>1835</v>
          </cell>
          <cell r="B1713" t="str">
            <v>CURVA PVC PBA, JE, PB, 22 GRAUS, DN 50 / DE 60 MM, PARA REDE AGUA (NBR 10351)</v>
          </cell>
          <cell r="C1713" t="str">
            <v xml:space="preserve">UN    </v>
          </cell>
          <cell r="D1713" t="str">
            <v>23,86</v>
          </cell>
        </row>
        <row r="1714">
          <cell r="A1714">
            <v>1823</v>
          </cell>
          <cell r="B1714" t="str">
            <v>CURVA PVC PBA, JE, PB, 22 GRAUS, DN 75 / DE 85 MM, PARA REDE AGUA (NBR 10351)</v>
          </cell>
          <cell r="C1714" t="str">
            <v xml:space="preserve">UN    </v>
          </cell>
          <cell r="D1714" t="str">
            <v>46,14</v>
          </cell>
        </row>
        <row r="1715">
          <cell r="A1715">
            <v>1827</v>
          </cell>
          <cell r="B1715" t="str">
            <v>CURVA PVC PBA, JE, PB, 45 GRAUS, DN 100 / DE 110 MM, PARA REDE AGUA (NBR 10351)</v>
          </cell>
          <cell r="C1715" t="str">
            <v xml:space="preserve">UN    </v>
          </cell>
          <cell r="D1715" t="str">
            <v>111,17</v>
          </cell>
        </row>
        <row r="1716">
          <cell r="A1716">
            <v>1831</v>
          </cell>
          <cell r="B1716" t="str">
            <v>CURVA PVC PBA, JE, PB, 45 GRAUS, DN 50 / DE 60 MM, PARA REDE AGUA (NBR 10351)</v>
          </cell>
          <cell r="C1716" t="str">
            <v xml:space="preserve">UN    </v>
          </cell>
          <cell r="D1716" t="str">
            <v>24,27</v>
          </cell>
        </row>
        <row r="1717">
          <cell r="A1717">
            <v>1825</v>
          </cell>
          <cell r="B1717" t="str">
            <v>CURVA PVC PBA, JE, PB, 45 GRAUS, DN 75 / DE 85 MM, PARA REDE AGUA (NBR 10351)</v>
          </cell>
          <cell r="C1717" t="str">
            <v xml:space="preserve">UN    </v>
          </cell>
          <cell r="D1717" t="str">
            <v>59,89</v>
          </cell>
        </row>
        <row r="1718">
          <cell r="A1718">
            <v>1828</v>
          </cell>
          <cell r="B1718" t="str">
            <v>CURVA PVC PBA, JE, PB, 90 GRAUS, DN 100 / DE 110 MM, PARA REDE AGUA (NBR 10351)</v>
          </cell>
          <cell r="C1718" t="str">
            <v xml:space="preserve">UN    </v>
          </cell>
          <cell r="D1718" t="str">
            <v>135,66</v>
          </cell>
        </row>
        <row r="1719">
          <cell r="A1719">
            <v>1845</v>
          </cell>
          <cell r="B1719" t="str">
            <v>CURVA PVC PBA, JE, PB, 90 GRAUS, DN 50 / DE 60 MM, PARA REDE AGUA (NBR 10351)</v>
          </cell>
          <cell r="C1719" t="str">
            <v xml:space="preserve">UN    </v>
          </cell>
          <cell r="D1719" t="str">
            <v>30,41</v>
          </cell>
        </row>
        <row r="1720">
          <cell r="A1720">
            <v>1824</v>
          </cell>
          <cell r="B1720" t="str">
            <v>CURVA PVC PBA, JE, PB, 90 GRAUS, DN 75 / DE 85 MM, PARA REDE AGUA (NBR 10351)</v>
          </cell>
          <cell r="C1720" t="str">
            <v xml:space="preserve">UN    </v>
          </cell>
          <cell r="D1720" t="str">
            <v>71,80</v>
          </cell>
        </row>
        <row r="1721">
          <cell r="A1721">
            <v>1941</v>
          </cell>
          <cell r="B1721" t="str">
            <v>CURVA PVC 90 GRAUS, ROSCAVEL, 1 1/2",  AGUA FRIA PREDIAL</v>
          </cell>
          <cell r="C1721" t="str">
            <v xml:space="preserve">UN    </v>
          </cell>
          <cell r="D1721" t="str">
            <v>17,94</v>
          </cell>
        </row>
        <row r="1722">
          <cell r="A1722">
            <v>1940</v>
          </cell>
          <cell r="B1722" t="str">
            <v>CURVA PVC 90 GRAUS, ROSCAVEL, 1 1/4",  AGUA FRIA PREDIAL</v>
          </cell>
          <cell r="C1722" t="str">
            <v xml:space="preserve">UN    </v>
          </cell>
          <cell r="D1722" t="str">
            <v>13,56</v>
          </cell>
        </row>
        <row r="1723">
          <cell r="A1723">
            <v>1937</v>
          </cell>
          <cell r="B1723" t="str">
            <v>CURVA PVC 90 GRAUS, ROSCAVEL, 1/2",  AGUA FRIA PREDIAL</v>
          </cell>
          <cell r="C1723" t="str">
            <v xml:space="preserve">UN    </v>
          </cell>
          <cell r="D1723" t="str">
            <v>2,81</v>
          </cell>
        </row>
        <row r="1724">
          <cell r="A1724">
            <v>1939</v>
          </cell>
          <cell r="B1724" t="str">
            <v>CURVA PVC 90 GRAUS, ROSCAVEL, 1",  AGUA FRIA PREDIAL</v>
          </cell>
          <cell r="C1724" t="str">
            <v xml:space="preserve">UN    </v>
          </cell>
          <cell r="D1724" t="str">
            <v>5,57</v>
          </cell>
        </row>
        <row r="1725">
          <cell r="A1725">
            <v>1942</v>
          </cell>
          <cell r="B1725" t="str">
            <v>CURVA PVC 90 GRAUS, ROSCAVEL, 2",  AGUA FRIA PREDIAL</v>
          </cell>
          <cell r="C1725" t="str">
            <v xml:space="preserve">UN    </v>
          </cell>
          <cell r="D1725" t="str">
            <v>25,60</v>
          </cell>
        </row>
        <row r="1726">
          <cell r="A1726">
            <v>1938</v>
          </cell>
          <cell r="B1726" t="str">
            <v>CURVA PVC 90 GRAUS, ROSCAVEL, 3/4",  AGUA FRIA PREDIAL</v>
          </cell>
          <cell r="C1726" t="str">
            <v xml:space="preserve">UN    </v>
          </cell>
          <cell r="D1726" t="str">
            <v>3,56</v>
          </cell>
        </row>
        <row r="1727">
          <cell r="A1727">
            <v>42692</v>
          </cell>
          <cell r="B1727" t="str">
            <v>CURVA PVC, BB, JE, 45 GRAUS, DN 200 MM, PARA TUBO CORRUGADO E/OU LISO, REDE COLETORA ESGOTO (NBR 10569)</v>
          </cell>
          <cell r="C1727" t="str">
            <v xml:space="preserve">UN    </v>
          </cell>
          <cell r="D1727" t="str">
            <v>232,26</v>
          </cell>
        </row>
        <row r="1728">
          <cell r="A1728">
            <v>42693</v>
          </cell>
          <cell r="B1728" t="str">
            <v>CURVA PVC, BB, JE, 45 GRAUS, DN 250 MM, PARA TUBO CORRUGADO E/OU LISO, REDE COLETORA ESGOTO (NBR 10569)</v>
          </cell>
          <cell r="C1728" t="str">
            <v xml:space="preserve">UN    </v>
          </cell>
          <cell r="D1728" t="str">
            <v>382,05</v>
          </cell>
        </row>
        <row r="1729">
          <cell r="A1729">
            <v>42695</v>
          </cell>
          <cell r="B1729" t="str">
            <v>CURVA PVC, BB, JE, 90 GRAUS, DN 200 MM, PARA TUBO CORRUGADO E/OU LISO, REDE COLETORA ESGOTO (NBR 10569)</v>
          </cell>
          <cell r="C1729" t="str">
            <v xml:space="preserve">UN    </v>
          </cell>
          <cell r="D1729" t="str">
            <v>290,49</v>
          </cell>
        </row>
        <row r="1730">
          <cell r="A1730">
            <v>42694</v>
          </cell>
          <cell r="B1730" t="str">
            <v>CURVA PVC, BB, JE, 90 GRAUS, DN 250 MM, PARA TUBO CORRUGADO E/OU LISO, REDE COLETORA ESGOTO (NBR 10569)</v>
          </cell>
          <cell r="C1730" t="str">
            <v xml:space="preserve">UN    </v>
          </cell>
          <cell r="D1730" t="str">
            <v>429,46</v>
          </cell>
        </row>
        <row r="1731">
          <cell r="A1731">
            <v>20097</v>
          </cell>
          <cell r="B1731" t="str">
            <v>CURVA PVC, SERIE R, 87.30 GRAUS, CURTA, 100 MM, PARA ESGOTO PREDIAL (PARA PE-DE-COLUNA)</v>
          </cell>
          <cell r="C1731" t="str">
            <v xml:space="preserve">UN    </v>
          </cell>
          <cell r="D1731" t="str">
            <v>25,55</v>
          </cell>
        </row>
        <row r="1732">
          <cell r="A1732">
            <v>20098</v>
          </cell>
          <cell r="B1732" t="str">
            <v>CURVA PVC, SERIE R, 87.30 GRAUS, CURTA, 150 MM, PARA ESGOTO PREDIAL (PARA PE-DE-COLUNA)</v>
          </cell>
          <cell r="C1732" t="str">
            <v xml:space="preserve">UN    </v>
          </cell>
          <cell r="D1732" t="str">
            <v>86,15</v>
          </cell>
        </row>
        <row r="1733">
          <cell r="A1733">
            <v>20096</v>
          </cell>
          <cell r="B1733" t="str">
            <v>CURVA PVC, SERIE R, 87.30 GRAUS, CURTA, 75 MM, PARA ESGOTO PREDIAL (PARA PE-DE-COLUNA)</v>
          </cell>
          <cell r="C1733" t="str">
            <v xml:space="preserve">UN    </v>
          </cell>
          <cell r="D1733" t="str">
            <v>16,72</v>
          </cell>
        </row>
        <row r="1734">
          <cell r="A1734">
            <v>1964</v>
          </cell>
          <cell r="B1734" t="str">
            <v>CURVA PVC, 45 GRAUS, CURTA, PB, DN 100 MM, PARA ESGOTO PREDIAL</v>
          </cell>
          <cell r="C1734" t="str">
            <v xml:space="preserve">UN    </v>
          </cell>
          <cell r="D1734" t="str">
            <v>15,45</v>
          </cell>
        </row>
        <row r="1735">
          <cell r="A1735">
            <v>1880</v>
          </cell>
          <cell r="B1735" t="str">
            <v>CURVA 135 GRAUS, DE PVC RIGIDO ROSCAVEL, DE 1", PARA ELETRODUTO</v>
          </cell>
          <cell r="C1735" t="str">
            <v xml:space="preserve">UN    </v>
          </cell>
          <cell r="D1735" t="str">
            <v>1,99</v>
          </cell>
        </row>
        <row r="1736">
          <cell r="A1736">
            <v>39274</v>
          </cell>
          <cell r="B1736" t="str">
            <v>CURVA 135 GRAUS, DE PVC RIGIDO ROSCAVEL, DE 3/4", PARA ELETRODUTO</v>
          </cell>
          <cell r="C1736" t="str">
            <v xml:space="preserve">UN    </v>
          </cell>
          <cell r="D1736" t="str">
            <v>1,54</v>
          </cell>
        </row>
        <row r="1737">
          <cell r="A1737">
            <v>2628</v>
          </cell>
          <cell r="B1737" t="str">
            <v>CURVA 135 GRAUS, PARA ELETRODUTO, EM ACO GALVANIZADO ELETROLITICO, DIAMETRO DE 100 MM (4")</v>
          </cell>
          <cell r="C1737" t="str">
            <v xml:space="preserve">UN    </v>
          </cell>
          <cell r="D1737" t="str">
            <v>174,99</v>
          </cell>
        </row>
        <row r="1738">
          <cell r="A1738">
            <v>2622</v>
          </cell>
          <cell r="B1738" t="str">
            <v>CURVA 135 GRAUS, PARA ELETRODUTO, EM ACO GALVANIZADO ELETROLITICO, DIAMETRO DE 15 MM (1/2")</v>
          </cell>
          <cell r="C1738" t="str">
            <v xml:space="preserve">UN    </v>
          </cell>
          <cell r="D1738" t="str">
            <v>4,15</v>
          </cell>
        </row>
        <row r="1739">
          <cell r="A1739">
            <v>2623</v>
          </cell>
          <cell r="B1739" t="str">
            <v>CURVA 135 GRAUS, PARA ELETRODUTO, EM ACO GALVANIZADO ELETROLITICO, DIAMETRO DE 20 MM (3/4")</v>
          </cell>
          <cell r="C1739" t="str">
            <v xml:space="preserve">UN    </v>
          </cell>
          <cell r="D1739" t="str">
            <v>5,00</v>
          </cell>
        </row>
        <row r="1740">
          <cell r="A1740">
            <v>2624</v>
          </cell>
          <cell r="B1740" t="str">
            <v>CURVA 135 GRAUS, PARA ELETRODUTO, EM ACO GALVANIZADO ELETROLITICO, DIAMETRO DE 25 MM (1")</v>
          </cell>
          <cell r="C1740" t="str">
            <v xml:space="preserve">UN    </v>
          </cell>
          <cell r="D1740" t="str">
            <v>7,95</v>
          </cell>
        </row>
        <row r="1741">
          <cell r="A1741">
            <v>2625</v>
          </cell>
          <cell r="B1741" t="str">
            <v>CURVA 135 GRAUS, PARA ELETRODUTO, EM ACO GALVANIZADO ELETROLITICO, DIAMETRO DE 32 MM (1 1/4")</v>
          </cell>
          <cell r="C1741" t="str">
            <v xml:space="preserve">UN    </v>
          </cell>
          <cell r="D1741" t="str">
            <v>16,79</v>
          </cell>
        </row>
        <row r="1742">
          <cell r="A1742">
            <v>2626</v>
          </cell>
          <cell r="B1742" t="str">
            <v>CURVA 135 GRAUS, PARA ELETRODUTO, EM ACO GALVANIZADO ELETROLITICO, DIAMETRO DE 40 MM (1 1/2")</v>
          </cell>
          <cell r="C1742" t="str">
            <v xml:space="preserve">UN    </v>
          </cell>
          <cell r="D1742" t="str">
            <v>24,60</v>
          </cell>
        </row>
        <row r="1743">
          <cell r="A1743">
            <v>2630</v>
          </cell>
          <cell r="B1743" t="str">
            <v>CURVA 135 GRAUS, PARA ELETRODUTO, EM ACO GALVANIZADO ELETROLITICO, DIAMETRO DE 50 MM (2")</v>
          </cell>
          <cell r="C1743" t="str">
            <v xml:space="preserve">UN    </v>
          </cell>
          <cell r="D1743" t="str">
            <v>37,42</v>
          </cell>
        </row>
        <row r="1744">
          <cell r="A1744">
            <v>2627</v>
          </cell>
          <cell r="B1744" t="str">
            <v>CURVA 135 GRAUS, PARA ELETRODUTO, EM ACO GALVANIZADO ELETROLITICO, DIAMETRO DE 65 MM (2 1/2")</v>
          </cell>
          <cell r="C1744" t="str">
            <v xml:space="preserve">UN    </v>
          </cell>
          <cell r="D1744" t="str">
            <v>65,91</v>
          </cell>
        </row>
        <row r="1745">
          <cell r="A1745">
            <v>2629</v>
          </cell>
          <cell r="B1745" t="str">
            <v>CURVA 135 GRAUS, PARA ELETRODUTO, EM ACO GALVANIZADO ELETROLITICO, DIAMETRO DE 80 MM (3")</v>
          </cell>
          <cell r="C1745" t="str">
            <v xml:space="preserve">UN    </v>
          </cell>
          <cell r="D1745" t="str">
            <v>89,15</v>
          </cell>
        </row>
        <row r="1746">
          <cell r="A1746">
            <v>12033</v>
          </cell>
          <cell r="B1746" t="str">
            <v>CURVA 180 GRAUS, DE PVC RIGIDO ROSCAVEL, DE 1 1/2", PARA ELETRODUTO</v>
          </cell>
          <cell r="C1746" t="str">
            <v xml:space="preserve">UN    </v>
          </cell>
          <cell r="D1746" t="str">
            <v>6,37</v>
          </cell>
        </row>
        <row r="1747">
          <cell r="A1747">
            <v>40408</v>
          </cell>
          <cell r="B1747" t="str">
            <v>CURVA 180 GRAUS, DE PVC RIGIDO ROSCAVEL, DE 1 1/4", PARA ELETRODUTO</v>
          </cell>
          <cell r="C1747" t="str">
            <v xml:space="preserve">UN    </v>
          </cell>
          <cell r="D1747" t="str">
            <v>4,18</v>
          </cell>
        </row>
        <row r="1748">
          <cell r="A1748">
            <v>40409</v>
          </cell>
          <cell r="B1748" t="str">
            <v>CURVA 180 GRAUS, DE PVC RIGIDO ROSCAVEL, DE 1/2", PARA ELETRODUTO</v>
          </cell>
          <cell r="C1748" t="str">
            <v xml:space="preserve">UN    </v>
          </cell>
          <cell r="D1748" t="str">
            <v>1,48</v>
          </cell>
        </row>
        <row r="1749">
          <cell r="A1749">
            <v>39276</v>
          </cell>
          <cell r="B1749" t="str">
            <v>CURVA 180 GRAUS, DE PVC RIGIDO ROSCAVEL, DE 1", PARA ELETRODUTO</v>
          </cell>
          <cell r="C1749" t="str">
            <v xml:space="preserve">UN    </v>
          </cell>
          <cell r="D1749" t="str">
            <v>3,77</v>
          </cell>
        </row>
        <row r="1750">
          <cell r="A1750">
            <v>39277</v>
          </cell>
          <cell r="B1750" t="str">
            <v>CURVA 180 GRAUS, DE PVC RIGIDO ROSCAVEL, DE 2", PARA ELETRODUTO</v>
          </cell>
          <cell r="C1750" t="str">
            <v xml:space="preserve">UN    </v>
          </cell>
          <cell r="D1750" t="str">
            <v>10,18</v>
          </cell>
        </row>
        <row r="1751">
          <cell r="A1751">
            <v>12034</v>
          </cell>
          <cell r="B1751" t="str">
            <v>CURVA 180 GRAUS, DE PVC RIGIDO ROSCAVEL, DE 3/4", PARA ELETRODUTO</v>
          </cell>
          <cell r="C1751" t="str">
            <v xml:space="preserve">UN    </v>
          </cell>
          <cell r="D1751" t="str">
            <v>2,88</v>
          </cell>
        </row>
        <row r="1752">
          <cell r="A1752">
            <v>39879</v>
          </cell>
          <cell r="B1752" t="str">
            <v>CURVA 45 GRAUS DE COBRE (REF 606) SEM ANEL DE SOLDA, BOLSA X BOLSA, 15 MM</v>
          </cell>
          <cell r="C1752" t="str">
            <v xml:space="preserve">UN    </v>
          </cell>
          <cell r="D1752" t="str">
            <v>3,59</v>
          </cell>
        </row>
        <row r="1753">
          <cell r="A1753">
            <v>39880</v>
          </cell>
          <cell r="B1753" t="str">
            <v>CURVA 45 GRAUS DE COBRE (REF 606) SEM ANEL DE SOLDA, BOLSA X BOLSA, 22 MM</v>
          </cell>
          <cell r="C1753" t="str">
            <v xml:space="preserve">UN    </v>
          </cell>
          <cell r="D1753" t="str">
            <v>7,95</v>
          </cell>
        </row>
        <row r="1754">
          <cell r="A1754">
            <v>39881</v>
          </cell>
          <cell r="B1754" t="str">
            <v>CURVA 45 GRAUS DE COBRE (REF 606) SEM ANEL DE SOLDA, BOLSA X BOLSA, 28 MM</v>
          </cell>
          <cell r="C1754" t="str">
            <v xml:space="preserve">UN    </v>
          </cell>
          <cell r="D1754" t="str">
            <v>12,76</v>
          </cell>
        </row>
        <row r="1755">
          <cell r="A1755">
            <v>39882</v>
          </cell>
          <cell r="B1755" t="str">
            <v>CURVA 45 GRAUS DE COBRE (REF 606) SEM ANEL DE SOLDA, BOLSA X BOLSA, 35 MM</v>
          </cell>
          <cell r="C1755" t="str">
            <v xml:space="preserve">UN    </v>
          </cell>
          <cell r="D1755" t="str">
            <v>33,62</v>
          </cell>
        </row>
        <row r="1756">
          <cell r="A1756">
            <v>39883</v>
          </cell>
          <cell r="B1756" t="str">
            <v>CURVA 45 GRAUS DE COBRE (REF 606) SEM ANEL DE SOLDA, BOLSA X BOLSA, 42 MM</v>
          </cell>
          <cell r="C1756" t="str">
            <v xml:space="preserve">UN    </v>
          </cell>
          <cell r="D1756" t="str">
            <v>53,69</v>
          </cell>
        </row>
        <row r="1757">
          <cell r="A1757">
            <v>39884</v>
          </cell>
          <cell r="B1757" t="str">
            <v>CURVA 45 GRAUS DE COBRE (REF 606) SEM ANEL DE SOLDA, BOLSA X BOLSA, 54 MM</v>
          </cell>
          <cell r="C1757" t="str">
            <v xml:space="preserve">UN    </v>
          </cell>
          <cell r="D1757" t="str">
            <v>79,74</v>
          </cell>
        </row>
        <row r="1758">
          <cell r="A1758">
            <v>39885</v>
          </cell>
          <cell r="B1758" t="str">
            <v>CURVA 45 GRAUS DE COBRE (REF 606) SEM ANEL DE SOLDA, BOLSA X BOLSA, 66 MM</v>
          </cell>
          <cell r="C1758" t="str">
            <v xml:space="preserve">UN    </v>
          </cell>
          <cell r="D1758" t="str">
            <v>189,52</v>
          </cell>
        </row>
        <row r="1759">
          <cell r="A1759">
            <v>1777</v>
          </cell>
          <cell r="B1759" t="str">
            <v>CURVA 45 GRAUS DE FERRO GALVANIZADO, COM ROSCA BSP FEMEA, DE 1 1/2"</v>
          </cell>
          <cell r="C1759" t="str">
            <v xml:space="preserve">UN    </v>
          </cell>
          <cell r="D1759" t="str">
            <v>44,62</v>
          </cell>
        </row>
        <row r="1760">
          <cell r="A1760">
            <v>1819</v>
          </cell>
          <cell r="B1760" t="str">
            <v>CURVA 45 GRAUS DE FERRO GALVANIZADO, COM ROSCA BSP FEMEA, DE 1 1/4"</v>
          </cell>
          <cell r="C1760" t="str">
            <v xml:space="preserve">UN    </v>
          </cell>
          <cell r="D1760" t="str">
            <v>32,46</v>
          </cell>
        </row>
        <row r="1761">
          <cell r="A1761">
            <v>1775</v>
          </cell>
          <cell r="B1761" t="str">
            <v>CURVA 45 GRAUS DE FERRO GALVANIZADO, COM ROSCA BSP FEMEA, DE 1/2"</v>
          </cell>
          <cell r="C1761" t="str">
            <v xml:space="preserve">UN    </v>
          </cell>
          <cell r="D1761" t="str">
            <v>9,71</v>
          </cell>
        </row>
        <row r="1762">
          <cell r="A1762">
            <v>1776</v>
          </cell>
          <cell r="B1762" t="str">
            <v>CURVA 45 GRAUS DE FERRO GALVANIZADO, COM ROSCA BSP FEMEA, DE 1"</v>
          </cell>
          <cell r="C1762" t="str">
            <v xml:space="preserve">UN    </v>
          </cell>
          <cell r="D1762" t="str">
            <v>26,41</v>
          </cell>
        </row>
        <row r="1763">
          <cell r="A1763">
            <v>1778</v>
          </cell>
          <cell r="B1763" t="str">
            <v>CURVA 45 GRAUS DE FERRO GALVANIZADO, COM ROSCA BSP FEMEA, DE 2 1/2"</v>
          </cell>
          <cell r="C1763" t="str">
            <v xml:space="preserve">UN    </v>
          </cell>
          <cell r="D1763" t="str">
            <v>108,02</v>
          </cell>
        </row>
        <row r="1764">
          <cell r="A1764">
            <v>1818</v>
          </cell>
          <cell r="B1764" t="str">
            <v>CURVA 45 GRAUS DE FERRO GALVANIZADO, COM ROSCA BSP FEMEA, DE 2"</v>
          </cell>
          <cell r="C1764" t="str">
            <v xml:space="preserve">UN    </v>
          </cell>
          <cell r="D1764" t="str">
            <v>71,70</v>
          </cell>
        </row>
        <row r="1765">
          <cell r="A1765">
            <v>1820</v>
          </cell>
          <cell r="B1765" t="str">
            <v>CURVA 45 GRAUS DE FERRO GALVANIZADO, COM ROSCA BSP FEMEA, DE 3/4"</v>
          </cell>
          <cell r="C1765" t="str">
            <v xml:space="preserve">UN    </v>
          </cell>
          <cell r="D1765" t="str">
            <v>14,02</v>
          </cell>
        </row>
        <row r="1766">
          <cell r="A1766">
            <v>1779</v>
          </cell>
          <cell r="B1766" t="str">
            <v>CURVA 45 GRAUS DE FERRO GALVANIZADO, COM ROSCA BSP FEMEA, DE 3"</v>
          </cell>
          <cell r="C1766" t="str">
            <v xml:space="preserve">UN    </v>
          </cell>
          <cell r="D1766" t="str">
            <v>157,09</v>
          </cell>
        </row>
        <row r="1767">
          <cell r="A1767">
            <v>1780</v>
          </cell>
          <cell r="B1767" t="str">
            <v>CURVA 45 GRAUS DE FERRO GALVANIZADO, COM ROSCA BSP FEMEA, DE 4"</v>
          </cell>
          <cell r="C1767" t="str">
            <v xml:space="preserve">UN    </v>
          </cell>
          <cell r="D1767" t="str">
            <v>323,86</v>
          </cell>
        </row>
        <row r="1768">
          <cell r="A1768">
            <v>1783</v>
          </cell>
          <cell r="B1768" t="str">
            <v>CURVA 45 GRAUS DE FERRO GALVANIZADO, COM ROSCA BSP MACHO/FEMEA, DE 1 1/2"</v>
          </cell>
          <cell r="C1768" t="str">
            <v xml:space="preserve">UN    </v>
          </cell>
          <cell r="D1768" t="str">
            <v>34,24</v>
          </cell>
        </row>
        <row r="1769">
          <cell r="A1769">
            <v>1782</v>
          </cell>
          <cell r="B1769" t="str">
            <v>CURVA 45 GRAUS DE FERRO GALVANIZADO, COM ROSCA BSP MACHO/FEMEA, DE 1 1/4"</v>
          </cell>
          <cell r="C1769" t="str">
            <v xml:space="preserve">UN    </v>
          </cell>
          <cell r="D1769" t="str">
            <v>27,07</v>
          </cell>
        </row>
        <row r="1770">
          <cell r="A1770">
            <v>1817</v>
          </cell>
          <cell r="B1770" t="str">
            <v>CURVA 45 GRAUS DE FERRO GALVANIZADO, COM ROSCA BSP MACHO/FEMEA, DE 1/2"</v>
          </cell>
          <cell r="C1770" t="str">
            <v xml:space="preserve">UN    </v>
          </cell>
          <cell r="D1770" t="str">
            <v>8,06</v>
          </cell>
        </row>
        <row r="1771">
          <cell r="A1771">
            <v>1781</v>
          </cell>
          <cell r="B1771" t="str">
            <v>CURVA 45 GRAUS DE FERRO GALVANIZADO, COM ROSCA BSP MACHO/FEMEA, DE 1"</v>
          </cell>
          <cell r="C1771" t="str">
            <v xml:space="preserve">UN    </v>
          </cell>
          <cell r="D1771" t="str">
            <v>17,64</v>
          </cell>
        </row>
        <row r="1772">
          <cell r="A1772">
            <v>1784</v>
          </cell>
          <cell r="B1772" t="str">
            <v>CURVA 45 GRAUS DE FERRO GALVANIZADO, COM ROSCA BSP MACHO/FEMEA, DE 2 1/2"</v>
          </cell>
          <cell r="C1772" t="str">
            <v xml:space="preserve">UN    </v>
          </cell>
          <cell r="D1772" t="str">
            <v>96,69</v>
          </cell>
        </row>
        <row r="1773">
          <cell r="A1773">
            <v>1810</v>
          </cell>
          <cell r="B1773" t="str">
            <v>CURVA 45 GRAUS DE FERRO GALVANIZADO, COM ROSCA BSP MACHO/FEMEA, DE 2"</v>
          </cell>
          <cell r="C1773" t="str">
            <v xml:space="preserve">UN    </v>
          </cell>
          <cell r="D1773" t="str">
            <v>53,63</v>
          </cell>
        </row>
        <row r="1774">
          <cell r="A1774">
            <v>1811</v>
          </cell>
          <cell r="B1774" t="str">
            <v>CURVA 45 GRAUS DE FERRO GALVANIZADO, COM ROSCA BSP MACHO/FEMEA, DE 3/4"</v>
          </cell>
          <cell r="C1774" t="str">
            <v xml:space="preserve">UN    </v>
          </cell>
          <cell r="D1774" t="str">
            <v>11,60</v>
          </cell>
        </row>
        <row r="1775">
          <cell r="A1775">
            <v>1812</v>
          </cell>
          <cell r="B1775" t="str">
            <v>CURVA 45 GRAUS DE FERRO GALVANIZADO, COM ROSCA BSP MACHO/FEMEA, DE 3"</v>
          </cell>
          <cell r="C1775" t="str">
            <v xml:space="preserve">UN    </v>
          </cell>
          <cell r="D1775" t="str">
            <v>135,38</v>
          </cell>
        </row>
        <row r="1776">
          <cell r="A1776">
            <v>40386</v>
          </cell>
          <cell r="B1776" t="str">
            <v>CURVA 45 GRAUS EM ACO CARBONO, SOLDAVEL, PRESSAO 3.000 LBS, DN 1 1/2"</v>
          </cell>
          <cell r="C1776" t="str">
            <v xml:space="preserve">UN    </v>
          </cell>
          <cell r="D1776" t="str">
            <v>43,36</v>
          </cell>
        </row>
        <row r="1777">
          <cell r="A1777">
            <v>40384</v>
          </cell>
          <cell r="B1777" t="str">
            <v>CURVA 45 GRAUS EM ACO CARBONO, SOLDAVEL, PRESSAO 3.000 LBS, DN 1 1/4"</v>
          </cell>
          <cell r="C1777" t="str">
            <v xml:space="preserve">UN    </v>
          </cell>
          <cell r="D1777" t="str">
            <v>29,69</v>
          </cell>
        </row>
        <row r="1778">
          <cell r="A1778">
            <v>40379</v>
          </cell>
          <cell r="B1778" t="str">
            <v>CURVA 45 GRAUS EM ACO CARBONO, SOLDAVEL, PRESSAO 3.000 LBS, DN 1/2"</v>
          </cell>
          <cell r="C1778" t="str">
            <v xml:space="preserve">UN    </v>
          </cell>
          <cell r="D1778" t="str">
            <v>10,26</v>
          </cell>
        </row>
        <row r="1779">
          <cell r="A1779">
            <v>40423</v>
          </cell>
          <cell r="B1779" t="str">
            <v>CURVA 45 GRAUS EM ACO CARBONO, SOLDAVEL, PRESSAO 3.000 LBS, DN 1"</v>
          </cell>
          <cell r="C1779" t="str">
            <v xml:space="preserve">UN    </v>
          </cell>
          <cell r="D1779" t="str">
            <v>19,42</v>
          </cell>
        </row>
        <row r="1780">
          <cell r="A1780">
            <v>40389</v>
          </cell>
          <cell r="B1780" t="str">
            <v>CURVA 45 GRAUS EM ACO CARBONO, SOLDAVEL, PRESSAO 3.000 LBS, DN 2 1/2"</v>
          </cell>
          <cell r="C1780" t="str">
            <v xml:space="preserve">UN    </v>
          </cell>
          <cell r="D1780" t="str">
            <v>123,17</v>
          </cell>
        </row>
        <row r="1781">
          <cell r="A1781">
            <v>40388</v>
          </cell>
          <cell r="B1781" t="str">
            <v>CURVA 45 GRAUS EM ACO CARBONO, SOLDAVEL, PRESSAO 3.000 LBS, DN 2"</v>
          </cell>
          <cell r="C1781" t="str">
            <v xml:space="preserve">UN    </v>
          </cell>
          <cell r="D1781" t="str">
            <v>61,65</v>
          </cell>
        </row>
        <row r="1782">
          <cell r="A1782">
            <v>40381</v>
          </cell>
          <cell r="B1782" t="str">
            <v>CURVA 45 GRAUS EM ACO CARBONO, SOLDAVEL, PRESSAO 3.000 LBS, DN 3/4"</v>
          </cell>
          <cell r="C1782" t="str">
            <v xml:space="preserve">UN    </v>
          </cell>
          <cell r="D1782" t="str">
            <v>13,68</v>
          </cell>
        </row>
        <row r="1783">
          <cell r="A1783">
            <v>40391</v>
          </cell>
          <cell r="B1783" t="str">
            <v>CURVA 45 GRAUS EM ACO CARBONO, SOLDAVEL, PRESSAO 3.000 LBS, DN 3"</v>
          </cell>
          <cell r="C1783" t="str">
            <v xml:space="preserve">UN    </v>
          </cell>
          <cell r="D1783" t="str">
            <v>319,69</v>
          </cell>
        </row>
        <row r="1784">
          <cell r="A1784">
            <v>40414</v>
          </cell>
          <cell r="B1784" t="str">
            <v>CURVA 45 GRAUS RANHURADA EM FERRO FUNDIDO, DN 50 MM (2")</v>
          </cell>
          <cell r="C1784" t="str">
            <v xml:space="preserve">UN    </v>
          </cell>
          <cell r="D1784" t="str">
            <v>16,47</v>
          </cell>
        </row>
        <row r="1785">
          <cell r="A1785">
            <v>40416</v>
          </cell>
          <cell r="B1785" t="str">
            <v>CURVA 45 GRAUS RANHURADA EM FERRO FUNDIDO, DN 65 MM (2 1/2")</v>
          </cell>
          <cell r="C1785" t="str">
            <v xml:space="preserve">UN    </v>
          </cell>
          <cell r="D1785" t="str">
            <v>22,77</v>
          </cell>
        </row>
        <row r="1786">
          <cell r="A1786">
            <v>40418</v>
          </cell>
          <cell r="B1786" t="str">
            <v>CURVA 45 GRAUS RANHURADA EM FERRO FUNDIDO, DN 80 MM (3")</v>
          </cell>
          <cell r="C1786" t="str">
            <v xml:space="preserve">UN    </v>
          </cell>
          <cell r="D1786" t="str">
            <v>27,16</v>
          </cell>
        </row>
        <row r="1787">
          <cell r="A1787">
            <v>2609</v>
          </cell>
          <cell r="B1787" t="str">
            <v>CURVA 45 GRAUS, PARA ELETRODUTO, EM ACO GALVANIZADO ELETROLITICO, DIAMETRO DE 20 MM (3/4")</v>
          </cell>
          <cell r="C1787" t="str">
            <v xml:space="preserve">UN    </v>
          </cell>
          <cell r="D1787" t="str">
            <v>3,90</v>
          </cell>
        </row>
        <row r="1788">
          <cell r="A1788">
            <v>2634</v>
          </cell>
          <cell r="B1788" t="str">
            <v>CURVA 45 GRAUS, PARA ELETRODUTO, EM ACO GALVANIZADO ELETROLITICO, DIAMETRO DE 25 MM (1")</v>
          </cell>
          <cell r="C1788" t="str">
            <v xml:space="preserve">UN    </v>
          </cell>
          <cell r="D1788" t="str">
            <v>5,13</v>
          </cell>
        </row>
        <row r="1789">
          <cell r="A1789">
            <v>2611</v>
          </cell>
          <cell r="B1789" t="str">
            <v>CURVA 45 GRAUS, PARA ELETRODUTO, EM ACO GALVANIZADO ELETROLITICO, DIAMETRO DE 40 MM (1 1/2")</v>
          </cell>
          <cell r="C1789" t="str">
            <v xml:space="preserve">UN    </v>
          </cell>
          <cell r="D1789" t="str">
            <v>14,45</v>
          </cell>
        </row>
        <row r="1790">
          <cell r="A1790">
            <v>34359</v>
          </cell>
          <cell r="B1790" t="str">
            <v>CURVA 90 GRAUS DE BARRA CHATA EM ALUMINIO 3/4 " X 1/4 " X 300 MM</v>
          </cell>
          <cell r="C1790" t="str">
            <v xml:space="preserve">UN    </v>
          </cell>
          <cell r="D1790" t="str">
            <v>7,71</v>
          </cell>
        </row>
        <row r="1791">
          <cell r="A1791">
            <v>1789</v>
          </cell>
          <cell r="B1791" t="str">
            <v>CURVA 90 GRAUS DE FERRO GALVANIZADO, COM ROSCA BSP FEMEA, DE 1 1/2"</v>
          </cell>
          <cell r="C1791" t="str">
            <v xml:space="preserve">UN    </v>
          </cell>
          <cell r="D1791" t="str">
            <v>42,83</v>
          </cell>
        </row>
        <row r="1792">
          <cell r="A1792">
            <v>1788</v>
          </cell>
          <cell r="B1792" t="str">
            <v>CURVA 90 GRAUS DE FERRO GALVANIZADO, COM ROSCA BSP FEMEA, DE 1 1/4"</v>
          </cell>
          <cell r="C1792" t="str">
            <v xml:space="preserve">UN    </v>
          </cell>
          <cell r="D1792" t="str">
            <v>34,33</v>
          </cell>
        </row>
        <row r="1793">
          <cell r="A1793">
            <v>1786</v>
          </cell>
          <cell r="B1793" t="str">
            <v>CURVA 90 GRAUS DE FERRO GALVANIZADO, COM ROSCA BSP FEMEA, DE 1/2"</v>
          </cell>
          <cell r="C1793" t="str">
            <v xml:space="preserve">UN    </v>
          </cell>
          <cell r="D1793" t="str">
            <v>8,52</v>
          </cell>
        </row>
        <row r="1794">
          <cell r="A1794">
            <v>1787</v>
          </cell>
          <cell r="B1794" t="str">
            <v>CURVA 90 GRAUS DE FERRO GALVANIZADO, COM ROSCA BSP FEMEA, DE 1"</v>
          </cell>
          <cell r="C1794" t="str">
            <v xml:space="preserve">UN    </v>
          </cell>
          <cell r="D1794" t="str">
            <v>20,41</v>
          </cell>
        </row>
        <row r="1795">
          <cell r="A1795">
            <v>1791</v>
          </cell>
          <cell r="B1795" t="str">
            <v>CURVA 90 GRAUS DE FERRO GALVANIZADO, COM ROSCA BSP FEMEA, DE 2 1/2"</v>
          </cell>
          <cell r="C1795" t="str">
            <v xml:space="preserve">UN    </v>
          </cell>
          <cell r="D1795" t="str">
            <v>123,78</v>
          </cell>
        </row>
        <row r="1796">
          <cell r="A1796">
            <v>1790</v>
          </cell>
          <cell r="B1796" t="str">
            <v>CURVA 90 GRAUS DE FERRO GALVANIZADO, COM ROSCA BSP FEMEA, DE 2"</v>
          </cell>
          <cell r="C1796" t="str">
            <v xml:space="preserve">UN    </v>
          </cell>
          <cell r="D1796" t="str">
            <v>71,32</v>
          </cell>
        </row>
        <row r="1797">
          <cell r="A1797">
            <v>1813</v>
          </cell>
          <cell r="B1797" t="str">
            <v>CURVA 90 GRAUS DE FERRO GALVANIZADO, COM ROSCA BSP FEMEA, DE 3/4"</v>
          </cell>
          <cell r="C1797" t="str">
            <v xml:space="preserve">UN    </v>
          </cell>
          <cell r="D1797" t="str">
            <v>13,53</v>
          </cell>
        </row>
        <row r="1798">
          <cell r="A1798">
            <v>1792</v>
          </cell>
          <cell r="B1798" t="str">
            <v>CURVA 90 GRAUS DE FERRO GALVANIZADO, COM ROSCA BSP FEMEA, DE 3"</v>
          </cell>
          <cell r="C1798" t="str">
            <v xml:space="preserve">UN    </v>
          </cell>
          <cell r="D1798" t="str">
            <v>167,08</v>
          </cell>
        </row>
        <row r="1799">
          <cell r="A1799">
            <v>1793</v>
          </cell>
          <cell r="B1799" t="str">
            <v>CURVA 90 GRAUS DE FERRO GALVANIZADO, COM ROSCA BSP FEMEA, DE 4"</v>
          </cell>
          <cell r="C1799" t="str">
            <v xml:space="preserve">UN    </v>
          </cell>
          <cell r="D1799" t="str">
            <v>337,62</v>
          </cell>
        </row>
        <row r="1800">
          <cell r="A1800">
            <v>1809</v>
          </cell>
          <cell r="B1800" t="str">
            <v>CURVA 90 GRAUS DE FERRO GALVANIZADO, COM ROSCA BSP MACHO/FEMEA, DE 1 1/2"</v>
          </cell>
          <cell r="C1800" t="str">
            <v xml:space="preserve">UN    </v>
          </cell>
          <cell r="D1800" t="str">
            <v>40,15</v>
          </cell>
        </row>
        <row r="1801">
          <cell r="A1801">
            <v>1814</v>
          </cell>
          <cell r="B1801" t="str">
            <v>CURVA 90 GRAUS DE FERRO GALVANIZADO, COM ROSCA BSP MACHO/FEMEA, DE 1 1/4"</v>
          </cell>
          <cell r="C1801" t="str">
            <v xml:space="preserve">UN    </v>
          </cell>
          <cell r="D1801" t="str">
            <v>32,98</v>
          </cell>
        </row>
        <row r="1802">
          <cell r="A1802">
            <v>1803</v>
          </cell>
          <cell r="B1802" t="str">
            <v>CURVA 90 GRAUS DE FERRO GALVANIZADO, COM ROSCA BSP MACHO/FEMEA, DE 1/2"</v>
          </cell>
          <cell r="C1802" t="str">
            <v xml:space="preserve">UN    </v>
          </cell>
          <cell r="D1802" t="str">
            <v>8,33</v>
          </cell>
        </row>
        <row r="1803">
          <cell r="A1803">
            <v>1805</v>
          </cell>
          <cell r="B1803" t="str">
            <v>CURVA 90 GRAUS DE FERRO GALVANIZADO, COM ROSCA BSP MACHO/FEMEA, DE 1"</v>
          </cell>
          <cell r="C1803" t="str">
            <v xml:space="preserve">UN    </v>
          </cell>
          <cell r="D1803" t="str">
            <v>19,14</v>
          </cell>
        </row>
        <row r="1804">
          <cell r="A1804">
            <v>1821</v>
          </cell>
          <cell r="B1804" t="str">
            <v>CURVA 90 GRAUS DE FERRO GALVANIZADO, COM ROSCA BSP MACHO/FEMEA, DE 2 1/2"</v>
          </cell>
          <cell r="C1804" t="str">
            <v xml:space="preserve">UN    </v>
          </cell>
          <cell r="D1804" t="str">
            <v>113,09</v>
          </cell>
        </row>
        <row r="1805">
          <cell r="A1805">
            <v>1806</v>
          </cell>
          <cell r="B1805" t="str">
            <v>CURVA 90 GRAUS DE FERRO GALVANIZADO, COM ROSCA BSP MACHO/FEMEA, DE 2"</v>
          </cell>
          <cell r="C1805" t="str">
            <v xml:space="preserve">UN    </v>
          </cell>
          <cell r="D1805" t="str">
            <v>67,31</v>
          </cell>
        </row>
        <row r="1806">
          <cell r="A1806">
            <v>1804</v>
          </cell>
          <cell r="B1806" t="str">
            <v>CURVA 90 GRAUS DE FERRO GALVANIZADO, COM ROSCA BSP MACHO/FEMEA, DE 3/4"</v>
          </cell>
          <cell r="C1806" t="str">
            <v xml:space="preserve">UN    </v>
          </cell>
          <cell r="D1806" t="str">
            <v>11,86</v>
          </cell>
        </row>
        <row r="1807">
          <cell r="A1807">
            <v>1807</v>
          </cell>
          <cell r="B1807" t="str">
            <v>CURVA 90 GRAUS DE FERRO GALVANIZADO, COM ROSCA BSP MACHO/FEMEA, DE 3"</v>
          </cell>
          <cell r="C1807" t="str">
            <v xml:space="preserve">UN    </v>
          </cell>
          <cell r="D1807" t="str">
            <v>161,74</v>
          </cell>
        </row>
        <row r="1808">
          <cell r="A1808">
            <v>1808</v>
          </cell>
          <cell r="B1808" t="str">
            <v>CURVA 90 GRAUS DE FERRO GALVANIZADO, COM ROSCA BSP MACHO/FEMEA, DE 4"</v>
          </cell>
          <cell r="C1808" t="str">
            <v xml:space="preserve">UN    </v>
          </cell>
          <cell r="D1808" t="str">
            <v>324,26</v>
          </cell>
        </row>
        <row r="1809">
          <cell r="A1809">
            <v>1797</v>
          </cell>
          <cell r="B1809" t="str">
            <v>CURVA 90 GRAUS DE FERRO GALVANIZADO, COM ROSCA BSP MACHO, DE 1 1/2"</v>
          </cell>
          <cell r="C1809" t="str">
            <v xml:space="preserve">UN    </v>
          </cell>
          <cell r="D1809" t="str">
            <v>48,63</v>
          </cell>
        </row>
        <row r="1810">
          <cell r="A1810">
            <v>1796</v>
          </cell>
          <cell r="B1810" t="str">
            <v>CURVA 90 GRAUS DE FERRO GALVANIZADO, COM ROSCA BSP MACHO, DE 1 1/4"</v>
          </cell>
          <cell r="C1810" t="str">
            <v xml:space="preserve">UN    </v>
          </cell>
          <cell r="D1810" t="str">
            <v>37,30</v>
          </cell>
        </row>
        <row r="1811">
          <cell r="A1811">
            <v>1794</v>
          </cell>
          <cell r="B1811" t="str">
            <v>CURVA 90 GRAUS DE FERRO GALVANIZADO, COM ROSCA BSP MACHO, DE 1/2"</v>
          </cell>
          <cell r="C1811" t="str">
            <v xml:space="preserve">UN    </v>
          </cell>
          <cell r="D1811" t="str">
            <v>8,90</v>
          </cell>
        </row>
        <row r="1812">
          <cell r="A1812">
            <v>1816</v>
          </cell>
          <cell r="B1812" t="str">
            <v>CURVA 90 GRAUS DE FERRO GALVANIZADO, COM ROSCA BSP MACHO, DE 1"</v>
          </cell>
          <cell r="C1812" t="str">
            <v xml:space="preserve">UN    </v>
          </cell>
          <cell r="D1812" t="str">
            <v>20,08</v>
          </cell>
        </row>
        <row r="1813">
          <cell r="A1813">
            <v>1815</v>
          </cell>
          <cell r="B1813" t="str">
            <v>CURVA 90 GRAUS DE FERRO GALVANIZADO, COM ROSCA BSP MACHO, DE 2 1/2"</v>
          </cell>
          <cell r="C1813" t="str">
            <v xml:space="preserve">UN    </v>
          </cell>
          <cell r="D1813" t="str">
            <v>154,20</v>
          </cell>
        </row>
        <row r="1814">
          <cell r="A1814">
            <v>1798</v>
          </cell>
          <cell r="B1814" t="str">
            <v>CURVA 90 GRAUS DE FERRO GALVANIZADO, COM ROSCA BSP MACHO, DE 2"</v>
          </cell>
          <cell r="C1814" t="str">
            <v xml:space="preserve">UN    </v>
          </cell>
          <cell r="D1814" t="str">
            <v>69,00</v>
          </cell>
        </row>
        <row r="1815">
          <cell r="A1815">
            <v>1795</v>
          </cell>
          <cell r="B1815" t="str">
            <v>CURVA 90 GRAUS DE FERRO GALVANIZADO, COM ROSCA BSP MACHO, DE 3/4"</v>
          </cell>
          <cell r="C1815" t="str">
            <v xml:space="preserve">UN    </v>
          </cell>
          <cell r="D1815" t="str">
            <v>12,33</v>
          </cell>
        </row>
        <row r="1816">
          <cell r="A1816">
            <v>1799</v>
          </cell>
          <cell r="B1816" t="str">
            <v>CURVA 90 GRAUS DE FERRO GALVANIZADO, COM ROSCA BSP MACHO, DE 3"</v>
          </cell>
          <cell r="C1816" t="str">
            <v xml:space="preserve">UN    </v>
          </cell>
          <cell r="D1816" t="str">
            <v>200,83</v>
          </cell>
        </row>
        <row r="1817">
          <cell r="A1817">
            <v>1800</v>
          </cell>
          <cell r="B1817" t="str">
            <v>CURVA 90 GRAUS DE FERRO GALVANIZADO, COM ROSCA BSP MACHO, DE 4"</v>
          </cell>
          <cell r="C1817" t="str">
            <v xml:space="preserve">UN    </v>
          </cell>
          <cell r="D1817" t="str">
            <v>383,42</v>
          </cell>
        </row>
        <row r="1818">
          <cell r="A1818">
            <v>1802</v>
          </cell>
          <cell r="B1818" t="str">
            <v>CURVA 90 GRAUS DE FERRO GALVANIZADO, COM ROSCA BSP MACHO, DE 6"</v>
          </cell>
          <cell r="C1818" t="str">
            <v xml:space="preserve">UN    </v>
          </cell>
          <cell r="D1818" t="str">
            <v>959,08</v>
          </cell>
        </row>
        <row r="1819">
          <cell r="A1819">
            <v>40385</v>
          </cell>
          <cell r="B1819" t="str">
            <v>CURVA 90 GRAUS EM ACO CARBONO, RAIO CURTO, SOLDAVEL, PRESSAO 3.000 LBS, DN 1 1/2"</v>
          </cell>
          <cell r="C1819" t="str">
            <v xml:space="preserve">UN    </v>
          </cell>
          <cell r="D1819" t="str">
            <v>43,36</v>
          </cell>
        </row>
        <row r="1820">
          <cell r="A1820">
            <v>40383</v>
          </cell>
          <cell r="B1820" t="str">
            <v>CURVA 90 GRAUS EM ACO CARBONO, RAIO CURTO, SOLDAVEL, PRESSAO 3.000 LBS, DN 1 1/4"</v>
          </cell>
          <cell r="C1820" t="str">
            <v xml:space="preserve">UN    </v>
          </cell>
          <cell r="D1820" t="str">
            <v>29,69</v>
          </cell>
        </row>
        <row r="1821">
          <cell r="A1821">
            <v>40378</v>
          </cell>
          <cell r="B1821" t="str">
            <v>CURVA 90 GRAUS EM ACO CARBONO, RAIO CURTO, SOLDAVEL, PRESSAO 3.000 LBS, DN 1/2"</v>
          </cell>
          <cell r="C1821" t="str">
            <v xml:space="preserve">UN    </v>
          </cell>
          <cell r="D1821" t="str">
            <v>10,26</v>
          </cell>
        </row>
        <row r="1822">
          <cell r="A1822">
            <v>40382</v>
          </cell>
          <cell r="B1822" t="str">
            <v>CURVA 90 GRAUS EM ACO CARBONO, RAIO CURTO, SOLDAVEL, PRESSAO 3.000 LBS, DN 1"</v>
          </cell>
          <cell r="C1822" t="str">
            <v xml:space="preserve">UN    </v>
          </cell>
          <cell r="D1822" t="str">
            <v>19,42</v>
          </cell>
        </row>
        <row r="1823">
          <cell r="A1823">
            <v>40422</v>
          </cell>
          <cell r="B1823" t="str">
            <v>CURVA 90 GRAUS EM ACO CARBONO, RAIO CURTO, SOLDAVEL, PRESSAO 3.000 LBS, DN 2 1/2"</v>
          </cell>
          <cell r="C1823" t="str">
            <v xml:space="preserve">UN    </v>
          </cell>
          <cell r="D1823" t="str">
            <v>132,31</v>
          </cell>
        </row>
        <row r="1824">
          <cell r="A1824">
            <v>40387</v>
          </cell>
          <cell r="B1824" t="str">
            <v>CURVA 90 GRAUS EM ACO CARBONO, RAIO CURTO, SOLDAVEL, PRESSAO 3.000 LBS, DN 2"</v>
          </cell>
          <cell r="C1824" t="str">
            <v xml:space="preserve">UN    </v>
          </cell>
          <cell r="D1824" t="str">
            <v>67,37</v>
          </cell>
        </row>
        <row r="1825">
          <cell r="A1825">
            <v>40380</v>
          </cell>
          <cell r="B1825" t="str">
            <v>CURVA 90 GRAUS EM ACO CARBONO, RAIO CURTO, SOLDAVEL, PRESSAO 3.000 LBS, DN 3/4"</v>
          </cell>
          <cell r="C1825" t="str">
            <v xml:space="preserve">UN    </v>
          </cell>
          <cell r="D1825" t="str">
            <v>13,68</v>
          </cell>
        </row>
        <row r="1826">
          <cell r="A1826">
            <v>40390</v>
          </cell>
          <cell r="B1826" t="str">
            <v>CURVA 90 GRAUS EM ACO CARBONO, RAIO CURTO, SOLDAVEL, PRESSAO 3.000 LBS, DN 3"</v>
          </cell>
          <cell r="C1826" t="str">
            <v xml:space="preserve">UN    </v>
          </cell>
          <cell r="D1826" t="str">
            <v>278,67</v>
          </cell>
        </row>
        <row r="1827">
          <cell r="A1827">
            <v>40413</v>
          </cell>
          <cell r="B1827" t="str">
            <v>CURVA 90 GRAUS RANHURADA EM FERRO FUNDIDO, DN 50 MM (2")</v>
          </cell>
          <cell r="C1827" t="str">
            <v xml:space="preserve">UN    </v>
          </cell>
          <cell r="D1827" t="str">
            <v>17,90</v>
          </cell>
        </row>
        <row r="1828">
          <cell r="A1828">
            <v>40415</v>
          </cell>
          <cell r="B1828" t="str">
            <v>CURVA 90 GRAUS RANHURADA EM FERRO FUNDIDO, DN 65 MM (2 1/2")</v>
          </cell>
          <cell r="C1828" t="str">
            <v xml:space="preserve">UN    </v>
          </cell>
          <cell r="D1828" t="str">
            <v>25,50</v>
          </cell>
        </row>
        <row r="1829">
          <cell r="A1829">
            <v>40417</v>
          </cell>
          <cell r="B1829" t="str">
            <v>CURVA 90 GRAUS RANHURADA EM FERRO FUNDIDO, DN 80 MM (3")</v>
          </cell>
          <cell r="C1829" t="str">
            <v xml:space="preserve">UN    </v>
          </cell>
          <cell r="D1829" t="str">
            <v>30,09</v>
          </cell>
        </row>
        <row r="1830">
          <cell r="A1830">
            <v>39271</v>
          </cell>
          <cell r="B1830" t="str">
            <v>CURVA 90 GRAUS, CURTA, DE PVC RIGIDO ROSCAVEL, DE 1/2", PARA ELETRODUTO</v>
          </cell>
          <cell r="C1830" t="str">
            <v xml:space="preserve">UN    </v>
          </cell>
          <cell r="D1830" t="str">
            <v>1,28</v>
          </cell>
        </row>
        <row r="1831">
          <cell r="A1831">
            <v>39273</v>
          </cell>
          <cell r="B1831" t="str">
            <v>CURVA 90 GRAUS, CURTA, DE PVC RIGIDO ROSCAVEL, DE 1", PARA ELETRODUTO</v>
          </cell>
          <cell r="C1831" t="str">
            <v xml:space="preserve">UN    </v>
          </cell>
          <cell r="D1831" t="str">
            <v>2,17</v>
          </cell>
        </row>
        <row r="1832">
          <cell r="A1832">
            <v>39272</v>
          </cell>
          <cell r="B1832" t="str">
            <v>CURVA 90 GRAUS, CURTA, DE PVC RIGIDO ROSCAVEL, DE 3/4", PARA ELETRODUTO</v>
          </cell>
          <cell r="C1832" t="str">
            <v xml:space="preserve">UN    </v>
          </cell>
          <cell r="D1832" t="str">
            <v>1,57</v>
          </cell>
        </row>
        <row r="1833">
          <cell r="A1833">
            <v>1875</v>
          </cell>
          <cell r="B1833" t="str">
            <v>CURVA 90 GRAUS, LONGA, DE PVC RIGIDO ROSCAVEL, DE 1 1/2", PARA ELETRODUTO</v>
          </cell>
          <cell r="C1833" t="str">
            <v xml:space="preserve">UN    </v>
          </cell>
          <cell r="D1833" t="str">
            <v>3,48</v>
          </cell>
        </row>
        <row r="1834">
          <cell r="A1834">
            <v>1874</v>
          </cell>
          <cell r="B1834" t="str">
            <v>CURVA 90 GRAUS, LONGA, DE PVC RIGIDO ROSCAVEL, DE 1 1/4", PARA ELETRODUTO</v>
          </cell>
          <cell r="C1834" t="str">
            <v xml:space="preserve">UN    </v>
          </cell>
          <cell r="D1834" t="str">
            <v>2,87</v>
          </cell>
        </row>
        <row r="1835">
          <cell r="A1835">
            <v>1870</v>
          </cell>
          <cell r="B1835" t="str">
            <v>CURVA 90 GRAUS, LONGA, DE PVC RIGIDO ROSCAVEL, DE 1/2", PARA ELETRODUTO</v>
          </cell>
          <cell r="C1835" t="str">
            <v xml:space="preserve">UN    </v>
          </cell>
          <cell r="D1835" t="str">
            <v>1,66</v>
          </cell>
        </row>
        <row r="1836">
          <cell r="A1836">
            <v>1884</v>
          </cell>
          <cell r="B1836" t="str">
            <v>CURVA 90 GRAUS, LONGA, DE PVC RIGIDO ROSCAVEL, DE 1", PARA ELETRODUTO</v>
          </cell>
          <cell r="C1836" t="str">
            <v xml:space="preserve">UN    </v>
          </cell>
          <cell r="D1836" t="str">
            <v>2,55</v>
          </cell>
        </row>
        <row r="1837">
          <cell r="A1837">
            <v>1887</v>
          </cell>
          <cell r="B1837" t="str">
            <v>CURVA 90 GRAUS, LONGA, DE PVC RIGIDO ROSCAVEL, DE 2 1/2", PARA ELETRODUTO</v>
          </cell>
          <cell r="C1837" t="str">
            <v xml:space="preserve">UN    </v>
          </cell>
          <cell r="D1837" t="str">
            <v>14,43</v>
          </cell>
        </row>
        <row r="1838">
          <cell r="A1838">
            <v>1876</v>
          </cell>
          <cell r="B1838" t="str">
            <v>CURVA 90 GRAUS, LONGA, DE PVC RIGIDO ROSCAVEL, DE 2", PARA ELETRODUTO</v>
          </cell>
          <cell r="C1838" t="str">
            <v xml:space="preserve">UN    </v>
          </cell>
          <cell r="D1838" t="str">
            <v>5,65</v>
          </cell>
        </row>
        <row r="1839">
          <cell r="A1839">
            <v>1879</v>
          </cell>
          <cell r="B1839" t="str">
            <v>CURVA 90 GRAUS, LONGA, DE PVC RIGIDO ROSCAVEL, DE 3/4", PARA ELETRODUTO</v>
          </cell>
          <cell r="C1839" t="str">
            <v xml:space="preserve">UN    </v>
          </cell>
          <cell r="D1839" t="str">
            <v>1,68</v>
          </cell>
        </row>
        <row r="1840">
          <cell r="A1840">
            <v>1877</v>
          </cell>
          <cell r="B1840" t="str">
            <v>CURVA 90 GRAUS, LONGA, DE PVC RIGIDO ROSCAVEL, DE 3", PARA ELETRODUTO</v>
          </cell>
          <cell r="C1840" t="str">
            <v xml:space="preserve">UN    </v>
          </cell>
          <cell r="D1840" t="str">
            <v>14,45</v>
          </cell>
        </row>
        <row r="1841">
          <cell r="A1841">
            <v>1878</v>
          </cell>
          <cell r="B1841" t="str">
            <v>CURVA 90 GRAUS, LONGA, DE PVC RIGIDO ROSCAVEL, DE 4", PARA ELETRODUTO</v>
          </cell>
          <cell r="C1841" t="str">
            <v xml:space="preserve">UN    </v>
          </cell>
          <cell r="D1841" t="str">
            <v>29,03</v>
          </cell>
        </row>
        <row r="1842">
          <cell r="A1842">
            <v>2621</v>
          </cell>
          <cell r="B1842" t="str">
            <v>CURVA 90 GRAUS, PARA ELETRODUTO, EM ACO GALVANIZADO ELETROLITICO, DIAMETRO DE 100 MM (4")</v>
          </cell>
          <cell r="C1842" t="str">
            <v xml:space="preserve">UN    </v>
          </cell>
          <cell r="D1842" t="str">
            <v>123,64</v>
          </cell>
        </row>
        <row r="1843">
          <cell r="A1843">
            <v>2616</v>
          </cell>
          <cell r="B1843" t="str">
            <v>CURVA 90 GRAUS, PARA ELETRODUTO, EM ACO GALVANIZADO ELETROLITICO, DIAMETRO DE 15 MM (1/2")</v>
          </cell>
          <cell r="C1843" t="str">
            <v xml:space="preserve">UN    </v>
          </cell>
          <cell r="D1843" t="str">
            <v>3,50</v>
          </cell>
        </row>
        <row r="1844">
          <cell r="A1844">
            <v>2633</v>
          </cell>
          <cell r="B1844" t="str">
            <v>CURVA 90 GRAUS, PARA ELETRODUTO, EM ACO GALVANIZADO ELETROLITICO, DIAMETRO DE 20 MM (3/4")</v>
          </cell>
          <cell r="C1844" t="str">
            <v xml:space="preserve">UN    </v>
          </cell>
          <cell r="D1844" t="str">
            <v>3,96</v>
          </cell>
        </row>
        <row r="1845">
          <cell r="A1845">
            <v>2617</v>
          </cell>
          <cell r="B1845" t="str">
            <v>CURVA 90 GRAUS, PARA ELETRODUTO, EM ACO GALVANIZADO ELETROLITICO, DIAMETRO DE 25 MM (1")</v>
          </cell>
          <cell r="C1845" t="str">
            <v xml:space="preserve">UN    </v>
          </cell>
          <cell r="D1845" t="str">
            <v>5,38</v>
          </cell>
        </row>
        <row r="1846">
          <cell r="A1846">
            <v>2618</v>
          </cell>
          <cell r="B1846" t="str">
            <v>CURVA 90 GRAUS, PARA ELETRODUTO, EM ACO GALVANIZADO ELETROLITICO, DIAMETRO DE 32 MM (1 1/4")</v>
          </cell>
          <cell r="C1846" t="str">
            <v xml:space="preserve">UN    </v>
          </cell>
          <cell r="D1846" t="str">
            <v>12,24</v>
          </cell>
        </row>
        <row r="1847">
          <cell r="A1847">
            <v>2632</v>
          </cell>
          <cell r="B1847" t="str">
            <v>CURVA 90 GRAUS, PARA ELETRODUTO, EM ACO GALVANIZADO ELETROLITICO, DIAMETRO DE 40 MM (1 1/2")</v>
          </cell>
          <cell r="C1847" t="str">
            <v xml:space="preserve">UN    </v>
          </cell>
          <cell r="D1847" t="str">
            <v>14,94</v>
          </cell>
        </row>
        <row r="1848">
          <cell r="A1848">
            <v>2631</v>
          </cell>
          <cell r="B1848" t="str">
            <v>CURVA 90 GRAUS, PARA ELETRODUTO, EM ACO GALVANIZADO ELETROLITICO, DIAMETRO DE 50 MM (2")</v>
          </cell>
          <cell r="C1848" t="str">
            <v xml:space="preserve">UN    </v>
          </cell>
          <cell r="D1848" t="str">
            <v>21,93</v>
          </cell>
        </row>
        <row r="1849">
          <cell r="A1849">
            <v>2619</v>
          </cell>
          <cell r="B1849" t="str">
            <v>CURVA 90 GRAUS, PARA ELETRODUTO, EM ACO GALVANIZADO ELETROLITICO, DIAMETRO DE 65 MM (2 1/2")</v>
          </cell>
          <cell r="C1849" t="str">
            <v xml:space="preserve">UN    </v>
          </cell>
          <cell r="D1849" t="str">
            <v>55,53</v>
          </cell>
        </row>
        <row r="1850">
          <cell r="A1850">
            <v>2620</v>
          </cell>
          <cell r="B1850" t="str">
            <v>CURVA 90 GRAUS, PARA ELETRODUTO, EM ACO GALVANIZADO ELETROLITICO, DIAMETRO DE 80 MM (3")</v>
          </cell>
          <cell r="C1850" t="str">
            <v xml:space="preserve">UN    </v>
          </cell>
          <cell r="D1850" t="str">
            <v>72,90</v>
          </cell>
        </row>
        <row r="1851">
          <cell r="A1851">
            <v>25968</v>
          </cell>
          <cell r="B1851" t="str">
            <v>DENTE PARA FRESADORA</v>
          </cell>
          <cell r="C1851" t="str">
            <v xml:space="preserve">UN    </v>
          </cell>
          <cell r="D1851" t="str">
            <v>41,06</v>
          </cell>
        </row>
        <row r="1852">
          <cell r="A1852">
            <v>38369</v>
          </cell>
          <cell r="B1852" t="str">
            <v>DESEMPENADEIRA DE ACO DENTADA 12 X *25* CM, DENTES 8 X 8 MM, CABO FECHADO DE MADEIRA</v>
          </cell>
          <cell r="C1852" t="str">
            <v xml:space="preserve">UN    </v>
          </cell>
          <cell r="D1852" t="str">
            <v>13,85</v>
          </cell>
        </row>
        <row r="1853">
          <cell r="A1853">
            <v>38370</v>
          </cell>
          <cell r="B1853" t="str">
            <v>DESEMPENADEIRA DE ACO LISA 12 X *25* CM COM CABO FECHADO DE MADEIRA</v>
          </cell>
          <cell r="C1853" t="str">
            <v xml:space="preserve">UN    </v>
          </cell>
          <cell r="D1853" t="str">
            <v>13,85</v>
          </cell>
        </row>
        <row r="1854">
          <cell r="A1854">
            <v>38372</v>
          </cell>
          <cell r="B1854" t="str">
            <v>DESEMPENADEIRA PLASTICA LISA *14 X 27* CM</v>
          </cell>
          <cell r="C1854" t="str">
            <v xml:space="preserve">UN    </v>
          </cell>
          <cell r="D1854" t="str">
            <v>14,75</v>
          </cell>
        </row>
        <row r="1855">
          <cell r="A1855">
            <v>2357</v>
          </cell>
          <cell r="B1855" t="str">
            <v>DESENHISTA COPISTA</v>
          </cell>
          <cell r="C1855" t="str">
            <v xml:space="preserve">H     </v>
          </cell>
          <cell r="D1855" t="str">
            <v>17,28</v>
          </cell>
        </row>
        <row r="1856">
          <cell r="A1856">
            <v>40806</v>
          </cell>
          <cell r="B1856" t="str">
            <v>DESENHISTA COPISTA (MENSALISTA)</v>
          </cell>
          <cell r="C1856" t="str">
            <v xml:space="preserve">MES   </v>
          </cell>
          <cell r="D1856" t="str">
            <v>3.013,58</v>
          </cell>
        </row>
        <row r="1857">
          <cell r="A1857">
            <v>2355</v>
          </cell>
          <cell r="B1857" t="str">
            <v>DESENHISTA DETALHISTA</v>
          </cell>
          <cell r="C1857" t="str">
            <v xml:space="preserve">H     </v>
          </cell>
          <cell r="D1857" t="str">
            <v>22,92</v>
          </cell>
        </row>
        <row r="1858">
          <cell r="A1858">
            <v>40805</v>
          </cell>
          <cell r="B1858" t="str">
            <v>DESENHISTA DETALHISTA (MENSALISTA)</v>
          </cell>
          <cell r="C1858" t="str">
            <v xml:space="preserve">MES   </v>
          </cell>
          <cell r="D1858" t="str">
            <v>3.995,22</v>
          </cell>
        </row>
        <row r="1859">
          <cell r="A1859">
            <v>2358</v>
          </cell>
          <cell r="B1859" t="str">
            <v>DESENHISTA PROJETISTA</v>
          </cell>
          <cell r="C1859" t="str">
            <v xml:space="preserve">H     </v>
          </cell>
          <cell r="D1859" t="str">
            <v>14,63</v>
          </cell>
        </row>
        <row r="1860">
          <cell r="A1860">
            <v>40807</v>
          </cell>
          <cell r="B1860" t="str">
            <v>DESENHISTA PROJETISTA (MENSALISTA)</v>
          </cell>
          <cell r="C1860" t="str">
            <v xml:space="preserve">MES   </v>
          </cell>
          <cell r="D1860" t="str">
            <v>2.552,45</v>
          </cell>
        </row>
        <row r="1861">
          <cell r="A1861">
            <v>2359</v>
          </cell>
          <cell r="B1861" t="str">
            <v>DESENHISTA TECNICO AUXILIAR</v>
          </cell>
          <cell r="C1861" t="str">
            <v xml:space="preserve">H     </v>
          </cell>
          <cell r="D1861" t="str">
            <v>20,22</v>
          </cell>
        </row>
        <row r="1862">
          <cell r="A1862">
            <v>40808</v>
          </cell>
          <cell r="B1862" t="str">
            <v>DESENHISTA TECNICO AUXILIAR (MENSALISTA)</v>
          </cell>
          <cell r="C1862" t="str">
            <v xml:space="preserve">MES   </v>
          </cell>
          <cell r="D1862" t="str">
            <v>3.525,65</v>
          </cell>
        </row>
        <row r="1863">
          <cell r="A1863">
            <v>43144</v>
          </cell>
          <cell r="B1863" t="str">
            <v>DESMOLDANTE PARA CONCRETO ESTAMPADO</v>
          </cell>
          <cell r="C1863" t="str">
            <v xml:space="preserve">KG    </v>
          </cell>
          <cell r="D1863" t="str">
            <v>36,06</v>
          </cell>
        </row>
        <row r="1864">
          <cell r="A1864">
            <v>39397</v>
          </cell>
          <cell r="B1864" t="str">
            <v>DESMOLDANTE PARA FORMAS METALICAS A BASE DE OLEO VEGETAL</v>
          </cell>
          <cell r="C1864" t="str">
            <v xml:space="preserve">L     </v>
          </cell>
          <cell r="D1864" t="str">
            <v>16,43</v>
          </cell>
        </row>
        <row r="1865">
          <cell r="A1865">
            <v>2692</v>
          </cell>
          <cell r="B1865" t="str">
            <v>DESMOLDANTE PROTETOR PARA FORMAS DE MADEIRA, DE BASE OLEOSA EMULSIONADA EM AGUA</v>
          </cell>
          <cell r="C1865" t="str">
            <v xml:space="preserve">L     </v>
          </cell>
          <cell r="D1865" t="str">
            <v>6,63</v>
          </cell>
        </row>
        <row r="1866">
          <cell r="A1866">
            <v>5330</v>
          </cell>
          <cell r="B1866" t="str">
            <v>DILUENTE EPOXI</v>
          </cell>
          <cell r="C1866" t="str">
            <v xml:space="preserve">L     </v>
          </cell>
          <cell r="D1866" t="str">
            <v>34,78</v>
          </cell>
        </row>
        <row r="1867">
          <cell r="A1867">
            <v>26017</v>
          </cell>
          <cell r="B1867" t="str">
            <v>DISCO DE BORRACHA PARA LIXADEIRA RIGIDO 7 " COM ARRUELA CENTRAL</v>
          </cell>
          <cell r="C1867" t="str">
            <v xml:space="preserve">UN    </v>
          </cell>
          <cell r="D1867" t="str">
            <v>19,46</v>
          </cell>
        </row>
        <row r="1868">
          <cell r="A1868">
            <v>25931</v>
          </cell>
          <cell r="B1868" t="str">
            <v>DISCO DE CORTE DIAMANTADO SEGMENTADO DIAMETRO DE 180 MM PARA ESMERILHADEIRA 7 "</v>
          </cell>
          <cell r="C1868" t="str">
            <v xml:space="preserve">UN    </v>
          </cell>
          <cell r="D1868" t="str">
            <v>61,85</v>
          </cell>
        </row>
        <row r="1869">
          <cell r="A1869">
            <v>38140</v>
          </cell>
          <cell r="B1869" t="str">
            <v>DISCO DE CORTE DIAMANTADO SEGMENTADO PARA CONCRETO, DIAMETRO DE 110 MM, FURO DE 20 MM</v>
          </cell>
          <cell r="C1869" t="str">
            <v xml:space="preserve">UN    </v>
          </cell>
          <cell r="D1869" t="str">
            <v>15,00</v>
          </cell>
        </row>
        <row r="1870">
          <cell r="A1870">
            <v>13887</v>
          </cell>
          <cell r="B1870" t="str">
            <v>DISCO DE CORTE DIAMANTADO SEGMENTADO PARA CONCRETO, DIAMETRO DE 350 MM, FURO DE 1 " (14 X 1 ")</v>
          </cell>
          <cell r="C1870" t="str">
            <v xml:space="preserve">UN    </v>
          </cell>
          <cell r="D1870" t="str">
            <v>355,13</v>
          </cell>
        </row>
        <row r="1871">
          <cell r="A1871">
            <v>26018</v>
          </cell>
          <cell r="B1871" t="str">
            <v>DISCO DE CORTE PARA METAL COM DUAS TELAS 12 X 1/8 X 3/4 " (300 X 3,2 X 19,05 MM)</v>
          </cell>
          <cell r="C1871" t="str">
            <v xml:space="preserve">UN    </v>
          </cell>
          <cell r="D1871" t="str">
            <v>15,81</v>
          </cell>
        </row>
        <row r="1872">
          <cell r="A1872">
            <v>26019</v>
          </cell>
          <cell r="B1872" t="str">
            <v>DISCO DE DESBASTE PARA METAL FERROSO EM GERAL, COM TRES TELAS,  9 X 1/4 X 7/8 " (228,6 X 6,4 X 22,2 MM)</v>
          </cell>
          <cell r="C1872" t="str">
            <v xml:space="preserve">UN    </v>
          </cell>
          <cell r="D1872" t="str">
            <v>14,93</v>
          </cell>
        </row>
        <row r="1873">
          <cell r="A1873">
            <v>26020</v>
          </cell>
          <cell r="B1873" t="str">
            <v>DISCO DE LIXA PARA METAL, DIAMETRO = 180 MM, GRAO 120</v>
          </cell>
          <cell r="C1873" t="str">
            <v xml:space="preserve">UN    </v>
          </cell>
          <cell r="D1873" t="str">
            <v>3,89</v>
          </cell>
        </row>
        <row r="1874">
          <cell r="A1874">
            <v>34544</v>
          </cell>
          <cell r="B1874" t="str">
            <v>DISJUNTOR  TERMOMAGNETICO TRIPOLAR 3 X 400 A / ICC - 25 KA</v>
          </cell>
          <cell r="C1874" t="str">
            <v xml:space="preserve">UN    </v>
          </cell>
          <cell r="D1874" t="str">
            <v>1.101,61</v>
          </cell>
        </row>
        <row r="1875">
          <cell r="A1875">
            <v>34729</v>
          </cell>
          <cell r="B1875" t="str">
            <v>DISJUNTOR TERMICO E MAGNETICO AJUSTAVEIS, TRIPOLAR DE 100 ATE 250A, CAPACIDADE DE INTERRUPCAO DE 35KA</v>
          </cell>
          <cell r="C1875" t="str">
            <v xml:space="preserve">UN    </v>
          </cell>
          <cell r="D1875" t="str">
            <v>866,59</v>
          </cell>
        </row>
        <row r="1876">
          <cell r="A1876">
            <v>34734</v>
          </cell>
          <cell r="B1876" t="str">
            <v>DISJUNTOR TERMICO E MAGNETICO AJUSTAVEIS, TRIPOLAR DE 300 ATE 400A, CAPACIDADE DE INTERRUPCAO DE 35KA</v>
          </cell>
          <cell r="C1876" t="str">
            <v xml:space="preserve">UN    </v>
          </cell>
          <cell r="D1876" t="str">
            <v>1.341,75</v>
          </cell>
        </row>
        <row r="1877">
          <cell r="A1877">
            <v>34738</v>
          </cell>
          <cell r="B1877" t="str">
            <v>DISJUNTOR TERMICO E MAGNETICO AJUSTAVEIS, TRIPOLAR DE 450 ATE 600A, CAPACIDADE DE INTERRUPCAO DE 35KA</v>
          </cell>
          <cell r="C1877" t="str">
            <v xml:space="preserve">UN    </v>
          </cell>
          <cell r="D1877" t="str">
            <v>3.134,76</v>
          </cell>
        </row>
        <row r="1878">
          <cell r="A1878">
            <v>2391</v>
          </cell>
          <cell r="B1878" t="str">
            <v>DISJUNTOR TERMOMAGNETICO TRIPOLAR 125A</v>
          </cell>
          <cell r="C1878" t="str">
            <v xml:space="preserve">UN    </v>
          </cell>
          <cell r="D1878" t="str">
            <v>254,96</v>
          </cell>
        </row>
        <row r="1879">
          <cell r="A1879">
            <v>2374</v>
          </cell>
          <cell r="B1879" t="str">
            <v>DISJUNTOR TERMOMAGNETICO TRIPOLAR 150 A / 600 V, TIPO FXD / ICC - 35 KA</v>
          </cell>
          <cell r="C1879" t="str">
            <v xml:space="preserve">UN    </v>
          </cell>
          <cell r="D1879" t="str">
            <v>289,24</v>
          </cell>
        </row>
        <row r="1880">
          <cell r="A1880">
            <v>2377</v>
          </cell>
          <cell r="B1880" t="str">
            <v>DISJUNTOR TERMOMAGNETICO TRIPOLAR 200 A / 600 V, TIPO FXD / ICC - 35 KA</v>
          </cell>
          <cell r="C1880" t="str">
            <v xml:space="preserve">UN    </v>
          </cell>
          <cell r="D1880" t="str">
            <v>405,92</v>
          </cell>
        </row>
        <row r="1881">
          <cell r="A1881">
            <v>2393</v>
          </cell>
          <cell r="B1881" t="str">
            <v>DISJUNTOR TERMOMAGNETICO TRIPOLAR 250 A / 600 V, TIPO FXD</v>
          </cell>
          <cell r="C1881" t="str">
            <v xml:space="preserve">UN    </v>
          </cell>
          <cell r="D1881" t="str">
            <v>679,77</v>
          </cell>
        </row>
        <row r="1882">
          <cell r="A1882">
            <v>34705</v>
          </cell>
          <cell r="B1882" t="str">
            <v>DISJUNTOR TERMOMAGNETICO TRIPOLAR 3  X 250 A/ICC - 25 KA</v>
          </cell>
          <cell r="C1882" t="str">
            <v xml:space="preserve">UN    </v>
          </cell>
          <cell r="D1882" t="str">
            <v>594,56</v>
          </cell>
        </row>
        <row r="1883">
          <cell r="A1883">
            <v>34707</v>
          </cell>
          <cell r="B1883" t="str">
            <v>DISJUNTOR TERMOMAGNETICO TRIPOLAR 3 X 350 A/ICC - 25 KA</v>
          </cell>
          <cell r="C1883" t="str">
            <v xml:space="preserve">UN    </v>
          </cell>
          <cell r="D1883" t="str">
            <v>1.101,73</v>
          </cell>
        </row>
        <row r="1884">
          <cell r="A1884">
            <v>2378</v>
          </cell>
          <cell r="B1884" t="str">
            <v>DISJUNTOR TERMOMAGNETICO TRIPOLAR 300 A / 600 V, TIPO JXD / ICC - 40 KA</v>
          </cell>
          <cell r="C1884" t="str">
            <v xml:space="preserve">UN    </v>
          </cell>
          <cell r="D1884" t="str">
            <v>933,76</v>
          </cell>
        </row>
        <row r="1885">
          <cell r="A1885">
            <v>2379</v>
          </cell>
          <cell r="B1885" t="str">
            <v>DISJUNTOR TERMOMAGNETICO TRIPOLAR 400 A / 600 V, TIPO JXD / ICC - 40 KA</v>
          </cell>
          <cell r="C1885" t="str">
            <v xml:space="preserve">UN    </v>
          </cell>
          <cell r="D1885" t="str">
            <v>933,76</v>
          </cell>
        </row>
        <row r="1886">
          <cell r="A1886">
            <v>2376</v>
          </cell>
          <cell r="B1886" t="str">
            <v>DISJUNTOR TERMOMAGNETICO TRIPOLAR 600 A / 600 V, TIPO LXD / ICC - 40 KA</v>
          </cell>
          <cell r="C1886" t="str">
            <v xml:space="preserve">UN    </v>
          </cell>
          <cell r="D1886" t="str">
            <v>1.537,89</v>
          </cell>
        </row>
        <row r="1887">
          <cell r="A1887">
            <v>2394</v>
          </cell>
          <cell r="B1887" t="str">
            <v>DISJUNTOR TERMOMAGNETICO TRIPOLAR 800 A / 600 V, TIPO LMXD</v>
          </cell>
          <cell r="C1887" t="str">
            <v xml:space="preserve">UN    </v>
          </cell>
          <cell r="D1887" t="str">
            <v>3.287,73</v>
          </cell>
        </row>
        <row r="1888">
          <cell r="A1888">
            <v>34686</v>
          </cell>
          <cell r="B1888" t="str">
            <v>DISJUNTOR TIPO DIN / IEC, MONOPOLAR DE 40  ATE 50A</v>
          </cell>
          <cell r="C1888" t="str">
            <v xml:space="preserve">UN    </v>
          </cell>
          <cell r="D1888" t="str">
            <v>9,87</v>
          </cell>
        </row>
        <row r="1889">
          <cell r="A1889">
            <v>34616</v>
          </cell>
          <cell r="B1889" t="str">
            <v>DISJUNTOR TIPO DIN/IEC, BIPOLAR DE 6 ATE 32A</v>
          </cell>
          <cell r="C1889" t="str">
            <v xml:space="preserve">UN    </v>
          </cell>
          <cell r="D1889" t="str">
            <v>38,15</v>
          </cell>
        </row>
        <row r="1890">
          <cell r="A1890">
            <v>34623</v>
          </cell>
          <cell r="B1890" t="str">
            <v>DISJUNTOR TIPO DIN/IEC, BIPOLAR 40 ATE 50A</v>
          </cell>
          <cell r="C1890" t="str">
            <v xml:space="preserve">UN    </v>
          </cell>
          <cell r="D1890" t="str">
            <v>37,56</v>
          </cell>
        </row>
        <row r="1891">
          <cell r="A1891">
            <v>34628</v>
          </cell>
          <cell r="B1891" t="str">
            <v>DISJUNTOR TIPO DIN/IEC, BIPOLAR 63 A</v>
          </cell>
          <cell r="C1891" t="str">
            <v xml:space="preserve">UN    </v>
          </cell>
          <cell r="D1891" t="str">
            <v>53,80</v>
          </cell>
        </row>
        <row r="1892">
          <cell r="A1892">
            <v>34653</v>
          </cell>
          <cell r="B1892" t="str">
            <v>DISJUNTOR TIPO DIN/IEC, MONOPOLAR DE 6  ATE  32A</v>
          </cell>
          <cell r="C1892" t="str">
            <v xml:space="preserve">UN    </v>
          </cell>
          <cell r="D1892" t="str">
            <v>6,65</v>
          </cell>
        </row>
        <row r="1893">
          <cell r="A1893">
            <v>34688</v>
          </cell>
          <cell r="B1893" t="str">
            <v>DISJUNTOR TIPO DIN/IEC, MONOPOLAR DE 63 A</v>
          </cell>
          <cell r="C1893" t="str">
            <v xml:space="preserve">UN    </v>
          </cell>
          <cell r="D1893" t="str">
            <v>12,06</v>
          </cell>
        </row>
        <row r="1894">
          <cell r="A1894">
            <v>34709</v>
          </cell>
          <cell r="B1894" t="str">
            <v>DISJUNTOR TIPO DIN/IEC, TRIPOLAR DE 10 ATE 50A</v>
          </cell>
          <cell r="C1894" t="str">
            <v xml:space="preserve">UN    </v>
          </cell>
          <cell r="D1894" t="str">
            <v>46,74</v>
          </cell>
        </row>
        <row r="1895">
          <cell r="A1895">
            <v>34714</v>
          </cell>
          <cell r="B1895" t="str">
            <v>DISJUNTOR TIPO DIN/IEC, TRIPOLAR 63 A</v>
          </cell>
          <cell r="C1895" t="str">
            <v xml:space="preserve">UN    </v>
          </cell>
          <cell r="D1895" t="str">
            <v>55,82</v>
          </cell>
        </row>
        <row r="1896">
          <cell r="A1896">
            <v>2388</v>
          </cell>
          <cell r="B1896" t="str">
            <v>DISJUNTOR TIPO NEMA, BIPOLAR 10  ATE  50 A, TENSAO MAXIMA 415 V</v>
          </cell>
          <cell r="C1896" t="str">
            <v xml:space="preserve">UN    </v>
          </cell>
          <cell r="D1896" t="str">
            <v>46,39</v>
          </cell>
        </row>
        <row r="1897">
          <cell r="A1897">
            <v>34606</v>
          </cell>
          <cell r="B1897" t="str">
            <v>DISJUNTOR TIPO NEMA, BIPOLAR 60 ATE 100A, TENSAO MAXIMA 415 V</v>
          </cell>
          <cell r="C1897" t="str">
            <v xml:space="preserve">UN    </v>
          </cell>
          <cell r="D1897" t="str">
            <v>71,16</v>
          </cell>
        </row>
        <row r="1898">
          <cell r="A1898">
            <v>34689</v>
          </cell>
          <cell r="B1898" t="str">
            <v>DISJUNTOR TIPO NEMA, MONOPOLAR DE 60 ATE 70A, TENSAO MAXIMA DE 240 V</v>
          </cell>
          <cell r="C1898" t="str">
            <v xml:space="preserve">UN    </v>
          </cell>
          <cell r="D1898" t="str">
            <v>22,65</v>
          </cell>
        </row>
        <row r="1899">
          <cell r="A1899">
            <v>2370</v>
          </cell>
          <cell r="B1899" t="str">
            <v>DISJUNTOR TIPO NEMA, MONOPOLAR 10 ATE 30A, TENSAO MAXIMA DE 240 V</v>
          </cell>
          <cell r="C1899" t="str">
            <v xml:space="preserve">UN    </v>
          </cell>
          <cell r="D1899" t="str">
            <v>8,62</v>
          </cell>
        </row>
        <row r="1900">
          <cell r="A1900">
            <v>2386</v>
          </cell>
          <cell r="B1900" t="str">
            <v>DISJUNTOR TIPO NEMA, MONOPOLAR 35  ATE  50 A, TENSAO MAXIMA DE 240 V</v>
          </cell>
          <cell r="C1900" t="str">
            <v xml:space="preserve">UN    </v>
          </cell>
          <cell r="D1900" t="str">
            <v>14,46</v>
          </cell>
        </row>
        <row r="1901">
          <cell r="A1901">
            <v>2392</v>
          </cell>
          <cell r="B1901" t="str">
            <v>DISJUNTOR TIPO NEMA, TRIPOLAR 10  ATE  50A, TENSAO MAXIMA DE 415 V</v>
          </cell>
          <cell r="C1901" t="str">
            <v xml:space="preserve">UN    </v>
          </cell>
          <cell r="D1901" t="str">
            <v>57,86</v>
          </cell>
        </row>
        <row r="1902">
          <cell r="A1902">
            <v>2373</v>
          </cell>
          <cell r="B1902" t="str">
            <v>DISJUNTOR TIPO NEMA, TRIPOLAR 60 ATE 100 A, TENSAO MAXIMA DE 415 V</v>
          </cell>
          <cell r="C1902" t="str">
            <v xml:space="preserve">UN    </v>
          </cell>
          <cell r="D1902" t="str">
            <v>81,52</v>
          </cell>
        </row>
        <row r="1903">
          <cell r="A1903">
            <v>39465</v>
          </cell>
          <cell r="B1903" t="str">
            <v>DISPOSITIVO DPS CLASSE II, 1 POLO, TENSAO MAXIMA DE 175 V, CORRENTE MAXIMA DE *20* KA (TIPO AC)</v>
          </cell>
          <cell r="C1903" t="str">
            <v xml:space="preserve">UN    </v>
          </cell>
          <cell r="D1903" t="str">
            <v>49,80</v>
          </cell>
        </row>
        <row r="1904">
          <cell r="A1904">
            <v>39466</v>
          </cell>
          <cell r="B1904" t="str">
            <v>DISPOSITIVO DPS CLASSE II, 1 POLO, TENSAO MAXIMA DE 175 V, CORRENTE MAXIMA DE *30* KA (TIPO AC)</v>
          </cell>
          <cell r="C1904" t="str">
            <v xml:space="preserve">UN    </v>
          </cell>
          <cell r="D1904" t="str">
            <v>56,03</v>
          </cell>
        </row>
        <row r="1905">
          <cell r="A1905">
            <v>39467</v>
          </cell>
          <cell r="B1905" t="str">
            <v>DISPOSITIVO DPS CLASSE II, 1 POLO, TENSAO MAXIMA DE 175 V, CORRENTE MAXIMA DE *45* KA (TIPO AC)</v>
          </cell>
          <cell r="C1905" t="str">
            <v xml:space="preserve">UN    </v>
          </cell>
          <cell r="D1905" t="str">
            <v>71,67</v>
          </cell>
        </row>
        <row r="1906">
          <cell r="A1906">
            <v>39468</v>
          </cell>
          <cell r="B1906" t="str">
            <v>DISPOSITIVO DPS CLASSE II, 1 POLO, TENSAO MAXIMA DE 175 V, CORRENTE MAXIMA DE *90* KA (TIPO AC)</v>
          </cell>
          <cell r="C1906" t="str">
            <v xml:space="preserve">UN    </v>
          </cell>
          <cell r="D1906" t="str">
            <v>127,38</v>
          </cell>
        </row>
        <row r="1907">
          <cell r="A1907">
            <v>39469</v>
          </cell>
          <cell r="B1907" t="str">
            <v>DISPOSITIVO DPS CLASSE II, 1 POLO, TENSAO MAXIMA DE 275 V, CORRENTE MAXIMA DE *20* KA (TIPO AC)</v>
          </cell>
          <cell r="C1907" t="str">
            <v xml:space="preserve">UN    </v>
          </cell>
          <cell r="D1907" t="str">
            <v>51,89</v>
          </cell>
        </row>
        <row r="1908">
          <cell r="A1908">
            <v>39470</v>
          </cell>
          <cell r="B1908" t="str">
            <v>DISPOSITIVO DPS CLASSE II, 1 POLO, TENSAO MAXIMA DE 275 V, CORRENTE MAXIMA DE *30* KA (TIPO AC)</v>
          </cell>
          <cell r="C1908" t="str">
            <v xml:space="preserve">UN    </v>
          </cell>
          <cell r="D1908" t="str">
            <v>63,75</v>
          </cell>
        </row>
        <row r="1909">
          <cell r="A1909">
            <v>39471</v>
          </cell>
          <cell r="B1909" t="str">
            <v>DISPOSITIVO DPS CLASSE II, 1 POLO, TENSAO MAXIMA DE 275 V, CORRENTE MAXIMA DE *45* KA (TIPO AC)</v>
          </cell>
          <cell r="C1909" t="str">
            <v xml:space="preserve">UN    </v>
          </cell>
          <cell r="D1909" t="str">
            <v>76,62</v>
          </cell>
        </row>
        <row r="1910">
          <cell r="A1910">
            <v>39472</v>
          </cell>
          <cell r="B1910" t="str">
            <v>DISPOSITIVO DPS CLASSE II, 1 POLO, TENSAO MAXIMA DE 275 V, CORRENTE MAXIMA DE *90* KA (TIPO AC)</v>
          </cell>
          <cell r="C1910" t="str">
            <v xml:space="preserve">UN    </v>
          </cell>
          <cell r="D1910" t="str">
            <v>133,13</v>
          </cell>
        </row>
        <row r="1911">
          <cell r="A1911">
            <v>39473</v>
          </cell>
          <cell r="B1911" t="str">
            <v>DISPOSITIVO DPS CLASSE II, 1 POLO, TENSAO MAXIMA DE 385 V, CORRENTE MAXIMA DE *20* KA (TIPO AC)</v>
          </cell>
          <cell r="C1911" t="str">
            <v xml:space="preserve">UN    </v>
          </cell>
          <cell r="D1911" t="str">
            <v>86,00</v>
          </cell>
        </row>
        <row r="1912">
          <cell r="A1912">
            <v>39474</v>
          </cell>
          <cell r="B1912" t="str">
            <v>DISPOSITIVO DPS CLASSE II, 1 POLO, TENSAO MAXIMA DE 385 V, CORRENTE MAXIMA DE *30* KA (TIPO AC)</v>
          </cell>
          <cell r="C1912" t="str">
            <v xml:space="preserve">UN    </v>
          </cell>
          <cell r="D1912" t="str">
            <v>91,68</v>
          </cell>
        </row>
        <row r="1913">
          <cell r="A1913">
            <v>39475</v>
          </cell>
          <cell r="B1913" t="str">
            <v>DISPOSITIVO DPS CLASSE II, 1 POLO, TENSAO MAXIMA DE 385 V, CORRENTE MAXIMA DE *45* KA (TIPO AC)</v>
          </cell>
          <cell r="C1913" t="str">
            <v xml:space="preserve">UN    </v>
          </cell>
          <cell r="D1913" t="str">
            <v>104,02</v>
          </cell>
        </row>
        <row r="1914">
          <cell r="A1914">
            <v>39476</v>
          </cell>
          <cell r="B1914" t="str">
            <v>DISPOSITIVO DPS CLASSE II, 1 POLO, TENSAO MAXIMA DE 385 V, CORRENTE MAXIMA DE *90* KA (TIPO AC)</v>
          </cell>
          <cell r="C1914" t="str">
            <v xml:space="preserve">UN    </v>
          </cell>
          <cell r="D1914" t="str">
            <v>195,81</v>
          </cell>
        </row>
        <row r="1915">
          <cell r="A1915">
            <v>39477</v>
          </cell>
          <cell r="B1915" t="str">
            <v>DISPOSITIVO DPS CLASSE II, 1 POLO, TENSAO MAXIMA DE 460 V, CORRENTE MAXIMA DE *20* KA (TIPO AC)</v>
          </cell>
          <cell r="C1915" t="str">
            <v xml:space="preserve">UN    </v>
          </cell>
          <cell r="D1915" t="str">
            <v>95,94</v>
          </cell>
        </row>
        <row r="1916">
          <cell r="A1916">
            <v>39478</v>
          </cell>
          <cell r="B1916" t="str">
            <v>DISPOSITIVO DPS CLASSE II, 1 POLO, TENSAO MAXIMA DE 460 V, CORRENTE MAXIMA DE *30* KA (TIPO AC)</v>
          </cell>
          <cell r="C1916" t="str">
            <v xml:space="preserve">UN    </v>
          </cell>
          <cell r="D1916" t="str">
            <v>98,91</v>
          </cell>
        </row>
        <row r="1917">
          <cell r="A1917">
            <v>39479</v>
          </cell>
          <cell r="B1917" t="str">
            <v>DISPOSITIVO DPS CLASSE II, 1 POLO, TENSAO MAXIMA DE 460 V, CORRENTE MAXIMA DE *45* KA (TIPO AC)</v>
          </cell>
          <cell r="C1917" t="str">
            <v xml:space="preserve">UN    </v>
          </cell>
          <cell r="D1917" t="str">
            <v>116,54</v>
          </cell>
        </row>
        <row r="1918">
          <cell r="A1918">
            <v>39480</v>
          </cell>
          <cell r="B1918" t="str">
            <v>DISPOSITIVO DPS CLASSE II, 1 POLO, TENSAO MAXIMA DE 460 V, CORRENTE MAXIMA DE *90* KA (TIPO AC)</v>
          </cell>
          <cell r="C1918" t="str">
            <v xml:space="preserve">UN    </v>
          </cell>
          <cell r="D1918" t="str">
            <v>240,47</v>
          </cell>
        </row>
        <row r="1919">
          <cell r="A1919">
            <v>39459</v>
          </cell>
          <cell r="B1919" t="str">
            <v>DISPOSITIVO DR, 2 POLOS, SENSIBILIDADE DE 30 MA, CORRENTE DE 100 A, TIPO AC</v>
          </cell>
          <cell r="C1919" t="str">
            <v xml:space="preserve">UN    </v>
          </cell>
          <cell r="D1919" t="str">
            <v>204,10</v>
          </cell>
        </row>
        <row r="1920">
          <cell r="A1920">
            <v>39445</v>
          </cell>
          <cell r="B1920" t="str">
            <v>DISPOSITIVO DR, 2 POLOS, SENSIBILIDADE DE 30 MA, CORRENTE DE 25 A, TIPO AC</v>
          </cell>
          <cell r="C1920" t="str">
            <v xml:space="preserve">UN    </v>
          </cell>
          <cell r="D1920" t="str">
            <v>102,48</v>
          </cell>
        </row>
        <row r="1921">
          <cell r="A1921">
            <v>39446</v>
          </cell>
          <cell r="B1921" t="str">
            <v>DISPOSITIVO DR, 2 POLOS, SENSIBILIDADE DE 30 MA, CORRENTE DE 40 A, TIPO AC</v>
          </cell>
          <cell r="C1921" t="str">
            <v xml:space="preserve">UN    </v>
          </cell>
          <cell r="D1921" t="str">
            <v>104,30</v>
          </cell>
        </row>
        <row r="1922">
          <cell r="A1922">
            <v>39447</v>
          </cell>
          <cell r="B1922" t="str">
            <v>DISPOSITIVO DR, 2 POLOS, SENSIBILIDADE DE 30 MA, CORRENTE DE 63 A, TIPO AC</v>
          </cell>
          <cell r="C1922" t="str">
            <v xml:space="preserve">UN    </v>
          </cell>
          <cell r="D1922" t="str">
            <v>111,54</v>
          </cell>
        </row>
        <row r="1923">
          <cell r="A1923">
            <v>39448</v>
          </cell>
          <cell r="B1923" t="str">
            <v>DISPOSITIVO DR, 2 POLOS, SENSIBILIDADE DE 30 MA, CORRENTE DE 80 A, TIPO AC</v>
          </cell>
          <cell r="C1923" t="str">
            <v xml:space="preserve">UN    </v>
          </cell>
          <cell r="D1923" t="str">
            <v>190,20</v>
          </cell>
        </row>
        <row r="1924">
          <cell r="A1924">
            <v>39450</v>
          </cell>
          <cell r="B1924" t="str">
            <v>DISPOSITIVO DR, 2 POLOS, SENSIBILIDADE DE 300 MA, CORRENTE DE 25 A, TIPO AC</v>
          </cell>
          <cell r="C1924" t="str">
            <v xml:space="preserve">UN    </v>
          </cell>
          <cell r="D1924" t="str">
            <v>116,04</v>
          </cell>
        </row>
        <row r="1925">
          <cell r="A1925">
            <v>39451</v>
          </cell>
          <cell r="B1925" t="str">
            <v>DISPOSITIVO DR, 2 POLOS, SENSIBILIDADE DE 300 MA, CORRENTE DE 40 A, TIPO AC</v>
          </cell>
          <cell r="C1925" t="str">
            <v xml:space="preserve">UN    </v>
          </cell>
          <cell r="D1925" t="str">
            <v>126,57</v>
          </cell>
        </row>
        <row r="1926">
          <cell r="A1926">
            <v>39452</v>
          </cell>
          <cell r="B1926" t="str">
            <v>DISPOSITIVO DR, 2 POLOS, SENSIBILIDADE DE 300 MA, CORRENTE DE 63 A, TIPO AC</v>
          </cell>
          <cell r="C1926" t="str">
            <v xml:space="preserve">UN    </v>
          </cell>
          <cell r="D1926" t="str">
            <v>127,32</v>
          </cell>
        </row>
        <row r="1927">
          <cell r="A1927">
            <v>39523</v>
          </cell>
          <cell r="B1927" t="str">
            <v>DISPOSITIVO DR, 2 POLOS, SENSIBILIDADE DE 300 MA, CORRENTE DE 80 A, TIPO  AC</v>
          </cell>
          <cell r="C1927" t="str">
            <v xml:space="preserve">UN    </v>
          </cell>
          <cell r="D1927" t="str">
            <v>213,07</v>
          </cell>
        </row>
        <row r="1928">
          <cell r="A1928">
            <v>39449</v>
          </cell>
          <cell r="B1928" t="str">
            <v>DISPOSITIVO DR, 4 POLOS, SENSIBILIDADE DE 30 MA, CORRENTE DE 100 A, TIPO AC</v>
          </cell>
          <cell r="C1928" t="str">
            <v xml:space="preserve">UN    </v>
          </cell>
          <cell r="D1928" t="str">
            <v>235,96</v>
          </cell>
        </row>
        <row r="1929">
          <cell r="A1929">
            <v>39455</v>
          </cell>
          <cell r="B1929" t="str">
            <v>DISPOSITIVO DR, 4 POLOS, SENSIBILIDADE DE 30 MA, CORRENTE DE 25 A, TIPO AC</v>
          </cell>
          <cell r="C1929" t="str">
            <v xml:space="preserve">UN    </v>
          </cell>
          <cell r="D1929" t="str">
            <v>116,76</v>
          </cell>
        </row>
        <row r="1930">
          <cell r="A1930">
            <v>39456</v>
          </cell>
          <cell r="B1930" t="str">
            <v>DISPOSITIVO DR, 4 POLOS, SENSIBILIDADE DE 30 MA, CORRENTE DE 40 A, TIPO AC</v>
          </cell>
          <cell r="C1930" t="str">
            <v xml:space="preserve">UN    </v>
          </cell>
          <cell r="D1930" t="str">
            <v>116,84</v>
          </cell>
        </row>
        <row r="1931">
          <cell r="A1931">
            <v>39457</v>
          </cell>
          <cell r="B1931" t="str">
            <v>DISPOSITIVO DR, 4 POLOS, SENSIBILIDADE DE 30 MA, CORRENTE DE 63 A, TIPO AC</v>
          </cell>
          <cell r="C1931" t="str">
            <v xml:space="preserve">UN    </v>
          </cell>
          <cell r="D1931" t="str">
            <v>127,38</v>
          </cell>
        </row>
        <row r="1932">
          <cell r="A1932">
            <v>39458</v>
          </cell>
          <cell r="B1932" t="str">
            <v>DISPOSITIVO DR, 4 POLOS, SENSIBILIDADE DE 30 MA, CORRENTE DE 80 A, TIPO AC</v>
          </cell>
          <cell r="C1932" t="str">
            <v xml:space="preserve">UN    </v>
          </cell>
          <cell r="D1932" t="str">
            <v>237,70</v>
          </cell>
        </row>
        <row r="1933">
          <cell r="A1933">
            <v>39464</v>
          </cell>
          <cell r="B1933" t="str">
            <v>DISPOSITIVO DR, 4 POLOS, SENSIBILIDADE DE 300 MA, CORRENTE DE 100 A, TIPO AC</v>
          </cell>
          <cell r="C1933" t="str">
            <v xml:space="preserve">UN    </v>
          </cell>
          <cell r="D1933" t="str">
            <v>382,24</v>
          </cell>
        </row>
        <row r="1934">
          <cell r="A1934">
            <v>39460</v>
          </cell>
          <cell r="B1934" t="str">
            <v>DISPOSITIVO DR, 4 POLOS, SENSIBILIDADE DE 300 MA, CORRENTE DE 25 A, TIPO AC</v>
          </cell>
          <cell r="C1934" t="str">
            <v xml:space="preserve">UN    </v>
          </cell>
          <cell r="D1934" t="str">
            <v>144,97</v>
          </cell>
        </row>
        <row r="1935">
          <cell r="A1935">
            <v>39461</v>
          </cell>
          <cell r="B1935" t="str">
            <v>DISPOSITIVO DR, 4 POLOS, SENSIBILIDADE DE 300 MA, CORRENTE DE 40 A, TIPO AC</v>
          </cell>
          <cell r="C1935" t="str">
            <v xml:space="preserve">UN    </v>
          </cell>
          <cell r="D1935" t="str">
            <v>169,88</v>
          </cell>
        </row>
        <row r="1936">
          <cell r="A1936">
            <v>39462</v>
          </cell>
          <cell r="B1936" t="str">
            <v>DISPOSITIVO DR, 4 POLOS, SENSIBILIDADE DE 300 MA, CORRENTE DE 63 A, TIPO AC</v>
          </cell>
          <cell r="C1936" t="str">
            <v xml:space="preserve">UN    </v>
          </cell>
          <cell r="D1936" t="str">
            <v>163,72</v>
          </cell>
        </row>
        <row r="1937">
          <cell r="A1937">
            <v>39463</v>
          </cell>
          <cell r="B1937" t="str">
            <v>DISPOSITIVO DR, 4 POLOS, SENSIBILIDADE DE 300 MA, CORRENTE DE 80 A, TIPO AC</v>
          </cell>
          <cell r="C1937" t="str">
            <v xml:space="preserve">UN    </v>
          </cell>
          <cell r="D1937" t="str">
            <v>379,28</v>
          </cell>
        </row>
        <row r="1938">
          <cell r="A1938">
            <v>26039</v>
          </cell>
          <cell r="B1938" t="str">
            <v>DISTRIBUIDOR DE AGREGADOS AUTOPROPELIDO, CAP 3 M3, A DIESEL, 6 CC, 176 CV</v>
          </cell>
          <cell r="C1938" t="str">
            <v xml:space="preserve">UN    </v>
          </cell>
          <cell r="D1938" t="str">
            <v>249.588,52</v>
          </cell>
        </row>
        <row r="1939">
          <cell r="A1939">
            <v>2401</v>
          </cell>
          <cell r="B1939" t="str">
            <v>DISTRIBUIDOR DE AGREGADOS REBOCAVEL, CAPACIDADE 1,9 M3, LARGURA DE TRABALHO 3,66 M</v>
          </cell>
          <cell r="C1939" t="str">
            <v xml:space="preserve">UN    </v>
          </cell>
          <cell r="D1939" t="str">
            <v>57.408,12</v>
          </cell>
        </row>
        <row r="1940">
          <cell r="A1940">
            <v>38870</v>
          </cell>
          <cell r="B1940" t="str">
            <v>DISTRIBUIDOR METALICO, COM ROSCA, 2 SAIDAS, DN 1" X 1/2", PARA CONEXAO COM ANEL DESLIZANTE EM TUBO PEX</v>
          </cell>
          <cell r="C1940" t="str">
            <v xml:space="preserve">UN    </v>
          </cell>
          <cell r="D1940" t="str">
            <v>35,98</v>
          </cell>
        </row>
        <row r="1941">
          <cell r="A1941">
            <v>38869</v>
          </cell>
          <cell r="B1941" t="str">
            <v>DISTRIBUIDOR METALICO, COM ROSCA, 2 SAIDAS, DN 3/4" X 1/2", PARA CONEXAO COM ANEL DESLIZANTE EM TUBO PEX</v>
          </cell>
          <cell r="C1941" t="str">
            <v xml:space="preserve">UN    </v>
          </cell>
          <cell r="D1941" t="str">
            <v>31,74</v>
          </cell>
        </row>
        <row r="1942">
          <cell r="A1942">
            <v>38872</v>
          </cell>
          <cell r="B1942" t="str">
            <v>DISTRIBUIDOR METALICO, COM ROSCA, 3 SAIDAS, DN 1" X 1/2", PARA CONEXAO COM ANEL DESLIZANTE EM TUBO PEX</v>
          </cell>
          <cell r="C1942" t="str">
            <v xml:space="preserve">UN    </v>
          </cell>
          <cell r="D1942" t="str">
            <v>49,15</v>
          </cell>
        </row>
        <row r="1943">
          <cell r="A1943">
            <v>38871</v>
          </cell>
          <cell r="B1943" t="str">
            <v>DISTRIBUIDOR METALICO, COM ROSCA, 3 SAIDAS, DN 3/4" X 1/2", PARA CONEXAO COM ANEL DESLIZANTE EM TUBO PEX</v>
          </cell>
          <cell r="C1943" t="str">
            <v xml:space="preserve">UN    </v>
          </cell>
          <cell r="D1943" t="str">
            <v>39,54</v>
          </cell>
        </row>
        <row r="1944">
          <cell r="A1944">
            <v>39283</v>
          </cell>
          <cell r="B1944" t="str">
            <v>DISTRIBUIDOR, PLASTICO, 2 SAIDAS, DN 32 X 16 MM, PARA CONEXAO COM CRIMPAGEM EM TUBO PEX</v>
          </cell>
          <cell r="C1944" t="str">
            <v xml:space="preserve">UN    </v>
          </cell>
          <cell r="D1944" t="str">
            <v>123,16</v>
          </cell>
        </row>
        <row r="1945">
          <cell r="A1945">
            <v>39284</v>
          </cell>
          <cell r="B1945" t="str">
            <v>DISTRIBUIDOR, PLASTICO, 2 SAIDAS, DN 32 X 20 MM, PARA CONEXAO COM CRIMPAGEM EM TUBO PEX</v>
          </cell>
          <cell r="C1945" t="str">
            <v xml:space="preserve">UN    </v>
          </cell>
          <cell r="D1945" t="str">
            <v>133,46</v>
          </cell>
        </row>
        <row r="1946">
          <cell r="A1946">
            <v>39285</v>
          </cell>
          <cell r="B1946" t="str">
            <v>DISTRIBUIDOR, PLASTICO, 2 SAIDAS, DN 32 X 25 MM, PARA CONEXAO COM CRIMPAGEM EM TUBO PEX</v>
          </cell>
          <cell r="C1946" t="str">
            <v xml:space="preserve">UN    </v>
          </cell>
          <cell r="D1946" t="str">
            <v>135,38</v>
          </cell>
        </row>
        <row r="1947">
          <cell r="A1947">
            <v>39286</v>
          </cell>
          <cell r="B1947" t="str">
            <v>DISTRIBUIDOR, PLASTICO, 3 SAIDAS, DN 32 X 16 MM, PARA CONEXAO COM CRIMPAGEM EM TUBO PEX</v>
          </cell>
          <cell r="C1947" t="str">
            <v xml:space="preserve">UN    </v>
          </cell>
          <cell r="D1947" t="str">
            <v>132,43</v>
          </cell>
        </row>
        <row r="1948">
          <cell r="A1948">
            <v>39287</v>
          </cell>
          <cell r="B1948" t="str">
            <v>DISTRIBUIDOR, PLASTICO, 3 SAIDAS, DN 32 X 20 MM, PARA CONEXAO COM CRIMPAGEM EM TUBO PEX</v>
          </cell>
          <cell r="C1948" t="str">
            <v xml:space="preserve">UN    </v>
          </cell>
          <cell r="D1948" t="str">
            <v>155,50</v>
          </cell>
        </row>
        <row r="1949">
          <cell r="A1949">
            <v>39288</v>
          </cell>
          <cell r="B1949" t="str">
            <v>DISTRIBUIDOR, PLASTICO, 3 SAIDAS, DN 32 X 25 MM, PARA CONEXAO COM CRIMPAGEM EM TUBO PEX</v>
          </cell>
          <cell r="C1949" t="str">
            <v xml:space="preserve">UN    </v>
          </cell>
          <cell r="D1949" t="str">
            <v>165,96</v>
          </cell>
        </row>
        <row r="1950">
          <cell r="A1950">
            <v>2414</v>
          </cell>
          <cell r="B1950" t="str">
            <v>DIVISORIA (N2) PAINEL/VIDRO - PAINEL C/ MSO/COMEIA E=35MM - MONTANTE/RODAPE DUPLO ACO GALV PINTADO - COLOCADA</v>
          </cell>
          <cell r="C1950" t="str">
            <v xml:space="preserve">M2    </v>
          </cell>
          <cell r="D1950" t="str">
            <v>97,05</v>
          </cell>
        </row>
        <row r="1951">
          <cell r="A1951">
            <v>2413</v>
          </cell>
          <cell r="B1951" t="str">
            <v>DIVISORIA (N2) PAINEL/VIDRO - PAINEL C/ MSO/COMEIA E=35MM - PERFIS SIMPLES ACO GALV PINTADO - COLOCADA</v>
          </cell>
          <cell r="C1951" t="str">
            <v xml:space="preserve">M2    </v>
          </cell>
          <cell r="D1951" t="str">
            <v>93,37</v>
          </cell>
        </row>
        <row r="1952">
          <cell r="A1952">
            <v>2405</v>
          </cell>
          <cell r="B1952" t="str">
            <v>DIVISORIA (N2) PAINEL/VIDRO - PAINEL MSO/COMEIA E=35MM - MONTANTE/RODAPE DUPLO ALUMINIO ANOD NAT - COLOCADA</v>
          </cell>
          <cell r="C1952" t="str">
            <v xml:space="preserve">M2    </v>
          </cell>
          <cell r="D1952" t="str">
            <v>108,67</v>
          </cell>
        </row>
        <row r="1953">
          <cell r="A1953">
            <v>13361</v>
          </cell>
          <cell r="B1953" t="str">
            <v>DIVISORIA (N2) PAINEL/VIDRO - PAINEL MSO/COMEIA E=35MM - PERFIS SIMPLES ALUMINIO ANOD NAT - COLOCADA</v>
          </cell>
          <cell r="C1953" t="str">
            <v xml:space="preserve">M2    </v>
          </cell>
          <cell r="D1953" t="str">
            <v>90,91</v>
          </cell>
        </row>
        <row r="1954">
          <cell r="A1954">
            <v>11987</v>
          </cell>
          <cell r="B1954" t="str">
            <v>DIVISORIA (N2) PAINEL/VIDRO - PAINEL VERMICULITA E=35MM - PERFIS SIMPLES ALUMINIO ANOD NATURAL - COLOCADA</v>
          </cell>
          <cell r="C1954" t="str">
            <v xml:space="preserve">M2    </v>
          </cell>
          <cell r="D1954" t="str">
            <v>243,25</v>
          </cell>
        </row>
        <row r="1955">
          <cell r="A1955">
            <v>2416</v>
          </cell>
          <cell r="B1955" t="str">
            <v>DIVISORIA (N3) PAINEL/VIDRO/PAINEL MSO/COMEIA E=35MM - MONTANTE/RODAPE DUPLO ACO GALV PINTADO - COLOCADA</v>
          </cell>
          <cell r="C1955" t="str">
            <v xml:space="preserve">M2    </v>
          </cell>
          <cell r="D1955" t="str">
            <v>107,62</v>
          </cell>
        </row>
        <row r="1956">
          <cell r="A1956">
            <v>2412</v>
          </cell>
          <cell r="B1956" t="str">
            <v>DIVISORIA (N3) PAINEL/VIDRO/PAINEL MSO/COMEIA E=35MM - MONTANTE/RODAPE DUPLO ALUMINIO ANOD NAT - COLOCADA</v>
          </cell>
          <cell r="C1956" t="str">
            <v xml:space="preserve">M2    </v>
          </cell>
          <cell r="D1956" t="str">
            <v>103,93</v>
          </cell>
        </row>
        <row r="1957">
          <cell r="A1957">
            <v>2411</v>
          </cell>
          <cell r="B1957" t="str">
            <v>DIVISORIA (N3) PAINEL/VIDRO/PAINEL MSO/COMEIA E=35MM - PERFIS SIMPLES ACO GALV PINTADO - COLOCADA</v>
          </cell>
          <cell r="C1957" t="str">
            <v xml:space="preserve">M2    </v>
          </cell>
          <cell r="D1957" t="str">
            <v>90,91</v>
          </cell>
        </row>
        <row r="1958">
          <cell r="A1958">
            <v>2406</v>
          </cell>
          <cell r="B1958" t="str">
            <v>DIVISORIA (N3) PAINEL/VIDRO/PAINEL MSO/COMEIA E=35MM - PERFIS SIMPLES ALUMINIO ANOD NAT - COLOCADA</v>
          </cell>
          <cell r="C1958" t="str">
            <v xml:space="preserve">M2    </v>
          </cell>
          <cell r="D1958" t="str">
            <v>88,45</v>
          </cell>
        </row>
        <row r="1959">
          <cell r="A1959">
            <v>10571</v>
          </cell>
          <cell r="B1959" t="str">
            <v>DIVISORIA (N3) PAINEL/VIDRO/PAINEL VERMICULITA E=35MM - MONTANTE/RODAPE DUPLO ALUMINIO ANOD NATURAL - COLOCADA</v>
          </cell>
          <cell r="C1959" t="str">
            <v xml:space="preserve">M2    </v>
          </cell>
          <cell r="D1959" t="str">
            <v>216,22</v>
          </cell>
        </row>
        <row r="1960">
          <cell r="A1960">
            <v>11985</v>
          </cell>
          <cell r="B1960" t="str">
            <v>DIVISORIA (N3) PAINEL/VIDRO/PAINEL VERMICULITA E=35MM - MONTANTE/RODAPE PERFIL DUPLO ACO GALV PINTADO - COLOCADA</v>
          </cell>
          <cell r="C1960" t="str">
            <v xml:space="preserve">M2    </v>
          </cell>
          <cell r="D1960" t="str">
            <v>208,85</v>
          </cell>
        </row>
        <row r="1961">
          <cell r="A1961">
            <v>2410</v>
          </cell>
          <cell r="B1961" t="str">
            <v>DIVISORIA CEGA (N1) - PAINEL MSO/COMEIA E=35MM - MONTANTE/RODAPE DUPLO   ACO GALV PINTADO - COLOCADA</v>
          </cell>
          <cell r="C1961" t="str">
            <v xml:space="preserve">M2    </v>
          </cell>
          <cell r="D1961" t="str">
            <v>92,14</v>
          </cell>
        </row>
        <row r="1962">
          <cell r="A1962">
            <v>2417</v>
          </cell>
          <cell r="B1962" t="str">
            <v>DIVISORIA CEGA (N1) - PAINEL MSO/COMEIA E=35MM - MONTANTE/RODAPE DUPLO ALUMINIO ANOD NAT - COLOCADA</v>
          </cell>
          <cell r="C1962" t="str">
            <v xml:space="preserve">M2    </v>
          </cell>
          <cell r="D1962" t="str">
            <v>98,28</v>
          </cell>
        </row>
        <row r="1963">
          <cell r="A1963">
            <v>2415</v>
          </cell>
          <cell r="B1963" t="str">
            <v>DIVISORIA CEGA (N1) - PAINEL MSO/COMEIA E=35MM - PERFIS SIMPLES ACO GALV PINTADO   - COLOCADA</v>
          </cell>
          <cell r="C1963" t="str">
            <v xml:space="preserve">M2    </v>
          </cell>
          <cell r="D1963" t="str">
            <v>78,62</v>
          </cell>
        </row>
        <row r="1964">
          <cell r="A1964">
            <v>13360</v>
          </cell>
          <cell r="B1964" t="str">
            <v>DIVISORIA CEGA (N1) - PAINEL MSO/COMEIA E=35MM - PERFIS SIMPLES ALUMINIO ANOD NAT - COLOCADA</v>
          </cell>
          <cell r="C1964" t="str">
            <v xml:space="preserve">M2    </v>
          </cell>
          <cell r="D1964" t="str">
            <v>78,62</v>
          </cell>
        </row>
        <row r="1965">
          <cell r="A1965">
            <v>11983</v>
          </cell>
          <cell r="B1965" t="str">
            <v>DIVISORIA CEGA (N1) - PAINEL VERMICULITA E=35MM - MONTANTE/RODAPE PERFIS SIMPLES ACO GALV PINTADO - COLOCADA</v>
          </cell>
          <cell r="C1965" t="str">
            <v xml:space="preserve">M2    </v>
          </cell>
          <cell r="D1965" t="str">
            <v>191,65</v>
          </cell>
        </row>
        <row r="1966">
          <cell r="A1966">
            <v>11986</v>
          </cell>
          <cell r="B1966" t="str">
            <v>DIVISORIA CEGA (N1) - PAINEL VERMICULITA E=35MM - PERFIS SIMPLES ALUMINIO ANOD NATURAL - COLOCADA</v>
          </cell>
          <cell r="C1966" t="str">
            <v xml:space="preserve">M2    </v>
          </cell>
          <cell r="D1966" t="str">
            <v>233,42</v>
          </cell>
        </row>
        <row r="1967">
          <cell r="A1967">
            <v>25976</v>
          </cell>
          <cell r="B1967" t="str">
            <v>DIVISORIA EM GRANITO, COM DUAS FACES POLIDAS, TIPO ANDORINHA/ QUARTZ/ CASTELO/ CORUMBA OU OUTROS EQUIVALENTES DA REGIAO, E=  *3,0* CM</v>
          </cell>
          <cell r="C1967" t="str">
            <v xml:space="preserve">M2    </v>
          </cell>
          <cell r="D1967" t="str">
            <v>267,67</v>
          </cell>
        </row>
        <row r="1968">
          <cell r="A1968">
            <v>10629</v>
          </cell>
          <cell r="B1968" t="str">
            <v>DIVISORIA EM MARMORE, COM DUAS FACES POLIDAS, BRANCO COMUM, E=  *3,0* CM</v>
          </cell>
          <cell r="C1968" t="str">
            <v xml:space="preserve">M2    </v>
          </cell>
          <cell r="D1968" t="str">
            <v>419,18</v>
          </cell>
        </row>
        <row r="1969">
          <cell r="A1969">
            <v>10698</v>
          </cell>
          <cell r="B1969" t="str">
            <v>DIVISORIA, PLACA  PRE-MOLDADA EM GRANILITE, MARMORITE OU GRANITINA,  E = *3 CM</v>
          </cell>
          <cell r="C1969" t="str">
            <v xml:space="preserve">M2    </v>
          </cell>
          <cell r="D1969" t="str">
            <v>156,86</v>
          </cell>
        </row>
        <row r="1970">
          <cell r="A1970">
            <v>40521</v>
          </cell>
          <cell r="B1970" t="str">
            <v>DOBRADEIRA ELETROMECANICA DE VERGALHAO, PARA ACO DE DIAMETRO ATE 1 1/2 "Â, MOTOR ELETRICO TRIFASICO, POTENCIA DE 3 HP ATE 5 HP</v>
          </cell>
          <cell r="C1970" t="str">
            <v xml:space="preserve">UN    </v>
          </cell>
          <cell r="D1970" t="str">
            <v>94.150,58</v>
          </cell>
        </row>
        <row r="1971">
          <cell r="A1971">
            <v>2432</v>
          </cell>
          <cell r="B1971" t="str">
            <v>DOBRADICA EM ACO/FERRO, 3 1/2" X  3", E= 1,9  A 2 MM, COM ANEL,  CROMADO OU ZINCADO, TAMPA BOLA, COM PARAFUSOS</v>
          </cell>
          <cell r="C1971" t="str">
            <v xml:space="preserve">UN    </v>
          </cell>
          <cell r="D1971" t="str">
            <v>22,94</v>
          </cell>
        </row>
        <row r="1972">
          <cell r="A1972">
            <v>2433</v>
          </cell>
          <cell r="B1972" t="str">
            <v>DOBRADICA EM ACO/FERRO, 3" X 2 1/2", E= 1,2 A 1,8 MM, SEM ANEL,  CROMADO OU ZINCADO, TAMPA CHATA, COM PARAFUSOS</v>
          </cell>
          <cell r="C1972" t="str">
            <v xml:space="preserve">UN    </v>
          </cell>
          <cell r="D1972" t="str">
            <v>7,77</v>
          </cell>
        </row>
        <row r="1973">
          <cell r="A1973">
            <v>2420</v>
          </cell>
          <cell r="B1973" t="str">
            <v>DOBRADICA EM ACO/FERRO, 3" X 2 1/2", E= 1,9 A 2 MM, SEM ANEL,  CROMADO OU ZINCADO, TAMPA BOLA, COM PARAFUSOS</v>
          </cell>
          <cell r="C1973" t="str">
            <v xml:space="preserve">UN    </v>
          </cell>
          <cell r="D1973" t="str">
            <v>13,34</v>
          </cell>
        </row>
        <row r="1974">
          <cell r="A1974">
            <v>11447</v>
          </cell>
          <cell r="B1974" t="str">
            <v>DOBRADICA EM LATAO, 3 " X 2 1/2 ", E= 1,9 A 2 MM, COM ANEL, CROMADO, TAMPA BOLA, COM PARAFUSOS</v>
          </cell>
          <cell r="C1974" t="str">
            <v xml:space="preserve">UN    </v>
          </cell>
          <cell r="D1974" t="str">
            <v>26,37</v>
          </cell>
        </row>
        <row r="1975">
          <cell r="A1975">
            <v>11451</v>
          </cell>
          <cell r="B1975" t="str">
            <v>DOBRADICA TIPO VAI-E-VEM EM ACO/FERRO, TAMANHO 3'', GALVANIZADO, COM PARAFUSOS</v>
          </cell>
          <cell r="C1975" t="str">
            <v xml:space="preserve">UN    </v>
          </cell>
          <cell r="D1975" t="str">
            <v>70,70</v>
          </cell>
        </row>
        <row r="1976">
          <cell r="A1976">
            <v>11116</v>
          </cell>
          <cell r="B1976" t="str">
            <v>DOMOS INDIVIDUAL EM ACRILICO BRANCO *95 X 95* CM, SEM INSTALACAO</v>
          </cell>
          <cell r="C1976" t="str">
            <v xml:space="preserve">UN    </v>
          </cell>
          <cell r="D1976" t="str">
            <v>446,66</v>
          </cell>
        </row>
        <row r="1977">
          <cell r="A1977">
            <v>38411</v>
          </cell>
          <cell r="B1977" t="str">
            <v>DOSADOR DE AREIA, CAPACIDADE DE *26* LITROS</v>
          </cell>
          <cell r="C1977" t="str">
            <v xml:space="preserve">UN    </v>
          </cell>
          <cell r="D1977" t="str">
            <v>1.131,09</v>
          </cell>
        </row>
        <row r="1978">
          <cell r="A1978">
            <v>1370</v>
          </cell>
          <cell r="B1978" t="str">
            <v>DUCHA HIGIENICA PLASTICA COM REGISTRO METALICO 1/2 "</v>
          </cell>
          <cell r="C1978" t="str">
            <v xml:space="preserve">UN    </v>
          </cell>
          <cell r="D1978" t="str">
            <v>80,82</v>
          </cell>
        </row>
        <row r="1979">
          <cell r="A1979">
            <v>38189</v>
          </cell>
          <cell r="B1979" t="str">
            <v>DUCHA METALICA DE PAREDE, ARTICULAVEL, COM BRACO/CANO, SEM DESVIADOR</v>
          </cell>
          <cell r="C1979" t="str">
            <v xml:space="preserve">UN    </v>
          </cell>
          <cell r="D1979" t="str">
            <v>150,97</v>
          </cell>
        </row>
        <row r="1980">
          <cell r="A1980">
            <v>38190</v>
          </cell>
          <cell r="B1980" t="str">
            <v>DUCHA METALICA DE PAREDE, ARTICULAVEL, COM DESVIADOR E DUCHA MANUAL</v>
          </cell>
          <cell r="C1980" t="str">
            <v xml:space="preserve">UN    </v>
          </cell>
          <cell r="D1980" t="str">
            <v>339,49</v>
          </cell>
        </row>
        <row r="1981">
          <cell r="A1981">
            <v>36516</v>
          </cell>
          <cell r="B1981" t="str">
            <v>DUMPER COM CAPACIDADE DE CARGA DE 1700 KG, PARTIDA ELETRICA, MOTOR DIESEL COM POTENCIA DE 16 CV</v>
          </cell>
          <cell r="C1981" t="str">
            <v xml:space="preserve">UN    </v>
          </cell>
          <cell r="D1981" t="str">
            <v>77.621,48</v>
          </cell>
        </row>
        <row r="1982">
          <cell r="A1982">
            <v>34777</v>
          </cell>
          <cell r="B1982" t="str">
            <v>ELEMENTO VAZADO CERAMICO DIAGONAL (TIPO FLOR/QUADRADO/XIS) 25 X 18 X 7 CM</v>
          </cell>
          <cell r="C1982" t="str">
            <v xml:space="preserve">UN    </v>
          </cell>
          <cell r="D1982" t="str">
            <v>1,94</v>
          </cell>
        </row>
        <row r="1983">
          <cell r="A1983">
            <v>7272</v>
          </cell>
          <cell r="B1983" t="str">
            <v>ELEMENTO VAZADO CERAMICO QUADRADO (RETO OU REDONDO), *7 A 9 X 20 X 20* CM (L X A X C)</v>
          </cell>
          <cell r="C1983" t="str">
            <v xml:space="preserve">UN    </v>
          </cell>
          <cell r="D1983" t="str">
            <v>1,64</v>
          </cell>
        </row>
        <row r="1984">
          <cell r="A1984">
            <v>10605</v>
          </cell>
          <cell r="B1984" t="str">
            <v>ELEMENTO VAZADO DE CONCRETO, QUADRICULADO, 1 FURO *10 X 10 X 10* CM</v>
          </cell>
          <cell r="C1984" t="str">
            <v xml:space="preserve">UN    </v>
          </cell>
          <cell r="D1984" t="str">
            <v>3,41</v>
          </cell>
        </row>
        <row r="1985">
          <cell r="A1985">
            <v>10604</v>
          </cell>
          <cell r="B1985" t="str">
            <v>ELEMENTO VAZADO DE CONCRETO, QUADRICULADO, 1 FURO *20 X 10 X 7* CM</v>
          </cell>
          <cell r="C1985" t="str">
            <v xml:space="preserve">UN    </v>
          </cell>
          <cell r="D1985" t="str">
            <v>7,95</v>
          </cell>
        </row>
        <row r="1986">
          <cell r="A1986">
            <v>672</v>
          </cell>
          <cell r="B1986" t="str">
            <v>ELEMENTO VAZADO DE CONCRETO, QUADRICULADO, 1 FURO *20 X 20 X 6,5* CM</v>
          </cell>
          <cell r="C1986" t="str">
            <v xml:space="preserve">UN    </v>
          </cell>
          <cell r="D1986" t="str">
            <v>10,94</v>
          </cell>
        </row>
        <row r="1987">
          <cell r="A1987">
            <v>668</v>
          </cell>
          <cell r="B1987" t="str">
            <v>ELEMENTO VAZADO DE CONCRETO, QUADRICULADO, 16 FUROS *29 X 29 X 6* CM</v>
          </cell>
          <cell r="C1987" t="str">
            <v xml:space="preserve">UN    </v>
          </cell>
          <cell r="D1987" t="str">
            <v>13,21</v>
          </cell>
        </row>
        <row r="1988">
          <cell r="A1988">
            <v>10578</v>
          </cell>
          <cell r="B1988" t="str">
            <v>ELEMENTO VAZADO DE CONCRETO, QUADRICULADO, 16 FUROS *33 X 33 X 10* CM</v>
          </cell>
          <cell r="C1988" t="str">
            <v xml:space="preserve">UN    </v>
          </cell>
          <cell r="D1988" t="str">
            <v>15,38</v>
          </cell>
        </row>
        <row r="1989">
          <cell r="A1989">
            <v>666</v>
          </cell>
          <cell r="B1989" t="str">
            <v>ELEMENTO VAZADO DE CONCRETO, QUADRICULADO, 16 FUROS *40 X 40 X 7* CM</v>
          </cell>
          <cell r="C1989" t="str">
            <v xml:space="preserve">UN    </v>
          </cell>
          <cell r="D1989" t="str">
            <v>17,11</v>
          </cell>
        </row>
        <row r="1990">
          <cell r="A1990">
            <v>665</v>
          </cell>
          <cell r="B1990" t="str">
            <v>ELEMENTO VAZADO DE CONCRETO, QUADRICULADO, 16 FUROS *50 X 50 X 7* CM</v>
          </cell>
          <cell r="C1990" t="str">
            <v xml:space="preserve">UN    </v>
          </cell>
          <cell r="D1990" t="str">
            <v>22,88</v>
          </cell>
        </row>
        <row r="1991">
          <cell r="A1991">
            <v>10577</v>
          </cell>
          <cell r="B1991" t="str">
            <v>ELEMENTO VAZADO DE CONCRETO, QUADRICULADO, 25 FUROS *50 X 50 X 5* CM</v>
          </cell>
          <cell r="C1991" t="str">
            <v xml:space="preserve">UN    </v>
          </cell>
          <cell r="D1991" t="str">
            <v>20,29</v>
          </cell>
        </row>
        <row r="1992">
          <cell r="A1992">
            <v>10583</v>
          </cell>
          <cell r="B1992" t="str">
            <v>ELEMENTO VAZADO DE CONCRETO, VENEZIANA *39 X 22 X 15* CM</v>
          </cell>
          <cell r="C1992" t="str">
            <v xml:space="preserve">UN    </v>
          </cell>
          <cell r="D1992" t="str">
            <v>10,54</v>
          </cell>
        </row>
        <row r="1993">
          <cell r="A1993">
            <v>10579</v>
          </cell>
          <cell r="B1993" t="str">
            <v>ELEMENTO VAZADO DE CONCRETO, VENEZIANA *39 X 29 X 10* CM</v>
          </cell>
          <cell r="C1993" t="str">
            <v xml:space="preserve">UN    </v>
          </cell>
          <cell r="D1993" t="str">
            <v>18,37</v>
          </cell>
        </row>
        <row r="1994">
          <cell r="A1994">
            <v>10582</v>
          </cell>
          <cell r="B1994" t="str">
            <v>ELEMENTO VAZADO DE CONCRETO, VENEZIANA *40 X 10 X 10* CM</v>
          </cell>
          <cell r="C1994" t="str">
            <v xml:space="preserve">UN    </v>
          </cell>
          <cell r="D1994" t="str">
            <v>9,28</v>
          </cell>
        </row>
        <row r="1995">
          <cell r="A1995">
            <v>2436</v>
          </cell>
          <cell r="B1995" t="str">
            <v>ELETRICISTA</v>
          </cell>
          <cell r="C1995" t="str">
            <v xml:space="preserve">H     </v>
          </cell>
          <cell r="D1995" t="str">
            <v>13,22</v>
          </cell>
        </row>
        <row r="1996">
          <cell r="A1996">
            <v>40918</v>
          </cell>
          <cell r="B1996" t="str">
            <v>ELETRICISTA (MENSALISTA)</v>
          </cell>
          <cell r="C1996" t="str">
            <v xml:space="preserve">MES   </v>
          </cell>
          <cell r="D1996" t="str">
            <v>2.304,26</v>
          </cell>
        </row>
        <row r="1997">
          <cell r="A1997">
            <v>2439</v>
          </cell>
          <cell r="B1997" t="str">
            <v>ELETRICISTA DE MANUTENCAO INDUSTRIAL</v>
          </cell>
          <cell r="C1997" t="str">
            <v xml:space="preserve">H     </v>
          </cell>
          <cell r="D1997" t="str">
            <v>13,22</v>
          </cell>
        </row>
        <row r="1998">
          <cell r="A1998">
            <v>40923</v>
          </cell>
          <cell r="B1998" t="str">
            <v>ELETRICISTA DE MANUTENCAO INDUSTRIAL (MENSALISTA)</v>
          </cell>
          <cell r="C1998" t="str">
            <v xml:space="preserve">MES   </v>
          </cell>
          <cell r="D1998" t="str">
            <v>2.304,26</v>
          </cell>
        </row>
        <row r="1999">
          <cell r="A1999">
            <v>10998</v>
          </cell>
          <cell r="B1999" t="str">
            <v>ELETRODO REVESTIDO AWS - E-6010, DIAMETRO IGUAL A 4,00 MM</v>
          </cell>
          <cell r="C1999" t="str">
            <v xml:space="preserve">KG    </v>
          </cell>
          <cell r="D1999" t="str">
            <v>23,06</v>
          </cell>
        </row>
        <row r="2000">
          <cell r="A2000">
            <v>11002</v>
          </cell>
          <cell r="B2000" t="str">
            <v>ELETRODO REVESTIDO AWS - E6013, DIAMETRO IGUAL A 2,50 MM</v>
          </cell>
          <cell r="C2000" t="str">
            <v xml:space="preserve">KG    </v>
          </cell>
          <cell r="D2000" t="str">
            <v>21,12</v>
          </cell>
        </row>
        <row r="2001">
          <cell r="A2001">
            <v>10999</v>
          </cell>
          <cell r="B2001" t="str">
            <v>ELETRODO REVESTIDO AWS - E6013, DIAMETRO IGUAL A 4,00 MM</v>
          </cell>
          <cell r="C2001" t="str">
            <v xml:space="preserve">KG    </v>
          </cell>
          <cell r="D2001" t="str">
            <v>20,29</v>
          </cell>
        </row>
        <row r="2002">
          <cell r="A2002">
            <v>10997</v>
          </cell>
          <cell r="B2002" t="str">
            <v>ELETRODO REVESTIDO AWS - E7018, DIAMETRO IGUAL A 4,00 MM</v>
          </cell>
          <cell r="C2002" t="str">
            <v xml:space="preserve">KG    </v>
          </cell>
          <cell r="D2002" t="str">
            <v>22,00</v>
          </cell>
        </row>
        <row r="2003">
          <cell r="A2003">
            <v>2685</v>
          </cell>
          <cell r="B2003" t="str">
            <v>ELETRODUTO DE PVC RIGIDO ROSCAVEL DE 1 ", SEM LUVA</v>
          </cell>
          <cell r="C2003" t="str">
            <v xml:space="preserve">M     </v>
          </cell>
          <cell r="D2003" t="str">
            <v>3,73</v>
          </cell>
        </row>
        <row r="2004">
          <cell r="A2004">
            <v>2680</v>
          </cell>
          <cell r="B2004" t="str">
            <v>ELETRODUTO DE PVC RIGIDO ROSCAVEL DE 1 1/2 ", SEM LUVA</v>
          </cell>
          <cell r="C2004" t="str">
            <v xml:space="preserve">M     </v>
          </cell>
          <cell r="D2004" t="str">
            <v>5,46</v>
          </cell>
        </row>
        <row r="2005">
          <cell r="A2005">
            <v>2684</v>
          </cell>
          <cell r="B2005" t="str">
            <v>ELETRODUTO DE PVC RIGIDO ROSCAVEL DE 1 1/4 ", SEM LUVA</v>
          </cell>
          <cell r="C2005" t="str">
            <v xml:space="preserve">M     </v>
          </cell>
          <cell r="D2005" t="str">
            <v>4,97</v>
          </cell>
        </row>
        <row r="2006">
          <cell r="A2006">
            <v>2673</v>
          </cell>
          <cell r="B2006" t="str">
            <v>ELETRODUTO DE PVC RIGIDO ROSCAVEL DE 1/2 ", SEM LUVA</v>
          </cell>
          <cell r="C2006" t="str">
            <v xml:space="preserve">M     </v>
          </cell>
          <cell r="D2006" t="str">
            <v>1,92</v>
          </cell>
        </row>
        <row r="2007">
          <cell r="A2007">
            <v>2681</v>
          </cell>
          <cell r="B2007" t="str">
            <v>ELETRODUTO DE PVC RIGIDO ROSCAVEL DE 2 ", SEM LUVA</v>
          </cell>
          <cell r="C2007" t="str">
            <v xml:space="preserve">M     </v>
          </cell>
          <cell r="D2007" t="str">
            <v>8,93</v>
          </cell>
        </row>
        <row r="2008">
          <cell r="A2008">
            <v>2682</v>
          </cell>
          <cell r="B2008" t="str">
            <v>ELETRODUTO DE PVC RIGIDO ROSCAVEL DE 2 1/2 ", SEM LUVA</v>
          </cell>
          <cell r="C2008" t="str">
            <v xml:space="preserve">M     </v>
          </cell>
          <cell r="D2008" t="str">
            <v>13,03</v>
          </cell>
        </row>
        <row r="2009">
          <cell r="A2009">
            <v>2686</v>
          </cell>
          <cell r="B2009" t="str">
            <v>ELETRODUTO DE PVC RIGIDO ROSCAVEL DE 3 ", SEM LUVA</v>
          </cell>
          <cell r="C2009" t="str">
            <v xml:space="preserve">M     </v>
          </cell>
          <cell r="D2009" t="str">
            <v>16,34</v>
          </cell>
        </row>
        <row r="2010">
          <cell r="A2010">
            <v>2674</v>
          </cell>
          <cell r="B2010" t="str">
            <v>ELETRODUTO DE PVC RIGIDO ROSCAVEL DE 3/4 ", SEM LUVA</v>
          </cell>
          <cell r="C2010" t="str">
            <v xml:space="preserve">M     </v>
          </cell>
          <cell r="D2010" t="str">
            <v>2,39</v>
          </cell>
        </row>
        <row r="2011">
          <cell r="A2011">
            <v>2683</v>
          </cell>
          <cell r="B2011" t="str">
            <v>ELETRODUTO DE PVC RIGIDO ROSCAVEL DE 4 ", SEM LUVA</v>
          </cell>
          <cell r="C2011" t="str">
            <v xml:space="preserve">M     </v>
          </cell>
          <cell r="D2011" t="str">
            <v>25,75</v>
          </cell>
        </row>
        <row r="2012">
          <cell r="A2012">
            <v>2676</v>
          </cell>
          <cell r="B2012" t="str">
            <v>ELETRODUTO DE PVC RIGIDO SOLDAVEL, CLASSE B, DE 20 MM</v>
          </cell>
          <cell r="C2012" t="str">
            <v xml:space="preserve">M     </v>
          </cell>
          <cell r="D2012" t="str">
            <v>1,11</v>
          </cell>
        </row>
        <row r="2013">
          <cell r="A2013">
            <v>2678</v>
          </cell>
          <cell r="B2013" t="str">
            <v>ELETRODUTO DE PVC RIGIDO SOLDAVEL, CLASSE B, DE 25 MM</v>
          </cell>
          <cell r="C2013" t="str">
            <v xml:space="preserve">M     </v>
          </cell>
          <cell r="D2013" t="str">
            <v>1,39</v>
          </cell>
        </row>
        <row r="2014">
          <cell r="A2014">
            <v>2679</v>
          </cell>
          <cell r="B2014" t="str">
            <v>ELETRODUTO DE PVC RIGIDO SOLDAVEL, CLASSE B, DE 32 MM</v>
          </cell>
          <cell r="C2014" t="str">
            <v xml:space="preserve">M     </v>
          </cell>
          <cell r="D2014" t="str">
            <v>2,15</v>
          </cell>
        </row>
        <row r="2015">
          <cell r="A2015">
            <v>12070</v>
          </cell>
          <cell r="B2015" t="str">
            <v>ELETRODUTO DE PVC RIGIDO SOLDAVEL, CLASSE B, DE 40 MM</v>
          </cell>
          <cell r="C2015" t="str">
            <v xml:space="preserve">M     </v>
          </cell>
          <cell r="D2015" t="str">
            <v>3,00</v>
          </cell>
        </row>
        <row r="2016">
          <cell r="A2016">
            <v>2675</v>
          </cell>
          <cell r="B2016" t="str">
            <v>ELETRODUTO DE PVC RIGIDO SOLDAVEL, CLASSE B, DE 50 MM</v>
          </cell>
          <cell r="C2016" t="str">
            <v xml:space="preserve">M     </v>
          </cell>
          <cell r="D2016" t="str">
            <v>3,90</v>
          </cell>
        </row>
        <row r="2017">
          <cell r="A2017">
            <v>12067</v>
          </cell>
          <cell r="B2017" t="str">
            <v>ELETRODUTO DE PVC RIGIDO SOLDAVEL, CLASSE B, DE 60 MM</v>
          </cell>
          <cell r="C2017" t="str">
            <v xml:space="preserve">M     </v>
          </cell>
          <cell r="D2017" t="str">
            <v>5,29</v>
          </cell>
        </row>
        <row r="2018">
          <cell r="A2018">
            <v>40401</v>
          </cell>
          <cell r="B2018" t="str">
            <v>ELETRODUTO FLEXIVEL PLANO EM PEAD, COR PRETA E LARANJA,  DIAMETRO 32 MM</v>
          </cell>
          <cell r="C2018" t="str">
            <v xml:space="preserve">M     </v>
          </cell>
          <cell r="D2018" t="str">
            <v>2,09</v>
          </cell>
        </row>
        <row r="2019">
          <cell r="A2019">
            <v>40402</v>
          </cell>
          <cell r="B2019" t="str">
            <v>ELETRODUTO FLEXIVEL PLANO EM PEAD, COR PRETA E LARANJA,  DIAMETRO 40 MM</v>
          </cell>
          <cell r="C2019" t="str">
            <v xml:space="preserve">M     </v>
          </cell>
          <cell r="D2019" t="str">
            <v>2,69</v>
          </cell>
        </row>
        <row r="2020">
          <cell r="A2020">
            <v>40400</v>
          </cell>
          <cell r="B2020" t="str">
            <v>ELETRODUTO FLEXIVEL PLANO EM PEAD, COR PRETA E LARANJA, DIAMETRO 25 MM</v>
          </cell>
          <cell r="C2020" t="str">
            <v xml:space="preserve">M     </v>
          </cell>
          <cell r="D2020" t="str">
            <v>1,42</v>
          </cell>
        </row>
        <row r="2021">
          <cell r="A2021">
            <v>2504</v>
          </cell>
          <cell r="B2021" t="str">
            <v>ELETRODUTO FLEXIVEL, EM ACO GALVANIZADO, REVESTIDO EXTERNAMENTE COM PVC PRETO, DIAMETRO EXTERNO DE 25 MM (3/4"), TIPO SEALTUBO</v>
          </cell>
          <cell r="C2021" t="str">
            <v xml:space="preserve">M     </v>
          </cell>
          <cell r="D2021" t="str">
            <v>8,99</v>
          </cell>
        </row>
        <row r="2022">
          <cell r="A2022">
            <v>2501</v>
          </cell>
          <cell r="B2022" t="str">
            <v>ELETRODUTO FLEXIVEL, EM ACO GALVANIZADO, REVESTIDO EXTERNAMENTE COM PVC PRETO, DIAMETRO EXTERNO DE 32 MM (1"), TIPO SEALTUBO</v>
          </cell>
          <cell r="C2022" t="str">
            <v xml:space="preserve">M     </v>
          </cell>
          <cell r="D2022" t="str">
            <v>11,78</v>
          </cell>
        </row>
        <row r="2023">
          <cell r="A2023">
            <v>2502</v>
          </cell>
          <cell r="B2023" t="str">
            <v>ELETRODUTO FLEXIVEL, EM ACO GALVANIZADO, REVESTIDO EXTERNAMENTE COM PVC PRETO, DIAMETRO EXTERNO DE 40 MM (1 1/4"), TIPO SEALTUBO</v>
          </cell>
          <cell r="C2023" t="str">
            <v xml:space="preserve">M     </v>
          </cell>
          <cell r="D2023" t="str">
            <v>17,78</v>
          </cell>
        </row>
        <row r="2024">
          <cell r="A2024">
            <v>2503</v>
          </cell>
          <cell r="B2024" t="str">
            <v>ELETRODUTO FLEXIVEL, EM ACO GALVANIZADO, REVESTIDO EXTERNAMENTE COM PVC PRETO, DIAMETRO EXTERNO DE 50 MM( 1 1/2"), TIPO SEALTUBO</v>
          </cell>
          <cell r="C2024" t="str">
            <v xml:space="preserve">M     </v>
          </cell>
          <cell r="D2024" t="str">
            <v>22,89</v>
          </cell>
        </row>
        <row r="2025">
          <cell r="A2025">
            <v>2500</v>
          </cell>
          <cell r="B2025" t="str">
            <v>ELETRODUTO FLEXIVEL, EM ACO GALVANIZADO, REVESTIDO EXTERNAMENTE COM PVC PRETO, DIAMETRO EXTERNO DE 60 MM (2"), TIPO SEALTUBO</v>
          </cell>
          <cell r="C2025" t="str">
            <v xml:space="preserve">M     </v>
          </cell>
          <cell r="D2025" t="str">
            <v>30,49</v>
          </cell>
        </row>
        <row r="2026">
          <cell r="A2026">
            <v>2505</v>
          </cell>
          <cell r="B2026" t="str">
            <v>ELETRODUTO FLEXIVEL, EM ACO GALVANIZADO, REVESTIDO EXTERNAMENTE COM PVC PRETO, DIAMETRO EXTERNO DE 75 MM (2 1/2"), TIPO SEALTUBO</v>
          </cell>
          <cell r="C2026" t="str">
            <v xml:space="preserve">M     </v>
          </cell>
          <cell r="D2026" t="str">
            <v>47,51</v>
          </cell>
        </row>
        <row r="2027">
          <cell r="A2027">
            <v>12056</v>
          </cell>
          <cell r="B2027" t="str">
            <v>ELETRODUTO FLEXIVEL, EM ACO, TIPO CONDUITE, DIAMETRO DE 1 1/2"</v>
          </cell>
          <cell r="C2027" t="str">
            <v xml:space="preserve">M     </v>
          </cell>
          <cell r="D2027" t="str">
            <v>19,20</v>
          </cell>
        </row>
        <row r="2028">
          <cell r="A2028">
            <v>12057</v>
          </cell>
          <cell r="B2028" t="str">
            <v>ELETRODUTO FLEXIVEL, EM ACO, TIPO CONDUITE, DIAMETRO DE 1 1/4"</v>
          </cell>
          <cell r="C2028" t="str">
            <v xml:space="preserve">M     </v>
          </cell>
          <cell r="D2028" t="str">
            <v>16,30</v>
          </cell>
        </row>
        <row r="2029">
          <cell r="A2029">
            <v>12059</v>
          </cell>
          <cell r="B2029" t="str">
            <v>ELETRODUTO FLEXIVEL, EM ACO, TIPO CONDUITE, DIAMETRO DE 1/2"</v>
          </cell>
          <cell r="C2029" t="str">
            <v xml:space="preserve">M     </v>
          </cell>
          <cell r="D2029" t="str">
            <v>5,72</v>
          </cell>
        </row>
        <row r="2030">
          <cell r="A2030">
            <v>12058</v>
          </cell>
          <cell r="B2030" t="str">
            <v>ELETRODUTO FLEXIVEL, EM ACO, TIPO CONDUITE, DIAMETRO DE 1"</v>
          </cell>
          <cell r="C2030" t="str">
            <v xml:space="preserve">M     </v>
          </cell>
          <cell r="D2030" t="str">
            <v>10,16</v>
          </cell>
        </row>
        <row r="2031">
          <cell r="A2031">
            <v>12060</v>
          </cell>
          <cell r="B2031" t="str">
            <v>ELETRODUTO FLEXIVEL, EM ACO, TIPO CONDUITE, DIAMETRO DE 2 1/2"</v>
          </cell>
          <cell r="C2031" t="str">
            <v xml:space="preserve">M     </v>
          </cell>
          <cell r="D2031" t="str">
            <v>42,36</v>
          </cell>
        </row>
        <row r="2032">
          <cell r="A2032">
            <v>12061</v>
          </cell>
          <cell r="B2032" t="str">
            <v>ELETRODUTO FLEXIVEL, EM ACO, TIPO CONDUITE, DIAMETRO DE 2"</v>
          </cell>
          <cell r="C2032" t="str">
            <v xml:space="preserve">M     </v>
          </cell>
          <cell r="D2032" t="str">
            <v>25,87</v>
          </cell>
        </row>
        <row r="2033">
          <cell r="A2033">
            <v>12062</v>
          </cell>
          <cell r="B2033" t="str">
            <v>ELETRODUTO FLEXIVEL, EM ACO, TIPO CONDUITE, DIAMETRO DE 3"</v>
          </cell>
          <cell r="C2033" t="str">
            <v xml:space="preserve">M     </v>
          </cell>
          <cell r="D2033" t="str">
            <v>47,71</v>
          </cell>
        </row>
        <row r="2034">
          <cell r="A2034">
            <v>21137</v>
          </cell>
          <cell r="B2034" t="str">
            <v>ELETRODUTO METALICO FLEXIVEL REVESTIDO COM PVC PRETO, DIAMETRO EXTERNO DE 15 MM (3/8"), TIPO COPEX</v>
          </cell>
          <cell r="C2034" t="str">
            <v xml:space="preserve">M     </v>
          </cell>
          <cell r="D2034" t="str">
            <v>8,29</v>
          </cell>
        </row>
        <row r="2035">
          <cell r="A2035">
            <v>2687</v>
          </cell>
          <cell r="B2035" t="str">
            <v>ELETRODUTO PVC FLEXIVEL CORRUGADO, COR AMARELA, DE 16 MM</v>
          </cell>
          <cell r="C2035" t="str">
            <v xml:space="preserve">M     </v>
          </cell>
          <cell r="D2035" t="str">
            <v>0,97</v>
          </cell>
        </row>
        <row r="2036">
          <cell r="A2036">
            <v>2689</v>
          </cell>
          <cell r="B2036" t="str">
            <v>ELETRODUTO PVC FLEXIVEL CORRUGADO, COR AMARELA, DE 20 MM</v>
          </cell>
          <cell r="C2036" t="str">
            <v xml:space="preserve">M     </v>
          </cell>
          <cell r="D2036" t="str">
            <v>1,16</v>
          </cell>
        </row>
        <row r="2037">
          <cell r="A2037">
            <v>2688</v>
          </cell>
          <cell r="B2037" t="str">
            <v>ELETRODUTO PVC FLEXIVEL CORRUGADO, COR AMARELA, DE 25 MM</v>
          </cell>
          <cell r="C2037" t="str">
            <v xml:space="preserve">M     </v>
          </cell>
          <cell r="D2037" t="str">
            <v>1,25</v>
          </cell>
        </row>
        <row r="2038">
          <cell r="A2038">
            <v>2690</v>
          </cell>
          <cell r="B2038" t="str">
            <v>ELETRODUTO PVC FLEXIVEL CORRUGADO, COR AMARELA, DE 32 MM</v>
          </cell>
          <cell r="C2038" t="str">
            <v xml:space="preserve">M     </v>
          </cell>
          <cell r="D2038" t="str">
            <v>2,15</v>
          </cell>
        </row>
        <row r="2039">
          <cell r="A2039">
            <v>39243</v>
          </cell>
          <cell r="B2039" t="str">
            <v>ELETRODUTO PVC FLEXIVEL CORRUGADO, REFORCADO, COR LARANJA, DE 20 MM, PARA LAJES E PISOS</v>
          </cell>
          <cell r="C2039" t="str">
            <v xml:space="preserve">M     </v>
          </cell>
          <cell r="D2039" t="str">
            <v>1,41</v>
          </cell>
        </row>
        <row r="2040">
          <cell r="A2040">
            <v>39244</v>
          </cell>
          <cell r="B2040" t="str">
            <v>ELETRODUTO PVC FLEXIVEL CORRUGADO, REFORCADO, COR LARANJA, DE 25 MM, PARA LAJES E PISOS</v>
          </cell>
          <cell r="C2040" t="str">
            <v xml:space="preserve">M     </v>
          </cell>
          <cell r="D2040" t="str">
            <v>1,91</v>
          </cell>
        </row>
        <row r="2041">
          <cell r="A2041">
            <v>39245</v>
          </cell>
          <cell r="B2041" t="str">
            <v>ELETRODUTO PVC FLEXIVEL CORRUGADO, REFORCADO, COR LARANJA, DE 32 MM, PARA LAJES E PISOS</v>
          </cell>
          <cell r="C2041" t="str">
            <v xml:space="preserve">M     </v>
          </cell>
          <cell r="D2041" t="str">
            <v>3,68</v>
          </cell>
        </row>
        <row r="2042">
          <cell r="A2042">
            <v>39254</v>
          </cell>
          <cell r="B2042" t="str">
            <v>ELETRODUTO/CONDULETE DE PVC RIGIDO, LISO, COR CINZA, DE 1/2", PARA INSTALACOES APARENTES (NBR 5410)</v>
          </cell>
          <cell r="C2042" t="str">
            <v xml:space="preserve">M     </v>
          </cell>
          <cell r="D2042" t="str">
            <v>5,51</v>
          </cell>
        </row>
        <row r="2043">
          <cell r="A2043">
            <v>39255</v>
          </cell>
          <cell r="B2043" t="str">
            <v>ELETRODUTO/CONDULETE DE PVC RIGIDO, LISO, COR CINZA, DE 1", PARA INSTALACOES APARENTES (NBR 5410)</v>
          </cell>
          <cell r="C2043" t="str">
            <v xml:space="preserve">M     </v>
          </cell>
          <cell r="D2043" t="str">
            <v>10,20</v>
          </cell>
        </row>
        <row r="2044">
          <cell r="A2044">
            <v>39253</v>
          </cell>
          <cell r="B2044" t="str">
            <v>ELETRODUTO/CONDULETE DE PVC RIGIDO, LISO, COR CINZA, DE 3/4", PARA INSTALACOES APARENTES (NBR 5410)</v>
          </cell>
          <cell r="C2044" t="str">
            <v xml:space="preserve">M     </v>
          </cell>
          <cell r="D2044" t="str">
            <v>7,02</v>
          </cell>
        </row>
        <row r="2045">
          <cell r="A2045">
            <v>2446</v>
          </cell>
          <cell r="B2045" t="str">
            <v>ELETRODUTO/DUTO PEAD FLEXIVEL PAREDE SIMPLES, CORRUGACAO HELICOIDAL, COR PRETA, SEM ROSCA, DE 2",  PARA CABEAMENTO SUBTERRANEO (NBR 15715)</v>
          </cell>
          <cell r="C2045" t="str">
            <v xml:space="preserve">M     </v>
          </cell>
          <cell r="D2045" t="str">
            <v>5,23</v>
          </cell>
        </row>
        <row r="2046">
          <cell r="A2046">
            <v>2442</v>
          </cell>
          <cell r="B2046" t="str">
            <v>ELETRODUTO/DUTO PEAD FLEXIVEL PAREDE SIMPLES, CORRUGACAO HELICOIDAL, COR PRETA, SEM ROSCA, DE 3",  PARA CABEAMENTO SUBTERRANEO (NBR 15715)</v>
          </cell>
          <cell r="C2046" t="str">
            <v xml:space="preserve">M     </v>
          </cell>
          <cell r="D2046" t="str">
            <v>7,32</v>
          </cell>
        </row>
        <row r="2047">
          <cell r="A2047">
            <v>39246</v>
          </cell>
          <cell r="B2047" t="str">
            <v>ELETRODUTODUTO PEAD FLEXIVEL PAREDE SIMPLES, CORRUGACAO HELICOIDAL, COR PRETA, SEM ROSCA, DE 1 1/2",  PARA CABEAMENTO SUBTERRANEO (NBR 15715)</v>
          </cell>
          <cell r="C2047" t="str">
            <v xml:space="preserve">M     </v>
          </cell>
          <cell r="D2047" t="str">
            <v>3,64</v>
          </cell>
        </row>
        <row r="2048">
          <cell r="A2048">
            <v>39247</v>
          </cell>
          <cell r="B2048" t="str">
            <v>ELETRODUTODUTO PEAD FLEXIVEL PAREDE SIMPLES, CORRUGACAO HELICOIDAL, COR PRETA, SEM ROSCA, DE 1 1/4",  PARA CABEAMENTO SUBTERRANEO (NBR 15715)</v>
          </cell>
          <cell r="C2048" t="str">
            <v xml:space="preserve">M     </v>
          </cell>
          <cell r="D2048" t="str">
            <v>3,17</v>
          </cell>
        </row>
        <row r="2049">
          <cell r="A2049">
            <v>39248</v>
          </cell>
          <cell r="B2049" t="str">
            <v>ELETRODUTODUTO PEAD FLEXIVEL PAREDE SIMPLES, CORRUGACAO HELICOIDAL, COR PRETA, SEM ROSCA, DE 4",  PARA CABEAMENTO SUBTERRANEO (NBR 15715)</v>
          </cell>
          <cell r="C2049" t="str">
            <v xml:space="preserve">M     </v>
          </cell>
          <cell r="D2049" t="str">
            <v>10,21</v>
          </cell>
        </row>
        <row r="2050">
          <cell r="A2050">
            <v>2438</v>
          </cell>
          <cell r="B2050" t="str">
            <v>ELETROTECNICO</v>
          </cell>
          <cell r="C2050" t="str">
            <v xml:space="preserve">H     </v>
          </cell>
          <cell r="D2050" t="str">
            <v>15,23</v>
          </cell>
        </row>
        <row r="2051">
          <cell r="A2051">
            <v>40922</v>
          </cell>
          <cell r="B2051" t="str">
            <v>ELETROTECNICO (MENSALISTA)</v>
          </cell>
          <cell r="C2051" t="str">
            <v xml:space="preserve">MES   </v>
          </cell>
          <cell r="D2051" t="str">
            <v>2.657,20</v>
          </cell>
        </row>
        <row r="2052">
          <cell r="A2052">
            <v>36486</v>
          </cell>
          <cell r="B2052" t="str">
            <v>ELEVADOR DE CARGA A CABO, CABINE SEMI FECHADA 2,0 X 1,5 X 2,0 M, CAPACIDADE DE CARGA 1000 KG, TORRE  2,38 X 2,21 X 15 M, GUINCHO DE EMBREAGEM, FREIO DE SEGURANCA, LIMITADOR DE VELOCIDADE E CANCELA</v>
          </cell>
          <cell r="C2052" t="str">
            <v xml:space="preserve">UN    </v>
          </cell>
          <cell r="D2052" t="str">
            <v>36.823,49</v>
          </cell>
        </row>
        <row r="2053">
          <cell r="A2053">
            <v>37777</v>
          </cell>
          <cell r="B2053" t="str">
            <v>ELEVADOR DE CREMALHEIRA CABINE FECHADA 1,5 X 2,5 X 2,35 M (UMA POR TORRE), CAPACIDADE DE CARGA 1200 KG (15 PESSOAS), TORRE  24 M (16 MODULOS), FREIO DE SEGURANCA, LIMITADOR DE CARGA</v>
          </cell>
          <cell r="C2053" t="str">
            <v xml:space="preserve">UN    </v>
          </cell>
          <cell r="D2053" t="str">
            <v>173.364,31</v>
          </cell>
        </row>
        <row r="2054">
          <cell r="A2054">
            <v>12624</v>
          </cell>
          <cell r="B2054" t="str">
            <v>EMENDA PARA CALHA PLUVIAL, PVC, DIAMETRO ENTRE 119 E 170 MM, PARA DRENAGEM PREDIAL</v>
          </cell>
          <cell r="C2054" t="str">
            <v xml:space="preserve">UN    </v>
          </cell>
          <cell r="D2054" t="str">
            <v>9,66</v>
          </cell>
        </row>
        <row r="2055">
          <cell r="A2055">
            <v>10638</v>
          </cell>
          <cell r="B2055" t="str">
            <v>EMPILHADEIRA SOBRE PNEUS COM TORRE DE TRES ESTAGIOS, 4,70M DE ELEVACAO, C/ DESLOCADOR LATERAL DOS GARFOS, MOTOR GLP 4.3L, CAPACIDADE NOMINAL DE CARGA DE 6T</v>
          </cell>
          <cell r="C2055" t="str">
            <v xml:space="preserve">UN    </v>
          </cell>
          <cell r="D2055" t="str">
            <v>349.851,06</v>
          </cell>
        </row>
        <row r="2056">
          <cell r="A2056">
            <v>10635</v>
          </cell>
          <cell r="B2056" t="str">
            <v>EMPILHADEIRA SOBRE PNEUS COM TORRE DE TRES ESTAGIOS, 4,80M DE ELEVACAO, C/ DESLOCADOR LATERAL DOS GARFOS, MOTOR GLP 2.2L, CAPACIDADE NOMINAL DE CARGA DE 3T</v>
          </cell>
          <cell r="C2056" t="str">
            <v xml:space="preserve">UN    </v>
          </cell>
          <cell r="D2056" t="str">
            <v>120.926,32</v>
          </cell>
        </row>
        <row r="2057">
          <cell r="A2057">
            <v>10634</v>
          </cell>
          <cell r="B2057" t="str">
            <v>EMPILHADEIRA SOBRE PNEUS COM TORRE DE TRES ESTAGIOS, 4,80M DE ELEVACAO, C/ DESLOCADOR LATERAL DOS GARFOS, MOTOR GLP 2.4L, CAPACIDADE NOMINAL DE CARGA DE 2,5T</v>
          </cell>
          <cell r="C2057" t="str">
            <v xml:space="preserve">UN    </v>
          </cell>
          <cell r="D2057" t="str">
            <v>103.550,00</v>
          </cell>
        </row>
        <row r="2058">
          <cell r="A2058">
            <v>10636</v>
          </cell>
          <cell r="B2058" t="str">
            <v>EMPILHADEIRA SOBRE PNEUS COM TORRE DE TRES ESTAGIOS, 4,80M DE ELEVACAO, C/ DESLOCADOR LATERAL DOS GARFOS, MOTOR GLP 4.3L, CAPACIDADE NOMINAL DE CARGA DE 4T</v>
          </cell>
          <cell r="C2058" t="str">
            <v xml:space="preserve">UN    </v>
          </cell>
          <cell r="D2058" t="str">
            <v>228.042,45</v>
          </cell>
        </row>
        <row r="2059">
          <cell r="A2059">
            <v>10637</v>
          </cell>
          <cell r="B2059" t="str">
            <v>EMPILHADEIRA SOBRE PNEUS COM TORRE DE TRES ESTAGIOS, 4,80M DE ELEVACAO, C/ DESLOCADOR LATERAL DOS GARFOS, MOTOR GLP 4.3L, CAPACIDADE NOMINAL DE CARGA DE 5T</v>
          </cell>
          <cell r="C2059" t="str">
            <v xml:space="preserve">UN    </v>
          </cell>
          <cell r="D2059" t="str">
            <v>238.534,81</v>
          </cell>
        </row>
        <row r="2060">
          <cell r="A2060">
            <v>517</v>
          </cell>
          <cell r="B2060" t="str">
            <v>EMULSAO ASFALTICA ANIONICA</v>
          </cell>
          <cell r="C2060" t="str">
            <v xml:space="preserve">L     </v>
          </cell>
          <cell r="D2060" t="str">
            <v>8,36</v>
          </cell>
        </row>
        <row r="2061">
          <cell r="A2061">
            <v>41904</v>
          </cell>
          <cell r="B2061" t="str">
            <v>EMULSAO ASFALTICA CATIONICA RL-1C PARA USO EM PAVIMENTACAO ASFALTICA (COLETADO CAIXA NA ANP ACRESCIDO DE ICMS)</v>
          </cell>
          <cell r="C2061" t="str">
            <v xml:space="preserve">T     </v>
          </cell>
          <cell r="D2061" t="str">
            <v>2.471,57</v>
          </cell>
        </row>
        <row r="2062">
          <cell r="A2062">
            <v>41905</v>
          </cell>
          <cell r="B2062" t="str">
            <v>EMULSAO ASFALTICA CATIONICA RR-1C PARA USO EM PAVIMENTACAO ASFALTICA (COLETADO CAIXA NA ANP ACRESCIDO DE ICMS)</v>
          </cell>
          <cell r="C2062" t="str">
            <v xml:space="preserve">KG    </v>
          </cell>
          <cell r="D2062" t="str">
            <v>2,17</v>
          </cell>
        </row>
        <row r="2063">
          <cell r="A2063">
            <v>41903</v>
          </cell>
          <cell r="B2063" t="str">
            <v>EMULSAO ASFALTICA CATIONICA RR-2C PARA USO EM PAVIMENTACAO ASFALTICA (COLETADO CAIXA NA ANP ACRESCIDO DE ICMS)</v>
          </cell>
          <cell r="C2063" t="str">
            <v xml:space="preserve">KG    </v>
          </cell>
          <cell r="D2063" t="str">
            <v>2,48</v>
          </cell>
        </row>
        <row r="2064">
          <cell r="A2064">
            <v>37534</v>
          </cell>
          <cell r="B2064" t="str">
            <v>EMULSAO EXPLOSIVA EM CARTUCHOS DE 1" X 12", DENSIDADE 1.15 G/CM3, INICIACAO ESPOLETA N. 8 / CORDEL</v>
          </cell>
          <cell r="C2064" t="str">
            <v xml:space="preserve">KG    </v>
          </cell>
          <cell r="D2064" t="str">
            <v>15,19</v>
          </cell>
        </row>
        <row r="2065">
          <cell r="A2065">
            <v>37535</v>
          </cell>
          <cell r="B2065" t="str">
            <v>EMULSAO EXPLOSIVA EM CARTUCHOS DE 1" X 24", DENSIDADE 1.15 G/CM3, INICIACAO ESPOLETA N. 8 / CORDEL</v>
          </cell>
          <cell r="C2065" t="str">
            <v xml:space="preserve">KG    </v>
          </cell>
          <cell r="D2065" t="str">
            <v>15,19</v>
          </cell>
        </row>
        <row r="2066">
          <cell r="A2066">
            <v>37533</v>
          </cell>
          <cell r="B2066" t="str">
            <v>EMULSAO EXPLOSIVA EM CARTUCHOS DE 1" X 8", DENSIDADE 1.15 G/CM3, INICIACAO ESPOLETA N. 8 / CORDEL</v>
          </cell>
          <cell r="C2066" t="str">
            <v xml:space="preserve">KG    </v>
          </cell>
          <cell r="D2066" t="str">
            <v>15,19</v>
          </cell>
        </row>
        <row r="2067">
          <cell r="A2067">
            <v>37537</v>
          </cell>
          <cell r="B2067" t="str">
            <v>EMULSAO EXPLOSIVA EM CARTUCHOS DE 2 1/2" X 24", DENSIDADE 1.15 G/CM3, INICIACAO ESPOLETA N. 8 / CORDEL</v>
          </cell>
          <cell r="C2067" t="str">
            <v xml:space="preserve">KG    </v>
          </cell>
          <cell r="D2067" t="str">
            <v>11,50</v>
          </cell>
        </row>
        <row r="2068">
          <cell r="A2068">
            <v>37536</v>
          </cell>
          <cell r="B2068" t="str">
            <v>EMULSAO EXPLOSIVA EM CARTUCHOS DE 2 1/4" X 24", DENSIDADE 1.15 G/CM3, INICIACAO ESPOLETA N. 8 / CORDEL</v>
          </cell>
          <cell r="C2068" t="str">
            <v xml:space="preserve">KG    </v>
          </cell>
          <cell r="D2068" t="str">
            <v>11,50</v>
          </cell>
        </row>
        <row r="2069">
          <cell r="A2069">
            <v>37532</v>
          </cell>
          <cell r="B2069" t="str">
            <v>EMULSAO EXPLOSIVA EM CARTUCHOS DE 2" X 24", DENSIDADE 1.15 G/CM3, INICIACAO ESPOLETA N. 8 / CORDEL</v>
          </cell>
          <cell r="C2069" t="str">
            <v xml:space="preserve">KG    </v>
          </cell>
          <cell r="D2069" t="str">
            <v>11,50</v>
          </cell>
        </row>
        <row r="2070">
          <cell r="A2070">
            <v>2696</v>
          </cell>
          <cell r="B2070" t="str">
            <v>ENCANADOR OU BOMBEIRO HIDRAULICO</v>
          </cell>
          <cell r="C2070" t="str">
            <v xml:space="preserve">H     </v>
          </cell>
          <cell r="D2070" t="str">
            <v>13,22</v>
          </cell>
        </row>
        <row r="2071">
          <cell r="A2071">
            <v>40928</v>
          </cell>
          <cell r="B2071" t="str">
            <v>ENCANADOR OU BOMBEIRO HIDRAULICO (MENSALISTA)</v>
          </cell>
          <cell r="C2071" t="str">
            <v xml:space="preserve">MES   </v>
          </cell>
          <cell r="D2071" t="str">
            <v>2.304,26</v>
          </cell>
        </row>
        <row r="2072">
          <cell r="A2072">
            <v>4083</v>
          </cell>
          <cell r="B2072" t="str">
            <v>ENCARREGADO GERAL DE OBRAS</v>
          </cell>
          <cell r="C2072" t="str">
            <v xml:space="preserve">H     </v>
          </cell>
          <cell r="D2072" t="str">
            <v>14,65</v>
          </cell>
        </row>
        <row r="2073">
          <cell r="A2073">
            <v>40818</v>
          </cell>
          <cell r="B2073" t="str">
            <v>ENCARREGADO GERAL DE OBRAS (MENSALISTA)</v>
          </cell>
          <cell r="C2073" t="str">
            <v xml:space="preserve">MES   </v>
          </cell>
          <cell r="D2073" t="str">
            <v>2.554,16</v>
          </cell>
        </row>
        <row r="2074">
          <cell r="A2074">
            <v>43146</v>
          </cell>
          <cell r="B2074" t="str">
            <v>ENDURECEDOR MINERAL DE BASE CIMENTICIA PARA PISO DE CONCRETO</v>
          </cell>
          <cell r="C2074" t="str">
            <v xml:space="preserve">KG    </v>
          </cell>
          <cell r="D2074" t="str">
            <v>8,49</v>
          </cell>
        </row>
        <row r="2075">
          <cell r="A2075">
            <v>2705</v>
          </cell>
          <cell r="B2075" t="str">
            <v>ENERGIA ELETRICA ATE 2000 KWH INDUSTRIAL, SEM DEMANDA</v>
          </cell>
          <cell r="C2075" t="str">
            <v xml:space="preserve">KW/H  </v>
          </cell>
          <cell r="D2075" t="str">
            <v>0,98</v>
          </cell>
        </row>
        <row r="2076">
          <cell r="A2076">
            <v>14250</v>
          </cell>
          <cell r="B2076" t="str">
            <v>ENERGIA ELETRICA COMERCIAL, BAIXA TENSAO, RELATIVA AO CONSUMO DE ATE 100 KWH, INCLUINDO ICMS, PIS/PASEP E COFINS</v>
          </cell>
          <cell r="C2076" t="str">
            <v xml:space="preserve">KW/H  </v>
          </cell>
          <cell r="D2076" t="str">
            <v>1,00</v>
          </cell>
        </row>
        <row r="2077">
          <cell r="A2077">
            <v>11683</v>
          </cell>
          <cell r="B2077" t="str">
            <v>ENGATE / RABICHO FLEXIVEL INOX 1/2 " X 30 CM</v>
          </cell>
          <cell r="C2077" t="str">
            <v xml:space="preserve">UN    </v>
          </cell>
          <cell r="D2077" t="str">
            <v>25,80</v>
          </cell>
        </row>
        <row r="2078">
          <cell r="A2078">
            <v>11684</v>
          </cell>
          <cell r="B2078" t="str">
            <v>ENGATE / RABICHO FLEXIVEL INOX 1/2 " X 40 CM</v>
          </cell>
          <cell r="C2078" t="str">
            <v xml:space="preserve">UN    </v>
          </cell>
          <cell r="D2078" t="str">
            <v>28,24</v>
          </cell>
        </row>
        <row r="2079">
          <cell r="A2079">
            <v>6141</v>
          </cell>
          <cell r="B2079" t="str">
            <v>ENGATE/RABICHO FLEXIVEL PLASTICO (PVC OU ABS) BRANCO 1/2 " X 30 CM</v>
          </cell>
          <cell r="C2079" t="str">
            <v xml:space="preserve">UN    </v>
          </cell>
          <cell r="D2079" t="str">
            <v>3,56</v>
          </cell>
        </row>
        <row r="2080">
          <cell r="A2080">
            <v>11681</v>
          </cell>
          <cell r="B2080" t="str">
            <v>ENGATE/RABICHO FLEXIVEL PLASTICO (PVC OU ABS) BRANCO 1/2 " X 40 CM</v>
          </cell>
          <cell r="C2080" t="str">
            <v xml:space="preserve">UN    </v>
          </cell>
          <cell r="D2080" t="str">
            <v>5,83</v>
          </cell>
        </row>
        <row r="2081">
          <cell r="A2081">
            <v>2706</v>
          </cell>
          <cell r="B2081" t="str">
            <v>ENGENHEIRO CIVIL DE OBRA JUNIOR</v>
          </cell>
          <cell r="C2081" t="str">
            <v xml:space="preserve">H     </v>
          </cell>
          <cell r="D2081" t="str">
            <v>74,74</v>
          </cell>
        </row>
        <row r="2082">
          <cell r="A2082">
            <v>40811</v>
          </cell>
          <cell r="B2082" t="str">
            <v>ENGENHEIRO CIVIL DE OBRA JUNIOR (MENSALISTA)</v>
          </cell>
          <cell r="C2082" t="str">
            <v xml:space="preserve">MES   </v>
          </cell>
          <cell r="D2082" t="str">
            <v>13.027,19</v>
          </cell>
        </row>
        <row r="2083">
          <cell r="A2083">
            <v>2707</v>
          </cell>
          <cell r="B2083" t="str">
            <v>ENGENHEIRO CIVIL DE OBRA PLENO</v>
          </cell>
          <cell r="C2083" t="str">
            <v xml:space="preserve">H     </v>
          </cell>
          <cell r="D2083" t="str">
            <v>85,06</v>
          </cell>
        </row>
        <row r="2084">
          <cell r="A2084">
            <v>40813</v>
          </cell>
          <cell r="B2084" t="str">
            <v>ENGENHEIRO CIVIL DE OBRA PLENO (MENSALISTA)</v>
          </cell>
          <cell r="C2084" t="str">
            <v xml:space="preserve">MES   </v>
          </cell>
          <cell r="D2084" t="str">
            <v>14.827,63</v>
          </cell>
        </row>
        <row r="2085">
          <cell r="A2085">
            <v>2708</v>
          </cell>
          <cell r="B2085" t="str">
            <v>ENGENHEIRO CIVIL DE OBRA SENIOR</v>
          </cell>
          <cell r="C2085" t="str">
            <v xml:space="preserve">H     </v>
          </cell>
          <cell r="D2085" t="str">
            <v>116,29</v>
          </cell>
        </row>
        <row r="2086">
          <cell r="A2086">
            <v>40814</v>
          </cell>
          <cell r="B2086" t="str">
            <v>ENGENHEIRO CIVIL DE OBRA SENIOR (MENSALISTA)</v>
          </cell>
          <cell r="C2086" t="str">
            <v xml:space="preserve">MES   </v>
          </cell>
          <cell r="D2086" t="str">
            <v>20.268,96</v>
          </cell>
        </row>
        <row r="2087">
          <cell r="A2087">
            <v>34779</v>
          </cell>
          <cell r="B2087" t="str">
            <v>ENGENHEIRO CIVIL JUNIOR</v>
          </cell>
          <cell r="C2087" t="str">
            <v xml:space="preserve">H     </v>
          </cell>
          <cell r="D2087" t="str">
            <v>75,82</v>
          </cell>
        </row>
        <row r="2088">
          <cell r="A2088">
            <v>40936</v>
          </cell>
          <cell r="B2088" t="str">
            <v>ENGENHEIRO CIVIL JUNIOR (MENSALISTA)</v>
          </cell>
          <cell r="C2088" t="str">
            <v xml:space="preserve">MES   </v>
          </cell>
          <cell r="D2088" t="str">
            <v>13.217,23</v>
          </cell>
        </row>
        <row r="2089">
          <cell r="A2089">
            <v>34780</v>
          </cell>
          <cell r="B2089" t="str">
            <v>ENGENHEIRO CIVIL PLENO</v>
          </cell>
          <cell r="C2089" t="str">
            <v xml:space="preserve">H     </v>
          </cell>
          <cell r="D2089" t="str">
            <v>85,54</v>
          </cell>
        </row>
        <row r="2090">
          <cell r="A2090">
            <v>40937</v>
          </cell>
          <cell r="B2090" t="str">
            <v>ENGENHEIRO CIVIL PLENO (MENSALISTA)</v>
          </cell>
          <cell r="C2090" t="str">
            <v xml:space="preserve">MES   </v>
          </cell>
          <cell r="D2090" t="str">
            <v>14.911,64</v>
          </cell>
        </row>
        <row r="2091">
          <cell r="A2091">
            <v>34782</v>
          </cell>
          <cell r="B2091" t="str">
            <v>ENGENHEIRO CIVIL SENIOR</v>
          </cell>
          <cell r="C2091" t="str">
            <v xml:space="preserve">H     </v>
          </cell>
          <cell r="D2091" t="str">
            <v>117,24</v>
          </cell>
        </row>
        <row r="2092">
          <cell r="A2092">
            <v>40938</v>
          </cell>
          <cell r="B2092" t="str">
            <v>ENGENHEIRO CIVIL SENIOR (MENSALISTA)</v>
          </cell>
          <cell r="C2092" t="str">
            <v xml:space="preserve">MES   </v>
          </cell>
          <cell r="D2092" t="str">
            <v>20.435,00</v>
          </cell>
        </row>
        <row r="2093">
          <cell r="A2093">
            <v>34783</v>
          </cell>
          <cell r="B2093" t="str">
            <v>ENGENHEIRO ELETRICISTA</v>
          </cell>
          <cell r="C2093" t="str">
            <v xml:space="preserve">H     </v>
          </cell>
          <cell r="D2093" t="str">
            <v>108,39</v>
          </cell>
        </row>
        <row r="2094">
          <cell r="A2094">
            <v>40939</v>
          </cell>
          <cell r="B2094" t="str">
            <v>ENGENHEIRO ELETRICISTA (MENSALISTA)</v>
          </cell>
          <cell r="C2094" t="str">
            <v xml:space="preserve">MES   </v>
          </cell>
          <cell r="D2094" t="str">
            <v>18.894,36</v>
          </cell>
        </row>
        <row r="2095">
          <cell r="A2095">
            <v>34785</v>
          </cell>
          <cell r="B2095" t="str">
            <v>ENGENHEIRO SANITARISTA</v>
          </cell>
          <cell r="C2095" t="str">
            <v xml:space="preserve">H     </v>
          </cell>
          <cell r="D2095" t="str">
            <v>105,88</v>
          </cell>
        </row>
        <row r="2096">
          <cell r="A2096">
            <v>40940</v>
          </cell>
          <cell r="B2096" t="str">
            <v>ENGENHEIRO SANITARISTA (MENSALISTA)</v>
          </cell>
          <cell r="C2096" t="str">
            <v xml:space="preserve">MES   </v>
          </cell>
          <cell r="D2096" t="str">
            <v>18.455,17</v>
          </cell>
        </row>
        <row r="2097">
          <cell r="A2097">
            <v>38403</v>
          </cell>
          <cell r="B2097" t="str">
            <v>ENXADA ESTREITA *25 X 23* CM COM CABO</v>
          </cell>
          <cell r="C2097" t="str">
            <v xml:space="preserve">UN    </v>
          </cell>
          <cell r="D2097" t="str">
            <v>34,30</v>
          </cell>
        </row>
        <row r="2098">
          <cell r="A2098">
            <v>43482</v>
          </cell>
          <cell r="B2098" t="str">
            <v>EPI - FAMILIA ALMOXARIFE - HORISTA (ENCARGOS COMPLEMENTARES - COLETADO CAIXA)</v>
          </cell>
          <cell r="C2098" t="str">
            <v xml:space="preserve">H     </v>
          </cell>
          <cell r="D2098" t="str">
            <v>0,61</v>
          </cell>
        </row>
        <row r="2099">
          <cell r="A2099">
            <v>43494</v>
          </cell>
          <cell r="B2099" t="str">
            <v>EPI - FAMILIA ALMOXARIFE - MENSALISTA (ENCARGOS COMPLEMENTARES - COLETADO CAIXA)</v>
          </cell>
          <cell r="C2099" t="str">
            <v xml:space="preserve">MES   </v>
          </cell>
          <cell r="D2099" t="str">
            <v>114,12</v>
          </cell>
        </row>
        <row r="2100">
          <cell r="A2100">
            <v>43483</v>
          </cell>
          <cell r="B2100" t="str">
            <v>EPI - FAMILIA CARPINTEIRO DE FORMAS - HORISTA (ENCARGOS COMPLEMENTARES - COLETADO CAIXA)</v>
          </cell>
          <cell r="C2100" t="str">
            <v xml:space="preserve">H     </v>
          </cell>
          <cell r="D2100" t="str">
            <v>1,08</v>
          </cell>
        </row>
        <row r="2101">
          <cell r="A2101">
            <v>43495</v>
          </cell>
          <cell r="B2101" t="str">
            <v>EPI - FAMILIA CARPINTEIRO DE FORMAS - MENSALISTA (ENCARGOS COMPLEMENTARES - COLETADO CAIXA)</v>
          </cell>
          <cell r="C2101" t="str">
            <v xml:space="preserve">MES   </v>
          </cell>
          <cell r="D2101" t="str">
            <v>203,86</v>
          </cell>
        </row>
        <row r="2102">
          <cell r="A2102">
            <v>43484</v>
          </cell>
          <cell r="B2102" t="str">
            <v>EPI - FAMILIA ELETRICISTA - HORISTA (ENCARGOS COMPLEMENTARES - COLETADO CAIXA)</v>
          </cell>
          <cell r="C2102" t="str">
            <v xml:space="preserve">H     </v>
          </cell>
          <cell r="D2102" t="str">
            <v>0,93</v>
          </cell>
        </row>
        <row r="2103">
          <cell r="A2103">
            <v>43496</v>
          </cell>
          <cell r="B2103" t="str">
            <v>EPI - FAMILIA ELETRICISTA - MENSALISTA (ENCARGOS COMPLEMENTARES - COLETADO CAIXA)</v>
          </cell>
          <cell r="C2103" t="str">
            <v xml:space="preserve">MES   </v>
          </cell>
          <cell r="D2103" t="str">
            <v>175,10</v>
          </cell>
        </row>
        <row r="2104">
          <cell r="A2104">
            <v>43485</v>
          </cell>
          <cell r="B2104" t="str">
            <v>EPI - FAMILIA ENCANADOR - HORISTA (ENCARGOS COMPLEMENTARES - COLETADO CAIXA)</v>
          </cell>
          <cell r="C2104" t="str">
            <v xml:space="preserve">H     </v>
          </cell>
          <cell r="D2104" t="str">
            <v>0,83</v>
          </cell>
        </row>
        <row r="2105">
          <cell r="A2105">
            <v>43497</v>
          </cell>
          <cell r="B2105" t="str">
            <v>EPI - FAMILIA ENCANADOR - MENSALISTA (ENCARGOS COMPLEMENTARES - COLETADO CAIXA)</v>
          </cell>
          <cell r="C2105" t="str">
            <v xml:space="preserve">MES   </v>
          </cell>
          <cell r="D2105" t="str">
            <v>156,65</v>
          </cell>
        </row>
        <row r="2106">
          <cell r="A2106">
            <v>43487</v>
          </cell>
          <cell r="B2106" t="str">
            <v>EPI - FAMILIA ENCARREGADO GERAL - HORISTA (ENCARGOS COMPLEMENTARES - COLETADO CAIXA)</v>
          </cell>
          <cell r="C2106" t="str">
            <v xml:space="preserve">H     </v>
          </cell>
          <cell r="D2106" t="str">
            <v>0,95</v>
          </cell>
        </row>
        <row r="2107">
          <cell r="A2107">
            <v>43499</v>
          </cell>
          <cell r="B2107" t="str">
            <v>EPI - FAMILIA ENCARREGADO GERAL - MENSALISTA (ENCARGOS COMPLEMENTARES - COLETADO CAIXA)</v>
          </cell>
          <cell r="C2107" t="str">
            <v xml:space="preserve">MES   </v>
          </cell>
          <cell r="D2107" t="str">
            <v>179,44</v>
          </cell>
        </row>
        <row r="2108">
          <cell r="A2108">
            <v>43486</v>
          </cell>
          <cell r="B2108" t="str">
            <v>EPI - FAMILIA ENGENHEIRO CIVIL - HORISTA (ENCARGOS COMPLEMENTARES - COLETADO CAIXA)</v>
          </cell>
          <cell r="C2108" t="str">
            <v xml:space="preserve">H     </v>
          </cell>
          <cell r="D2108" t="str">
            <v>0,57</v>
          </cell>
        </row>
        <row r="2109">
          <cell r="A2109">
            <v>43498</v>
          </cell>
          <cell r="B2109" t="str">
            <v>EPI - FAMILIA ENGENHEIRO CIVIL - MENSALISTA (ENCARGOS COMPLEMENTARES - COLETADO CAIXA)</v>
          </cell>
          <cell r="C2109" t="str">
            <v xml:space="preserve">MES   </v>
          </cell>
          <cell r="D2109" t="str">
            <v>108,24</v>
          </cell>
        </row>
        <row r="2110">
          <cell r="A2110">
            <v>43488</v>
          </cell>
          <cell r="B2110" t="str">
            <v>EPI - FAMILIA OPERADOR ESCAVADEIRA - HORISTA (ENCARGOS COMPLEMENTARES - COLETADO CAIXA)</v>
          </cell>
          <cell r="C2110" t="str">
            <v xml:space="preserve">H     </v>
          </cell>
          <cell r="D2110" t="str">
            <v>0,66</v>
          </cell>
        </row>
        <row r="2111">
          <cell r="A2111">
            <v>43500</v>
          </cell>
          <cell r="B2111" t="str">
            <v>EPI - FAMILIA OPERADOR ESCAVADEIRA - MENSALISTA (ENCARGOS COMPLEMENTARES - COLETADO CAIXA)</v>
          </cell>
          <cell r="C2111" t="str">
            <v xml:space="preserve">MES   </v>
          </cell>
          <cell r="D2111" t="str">
            <v>125,38</v>
          </cell>
        </row>
        <row r="2112">
          <cell r="A2112">
            <v>43489</v>
          </cell>
          <cell r="B2112" t="str">
            <v>EPI - FAMILIA PEDREIRO - HORISTA (ENCARGOS COMPLEMENTARES - COLETADO CAIXA)</v>
          </cell>
          <cell r="C2112" t="str">
            <v xml:space="preserve">H     </v>
          </cell>
          <cell r="D2112" t="str">
            <v>0,96</v>
          </cell>
        </row>
        <row r="2113">
          <cell r="A2113">
            <v>43501</v>
          </cell>
          <cell r="B2113" t="str">
            <v>EPI - FAMILIA PEDREIRO - MENSALISTA (ENCARGOS COMPLEMENTARES - COLETADO CAIXA)</v>
          </cell>
          <cell r="C2113" t="str">
            <v xml:space="preserve">MES   </v>
          </cell>
          <cell r="D2113" t="str">
            <v>181,88</v>
          </cell>
        </row>
        <row r="2114">
          <cell r="A2114">
            <v>43490</v>
          </cell>
          <cell r="B2114" t="str">
            <v>EPI - FAMILIA PINTOR - HORISTA (ENCARGOS COMPLEMENTARES - COLETADO CAIXA)</v>
          </cell>
          <cell r="C2114" t="str">
            <v xml:space="preserve">H     </v>
          </cell>
          <cell r="D2114" t="str">
            <v>1,46</v>
          </cell>
        </row>
        <row r="2115">
          <cell r="A2115">
            <v>43502</v>
          </cell>
          <cell r="B2115" t="str">
            <v>EPI - FAMILIA PINTOR - MENSALISTA (ENCARGOS COMPLEMENTARES - COLETADO CAIXA)</v>
          </cell>
          <cell r="C2115" t="str">
            <v xml:space="preserve">MES   </v>
          </cell>
          <cell r="D2115" t="str">
            <v>275,92</v>
          </cell>
        </row>
        <row r="2116">
          <cell r="A2116">
            <v>43491</v>
          </cell>
          <cell r="B2116" t="str">
            <v>EPI - FAMILIA SERVENTE - HORISTA (ENCARGOS COMPLEMENTARES - COLETADO CAIXA)</v>
          </cell>
          <cell r="C2116" t="str">
            <v xml:space="preserve">H     </v>
          </cell>
          <cell r="D2116" t="str">
            <v>1,02</v>
          </cell>
        </row>
        <row r="2117">
          <cell r="A2117">
            <v>43503</v>
          </cell>
          <cell r="B2117" t="str">
            <v>EPI - FAMILIA SERVENTE - MENSALISTA (ENCARGOS COMPLEMENTARES - COLETADO CAIXA)</v>
          </cell>
          <cell r="C2117" t="str">
            <v xml:space="preserve">MES   </v>
          </cell>
          <cell r="D2117" t="str">
            <v>192,76</v>
          </cell>
        </row>
        <row r="2118">
          <cell r="A2118">
            <v>43492</v>
          </cell>
          <cell r="B2118" t="str">
            <v>EPI - FAMILIA SOLDADOR - HORISTA (ENCARGOS COMPLEMENTARES - COLETADO CAIXA)</v>
          </cell>
          <cell r="C2118" t="str">
            <v xml:space="preserve">H     </v>
          </cell>
          <cell r="D2118" t="str">
            <v>1,36</v>
          </cell>
        </row>
        <row r="2119">
          <cell r="A2119">
            <v>43504</v>
          </cell>
          <cell r="B2119" t="str">
            <v>EPI - FAMILIA SOLDADOR - MENSALISTA (ENCARGOS COMPLEMENTARES - COLETADO CAIXA)</v>
          </cell>
          <cell r="C2119" t="str">
            <v xml:space="preserve">MES   </v>
          </cell>
          <cell r="D2119" t="str">
            <v>255,78</v>
          </cell>
        </row>
        <row r="2120">
          <cell r="A2120">
            <v>43493</v>
          </cell>
          <cell r="B2120" t="str">
            <v>EPI - FAMILIA TOPOGRAFO - HORISTA (ENCARGOS COMPLEMENTARES - COLETADO CAIXA)</v>
          </cell>
          <cell r="C2120" t="str">
            <v xml:space="preserve">H     </v>
          </cell>
          <cell r="D2120" t="str">
            <v>0,54</v>
          </cell>
        </row>
        <row r="2121">
          <cell r="A2121">
            <v>43505</v>
          </cell>
          <cell r="B2121" t="str">
            <v>EPI - FAMILIA TOPOGRAFO - MENSALISTA (ENCARGOS COMPLEMENTARES - COLETADO CAIXA)</v>
          </cell>
          <cell r="C2121" t="str">
            <v xml:space="preserve">MES   </v>
          </cell>
          <cell r="D2121" t="str">
            <v>102,76</v>
          </cell>
        </row>
        <row r="2122">
          <cell r="A2122">
            <v>37774</v>
          </cell>
          <cell r="B2122" t="str">
            <v>EQUIPAMENTO DE LIMPEZA COMBINADO (VACUO/ALTA PRESSAO) 95% VACUO, TANQUE 7000 L, BOMBA 140 KGF/CM2 66 L/MIN COM MOTOR INDEPENDENTE A DIESEL DE 60 CV (INCLUI MONTAGEM, NAO INCLUI CAMINHAO)</v>
          </cell>
          <cell r="C2122" t="str">
            <v xml:space="preserve">UN    </v>
          </cell>
          <cell r="D2122" t="str">
            <v>188.694,18</v>
          </cell>
        </row>
        <row r="2123">
          <cell r="A2123">
            <v>38630</v>
          </cell>
          <cell r="B2123" t="str">
            <v>EQUIPAMENTO PARA DEMARCACAO DE FAIXAS DE TRAFEGO A FRIO, A SER MONTADO SOBRE CAMINHAO DE PBT MINIMO DE 9 T E DISTANCIA MINIMA ENTRE EIXOS DE 4,3 M, CAPACIDADE PARA 800 L DE TINTA (INCLUI MONTAGEM, NAO INCLUI CAMINHAO)</v>
          </cell>
          <cell r="C2123" t="str">
            <v xml:space="preserve">UN    </v>
          </cell>
          <cell r="D2123" t="str">
            <v>1.131.921,87</v>
          </cell>
        </row>
        <row r="2124">
          <cell r="A2124">
            <v>38629</v>
          </cell>
          <cell r="B2124" t="str">
            <v>EQUIPAMENTO PARA DEMARCACAO DE FAIXAS DE TRAFEGO A QUENTE, A SER MONTADO SOBRE CAMINHAO DE PBT MINIMO DE 17 T E DISTANCIA MINIMA ENTRE EIXOS DE 5,2 M, CAPACIDADE PARA 1.000 KG DE MATERIAL TERMOPLASTICO (INCLUI MONTAGEM, NAO INCLUI CAMINHAO E NEM COMPRESSO</v>
          </cell>
          <cell r="C2124" t="str">
            <v xml:space="preserve">UN    </v>
          </cell>
          <cell r="D2124" t="str">
            <v>1.684.921,87</v>
          </cell>
        </row>
        <row r="2125">
          <cell r="A2125">
            <v>38476</v>
          </cell>
          <cell r="B2125" t="str">
            <v>ESCADA DUPLA DE ABRIR EM ALUMINIO, MODELO PINTOR, 8 DEGRAUS</v>
          </cell>
          <cell r="C2125" t="str">
            <v xml:space="preserve">UN    </v>
          </cell>
          <cell r="D2125" t="str">
            <v>257,77</v>
          </cell>
        </row>
        <row r="2126">
          <cell r="A2126">
            <v>38477</v>
          </cell>
          <cell r="B2126" t="str">
            <v>ESCADA EXTENSIVEL EM ALUMINIO COM 6,00 M ESTENDIDA</v>
          </cell>
          <cell r="C2126" t="str">
            <v xml:space="preserve">UN    </v>
          </cell>
          <cell r="D2126" t="str">
            <v>730,01</v>
          </cell>
        </row>
        <row r="2127">
          <cell r="A2127">
            <v>40635</v>
          </cell>
          <cell r="B2127" t="str">
            <v>ESCAVADEIRA HIDRAULICA SOBRE ESTEIRA, COM GARRA GIRATORIA DE MANDIBULAS, PESO OPERACIONAL ENTRE 22,00 E 25,50 TON, POTENCIA LIQUIDA ENTRE 150 E 160 HP</v>
          </cell>
          <cell r="C2127" t="str">
            <v xml:space="preserve">UN    </v>
          </cell>
          <cell r="D2127" t="str">
            <v>551.089,10</v>
          </cell>
        </row>
        <row r="2128">
          <cell r="A2128">
            <v>36483</v>
          </cell>
          <cell r="B2128" t="str">
            <v>ESCAVADEIRA HIDRAULICA SOBRE ESTEIRAS CACAMBA 0,40 A 1,20 M3, PESO OPERACIONAL 21,19 T, POTENCIA LIQUIDA 173 HP</v>
          </cell>
          <cell r="C2128" t="str">
            <v xml:space="preserve">UN    </v>
          </cell>
          <cell r="D2128" t="str">
            <v>499.375,00</v>
          </cell>
        </row>
        <row r="2129">
          <cell r="A2129">
            <v>14525</v>
          </cell>
          <cell r="B2129" t="str">
            <v>ESCAVADEIRA HIDRAULICA SOBRE ESTEIRAS COM CACAMBA DE 1,20 M3, PESO OPERACIONAL 21 T, POTENCIA BRUTA 155 HP</v>
          </cell>
          <cell r="C2129" t="str">
            <v xml:space="preserve">UN    </v>
          </cell>
          <cell r="D2129" t="str">
            <v>522.875,00</v>
          </cell>
        </row>
        <row r="2130">
          <cell r="A2130">
            <v>36482</v>
          </cell>
          <cell r="B2130" t="str">
            <v>ESCAVADEIRA HIDRAULICA SOBRE ESTEIRAS, CACAMBA  0,80 M3, PESO OPERACIONAL 17,8 T, POTENCIA LIQUIDA 110 HP</v>
          </cell>
          <cell r="C2130" t="str">
            <v xml:space="preserve">UN    </v>
          </cell>
          <cell r="D2130" t="str">
            <v>448.438,13</v>
          </cell>
        </row>
        <row r="2131">
          <cell r="A2131">
            <v>36408</v>
          </cell>
          <cell r="B2131" t="str">
            <v>ESCAVADEIRA HIDRAULICA SOBRE ESTEIRAS, CACAMBA 0,4 A 1,70 M3, PESO OPERACIONAL 23,2 T, POTENCIA BRUTA 183 HP</v>
          </cell>
          <cell r="C2131" t="str">
            <v xml:space="preserve">UN    </v>
          </cell>
          <cell r="D2131" t="str">
            <v>535.800,00</v>
          </cell>
        </row>
        <row r="2132">
          <cell r="A2132">
            <v>2723</v>
          </cell>
          <cell r="B2132" t="str">
            <v>ESCAVADEIRA HIDRAULICA SOBRE ESTEIRAS, CACAMBA 0,62M3, PESO OPERACIONAL 12,61T, POTENCIA LIQUIDA 95HP</v>
          </cell>
          <cell r="C2132" t="str">
            <v xml:space="preserve">UN    </v>
          </cell>
          <cell r="D2132" t="str">
            <v>411.250,00</v>
          </cell>
        </row>
        <row r="2133">
          <cell r="A2133">
            <v>36481</v>
          </cell>
          <cell r="B2133" t="str">
            <v>ESCAVADEIRA HIDRAULICA SOBRE ESTEIRAS, CACAMBA 0,80 A 1,30 M3, PESO OPERACIONAL 22,18 T, POTENCIA LIQUIDA 170 HP</v>
          </cell>
          <cell r="C2133" t="str">
            <v xml:space="preserve">UN    </v>
          </cell>
          <cell r="D2133" t="str">
            <v>490.562,50</v>
          </cell>
        </row>
        <row r="2134">
          <cell r="A2134">
            <v>10685</v>
          </cell>
          <cell r="B2134" t="str">
            <v>ESCAVADEIRA HIDRAULICA SOBRE ESTEIRAS, CACAMBA 0,80M3, PESO OPERACIONAL 17T, POTENCIA BRUTA 111HP</v>
          </cell>
          <cell r="C2134" t="str">
            <v xml:space="preserve">UN    </v>
          </cell>
          <cell r="D2134" t="str">
            <v>470.000,00</v>
          </cell>
        </row>
        <row r="2135">
          <cell r="A2135">
            <v>40636</v>
          </cell>
          <cell r="B2135" t="str">
            <v>ESCAVADEIRA HIDRAULICA SOBRE ESTEIRAS, CAPACIDADE DA CACAMBA ENTRE 1,20 E 1,50 M3, PESO OPERACIONAL ENTRE 20,00 E 22,00 TON, POTENCIA LIQUIDA ENTRE 150 E 155 HP, EQUIPADA COM CLAMSHELL</v>
          </cell>
          <cell r="C2135" t="str">
            <v xml:space="preserve">UN    </v>
          </cell>
          <cell r="D2135" t="str">
            <v>530.526,60</v>
          </cell>
        </row>
        <row r="2136">
          <cell r="A2136">
            <v>4111</v>
          </cell>
          <cell r="B2136" t="str">
            <v>ESCORA PRE-MOLDADA EM CONCRETO, *10 X 10* CM, H = 2,30M</v>
          </cell>
          <cell r="C2136" t="str">
            <v xml:space="preserve">UN    </v>
          </cell>
          <cell r="D2136" t="str">
            <v>38,56</v>
          </cell>
        </row>
        <row r="2137">
          <cell r="A2137">
            <v>26021</v>
          </cell>
          <cell r="B2137" t="str">
            <v>ESCOVA CIRCULAR EM ACO LATONADO, 6 X 1 " (DIAMETRO X ESPESSURA), FURO DE 1 1/4 ", FIO ONDULADO *0,30* MM</v>
          </cell>
          <cell r="C2137" t="str">
            <v xml:space="preserve">UN    </v>
          </cell>
          <cell r="D2137" t="str">
            <v>35,94</v>
          </cell>
        </row>
        <row r="2138">
          <cell r="A2138">
            <v>12</v>
          </cell>
          <cell r="B2138" t="str">
            <v>ESCOVA DE ACO, COM CABO, *4  X 15* FILEIRAS DE CERDAS</v>
          </cell>
          <cell r="C2138" t="str">
            <v xml:space="preserve">UN    </v>
          </cell>
          <cell r="D2138" t="str">
            <v>6,18</v>
          </cell>
        </row>
        <row r="2139">
          <cell r="A2139">
            <v>37554</v>
          </cell>
          <cell r="B2139" t="str">
            <v>ESGUICHO JATO REGULAVEL, TIPO ELKHART, ENGATE RAPIDO 1 1/2", PARA COMBATE A INCENDIO</v>
          </cell>
          <cell r="C2139" t="str">
            <v xml:space="preserve">UN    </v>
          </cell>
          <cell r="D2139" t="str">
            <v>147,76</v>
          </cell>
        </row>
        <row r="2140">
          <cell r="A2140">
            <v>37555</v>
          </cell>
          <cell r="B2140" t="str">
            <v>ESGUICHO JATO REGULAVEL, TIPO ELKHART, ENGATE RAPIDO 2 1/2", PARA COMBATE A INCENDIO</v>
          </cell>
          <cell r="C2140" t="str">
            <v xml:space="preserve">UN    </v>
          </cell>
          <cell r="D2140" t="str">
            <v>179,74</v>
          </cell>
        </row>
        <row r="2141">
          <cell r="A2141">
            <v>10902</v>
          </cell>
          <cell r="B2141" t="str">
            <v>ESGUICHO TIPO JATO SOLIDO, EM LATAO, ENGATE RAPIDO 1 1/2" X 13 MM, PARA MANGUEIRA EM INSTALACAO PREDIAL COMBATE A INCENDIO</v>
          </cell>
          <cell r="C2141" t="str">
            <v xml:space="preserve">UN    </v>
          </cell>
          <cell r="D2141" t="str">
            <v>45,10</v>
          </cell>
        </row>
        <row r="2142">
          <cell r="A2142">
            <v>20965</v>
          </cell>
          <cell r="B2142" t="str">
            <v>ESGUICHO TIPO JATO SOLIDO, EM LATAO, ENGATE RAPIDO 1 1/2" X 16 MM, PARA MANGUEIRA EM INSTALACAO PREDIAL COMBATE A INCENDIO</v>
          </cell>
          <cell r="C2142" t="str">
            <v xml:space="preserve">UN    </v>
          </cell>
          <cell r="D2142" t="str">
            <v>45,52</v>
          </cell>
        </row>
        <row r="2143">
          <cell r="A2143">
            <v>20966</v>
          </cell>
          <cell r="B2143" t="str">
            <v>ESGUICHO TIPO JATO SOLIDO, EM LATAO, ENGATE RAPIDO 1 1/2" X 19 MM, PARA MANGUEIRA EM INSTALACAO PREDIAL COMBATE A INCENDIO</v>
          </cell>
          <cell r="C2143" t="str">
            <v xml:space="preserve">UN    </v>
          </cell>
          <cell r="D2143" t="str">
            <v>49,01</v>
          </cell>
        </row>
        <row r="2144">
          <cell r="A2144">
            <v>10903</v>
          </cell>
          <cell r="B2144" t="str">
            <v>ESGUICHO TIPO JATO SOLIDO, EM LATAO, ENGATE RAPIDO 2 1/2" X 13 MM, PARA MANGUEIRA EM INSTALACAO PREDIAL COMBATE A INCENDIO</v>
          </cell>
          <cell r="C2144" t="str">
            <v xml:space="preserve">UN    </v>
          </cell>
          <cell r="D2144" t="str">
            <v>74,29</v>
          </cell>
        </row>
        <row r="2145">
          <cell r="A2145">
            <v>20967</v>
          </cell>
          <cell r="B2145" t="str">
            <v>ESGUICHO TIPO JATO SOLIDO, EM LATAO, ENGATE RAPIDO 2 1/2" X 16 MM, PARA MANGUEIRA EM INSTALACAO PREDIAL COMBATE A INCENDIO</v>
          </cell>
          <cell r="C2145" t="str">
            <v xml:space="preserve">UN    </v>
          </cell>
          <cell r="D2145" t="str">
            <v>74,29</v>
          </cell>
        </row>
        <row r="2146">
          <cell r="A2146">
            <v>20968</v>
          </cell>
          <cell r="B2146" t="str">
            <v>ESGUICHO TIPO JATO SOLIDO, EM LATAO, ENGATE RAPIDO 2 1/2" X 19 MM, PARA MANGUEIRA EM INSTALACAO PREDIAL COMBATE A INCENDIO</v>
          </cell>
          <cell r="C2146" t="str">
            <v xml:space="preserve">UN    </v>
          </cell>
          <cell r="D2146" t="str">
            <v>81,48</v>
          </cell>
        </row>
        <row r="2147">
          <cell r="A2147">
            <v>11359</v>
          </cell>
          <cell r="B2147" t="str">
            <v>ESMERILHADEIRA ANGULAR ELETRICA, DIAMETRO DO DISCO 7 '' (180 MM), ROTACAO 8500 RPM, POTENCIA 2400 W</v>
          </cell>
          <cell r="C2147" t="str">
            <v xml:space="preserve">UN    </v>
          </cell>
          <cell r="D2147" t="str">
            <v>780,00</v>
          </cell>
        </row>
        <row r="2148">
          <cell r="A2148">
            <v>39017</v>
          </cell>
          <cell r="B2148" t="str">
            <v>ESPACADOR / DISTANCIADOR CIRCULAR COM ENTRADA LATERAL, EM PLASTICO, PARA VERGALHAO *4,2 A 12,5* MM, COBRIMENTO 20 MM</v>
          </cell>
          <cell r="C2148" t="str">
            <v xml:space="preserve">UN    </v>
          </cell>
          <cell r="D2148" t="str">
            <v>0,13</v>
          </cell>
        </row>
        <row r="2149">
          <cell r="A2149">
            <v>39315</v>
          </cell>
          <cell r="B2149" t="str">
            <v>ESPACADOR / DISTANCIADOR TIPO GARRA DUPLA, EM PLASTICO, COBRIMENTO *20* MM, PARA FERRAGENS DE LAJES E FUNDO DE VIGAS</v>
          </cell>
          <cell r="C2149" t="str">
            <v xml:space="preserve">UN    </v>
          </cell>
          <cell r="D2149" t="str">
            <v>0,22</v>
          </cell>
        </row>
        <row r="2150">
          <cell r="A2150">
            <v>39016</v>
          </cell>
          <cell r="B2150" t="str">
            <v>ESPACADOR / DISTANCIADOR TIPO PINO EM PLASTICO, PARA VERGALHAO ATE 10 MM, PARA APOIO DE ARMADURA</v>
          </cell>
          <cell r="C2150" t="str">
            <v xml:space="preserve">UN    </v>
          </cell>
          <cell r="D2150" t="str">
            <v>0,22</v>
          </cell>
        </row>
        <row r="2151">
          <cell r="A2151">
            <v>40432</v>
          </cell>
          <cell r="B2151" t="str">
            <v>ESPACADOR / SEPARADOR DE BARRA , METALICO, TIPO CARAMBOLA, PARA TIRANTES, 25 X 84 MM</v>
          </cell>
          <cell r="C2151" t="str">
            <v xml:space="preserve">UN    </v>
          </cell>
          <cell r="D2151" t="str">
            <v>1,71</v>
          </cell>
        </row>
        <row r="2152">
          <cell r="A2152">
            <v>39481</v>
          </cell>
          <cell r="B2152" t="str">
            <v>ESPACADOR OU DISTANCIADOR, EM PLASTICO, TIPO APOIO DE CORDOALHA (CARANGUEJO), PARA ARMADURA NEGATIVA E PROTENSAO, COBRIMENTO 50 MM</v>
          </cell>
          <cell r="C2152" t="str">
            <v xml:space="preserve">UN    </v>
          </cell>
          <cell r="D2152" t="str">
            <v>1,07</v>
          </cell>
        </row>
        <row r="2153">
          <cell r="A2153">
            <v>40433</v>
          </cell>
          <cell r="B2153" t="str">
            <v>ESPACADOR/SEPARADOR DE CORDOALHA TIPO DISCO 12 FUROS DE 14 MM, PARA TIRANTES</v>
          </cell>
          <cell r="C2153" t="str">
            <v xml:space="preserve">UN    </v>
          </cell>
          <cell r="D2153" t="str">
            <v>0,95</v>
          </cell>
        </row>
        <row r="2154">
          <cell r="A2154">
            <v>20219</v>
          </cell>
          <cell r="B2154" t="str">
            <v>ESPARGIDOR DE ASFALTO PRESSURIZADO, REBOCAVEL, TANQUE DE 2500 L, PNEUMATICO,  COM MOTOR A GASOLINA 3,4HP</v>
          </cell>
          <cell r="C2154" t="str">
            <v xml:space="preserve">UN    </v>
          </cell>
          <cell r="D2154" t="str">
            <v>74.000,00</v>
          </cell>
        </row>
        <row r="2155">
          <cell r="A2155">
            <v>36484</v>
          </cell>
          <cell r="B2155" t="str">
            <v>ESPARGIDOR DE ASFALTO PRESSURIZADO, TANQUE 6 M3 COM ISOLACAO TERMICA, AQUECIDO COM 2 MACARICOS, COM BARRA ESPARGIDORA 3,60 M, A SER MONTADO SOBRE CAMINHAO</v>
          </cell>
          <cell r="C2155" t="str">
            <v xml:space="preserve">UN    </v>
          </cell>
          <cell r="D2155" t="str">
            <v>157.088,52</v>
          </cell>
        </row>
        <row r="2156">
          <cell r="A2156">
            <v>38367</v>
          </cell>
          <cell r="B2156" t="str">
            <v>ESPATULA DE ACO INOX COM CABO DE MADEIRA, LARGURA 8 CM</v>
          </cell>
          <cell r="C2156" t="str">
            <v xml:space="preserve">UN    </v>
          </cell>
          <cell r="D2156" t="str">
            <v>13,85</v>
          </cell>
        </row>
        <row r="2157">
          <cell r="A2157">
            <v>38368</v>
          </cell>
          <cell r="B2157" t="str">
            <v>ESPATULA DE PLASTICO LISA, LARGURA 10 CM</v>
          </cell>
          <cell r="C2157" t="str">
            <v xml:space="preserve">UN    </v>
          </cell>
          <cell r="D2157" t="str">
            <v>5,73</v>
          </cell>
        </row>
        <row r="2158">
          <cell r="A2158">
            <v>38091</v>
          </cell>
          <cell r="B2158" t="str">
            <v>ESPELHO / PLACA CEGA 4" X 2", PARA INSTALACAO DE TOMADAS E INTERRUPTORES</v>
          </cell>
          <cell r="C2158" t="str">
            <v xml:space="preserve">UN    </v>
          </cell>
          <cell r="D2158" t="str">
            <v>1,84</v>
          </cell>
        </row>
        <row r="2159">
          <cell r="A2159">
            <v>38095</v>
          </cell>
          <cell r="B2159" t="str">
            <v>ESPELHO / PLACA CEGA 4" X 4", PARA INSTALACAO DE TOMADAS E INTERRUPTORES</v>
          </cell>
          <cell r="C2159" t="str">
            <v xml:space="preserve">UN    </v>
          </cell>
          <cell r="D2159" t="str">
            <v>3,91</v>
          </cell>
        </row>
        <row r="2160">
          <cell r="A2160">
            <v>38092</v>
          </cell>
          <cell r="B2160" t="str">
            <v>ESPELHO / PLACA DE 1 POSTO 4" X 2", PARA INSTALACAO DE TOMADAS E INTERRUPTORES</v>
          </cell>
          <cell r="C2160" t="str">
            <v xml:space="preserve">UN    </v>
          </cell>
          <cell r="D2160" t="str">
            <v>1,75</v>
          </cell>
        </row>
        <row r="2161">
          <cell r="A2161">
            <v>38093</v>
          </cell>
          <cell r="B2161" t="str">
            <v>ESPELHO / PLACA DE 2 POSTOS 4" X 2", PARA INSTALACAO DE TOMADAS E INTERRUPTORES</v>
          </cell>
          <cell r="C2161" t="str">
            <v xml:space="preserve">UN    </v>
          </cell>
          <cell r="D2161" t="str">
            <v>1,81</v>
          </cell>
        </row>
        <row r="2162">
          <cell r="A2162">
            <v>38096</v>
          </cell>
          <cell r="B2162" t="str">
            <v>ESPELHO / PLACA DE 2 POSTOS 4" X 4", PARA INSTALACAO DE TOMADAS E INTERRUPTORES</v>
          </cell>
          <cell r="C2162" t="str">
            <v xml:space="preserve">UN    </v>
          </cell>
          <cell r="D2162" t="str">
            <v>4,20</v>
          </cell>
        </row>
        <row r="2163">
          <cell r="A2163">
            <v>38094</v>
          </cell>
          <cell r="B2163" t="str">
            <v>ESPELHO / PLACA DE 3 POSTOS 4" X 2", PARA INSTALACAO DE TOMADAS E INTERRUPTORES</v>
          </cell>
          <cell r="C2163" t="str">
            <v xml:space="preserve">UN    </v>
          </cell>
          <cell r="D2163" t="str">
            <v>2,22</v>
          </cell>
        </row>
        <row r="2164">
          <cell r="A2164">
            <v>38097</v>
          </cell>
          <cell r="B2164" t="str">
            <v>ESPELHO / PLACA DE 4 POSTOS 4" X 4", PARA INSTALACAO DE TOMADAS E INTERRUPTORES</v>
          </cell>
          <cell r="C2164" t="str">
            <v xml:space="preserve">UN    </v>
          </cell>
          <cell r="D2164" t="str">
            <v>4,50</v>
          </cell>
        </row>
        <row r="2165">
          <cell r="A2165">
            <v>38098</v>
          </cell>
          <cell r="B2165" t="str">
            <v>ESPELHO / PLACA DE 6 POSTOS 4" X 4", PARA INSTALACAO DE TOMADAS E INTERRUPTORES</v>
          </cell>
          <cell r="C2165" t="str">
            <v xml:space="preserve">UN    </v>
          </cell>
          <cell r="D2165" t="str">
            <v>4,50</v>
          </cell>
        </row>
        <row r="2166">
          <cell r="A2166">
            <v>11186</v>
          </cell>
          <cell r="B2166" t="str">
            <v>ESPELHO CRISTAL E = 4 MM</v>
          </cell>
          <cell r="C2166" t="str">
            <v xml:space="preserve">M2    </v>
          </cell>
          <cell r="D2166" t="str">
            <v>382,71</v>
          </cell>
        </row>
        <row r="2167">
          <cell r="A2167">
            <v>11558</v>
          </cell>
          <cell r="B2167" t="str">
            <v>ESPELHO, RETO OU CURVO, EM LATAO CROMADO, ESPESSURA ATE 6 MM, LARGURA *40*MM, ALTURA *180*MM - PARA FECHADURA DE EMBUTIR</v>
          </cell>
          <cell r="C2167" t="str">
            <v xml:space="preserve">PAR   </v>
          </cell>
          <cell r="D2167" t="str">
            <v>11,11</v>
          </cell>
        </row>
        <row r="2168">
          <cell r="A2168">
            <v>11557</v>
          </cell>
          <cell r="B2168" t="str">
            <v>ESPELHO, RETO OU CURVO, EM LATAO CROMADO, ESPESSURA MINIMA 6 MM, LARGURA *43*MM, ALTURA *230*MM - PARA FECHADURA DE EMBUTIR</v>
          </cell>
          <cell r="C2168" t="str">
            <v xml:space="preserve">PAR   </v>
          </cell>
          <cell r="D2168" t="str">
            <v>28,13</v>
          </cell>
        </row>
        <row r="2169">
          <cell r="A2169">
            <v>2759</v>
          </cell>
          <cell r="B2169" t="str">
            <v>ESPOLETA SIMPLES N 8.</v>
          </cell>
          <cell r="C2169" t="str">
            <v xml:space="preserve">UN    </v>
          </cell>
          <cell r="D2169" t="str">
            <v>7,10</v>
          </cell>
        </row>
        <row r="2170">
          <cell r="A2170">
            <v>38124</v>
          </cell>
          <cell r="B2170" t="str">
            <v>ESPUMA EXPANSIVA DE POLIURETANO, APLICACAO MANUAL - 500 ML</v>
          </cell>
          <cell r="C2170" t="str">
            <v xml:space="preserve">UN    </v>
          </cell>
          <cell r="D2170" t="str">
            <v>25,00</v>
          </cell>
        </row>
        <row r="2171">
          <cell r="A2171">
            <v>38380</v>
          </cell>
          <cell r="B2171" t="str">
            <v>ESQUADRO DE ACO 12 " (300 MM), CABO DE ALUMINIO</v>
          </cell>
          <cell r="C2171" t="str">
            <v xml:space="preserve">UN    </v>
          </cell>
          <cell r="D2171" t="str">
            <v>22,00</v>
          </cell>
        </row>
        <row r="2172">
          <cell r="A2172">
            <v>20059</v>
          </cell>
          <cell r="B2172" t="str">
            <v>ESQUADRO INTERNO OU EXTERNO PARA CALHA PLUVIAL, PVC, DIAMETRO ENTRE 119 E 170 MM, PARA DRENAGEM PREDIAL</v>
          </cell>
          <cell r="C2172" t="str">
            <v xml:space="preserve">UN    </v>
          </cell>
          <cell r="D2172" t="str">
            <v>13,71</v>
          </cell>
        </row>
        <row r="2173">
          <cell r="A2173">
            <v>42429</v>
          </cell>
          <cell r="B2173" t="str">
            <v>ESQUI TRIPLO, EM TUBO DE ACO CARBONO, PINTURA NO PROCESSO ELETROSTATICO - EQUIPAMENTO DE GINASTICA PARA ACADEMIA AO AR LIVRE / ACADEMIA DA TERCEIRA IDADE - ATI</v>
          </cell>
          <cell r="C2173" t="str">
            <v xml:space="preserve">UN    </v>
          </cell>
          <cell r="D2173" t="str">
            <v>3.353,46</v>
          </cell>
        </row>
        <row r="2174">
          <cell r="A2174">
            <v>39616</v>
          </cell>
          <cell r="B2174" t="str">
            <v>ESTABILIZADOR BIVOLT AUTOMATICO, 1000 VA</v>
          </cell>
          <cell r="C2174" t="str">
            <v xml:space="preserve">UN    </v>
          </cell>
          <cell r="D2174" t="str">
            <v>368,06</v>
          </cell>
        </row>
        <row r="2175">
          <cell r="A2175">
            <v>39618</v>
          </cell>
          <cell r="B2175" t="str">
            <v>ESTABILIZADOR BIVOLT AUTOMATICO, 1500 VA</v>
          </cell>
          <cell r="C2175" t="str">
            <v xml:space="preserve">UN    </v>
          </cell>
          <cell r="D2175" t="str">
            <v>667,60</v>
          </cell>
        </row>
        <row r="2176">
          <cell r="A2176">
            <v>39619</v>
          </cell>
          <cell r="B2176" t="str">
            <v>ESTABILIZADOR BIVOLT AUTOMATICO, 2000 VA</v>
          </cell>
          <cell r="C2176" t="str">
            <v xml:space="preserve">UN    </v>
          </cell>
          <cell r="D2176" t="str">
            <v>914,34</v>
          </cell>
        </row>
        <row r="2177">
          <cell r="A2177">
            <v>39613</v>
          </cell>
          <cell r="B2177" t="str">
            <v>ESTABILIZADOR BIVOLT AUTOMATICO, 300 VA</v>
          </cell>
          <cell r="C2177" t="str">
            <v xml:space="preserve">UN    </v>
          </cell>
          <cell r="D2177" t="str">
            <v>146,20</v>
          </cell>
        </row>
        <row r="2178">
          <cell r="A2178">
            <v>39614</v>
          </cell>
          <cell r="B2178" t="str">
            <v>ESTABILIZADOR BIVOLT AUTOMATICO, 500 VA</v>
          </cell>
          <cell r="C2178" t="str">
            <v xml:space="preserve">UN    </v>
          </cell>
          <cell r="D2178" t="str">
            <v>213,29</v>
          </cell>
        </row>
        <row r="2179">
          <cell r="A2179">
            <v>38538</v>
          </cell>
          <cell r="B2179" t="str">
            <v>ESTACA PRE-MOLDADA MACICA DE CONCRETO VIBRADO ARMADO, PARA CARGA DE 25 T, SECAO QUADRADA DE *16 X 16*, COM ANEL METALICO INCORPORADO A PECA (SOMENTE FORNECIMENTO)</v>
          </cell>
          <cell r="C2179" t="str">
            <v xml:space="preserve">M     </v>
          </cell>
          <cell r="D2179" t="str">
            <v>46,00</v>
          </cell>
        </row>
        <row r="2180">
          <cell r="A2180">
            <v>38539</v>
          </cell>
          <cell r="B2180" t="str">
            <v>ESTACA PRE-MOLDADA MACICA DE CONCRETO VIBRADO ARMADO, PARA CARGA DE 50 T, SECAO QUADRADA, COM ANEL METALICO INCORPORADO A PECA (SOMENTE FORNECIMENTO)</v>
          </cell>
          <cell r="C2180" t="str">
            <v xml:space="preserve">M     </v>
          </cell>
          <cell r="D2180" t="str">
            <v>62,55</v>
          </cell>
        </row>
        <row r="2181">
          <cell r="A2181">
            <v>38540</v>
          </cell>
          <cell r="B2181" t="str">
            <v>ESTACA PRE-MOLDADA VAZADA DE CONCRETO CENTRIFUGADO, PARA CARGA DE 100 T, SECAO CIRCULAR, COM ANEL METALICO INCORPORADO A PECA (SOMENTE FORNECIMENTO)</v>
          </cell>
          <cell r="C2181" t="str">
            <v xml:space="preserve">M     </v>
          </cell>
          <cell r="D2181" t="str">
            <v>160,31</v>
          </cell>
        </row>
        <row r="2182">
          <cell r="A2182">
            <v>38384</v>
          </cell>
          <cell r="B2182" t="str">
            <v>ESTILETE DE METAL, LAMINA 18 MM</v>
          </cell>
          <cell r="C2182" t="str">
            <v xml:space="preserve">UN    </v>
          </cell>
          <cell r="D2182" t="str">
            <v>14,86</v>
          </cell>
        </row>
        <row r="2183">
          <cell r="A2183">
            <v>13</v>
          </cell>
          <cell r="B2183" t="str">
            <v>ESTOPA</v>
          </cell>
          <cell r="C2183" t="str">
            <v xml:space="preserve">KG    </v>
          </cell>
          <cell r="D2183" t="str">
            <v>9,51</v>
          </cell>
        </row>
        <row r="2184">
          <cell r="A2184">
            <v>2762</v>
          </cell>
          <cell r="B2184" t="str">
            <v>ESTOPIM SIMPLES</v>
          </cell>
          <cell r="C2184" t="str">
            <v xml:space="preserve">M     </v>
          </cell>
          <cell r="D2184" t="str">
            <v>8,87</v>
          </cell>
        </row>
        <row r="2185">
          <cell r="A2185">
            <v>21142</v>
          </cell>
          <cell r="B2185" t="str">
            <v>ESTRIBO COM PARAFUSO EM CHAPA DE FERRO FUNDIDO DE 2" X 3/16" X 35 CM, SECAO "U", PARA MADEIRAMENTO DE TELHADO</v>
          </cell>
          <cell r="C2185" t="str">
            <v xml:space="preserve">UN    </v>
          </cell>
          <cell r="D2185" t="str">
            <v>27,34</v>
          </cell>
        </row>
        <row r="2186">
          <cell r="A2186">
            <v>12865</v>
          </cell>
          <cell r="B2186" t="str">
            <v>ESTUCADOR</v>
          </cell>
          <cell r="C2186" t="str">
            <v xml:space="preserve">H     </v>
          </cell>
          <cell r="D2186" t="str">
            <v>13,85</v>
          </cell>
        </row>
        <row r="2187">
          <cell r="A2187">
            <v>41074</v>
          </cell>
          <cell r="B2187" t="str">
            <v>ESTUCADOR (MENSALISTA)</v>
          </cell>
          <cell r="C2187" t="str">
            <v xml:space="preserve">MES   </v>
          </cell>
          <cell r="D2187" t="str">
            <v>2.417,66</v>
          </cell>
        </row>
        <row r="2188">
          <cell r="A2188">
            <v>4223</v>
          </cell>
          <cell r="B2188" t="str">
            <v>ETANOL</v>
          </cell>
          <cell r="C2188" t="str">
            <v xml:space="preserve">L     </v>
          </cell>
          <cell r="D2188" t="str">
            <v>3,66</v>
          </cell>
        </row>
        <row r="2189">
          <cell r="A2189">
            <v>37372</v>
          </cell>
          <cell r="B2189" t="str">
            <v>EXAMES - HORISTA (COLETADO CAIXA)</v>
          </cell>
          <cell r="C2189" t="str">
            <v xml:space="preserve">H     </v>
          </cell>
          <cell r="D2189" t="str">
            <v>0,35</v>
          </cell>
        </row>
        <row r="2190">
          <cell r="A2190">
            <v>40863</v>
          </cell>
          <cell r="B2190" t="str">
            <v>EXAMES - MENSALISTA (COLETADO CAIXA)</v>
          </cell>
          <cell r="C2190" t="str">
            <v xml:space="preserve">MES   </v>
          </cell>
          <cell r="D2190" t="str">
            <v>65,94</v>
          </cell>
        </row>
        <row r="2191">
          <cell r="A2191">
            <v>38475</v>
          </cell>
          <cell r="B2191" t="str">
            <v>EXTENSAO DE SOLDA 201 ACETILENO, E = *1,5 A 2,5* MM</v>
          </cell>
          <cell r="C2191" t="str">
            <v xml:space="preserve">UN    </v>
          </cell>
          <cell r="D2191" t="str">
            <v>32,83</v>
          </cell>
        </row>
        <row r="2192">
          <cell r="A2192">
            <v>38474</v>
          </cell>
          <cell r="B2192" t="str">
            <v>EXTENSAO DE SOLDA 201 GLP, E = *2,5 A 4,0* MM</v>
          </cell>
          <cell r="C2192" t="str">
            <v xml:space="preserve">UN    </v>
          </cell>
          <cell r="D2192" t="str">
            <v>40,59</v>
          </cell>
        </row>
        <row r="2193">
          <cell r="A2193">
            <v>10886</v>
          </cell>
          <cell r="B2193" t="str">
            <v>EXTINTOR DE INCENDIO PORTATIL COM CARGA DE AGUA PRESSURIZADA DE 10 L, CLASSE A</v>
          </cell>
          <cell r="C2193" t="str">
            <v xml:space="preserve">UN    </v>
          </cell>
          <cell r="D2193" t="str">
            <v>150,93</v>
          </cell>
        </row>
        <row r="2194">
          <cell r="A2194">
            <v>10888</v>
          </cell>
          <cell r="B2194" t="str">
            <v>EXTINTOR DE INCENDIO PORTATIL COM CARGA DE GAS CARBONICO CO2 DE 4 KG, CLASSE BC</v>
          </cell>
          <cell r="C2194" t="str">
            <v xml:space="preserve">UN    </v>
          </cell>
          <cell r="D2194" t="str">
            <v>477,69</v>
          </cell>
        </row>
        <row r="2195">
          <cell r="A2195">
            <v>10889</v>
          </cell>
          <cell r="B2195" t="str">
            <v>EXTINTOR DE INCENDIO PORTATIL COM CARGA DE GAS CARBONICO CO2 DE 6 KG, CLASSE BC</v>
          </cell>
          <cell r="C2195" t="str">
            <v xml:space="preserve">UN    </v>
          </cell>
          <cell r="D2195" t="str">
            <v>517,50</v>
          </cell>
        </row>
        <row r="2196">
          <cell r="A2196">
            <v>10890</v>
          </cell>
          <cell r="B2196" t="str">
            <v>EXTINTOR DE INCENDIO PORTATIL COM CARGA DE PO QUIMICO SECO (PQS) DE 12 KG, CLASSE BC</v>
          </cell>
          <cell r="C2196" t="str">
            <v xml:space="preserve">UN    </v>
          </cell>
          <cell r="D2196" t="str">
            <v>238,84</v>
          </cell>
        </row>
        <row r="2197">
          <cell r="A2197">
            <v>10891</v>
          </cell>
          <cell r="B2197" t="str">
            <v>EXTINTOR DE INCENDIO PORTATIL COM CARGA DE PO QUIMICO SECO (PQS) DE 4 KG, CLASSE BC</v>
          </cell>
          <cell r="C2197" t="str">
            <v xml:space="preserve">UN    </v>
          </cell>
          <cell r="D2197" t="str">
            <v>145,96</v>
          </cell>
        </row>
        <row r="2198">
          <cell r="A2198">
            <v>10892</v>
          </cell>
          <cell r="B2198" t="str">
            <v>EXTINTOR DE INCENDIO PORTATIL COM CARGA DE PO QUIMICO SECO (PQS) DE 6 KG, CLASSE BC</v>
          </cell>
          <cell r="C2198" t="str">
            <v xml:space="preserve">UN    </v>
          </cell>
          <cell r="D2198" t="str">
            <v>172,50</v>
          </cell>
        </row>
        <row r="2199">
          <cell r="A2199">
            <v>20977</v>
          </cell>
          <cell r="B2199" t="str">
            <v>EXTINTOR DE INCENDIO PORTATIL COM CARGA DE PO QUIMICO SECO (PQS) DE 8 KG, CLASSE BC</v>
          </cell>
          <cell r="C2199" t="str">
            <v xml:space="preserve">UN    </v>
          </cell>
          <cell r="D2199" t="str">
            <v>205,67</v>
          </cell>
        </row>
        <row r="2200">
          <cell r="A2200">
            <v>3073</v>
          </cell>
          <cell r="B2200" t="str">
            <v>EXTREMIDADE PVC PBA, BF, JE, DN 100/ DE 110 MM (NBR 10351)</v>
          </cell>
          <cell r="C2200" t="str">
            <v xml:space="preserve">UN    </v>
          </cell>
          <cell r="D2200" t="str">
            <v>163,51</v>
          </cell>
        </row>
        <row r="2201">
          <cell r="A2201">
            <v>3068</v>
          </cell>
          <cell r="B2201" t="str">
            <v>EXTREMIDADE PVC PBA, BF, JE, DN 50 / DE 60 MM (NBR 10351)</v>
          </cell>
          <cell r="C2201" t="str">
            <v xml:space="preserve">UN    </v>
          </cell>
          <cell r="D2201" t="str">
            <v>32,69</v>
          </cell>
        </row>
        <row r="2202">
          <cell r="A2202">
            <v>3074</v>
          </cell>
          <cell r="B2202" t="str">
            <v>EXTREMIDADE PVC PBA, BF, JE, DN 75/ DE 85 MM (NBR 10351)</v>
          </cell>
          <cell r="C2202" t="str">
            <v xml:space="preserve">UN    </v>
          </cell>
          <cell r="D2202" t="str">
            <v>103,23</v>
          </cell>
        </row>
        <row r="2203">
          <cell r="A2203">
            <v>3076</v>
          </cell>
          <cell r="B2203" t="str">
            <v>EXTREMIDADE PVC PBA, PF, JE, DN 100 / DE 110 MM (NBR 10351)</v>
          </cell>
          <cell r="C2203" t="str">
            <v xml:space="preserve">UN    </v>
          </cell>
          <cell r="D2203" t="str">
            <v>134,42</v>
          </cell>
        </row>
        <row r="2204">
          <cell r="A2204">
            <v>3072</v>
          </cell>
          <cell r="B2204" t="str">
            <v>EXTREMIDADE PVC PBA, PF, JE, DN 50/ DE 60 MM (NBR 10351)</v>
          </cell>
          <cell r="C2204" t="str">
            <v xml:space="preserve">UN    </v>
          </cell>
          <cell r="D2204" t="str">
            <v>33,86</v>
          </cell>
        </row>
        <row r="2205">
          <cell r="A2205">
            <v>3075</v>
          </cell>
          <cell r="B2205" t="str">
            <v>EXTREMIDADE PVC PBA, PF, JE, DN 75 / DE 85 MM (NBR 10351)</v>
          </cell>
          <cell r="C2205" t="str">
            <v xml:space="preserve">UN    </v>
          </cell>
          <cell r="D2205" t="str">
            <v>84,94</v>
          </cell>
        </row>
        <row r="2206">
          <cell r="A2206">
            <v>10780</v>
          </cell>
          <cell r="B2206" t="str">
            <v>EXTREMIDADE/TUBETE PARA HIDROMETRO PVC, COM ROSCA, CURTA, COM BUCHA LATAO, 1/2"</v>
          </cell>
          <cell r="C2206" t="str">
            <v xml:space="preserve">UN    </v>
          </cell>
          <cell r="D2206" t="str">
            <v>7,18</v>
          </cell>
        </row>
        <row r="2207">
          <cell r="A2207">
            <v>10781</v>
          </cell>
          <cell r="B2207" t="str">
            <v>EXTREMIDADE/TUBETE PARA HIDROMETRO PVC, COM ROSCA, CURTA, COM BUCHA LATAO, 3/4"</v>
          </cell>
          <cell r="C2207" t="str">
            <v xml:space="preserve">UN    </v>
          </cell>
          <cell r="D2207" t="str">
            <v>11,52</v>
          </cell>
        </row>
        <row r="2208">
          <cell r="A2208">
            <v>20106</v>
          </cell>
          <cell r="B2208" t="str">
            <v>EXTREMIDADE/TUBETE PARA HIDROMETRO PVC, COM ROSCA, CURTA, SEM BUCHA LATAO, 1/2"</v>
          </cell>
          <cell r="C2208" t="str">
            <v xml:space="preserve">UN    </v>
          </cell>
          <cell r="D2208" t="str">
            <v>3,79</v>
          </cell>
        </row>
        <row r="2209">
          <cell r="A2209">
            <v>20107</v>
          </cell>
          <cell r="B2209" t="str">
            <v>EXTREMIDADE/TUBETE PARA HIDROMETRO PVC, COM ROSCA, CURTA, SEM BUCHA LATAO, 3/4"</v>
          </cell>
          <cell r="C2209" t="str">
            <v xml:space="preserve">UN    </v>
          </cell>
          <cell r="D2209" t="str">
            <v>4,35</v>
          </cell>
        </row>
        <row r="2210">
          <cell r="A2210">
            <v>20108</v>
          </cell>
          <cell r="B2210" t="str">
            <v>EXTREMIDADE/TUBETE PARA HIDROMETRO PVC, COM ROSCA, LONGA, SEM BUCHA LATAO, 1/2"</v>
          </cell>
          <cell r="C2210" t="str">
            <v xml:space="preserve">UN    </v>
          </cell>
          <cell r="D2210" t="str">
            <v>5,74</v>
          </cell>
        </row>
        <row r="2211">
          <cell r="A2211">
            <v>20109</v>
          </cell>
          <cell r="B2211" t="str">
            <v>EXTREMIDADE/TUBETE PARA HIDROMETRO PVC, COM ROSCA, LONGA, SEM BUCHA LATAO, 3/4"</v>
          </cell>
          <cell r="C2211" t="str">
            <v xml:space="preserve">UN    </v>
          </cell>
          <cell r="D2211" t="str">
            <v>7,18</v>
          </cell>
        </row>
        <row r="2212">
          <cell r="A2212">
            <v>34795</v>
          </cell>
          <cell r="B2212" t="str">
            <v>FAIXA / FILETE / LISTELO EM CERAMICA, DECORADA, *8 X 30* CM (L X C)</v>
          </cell>
          <cell r="C2212" t="str">
            <v xml:space="preserve">M2    </v>
          </cell>
          <cell r="D2212" t="str">
            <v>349,92</v>
          </cell>
        </row>
        <row r="2213">
          <cell r="A2213">
            <v>34796</v>
          </cell>
          <cell r="B2213" t="str">
            <v>FAIXA / FILETE / LISTELO EM CERAMICA, LISO OU CORDAO, BRANCO, *2 X 30* CM (L X C)</v>
          </cell>
          <cell r="C2213" t="str">
            <v xml:space="preserve">M     </v>
          </cell>
          <cell r="D2213" t="str">
            <v>15,36</v>
          </cell>
        </row>
        <row r="2214">
          <cell r="A2214">
            <v>11480</v>
          </cell>
          <cell r="B2214" t="str">
            <v>FECHADURA AUXILIAR SEGURANCA, DE EMBUTIR, REFORCADA, MAQUINA DE 40 A 55 MM, COM CILINDRO, CROMADA, PARA PORTA EXTERNA - COMPLETA</v>
          </cell>
          <cell r="C2214" t="str">
            <v xml:space="preserve">CJ    </v>
          </cell>
          <cell r="D2214" t="str">
            <v>57,72</v>
          </cell>
        </row>
        <row r="2215">
          <cell r="A2215">
            <v>3103</v>
          </cell>
          <cell r="B2215" t="str">
            <v>FECHADURA C/ CILINDRO LATAO CROMADO P/ PORTA VIDRO TP AROUCA 2171-L OU EQUIV</v>
          </cell>
          <cell r="C2215" t="str">
            <v xml:space="preserve">UN    </v>
          </cell>
          <cell r="D2215" t="str">
            <v>60,25</v>
          </cell>
        </row>
        <row r="2216">
          <cell r="A2216">
            <v>11481</v>
          </cell>
          <cell r="B2216" t="str">
            <v>FECHADURA DE EMBUTIR PARA PORTA DE BANHEIRO, CHAVE TIPO TRANQUETA, MAQUINA 40 MM, SEM MACANETA, SEM ESPELHO (SOMENTE MAQUINA) - NIVEL SEGURANCA MEDIO</v>
          </cell>
          <cell r="C2216" t="str">
            <v xml:space="preserve">UN    </v>
          </cell>
          <cell r="D2216" t="str">
            <v>18,18</v>
          </cell>
        </row>
        <row r="2217">
          <cell r="A2217">
            <v>3097</v>
          </cell>
          <cell r="B2217" t="str">
            <v>FECHADURA DE EMBUTIR PARA PORTA DE BANHEIRO, TIPO TRANQUETA, MAQUINA 40 MM, MACANETAS ALAVANCA E ROSETAS REDONDAS EM METAL CROMADO - NIVEL SEGURANCA MEDIO - COMPLETA</v>
          </cell>
          <cell r="C2217" t="str">
            <v xml:space="preserve">CJ    </v>
          </cell>
          <cell r="D2217" t="str">
            <v>37,33</v>
          </cell>
        </row>
        <row r="2218">
          <cell r="A2218">
            <v>38153</v>
          </cell>
          <cell r="B2218" t="str">
            <v>FECHADURA DE EMBUTIR PARA PORTA DE BANHEIRO, TIPO TRANQUETA, MAQUINA 40 MM, MACANETAS ALAVANCA, ESPELHO EM METAL CROMADO - NIVEL SEGURANCA MEDIO - COMPLETA</v>
          </cell>
          <cell r="C2218" t="str">
            <v xml:space="preserve">CJ    </v>
          </cell>
          <cell r="D2218" t="str">
            <v>34,24</v>
          </cell>
        </row>
        <row r="2219">
          <cell r="A2219">
            <v>3099</v>
          </cell>
          <cell r="B2219" t="str">
            <v>FECHADURA DE EMBUTIR PARA PORTA DE BANHEIRO, TIPO TRANQUETA, MAQUINA 55 MM, MACANETAS ALAVANCA E ROSETAS REDONDAS EM METAL CROMADO - NIVEL SEGURANCA MEDIO - COMPLETA</v>
          </cell>
          <cell r="C2219" t="str">
            <v xml:space="preserve">CJ    </v>
          </cell>
          <cell r="D2219" t="str">
            <v>59,72</v>
          </cell>
        </row>
        <row r="2220">
          <cell r="A2220">
            <v>3080</v>
          </cell>
          <cell r="B2220" t="str">
            <v>FECHADURA DE EMBUTIR PARA PORTA EXTERNA / ENTRADA, MAQUINA 40 MM, COM CILINDRO, MACANETA ALAVANCA E ESPELHO EM METAL CROMADO - NIVEL SEGURANCA MEDIO - COMPLETA</v>
          </cell>
          <cell r="C2220" t="str">
            <v xml:space="preserve">CJ    </v>
          </cell>
          <cell r="D2220" t="str">
            <v>49,90</v>
          </cell>
        </row>
        <row r="2221">
          <cell r="A2221">
            <v>3081</v>
          </cell>
          <cell r="B2221" t="str">
            <v>FECHADURA DE EMBUTIR PARA PORTA EXTERNA / ENTRADA, MAQUINA 55 MM, COM CILINDRO, MACANETA ALAVANCA E ESPELHO EM METAL CROMADO - NIVEL SEGURANCA MEDIO - COMPLETA</v>
          </cell>
          <cell r="C2221" t="str">
            <v xml:space="preserve">CJ    </v>
          </cell>
          <cell r="D2221" t="str">
            <v>75,52</v>
          </cell>
        </row>
        <row r="2222">
          <cell r="A2222">
            <v>38151</v>
          </cell>
          <cell r="B2222" t="str">
            <v>FECHADURA DE EMBUTIR PARA PORTA EXTERNA, MAQUINA 40 MM, COM CILINDRO, MACANETA ALAVANCA E ROSETA REDONDA EM METAL CROMADO - NIVEL DE SEGURANCA MEDIO - COMPLETA</v>
          </cell>
          <cell r="C2222" t="str">
            <v xml:space="preserve">CJ    </v>
          </cell>
          <cell r="D2222" t="str">
            <v>47,28</v>
          </cell>
        </row>
        <row r="2223">
          <cell r="A2223">
            <v>11479</v>
          </cell>
          <cell r="B2223" t="str">
            <v>FECHADURA DE EMBUTIR PARA PORTA EXTERNA, MAQUINA 40 MM, SEM MACANETA, SEM ESPELHO (SOMENTE MAQUINA) - NIVEL DE SEGURANCA MEDIO</v>
          </cell>
          <cell r="C2223" t="str">
            <v xml:space="preserve">UN    </v>
          </cell>
          <cell r="D2223" t="str">
            <v>27,49</v>
          </cell>
        </row>
        <row r="2224">
          <cell r="A2224">
            <v>38152</v>
          </cell>
          <cell r="B2224" t="str">
            <v>FECHADURA DE EMBUTIR PARA PORTA EXTERNA, MAQUINA 55 MM, COM CILINDRO, MACANETA ALAVANCA E ROSETA REDONDA EM METAL CROMADO - NIVEL DE SEGURANCA MEDIO - COMPLETA</v>
          </cell>
          <cell r="C2224" t="str">
            <v xml:space="preserve">CJ    </v>
          </cell>
          <cell r="D2224" t="str">
            <v>68,42</v>
          </cell>
        </row>
        <row r="2225">
          <cell r="A2225">
            <v>11478</v>
          </cell>
          <cell r="B2225" t="str">
            <v>FECHADURA DE EMBUTIR PARA PORTA EXTERNA, MAQUINA 55 MM, SEM ESPELHO, SEM MACANETA (SOMENTE MAQUINA) - NIVEL DE SEGURANCA MEDIO</v>
          </cell>
          <cell r="C2225" t="str">
            <v xml:space="preserve">UN    </v>
          </cell>
          <cell r="D2225" t="str">
            <v>48,23</v>
          </cell>
        </row>
        <row r="2226">
          <cell r="A2226">
            <v>3090</v>
          </cell>
          <cell r="B2226" t="str">
            <v>FECHADURA DE EMBUTIR PARA PORTA INTERNA, TIPO GORGES (CHAVE GRANDE), MAQUINA 40 MM, MACANETA ALAVANCA E ESPELHO EM METAL CROMADO - NIVEL SEGURANCA MEDIO - COMPLETA</v>
          </cell>
          <cell r="C2226" t="str">
            <v xml:space="preserve">CJ    </v>
          </cell>
          <cell r="D2226" t="str">
            <v>40,35</v>
          </cell>
        </row>
        <row r="2227">
          <cell r="A2227">
            <v>3093</v>
          </cell>
          <cell r="B2227" t="str">
            <v>FECHADURA DE EMBUTIR PARA PORTA INTERNA, TIPO GORGES (CHAVE GRANDE), MAQUINA 55 MM, MACANETAS ALAVANCA E ROSETAS REDONDAS EM METAL CROMADO - NIVEL SEGURANCA MEDIO - COMPLETA</v>
          </cell>
          <cell r="C2227" t="str">
            <v xml:space="preserve">CJ    </v>
          </cell>
          <cell r="D2227" t="str">
            <v>67,05</v>
          </cell>
        </row>
        <row r="2228">
          <cell r="A2228">
            <v>11476</v>
          </cell>
          <cell r="B2228" t="str">
            <v>FECHADURA DE EMBUTIR PARA PORTA INTERNA, TIPO GORGES, MAQUINA 55 MM (SOMENTE MAQUINA, SEM ESPELHO E SEM MACANETA) - NIVEL DE SEGURANCA MEDIO</v>
          </cell>
          <cell r="C2228" t="str">
            <v xml:space="preserve">UN    </v>
          </cell>
          <cell r="D2228" t="str">
            <v>28,89</v>
          </cell>
        </row>
        <row r="2229">
          <cell r="A2229">
            <v>11484</v>
          </cell>
          <cell r="B2229" t="str">
            <v>FECHADURA DE SOBREPOR PARA PORTAO, CAIXA *100* MM, COM CILINDRO, CHAVE SIMPLES, TRINCO LATERAL, EM  LATAO OU ACO CROMADO OU POLIDO, COM OU SEM PINTURA - COMPLETA</v>
          </cell>
          <cell r="C2229" t="str">
            <v xml:space="preserve">UN    </v>
          </cell>
          <cell r="D2229" t="str">
            <v>33,29</v>
          </cell>
        </row>
        <row r="2230">
          <cell r="A2230">
            <v>38155</v>
          </cell>
          <cell r="B2230" t="str">
            <v>FECHADURA DE SOBREPOR PARA PORTAO, COM CHAVE TETRA, CAIXA *100* MM, TRINCO LATERAL, EM LATAO OU ACO CROMADO, PINTADO - COMPLETA</v>
          </cell>
          <cell r="C2230" t="str">
            <v xml:space="preserve">UN    </v>
          </cell>
          <cell r="D2230" t="str">
            <v>45,39</v>
          </cell>
        </row>
        <row r="2231">
          <cell r="A2231">
            <v>11468</v>
          </cell>
          <cell r="B2231" t="str">
            <v>FECHADURA DE SOBREPOR, CROMADA, COM CILINDRO REDONDO, PARA ARMARIO E GAVETA DE MADEIRA, COM PORTA DE APROXIMADAMENTE 20 MM</v>
          </cell>
          <cell r="C2231" t="str">
            <v xml:space="preserve">UN    </v>
          </cell>
          <cell r="D2231" t="str">
            <v>10,19</v>
          </cell>
        </row>
        <row r="2232">
          <cell r="A2232">
            <v>11469</v>
          </cell>
          <cell r="B2232" t="str">
            <v>FECHADURA TRADICIONAL DE EMBUTIR, CROMADA, COM CILINDRO, PARA GAVETAS E MOVEIS DE MADEIRA - COM ABINHAS LATERAIS CURVAS, CHAVES COM PROTECAO PLASTICA</v>
          </cell>
          <cell r="C2232" t="str">
            <v xml:space="preserve">UN    </v>
          </cell>
          <cell r="D2232" t="str">
            <v>12,17</v>
          </cell>
        </row>
        <row r="2233">
          <cell r="A2233">
            <v>38165</v>
          </cell>
          <cell r="B2233" t="str">
            <v>FECHO / FECHADURA COM PUXADOR CONCHA, COM TRANCA TIPO TRAVA, PARA JANELA / PORTA DE CORRER (INCLUI TESTA, FECHADURA, PUXADOR) - COMPLETA</v>
          </cell>
          <cell r="C2233" t="str">
            <v xml:space="preserve">CJ    </v>
          </cell>
          <cell r="D2233" t="str">
            <v>53,45</v>
          </cell>
        </row>
        <row r="2234">
          <cell r="A2234">
            <v>11456</v>
          </cell>
          <cell r="B2234" t="str">
            <v>FECHO / TRINCO / FERROLHO FIO REDONDO, DE SOBREPOR, 12", EM ACO GALVANIZADO / ZINCADO</v>
          </cell>
          <cell r="C2234" t="str">
            <v xml:space="preserve">UN    </v>
          </cell>
          <cell r="D2234" t="str">
            <v>11,84</v>
          </cell>
        </row>
        <row r="2235">
          <cell r="A2235">
            <v>3119</v>
          </cell>
          <cell r="B2235" t="str">
            <v>FECHO / TRINCO / FERROLHO FIO REDONDO, DE SOBREPOR, 2", EM ACO GALVANIZADO / ZINCADO</v>
          </cell>
          <cell r="C2235" t="str">
            <v xml:space="preserve">UN    </v>
          </cell>
          <cell r="D2235" t="str">
            <v>1,76</v>
          </cell>
        </row>
        <row r="2236">
          <cell r="A2236">
            <v>3122</v>
          </cell>
          <cell r="B2236" t="str">
            <v>FECHO / TRINCO / FERROLHO FIO REDONDO, DE SOBREPOR, 4", EM ACO GALVANIZADO / ZINCADO</v>
          </cell>
          <cell r="C2236" t="str">
            <v xml:space="preserve">UN    </v>
          </cell>
          <cell r="D2236" t="str">
            <v>2,47</v>
          </cell>
        </row>
        <row r="2237">
          <cell r="A2237">
            <v>3121</v>
          </cell>
          <cell r="B2237" t="str">
            <v>FECHO / TRINCO / FERROLHO FIO REDONDO, DE SOBREPOR, 5", EM ACO GALVANIZADO / ZINCADO</v>
          </cell>
          <cell r="C2237" t="str">
            <v xml:space="preserve">UN    </v>
          </cell>
          <cell r="D2237" t="str">
            <v>3,84</v>
          </cell>
        </row>
        <row r="2238">
          <cell r="A2238">
            <v>3120</v>
          </cell>
          <cell r="B2238" t="str">
            <v>FECHO / TRINCO / FERROLHO FIO REDONDO, DE SOBREPOR, 6", EM ACO GALVANIZADO / ZINCADO</v>
          </cell>
          <cell r="C2238" t="str">
            <v xml:space="preserve">UN    </v>
          </cell>
          <cell r="D2238" t="str">
            <v>6,05</v>
          </cell>
        </row>
        <row r="2239">
          <cell r="A2239">
            <v>11455</v>
          </cell>
          <cell r="B2239" t="str">
            <v>FECHO / TRINCO / FERROLHO FIO REDONDO, DE SOBREPOR, 8", EM ACO GALVANIZADO / ZINCADO</v>
          </cell>
          <cell r="C2239" t="str">
            <v xml:space="preserve">UN    </v>
          </cell>
          <cell r="D2239" t="str">
            <v>8,48</v>
          </cell>
        </row>
        <row r="2240">
          <cell r="A2240">
            <v>3108</v>
          </cell>
          <cell r="B2240" t="str">
            <v>FECHO DE EMBUTIR, TIPO UNHA, COMANDO COM ALAVANCA, EM LATAO CROMADO, 22 CM, PARA PORTAS E JANELAS - INCLUI PARAFUSOS</v>
          </cell>
          <cell r="C2240" t="str">
            <v xml:space="preserve">UN    </v>
          </cell>
          <cell r="D2240" t="str">
            <v>21,31</v>
          </cell>
        </row>
        <row r="2241">
          <cell r="A2241">
            <v>3105</v>
          </cell>
          <cell r="B2241" t="str">
            <v>FECHO DE EMBUTIR, TIPO UNHA, COMANDO COM ALAVANCA, EM LATAO CROMADO, 40 CM, PARA PORTAS E JANELAS - INCLUI PARAFUSOS</v>
          </cell>
          <cell r="C2241" t="str">
            <v xml:space="preserve">UN    </v>
          </cell>
          <cell r="D2241" t="str">
            <v>33,11</v>
          </cell>
        </row>
        <row r="2242">
          <cell r="A2242">
            <v>38178</v>
          </cell>
          <cell r="B2242" t="str">
            <v>FECHO DE EMBUTIR, TIPO UNHA, COMANDO DESLIZANTE, COM TRAVA, 120 MM, EM LATAO CROMADO</v>
          </cell>
          <cell r="C2242" t="str">
            <v xml:space="preserve">UN    </v>
          </cell>
          <cell r="D2242" t="str">
            <v>21,64</v>
          </cell>
        </row>
        <row r="2243">
          <cell r="A2243">
            <v>11458</v>
          </cell>
          <cell r="B2243" t="str">
            <v>FECHO DE SEGURANCA, TIPO BATOM, EM LATAO / ZAMAC, CROMADO, PARA PORTAS E JANELAS - INCLUI PARAFUSOS</v>
          </cell>
          <cell r="C2243" t="str">
            <v xml:space="preserve">UN    </v>
          </cell>
          <cell r="D2243" t="str">
            <v>18,96</v>
          </cell>
        </row>
        <row r="2244">
          <cell r="A2244">
            <v>42481</v>
          </cell>
          <cell r="B2244" t="str">
            <v>FELTRO EM LA DE ROCHA, 1 FACE REVESTIDA COM PAPEL ALUMINIZADO, EM ROLO, DENSIDADE = 32 KG/M3, E=*50* MM (COLETADO CAIXA)</v>
          </cell>
          <cell r="C2244" t="str">
            <v xml:space="preserve">M2    </v>
          </cell>
          <cell r="D2244" t="str">
            <v>21,19</v>
          </cell>
        </row>
        <row r="2245">
          <cell r="A2245">
            <v>43458</v>
          </cell>
          <cell r="B2245" t="str">
            <v>FERRAMENTAS - FAMILIA ALMOXARIFE - HORISTA (ENCARGOS COMPLEMENTARES - COLETADO CAIXA)</v>
          </cell>
          <cell r="C2245" t="str">
            <v xml:space="preserve">H     </v>
          </cell>
          <cell r="D2245" t="str">
            <v>0,04</v>
          </cell>
        </row>
        <row r="2246">
          <cell r="A2246">
            <v>43470</v>
          </cell>
          <cell r="B2246" t="str">
            <v>FERRAMENTAS - FAMILIA ALMOXARIFE - MENSALISTA (ENCARGOS COMPLEMENTARES - COLETADO CAIXA)</v>
          </cell>
          <cell r="C2246" t="str">
            <v xml:space="preserve">MES   </v>
          </cell>
          <cell r="D2246" t="str">
            <v>7,37</v>
          </cell>
        </row>
        <row r="2247">
          <cell r="A2247">
            <v>43459</v>
          </cell>
          <cell r="B2247" t="str">
            <v>FERRAMENTAS - FAMILIA CARPINTEIRO DE FORMAS - HORISTA (ENCARGOS COMPLEMENTARES - COLETADO CAIXA)</v>
          </cell>
          <cell r="C2247" t="str">
            <v xml:space="preserve">H     </v>
          </cell>
          <cell r="D2247" t="str">
            <v>0,34</v>
          </cell>
        </row>
        <row r="2248">
          <cell r="A2248">
            <v>43471</v>
          </cell>
          <cell r="B2248" t="str">
            <v>FERRAMENTAS - FAMILIA CARPINTEIRO DE FORMAS - MENSALISTA (ENCARGOS COMPLEMENTARES - COLETADO CAIXA)</v>
          </cell>
          <cell r="C2248" t="str">
            <v xml:space="preserve">MES   </v>
          </cell>
          <cell r="D2248" t="str">
            <v>64,51</v>
          </cell>
        </row>
        <row r="2249">
          <cell r="A2249">
            <v>43460</v>
          </cell>
          <cell r="B2249" t="str">
            <v>FERRAMENTAS - FAMILIA ELETRICISTA - HORISTA (ENCARGOS COMPLEMENTARES - COLETADO CAIXA)</v>
          </cell>
          <cell r="C2249" t="str">
            <v xml:space="preserve">H     </v>
          </cell>
          <cell r="D2249" t="str">
            <v>0,55</v>
          </cell>
        </row>
        <row r="2250">
          <cell r="A2250">
            <v>43472</v>
          </cell>
          <cell r="B2250" t="str">
            <v>FERRAMENTAS - FAMILIA ELETRICISTA - MENSALISTA (ENCARGOS COMPLEMENTARES - COLETADO CAIXA)</v>
          </cell>
          <cell r="C2250" t="str">
            <v xml:space="preserve">MES   </v>
          </cell>
          <cell r="D2250" t="str">
            <v>103,89</v>
          </cell>
        </row>
        <row r="2251">
          <cell r="A2251">
            <v>43461</v>
          </cell>
          <cell r="B2251" t="str">
            <v>FERRAMENTAS - FAMILIA ENCANADOR - HORISTA (ENCARGOS COMPLEMENTARES - COLETADO CAIXA)</v>
          </cell>
          <cell r="C2251" t="str">
            <v xml:space="preserve">H     </v>
          </cell>
          <cell r="D2251" t="str">
            <v>0,24</v>
          </cell>
        </row>
        <row r="2252">
          <cell r="A2252">
            <v>43473</v>
          </cell>
          <cell r="B2252" t="str">
            <v>FERRAMENTAS - FAMILIA ENCANADOR - MENSALISTA (ENCARGOS COMPLEMENTARES - COLETADO CAIXA)</v>
          </cell>
          <cell r="C2252" t="str">
            <v xml:space="preserve">MES   </v>
          </cell>
          <cell r="D2252" t="str">
            <v>45,78</v>
          </cell>
        </row>
        <row r="2253">
          <cell r="A2253">
            <v>43463</v>
          </cell>
          <cell r="B2253" t="str">
            <v>FERRAMENTAS - FAMILIA ENCARREGADO GERAL - HORISTA (ENCARGOS COMPLEMENTARES - COLETADO CAIXA)</v>
          </cell>
          <cell r="C2253" t="str">
            <v xml:space="preserve">H     </v>
          </cell>
          <cell r="D2253" t="str">
            <v>0,08</v>
          </cell>
        </row>
        <row r="2254">
          <cell r="A2254">
            <v>43475</v>
          </cell>
          <cell r="B2254" t="str">
            <v>FERRAMENTAS - FAMILIA ENCARREGADO GERAL - MENSALISTA (ENCARGOS COMPLEMENTARES - COLETADO CAIXA)</v>
          </cell>
          <cell r="C2254" t="str">
            <v xml:space="preserve">MES   </v>
          </cell>
          <cell r="D2254" t="str">
            <v>14,26</v>
          </cell>
        </row>
        <row r="2255">
          <cell r="A2255">
            <v>43462</v>
          </cell>
          <cell r="B2255" t="str">
            <v>FERRAMENTAS - FAMILIA ENGENHEIRO CIVIL - HORISTA (ENCARGOS COMPLEMENTARES - COLETADO CAIXA)</v>
          </cell>
          <cell r="C2255" t="str">
            <v xml:space="preserve">H     </v>
          </cell>
          <cell r="D2255" t="str">
            <v>0,01</v>
          </cell>
        </row>
        <row r="2256">
          <cell r="A2256">
            <v>43474</v>
          </cell>
          <cell r="B2256" t="str">
            <v>FERRAMENTAS - FAMILIA ENGENHEIRO CIVIL - MENSALISTA (ENCARGOS COMPLEMENTARES - COLETADO CAIXA)</v>
          </cell>
          <cell r="C2256" t="str">
            <v xml:space="preserve">MES   </v>
          </cell>
          <cell r="D2256" t="str">
            <v>1,45</v>
          </cell>
        </row>
        <row r="2257">
          <cell r="A2257">
            <v>43464</v>
          </cell>
          <cell r="B2257" t="str">
            <v>FERRAMENTAS - FAMILIA OPERADOR ESCAVADEIRA - HORISTA (ENCARGOS COMPLEMENTARES - COLETADO CAIXA)</v>
          </cell>
          <cell r="C2257" t="str">
            <v xml:space="preserve">H     </v>
          </cell>
          <cell r="D2257" t="str">
            <v>0,01</v>
          </cell>
        </row>
        <row r="2258">
          <cell r="A2258">
            <v>43476</v>
          </cell>
          <cell r="B2258" t="str">
            <v>FERRAMENTAS - FAMILIA OPERADOR ESCAVADEIRA - MENSALISTA (ENCARGOS COMPLEMENTARES - COLETADO CAIXA)</v>
          </cell>
          <cell r="C2258" t="str">
            <v xml:space="preserve">MES   </v>
          </cell>
          <cell r="D2258" t="str">
            <v>0,01</v>
          </cell>
        </row>
        <row r="2259">
          <cell r="A2259">
            <v>43465</v>
          </cell>
          <cell r="B2259" t="str">
            <v>FERRAMENTAS - FAMILIA PEDREIRO - HORISTA (ENCARGOS COMPLEMENTARES - COLETADO CAIXA)</v>
          </cell>
          <cell r="C2259" t="str">
            <v xml:space="preserve">H     </v>
          </cell>
          <cell r="D2259" t="str">
            <v>0,50</v>
          </cell>
        </row>
        <row r="2260">
          <cell r="A2260">
            <v>43477</v>
          </cell>
          <cell r="B2260" t="str">
            <v>FERRAMENTAS - FAMILIA PEDREIRO - MENSALISTA (ENCARGOS COMPLEMENTARES - COLETADO CAIXA)</v>
          </cell>
          <cell r="C2260" t="str">
            <v xml:space="preserve">MES   </v>
          </cell>
          <cell r="D2260" t="str">
            <v>94,89</v>
          </cell>
        </row>
        <row r="2261">
          <cell r="A2261">
            <v>43466</v>
          </cell>
          <cell r="B2261" t="str">
            <v>FERRAMENTAS - FAMILIA PINTOR - HORISTA (ENCARGOS COMPLEMENTARES - COLETADO CAIXA)</v>
          </cell>
          <cell r="C2261" t="str">
            <v xml:space="preserve">H     </v>
          </cell>
          <cell r="D2261" t="str">
            <v>1,17</v>
          </cell>
        </row>
        <row r="2262">
          <cell r="A2262">
            <v>43478</v>
          </cell>
          <cell r="B2262" t="str">
            <v>FERRAMENTAS - FAMILIA PINTOR - MENSALISTA (ENCARGOS COMPLEMENTARES - COLETADO CAIXA)</v>
          </cell>
          <cell r="C2262" t="str">
            <v xml:space="preserve">MES   </v>
          </cell>
          <cell r="D2262" t="str">
            <v>220,02</v>
          </cell>
        </row>
        <row r="2263">
          <cell r="A2263">
            <v>43467</v>
          </cell>
          <cell r="B2263" t="str">
            <v>FERRAMENTAS - FAMILIA SERVENTE - HORISTA (ENCARGOS COMPLEMENTARES - COLETADO CAIXA)</v>
          </cell>
          <cell r="C2263" t="str">
            <v xml:space="preserve">H     </v>
          </cell>
          <cell r="D2263" t="str">
            <v>0,38</v>
          </cell>
        </row>
        <row r="2264">
          <cell r="A2264">
            <v>43479</v>
          </cell>
          <cell r="B2264" t="str">
            <v>FERRAMENTAS - FAMILIA SERVENTE - MENSALISTA (ENCARGOS COMPLEMENTARES - COLETADO CAIXA)</v>
          </cell>
          <cell r="C2264" t="str">
            <v xml:space="preserve">MES   </v>
          </cell>
          <cell r="D2264" t="str">
            <v>71,29</v>
          </cell>
        </row>
        <row r="2265">
          <cell r="A2265">
            <v>43468</v>
          </cell>
          <cell r="B2265" t="str">
            <v>FERRAMENTAS - FAMILIA SOLDADOR - HORISTA (ENCARGOS COMPLEMENTARES - COLETADO CAIXA)</v>
          </cell>
          <cell r="C2265" t="str">
            <v xml:space="preserve">H     </v>
          </cell>
          <cell r="D2265" t="str">
            <v>0,84</v>
          </cell>
        </row>
        <row r="2266">
          <cell r="A2266">
            <v>43480</v>
          </cell>
          <cell r="B2266" t="str">
            <v>FERRAMENTAS - FAMILIA SOLDADOR - MENSALISTA (ENCARGOS COMPLEMENTARES - COLETADO CAIXA)</v>
          </cell>
          <cell r="C2266" t="str">
            <v xml:space="preserve">MES   </v>
          </cell>
          <cell r="D2266" t="str">
            <v>157,85</v>
          </cell>
        </row>
        <row r="2267">
          <cell r="A2267">
            <v>43469</v>
          </cell>
          <cell r="B2267" t="str">
            <v>FERRAMENTAS - FAMILIA TOPOGRAFO - HORISTA (ENCARGOS COMPLEMENTARES - COLETADO CAIXA)</v>
          </cell>
          <cell r="C2267" t="str">
            <v xml:space="preserve">H     </v>
          </cell>
          <cell r="D2267" t="str">
            <v>0,05</v>
          </cell>
        </row>
        <row r="2268">
          <cell r="A2268">
            <v>43481</v>
          </cell>
          <cell r="B2268" t="str">
            <v>FERRAMENTAS - FAMILIA TOPOGRAFO - MENSALISTA (ENCARGOS COMPLEMENTARES - COLETADO CAIXA)</v>
          </cell>
          <cell r="C2268" t="str">
            <v xml:space="preserve">MES   </v>
          </cell>
          <cell r="D2268" t="str">
            <v>10,02</v>
          </cell>
        </row>
        <row r="2269">
          <cell r="A2269">
            <v>11461</v>
          </cell>
          <cell r="B2269" t="str">
            <v>FERROLHO / FECHO CHATO, DE SOBREPOR, EM FERRO ZINCADO, REFORCADO, 5", COM PORTA CADEADO, PARA PORTAO, PORTA E JANELA - INCLUI PARAFUSOS</v>
          </cell>
          <cell r="C2269" t="str">
            <v xml:space="preserve">UN    </v>
          </cell>
          <cell r="D2269" t="str">
            <v>4,81</v>
          </cell>
        </row>
        <row r="2270">
          <cell r="A2270">
            <v>3106</v>
          </cell>
          <cell r="B2270" t="str">
            <v>FERROLHO / FECHO CHATO, DE SOBREPOR, EM FERRO ZINCADO, REFORCADO, 6", COM PORTA CADEADO, PARA PORTAO, PORTA E JANELA - INCLUI PARAFUSOS</v>
          </cell>
          <cell r="C2270" t="str">
            <v xml:space="preserve">UN    </v>
          </cell>
          <cell r="D2270" t="str">
            <v>3,65</v>
          </cell>
        </row>
        <row r="2271">
          <cell r="A2271">
            <v>3107</v>
          </cell>
          <cell r="B2271" t="str">
            <v>FERROLHO / FECHO CHATO, EM FERRO ZINCADO, LEVE, 3", COM PORTA CADEADO, PARA PORTAO, PORTA E JANELA - INCLUI PARAFUSOS</v>
          </cell>
          <cell r="C2271" t="str">
            <v xml:space="preserve">UN    </v>
          </cell>
          <cell r="D2271" t="str">
            <v>3,07</v>
          </cell>
        </row>
        <row r="2272">
          <cell r="A2272">
            <v>25951</v>
          </cell>
          <cell r="B2272" t="str">
            <v>FERTILIZANTE NPK - 10:10:10</v>
          </cell>
          <cell r="C2272" t="str">
            <v xml:space="preserve">KG    </v>
          </cell>
          <cell r="D2272" t="str">
            <v>3,54</v>
          </cell>
        </row>
        <row r="2273">
          <cell r="A2273">
            <v>3123</v>
          </cell>
          <cell r="B2273" t="str">
            <v>FERTILIZANTE NPK - 4: 14: 8</v>
          </cell>
          <cell r="C2273" t="str">
            <v xml:space="preserve">KG    </v>
          </cell>
          <cell r="D2273" t="str">
            <v>3,30</v>
          </cell>
        </row>
        <row r="2274">
          <cell r="A2274">
            <v>38125</v>
          </cell>
          <cell r="B2274" t="str">
            <v>FERTILIZANTE ORGANICO COMPOSTO, CLASSE A</v>
          </cell>
          <cell r="C2274" t="str">
            <v xml:space="preserve">KG    </v>
          </cell>
          <cell r="D2274" t="str">
            <v>1,33</v>
          </cell>
        </row>
        <row r="2275">
          <cell r="A2275">
            <v>39014</v>
          </cell>
          <cell r="B2275" t="str">
            <v>FIBRA DE ACO PARA REFORCO DO CONCRETO, SOLTA, TIPO A-I, FATOR DE FORMA *50* L / D, COMPRIMENTO DE *30* MM E RESISTENCIA A TRACAO DO ACO MAIOR 1000 MPA</v>
          </cell>
          <cell r="C2275" t="str">
            <v xml:space="preserve">KG    </v>
          </cell>
          <cell r="D2275" t="str">
            <v>5,97</v>
          </cell>
        </row>
        <row r="2276">
          <cell r="A2276">
            <v>39365</v>
          </cell>
          <cell r="B2276" t="str">
            <v>FILTRO ANAEROBIO, EM POLIETILENO DE ALTA DENSIDADE (PEAD), CAPACIDADE *1100* LITROS (NBR 13969)</v>
          </cell>
          <cell r="C2276" t="str">
            <v xml:space="preserve">UN    </v>
          </cell>
          <cell r="D2276" t="str">
            <v>824,52</v>
          </cell>
        </row>
        <row r="2277">
          <cell r="A2277">
            <v>39366</v>
          </cell>
          <cell r="B2277" t="str">
            <v>FILTRO ANAEROBIO, EM POLIETILENO DE ALTA DENSIDADE (PEAD), CAPACIDADE *2800* LITROS (NBR 13969)</v>
          </cell>
          <cell r="C2277" t="str">
            <v xml:space="preserve">UN    </v>
          </cell>
          <cell r="D2277" t="str">
            <v>2.111,13</v>
          </cell>
        </row>
        <row r="2278">
          <cell r="A2278">
            <v>39367</v>
          </cell>
          <cell r="B2278" t="str">
            <v>FILTRO ANAEROBIO, EM POLIETILENO DE ALTA DENSIDADE (PEAD), CAPACIDADE *5000* LITROS (NBR 13969)</v>
          </cell>
          <cell r="C2278" t="str">
            <v xml:space="preserve">UN    </v>
          </cell>
          <cell r="D2278" t="str">
            <v>2.885,53</v>
          </cell>
        </row>
        <row r="2279">
          <cell r="A2279">
            <v>37394</v>
          </cell>
          <cell r="B2279" t="str">
            <v>FINCAPINO CURTO CALIBRE 22 VERMELHO, CARGA MEDIA (ACAO DIRETA)</v>
          </cell>
          <cell r="C2279" t="str">
            <v xml:space="preserve">CENTO </v>
          </cell>
          <cell r="D2279" t="str">
            <v>35,94</v>
          </cell>
        </row>
        <row r="2280">
          <cell r="A2280">
            <v>14146</v>
          </cell>
          <cell r="B2280" t="str">
            <v>FINCAPINO LONGO CALIBRE 22, CARGA FORTE (ACAO DIRETA)</v>
          </cell>
          <cell r="C2280" t="str">
            <v xml:space="preserve">CENTO </v>
          </cell>
          <cell r="D2280" t="str">
            <v>57,80</v>
          </cell>
        </row>
        <row r="2281">
          <cell r="A2281">
            <v>38134</v>
          </cell>
          <cell r="B2281" t="str">
            <v>FIO COBRE NU DE 150 A 500 MM2, PARA TENSOES DE ATE 600 V</v>
          </cell>
          <cell r="C2281" t="str">
            <v xml:space="preserve">KG    </v>
          </cell>
          <cell r="D2281" t="str">
            <v>57,32</v>
          </cell>
        </row>
        <row r="2282">
          <cell r="A2282">
            <v>38132</v>
          </cell>
          <cell r="B2282" t="str">
            <v>FIO COBRE NU DE 16 A 35 MM2, PARA TENSOES DE ATE 600 V</v>
          </cell>
          <cell r="C2282" t="str">
            <v xml:space="preserve">KG    </v>
          </cell>
          <cell r="D2282" t="str">
            <v>58,46</v>
          </cell>
        </row>
        <row r="2283">
          <cell r="A2283">
            <v>38133</v>
          </cell>
          <cell r="B2283" t="str">
            <v>FIO COBRE NU DE 50 A 120 MM2, PARA TENSOES DE ATE 600 V</v>
          </cell>
          <cell r="C2283" t="str">
            <v xml:space="preserve">KG    </v>
          </cell>
          <cell r="D2283" t="str">
            <v>56,55</v>
          </cell>
        </row>
        <row r="2284">
          <cell r="A2284">
            <v>938</v>
          </cell>
          <cell r="B2284" t="str">
            <v>FIO DE COBRE, SOLIDO, CLASSE 1, ISOLACAO EM PVC/A, ANTICHAMA BWF-B, 450/750V, SECAO NOMINAL 1,5 MM2</v>
          </cell>
          <cell r="C2284" t="str">
            <v xml:space="preserve">M     </v>
          </cell>
          <cell r="D2284" t="str">
            <v>0,83</v>
          </cell>
        </row>
        <row r="2285">
          <cell r="A2285">
            <v>937</v>
          </cell>
          <cell r="B2285" t="str">
            <v>FIO DE COBRE, SOLIDO, CLASSE 1, ISOLACAO EM PVC/A, ANTICHAMA BWF-B, 450/750V, SECAO NOMINAL 10 MM2</v>
          </cell>
          <cell r="C2285" t="str">
            <v xml:space="preserve">M     </v>
          </cell>
          <cell r="D2285" t="str">
            <v>5,12</v>
          </cell>
        </row>
        <row r="2286">
          <cell r="A2286">
            <v>939</v>
          </cell>
          <cell r="B2286" t="str">
            <v>FIO DE COBRE, SOLIDO, CLASSE 1, ISOLACAO EM PVC/A, ANTICHAMA BWF-B, 450/750V, SECAO NOMINAL 2,5 MM2</v>
          </cell>
          <cell r="C2286" t="str">
            <v xml:space="preserve">M     </v>
          </cell>
          <cell r="D2286" t="str">
            <v>1,32</v>
          </cell>
        </row>
        <row r="2287">
          <cell r="A2287">
            <v>944</v>
          </cell>
          <cell r="B2287" t="str">
            <v>FIO DE COBRE, SOLIDO, CLASSE 1, ISOLACAO EM PVC/A, ANTICHAMA BWF-B, 450/750V, SECAO NOMINAL 4 MM2</v>
          </cell>
          <cell r="C2287" t="str">
            <v xml:space="preserve">M     </v>
          </cell>
          <cell r="D2287" t="str">
            <v>2,27</v>
          </cell>
        </row>
        <row r="2288">
          <cell r="A2288">
            <v>940</v>
          </cell>
          <cell r="B2288" t="str">
            <v>FIO DE COBRE, SOLIDO, CLASSE 1, ISOLACAO EM PVC/A, ANTICHAMA BWF-B, 450/750V, SECAO NOMINAL 6 MM2</v>
          </cell>
          <cell r="C2288" t="str">
            <v xml:space="preserve">M     </v>
          </cell>
          <cell r="D2288" t="str">
            <v>3,13</v>
          </cell>
        </row>
        <row r="2289">
          <cell r="A2289">
            <v>936</v>
          </cell>
          <cell r="B2289" t="str">
            <v>FIO TELEFONICO EXTERNO (FE) EM ACO COBREADO, ISOLACAO EM PEAD OU PVC ANTI-CHAMA, 2 CONDUTORES</v>
          </cell>
          <cell r="C2289" t="str">
            <v xml:space="preserve">M     </v>
          </cell>
          <cell r="D2289" t="str">
            <v>1,00</v>
          </cell>
        </row>
        <row r="2290">
          <cell r="A2290">
            <v>935</v>
          </cell>
          <cell r="B2290" t="str">
            <v>FIO TELEFONICO INTERNO (FI) EM COBRE ESTANHADO, ISOLACAO EM PVC ANTICHAMA, 2 CONDUTORES DE 0,6 MM (NBR 9115:2005)</v>
          </cell>
          <cell r="C2290" t="str">
            <v xml:space="preserve">M     </v>
          </cell>
          <cell r="D2290" t="str">
            <v>0,76</v>
          </cell>
        </row>
        <row r="2291">
          <cell r="A2291">
            <v>406</v>
          </cell>
          <cell r="B2291" t="str">
            <v>FITA ACO INOX PARA CINTAR POSTE, L = 19 MM, E = 0,5 MM (ROLO DE 30M)</v>
          </cell>
          <cell r="C2291" t="str">
            <v xml:space="preserve">UN    </v>
          </cell>
          <cell r="D2291" t="str">
            <v>59,28</v>
          </cell>
        </row>
        <row r="2292">
          <cell r="A2292">
            <v>42529</v>
          </cell>
          <cell r="B2292" t="str">
            <v>FITA ADESIVA ALUMINIZADA, PARA INSTALACAO DE MANTAS DE SUBCOBERTURA,  L = *5* CM</v>
          </cell>
          <cell r="C2292" t="str">
            <v xml:space="preserve">M     </v>
          </cell>
          <cell r="D2292" t="str">
            <v>1,16</v>
          </cell>
        </row>
        <row r="2293">
          <cell r="A2293">
            <v>39634</v>
          </cell>
          <cell r="B2293" t="str">
            <v>FITA ADESIVA ANTICORROSIVA DE PVC FLEXIVEL, COR PRETA, PARA PROTECAO TUBULACAO, 50 MM X 30 M (L X C), E= *0,25* MM</v>
          </cell>
          <cell r="C2293" t="str">
            <v xml:space="preserve">M     </v>
          </cell>
          <cell r="D2293" t="str">
            <v>5,45</v>
          </cell>
        </row>
        <row r="2294">
          <cell r="A2294">
            <v>39701</v>
          </cell>
          <cell r="B2294" t="str">
            <v>FITA ADESIVA ASFALTICA ALUMINIZADA MULTIUSO, L = 10 CM, ROLO DE 10 M</v>
          </cell>
          <cell r="C2294" t="str">
            <v xml:space="preserve">UN    </v>
          </cell>
          <cell r="D2294" t="str">
            <v>83,80</v>
          </cell>
        </row>
        <row r="2295">
          <cell r="A2295">
            <v>12815</v>
          </cell>
          <cell r="B2295" t="str">
            <v>FITA CREPE ROLO DE 25 MM X 50 M</v>
          </cell>
          <cell r="C2295" t="str">
            <v xml:space="preserve">UN    </v>
          </cell>
          <cell r="D2295" t="str">
            <v>6,54</v>
          </cell>
        </row>
        <row r="2296">
          <cell r="A2296">
            <v>407</v>
          </cell>
          <cell r="B2296" t="str">
            <v>FITA DE ALUMINIO PARA PROTECAO DO CONDUTOR LARGURA 10 MM</v>
          </cell>
          <cell r="C2296" t="str">
            <v xml:space="preserve">KG    </v>
          </cell>
          <cell r="D2296" t="str">
            <v>41,60</v>
          </cell>
        </row>
        <row r="2297">
          <cell r="A2297">
            <v>39431</v>
          </cell>
          <cell r="B2297" t="str">
            <v>FITA DE PAPEL MICROPERFURADO, 50 X 150 MM, PARA TRATAMENTO DE JUNTAS DE CHAPA DE GESSO PARA DRYWALL</v>
          </cell>
          <cell r="C2297" t="str">
            <v xml:space="preserve">M     </v>
          </cell>
          <cell r="D2297" t="str">
            <v>0,23</v>
          </cell>
        </row>
        <row r="2298">
          <cell r="A2298">
            <v>39432</v>
          </cell>
          <cell r="B2298" t="str">
            <v>FITA DE PAPEL REFORCADA COM LAMINA DE METAL PARA REFORCO DE CANTOS DE CHAPA DE GESSO PARA DRYWALL</v>
          </cell>
          <cell r="C2298" t="str">
            <v xml:space="preserve">M     </v>
          </cell>
          <cell r="D2298" t="str">
            <v>2,96</v>
          </cell>
        </row>
        <row r="2299">
          <cell r="A2299">
            <v>20111</v>
          </cell>
          <cell r="B2299" t="str">
            <v>FITA ISOLANTE ADESIVA ANTICHAMA, USO ATE 750 V, EM ROLO DE 19 MM X 20 M</v>
          </cell>
          <cell r="C2299" t="str">
            <v xml:space="preserve">UN    </v>
          </cell>
          <cell r="D2299" t="str">
            <v>8,75</v>
          </cell>
        </row>
        <row r="2300">
          <cell r="A2300">
            <v>21127</v>
          </cell>
          <cell r="B2300" t="str">
            <v>FITA ISOLANTE ADESIVA ANTICHAMA, USO ATE 750 V, EM ROLO DE 19 MM X 5 M</v>
          </cell>
          <cell r="C2300" t="str">
            <v xml:space="preserve">UN    </v>
          </cell>
          <cell r="D2300" t="str">
            <v>3,30</v>
          </cell>
        </row>
        <row r="2301">
          <cell r="A2301">
            <v>404</v>
          </cell>
          <cell r="B2301" t="str">
            <v>FITA ISOLANTE DE BORRACHA AUTOFUSAO, USO ATE 69 KV (ALTA TENSAO)</v>
          </cell>
          <cell r="C2301" t="str">
            <v xml:space="preserve">M     </v>
          </cell>
          <cell r="D2301" t="str">
            <v>1,19</v>
          </cell>
        </row>
        <row r="2302">
          <cell r="A2302">
            <v>14151</v>
          </cell>
          <cell r="B2302" t="str">
            <v>FITA METALICA GRAVADA, L = 17 MM, ROLO DE 25 M, CARGA RECOMENDADA = *120* KGF</v>
          </cell>
          <cell r="C2302" t="str">
            <v xml:space="preserve">UN    </v>
          </cell>
          <cell r="D2302" t="str">
            <v>41,54</v>
          </cell>
        </row>
        <row r="2303">
          <cell r="A2303">
            <v>14153</v>
          </cell>
          <cell r="B2303" t="str">
            <v>FITA METALICA PERFURADA, L = *18* MM, ROLO DE 30 M, CARGA RECOMENDADA = *30* KGF</v>
          </cell>
          <cell r="C2303" t="str">
            <v xml:space="preserve">UN    </v>
          </cell>
          <cell r="D2303" t="str">
            <v>46,96</v>
          </cell>
        </row>
        <row r="2304">
          <cell r="A2304">
            <v>14152</v>
          </cell>
          <cell r="B2304" t="str">
            <v>FITA METALICA PERFURADA, L = 17 MM, ROLO DE 30 M, CARGA RECOMENDADA = *19* KGF</v>
          </cell>
          <cell r="C2304" t="str">
            <v xml:space="preserve">UN    </v>
          </cell>
          <cell r="D2304" t="str">
            <v>36,05</v>
          </cell>
        </row>
        <row r="2305">
          <cell r="A2305">
            <v>14154</v>
          </cell>
          <cell r="B2305" t="str">
            <v>FITA METALICA PERFURADA, L = 25 MM, ROLO DE 30 M, CARGA RECOMENDADA = *222,5* KGF</v>
          </cell>
          <cell r="C2305" t="str">
            <v xml:space="preserve">UN    </v>
          </cell>
          <cell r="D2305" t="str">
            <v>126,18</v>
          </cell>
        </row>
        <row r="2306">
          <cell r="A2306">
            <v>42015</v>
          </cell>
          <cell r="B2306" t="str">
            <v>FITA PLASTICA ZEBRADA PARA DEMARCACAO DE AREAS, LARGURA = 7 CM, SEM ADESIVO (COLETADO CAIXA)</v>
          </cell>
          <cell r="C2306" t="str">
            <v xml:space="preserve">M     </v>
          </cell>
          <cell r="D2306" t="str">
            <v>0,08</v>
          </cell>
        </row>
        <row r="2307">
          <cell r="A2307">
            <v>3146</v>
          </cell>
          <cell r="B2307" t="str">
            <v>FITA VEDA ROSCA EM ROLOS DE 18 MM X 10 M (L X C)</v>
          </cell>
          <cell r="C2307" t="str">
            <v xml:space="preserve">UN    </v>
          </cell>
          <cell r="D2307" t="str">
            <v>2,80</v>
          </cell>
        </row>
        <row r="2308">
          <cell r="A2308">
            <v>3143</v>
          </cell>
          <cell r="B2308" t="str">
            <v>FITA VEDA ROSCA EM ROLOS DE 18 MM X 25 M (L X C)</v>
          </cell>
          <cell r="C2308" t="str">
            <v xml:space="preserve">UN    </v>
          </cell>
          <cell r="D2308" t="str">
            <v>6,37</v>
          </cell>
        </row>
        <row r="2309">
          <cell r="A2309">
            <v>3148</v>
          </cell>
          <cell r="B2309" t="str">
            <v>FITA VEDA ROSCA EM ROLOS DE 18 MM X 50 M (L X C)</v>
          </cell>
          <cell r="C2309" t="str">
            <v xml:space="preserve">UN    </v>
          </cell>
          <cell r="D2309" t="str">
            <v>10,32</v>
          </cell>
        </row>
        <row r="2310">
          <cell r="A2310">
            <v>4310</v>
          </cell>
          <cell r="B2310" t="str">
            <v>FIXADOR DE ABA AUTOTRAVANTE PARA TELHA DE FIBROCIMENTO, TIPO CANALETE 90 OU KALHETAO</v>
          </cell>
          <cell r="C2310" t="str">
            <v xml:space="preserve">UN    </v>
          </cell>
          <cell r="D2310" t="str">
            <v>2,61</v>
          </cell>
        </row>
        <row r="2311">
          <cell r="A2311">
            <v>4311</v>
          </cell>
          <cell r="B2311" t="str">
            <v>FIXADOR DE ABA SIMPLES PARA TELHA DE FIBROCIMENTO, TIPO CANALETA 49 OU KALHETA</v>
          </cell>
          <cell r="C2311" t="str">
            <v xml:space="preserve">UN    </v>
          </cell>
          <cell r="D2311" t="str">
            <v>1,84</v>
          </cell>
        </row>
        <row r="2312">
          <cell r="A2312">
            <v>4312</v>
          </cell>
          <cell r="B2312" t="str">
            <v>FIXADOR DE ABA SIMPLES PARA TELHA DE FIBROCIMENTO, TIPO CANALETA 90 OU KALHETAO</v>
          </cell>
          <cell r="C2312" t="str">
            <v xml:space="preserve">UN    </v>
          </cell>
          <cell r="D2312" t="str">
            <v>2,57</v>
          </cell>
        </row>
        <row r="2313">
          <cell r="A2313">
            <v>13261</v>
          </cell>
          <cell r="B2313" t="str">
            <v>FLANELA *30 X 40* CM</v>
          </cell>
          <cell r="C2313" t="str">
            <v xml:space="preserve">UN    </v>
          </cell>
          <cell r="D2313" t="str">
            <v>1,46</v>
          </cell>
        </row>
        <row r="2314">
          <cell r="A2314">
            <v>3255</v>
          </cell>
          <cell r="B2314" t="str">
            <v>FLANGE PVC, ROSCAVEL SEXTAVADO SEM FUROS 3/4"</v>
          </cell>
          <cell r="C2314" t="str">
            <v xml:space="preserve">UN    </v>
          </cell>
          <cell r="D2314" t="str">
            <v>5,12</v>
          </cell>
        </row>
        <row r="2315">
          <cell r="A2315">
            <v>3254</v>
          </cell>
          <cell r="B2315" t="str">
            <v>FLANGE PVC, ROSCAVEL, SEXTAVADO, SEM FUROS 3"</v>
          </cell>
          <cell r="C2315" t="str">
            <v xml:space="preserve">UN    </v>
          </cell>
          <cell r="D2315" t="str">
            <v>83,13</v>
          </cell>
        </row>
        <row r="2316">
          <cell r="A2316">
            <v>3259</v>
          </cell>
          <cell r="B2316" t="str">
            <v>FLANGE PVC, ROSCAVEL, SEXTAVADO, SEM FUROS, 1 1/2"</v>
          </cell>
          <cell r="C2316" t="str">
            <v xml:space="preserve">UN    </v>
          </cell>
          <cell r="D2316" t="str">
            <v>9,99</v>
          </cell>
        </row>
        <row r="2317">
          <cell r="A2317">
            <v>3258</v>
          </cell>
          <cell r="B2317" t="str">
            <v>FLANGE PVC, ROSCAVEL, SEXTAVADO, SEM FUROS, 1 1/4"</v>
          </cell>
          <cell r="C2317" t="str">
            <v xml:space="preserve">UN    </v>
          </cell>
          <cell r="D2317" t="str">
            <v>6,03</v>
          </cell>
        </row>
        <row r="2318">
          <cell r="A2318">
            <v>3251</v>
          </cell>
          <cell r="B2318" t="str">
            <v>FLANGE PVC, ROSCAVEL, SEXTAVADO, SEM FUROS, 1/2"</v>
          </cell>
          <cell r="C2318" t="str">
            <v xml:space="preserve">UN    </v>
          </cell>
          <cell r="D2318" t="str">
            <v>3,56</v>
          </cell>
        </row>
        <row r="2319">
          <cell r="A2319">
            <v>3256</v>
          </cell>
          <cell r="B2319" t="str">
            <v>FLANGE PVC, ROSCAVEL, SEXTAVADO, SEM FUROS, 1"</v>
          </cell>
          <cell r="C2319" t="str">
            <v xml:space="preserve">UN    </v>
          </cell>
          <cell r="D2319" t="str">
            <v>6,74</v>
          </cell>
        </row>
        <row r="2320">
          <cell r="A2320">
            <v>3261</v>
          </cell>
          <cell r="B2320" t="str">
            <v>FLANGE PVC, ROSCAVEL, SEXTAVADO, SEM FUROS, 2 1/2"</v>
          </cell>
          <cell r="C2320" t="str">
            <v xml:space="preserve">UN    </v>
          </cell>
          <cell r="D2320" t="str">
            <v>73,51</v>
          </cell>
        </row>
        <row r="2321">
          <cell r="A2321">
            <v>3260</v>
          </cell>
          <cell r="B2321" t="str">
            <v>FLANGE PVC, ROSCAVEL, SEXTAVADO, SEM FUROS, 2"</v>
          </cell>
          <cell r="C2321" t="str">
            <v xml:space="preserve">UN    </v>
          </cell>
          <cell r="D2321" t="str">
            <v>12,63</v>
          </cell>
        </row>
        <row r="2322">
          <cell r="A2322">
            <v>3272</v>
          </cell>
          <cell r="B2322" t="str">
            <v>FLANGE SEXTAVADO DE FERRO GALVANIZADO, COM ROSCA BSP, DE 1 1/2"</v>
          </cell>
          <cell r="C2322" t="str">
            <v xml:space="preserve">UN    </v>
          </cell>
          <cell r="D2322" t="str">
            <v>28,53</v>
          </cell>
        </row>
        <row r="2323">
          <cell r="A2323">
            <v>3265</v>
          </cell>
          <cell r="B2323" t="str">
            <v>FLANGE SEXTAVADO DE FERRO GALVANIZADO, COM ROSCA BSP, DE 1 1/4"</v>
          </cell>
          <cell r="C2323" t="str">
            <v xml:space="preserve">UN    </v>
          </cell>
          <cell r="D2323" t="str">
            <v>22,67</v>
          </cell>
        </row>
        <row r="2324">
          <cell r="A2324">
            <v>3262</v>
          </cell>
          <cell r="B2324" t="str">
            <v>FLANGE SEXTAVADO DE FERRO GALVANIZADO, COM ROSCA BSP, DE 1/2"</v>
          </cell>
          <cell r="C2324" t="str">
            <v xml:space="preserve">UN    </v>
          </cell>
          <cell r="D2324" t="str">
            <v>9,92</v>
          </cell>
        </row>
        <row r="2325">
          <cell r="A2325">
            <v>3264</v>
          </cell>
          <cell r="B2325" t="str">
            <v>FLANGE SEXTAVADO DE FERRO GALVANIZADO, COM ROSCA BSP, DE 1"</v>
          </cell>
          <cell r="C2325" t="str">
            <v xml:space="preserve">UN    </v>
          </cell>
          <cell r="D2325" t="str">
            <v>16,30</v>
          </cell>
        </row>
        <row r="2326">
          <cell r="A2326">
            <v>3267</v>
          </cell>
          <cell r="B2326" t="str">
            <v>FLANGE SEXTAVADO DE FERRO GALVANIZADO, COM ROSCA BSP, DE 2 1/2"</v>
          </cell>
          <cell r="C2326" t="str">
            <v xml:space="preserve">UN    </v>
          </cell>
          <cell r="D2326" t="str">
            <v>53,24</v>
          </cell>
        </row>
        <row r="2327">
          <cell r="A2327">
            <v>3266</v>
          </cell>
          <cell r="B2327" t="str">
            <v>FLANGE SEXTAVADO DE FERRO GALVANIZADO, COM ROSCA BSP, DE 2"</v>
          </cell>
          <cell r="C2327" t="str">
            <v xml:space="preserve">UN    </v>
          </cell>
          <cell r="D2327" t="str">
            <v>33,87</v>
          </cell>
        </row>
        <row r="2328">
          <cell r="A2328">
            <v>3263</v>
          </cell>
          <cell r="B2328" t="str">
            <v>FLANGE SEXTAVADO DE FERRO GALVANIZADO, COM ROSCA BSP, DE 3/4"</v>
          </cell>
          <cell r="C2328" t="str">
            <v xml:space="preserve">UN    </v>
          </cell>
          <cell r="D2328" t="str">
            <v>13,55</v>
          </cell>
        </row>
        <row r="2329">
          <cell r="A2329">
            <v>3268</v>
          </cell>
          <cell r="B2329" t="str">
            <v>FLANGE SEXTAVADO DE FERRO GALVANIZADO, COM ROSCA BSP, DE 3"</v>
          </cell>
          <cell r="C2329" t="str">
            <v xml:space="preserve">UN    </v>
          </cell>
          <cell r="D2329" t="str">
            <v>71,98</v>
          </cell>
        </row>
        <row r="2330">
          <cell r="A2330">
            <v>3271</v>
          </cell>
          <cell r="B2330" t="str">
            <v>FLANGE SEXTAVADO DE FERRO GALVANIZADO, COM ROSCA BSP, DE 4"</v>
          </cell>
          <cell r="C2330" t="str">
            <v xml:space="preserve">UN    </v>
          </cell>
          <cell r="D2330" t="str">
            <v>106,42</v>
          </cell>
        </row>
        <row r="2331">
          <cell r="A2331">
            <v>3270</v>
          </cell>
          <cell r="B2331" t="str">
            <v>FLANGE SEXTAVADO DE FERRO GALVANIZADO, COM ROSCA BSP, DE 6"</v>
          </cell>
          <cell r="C2331" t="str">
            <v xml:space="preserve">UN    </v>
          </cell>
          <cell r="D2331" t="str">
            <v>178,80</v>
          </cell>
        </row>
        <row r="2332">
          <cell r="A2332">
            <v>3275</v>
          </cell>
          <cell r="B2332" t="str">
            <v>FORRO COMPOSTO POR PAINEIS DE LA DE VIDRO, REVESTIDOS EM PVC MICROPERFURADO, DE *1250 X 625* MM, ESPESSURA 15 MM (COM COLOCACAO)</v>
          </cell>
          <cell r="C2332" t="str">
            <v xml:space="preserve">M2    </v>
          </cell>
          <cell r="D2332" t="str">
            <v>82,82</v>
          </cell>
        </row>
        <row r="2333">
          <cell r="A2333">
            <v>39512</v>
          </cell>
          <cell r="B2333" t="str">
            <v>FORRO DE FIBRA MINERAL EM PLACAS DE 1250 X 625 MM, E = 15 MM, BORDA RETA, COM PINTURA ANTIMOFO, APOIADO EM PERFIL DE ACO GALVANIZADO COM 24 MM DE BASE - INSTALADO</v>
          </cell>
          <cell r="C2333" t="str">
            <v xml:space="preserve">M2    </v>
          </cell>
          <cell r="D2333" t="str">
            <v>86,10</v>
          </cell>
        </row>
        <row r="2334">
          <cell r="A2334">
            <v>39511</v>
          </cell>
          <cell r="B2334" t="str">
            <v>FORRO DE FIBRA MINERAL EM PLACAS DE 625 X 625 MM, E = 15 MM, BORDA RETA, COM PINTURA ANTIMOFO, APOIADO EM PERFIL DE ACO GALVANIZADO COM 24 MM DE BASE - INSTALADO</v>
          </cell>
          <cell r="C2334" t="str">
            <v xml:space="preserve">M2    </v>
          </cell>
          <cell r="D2334" t="str">
            <v>93,91</v>
          </cell>
        </row>
        <row r="2335">
          <cell r="A2335">
            <v>39513</v>
          </cell>
          <cell r="B2335" t="str">
            <v>FORRO DE FIBRA MINERAL EM PLACAS DE 625 X 625 MM, E = 15/16 MM, BORDA REBAIXADA, COM PINTURA ANTIMOFO, APOIADO EM PERFIL DE ACO GALVANIZADO COM 24 MM DE BASE - INSTALADO</v>
          </cell>
          <cell r="C2335" t="str">
            <v xml:space="preserve">M2    </v>
          </cell>
          <cell r="D2335" t="str">
            <v>100,73</v>
          </cell>
        </row>
        <row r="2336">
          <cell r="A2336">
            <v>3286</v>
          </cell>
          <cell r="B2336" t="str">
            <v>FORRO DE MADEIRA CEDRINHO OU EQUIVALENTE DA REGIAO, ENCAIXE MACHO/FEMEA COM FRISO, *10 X 1* CM (SEM COLOCACAO)</v>
          </cell>
          <cell r="C2336" t="str">
            <v xml:space="preserve">M2    </v>
          </cell>
          <cell r="D2336" t="str">
            <v>60,22</v>
          </cell>
        </row>
        <row r="2337">
          <cell r="A2337">
            <v>3287</v>
          </cell>
          <cell r="B2337" t="str">
            <v>FORRO DE MADEIRA CUMARU/IPE CHAMPANHE OU EQUIVALENTE DA REGIAO, ENCAIXE MACHO/FEMEA COM FRISO, *10 X 1* CM (SEM COLOCACAO)</v>
          </cell>
          <cell r="C2337" t="str">
            <v xml:space="preserve">M2    </v>
          </cell>
          <cell r="D2337" t="str">
            <v>91,00</v>
          </cell>
        </row>
        <row r="2338">
          <cell r="A2338">
            <v>3283</v>
          </cell>
          <cell r="B2338" t="str">
            <v>FORRO DE MADEIRA PINUS OU EQUIVALENTE DA REGIAO, ENCAIXE MACHO/FEMEA COM FRISO, *10 X 1* CM (SEM COLOCACAO)</v>
          </cell>
          <cell r="C2338" t="str">
            <v xml:space="preserve">M2    </v>
          </cell>
          <cell r="D2338" t="str">
            <v>19,11</v>
          </cell>
        </row>
        <row r="2339">
          <cell r="A2339">
            <v>11587</v>
          </cell>
          <cell r="B2339" t="str">
            <v>FORRO DE PVC LISO, BRANCO, REGUA DE 10 CM, ESPESSURA DE 8 MM A 10 MM (COM COLOCACAO / SEM ESTRUTURA METALICA)</v>
          </cell>
          <cell r="C2339" t="str">
            <v xml:space="preserve">M2    </v>
          </cell>
          <cell r="D2339" t="str">
            <v>56,79</v>
          </cell>
        </row>
        <row r="2340">
          <cell r="A2340">
            <v>36225</v>
          </cell>
          <cell r="B2340" t="str">
            <v>FORRO DE PVC LISO, BRANCO, REGUA DE 20 CM, ESPESSURA DE 8 MM A 10 MM, COMPRIMENTO 6 M (SEM COLOCACAO)</v>
          </cell>
          <cell r="C2340" t="str">
            <v xml:space="preserve">M2    </v>
          </cell>
          <cell r="D2340" t="str">
            <v>23,07</v>
          </cell>
        </row>
        <row r="2341">
          <cell r="A2341">
            <v>36230</v>
          </cell>
          <cell r="B2341" t="str">
            <v>FORRO DE PVC, FRISADO, BRANCO, REGUA DE 10 CM, ESPESSURA DE 8 MM A 10 MM E COMPRIMENTO 6 M (SEM COLOCACAO)</v>
          </cell>
          <cell r="C2341" t="str">
            <v xml:space="preserve">M2    </v>
          </cell>
          <cell r="D2341" t="str">
            <v>16,95</v>
          </cell>
        </row>
        <row r="2342">
          <cell r="A2342">
            <v>36238</v>
          </cell>
          <cell r="B2342" t="str">
            <v>FORRO DE PVC, FRISADO, BRANCO, REGUA DE 20 CM, ESPESSURA DE 8 MM A 10 MM E COMPRIMENTO 6 M (SEM COLOCACAO)</v>
          </cell>
          <cell r="C2342" t="str">
            <v xml:space="preserve">M2    </v>
          </cell>
          <cell r="D2342" t="str">
            <v>16,56</v>
          </cell>
        </row>
        <row r="2343">
          <cell r="A2343">
            <v>39363</v>
          </cell>
          <cell r="B2343" t="str">
            <v>FOSSA SEPTICA, SEM FILTRO, PARA 15 A 30 CONTRIBUINTES, CILINDRICA, COM TAMPA, EM POLIETILENO DE ALTA DENSIDADE (PEAD), CAPACIDADE APROXIMADA DE 5500 LITROS (NBR 7229)</v>
          </cell>
          <cell r="C2343" t="str">
            <v xml:space="preserve">UN    </v>
          </cell>
          <cell r="D2343" t="str">
            <v>3.358,62</v>
          </cell>
        </row>
        <row r="2344">
          <cell r="A2344">
            <v>39361</v>
          </cell>
          <cell r="B2344" t="str">
            <v>FOSSA SEPTICA, SEM FILTRO, PARA 4 A 7 CONTRIBUINTES, CILINDRICA,  COM TAMPA, EM POLIETILENO DE ALTA DENSIDADE (PEAD), CAPACIDADE APROXIMADA DE 1100 LITROS (NBR 7229)</v>
          </cell>
          <cell r="C2344" t="str">
            <v xml:space="preserve">UN    </v>
          </cell>
          <cell r="D2344" t="str">
            <v>863,64</v>
          </cell>
        </row>
        <row r="2345">
          <cell r="A2345">
            <v>39362</v>
          </cell>
          <cell r="B2345" t="str">
            <v>FOSSA SEPTICA, SEM FILTRO, PARA 8 A 14 CONTRIBUINTES, CILINDRICA, COM TAMPA, EM POLIETILENO DE ALTA DENSIDADE (PEAD), CAPACIDADE APROXIMADA DE 3000 LITROS (NBR 7229)</v>
          </cell>
          <cell r="C2345" t="str">
            <v xml:space="preserve">UN    </v>
          </cell>
          <cell r="D2345" t="str">
            <v>2.657,66</v>
          </cell>
        </row>
        <row r="2346">
          <cell r="A2346">
            <v>39364</v>
          </cell>
          <cell r="B2346" t="str">
            <v>FOSSA SEPTICA,SEM FILTRO, PARA 40 A 52 CONTRIBUINTES, CILINDRICA, COM TAMPA, EM POLIETILENO DE ALTA DENSIDADE (PEAD), CAPACIDADE APROXIMADA DE 10000 LITROS (NBR 7229)</v>
          </cell>
          <cell r="C2346" t="str">
            <v xml:space="preserve">UN    </v>
          </cell>
          <cell r="D2346" t="str">
            <v>7.676,85</v>
          </cell>
        </row>
        <row r="2347">
          <cell r="A2347">
            <v>14576</v>
          </cell>
          <cell r="B2347" t="str">
            <v>FRESADORA DE ASFALTO A FRIO SOBRE ESTEIRAS, LARG. FRESAGEM 2,00 M, POT. 410 KW/550 HP</v>
          </cell>
          <cell r="C2347" t="str">
            <v xml:space="preserve">UN    </v>
          </cell>
          <cell r="D2347" t="str">
            <v>4.494.313,11</v>
          </cell>
        </row>
        <row r="2348">
          <cell r="A2348">
            <v>13877</v>
          </cell>
          <cell r="B2348" t="str">
            <v>FRESADORA DE ASFALTO A FRIO SOBRE RODAS, LARG. FRESAGEM 1,00 M, POT. 155 KW/208 HP</v>
          </cell>
          <cell r="C2348" t="str">
            <v xml:space="preserve">UN    </v>
          </cell>
          <cell r="D2348" t="str">
            <v>1.923.948,41</v>
          </cell>
        </row>
        <row r="2349">
          <cell r="A2349">
            <v>7307</v>
          </cell>
          <cell r="B2349" t="str">
            <v>FUNDO ANTICORROSIVO PARA METAIS FERROSOS (ZARCAO)</v>
          </cell>
          <cell r="C2349" t="str">
            <v xml:space="preserve">L     </v>
          </cell>
          <cell r="D2349" t="str">
            <v>22,22</v>
          </cell>
        </row>
        <row r="2350">
          <cell r="A2350">
            <v>38122</v>
          </cell>
          <cell r="B2350" t="str">
            <v>FUNDO PREPARADOR ACRILICO BASE AGUA</v>
          </cell>
          <cell r="C2350" t="str">
            <v xml:space="preserve">L     </v>
          </cell>
          <cell r="D2350" t="str">
            <v>9,75</v>
          </cell>
        </row>
        <row r="2351">
          <cell r="A2351">
            <v>38633</v>
          </cell>
          <cell r="B2351" t="str">
            <v>FURO PARA TORNEIRA OU OUTROS ACESSORIOS  EM BANCADA DE MARMORE/ GRANITO OU OUTRO TIPO DE PEDRA NATURAL</v>
          </cell>
          <cell r="C2351" t="str">
            <v xml:space="preserve">UN    </v>
          </cell>
          <cell r="D2351" t="str">
            <v>14,66</v>
          </cell>
        </row>
        <row r="2352">
          <cell r="A2352">
            <v>12344</v>
          </cell>
          <cell r="B2352" t="str">
            <v>FUSIVEL DIAZED 20 A TAMANHO DII, CAPACIDADE DE INTERRUPCAO DE 50 KA EM VCA E 8 KA EM VCC, TENSAO NOMIMNAL DE 500 V</v>
          </cell>
          <cell r="C2352" t="str">
            <v xml:space="preserve">UN    </v>
          </cell>
          <cell r="D2352" t="str">
            <v>2,43</v>
          </cell>
        </row>
        <row r="2353">
          <cell r="A2353">
            <v>12343</v>
          </cell>
          <cell r="B2353" t="str">
            <v>FUSIVEL DIAZED 35 A TAMANHO DIII, CAPACIDADE DE INTERRUPCAO DE 50 KA EM VCA E 8 KA EM VCC, TENSAO NOMIMNAL DE 500 V</v>
          </cell>
          <cell r="C2353" t="str">
            <v xml:space="preserve">UN    </v>
          </cell>
          <cell r="D2353" t="str">
            <v>3,76</v>
          </cell>
        </row>
        <row r="2354">
          <cell r="A2354">
            <v>3295</v>
          </cell>
          <cell r="B2354" t="str">
            <v>FUSIVEL NH *36* A 80 AMPERES, TAMANHO 00, CAPACIDADE DE INTERRUPCAO DE 120 KA, TENSAO NOMIMNAL DE 500 V</v>
          </cell>
          <cell r="C2354" t="str">
            <v xml:space="preserve">UN    </v>
          </cell>
          <cell r="D2354" t="str">
            <v>13,15</v>
          </cell>
        </row>
        <row r="2355">
          <cell r="A2355">
            <v>3302</v>
          </cell>
          <cell r="B2355" t="str">
            <v>FUSIVEL NH 100 A TAMANHO 00, CAPACIDADE DE INTERRUPCAO DE 120 KA, TENSAO NOMIMNAL DE 500 V</v>
          </cell>
          <cell r="C2355" t="str">
            <v xml:space="preserve">UN    </v>
          </cell>
          <cell r="D2355" t="str">
            <v>13,75</v>
          </cell>
        </row>
        <row r="2356">
          <cell r="A2356">
            <v>3297</v>
          </cell>
          <cell r="B2356" t="str">
            <v>FUSIVEL NH 125 A TAMANHO 00, CAPACIDADE DE INTERRUPCAO DE 120 KA, TENSAO NOMIMNAL DE 500 V</v>
          </cell>
          <cell r="C2356" t="str">
            <v xml:space="preserve">UN    </v>
          </cell>
          <cell r="D2356" t="str">
            <v>14,68</v>
          </cell>
        </row>
        <row r="2357">
          <cell r="A2357">
            <v>3294</v>
          </cell>
          <cell r="B2357" t="str">
            <v>FUSIVEL NH 160 A TAMANHO 00, CAPACIDADE DE INTERRUPCAO DE 120 KA, TENSAO NOMIMNAL DE 500 V</v>
          </cell>
          <cell r="C2357" t="str">
            <v xml:space="preserve">UN    </v>
          </cell>
          <cell r="D2357" t="str">
            <v>14,90</v>
          </cell>
        </row>
        <row r="2358">
          <cell r="A2358">
            <v>3292</v>
          </cell>
          <cell r="B2358" t="str">
            <v>FUSIVEL NH 20 A TAMANHO 000, CAPACIDADE DE INTERRUPCAO DE 120 KA, TENSAO NOMIMNAL DE 500 V</v>
          </cell>
          <cell r="C2358" t="str">
            <v xml:space="preserve">UN    </v>
          </cell>
          <cell r="D2358" t="str">
            <v>14,00</v>
          </cell>
        </row>
        <row r="2359">
          <cell r="A2359">
            <v>3298</v>
          </cell>
          <cell r="B2359" t="str">
            <v>FUSIVEL NH 200 A 250 AMPERES, TAMANHO 1, CAPACIDADE DE INTERRUPCAO DE 120 KA, TENSAO NOMIMNAL DE 500 V</v>
          </cell>
          <cell r="C2359" t="str">
            <v xml:space="preserve">UN    </v>
          </cell>
          <cell r="D2359" t="str">
            <v>32,81</v>
          </cell>
        </row>
        <row r="2360">
          <cell r="A2360">
            <v>11596</v>
          </cell>
          <cell r="B2360" t="str">
            <v>GABIAO  TIPO CAIXA, MALHA HEXAGONAL 8 X 10 CM (ZN/AL), FIO 2,7 MM, DIMENSOES 2,0 X 1,0 X 0,5 M (C X L X A)</v>
          </cell>
          <cell r="C2360" t="str">
            <v xml:space="preserve">UN    </v>
          </cell>
          <cell r="D2360" t="str">
            <v>427,37</v>
          </cell>
        </row>
        <row r="2361">
          <cell r="A2361">
            <v>34802</v>
          </cell>
          <cell r="B2361" t="str">
            <v>GABIAO MANTA (COLCHAO) MALHA HEXAGONAL 6 X 8 CM (ZN/AL REVESTIDO COM POLIMERO), DIMENSOES 4,0 X 2,0 X 0,17 M (C X L X A) FIO 2 MM</v>
          </cell>
          <cell r="C2361" t="str">
            <v xml:space="preserve">UN    </v>
          </cell>
          <cell r="D2361" t="str">
            <v>1.173,69</v>
          </cell>
        </row>
        <row r="2362">
          <cell r="A2362">
            <v>11588</v>
          </cell>
          <cell r="B2362" t="str">
            <v>GABIAO MANTA (COLCHAO) MALHA HEXAGONAL 6 X 8 CM (ZN/AL REVESTIDO COM POLIMERO), FIO 2 MM, DIMENSOES 4,0 X 2,0 X 0,23 M (C X L X A)</v>
          </cell>
          <cell r="C2362" t="str">
            <v xml:space="preserve">UN    </v>
          </cell>
          <cell r="D2362" t="str">
            <v>1.266,23</v>
          </cell>
        </row>
        <row r="2363">
          <cell r="A2363">
            <v>34383</v>
          </cell>
          <cell r="B2363" t="str">
            <v>GABIAO MANTA (COLCHAO) MALHA HEXAGONAL 6 X 8 CM (ZN/AL REVESTIDO COM POLIMERO), FIO 2 MM, DIMENSOES 4,0 X 2,0 X 0,3 M (C X L X A)</v>
          </cell>
          <cell r="C2363" t="str">
            <v xml:space="preserve">UN    </v>
          </cell>
          <cell r="D2363" t="str">
            <v>1.392,94</v>
          </cell>
        </row>
        <row r="2364">
          <cell r="A2364">
            <v>40451</v>
          </cell>
          <cell r="B2364" t="str">
            <v>GABIAO MANTA (COLCHAO) MALHA HEXAGONAL 6 X 8 CM (ZN/AL REVESTIDO COM POLIMERO), FIO 2,0 MM, DIMENSOES 5,0 X 2,0 X 0,17 M (C X L X A)</v>
          </cell>
          <cell r="C2364" t="str">
            <v xml:space="preserve">M2    </v>
          </cell>
          <cell r="D2364" t="str">
            <v>112,60</v>
          </cell>
        </row>
        <row r="2365">
          <cell r="A2365">
            <v>40453</v>
          </cell>
          <cell r="B2365" t="str">
            <v>GABIAO MANTA (COLCHAO) MALHA HEXAGONAL 6 X 8 CM (ZN/AL REVESTIDO COM POLIMERO), FIO 2,0 MM, DIMENSOES 5,0 X 2,0 X 0,23 M (C X L X A)</v>
          </cell>
          <cell r="C2365" t="str">
            <v xml:space="preserve">M2    </v>
          </cell>
          <cell r="D2365" t="str">
            <v>121,83</v>
          </cell>
        </row>
        <row r="2366">
          <cell r="A2366">
            <v>40452</v>
          </cell>
          <cell r="B2366" t="str">
            <v>GABIAO MANTA (COLCHAO) MALHA HEXAGONAL 6 X 8 CM (ZN/AL REVESTIDO COM POLIMERO), FIO 2,0 MM, DIMENSOES 5,0 X 2,0 X 0,30 M (C X L X A)</v>
          </cell>
          <cell r="C2366" t="str">
            <v xml:space="preserve">M2    </v>
          </cell>
          <cell r="D2366" t="str">
            <v>133,63</v>
          </cell>
        </row>
        <row r="2367">
          <cell r="A2367">
            <v>11594</v>
          </cell>
          <cell r="B2367" t="str">
            <v>GABIAO SACO MALHA HEXAGONAL 8 X 10 CM (ZN/AL REVESTIDO COM POLIMERO),  FIO 2,4 MM, DIMENSOES 3,0 X 0,65 M</v>
          </cell>
          <cell r="C2367" t="str">
            <v xml:space="preserve">UN    </v>
          </cell>
          <cell r="D2367" t="str">
            <v>403,58</v>
          </cell>
        </row>
        <row r="2368">
          <cell r="A2368">
            <v>3311</v>
          </cell>
          <cell r="B2368" t="str">
            <v>GABIAO SACO MALHA HEXAGONAL 8 X 10 CM (ZN/AL REVESTIDO COM POLIMERO), FIO 2,4 MM, H = 0,65 M</v>
          </cell>
          <cell r="C2368" t="str">
            <v xml:space="preserve">M3    </v>
          </cell>
          <cell r="D2368" t="str">
            <v>403,58</v>
          </cell>
        </row>
        <row r="2369">
          <cell r="A2369">
            <v>11599</v>
          </cell>
          <cell r="B2369" t="str">
            <v>GABIAO SACO MALHA HEXAGONAL 8 X 10 CM (ZN/AL), FIO 2,7 MM, DIMENSOES 4,0 X 0,65 M</v>
          </cell>
          <cell r="C2369" t="str">
            <v xml:space="preserve">UN    </v>
          </cell>
          <cell r="D2369" t="str">
            <v>536,72</v>
          </cell>
        </row>
        <row r="2370">
          <cell r="A2370">
            <v>11593</v>
          </cell>
          <cell r="B2370" t="str">
            <v>GABIAO TIPO CAIXA MALHA HEXAGONAL 8 X 10 CM (ZN/AL REVESTIDO COM POLIMERO),  FIO 2,4 MM, DIMENSOES 2,0 X 1,0 X 1,0 M (C X L X A)</v>
          </cell>
          <cell r="C2370" t="str">
            <v xml:space="preserve">UN    </v>
          </cell>
          <cell r="D2370" t="str">
            <v>752,44</v>
          </cell>
        </row>
        <row r="2371">
          <cell r="A2371">
            <v>3314</v>
          </cell>
          <cell r="B2371" t="str">
            <v>GABIAO TIPO CAIXA MALHA HEXAGONAL 8 X 10 CM (ZN/AL REVESTIDO COM POLIMERO),  FIO 2,4 MM, H = 0,50 M</v>
          </cell>
          <cell r="C2371" t="str">
            <v xml:space="preserve">M3    </v>
          </cell>
          <cell r="D2371" t="str">
            <v>538,15</v>
          </cell>
        </row>
        <row r="2372">
          <cell r="A2372">
            <v>11597</v>
          </cell>
          <cell r="B2372" t="str">
            <v>GABIAO TIPO CAIXA MALHA HEXAGONAL 8 X 10 CM (ZN/AL), FIO 2,7 MM, DIMENSOES 2,0 X 1,0 X 1,0 M (C X L X A)</v>
          </cell>
          <cell r="C2372" t="str">
            <v xml:space="preserve">UN    </v>
          </cell>
          <cell r="D2372" t="str">
            <v>625,80</v>
          </cell>
        </row>
        <row r="2373">
          <cell r="A2373">
            <v>3309</v>
          </cell>
          <cell r="B2373" t="str">
            <v>GABIAO TIPO CAIXA MALHA HEXAGONAL 8 X 10 CM (ZN/AL), FIO 2,7 MM, H = 0,50 M</v>
          </cell>
          <cell r="C2373" t="str">
            <v xml:space="preserve">M3    </v>
          </cell>
          <cell r="D2373" t="str">
            <v>427,37</v>
          </cell>
        </row>
        <row r="2374">
          <cell r="A2374">
            <v>34612</v>
          </cell>
          <cell r="B2374" t="str">
            <v>GABIAO TIPO CAIXA PARA SOLO REFORCADO, MALHA HEXAGONAL DE DUPLA TORCAO 8 X 10 CM (ZN/AL REVESTIDO COM POLIMERO), FIO 2,7 MM, DIMENSOES 2,0 X 1,0 X 0,5 M, COM CAUDA DE 3,0 M</v>
          </cell>
          <cell r="C2374" t="str">
            <v xml:space="preserve">UN    </v>
          </cell>
          <cell r="D2374" t="str">
            <v>774,01</v>
          </cell>
        </row>
        <row r="2375">
          <cell r="A2375">
            <v>34635</v>
          </cell>
          <cell r="B2375" t="str">
            <v>GABIAO TIPO CAIXA PARA SOLO REFORCADO, MALHA HEXAGONAL DE DUPLA TORCAO 8 X 10 CM (ZN/AL REVESTIDO COM POLIMERO), FIO 2,7 MM, DIMENSOES 2,0 X 1,0 X 1,0 M, COM CAUDA DE 3,0 M</v>
          </cell>
          <cell r="C2375" t="str">
            <v xml:space="preserve">UN    </v>
          </cell>
          <cell r="D2375" t="str">
            <v>995,34</v>
          </cell>
        </row>
        <row r="2376">
          <cell r="A2376">
            <v>34633</v>
          </cell>
          <cell r="B2376" t="str">
            <v>GABIAO TIPO CAIXA PARA SOLO REFORCADO, MALHA HEXAGONAL DE DUPLA TORCAO 8 X 10 CM (ZN/AL REVESTIDO COM POLIMERO), FIO 2,7 MM, DIMENSOES 2,0 X 1,0 X 1,0 M, COM CAUDA DE 4,0 M</v>
          </cell>
          <cell r="C2376" t="str">
            <v xml:space="preserve">UN    </v>
          </cell>
          <cell r="D2376" t="str">
            <v>1.097,13</v>
          </cell>
        </row>
        <row r="2377">
          <cell r="A2377">
            <v>40440</v>
          </cell>
          <cell r="B2377" t="str">
            <v>GABIAO TIPO CAIXA PARA SOLO REFORCADO, MALHA HEXAGONAL 8 X 10 CM (ZN/AL REVESTIDO COM POLIMERO), FIO 2,7 MM, DIMENSOES 2,0 X 1,0 X 0,5 M, COM CAUDA DE 4,0 M</v>
          </cell>
          <cell r="C2377" t="str">
            <v xml:space="preserve">M3    </v>
          </cell>
          <cell r="D2377" t="str">
            <v>560,54</v>
          </cell>
        </row>
        <row r="2378">
          <cell r="A2378">
            <v>40441</v>
          </cell>
          <cell r="B2378" t="str">
            <v>GABIAO TIPO CAIXA PARA SOLO REFORCADO, MALHA HEXAGONAL 8 X 10 CM (ZN/AL REVESTIDO COM POLIMERO), FIO 2,7 MM, DIMENSOES 2,0 X 1,0 X 1,0 M, COM CAUDA DE 4,0 M</v>
          </cell>
          <cell r="C2378" t="str">
            <v xml:space="preserve">M3    </v>
          </cell>
          <cell r="D2378" t="str">
            <v>357,87</v>
          </cell>
        </row>
        <row r="2379">
          <cell r="A2379">
            <v>40449</v>
          </cell>
          <cell r="B2379" t="str">
            <v>GABIAO TIPO CAIXA TRAPEZOIDAL, MALHA HEXAGONAL 10 X 12 CM (ZN/AL REVESTIDO COM POLIMERO) FIO 2,7 MM, FACE COM 65 GRAUS, COM GEOSSINTETICO, DIMENSOES 2,0 X 1,5 X 1,0 M (C X L X A)</v>
          </cell>
          <cell r="C2379" t="str">
            <v xml:space="preserve">M3    </v>
          </cell>
          <cell r="D2379" t="str">
            <v>300,85</v>
          </cell>
        </row>
        <row r="2380">
          <cell r="A2380">
            <v>34800</v>
          </cell>
          <cell r="B2380" t="str">
            <v>GABIAO TIPO CAIXA, MALHA HEXAGONAL 8 X 10 CM (ZN/AL REVESTIDO COM POLIMERO), FIO DE 2,4 MM, DIMENSOES 2,0 x 1,0 x 1,0 M (C X L X A)</v>
          </cell>
          <cell r="C2380" t="str">
            <v xml:space="preserve">M3    </v>
          </cell>
          <cell r="D2380" t="str">
            <v>376,22</v>
          </cell>
        </row>
        <row r="2381">
          <cell r="A2381">
            <v>11592</v>
          </cell>
          <cell r="B2381" t="str">
            <v>GABIAO TIPO CAIXA, MALHA HEXAGONAL 8 X 10 CM (ZN/AL REVESTIDO COM POLIMERO), FIO 2,4 MM, DIMENSOES 2,0 X 1,0 X 0,5 M (C X L X A)</v>
          </cell>
          <cell r="C2381" t="str">
            <v xml:space="preserve">UN    </v>
          </cell>
          <cell r="D2381" t="str">
            <v>538,15</v>
          </cell>
        </row>
        <row r="2382">
          <cell r="A2382">
            <v>40438</v>
          </cell>
          <cell r="B2382" t="str">
            <v>GABIAO TIPO CAIXA, MALHA HEXAGONAL 8 X 10 CM (ZN/AL), FIO DE 2,7 MM, DIMENSOES 2,0 X 1,0 X 1,0 M (C X L X A)</v>
          </cell>
          <cell r="C2382" t="str">
            <v xml:space="preserve">M3    </v>
          </cell>
          <cell r="D2382" t="str">
            <v>250,64</v>
          </cell>
        </row>
        <row r="2383">
          <cell r="A2383">
            <v>40436</v>
          </cell>
          <cell r="B2383" t="str">
            <v>GABIAO TIPO CAIXA, MALHA HEXAGONAL 8 X 10 CM (ZN/AL), FIO DE 2,7 MM, DIMENSOES 5,0 X 1,0 X 1,0 M (C X L X A)</v>
          </cell>
          <cell r="C2383" t="str">
            <v xml:space="preserve">M3    </v>
          </cell>
          <cell r="D2383" t="str">
            <v>312,53</v>
          </cell>
        </row>
        <row r="2384">
          <cell r="A2384">
            <v>4315</v>
          </cell>
          <cell r="B2384" t="str">
            <v>GANCHO CHATO EM FERRO GALVANIZADO,  L = 110 MM, RECOBRIMENTO = 100MM, SECAO 1/8 X 1/2" (3 MM X 12 MM), PARA FIXAR TELHA DE FIBROCIMENTO ONDULADA</v>
          </cell>
          <cell r="C2384" t="str">
            <v xml:space="preserve">UN    </v>
          </cell>
          <cell r="D2384" t="str">
            <v>1,89</v>
          </cell>
        </row>
        <row r="2385">
          <cell r="A2385">
            <v>42482</v>
          </cell>
          <cell r="B2385" t="str">
            <v>GANCHO L COM ROSCA, PARA FIXAR TELHA EM MADEIRA, 1/4" X 350 MM (COLETADO CAIXA)</v>
          </cell>
          <cell r="C2385" t="str">
            <v xml:space="preserve">UN    </v>
          </cell>
          <cell r="D2385" t="str">
            <v>2,52</v>
          </cell>
        </row>
        <row r="2386">
          <cell r="A2386">
            <v>402</v>
          </cell>
          <cell r="B2386" t="str">
            <v>GANCHO OLHAL EM ACO GALVANIZADO, ESPESSURA 16MM, ABERTURA 21MM</v>
          </cell>
          <cell r="C2386" t="str">
            <v xml:space="preserve">UN    </v>
          </cell>
          <cell r="D2386" t="str">
            <v>9,41</v>
          </cell>
        </row>
        <row r="2387">
          <cell r="A2387">
            <v>4226</v>
          </cell>
          <cell r="B2387" t="str">
            <v>GAS DE COZINHA - GLP</v>
          </cell>
          <cell r="C2387" t="str">
            <v xml:space="preserve">KG    </v>
          </cell>
          <cell r="D2387" t="str">
            <v>5,99</v>
          </cell>
        </row>
        <row r="2388">
          <cell r="A2388">
            <v>4222</v>
          </cell>
          <cell r="B2388" t="str">
            <v>GASOLINA COMUM</v>
          </cell>
          <cell r="C2388" t="str">
            <v xml:space="preserve">L     </v>
          </cell>
          <cell r="D2388" t="str">
            <v>4,34</v>
          </cell>
        </row>
        <row r="2389">
          <cell r="A2389">
            <v>34804</v>
          </cell>
          <cell r="B2389" t="str">
            <v>GEOGRELHA TECIDA COM FILAMENTOS DE POLIESTER + PVC, RESISTENCIA LONGITUDINAL: 90 KN/M, RESISTENCIA TRANSVERSAL: 30 KN/M, ALONGAMENTO = 12 POR CENTO</v>
          </cell>
          <cell r="C2389" t="str">
            <v xml:space="preserve">M2    </v>
          </cell>
          <cell r="D2389" t="str">
            <v>45,43</v>
          </cell>
        </row>
        <row r="2390">
          <cell r="A2390">
            <v>4013</v>
          </cell>
          <cell r="B2390" t="str">
            <v>GEOTEXTIL NAO TECIDO AGULHADO DE FILAMENTOS CONTINUOS 100% POLIESTER, RESITENCIA A TRACAO = 09 KN/M</v>
          </cell>
          <cell r="C2390" t="str">
            <v xml:space="preserve">M2    </v>
          </cell>
          <cell r="D2390" t="str">
            <v>5,91</v>
          </cell>
        </row>
        <row r="2391">
          <cell r="A2391">
            <v>4011</v>
          </cell>
          <cell r="B2391" t="str">
            <v>GEOTEXTIL NAO TECIDO AGULHADO DE FILAMENTOS CONTINUOS 100% POLIESTER, RESITENCIA A TRACAO = 10 KN/M</v>
          </cell>
          <cell r="C2391" t="str">
            <v xml:space="preserve">M2    </v>
          </cell>
          <cell r="D2391" t="str">
            <v>6,60</v>
          </cell>
        </row>
        <row r="2392">
          <cell r="A2392">
            <v>4021</v>
          </cell>
          <cell r="B2392" t="str">
            <v>GEOTEXTIL NAO TECIDO AGULHADO DE FILAMENTOS CONTINUOS 100% POLIESTER, RESITENCIA A TRACAO = 14 KN/M</v>
          </cell>
          <cell r="C2392" t="str">
            <v xml:space="preserve">M2    </v>
          </cell>
          <cell r="D2392" t="str">
            <v>8,23</v>
          </cell>
        </row>
        <row r="2393">
          <cell r="A2393">
            <v>4019</v>
          </cell>
          <cell r="B2393" t="str">
            <v>GEOTEXTIL NAO TECIDO AGULHADO DE FILAMENTOS CONTINUOS 100% POLIESTER, RESITENCIA A TRACAO = 16 KN/M</v>
          </cell>
          <cell r="C2393" t="str">
            <v xml:space="preserve">M2    </v>
          </cell>
          <cell r="D2393" t="str">
            <v>9,88</v>
          </cell>
        </row>
        <row r="2394">
          <cell r="A2394">
            <v>4012</v>
          </cell>
          <cell r="B2394" t="str">
            <v>GEOTEXTIL NAO TECIDO AGULHADO DE FILAMENTOS CONTINUOS 100% POLIESTER, RESITENCIA A TRACAO = 21 KN/M</v>
          </cell>
          <cell r="C2394" t="str">
            <v xml:space="preserve">M2    </v>
          </cell>
          <cell r="D2394" t="str">
            <v>13,24</v>
          </cell>
        </row>
        <row r="2395">
          <cell r="A2395">
            <v>4020</v>
          </cell>
          <cell r="B2395" t="str">
            <v>GEOTEXTIL NAO TECIDO AGULHADO DE FILAMENTOS CONTINUOS 100% POLIESTER, RESITENCIA A TRACAO = 26 KN/M</v>
          </cell>
          <cell r="C2395" t="str">
            <v xml:space="preserve">M2    </v>
          </cell>
          <cell r="D2395" t="str">
            <v>16,58</v>
          </cell>
        </row>
        <row r="2396">
          <cell r="A2396">
            <v>4018</v>
          </cell>
          <cell r="B2396" t="str">
            <v>GEOTEXTIL NAO TECIDO AGULHADO DE FILAMENTOS CONTINUOS 100% POLIESTER, RESITENCIA A TRACAO = 31 KN/M</v>
          </cell>
          <cell r="C2396" t="str">
            <v xml:space="preserve">M2    </v>
          </cell>
          <cell r="D2396" t="str">
            <v>19,87</v>
          </cell>
        </row>
        <row r="2397">
          <cell r="A2397">
            <v>36498</v>
          </cell>
          <cell r="B2397" t="str">
            <v>GERADOR PORTATIL MONOFASICO, POTENCIA 5500 VA, MOTOR A GASOLINA, POTENCIA DO MOTOR 13 CV</v>
          </cell>
          <cell r="C2397" t="str">
            <v xml:space="preserve">UN    </v>
          </cell>
          <cell r="D2397" t="str">
            <v>5.282,42</v>
          </cell>
        </row>
        <row r="2398">
          <cell r="A2398">
            <v>12872</v>
          </cell>
          <cell r="B2398" t="str">
            <v>GESSEIRO</v>
          </cell>
          <cell r="C2398" t="str">
            <v xml:space="preserve">H     </v>
          </cell>
          <cell r="D2398" t="str">
            <v>13,22</v>
          </cell>
        </row>
        <row r="2399">
          <cell r="A2399">
            <v>41075</v>
          </cell>
          <cell r="B2399" t="str">
            <v>GESSEIRO (MENSALISTA)</v>
          </cell>
          <cell r="C2399" t="str">
            <v xml:space="preserve">MES   </v>
          </cell>
          <cell r="D2399" t="str">
            <v>2.304,26</v>
          </cell>
        </row>
        <row r="2400">
          <cell r="A2400">
            <v>3315</v>
          </cell>
          <cell r="B2400" t="str">
            <v>GESSO EM PO PARA REVESTIMENTOS/MOLDURAS/SANCAS</v>
          </cell>
          <cell r="C2400" t="str">
            <v xml:space="preserve">KG    </v>
          </cell>
          <cell r="D2400" t="str">
            <v>0,58</v>
          </cell>
        </row>
        <row r="2401">
          <cell r="A2401">
            <v>36870</v>
          </cell>
          <cell r="B2401" t="str">
            <v>GESSO PROJETADO</v>
          </cell>
          <cell r="C2401" t="str">
            <v xml:space="preserve">KG    </v>
          </cell>
          <cell r="D2401" t="str">
            <v>0,57</v>
          </cell>
        </row>
        <row r="2402">
          <cell r="A2402">
            <v>5092</v>
          </cell>
          <cell r="B2402" t="str">
            <v>GONZO DE EMBUTIR, EM LATAO / ZAMAC, *20 X 48* MM, PARA JANELA BASCULANTE / PIVOTANTE -  INCLUI PARAFUSOS</v>
          </cell>
          <cell r="C2402" t="str">
            <v xml:space="preserve">PAR   </v>
          </cell>
          <cell r="D2402" t="str">
            <v>13,60</v>
          </cell>
        </row>
        <row r="2403">
          <cell r="A2403">
            <v>11462</v>
          </cell>
          <cell r="B2403" t="str">
            <v>GONZO DE SOBREPOR, EM LATAO / ZAMAC, PARA JANELA PIVOTANTE - INCLUI PARAFUSOS</v>
          </cell>
          <cell r="C2403" t="str">
            <v xml:space="preserve">PAR   </v>
          </cell>
          <cell r="D2403" t="str">
            <v>13,90</v>
          </cell>
        </row>
        <row r="2404">
          <cell r="A2404">
            <v>36529</v>
          </cell>
          <cell r="B2404" t="str">
            <v>GRADE DE DISCOS COM CONTROLE REMOTO, REBOCAVEL, COM 24 DISCOS 24" X 6 MM, COM PNEUS PARA TRANSPORTE</v>
          </cell>
          <cell r="C2404" t="str">
            <v xml:space="preserve">UN    </v>
          </cell>
          <cell r="D2404" t="str">
            <v>34.311,22</v>
          </cell>
        </row>
        <row r="2405">
          <cell r="A2405">
            <v>3318</v>
          </cell>
          <cell r="B2405" t="str">
            <v>GRADE DE DISCOS MECANICA 20X24" COM 20 DISCOS 24" X 6MM  COM PNEUS PARA TRANSPORTE</v>
          </cell>
          <cell r="C2405" t="str">
            <v xml:space="preserve">UN    </v>
          </cell>
          <cell r="D2405" t="str">
            <v>26.900,00</v>
          </cell>
        </row>
        <row r="2406">
          <cell r="A2406">
            <v>3324</v>
          </cell>
          <cell r="B2406" t="str">
            <v>GRAMA BATATAIS EM PLACAS, SEM PLANTIO</v>
          </cell>
          <cell r="C2406" t="str">
            <v xml:space="preserve">M2    </v>
          </cell>
          <cell r="D2406" t="str">
            <v>4,85</v>
          </cell>
        </row>
        <row r="2407">
          <cell r="A2407">
            <v>3322</v>
          </cell>
          <cell r="B2407" t="str">
            <v>GRAMA ESMERALDA OU SAO CARLOS OU CURITIBANA, EM PLACAS, SEM PLANTIO</v>
          </cell>
          <cell r="C2407" t="str">
            <v xml:space="preserve">M2    </v>
          </cell>
          <cell r="D2407" t="str">
            <v>6,80</v>
          </cell>
        </row>
        <row r="2408">
          <cell r="A2408">
            <v>5076</v>
          </cell>
          <cell r="B2408" t="str">
            <v>GRAMPO DE ACO POLIDO 1 " X 9</v>
          </cell>
          <cell r="C2408" t="str">
            <v xml:space="preserve">KG    </v>
          </cell>
          <cell r="D2408" t="str">
            <v>10,27</v>
          </cell>
        </row>
        <row r="2409">
          <cell r="A2409">
            <v>5077</v>
          </cell>
          <cell r="B2409" t="str">
            <v>GRAMPO DE ACO POLIDO 7/8 " X 9</v>
          </cell>
          <cell r="C2409" t="str">
            <v xml:space="preserve">KG    </v>
          </cell>
          <cell r="D2409" t="str">
            <v>11,35</v>
          </cell>
        </row>
        <row r="2410">
          <cell r="A2410">
            <v>11837</v>
          </cell>
          <cell r="B2410" t="str">
            <v>GRAMPO LINHA VIVA DE LATAO ESTANHADO, DIAMETRO DO CONDUTOR PRINCIPAL DE 10 A 120 MM2, DIAMETRO DA DERIVACAO DE 10 A 70 MM2</v>
          </cell>
          <cell r="C2410" t="str">
            <v xml:space="preserve">UN    </v>
          </cell>
          <cell r="D2410" t="str">
            <v>50,12</v>
          </cell>
        </row>
        <row r="2411">
          <cell r="A2411">
            <v>38055</v>
          </cell>
          <cell r="B2411" t="str">
            <v>GRAMPO METALICO TIPO OLHAL PARA HASTE DE ATERRAMENTO DE 1/2'', CONDUTOR DE *10* A 50 MM2</v>
          </cell>
          <cell r="C2411" t="str">
            <v xml:space="preserve">UN    </v>
          </cell>
          <cell r="D2411" t="str">
            <v>4,54</v>
          </cell>
        </row>
        <row r="2412">
          <cell r="A2412">
            <v>415</v>
          </cell>
          <cell r="B2412" t="str">
            <v>GRAMPO METALICO TIPO OLHAL PARA HASTE DE ATERRAMENTO DE 1'', CONDUTOR DE *10* A 50 MM2</v>
          </cell>
          <cell r="C2412" t="str">
            <v xml:space="preserve">UN    </v>
          </cell>
          <cell r="D2412" t="str">
            <v>20,55</v>
          </cell>
        </row>
        <row r="2413">
          <cell r="A2413">
            <v>416</v>
          </cell>
          <cell r="B2413" t="str">
            <v>GRAMPO METALICO TIPO OLHAL PARA HASTE DE ATERRAMENTO DE 3/4'', CONDUTOR DE *10* A 50 MM2</v>
          </cell>
          <cell r="C2413" t="str">
            <v xml:space="preserve">UN    </v>
          </cell>
          <cell r="D2413" t="str">
            <v>7,52</v>
          </cell>
        </row>
        <row r="2414">
          <cell r="A2414">
            <v>425</v>
          </cell>
          <cell r="B2414" t="str">
            <v>GRAMPO METALICO TIPO OLHAL PARA HASTE DE ATERRAMENTO DE 5/8'', CONDUTOR DE *10* A 50 MM2</v>
          </cell>
          <cell r="C2414" t="str">
            <v xml:space="preserve">UN    </v>
          </cell>
          <cell r="D2414" t="str">
            <v>4,66</v>
          </cell>
        </row>
        <row r="2415">
          <cell r="A2415">
            <v>426</v>
          </cell>
          <cell r="B2415" t="str">
            <v>GRAMPO METALICO TIPO U PARA HASTE DE ATERRAMENTO DE ATE 3/4'', CONDUTOR DE 10 A 25 MM2</v>
          </cell>
          <cell r="C2415" t="str">
            <v xml:space="preserve">UN    </v>
          </cell>
          <cell r="D2415" t="str">
            <v>25,69</v>
          </cell>
        </row>
        <row r="2416">
          <cell r="A2416">
            <v>38056</v>
          </cell>
          <cell r="B2416" t="str">
            <v>GRAMPO METALICO TIPO U PARA HASTE DE ATERRAMENTO DE ATE 5/8'', CONDUTOR DE 10 A 25 MM2</v>
          </cell>
          <cell r="C2416" t="str">
            <v xml:space="preserve">UN    </v>
          </cell>
          <cell r="D2416" t="str">
            <v>25,08</v>
          </cell>
        </row>
        <row r="2417">
          <cell r="A2417">
            <v>1564</v>
          </cell>
          <cell r="B2417" t="str">
            <v>GRAMPO PARALELO METALICO PARA CABO DE 6 A 50 MM2, COM 2 PARAFUSOS</v>
          </cell>
          <cell r="C2417" t="str">
            <v xml:space="preserve">UN    </v>
          </cell>
          <cell r="D2417" t="str">
            <v>9,57</v>
          </cell>
        </row>
        <row r="2418">
          <cell r="A2418">
            <v>11032</v>
          </cell>
          <cell r="B2418" t="str">
            <v>GRAMPO U DE 5/8 " N8 EM FERRO GALVANIZADO</v>
          </cell>
          <cell r="C2418" t="str">
            <v xml:space="preserve">UN    </v>
          </cell>
          <cell r="D2418" t="str">
            <v>10,67</v>
          </cell>
        </row>
        <row r="2419">
          <cell r="A2419">
            <v>36786</v>
          </cell>
          <cell r="B2419" t="str">
            <v>GRANALHA DE ACO, ANGULAR (GRIT), PARA JATEAMENTO, PENEIRA 0,117 A 1,00 MM, (SAE G-40 A G-80)</v>
          </cell>
          <cell r="C2419" t="str">
            <v>SC25KG</v>
          </cell>
          <cell r="D2419" t="str">
            <v>128,39</v>
          </cell>
        </row>
        <row r="2420">
          <cell r="A2420">
            <v>36785</v>
          </cell>
          <cell r="B2420" t="str">
            <v>GRANALHA DE ACO, ANGULAR (GRIT), PARA JATEAMENTO, PENEIRA 1,41 A 1,19 MM (SAE G16)</v>
          </cell>
          <cell r="C2420" t="str">
            <v>SC25KG</v>
          </cell>
          <cell r="D2420" t="str">
            <v>111,57</v>
          </cell>
        </row>
        <row r="2421">
          <cell r="A2421">
            <v>36782</v>
          </cell>
          <cell r="B2421" t="str">
            <v>GRANALHA DE ACO, ESFERICA (SHOT), PARA JATEAMENTO, PENEIRA 0,40 A 1,00 MM (SAE S-170 A S-280)</v>
          </cell>
          <cell r="C2421" t="str">
            <v>SC25KG</v>
          </cell>
          <cell r="D2421" t="str">
            <v>133,17</v>
          </cell>
        </row>
        <row r="2422">
          <cell r="A2422">
            <v>25930</v>
          </cell>
          <cell r="B2422" t="str">
            <v>GRANALHA DE ACO, ESFERICA (SHOT), PARA JATEAMENTO, PENEIRA 1,19 A 1,00 MM (SAE S390)</v>
          </cell>
          <cell r="C2422" t="str">
            <v>SC25KG</v>
          </cell>
          <cell r="D2422" t="str">
            <v>150,00</v>
          </cell>
        </row>
        <row r="2423">
          <cell r="A2423">
            <v>4824</v>
          </cell>
          <cell r="B2423" t="str">
            <v>GRANILHA/ GRANA/ PEDRISCO OU AGREGADO EM MARMORE/ GRANITO/ QUARTZO E CALCARIO, PRETO, CINZA, PALHA OU BRANCO</v>
          </cell>
          <cell r="C2423" t="str">
            <v xml:space="preserve">KG    </v>
          </cell>
          <cell r="D2423" t="str">
            <v>0,39</v>
          </cell>
        </row>
        <row r="2424">
          <cell r="A2424">
            <v>11795</v>
          </cell>
          <cell r="B2424" t="str">
            <v>GRANITO PARA BANCADA, POLIDO, TIPO ANDORINHA/ QUARTZ/ CASTELO/ CORUMBA OU OUTROS EQUIVALENTES DA REGIAO, E=  *2,5* CM</v>
          </cell>
          <cell r="C2424" t="str">
            <v xml:space="preserve">M2    </v>
          </cell>
          <cell r="D2424" t="str">
            <v>241,50</v>
          </cell>
        </row>
        <row r="2425">
          <cell r="A2425">
            <v>134</v>
          </cell>
          <cell r="B2425" t="str">
            <v>GRAUTE CIMENTICIO PARA USO GERAL</v>
          </cell>
          <cell r="C2425" t="str">
            <v xml:space="preserve">KG    </v>
          </cell>
          <cell r="D2425" t="str">
            <v>1,62</v>
          </cell>
        </row>
        <row r="2426">
          <cell r="A2426">
            <v>4229</v>
          </cell>
          <cell r="B2426" t="str">
            <v>GRAXA LUBRIFICANTE</v>
          </cell>
          <cell r="C2426" t="str">
            <v xml:space="preserve">KG    </v>
          </cell>
          <cell r="D2426" t="str">
            <v>29,09</v>
          </cell>
        </row>
        <row r="2427">
          <cell r="A2427">
            <v>11244</v>
          </cell>
          <cell r="B2427" t="str">
            <v>GRELHA FOFO ARTICULADA, CARGA MAXIMA 1,5 T, *300 X 1000* MM, E= *15* MM</v>
          </cell>
          <cell r="C2427" t="str">
            <v xml:space="preserve">UN    </v>
          </cell>
          <cell r="D2427" t="str">
            <v>181,14</v>
          </cell>
        </row>
        <row r="2428">
          <cell r="A2428">
            <v>11245</v>
          </cell>
          <cell r="B2428" t="str">
            <v>GRELHA FOFO SIMPLES COM REQUADRO, CARGA MAXIMA  12,5 T, *300 X 1000* MM, E= *15* MM, AREA ESTACIONAMENTO CARRO PASSEIO</v>
          </cell>
          <cell r="C2428" t="str">
            <v xml:space="preserve">UN    </v>
          </cell>
          <cell r="D2428" t="str">
            <v>250,54</v>
          </cell>
        </row>
        <row r="2429">
          <cell r="A2429">
            <v>11235</v>
          </cell>
          <cell r="B2429" t="str">
            <v>GRELHA FOFO SIMPLES COM REQUADRO, CARGA MAXIMA 1,5 T, 150 X 1000 MM, E= *15* MM</v>
          </cell>
          <cell r="C2429" t="str">
            <v xml:space="preserve">UN    </v>
          </cell>
          <cell r="D2429" t="str">
            <v>138,23</v>
          </cell>
        </row>
        <row r="2430">
          <cell r="A2430">
            <v>11236</v>
          </cell>
          <cell r="B2430" t="str">
            <v>GRELHA FOFO SIMPLES COM REQUADRO, CARGA MAXIMA 1,5 T, 200 X 1000 MM, E= *15* MM</v>
          </cell>
          <cell r="C2430" t="str">
            <v xml:space="preserve">UN    </v>
          </cell>
          <cell r="D2430" t="str">
            <v>175,67</v>
          </cell>
        </row>
        <row r="2431">
          <cell r="A2431">
            <v>11731</v>
          </cell>
          <cell r="B2431" t="str">
            <v>GRELHA PVC BRANCA QUADRADA, 150 X 150 MM</v>
          </cell>
          <cell r="C2431" t="str">
            <v xml:space="preserve">UN    </v>
          </cell>
          <cell r="D2431" t="str">
            <v>4,26</v>
          </cell>
        </row>
        <row r="2432">
          <cell r="A2432">
            <v>11732</v>
          </cell>
          <cell r="B2432" t="str">
            <v>GRELHA PVC CROMADA REDONDA, 150 MM</v>
          </cell>
          <cell r="C2432" t="str">
            <v xml:space="preserve">UN    </v>
          </cell>
          <cell r="D2432" t="str">
            <v>21,65</v>
          </cell>
        </row>
        <row r="2433">
          <cell r="A2433">
            <v>36494</v>
          </cell>
          <cell r="B2433" t="str">
            <v>GRUA ASCENCIONAL, LANCA DE 30 M, CAPACIDADE DE 1,0 T A 30 M, ALTURA ATE 39 M</v>
          </cell>
          <cell r="C2433" t="str">
            <v xml:space="preserve">UN    </v>
          </cell>
          <cell r="D2433" t="str">
            <v>377.809,08</v>
          </cell>
        </row>
        <row r="2434">
          <cell r="A2434">
            <v>36493</v>
          </cell>
          <cell r="B2434" t="str">
            <v>GRUA ASCENCIONAL, LANCA DE 42 M, CAPACIDADE DE 1,5 T A 30 M, ALTURA ATE 39 M</v>
          </cell>
          <cell r="C2434" t="str">
            <v xml:space="preserve">UN    </v>
          </cell>
          <cell r="D2434" t="str">
            <v>428.042,35</v>
          </cell>
        </row>
        <row r="2435">
          <cell r="A2435">
            <v>36492</v>
          </cell>
          <cell r="B2435" t="str">
            <v>GRUA ASCENCIONAL, LANCA DE 50 M, CAPACIDADE DE 2,33 T A 30 M, ALTURA ATE 48 M</v>
          </cell>
          <cell r="C2435" t="str">
            <v xml:space="preserve">UN    </v>
          </cell>
          <cell r="D2435" t="str">
            <v>795.140,35</v>
          </cell>
        </row>
        <row r="2436">
          <cell r="A2436">
            <v>13333</v>
          </cell>
          <cell r="B2436" t="str">
            <v>GRUPO DE SOLDAGEM C/ GERADOR A DIESEL 60 CV PARA SOLDA ELETRICA, SOBRE 04 RODAS, COM MOTOR 4 CILINDROS</v>
          </cell>
          <cell r="C2436" t="str">
            <v xml:space="preserve">UN    </v>
          </cell>
          <cell r="D2436" t="str">
            <v>146.282,53</v>
          </cell>
        </row>
        <row r="2437">
          <cell r="A2437">
            <v>13533</v>
          </cell>
          <cell r="B2437" t="str">
            <v>GRUPO DE SOLDAGEM COM GERADOR A DIESEL 30 CV, PARA SOLDA ELETRICA, SOBRE DUAS RODAS</v>
          </cell>
          <cell r="C2437" t="str">
            <v xml:space="preserve">UN    </v>
          </cell>
          <cell r="D2437" t="str">
            <v>130.760,33</v>
          </cell>
        </row>
        <row r="2438">
          <cell r="A2438">
            <v>36499</v>
          </cell>
          <cell r="B2438" t="str">
            <v>GRUPO GERADOR A GASOLINA, POTENCIA NOMINAL 2,2 KW, TENSAO DE SAIDA 110/220 V, MOTOR POTENCIA 6,5 HP</v>
          </cell>
          <cell r="C2438" t="str">
            <v xml:space="preserve">UN    </v>
          </cell>
          <cell r="D2438" t="str">
            <v>2.852,51</v>
          </cell>
        </row>
        <row r="2439">
          <cell r="A2439">
            <v>39585</v>
          </cell>
          <cell r="B2439" t="str">
            <v>GRUPO GERADOR DIESEL, COM CARENAGEM, POTENCIA STANDART ENTRE 100 E 110 KVA, VELOCIDADE DE 1800 RPM, FREQUENCIA DE 60 HZ</v>
          </cell>
          <cell r="C2439" t="str">
            <v xml:space="preserve">UN    </v>
          </cell>
          <cell r="D2439" t="str">
            <v>94.454,63</v>
          </cell>
        </row>
        <row r="2440">
          <cell r="A2440">
            <v>39586</v>
          </cell>
          <cell r="B2440" t="str">
            <v>GRUPO GERADOR DIESEL, COM CARENAGEM, POTENCIA STANDART ENTRE 140 E 150 KVA, VELOCIDADE DE 1800 RPM, FREQUENCIA DE 60 HZ</v>
          </cell>
          <cell r="C2440" t="str">
            <v xml:space="preserve">UN    </v>
          </cell>
          <cell r="D2440" t="str">
            <v>110.788,88</v>
          </cell>
        </row>
        <row r="2441">
          <cell r="A2441">
            <v>39587</v>
          </cell>
          <cell r="B2441" t="str">
            <v>GRUPO GERADOR DIESEL, COM CARENAGEM, POTENCIA STANDART ENTRE 210 E 220 KVA, VELOCIDADE DE 1800 RPM, FREQUENCIA DE 60 HZ</v>
          </cell>
          <cell r="C2441" t="str">
            <v xml:space="preserve">UN    </v>
          </cell>
          <cell r="D2441" t="str">
            <v>134.935,18</v>
          </cell>
        </row>
        <row r="2442">
          <cell r="A2442">
            <v>39588</v>
          </cell>
          <cell r="B2442" t="str">
            <v>GRUPO GERADOR DIESEL, COM CARENAGEM, POTENCIA STANDART ENTRE 250 E 260 KVA, VELOCIDADE DE 1800 RPM, FREQUENCIA DE 60 HZ</v>
          </cell>
          <cell r="C2442" t="str">
            <v xml:space="preserve">UN    </v>
          </cell>
          <cell r="D2442" t="str">
            <v>156.240,73</v>
          </cell>
        </row>
        <row r="2443">
          <cell r="A2443">
            <v>39584</v>
          </cell>
          <cell r="B2443" t="str">
            <v>GRUPO GERADOR DIESEL, COM CARENAGEM, POTENCIA STANDART ENTRE 50 E 55 KVA, VELOCIDADE DE 1800 RPM, FREQUENCIA DE 60 HZ</v>
          </cell>
          <cell r="C2443" t="str">
            <v xml:space="preserve">UN    </v>
          </cell>
          <cell r="D2443" t="str">
            <v>84.114,33</v>
          </cell>
        </row>
        <row r="2444">
          <cell r="A2444">
            <v>39590</v>
          </cell>
          <cell r="B2444" t="str">
            <v>GRUPO GERADOR DIESEL, SEM CARENAGEM, POTENCIA STANDART ENTRE 100 E 110 KVA, VELOCIDADE DE 1800 RPM, FREQUENCIA DE 60 HZ</v>
          </cell>
          <cell r="C2444" t="str">
            <v xml:space="preserve">UN    </v>
          </cell>
          <cell r="D2444" t="str">
            <v>82.097,40</v>
          </cell>
        </row>
        <row r="2445">
          <cell r="A2445">
            <v>39592</v>
          </cell>
          <cell r="B2445" t="str">
            <v>GRUPO GERADOR DIESEL, SEM CARENAGEM, POTENCIA STANDART ENTRE 210 E 220 KVA, VELOCIDADE DE 1800 RPM, FREQUENCIA DE 60 HZ</v>
          </cell>
          <cell r="C2445" t="str">
            <v xml:space="preserve">UN    </v>
          </cell>
          <cell r="D2445" t="str">
            <v>117.975,95</v>
          </cell>
        </row>
        <row r="2446">
          <cell r="A2446">
            <v>39593</v>
          </cell>
          <cell r="B2446" t="str">
            <v>GRUPO GERADOR DIESEL, SEM CARENAGEM, POTENCIA STANDART ENTRE 250 E 260 KVA, VELOCIDADE DE 1800 RPM, FREQUENCIA DE 60 HZ</v>
          </cell>
          <cell r="C2446" t="str">
            <v xml:space="preserve">UN    </v>
          </cell>
          <cell r="D2446" t="str">
            <v>134.935,18</v>
          </cell>
        </row>
        <row r="2447">
          <cell r="A2447">
            <v>14254</v>
          </cell>
          <cell r="B2447" t="str">
            <v>GRUPO GERADOR DIESEL, SEM CARENAGEM, POTENCIA STANDART ENTRE 80 E 90 KVA, VELOCIDADE DE 1800 RPM, FREQUENCIA DE 60 HZ</v>
          </cell>
          <cell r="C2447" t="str">
            <v xml:space="preserve">UN    </v>
          </cell>
          <cell r="D2447" t="str">
            <v>76.700,00</v>
          </cell>
        </row>
        <row r="2448">
          <cell r="A2448">
            <v>25987</v>
          </cell>
          <cell r="B2448" t="str">
            <v>GRUPO GERADOR ESTACIONARIO SILENCIADO, POTENCIA 50 KVA, MOTOR DIESEL</v>
          </cell>
          <cell r="C2448" t="str">
            <v xml:space="preserve">UN    </v>
          </cell>
          <cell r="D2448" t="str">
            <v>64.050,62</v>
          </cell>
        </row>
        <row r="2449">
          <cell r="A2449">
            <v>25019</v>
          </cell>
          <cell r="B2449" t="str">
            <v>GRUPO GERADOR ESTACIONARIO, MOTOR DIESEL POTENCIA 170 KVA</v>
          </cell>
          <cell r="C2449" t="str">
            <v xml:space="preserve">UN    </v>
          </cell>
          <cell r="D2449" t="str">
            <v>109.789,92</v>
          </cell>
        </row>
        <row r="2450">
          <cell r="A2450">
            <v>36501</v>
          </cell>
          <cell r="B2450" t="str">
            <v>GRUPO GERADOR ESTACIONARIO, POTENCIA 150 KVA, MOTOR DIESEL</v>
          </cell>
          <cell r="C2450" t="str">
            <v xml:space="preserve">UN    </v>
          </cell>
          <cell r="D2450" t="str">
            <v>97.750,86</v>
          </cell>
        </row>
        <row r="2451">
          <cell r="A2451">
            <v>25986</v>
          </cell>
          <cell r="B2451" t="str">
            <v>GRUPO GERADOR ESTACIONARIO, SILENCIADO, POTENCIA 180 KVA, MOTOR DIESEL</v>
          </cell>
          <cell r="C2451" t="str">
            <v xml:space="preserve">UN    </v>
          </cell>
          <cell r="D2451" t="str">
            <v>117.515,26</v>
          </cell>
        </row>
        <row r="2452">
          <cell r="A2452">
            <v>36500</v>
          </cell>
          <cell r="B2452" t="str">
            <v>GRUPO GERADOR REBOCAVEL, POTENCIA *66* KVA, MOTOR A DIESEL</v>
          </cell>
          <cell r="C2452" t="str">
            <v xml:space="preserve">UN    </v>
          </cell>
          <cell r="D2452" t="str">
            <v>69.077,86</v>
          </cell>
        </row>
        <row r="2453">
          <cell r="A2453">
            <v>20017</v>
          </cell>
          <cell r="B2453" t="str">
            <v>GUARNICAO/ ALIZAR/ VISTA MACICA, E= *1* CM, L= *4,5* CM, EM CEDRINHO/ ANGELIM COMERCIAL/  EUCALIPTO/ CURUPIXA/ PEROBA/ CUMARU OU EQUIVALENTE DA REGIAO</v>
          </cell>
          <cell r="C2453" t="str">
            <v xml:space="preserve">M     </v>
          </cell>
          <cell r="D2453" t="str">
            <v>2,72</v>
          </cell>
        </row>
        <row r="2454">
          <cell r="A2454">
            <v>20007</v>
          </cell>
          <cell r="B2454" t="str">
            <v>GUARNICAO/ ALIZAR/ VISTA MACICA, E= *1* CM, L= *4,5* CM, EM PINUS/ TAUARI/ VIROLA OU EQUIVALENTE DA REGIAO</v>
          </cell>
          <cell r="C2454" t="str">
            <v xml:space="preserve">M     </v>
          </cell>
          <cell r="D2454" t="str">
            <v>2,09</v>
          </cell>
        </row>
        <row r="2455">
          <cell r="A2455">
            <v>39836</v>
          </cell>
          <cell r="B2455" t="str">
            <v>GUARNICAO/ALIZAR/VISTA, E = *1,3* CM, L = *5,0* CM HASTE REGULAVEL = *35* MM, EM MDF/PVC WOOD/ POLIESTIRENO OU MADEIRA LAMINADA, PRIMER BRANCO</v>
          </cell>
          <cell r="C2455" t="str">
            <v xml:space="preserve">JG    </v>
          </cell>
          <cell r="D2455" t="str">
            <v>157,38</v>
          </cell>
        </row>
        <row r="2456">
          <cell r="A2456">
            <v>39830</v>
          </cell>
          <cell r="B2456" t="str">
            <v>GUARNICAO/ALIZAR/VISTA, E = *1,3* CM, L = *7,0* CM, EM POLIESTIRENO, BRANCO</v>
          </cell>
          <cell r="C2456" t="str">
            <v xml:space="preserve">JG    </v>
          </cell>
          <cell r="D2456" t="str">
            <v>179,50</v>
          </cell>
        </row>
        <row r="2457">
          <cell r="A2457">
            <v>39831</v>
          </cell>
          <cell r="B2457" t="str">
            <v>GUARNICAO/ALIZAR/VISTA, E = *1,5* CM, L = *5,0* CM, EM POLIESTIRENO, BRANCO</v>
          </cell>
          <cell r="C2457" t="str">
            <v xml:space="preserve">JG    </v>
          </cell>
          <cell r="D2457" t="str">
            <v>179,11</v>
          </cell>
        </row>
        <row r="2458">
          <cell r="A2458">
            <v>36888</v>
          </cell>
          <cell r="B2458" t="str">
            <v>GUARNICAO/MOLDURA DE ACABAMENTO PARA ESQUADRIA DE ALUMINIO ANODIZADO NATURAL, PARA 1 FACE</v>
          </cell>
          <cell r="C2458" t="str">
            <v xml:space="preserve">M     </v>
          </cell>
          <cell r="D2458" t="str">
            <v>7,22</v>
          </cell>
        </row>
        <row r="2459">
          <cell r="A2459">
            <v>40527</v>
          </cell>
          <cell r="B2459" t="str">
            <v>GUINCHO DE ALAVANCA MANUAL, CAPACIDADE DE 1,6 T, COM 20 M DE CABO DE ACO (AQUISICAO)</v>
          </cell>
          <cell r="C2459" t="str">
            <v xml:space="preserve">UN    </v>
          </cell>
          <cell r="D2459" t="str">
            <v>2.241,73</v>
          </cell>
        </row>
        <row r="2460">
          <cell r="A2460">
            <v>36497</v>
          </cell>
          <cell r="B2460" t="str">
            <v>GUINCHO DE ALAVANCA MANUAL, CAPACIDADE 3,2 T COM 20 M DE CABO DE ACO DIAMETRO 16,3 MM</v>
          </cell>
          <cell r="C2460" t="str">
            <v xml:space="preserve">UN    </v>
          </cell>
          <cell r="D2460" t="str">
            <v>2.559,18</v>
          </cell>
        </row>
        <row r="2461">
          <cell r="A2461">
            <v>36487</v>
          </cell>
          <cell r="B2461" t="str">
            <v>GUINCHO ELETRICO DE COLUNA, CAPACIDADE 400 KG, COM MOTO FREIO, MOTOR TRIFASICO DE 1,25 CV</v>
          </cell>
          <cell r="C2461" t="str">
            <v xml:space="preserve">UN    </v>
          </cell>
          <cell r="D2461" t="str">
            <v>4.455,93</v>
          </cell>
        </row>
        <row r="2462">
          <cell r="A2462">
            <v>25952</v>
          </cell>
          <cell r="B2462" t="str">
            <v>GUINDASTE HIDRAULICO AUTOPROPELIDO, COM LANCA TELESCOPICA 28,80 M, CAPACIDADE MAXIMA 30 T, POTENCIA 97 KW, TRACAO 4 X 4</v>
          </cell>
          <cell r="C2462" t="str">
            <v xml:space="preserve">UN    </v>
          </cell>
          <cell r="D2462" t="str">
            <v>660.657,27</v>
          </cell>
        </row>
        <row r="2463">
          <cell r="A2463">
            <v>25954</v>
          </cell>
          <cell r="B2463" t="str">
            <v>GUINDASTE HIDRAULICO AUTOPROPELIDO, COM LANCA TELESCOPICA 40 M, CAPACIDADE MAXIMA 60 T, POTENCIA 260 KW, TRACAO 6 X 6</v>
          </cell>
          <cell r="C2463" t="str">
            <v xml:space="preserve">UN    </v>
          </cell>
          <cell r="D2463" t="str">
            <v>1.270.494,75</v>
          </cell>
        </row>
        <row r="2464">
          <cell r="A2464">
            <v>25953</v>
          </cell>
          <cell r="B2464" t="str">
            <v>GUINDASTE HIDRAULICO AUTOPROPELIDO, COM LANCA TELESCOPICA 50 M, CAPACIDADE MAXIMA 100 T, POTENCIA 350 KW, TRACAO 10 X 6</v>
          </cell>
          <cell r="C2464" t="str">
            <v xml:space="preserve">UN    </v>
          </cell>
          <cell r="D2464" t="str">
            <v>2.159.841,08</v>
          </cell>
        </row>
        <row r="2465">
          <cell r="A2465">
            <v>37776</v>
          </cell>
          <cell r="B2465" t="str">
            <v>GUINDAUTO HIDRAULICO, CAPACIDADE MAXIMA DE CARGA 10000 KG, MOMENTO MAXIMO DE CARGA 23 TM , ALCANCE MAXIMO HORIZONTAL 11,80 M, PARA MONTAGEM SOBRE CHASSI DE CAMINHAO PBT MINIMO 15000 KG (INCLUI MONTAGEM, NAO INCLUI CAMINHAO)</v>
          </cell>
          <cell r="C2465" t="str">
            <v xml:space="preserve">UN    </v>
          </cell>
          <cell r="D2465" t="str">
            <v>132.370,65</v>
          </cell>
        </row>
        <row r="2466">
          <cell r="A2466">
            <v>37775</v>
          </cell>
          <cell r="B2466" t="str">
            <v>GUINDAUTO HIDRAULICO, CAPACIDADE MAXIMA DE CARGA 14340 KG, MOMENTO MAXIMO DE CARGA 42,3 TM, ALCANCE MAXIMO HORIZONTAL 16,80 M, PARA MONTAGEM SOBRE CHASSI DE CAMINHAO PBT MINIMO 23000 KG (INCLUI MONTAGEM, NAO INCLUI CAMINHAO)</v>
          </cell>
          <cell r="C2466" t="str">
            <v xml:space="preserve">UN    </v>
          </cell>
          <cell r="D2466" t="str">
            <v>208.493,79</v>
          </cell>
        </row>
        <row r="2467">
          <cell r="A2467">
            <v>36491</v>
          </cell>
          <cell r="B2467" t="str">
            <v>GUINDAUTO HIDRAULICO, CAPACIDADE MAXIMA DE CARGA 30000 KG, MOMENTO MAXIMO DE CARGA 92,2 TM , ALCANCE MAXIMO HORIZONTAL  22,00 M, PARA MONTAGEM SOBRE CHASSI DE CAMINHAO PBT MINIMO 30000 KG (INCLUI MONTAGEM, NAO INCLUI CAMINHAO)</v>
          </cell>
          <cell r="C2467" t="str">
            <v xml:space="preserve">UN    </v>
          </cell>
          <cell r="D2467" t="str">
            <v>772.114,39</v>
          </cell>
        </row>
        <row r="2468">
          <cell r="A2468">
            <v>10712</v>
          </cell>
          <cell r="B2468" t="str">
            <v>GUINDAUTO HIDRAULICO, CAPACIDADE MAXIMA DE CARGA 3300 KG, MOMENTO MAXIMO DE CARGA 5,8 TM , ALCANCE MAXIMO HORIZONTAL  7,60 M, PARA MONTAGEM SOBRE CHASSI DE CAMINHAO PBT MINIMO 8000 KG (INCLUI MONTAGEM, NAO INCLUI CAMINHAO)</v>
          </cell>
          <cell r="C2468" t="str">
            <v xml:space="preserve">UN    </v>
          </cell>
          <cell r="D2468" t="str">
            <v>52.123,44</v>
          </cell>
        </row>
        <row r="2469">
          <cell r="A2469">
            <v>3363</v>
          </cell>
          <cell r="B2469" t="str">
            <v>GUINDAUTO HIDRAULICO, CAPACIDADE MAXIMA DE CARGA 6200 KG, MOMENTO MAXIMO DE CARGA 11,7 TM , ALCANCE MAXIMO HORIZONTAL  9,70 M, PARA MONTAGEM SOBRE CHASSI DE CAMINHAO PBT MINIMO 13000 KG (INCLUI MONTAGEM, NAO INCLUI CAMINHAO)</v>
          </cell>
          <cell r="C2469" t="str">
            <v xml:space="preserve">UN    </v>
          </cell>
          <cell r="D2469" t="str">
            <v>73.316,50</v>
          </cell>
        </row>
        <row r="2470">
          <cell r="A2470">
            <v>3365</v>
          </cell>
          <cell r="B2470" t="str">
            <v>GUINDAUTO HIDRAULICO, CAPACIDADE MAXIMA DE CARGA 8500 KG, MOMENTO MAXIMO DE CARGA 30,4 TM , ALCANCE MAXIMO HORIZONTAL  14,30 M, PARA MONTAGEM SOBRE CHASSI DE CAMINHAO PBT MINIMO 23000 KG (INCLUI MONTAGEM, NAO INCLUI CAMINHAO)</v>
          </cell>
          <cell r="C2470" t="str">
            <v xml:space="preserve">UN    </v>
          </cell>
          <cell r="D2470" t="str">
            <v>171.377,31</v>
          </cell>
        </row>
        <row r="2471">
          <cell r="A2471">
            <v>7569</v>
          </cell>
          <cell r="B2471" t="str">
            <v>HASTE ANCORA EM ACO GALVANIZADO, DIMENSOES 16 MM X 2000 MM</v>
          </cell>
          <cell r="C2471" t="str">
            <v xml:space="preserve">UN    </v>
          </cell>
          <cell r="D2471" t="str">
            <v>43,94</v>
          </cell>
        </row>
        <row r="2472">
          <cell r="A2472">
            <v>34349</v>
          </cell>
          <cell r="B2472" t="str">
            <v>HASTE DE ACO GALVANIZADO PARA FIXACAO DE CONCERTINA 2 "/3 M</v>
          </cell>
          <cell r="C2472" t="str">
            <v xml:space="preserve">UN    </v>
          </cell>
          <cell r="D2472" t="str">
            <v>15,25</v>
          </cell>
        </row>
        <row r="2473">
          <cell r="A2473">
            <v>11991</v>
          </cell>
          <cell r="B2473" t="str">
            <v>HASTE DE ATERRAMENTO EM ACO GALVANIZADO TIPO CANTONEIRA COM 2,00 M DE COMPRIMENTO, 25 X 25 MM E CHAPA DE 3/16"</v>
          </cell>
          <cell r="C2473" t="str">
            <v xml:space="preserve">UN    </v>
          </cell>
          <cell r="D2473" t="str">
            <v>57,09</v>
          </cell>
        </row>
        <row r="2474">
          <cell r="A2474">
            <v>20062</v>
          </cell>
          <cell r="B2474" t="str">
            <v>HASTE METALICA PARA FIXACAO DE CALHA PLUVIAL,  ZINCADA, DOBRADA 90 GRAUS</v>
          </cell>
          <cell r="C2474" t="str">
            <v xml:space="preserve">UN    </v>
          </cell>
          <cell r="D2474" t="str">
            <v>12,00</v>
          </cell>
        </row>
        <row r="2475">
          <cell r="A2475">
            <v>11029</v>
          </cell>
          <cell r="B2475" t="str">
            <v>HASTE RETA PARA GANCHO DE FERRO GALVANIZADO, COM ROSCA 1/4 " X 30 CM PARA FIXACAO DE TELHA METALICA, INCLUI PORCA E ARRUELAS DE VEDACAO</v>
          </cell>
          <cell r="C2475" t="str">
            <v xml:space="preserve">CJ    </v>
          </cell>
          <cell r="D2475" t="str">
            <v>1,63</v>
          </cell>
        </row>
        <row r="2476">
          <cell r="A2476">
            <v>4316</v>
          </cell>
          <cell r="B2476" t="str">
            <v>HASTE RETA PARA GANCHO DE FERRO GALVANIZADO, COM ROSCA 1/4 " X 40 CM PARA FIXACAO DE TELHA DE FIBROCIMENTO, INCLUI PORCA SEXTAVADA DE  ZINCO</v>
          </cell>
          <cell r="C2476" t="str">
            <v xml:space="preserve">UN    </v>
          </cell>
          <cell r="D2476" t="str">
            <v>1,65</v>
          </cell>
        </row>
        <row r="2477">
          <cell r="A2477">
            <v>4313</v>
          </cell>
          <cell r="B2477" t="str">
            <v>HASTE RETA PARA GANCHO DE FERRO GALVANIZADO, COM ROSCA 5/16" X 35 CM PARA FIXACAO DE TELHA DE FIBROCIMENTO, INCLUI PORCA E ARRUELAS DE VEDACAO</v>
          </cell>
          <cell r="C2477" t="str">
            <v xml:space="preserve">CJ    </v>
          </cell>
          <cell r="D2477" t="str">
            <v>2,37</v>
          </cell>
        </row>
        <row r="2478">
          <cell r="A2478">
            <v>4317</v>
          </cell>
          <cell r="B2478" t="str">
            <v>HASTE RETA PARA GANCHO DE FERRO GALVANIZADO, COM ROSCA 5/16" X 40 CM PARA FIXACAO DE TELHA DE FIBROCIMENTO, INCLUI PORCA SEXTAVADA DE  ZINCO</v>
          </cell>
          <cell r="C2478" t="str">
            <v xml:space="preserve">UN    </v>
          </cell>
          <cell r="D2478" t="str">
            <v>2,70</v>
          </cell>
        </row>
        <row r="2479">
          <cell r="A2479">
            <v>4314</v>
          </cell>
          <cell r="B2479" t="str">
            <v>HASTE RETA PARA GANCHO DE FERRO GALVANIZADO, COM ROSCA 5/16" X 45 CM PARA FIXACAO DE TELHA DE FIBROCIMENTO, INCLUI PORCA E ARRUELAS DE VEDACAO</v>
          </cell>
          <cell r="C2479" t="str">
            <v xml:space="preserve">CJ    </v>
          </cell>
          <cell r="D2479" t="str">
            <v>3,16</v>
          </cell>
        </row>
        <row r="2480">
          <cell r="A2480">
            <v>10921</v>
          </cell>
          <cell r="B2480" t="str">
            <v>HIDRANTE DE COLUNA COMPLETO, EM FERRO FUNDIDO, DN = 100 MM, COM REGISTRO, CUNHA DE BORRACHA, CURVA DESSIMETRICA, EXTREMIDADE E TAMPAS (INCLUI KIT FIXACAO)</v>
          </cell>
          <cell r="C2480" t="str">
            <v xml:space="preserve">UN    </v>
          </cell>
          <cell r="D2480" t="str">
            <v>3.306,55</v>
          </cell>
        </row>
        <row r="2481">
          <cell r="A2481">
            <v>10922</v>
          </cell>
          <cell r="B2481" t="str">
            <v>HIDRANTE DE COLUNA COMPLETO, EM FERRO FUNDIDO, DN = 75 MM, COM REGISTRO, CUNHA DE BORRACHA, CURVA DESSIMETRICA, EXTREMIDADE E TAMPAS (INCLUI KIT FIXACAO)</v>
          </cell>
          <cell r="C2481" t="str">
            <v xml:space="preserve">UN    </v>
          </cell>
          <cell r="D2481" t="str">
            <v>2.994,99</v>
          </cell>
        </row>
        <row r="2482">
          <cell r="A2482">
            <v>10923</v>
          </cell>
          <cell r="B2482" t="str">
            <v>HIDRANTE SUBTERRANEO, EM FERRO FUNDIDO, COM CURVA CURTA E CAIXA, DN 75 MM</v>
          </cell>
          <cell r="C2482" t="str">
            <v xml:space="preserve">UN    </v>
          </cell>
          <cell r="D2482" t="str">
            <v>1.770,16</v>
          </cell>
        </row>
        <row r="2483">
          <cell r="A2483">
            <v>10924</v>
          </cell>
          <cell r="B2483" t="str">
            <v>HIDRANTE SUBTERRANEO, EM FERRO FUNDIDO, COM CURVA LONGA E CAIXA, DN 75 MM</v>
          </cell>
          <cell r="C2483" t="str">
            <v xml:space="preserve">UN    </v>
          </cell>
          <cell r="D2483" t="str">
            <v>1.864,33</v>
          </cell>
        </row>
        <row r="2484">
          <cell r="A2484">
            <v>37772</v>
          </cell>
          <cell r="B2484" t="str">
            <v>HIDROJATEADORA PARA DESOBSTRUCAO DE REDES E GALERIAS, TANQUE 7000 L, BOMBA TRIPLEX 120 KGF/CM2 128 L/MIN (INCLUI MONTAGEM, NAO INCLUI CAMINHAO)</v>
          </cell>
          <cell r="C2484" t="str">
            <v xml:space="preserve">UN    </v>
          </cell>
          <cell r="D2484" t="str">
            <v>114.526,71</v>
          </cell>
        </row>
        <row r="2485">
          <cell r="A2485">
            <v>37771</v>
          </cell>
          <cell r="B2485" t="str">
            <v>HIDROJATEADORA PARA DESOBSTRUCAO DE REDES E GALERIAS, TANQUE 7000 L, BOMBA TRIPLEX 140 KGF/CM2 260 L/MIN ALIMENTADA POR MOTOR INDEPENDENTE A DIESEL POTENCIA 125 CV (INCLUI MONTAGEM, NAO INCLUI CAMINHAO)</v>
          </cell>
          <cell r="C2485" t="str">
            <v xml:space="preserve">UN    </v>
          </cell>
          <cell r="D2485" t="str">
            <v>121.838,18</v>
          </cell>
        </row>
        <row r="2486">
          <cell r="A2486">
            <v>12770</v>
          </cell>
          <cell r="B2486" t="str">
            <v>HIDROMETRO MULTIJATO, VAZAO MAXIMA DE 10,0 M3/H, DE 1"</v>
          </cell>
          <cell r="C2486" t="str">
            <v xml:space="preserve">UN    </v>
          </cell>
          <cell r="D2486" t="str">
            <v>417,64</v>
          </cell>
        </row>
        <row r="2487">
          <cell r="A2487">
            <v>12772</v>
          </cell>
          <cell r="B2487" t="str">
            <v>HIDROMETRO MULTIJATO, VAZAO MAXIMA DE 20,0 M3/H, DE 1 1/2"</v>
          </cell>
          <cell r="C2487" t="str">
            <v xml:space="preserve">UN    </v>
          </cell>
          <cell r="D2487" t="str">
            <v>694,11</v>
          </cell>
        </row>
        <row r="2488">
          <cell r="A2488">
            <v>12768</v>
          </cell>
          <cell r="B2488" t="str">
            <v>HIDROMETRO MULTIJATO, VAZAO MAXIMA DE 30,0 M3/H, DE 2"</v>
          </cell>
          <cell r="C2488" t="str">
            <v xml:space="preserve">UN    </v>
          </cell>
          <cell r="D2488" t="str">
            <v>976,47</v>
          </cell>
        </row>
        <row r="2489">
          <cell r="A2489">
            <v>12775</v>
          </cell>
          <cell r="B2489" t="str">
            <v>HIDROMETRO MULTIJATO, VAZAO MAXIMA DE 7,0 M3/H, DE 1"</v>
          </cell>
          <cell r="C2489" t="str">
            <v xml:space="preserve">UN    </v>
          </cell>
          <cell r="D2489" t="str">
            <v>305,88</v>
          </cell>
        </row>
        <row r="2490">
          <cell r="A2490">
            <v>12769</v>
          </cell>
          <cell r="B2490" t="str">
            <v>HIDROMETRO UNIJATO, VAZAO MAXIMA DE 1,5 M3/H, DE 1/2"</v>
          </cell>
          <cell r="C2490" t="str">
            <v xml:space="preserve">UN    </v>
          </cell>
          <cell r="D2490" t="str">
            <v>80,00</v>
          </cell>
        </row>
        <row r="2491">
          <cell r="A2491">
            <v>12773</v>
          </cell>
          <cell r="B2491" t="str">
            <v>HIDROMETRO UNIJATO, VAZAO MAXIMA DE 3,0 M3/H, DE 1/2"</v>
          </cell>
          <cell r="C2491" t="str">
            <v xml:space="preserve">UN    </v>
          </cell>
          <cell r="D2491" t="str">
            <v>85,88</v>
          </cell>
        </row>
        <row r="2492">
          <cell r="A2492">
            <v>12774</v>
          </cell>
          <cell r="B2492" t="str">
            <v>HIDROMETRO UNIJATO, VAZAO MAXIMA DE 5,0 M3/H, DE 3/4"</v>
          </cell>
          <cell r="C2492" t="str">
            <v xml:space="preserve">UN    </v>
          </cell>
          <cell r="D2492" t="str">
            <v>105,88</v>
          </cell>
        </row>
        <row r="2493">
          <cell r="A2493">
            <v>12776</v>
          </cell>
          <cell r="B2493" t="str">
            <v>HIDROMETRO WOLTMANN, VAZAO MAXIMA DE 50,0 M3/H, DE 2"</v>
          </cell>
          <cell r="C2493" t="str">
            <v xml:space="preserve">UN    </v>
          </cell>
          <cell r="D2493" t="str">
            <v>1.576,47</v>
          </cell>
        </row>
        <row r="2494">
          <cell r="A2494">
            <v>12777</v>
          </cell>
          <cell r="B2494" t="str">
            <v>HIDROMETRO WOLTMANN, VAZAO MAXIMA DE 80,0 M3/H, DE 3"</v>
          </cell>
          <cell r="C2494" t="str">
            <v xml:space="preserve">UN    </v>
          </cell>
          <cell r="D2494" t="str">
            <v>2.058,82</v>
          </cell>
        </row>
        <row r="2495">
          <cell r="A2495">
            <v>3391</v>
          </cell>
          <cell r="B2495" t="str">
            <v>IGNITOR PARA LAMPADA DE VAPOR DE SODIO / VAPOR METALICO ATE 2000 W, TENSAO DE PULSO ENTRE 600 A 750 V</v>
          </cell>
          <cell r="C2495" t="str">
            <v xml:space="preserve">UN    </v>
          </cell>
          <cell r="D2495" t="str">
            <v>34,69</v>
          </cell>
        </row>
        <row r="2496">
          <cell r="A2496">
            <v>3389</v>
          </cell>
          <cell r="B2496" t="str">
            <v>IGNITOR PARA LAMPADA DE VAPOR DE SODIO / VAPOR METALICO ATE 400 W, TENSAO DE PULSO ENTRE 3000 A 4500 V</v>
          </cell>
          <cell r="C2496" t="str">
            <v xml:space="preserve">UN    </v>
          </cell>
          <cell r="D2496" t="str">
            <v>18,00</v>
          </cell>
        </row>
        <row r="2497">
          <cell r="A2497">
            <v>3390</v>
          </cell>
          <cell r="B2497" t="str">
            <v>IGNITOR PARA LAMPADA DE VAPOR DE SODIO / VAPOR METALICO ATE 400 W, TENSAO DE PULSO ENTRE 580 A 750 V</v>
          </cell>
          <cell r="C2497" t="str">
            <v xml:space="preserve">UN    </v>
          </cell>
          <cell r="D2497" t="str">
            <v>20,25</v>
          </cell>
        </row>
        <row r="2498">
          <cell r="A2498">
            <v>12873</v>
          </cell>
          <cell r="B2498" t="str">
            <v>IMPERMEABILIZADOR</v>
          </cell>
          <cell r="C2498" t="str">
            <v xml:space="preserve">H     </v>
          </cell>
          <cell r="D2498" t="str">
            <v>13,22</v>
          </cell>
        </row>
        <row r="2499">
          <cell r="A2499">
            <v>41076</v>
          </cell>
          <cell r="B2499" t="str">
            <v>IMPERMEABILIZADOR (MENSALISTA)</v>
          </cell>
          <cell r="C2499" t="str">
            <v xml:space="preserve">MES   </v>
          </cell>
          <cell r="D2499" t="str">
            <v>2.304,26</v>
          </cell>
        </row>
        <row r="2500">
          <cell r="A2500">
            <v>140</v>
          </cell>
          <cell r="B2500" t="str">
            <v>IMPERMEABILIZANTE FLEXIVEL BRANCO DE BASE ACRILICA PARA COBERTURAS</v>
          </cell>
          <cell r="C2500" t="str">
            <v xml:space="preserve">KG    </v>
          </cell>
          <cell r="D2500" t="str">
            <v>18,14</v>
          </cell>
        </row>
        <row r="2501">
          <cell r="A2501">
            <v>151</v>
          </cell>
          <cell r="B2501" t="str">
            <v>IMPERMEABILIZANTE INCOLOR PARA TRATAMENTO DE FACHADAS E TELHAS, BASE SILICONE</v>
          </cell>
          <cell r="C2501" t="str">
            <v xml:space="preserve">L     </v>
          </cell>
          <cell r="D2501" t="str">
            <v>26,77</v>
          </cell>
        </row>
        <row r="2502">
          <cell r="A2502">
            <v>7340</v>
          </cell>
          <cell r="B2502" t="str">
            <v>IMUNIZANTE PARA MADEIRA, INCOLOR</v>
          </cell>
          <cell r="C2502" t="str">
            <v xml:space="preserve">L     </v>
          </cell>
          <cell r="D2502" t="str">
            <v>20,85</v>
          </cell>
        </row>
        <row r="2503">
          <cell r="A2503">
            <v>2701</v>
          </cell>
          <cell r="B2503" t="str">
            <v>INSTALADOR DE TUBULACOES (TUBOS/EQUIPAMENTOS)</v>
          </cell>
          <cell r="C2503" t="str">
            <v xml:space="preserve">H     </v>
          </cell>
          <cell r="D2503" t="str">
            <v>29,57</v>
          </cell>
        </row>
        <row r="2504">
          <cell r="A2504">
            <v>40929</v>
          </cell>
          <cell r="B2504" t="str">
            <v>INSTALADOR DE TUBULACOES (TUBOS/EQUIPAMENTOS) (MENSALISTA)</v>
          </cell>
          <cell r="C2504" t="str">
            <v xml:space="preserve">MES   </v>
          </cell>
          <cell r="D2504" t="str">
            <v>5.155,36</v>
          </cell>
        </row>
        <row r="2505">
          <cell r="A2505">
            <v>38114</v>
          </cell>
          <cell r="B2505" t="str">
            <v>INTERRUPTOR BIPOLAR SIMPLES 10 A, 250 V (APENAS MODULO)</v>
          </cell>
          <cell r="C2505" t="str">
            <v xml:space="preserve">UN    </v>
          </cell>
          <cell r="D2505" t="str">
            <v>13,56</v>
          </cell>
        </row>
        <row r="2506">
          <cell r="A2506">
            <v>38064</v>
          </cell>
          <cell r="B2506" t="str">
            <v>INTERRUPTOR BIPOLAR 10A, 250V, CONJUNTO MONTADO PARA EMBUTIR 4" X 2" (PLACA + SUPORTE + MODULO)</v>
          </cell>
          <cell r="C2506" t="str">
            <v xml:space="preserve">UN    </v>
          </cell>
          <cell r="D2506" t="str">
            <v>15,16</v>
          </cell>
        </row>
        <row r="2507">
          <cell r="A2507">
            <v>38115</v>
          </cell>
          <cell r="B2507" t="str">
            <v>INTERRUPTOR INTERMEDIARIO 10 A, 250 V (APENAS MODULO)</v>
          </cell>
          <cell r="C2507" t="str">
            <v xml:space="preserve">UN    </v>
          </cell>
          <cell r="D2507" t="str">
            <v>14,48</v>
          </cell>
        </row>
        <row r="2508">
          <cell r="A2508">
            <v>38065</v>
          </cell>
          <cell r="B2508" t="str">
            <v>INTERRUPTOR INTERMEDIARIO 10A, 250V, CONJUNTO MONTADO PARA EMBUTIR 4" X 2" (PLACA + SUPORTE + MODULO)</v>
          </cell>
          <cell r="C2508" t="str">
            <v xml:space="preserve">UN    </v>
          </cell>
          <cell r="D2508" t="str">
            <v>21,51</v>
          </cell>
        </row>
        <row r="2509">
          <cell r="A2509">
            <v>38078</v>
          </cell>
          <cell r="B2509" t="str">
            <v>INTERRUPTOR PARALELO + TOMADA 2P+T 10A, 250V, CONJUNTO MONTADO PARA EMBUTIR 4" X 2" (PLACA + SUPORTE + MODULOS)</v>
          </cell>
          <cell r="C2509" t="str">
            <v xml:space="preserve">UN    </v>
          </cell>
          <cell r="D2509" t="str">
            <v>12,55</v>
          </cell>
        </row>
        <row r="2510">
          <cell r="A2510">
            <v>38113</v>
          </cell>
          <cell r="B2510" t="str">
            <v>INTERRUPTOR PARALELO 10A, 250V (APENAS MODULO)</v>
          </cell>
          <cell r="C2510" t="str">
            <v xml:space="preserve">UN    </v>
          </cell>
          <cell r="D2510" t="str">
            <v>6,82</v>
          </cell>
        </row>
        <row r="2511">
          <cell r="A2511">
            <v>38063</v>
          </cell>
          <cell r="B2511" t="str">
            <v>INTERRUPTOR PARALELO 10A, 250V, CONJUNTO MONTADO PARA EMBUTIR 4" X 2" (PLACA + SUPORTE + MODULO)</v>
          </cell>
          <cell r="C2511" t="str">
            <v xml:space="preserve">UN    </v>
          </cell>
          <cell r="D2511" t="str">
            <v>7,31</v>
          </cell>
        </row>
        <row r="2512">
          <cell r="A2512">
            <v>38080</v>
          </cell>
          <cell r="B2512" t="str">
            <v>INTERRUPTOR SIMPLES + INTERRUPTOR PARALELO + TOMADA 2P+T 10A, 250V, CONJUNTO MONTADO PARA EMBUTIR 4" X 2" (PLACA + SUPORTE + MODULOS)</v>
          </cell>
          <cell r="C2512" t="str">
            <v xml:space="preserve">UN    </v>
          </cell>
          <cell r="D2512" t="str">
            <v>21,80</v>
          </cell>
        </row>
        <row r="2513">
          <cell r="A2513">
            <v>38069</v>
          </cell>
          <cell r="B2513" t="str">
            <v>INTERRUPTOR SIMPLES + INTERRUPTOR PARALELO 10A, 250V, CONJUNTO MONTADO PARA EMBUTIR 4" X 2" (PLACA + SUPORTE + MODULOS)</v>
          </cell>
          <cell r="C2513" t="str">
            <v xml:space="preserve">UN    </v>
          </cell>
          <cell r="D2513" t="str">
            <v>11,92</v>
          </cell>
        </row>
        <row r="2514">
          <cell r="A2514">
            <v>38077</v>
          </cell>
          <cell r="B2514" t="str">
            <v>INTERRUPTOR SIMPLES + TOMADA 2P+T 10A, 250V, CONJUNTO MONTADO PARA EMBUTIR 4" X 2" (PLACA + SUPORTE + MODULOS)</v>
          </cell>
          <cell r="C2514" t="str">
            <v xml:space="preserve">UN    </v>
          </cell>
          <cell r="D2514" t="str">
            <v>11,65</v>
          </cell>
        </row>
        <row r="2515">
          <cell r="A2515">
            <v>38073</v>
          </cell>
          <cell r="B2515" t="str">
            <v>INTERRUPTOR SIMPLES + 2 INTERRUPTORES PARALELOS 10A, 250V, CONJUNTO MONTADO PARA EMBUTIR 4" X 2" (PLACA + SUPORTE + MODULOS)</v>
          </cell>
          <cell r="C2515" t="str">
            <v xml:space="preserve">UN    </v>
          </cell>
          <cell r="D2515" t="str">
            <v>17,75</v>
          </cell>
        </row>
        <row r="2516">
          <cell r="A2516">
            <v>38112</v>
          </cell>
          <cell r="B2516" t="str">
            <v>INTERRUPTOR SIMPLES 10A, 250V (APENAS MODULO)</v>
          </cell>
          <cell r="C2516" t="str">
            <v xml:space="preserve">UN    </v>
          </cell>
          <cell r="D2516" t="str">
            <v>5,23</v>
          </cell>
        </row>
        <row r="2517">
          <cell r="A2517">
            <v>38062</v>
          </cell>
          <cell r="B2517" t="str">
            <v>INTERRUPTOR SIMPLES 10A, 250V, CONJUNTO MONTADO PARA EMBUTIR 4" X 2" (PLACA + SUPORTE + MODULO)</v>
          </cell>
          <cell r="C2517" t="str">
            <v xml:space="preserve">UN    </v>
          </cell>
          <cell r="D2517" t="str">
            <v>5,37</v>
          </cell>
        </row>
        <row r="2518">
          <cell r="A2518">
            <v>12128</v>
          </cell>
          <cell r="B2518" t="str">
            <v>INTERRUPTOR SIMPLES 10A, 250V, CONJUNTO MONTADO PARA SOBREPOR 4" X 2" (CAIXA + MODULO)</v>
          </cell>
          <cell r="C2518" t="str">
            <v xml:space="preserve">UN    </v>
          </cell>
          <cell r="D2518" t="str">
            <v>7,18</v>
          </cell>
        </row>
        <row r="2519">
          <cell r="A2519">
            <v>12129</v>
          </cell>
          <cell r="B2519" t="str">
            <v>INTERRUPTOR SIMPLES 10A, 250V, CONJUNTO MONTADO PARA SOBREPOR 4" X 2" (CAIXA + 2 MODULOS)</v>
          </cell>
          <cell r="C2519" t="str">
            <v xml:space="preserve">UN    </v>
          </cell>
          <cell r="D2519" t="str">
            <v>9,49</v>
          </cell>
        </row>
        <row r="2520">
          <cell r="A2520">
            <v>38081</v>
          </cell>
          <cell r="B2520" t="str">
            <v>INTERRUPTORES PARALELOS (2 MODULOS) + TOMADA 2P+T 10A, 250V, CONJUNTO MONTADO PARA EMBUTIR 4" X 2" (PLACA + SUPORTE + MODULOS)</v>
          </cell>
          <cell r="C2520" t="str">
            <v xml:space="preserve">UN    </v>
          </cell>
          <cell r="D2520" t="str">
            <v>18,49</v>
          </cell>
        </row>
        <row r="2521">
          <cell r="A2521">
            <v>38070</v>
          </cell>
          <cell r="B2521" t="str">
            <v>INTERRUPTORES PARALELOS (2 MODULOS) 10A, 250V, CONJUNTO MONTADO PARA EMBUTIR 4" X 2" (PLACA + SUPORTE + MODULOS)</v>
          </cell>
          <cell r="C2521" t="str">
            <v xml:space="preserve">UN    </v>
          </cell>
          <cell r="D2521" t="str">
            <v>12,74</v>
          </cell>
        </row>
        <row r="2522">
          <cell r="A2522">
            <v>38074</v>
          </cell>
          <cell r="B2522" t="str">
            <v>INTERRUPTORES PARALELOS (3 MODULOS) 10A, 250V, CONJUNTO MONTADO PARA EMBUTIR 4" X 2" (PLACA + SUPORTE + MODULO)</v>
          </cell>
          <cell r="C2522" t="str">
            <v xml:space="preserve">UN    </v>
          </cell>
          <cell r="D2522" t="str">
            <v>19,37</v>
          </cell>
        </row>
        <row r="2523">
          <cell r="A2523">
            <v>38079</v>
          </cell>
          <cell r="B2523" t="str">
            <v>INTERRUPTORES SIMPLES (2 MODULOS) + TOMADA 2P+T 10A, 250V, CONJUNTO MONTADO PARA EMBUTIR 4" X 2" (PLACA + SUPORTE + MODULOS)</v>
          </cell>
          <cell r="C2523" t="str">
            <v xml:space="preserve">UN    </v>
          </cell>
          <cell r="D2523" t="str">
            <v>16,63</v>
          </cell>
        </row>
        <row r="2524">
          <cell r="A2524">
            <v>38072</v>
          </cell>
          <cell r="B2524" t="str">
            <v>INTERRUPTORES SIMPLES (2 MODULOS) + 1 INTERRUPTOR PARALELO 10A, 250V, CONJUNTO MONTADO PARA EMBUTIR 4" X 2" (PLACA + SUPORTE + MODULOS)</v>
          </cell>
          <cell r="C2524" t="str">
            <v xml:space="preserve">UN    </v>
          </cell>
          <cell r="D2524" t="str">
            <v>15,98</v>
          </cell>
        </row>
        <row r="2525">
          <cell r="A2525">
            <v>38068</v>
          </cell>
          <cell r="B2525" t="str">
            <v>INTERRUPTORES SIMPLES (2 MODULOS) 10A, 250V, CONJUNTO MONTADO PARA EMBUTIR 4" X 2" (PLACA + SUPORTE + MODULOS)</v>
          </cell>
          <cell r="C2525" t="str">
            <v xml:space="preserve">UN    </v>
          </cell>
          <cell r="D2525" t="str">
            <v>11,03</v>
          </cell>
        </row>
        <row r="2526">
          <cell r="A2526">
            <v>38071</v>
          </cell>
          <cell r="B2526" t="str">
            <v>INTERRUPTORES SIMPLES (3 MODULOS) 10A, 250V, CONJUNTO MONTADO PARA EMBUTIR 4" X 2" (PLACA + SUPORTE + MODULOS)</v>
          </cell>
          <cell r="C2526" t="str">
            <v xml:space="preserve">UN    </v>
          </cell>
          <cell r="D2526" t="str">
            <v>13,19</v>
          </cell>
        </row>
        <row r="2527">
          <cell r="A2527">
            <v>38412</v>
          </cell>
          <cell r="B2527" t="str">
            <v>INVERSOR DE SOLDA MONOFASICO DE 160 A, POTENCIA DE 5400 W, TENSAO DE 220 V, TURBO VENTILADO, PROTECAO POR FUSIVEL TERMICO, PARA ELETRODOS DE 2,0 A 4,0 MM</v>
          </cell>
          <cell r="C2527" t="str">
            <v xml:space="preserve">UN    </v>
          </cell>
          <cell r="D2527" t="str">
            <v>1.009,90</v>
          </cell>
        </row>
        <row r="2528">
          <cell r="A2528">
            <v>3405</v>
          </cell>
          <cell r="B2528" t="str">
            <v>ISOLADOR DE PORCELANA SUSPENSO, DISCO TIPO GARFO OLHAL, DIAMETRO DE 152 MM, PARA TENSAO DE *15* KV</v>
          </cell>
          <cell r="C2528" t="str">
            <v xml:space="preserve">UN    </v>
          </cell>
          <cell r="D2528" t="str">
            <v>65,92</v>
          </cell>
        </row>
        <row r="2529">
          <cell r="A2529">
            <v>3394</v>
          </cell>
          <cell r="B2529" t="str">
            <v>ISOLADOR DE PORCELANA, TIPO BUCHA, PARA TENSAO DE *15* KV</v>
          </cell>
          <cell r="C2529" t="str">
            <v xml:space="preserve">UN    </v>
          </cell>
          <cell r="D2529" t="str">
            <v>348,01</v>
          </cell>
        </row>
        <row r="2530">
          <cell r="A2530">
            <v>3393</v>
          </cell>
          <cell r="B2530" t="str">
            <v>ISOLADOR DE PORCELANA, TIPO BUCHA, PARA TENSAO DE *35* KV</v>
          </cell>
          <cell r="C2530" t="str">
            <v xml:space="preserve">UN    </v>
          </cell>
          <cell r="D2530" t="str">
            <v>592,53</v>
          </cell>
        </row>
        <row r="2531">
          <cell r="A2531">
            <v>3406</v>
          </cell>
          <cell r="B2531" t="str">
            <v>ISOLADOR DE PORCELANA, TIPO PINO MONOCORPO, PARA TENSAO DE *15* KV</v>
          </cell>
          <cell r="C2531" t="str">
            <v xml:space="preserve">UN    </v>
          </cell>
          <cell r="D2531" t="str">
            <v>20,18</v>
          </cell>
        </row>
        <row r="2532">
          <cell r="A2532">
            <v>3395</v>
          </cell>
          <cell r="B2532" t="str">
            <v>ISOLADOR DE PORCELANA, TIPO PINO MONOCORPO, PARA TENSAO DE *35* KV</v>
          </cell>
          <cell r="C2532" t="str">
            <v xml:space="preserve">UN    </v>
          </cell>
          <cell r="D2532" t="str">
            <v>85,13</v>
          </cell>
        </row>
        <row r="2533">
          <cell r="A2533">
            <v>3398</v>
          </cell>
          <cell r="B2533" t="str">
            <v>ISOLADOR DE PORCELANA, TIPO ROLDANA, DIMENSOES DE *72* X *72* MM, PARA USO EM BAIXA TENSAO</v>
          </cell>
          <cell r="C2533" t="str">
            <v xml:space="preserve">UN    </v>
          </cell>
          <cell r="D2533" t="str">
            <v>4,04</v>
          </cell>
        </row>
        <row r="2534">
          <cell r="A2534">
            <v>34379</v>
          </cell>
          <cell r="B2534" t="str">
            <v>JANELA BASCULANTE EM ALUMINIO, 100 X 100 CM (A X L), ACABAMENTO ACET OU BRILHANTE, BATENTE/REQUADRO DE 3 A 14 CM, COM VIDRO, SEM GUARNICAO/ALIZAR</v>
          </cell>
          <cell r="C2534" t="str">
            <v xml:space="preserve">UN    </v>
          </cell>
          <cell r="D2534" t="str">
            <v>220,29</v>
          </cell>
        </row>
        <row r="2535">
          <cell r="A2535">
            <v>34378</v>
          </cell>
          <cell r="B2535" t="str">
            <v>JANELA BASCULANTE EM ALUMINIO, 100 X 80 CM (A X L), ACABAMENTO ACET OU BRILHANTE, BATENTE/REQUADRO DE 3 A 14 CM, COM VIDRO, SEM GUARNICAO/ALIZAR</v>
          </cell>
          <cell r="C2535" t="str">
            <v xml:space="preserve">UN    </v>
          </cell>
          <cell r="D2535" t="str">
            <v>177,43</v>
          </cell>
        </row>
        <row r="2536">
          <cell r="A2536">
            <v>34377</v>
          </cell>
          <cell r="B2536" t="str">
            <v>JANELA BASCULANTE EM ALUMINIO, 80 X 60 CM (A X L), ACABAMENTO ACET OU BRILHANTE, BATENTE/REQUADRO DE 3 A 14 CM, COM VIDRO, SEM GUARNICAO/ALIZAR</v>
          </cell>
          <cell r="C2536" t="str">
            <v xml:space="preserve">UN    </v>
          </cell>
          <cell r="D2536" t="str">
            <v>163,63</v>
          </cell>
        </row>
        <row r="2537">
          <cell r="A2537">
            <v>581</v>
          </cell>
          <cell r="B2537" t="str">
            <v>JANELA BASCULANTE EM ALUMINIO, 80 X 60 CM (A X L), BATENTE/REQUADRO DE 3 A 14 CM, COM VIDRO, SEM GUARNICAO/ALIZAR</v>
          </cell>
          <cell r="C2537" t="str">
            <v xml:space="preserve">M2    </v>
          </cell>
          <cell r="D2537" t="str">
            <v>310,79</v>
          </cell>
        </row>
        <row r="2538">
          <cell r="A2538">
            <v>40662</v>
          </cell>
          <cell r="B2538" t="str">
            <v>JANELA BASCULANTE EM MADEIRA PINUS/ EUCALIPTO/ TAUARI/ VIROLA OU EQUIVALENTE DA REGIAO, *60 X 60*, CAIXA DO BATENTE/ MARCO E = *10* CM, 2 BASCULAS PARA VIDRO, COM FERRAGENS (SEM VIDRO, SEM GUARNICAO/ALIZAR E SEM ACABAMENTO)</v>
          </cell>
          <cell r="C2538" t="str">
            <v xml:space="preserve">UN    </v>
          </cell>
          <cell r="D2538" t="str">
            <v>201,19</v>
          </cell>
        </row>
        <row r="2539">
          <cell r="A2539">
            <v>3437</v>
          </cell>
          <cell r="B2539" t="str">
            <v>JANELA BASCULANTE EM MADEIRA PINUS/ EUCALIPTO/ TAUARI/ VIROLA OU EQUIVALENTE DA REGIAO, CAIXA DO BATENTE/ MARCO *10* CM, *2* FOLHAS BASCULANTES PARA VIDRO, COM FERRAGENS (SEM VIDRO, SEM GUARNICAO/ALIZAR E SEM ACABAMENTO)</v>
          </cell>
          <cell r="C2539" t="str">
            <v xml:space="preserve">M2    </v>
          </cell>
          <cell r="D2539" t="str">
            <v>558,88</v>
          </cell>
        </row>
        <row r="2540">
          <cell r="A2540">
            <v>11190</v>
          </cell>
          <cell r="B2540" t="str">
            <v>JANELA BASCULANTE, ACO, COM BATENTE/REQUADRO, 60 X 60 CM (SEM VIDROS)</v>
          </cell>
          <cell r="C2540" t="str">
            <v xml:space="preserve">UN    </v>
          </cell>
          <cell r="D2540" t="str">
            <v>167,90</v>
          </cell>
        </row>
        <row r="2541">
          <cell r="A2541">
            <v>3428</v>
          </cell>
          <cell r="B2541" t="str">
            <v>JANELA DE ABRIR EM MADEIRA IMBUIA/CEDRO ARANA/CEDRO ROSA OU EQUIVALENTE DA REGIAO, CAIXA DO BATENTE/MARCO *10* CM, 2 FOLHAS DE ABRIR TIPO VENEZIANA E 2 FOLHAS DE ABRIR PARA VIDRO, COM GUARNICAO/ALIZAR, COM FERRAGENS, (SEM VIDRO E SEM ACABAMENTO)</v>
          </cell>
          <cell r="C2541" t="str">
            <v xml:space="preserve">M2    </v>
          </cell>
          <cell r="D2541" t="str">
            <v>829,00</v>
          </cell>
        </row>
        <row r="2542">
          <cell r="A2542">
            <v>3429</v>
          </cell>
          <cell r="B2542" t="str">
            <v>JANELA DE ABRIR EM MADEIRA PINUS/EUCALIPTO/ TAUARI/ VIROLA OU EQUIVALENTE DA REGIAO, CAIXA DO BATENTE/MARCO *10* CM, 2 FOLHAS DE ABRIR TIPO VENEZIANA E 2 FOLHAS GUILHOTINA PARA VIDRO, COM FERRAGENS (SEM VIDRO,SEM GUARNICAO/ALIZAR E SEM ACABAMENTO)</v>
          </cell>
          <cell r="C2542" t="str">
            <v xml:space="preserve">M2    </v>
          </cell>
          <cell r="D2542" t="str">
            <v>473,64</v>
          </cell>
        </row>
        <row r="2543">
          <cell r="A2543">
            <v>34371</v>
          </cell>
          <cell r="B2543" t="str">
            <v>JANELA DE CORRER EM ALUMINIO, VENEZIANA, 120  X 150 CM (A X L), 3 FLS (2 VENEZIANAS E 1 VIDRO), SEM BANDEIRA, ACABAMENTO ACET OU BRILHANTE, BATENTE/REQUADRO DE 6 A 14 CM, COM VIDRO, SEM GUARNICAO/ALIZAR</v>
          </cell>
          <cell r="C2543" t="str">
            <v xml:space="preserve">UN    </v>
          </cell>
          <cell r="D2543" t="str">
            <v>598,94</v>
          </cell>
        </row>
        <row r="2544">
          <cell r="A2544">
            <v>34370</v>
          </cell>
          <cell r="B2544" t="str">
            <v>JANELA DE CORRER EM ALUMINIO, VENEZIANA, 120 X 120 CM (A X L), 3 FLS (2 VENEZIANAS E 1 VIDRO), SEM BANDEIRA, ACABAMENTO ACET OU BRILHANTE, BATENTE/REQUADRO DE 6 A 14 CM, COM VIDRO, SEM GUARNICAO/ALIZAR</v>
          </cell>
          <cell r="C2544" t="str">
            <v xml:space="preserve">UN    </v>
          </cell>
          <cell r="D2544" t="str">
            <v>496,70</v>
          </cell>
        </row>
        <row r="2545">
          <cell r="A2545">
            <v>34372</v>
          </cell>
          <cell r="B2545" t="str">
            <v>JANELA DE CORRER EM ALUMINIO, VENEZIANA, 120 X 150 CM (A X L), 6 FLS (4 VENEZIANAS E 2 VIDROS), SEM BANDEIRA, ACABAMENTO ACET OU BRILHANTE, BATENTE/REQUADRO DE 6 A 14 CM, COM VIDRO, SEM GUARNICAO/ALIZAR</v>
          </cell>
          <cell r="C2545" t="str">
            <v xml:space="preserve">UN    </v>
          </cell>
          <cell r="D2545" t="str">
            <v>690,98</v>
          </cell>
        </row>
        <row r="2546">
          <cell r="A2546">
            <v>34373</v>
          </cell>
          <cell r="B2546" t="str">
            <v>JANELA DE CORRER EM ALUMINIO, VENEZIANA, 120 X 200 CM (A X L), 6 FLS (4 VENEZIANAS E 2 VIDROS), SEM BANDEIRA, ACABAMENTO ACET OU BRILHANTE,  BATENTE/REQUADRO DE 6 A 14 CM, COM VIDRO, SEM GUARNICAO/ALIZAR</v>
          </cell>
          <cell r="C2546" t="str">
            <v xml:space="preserve">UN    </v>
          </cell>
          <cell r="D2546" t="str">
            <v>855,34</v>
          </cell>
        </row>
        <row r="2547">
          <cell r="A2547">
            <v>36896</v>
          </cell>
          <cell r="B2547" t="str">
            <v>JANELA DE CORRER EM ALUMINIO, 100 X 120 CM (A X L), 2 FLS,  SEM BANDEIRA,  ACABAMENTO ACET OU BRILHANTE, BATENTE/REQUADRO DE 6 A 14 CM, COM VIDRO, SEM GUARNICAO</v>
          </cell>
          <cell r="C2547" t="str">
            <v xml:space="preserve">UN    </v>
          </cell>
          <cell r="D2547" t="str">
            <v>285,00</v>
          </cell>
        </row>
        <row r="2548">
          <cell r="A2548">
            <v>34367</v>
          </cell>
          <cell r="B2548" t="str">
            <v>JANELA DE CORRER EM ALUMINIO, 100 X 150 CM (A X L), 2 FLS,  SEM BANDEIRA,  ACABAMENTO ACET OU BRILHANTE, BATENTE/REQUADRO DE 6 A 14 CM, COM VIDRO, SEM GUARNICAO/ALIZAR</v>
          </cell>
          <cell r="C2548" t="str">
            <v xml:space="preserve">UN    </v>
          </cell>
          <cell r="D2548" t="str">
            <v>334,77</v>
          </cell>
        </row>
        <row r="2549">
          <cell r="A2549">
            <v>36884</v>
          </cell>
          <cell r="B2549" t="str">
            <v>JANELA DE CORRER EM ALUMINIO, 100 X 150 CM (A X L), 4 FLS, SEM BANDEIRA, ACABAMENTO ACET OU BRILHANTE, BATENTE/REQUADRO DE 6 A 14 CM, COM VIDRO, SEM GUARNICAO/ALIZAR</v>
          </cell>
          <cell r="C2549" t="str">
            <v xml:space="preserve">M2    </v>
          </cell>
          <cell r="D2549" t="str">
            <v>277,27</v>
          </cell>
        </row>
        <row r="2550">
          <cell r="A2550">
            <v>36897</v>
          </cell>
          <cell r="B2550" t="str">
            <v>JANELA DE CORRER EM ALUMINIO, 100 X 150 CM (A X L), 4 FLS, SEM BANDEIRA, ACABAMENTO ACET OU BRILHANTE, BATENTE/REQUADRO DE 6 A 14 CM, COM VIDRO, SEM GUARNICAO/ALIZAR</v>
          </cell>
          <cell r="C2550" t="str">
            <v xml:space="preserve">UN    </v>
          </cell>
          <cell r="D2550" t="str">
            <v>394,77</v>
          </cell>
        </row>
        <row r="2551">
          <cell r="A2551">
            <v>597</v>
          </cell>
          <cell r="B2551" t="str">
            <v>JANELA DE CORRER EM ALUMINIO, 100 X 150 CM (A X L), 4 FLS, SEM BANDEIRA, ACABAMENTO ACET OU BRILHANTE, COM VIDRO, COM GUARNICAO PARA 1 FACE</v>
          </cell>
          <cell r="C2551" t="str">
            <v xml:space="preserve">M2    </v>
          </cell>
          <cell r="D2551" t="str">
            <v>291,59</v>
          </cell>
        </row>
        <row r="2552">
          <cell r="A2552">
            <v>34369</v>
          </cell>
          <cell r="B2552" t="str">
            <v>JANELA DE CORRER EM ALUMINIO, 100 X 200 CM, 4 FLS,  BANDEIRA COM BASCULA,  ACABAMENTO ACET OU BRILHANTE, BATENTE/REQUADRO DE 6 A 14 CM, COM VIDRO, SEM GUARNICAO/ALIZAR</v>
          </cell>
          <cell r="C2552" t="str">
            <v xml:space="preserve">UN    </v>
          </cell>
          <cell r="D2552" t="str">
            <v>467,72</v>
          </cell>
        </row>
        <row r="2553">
          <cell r="A2553">
            <v>34362</v>
          </cell>
          <cell r="B2553" t="str">
            <v>JANELA DE CORRER EM ALUMINIO, 120 X 120 CM (A X L), 2 FLS, SEM BANDEIRA, ACABAMENTO ACET OU BRILHANTE,  BATENTE/REQUADRO DE 6 A 14 CM, COM VIDRO, SEM GUARNICAO/ALIZAR</v>
          </cell>
          <cell r="C2553" t="str">
            <v xml:space="preserve">UN    </v>
          </cell>
          <cell r="D2553" t="str">
            <v>324,54</v>
          </cell>
        </row>
        <row r="2554">
          <cell r="A2554">
            <v>34363</v>
          </cell>
          <cell r="B2554" t="str">
            <v>JANELA DE CORRER EM ALUMINIO, 120 X 150 CM (A X L), 2 FLS, SEM BANDEIRA, ACABAMENTO ACET OU BRILHANTE, BATENTE/REQUADRO DE 6 A 14 CM, COM VIDRO, SEM GUARNICAO/ALIZAR</v>
          </cell>
          <cell r="C2554" t="str">
            <v xml:space="preserve">UN    </v>
          </cell>
          <cell r="D2554" t="str">
            <v>366,81</v>
          </cell>
        </row>
        <row r="2555">
          <cell r="A2555">
            <v>34364</v>
          </cell>
          <cell r="B2555" t="str">
            <v>JANELA DE CORRER EM ALUMINIO, 120 X 150 CM (A X L), 4 FLS, BANDEIRA COM BASCULA,  ACABAMENTO ACET OU BRILHANTE, BATENTE/REQUADRO DE 6 A 14 CM, COM VIDRO, SEM GUARNICAO/ALIZAR</v>
          </cell>
          <cell r="C2555" t="str">
            <v xml:space="preserve">UN    </v>
          </cell>
          <cell r="D2555" t="str">
            <v>457,50</v>
          </cell>
        </row>
        <row r="2556">
          <cell r="A2556">
            <v>34365</v>
          </cell>
          <cell r="B2556" t="str">
            <v>JANELA DE CORRER EM ALUMINIO, 120 X 200 CM (A X L), 4 FLS, BANDEIRA COM BASCULA,  ACABAMENTO ACET OU BRILHANTE, BATENTE/REQUADRO DE 6 A 14 CM, COM VIDRO, SEM GUARNICAO/ALIZAR</v>
          </cell>
          <cell r="C2556" t="str">
            <v xml:space="preserve">UN    </v>
          </cell>
          <cell r="D2556" t="str">
            <v>515,45</v>
          </cell>
        </row>
        <row r="2557">
          <cell r="A2557">
            <v>40659</v>
          </cell>
          <cell r="B2557" t="str">
            <v>JANELA DE 6 FOLHAS DE CORRER EM MADEIRA CEDRINHO/ ANGELIM COMERCIAL/ CURUPIXA/ CUMARU OU EQUIVALENTE DA REGIAO, CAIXA DO BATENTE/MARCO *10* CM, 2 FOLHAS DE CORRER VENEZIANA, 2 FOLHAS FIXAS VENEZIANA E 2 FOLHAS DE CORRER PARA VIDRO, COM FERRAGENS (SEM VIDR</v>
          </cell>
          <cell r="C2557" t="str">
            <v xml:space="preserve">M2    </v>
          </cell>
          <cell r="D2557" t="str">
            <v>790,73</v>
          </cell>
        </row>
        <row r="2558">
          <cell r="A2558">
            <v>40660</v>
          </cell>
          <cell r="B2558" t="str">
            <v>JANELA DE 6 FOLHAS DE CORRER EM MADEIRA IMBUIA/CEDRO ARANA/CEDRO ROSA OU EQUIVALENTE DA REGIAO, CAIXA DO BATENTE/MARCO *10* CM, 2 FOLHAS DE CORRER VENEZIANA, 2 FOLHAS FIXAS VENEZIANA E 2 FOLHAS DE CORRER PARA VIDRO, COM FERRAGENS (SEM VIDRO, SEM ACABAMENT</v>
          </cell>
          <cell r="C2558" t="str">
            <v xml:space="preserve">M2    </v>
          </cell>
          <cell r="D2558" t="str">
            <v>1.002,16</v>
          </cell>
        </row>
        <row r="2559">
          <cell r="A2559">
            <v>40661</v>
          </cell>
          <cell r="B2559" t="str">
            <v>JANELA DE 6 FOLHAS DE CORRER EM MADEIRA PINUS/ EUCALIPTO/ TAUARI/ VIROLA OU  EQUIVALENTE DA REGIAO, CAIXA DO BATENTE/MARCO *10* CM, 2 FOLHAS DE CORRER VENEZIANA, 2 FOLHAS FIXAS VENEZIANA E 2 FOLHAS DE CORRER PARA VIDRO, COM FERRAGENS (SEM VIDRO, SEM ACABA</v>
          </cell>
          <cell r="C2559" t="str">
            <v xml:space="preserve">M2    </v>
          </cell>
          <cell r="D2559" t="str">
            <v>616,15</v>
          </cell>
        </row>
        <row r="2560">
          <cell r="A2560">
            <v>3421</v>
          </cell>
          <cell r="B2560" t="str">
            <v>JANELA EM MADEIRA CEDRINHO/ ANGELIM COMERCIAL/ CURUPIXA/ CUMARU OU EQUIVALENTE DA REGIAO, CAIXA DO BATENTE/MARCO *10* CM, 2 FOLHAS DE ABRIR TIPO VENEZIANA E 2 FOLHAS GUILHOTINA PARA VIDRO, COM GUARNICAO/ALIZAR, COM FERRAGENS (SEM VIDRO E SEM ACABAMENTO)</v>
          </cell>
          <cell r="C2560" t="str">
            <v xml:space="preserve">M2    </v>
          </cell>
          <cell r="D2560" t="str">
            <v>620,87</v>
          </cell>
        </row>
        <row r="2561">
          <cell r="A2561">
            <v>599</v>
          </cell>
          <cell r="B2561" t="str">
            <v>JANELA FIXA EM ALUMINIO, 60  X 80 CM (A X L), BATENTE/REQUADRO DE 3 A 14 CM, COM VIDRO, SEM GUARNICAO/ALIZAR</v>
          </cell>
          <cell r="C2561" t="str">
            <v xml:space="preserve">M2    </v>
          </cell>
          <cell r="D2561" t="str">
            <v>247,15</v>
          </cell>
        </row>
        <row r="2562">
          <cell r="A2562">
            <v>34380</v>
          </cell>
          <cell r="B2562" t="str">
            <v>JANELA FIXA EM ALUMINIO, 60 X 80 CM (A X L), BATENTE/REQUADRO DE 3 A 14 CM, COM VIDRO, SEM GUARNICAO/ALIZAR</v>
          </cell>
          <cell r="C2562" t="str">
            <v xml:space="preserve">UN    </v>
          </cell>
          <cell r="D2562" t="str">
            <v>128,18</v>
          </cell>
        </row>
        <row r="2563">
          <cell r="A2563">
            <v>34381</v>
          </cell>
          <cell r="B2563" t="str">
            <v>JANELA MAXIM AR EM ALUMINIO, 80 X 60 CM (A X L), BATENTE/REQUADRO DE 4 A 14 CM, COM VIDRO, SEM GUARNICAO/ALIZAR</v>
          </cell>
          <cell r="C2563" t="str">
            <v xml:space="preserve">UN    </v>
          </cell>
          <cell r="D2563" t="str">
            <v>167,04</v>
          </cell>
        </row>
        <row r="2564">
          <cell r="A2564">
            <v>601</v>
          </cell>
          <cell r="B2564" t="str">
            <v>JANELA MAXIM AR EM ALUMINIO, 80 X 60 CM (A X L), BATENTE/REQUADRO DE 4 A 14 CM, COM VIDRO, SEM GUARNICAO/ALIZAR</v>
          </cell>
          <cell r="C2564" t="str">
            <v xml:space="preserve">M2    </v>
          </cell>
          <cell r="D2564" t="str">
            <v>333,41</v>
          </cell>
        </row>
        <row r="2565">
          <cell r="A2565">
            <v>3423</v>
          </cell>
          <cell r="B2565" t="str">
            <v>JANELA MAXIM AR EM MADEIRA CEDRINHO/ ANGELIM COMERCIAL/ CURUPIXA/ CUMARU OU EQUIVALENTE DA REGIAO, CAIXA DO BATENTE/MARCO *10* CM, 1 FOLHA  PARA VIDRO, COM GUARNICAO/ALIZAR, COM FERRAGENS, (SEM VIDRO E SEM ACABAMENTO)</v>
          </cell>
          <cell r="C2565" t="str">
            <v xml:space="preserve">M2    </v>
          </cell>
          <cell r="D2565" t="str">
            <v>875,57</v>
          </cell>
        </row>
        <row r="2566">
          <cell r="A2566">
            <v>34797</v>
          </cell>
          <cell r="B2566" t="str">
            <v>JANELA MAXIMO AR, ACO, BATENTE / REQUADRO DE 6 A 14 CM, PINT ANTICORROSIVA, SEM VIDRO, COM GRADE, 1 FL, 60  X 80 CM (A X L)</v>
          </cell>
          <cell r="C2566" t="str">
            <v xml:space="preserve">UN    </v>
          </cell>
          <cell r="D2566" t="str">
            <v>365,71</v>
          </cell>
        </row>
        <row r="2567">
          <cell r="A2567">
            <v>25964</v>
          </cell>
          <cell r="B2567" t="str">
            <v>JARDINEIRO</v>
          </cell>
          <cell r="C2567" t="str">
            <v xml:space="preserve">H     </v>
          </cell>
          <cell r="D2567" t="str">
            <v>12,79</v>
          </cell>
        </row>
        <row r="2568">
          <cell r="A2568">
            <v>41077</v>
          </cell>
          <cell r="B2568" t="str">
            <v>JARDINEIRO (MENSALISTA)</v>
          </cell>
          <cell r="C2568" t="str">
            <v xml:space="preserve">MES   </v>
          </cell>
          <cell r="D2568" t="str">
            <v>2.230,29</v>
          </cell>
        </row>
        <row r="2569">
          <cell r="A2569">
            <v>20159</v>
          </cell>
          <cell r="B2569" t="str">
            <v>JOELHO COM VISITA, PVC SERIE R, 90 GRAUS, 100 X 75 MM, PARA ESGOTO PREDIAL</v>
          </cell>
          <cell r="C2569" t="str">
            <v xml:space="preserve">UN    </v>
          </cell>
          <cell r="D2569" t="str">
            <v>31,90</v>
          </cell>
        </row>
        <row r="2570">
          <cell r="A2570">
            <v>37963</v>
          </cell>
          <cell r="B2570" t="str">
            <v>JOELHO CPVC, SOLDAVEL, 45 GRAUS, 15 MM, PARA AGUA QUENTE</v>
          </cell>
          <cell r="C2570" t="str">
            <v xml:space="preserve">UN    </v>
          </cell>
          <cell r="D2570" t="str">
            <v>2,62</v>
          </cell>
        </row>
        <row r="2571">
          <cell r="A2571">
            <v>37964</v>
          </cell>
          <cell r="B2571" t="str">
            <v>JOELHO CPVC, SOLDAVEL, 45 GRAUS, 22 MM, PARA AGUA QUENTE</v>
          </cell>
          <cell r="C2571" t="str">
            <v xml:space="preserve">UN    </v>
          </cell>
          <cell r="D2571" t="str">
            <v>4,37</v>
          </cell>
        </row>
        <row r="2572">
          <cell r="A2572">
            <v>37965</v>
          </cell>
          <cell r="B2572" t="str">
            <v>JOELHO CPVC, SOLDAVEL, 45 GRAUS, 28 MM, PARA AGUA QUENTE</v>
          </cell>
          <cell r="C2572" t="str">
            <v xml:space="preserve">UN    </v>
          </cell>
          <cell r="D2572" t="str">
            <v>6,33</v>
          </cell>
        </row>
        <row r="2573">
          <cell r="A2573">
            <v>37966</v>
          </cell>
          <cell r="B2573" t="str">
            <v>JOELHO CPVC, SOLDAVEL, 45 GRAUS, 35 MM, PARA AGUA QUENTE</v>
          </cell>
          <cell r="C2573" t="str">
            <v xml:space="preserve">UN    </v>
          </cell>
          <cell r="D2573" t="str">
            <v>11,46</v>
          </cell>
        </row>
        <row r="2574">
          <cell r="A2574">
            <v>37967</v>
          </cell>
          <cell r="B2574" t="str">
            <v>JOELHO CPVC, SOLDAVEL, 45 GRAUS, 42 MM, PARA AGUA QUENTE</v>
          </cell>
          <cell r="C2574" t="str">
            <v xml:space="preserve">UN    </v>
          </cell>
          <cell r="D2574" t="str">
            <v>18,39</v>
          </cell>
        </row>
        <row r="2575">
          <cell r="A2575">
            <v>37968</v>
          </cell>
          <cell r="B2575" t="str">
            <v>JOELHO CPVC, SOLDAVEL, 45 GRAUS, 54 MM, PARA AGUA QUENTE</v>
          </cell>
          <cell r="C2575" t="str">
            <v xml:space="preserve">UN    </v>
          </cell>
          <cell r="D2575" t="str">
            <v>40,33</v>
          </cell>
        </row>
        <row r="2576">
          <cell r="A2576">
            <v>37969</v>
          </cell>
          <cell r="B2576" t="str">
            <v>JOELHO CPVC, SOLDAVEL, 45 GRAUS, 73 MM, PARA AGUA QUENTE</v>
          </cell>
          <cell r="C2576" t="str">
            <v xml:space="preserve">UN    </v>
          </cell>
          <cell r="D2576" t="str">
            <v>107,74</v>
          </cell>
        </row>
        <row r="2577">
          <cell r="A2577">
            <v>37970</v>
          </cell>
          <cell r="B2577" t="str">
            <v>JOELHO CPVC, SOLDAVEL, 45 GRAUS, 89 MM, PARA AGUA QUENTE</v>
          </cell>
          <cell r="C2577" t="str">
            <v xml:space="preserve">UN    </v>
          </cell>
          <cell r="D2577" t="str">
            <v>125,68</v>
          </cell>
        </row>
        <row r="2578">
          <cell r="A2578">
            <v>21118</v>
          </cell>
          <cell r="B2578" t="str">
            <v>JOELHO CPVC, SOLDAVEL, 90 GRAUS, 15 MM, PARA AGUA QUENTE</v>
          </cell>
          <cell r="C2578" t="str">
            <v xml:space="preserve">UN    </v>
          </cell>
          <cell r="D2578" t="str">
            <v>1,98</v>
          </cell>
        </row>
        <row r="2579">
          <cell r="A2579">
            <v>37956</v>
          </cell>
          <cell r="B2579" t="str">
            <v>JOELHO CPVC, SOLDAVEL, 90 GRAUS, 22 MM, PARA AGUA QUENTE</v>
          </cell>
          <cell r="C2579" t="str">
            <v xml:space="preserve">UN    </v>
          </cell>
          <cell r="D2579" t="str">
            <v>3,13</v>
          </cell>
        </row>
        <row r="2580">
          <cell r="A2580">
            <v>37957</v>
          </cell>
          <cell r="B2580" t="str">
            <v>JOELHO CPVC, SOLDAVEL, 90 GRAUS, 28 MM, PARA AGUA QUENTE</v>
          </cell>
          <cell r="C2580" t="str">
            <v xml:space="preserve">UN    </v>
          </cell>
          <cell r="D2580" t="str">
            <v>6,61</v>
          </cell>
        </row>
        <row r="2581">
          <cell r="A2581">
            <v>37958</v>
          </cell>
          <cell r="B2581" t="str">
            <v>JOELHO CPVC, SOLDAVEL, 90 GRAUS, 35 MM, PARA AGUA QUENTE</v>
          </cell>
          <cell r="C2581" t="str">
            <v xml:space="preserve">UN    </v>
          </cell>
          <cell r="D2581" t="str">
            <v>11,46</v>
          </cell>
        </row>
        <row r="2582">
          <cell r="A2582">
            <v>37959</v>
          </cell>
          <cell r="B2582" t="str">
            <v>JOELHO CPVC, SOLDAVEL, 90 GRAUS, 42 MM, PARA AGUA QUENTE</v>
          </cell>
          <cell r="C2582" t="str">
            <v xml:space="preserve">UN    </v>
          </cell>
          <cell r="D2582" t="str">
            <v>18,39</v>
          </cell>
        </row>
        <row r="2583">
          <cell r="A2583">
            <v>37960</v>
          </cell>
          <cell r="B2583" t="str">
            <v>JOELHO CPVC, SOLDAVEL, 90 GRAUS, 54 MM, PARA AGUA QUENTE</v>
          </cell>
          <cell r="C2583" t="str">
            <v xml:space="preserve">UN    </v>
          </cell>
          <cell r="D2583" t="str">
            <v>39,60</v>
          </cell>
        </row>
        <row r="2584">
          <cell r="A2584">
            <v>37961</v>
          </cell>
          <cell r="B2584" t="str">
            <v>JOELHO CPVC, SOLDAVEL, 90 GRAUS, 73 MM, PARA AGUA QUENTE</v>
          </cell>
          <cell r="C2584" t="str">
            <v xml:space="preserve">UN    </v>
          </cell>
          <cell r="D2584" t="str">
            <v>105,06</v>
          </cell>
        </row>
        <row r="2585">
          <cell r="A2585">
            <v>37962</v>
          </cell>
          <cell r="B2585" t="str">
            <v>JOELHO CPVC, SOLDAVEL, 90 GRAUS, 89 MM, PARA AGUA QUENTE</v>
          </cell>
          <cell r="C2585" t="str">
            <v xml:space="preserve">UN    </v>
          </cell>
          <cell r="D2585" t="str">
            <v>122,08</v>
          </cell>
        </row>
        <row r="2586">
          <cell r="A2586">
            <v>3533</v>
          </cell>
          <cell r="B2586" t="str">
            <v>JOELHO DE REDUCAO, PVC SOLDAVEL, 90 GRAUS,  25 MM X 20 MM, PARA AGUA FRIA PREDIAL</v>
          </cell>
          <cell r="C2586" t="str">
            <v xml:space="preserve">UN    </v>
          </cell>
          <cell r="D2586" t="str">
            <v>1,53</v>
          </cell>
        </row>
        <row r="2587">
          <cell r="A2587">
            <v>3538</v>
          </cell>
          <cell r="B2587" t="str">
            <v>JOELHO DE REDUCAO, PVC SOLDAVEL, 90 GRAUS,  32 MM X 25 MM, PARA AGUA FRIA PREDIAL</v>
          </cell>
          <cell r="C2587" t="str">
            <v xml:space="preserve">UN    </v>
          </cell>
          <cell r="D2587" t="str">
            <v>2,64</v>
          </cell>
        </row>
        <row r="2588">
          <cell r="A2588">
            <v>3497</v>
          </cell>
          <cell r="B2588" t="str">
            <v>JOELHO DE REDUCAO, PVC, ROSCAVEL COM BUCHA DE LATAO, 90 GRAUS,  3/4" X 1/2", PARA AGUA FRIA PREDIAL</v>
          </cell>
          <cell r="C2588" t="str">
            <v xml:space="preserve">UN    </v>
          </cell>
          <cell r="D2588" t="str">
            <v>9,88</v>
          </cell>
        </row>
        <row r="2589">
          <cell r="A2589">
            <v>3498</v>
          </cell>
          <cell r="B2589" t="str">
            <v>JOELHO DE REDUCAO, PVC, ROSCAVEL, 90 GRAUS, 1" X 3/4", PARA AGUA FRIA PREDIAL</v>
          </cell>
          <cell r="C2589" t="str">
            <v xml:space="preserve">UN    </v>
          </cell>
          <cell r="D2589" t="str">
            <v>3,14</v>
          </cell>
        </row>
        <row r="2590">
          <cell r="A2590">
            <v>3496</v>
          </cell>
          <cell r="B2590" t="str">
            <v>JOELHO DE REDUCAO, PVC, ROSCAVEL, 90 GRAUS, 3/4" X 1/2", PARA AGUA FRIA PREDIAL</v>
          </cell>
          <cell r="C2590" t="str">
            <v xml:space="preserve">UN    </v>
          </cell>
          <cell r="D2590" t="str">
            <v>2,53</v>
          </cell>
        </row>
        <row r="2591">
          <cell r="A2591">
            <v>38429</v>
          </cell>
          <cell r="B2591" t="str">
            <v>JOELHO DE TRANSICAO, CPVC, SOLDAVEL, 90 GRAUS, 15 MM X 1/2", PARA AGUA QUENTE</v>
          </cell>
          <cell r="C2591" t="str">
            <v xml:space="preserve">UN    </v>
          </cell>
          <cell r="D2591" t="str">
            <v>6,68</v>
          </cell>
        </row>
        <row r="2592">
          <cell r="A2592">
            <v>38431</v>
          </cell>
          <cell r="B2592" t="str">
            <v>JOELHO DE TRANSICAO, CPVC, SOLDAVEL, 90 GRAUS, 22 MM X 1/2", PARA AGUA QUENTE</v>
          </cell>
          <cell r="C2592" t="str">
            <v xml:space="preserve">UN    </v>
          </cell>
          <cell r="D2592" t="str">
            <v>10,59</v>
          </cell>
        </row>
        <row r="2593">
          <cell r="A2593">
            <v>38430</v>
          </cell>
          <cell r="B2593" t="str">
            <v>JOELHO DE TRANSICAO, CPVC, SOLDAVEL, 90 GRAUS, 22 MM X 3/4", PARA AGUA QUENTE</v>
          </cell>
          <cell r="C2593" t="str">
            <v xml:space="preserve">UN    </v>
          </cell>
          <cell r="D2593" t="str">
            <v>13,53</v>
          </cell>
        </row>
        <row r="2594">
          <cell r="A2594">
            <v>36348</v>
          </cell>
          <cell r="B2594" t="str">
            <v>JOELHO PPR 45 GRAUS, SOLDAVEL,  DN 20 MM, PARA AGUA QUENTE PREDIAL</v>
          </cell>
          <cell r="C2594" t="str">
            <v xml:space="preserve">UN    </v>
          </cell>
          <cell r="D2594" t="str">
            <v>1,05</v>
          </cell>
        </row>
        <row r="2595">
          <cell r="A2595">
            <v>36349</v>
          </cell>
          <cell r="B2595" t="str">
            <v>JOELHO PPR 45 GRAUS, SOLDAVEL, DN 25 MM, PARA AGUA QUENTE PREDIAL</v>
          </cell>
          <cell r="C2595" t="str">
            <v xml:space="preserve">UN    </v>
          </cell>
          <cell r="D2595" t="str">
            <v>1,58</v>
          </cell>
        </row>
        <row r="2596">
          <cell r="A2596">
            <v>38433</v>
          </cell>
          <cell r="B2596" t="str">
            <v>JOELHO PPR, 45 GRAUS, SOLDAVEL, DN 32 MM, PARA AGUA QUENTE PREDIAL</v>
          </cell>
          <cell r="C2596" t="str">
            <v xml:space="preserve">UN    </v>
          </cell>
          <cell r="D2596" t="str">
            <v>2,93</v>
          </cell>
        </row>
        <row r="2597">
          <cell r="A2597">
            <v>38440</v>
          </cell>
          <cell r="B2597" t="str">
            <v>JOELHO PPR, 90 GRAUS, SOLDAVEL, DN 110 MM, PARA AGUA QUENTE PREDIAL</v>
          </cell>
          <cell r="C2597" t="str">
            <v xml:space="preserve">UN    </v>
          </cell>
          <cell r="D2597" t="str">
            <v>101,00</v>
          </cell>
        </row>
        <row r="2598">
          <cell r="A2598">
            <v>36359</v>
          </cell>
          <cell r="B2598" t="str">
            <v>JOELHO PPR, 90 GRAUS, SOLDAVEL, DN 20 MM, PARA AGUA QUENTE PREDIAL</v>
          </cell>
          <cell r="C2598" t="str">
            <v xml:space="preserve">UN    </v>
          </cell>
          <cell r="D2598" t="str">
            <v>1,25</v>
          </cell>
        </row>
        <row r="2599">
          <cell r="A2599">
            <v>36360</v>
          </cell>
          <cell r="B2599" t="str">
            <v>JOELHO PPR, 90 GRAUS, SOLDAVEL, DN 25 MM, PARA AGUA QUENTE PREDIAL</v>
          </cell>
          <cell r="C2599" t="str">
            <v xml:space="preserve">UN    </v>
          </cell>
          <cell r="D2599" t="str">
            <v>1,93</v>
          </cell>
        </row>
        <row r="2600">
          <cell r="A2600">
            <v>38434</v>
          </cell>
          <cell r="B2600" t="str">
            <v>JOELHO PPR, 90 GRAUS, SOLDAVEL, DN 32 MM, PARA AGUA QUENTE PREDIAL</v>
          </cell>
          <cell r="C2600" t="str">
            <v xml:space="preserve">UN    </v>
          </cell>
          <cell r="D2600" t="str">
            <v>2,96</v>
          </cell>
        </row>
        <row r="2601">
          <cell r="A2601">
            <v>38435</v>
          </cell>
          <cell r="B2601" t="str">
            <v>JOELHO PPR, 90 GRAUS, SOLDAVEL, DN 40 MM, PARA AGUA QUENTE PREDIAL</v>
          </cell>
          <cell r="C2601" t="str">
            <v xml:space="preserve">UN    </v>
          </cell>
          <cell r="D2601" t="str">
            <v>5,63</v>
          </cell>
        </row>
        <row r="2602">
          <cell r="A2602">
            <v>38436</v>
          </cell>
          <cell r="B2602" t="str">
            <v>JOELHO PPR, 90 GRAUS, SOLDAVEL, DN 50 MM, PARA AGUA QUENTE PREDIAL</v>
          </cell>
          <cell r="C2602" t="str">
            <v xml:space="preserve">UN    </v>
          </cell>
          <cell r="D2602" t="str">
            <v>11,64</v>
          </cell>
        </row>
        <row r="2603">
          <cell r="A2603">
            <v>38437</v>
          </cell>
          <cell r="B2603" t="str">
            <v>JOELHO PPR, 90 GRAUS, SOLDAVEL, DN 63 MM, PARA AGUA QUENTE PREDIAL</v>
          </cell>
          <cell r="C2603" t="str">
            <v xml:space="preserve">UN    </v>
          </cell>
          <cell r="D2603" t="str">
            <v>17,48</v>
          </cell>
        </row>
        <row r="2604">
          <cell r="A2604">
            <v>38438</v>
          </cell>
          <cell r="B2604" t="str">
            <v>JOELHO PPR, 90 GRAUS, SOLDAVEL, DN 75 MM, PARA AGUA QUENTE PREDIAL</v>
          </cell>
          <cell r="C2604" t="str">
            <v xml:space="preserve">UN    </v>
          </cell>
          <cell r="D2604" t="str">
            <v>44,18</v>
          </cell>
        </row>
        <row r="2605">
          <cell r="A2605">
            <v>38439</v>
          </cell>
          <cell r="B2605" t="str">
            <v>JOELHO PPR, 90 GRAUS, SOLDAVEL, DN 90 MM, PARA AGUA QUENTE PREDIAL</v>
          </cell>
          <cell r="C2605" t="str">
            <v xml:space="preserve">UN    </v>
          </cell>
          <cell r="D2605" t="str">
            <v>67,34</v>
          </cell>
        </row>
        <row r="2606">
          <cell r="A2606">
            <v>10836</v>
          </cell>
          <cell r="B2606" t="str">
            <v>JOELHO PVC COM VISITA, 90 GRAUS, DN 100 X 50 MM, SERIE NORMAL, PARA ESGOTO PREDIAL</v>
          </cell>
          <cell r="C2606" t="str">
            <v xml:space="preserve">UN    </v>
          </cell>
          <cell r="D2606" t="str">
            <v>11,18</v>
          </cell>
        </row>
        <row r="2607">
          <cell r="A2607">
            <v>20128</v>
          </cell>
          <cell r="B2607" t="str">
            <v>JOELHO PVC LEVE, 45 GRAUS, DN 150 MM, PARA ESGOTO PREDIAL</v>
          </cell>
          <cell r="C2607" t="str">
            <v xml:space="preserve">UN    </v>
          </cell>
          <cell r="D2607" t="str">
            <v>32,77</v>
          </cell>
        </row>
        <row r="2608">
          <cell r="A2608">
            <v>20131</v>
          </cell>
          <cell r="B2608" t="str">
            <v>JOELHO PVC LEVE, 90 GRAUS, DN 150 MM, PARA ESGOTO PREDIAL</v>
          </cell>
          <cell r="C2608" t="str">
            <v xml:space="preserve">UN    </v>
          </cell>
          <cell r="D2608" t="str">
            <v>29,91</v>
          </cell>
        </row>
        <row r="2609">
          <cell r="A2609">
            <v>3521</v>
          </cell>
          <cell r="B2609" t="str">
            <v>JOELHO PVC,  SOLDAVEL COM ROSCA, 90 GRAUS, 20 MM X 1/2", PARA AGUA FRIA PREDIAL</v>
          </cell>
          <cell r="C2609" t="str">
            <v xml:space="preserve">UN    </v>
          </cell>
          <cell r="D2609" t="str">
            <v>1,33</v>
          </cell>
        </row>
        <row r="2610">
          <cell r="A2610">
            <v>3531</v>
          </cell>
          <cell r="B2610" t="str">
            <v>JOELHO PVC,  SOLDAVEL COM ROSCA, 90 GRAUS, 25 MM X 1/2", PARA AGUA FRIA PREDIAL</v>
          </cell>
          <cell r="C2610" t="str">
            <v xml:space="preserve">UN    </v>
          </cell>
          <cell r="D2610" t="str">
            <v>1,51</v>
          </cell>
        </row>
        <row r="2611">
          <cell r="A2611">
            <v>3522</v>
          </cell>
          <cell r="B2611" t="str">
            <v>JOELHO PVC,  SOLDAVEL COM ROSCA, 90 GRAUS, 25 MM X 3/4", PARA AGUA FRIA PREDIAL</v>
          </cell>
          <cell r="C2611" t="str">
            <v xml:space="preserve">UN    </v>
          </cell>
          <cell r="D2611" t="str">
            <v>2,24</v>
          </cell>
        </row>
        <row r="2612">
          <cell r="A2612">
            <v>3527</v>
          </cell>
          <cell r="B2612" t="str">
            <v>JOELHO PVC,  SOLDAVEL COM ROSCA, 90 GRAUS, 32 MM X 3/4", PARA AGUA FRIA PREDIAL</v>
          </cell>
          <cell r="C2612" t="str">
            <v xml:space="preserve">UN    </v>
          </cell>
          <cell r="D2612" t="str">
            <v>7,71</v>
          </cell>
        </row>
        <row r="2613">
          <cell r="A2613">
            <v>10835</v>
          </cell>
          <cell r="B2613" t="str">
            <v>JOELHO PVC, COM BOLSA E ANEL, 90 GRAUS, DN 40 X *38* MM, SERIE NORMAL, PARA ESGOTO PREDIAL</v>
          </cell>
          <cell r="C2613" t="str">
            <v xml:space="preserve">UN    </v>
          </cell>
          <cell r="D2613" t="str">
            <v>2,34</v>
          </cell>
        </row>
        <row r="2614">
          <cell r="A2614">
            <v>3475</v>
          </cell>
          <cell r="B2614" t="str">
            <v>JOELHO PVC, ROSCAVEL, 45 GRAUS, 1/2", PARA AGUA FRIA PREDIAL</v>
          </cell>
          <cell r="C2614" t="str">
            <v xml:space="preserve">UN    </v>
          </cell>
          <cell r="D2614" t="str">
            <v>2,59</v>
          </cell>
        </row>
        <row r="2615">
          <cell r="A2615">
            <v>3485</v>
          </cell>
          <cell r="B2615" t="str">
            <v>JOELHO PVC, ROSCAVEL, 45 GRAUS, 1", PARA AGUA FRIA PREDIAL</v>
          </cell>
          <cell r="C2615" t="str">
            <v xml:space="preserve">UN    </v>
          </cell>
          <cell r="D2615" t="str">
            <v>8,28</v>
          </cell>
        </row>
        <row r="2616">
          <cell r="A2616">
            <v>3534</v>
          </cell>
          <cell r="B2616" t="str">
            <v>JOELHO PVC, ROSCAVEL, 45 GRAUS, 3/4", PARA AGUA FRIA PREDIAL</v>
          </cell>
          <cell r="C2616" t="str">
            <v xml:space="preserve">UN    </v>
          </cell>
          <cell r="D2616" t="str">
            <v>3,27</v>
          </cell>
        </row>
        <row r="2617">
          <cell r="A2617">
            <v>3543</v>
          </cell>
          <cell r="B2617" t="str">
            <v>JOELHO PVC, ROSCAVEL, 90 GRAUS, 1/2", PARA AGUA FRIA PREDIAL</v>
          </cell>
          <cell r="C2617" t="str">
            <v xml:space="preserve">UN    </v>
          </cell>
          <cell r="D2617" t="str">
            <v>1,64</v>
          </cell>
        </row>
        <row r="2618">
          <cell r="A2618">
            <v>3482</v>
          </cell>
          <cell r="B2618" t="str">
            <v>JOELHO PVC, ROSCAVEL, 90 GRAUS, 1", PARA AGUA FRIA PREDIAL</v>
          </cell>
          <cell r="C2618" t="str">
            <v xml:space="preserve">UN    </v>
          </cell>
          <cell r="D2618" t="str">
            <v>4,16</v>
          </cell>
        </row>
        <row r="2619">
          <cell r="A2619">
            <v>3505</v>
          </cell>
          <cell r="B2619" t="str">
            <v>JOELHO PVC, ROSCAVEL, 90 GRAUS, 3/4", PARA AGUA FRIA PREDIAL</v>
          </cell>
          <cell r="C2619" t="str">
            <v xml:space="preserve">UN    </v>
          </cell>
          <cell r="D2619" t="str">
            <v>2,36</v>
          </cell>
        </row>
        <row r="2620">
          <cell r="A2620">
            <v>3516</v>
          </cell>
          <cell r="B2620" t="str">
            <v>JOELHO PVC, SOLDAVEL, BB, 45 GRAUS, DN 40 MM, PARA ESGOTO PREDIAL</v>
          </cell>
          <cell r="C2620" t="str">
            <v xml:space="preserve">UN    </v>
          </cell>
          <cell r="D2620" t="str">
            <v>0,61</v>
          </cell>
        </row>
        <row r="2621">
          <cell r="A2621">
            <v>3517</v>
          </cell>
          <cell r="B2621" t="str">
            <v>JOELHO PVC, SOLDAVEL, BB, 90 GRAUS, DN 40 MM, PARA ESGOTO PREDIAL</v>
          </cell>
          <cell r="C2621" t="str">
            <v xml:space="preserve">UN    </v>
          </cell>
          <cell r="D2621" t="str">
            <v>2,13</v>
          </cell>
        </row>
        <row r="2622">
          <cell r="A2622">
            <v>3515</v>
          </cell>
          <cell r="B2622" t="str">
            <v>JOELHO PVC, SOLDAVEL, COM BUCHA DE LATAO, 90 GRAUS, 20 MM X 1/2", PARA AGUA FRIA PREDIAL</v>
          </cell>
          <cell r="C2622" t="str">
            <v xml:space="preserve">UN    </v>
          </cell>
          <cell r="D2622" t="str">
            <v>3,82</v>
          </cell>
        </row>
        <row r="2623">
          <cell r="A2623">
            <v>20147</v>
          </cell>
          <cell r="B2623" t="str">
            <v>JOELHO PVC, SOLDAVEL, COM BUCHA DE LATAO, 90 GRAUS, 25 MM X 1/2", PARA AGUA FRIA PREDIAL</v>
          </cell>
          <cell r="C2623" t="str">
            <v xml:space="preserve">UN    </v>
          </cell>
          <cell r="D2623" t="str">
            <v>4,11</v>
          </cell>
        </row>
        <row r="2624">
          <cell r="A2624">
            <v>3524</v>
          </cell>
          <cell r="B2624" t="str">
            <v>JOELHO PVC, SOLDAVEL, COM BUCHA DE LATAO, 90 GRAUS, 25 MM X 3/4", PARA AGUA FRIA PREDIAL</v>
          </cell>
          <cell r="C2624" t="str">
            <v xml:space="preserve">UN    </v>
          </cell>
          <cell r="D2624" t="str">
            <v>4,88</v>
          </cell>
        </row>
        <row r="2625">
          <cell r="A2625">
            <v>3532</v>
          </cell>
          <cell r="B2625" t="str">
            <v>JOELHO PVC, SOLDAVEL, COM BUCHA DE LATAO, 90 GRAUS, 32 MM X 3/4", PARA AGUA FRIA PREDIAL</v>
          </cell>
          <cell r="C2625" t="str">
            <v xml:space="preserve">UN    </v>
          </cell>
          <cell r="D2625" t="str">
            <v>8,93</v>
          </cell>
        </row>
        <row r="2626">
          <cell r="A2626">
            <v>3528</v>
          </cell>
          <cell r="B2626" t="str">
            <v>JOELHO PVC, SOLDAVEL, PB, 45 GRAUS, DN 100 MM, PARA ESGOTO PREDIAL</v>
          </cell>
          <cell r="C2626" t="str">
            <v xml:space="preserve">UN    </v>
          </cell>
          <cell r="D2626" t="str">
            <v>4,82</v>
          </cell>
        </row>
        <row r="2627">
          <cell r="A2627">
            <v>37952</v>
          </cell>
          <cell r="B2627" t="str">
            <v>JOELHO PVC, SOLDAVEL, PB, 45 GRAUS, DN 150 MM, PARA ESGOTO PREDIAL</v>
          </cell>
          <cell r="C2627" t="str">
            <v xml:space="preserve">UN    </v>
          </cell>
          <cell r="D2627" t="str">
            <v>34,36</v>
          </cell>
        </row>
        <row r="2628">
          <cell r="A2628">
            <v>37951</v>
          </cell>
          <cell r="B2628" t="str">
            <v>JOELHO PVC, SOLDAVEL, PB, 45 GRAUS, DN 40 MM, PARA ESGOTO PREDIAL</v>
          </cell>
          <cell r="C2628" t="str">
            <v xml:space="preserve">UN    </v>
          </cell>
          <cell r="D2628" t="str">
            <v>1,25</v>
          </cell>
        </row>
        <row r="2629">
          <cell r="A2629">
            <v>3518</v>
          </cell>
          <cell r="B2629" t="str">
            <v>JOELHO PVC, SOLDAVEL, PB, 45 GRAUS, DN 50 MM, PARA ESGOTO PREDIAL</v>
          </cell>
          <cell r="C2629" t="str">
            <v xml:space="preserve">UN    </v>
          </cell>
          <cell r="D2629" t="str">
            <v>1,83</v>
          </cell>
        </row>
        <row r="2630">
          <cell r="A2630">
            <v>3519</v>
          </cell>
          <cell r="B2630" t="str">
            <v>JOELHO PVC, SOLDAVEL, PB, 45 GRAUS, DN 75 MM, PARA ESGOTO PREDIAL</v>
          </cell>
          <cell r="C2630" t="str">
            <v xml:space="preserve">UN    </v>
          </cell>
          <cell r="D2630" t="str">
            <v>4,33</v>
          </cell>
        </row>
        <row r="2631">
          <cell r="A2631">
            <v>3520</v>
          </cell>
          <cell r="B2631" t="str">
            <v>JOELHO PVC, SOLDAVEL, PB, 90 GRAUS, DN 100 MM, PARA ESGOTO PREDIAL</v>
          </cell>
          <cell r="C2631" t="str">
            <v xml:space="preserve">UN    </v>
          </cell>
          <cell r="D2631" t="str">
            <v>4,85</v>
          </cell>
        </row>
        <row r="2632">
          <cell r="A2632">
            <v>37950</v>
          </cell>
          <cell r="B2632" t="str">
            <v>JOELHO PVC, SOLDAVEL, PB, 90 GRAUS, DN 150 MM, PARA ESGOTO PREDIAL</v>
          </cell>
          <cell r="C2632" t="str">
            <v xml:space="preserve">UN    </v>
          </cell>
          <cell r="D2632" t="str">
            <v>29,91</v>
          </cell>
        </row>
        <row r="2633">
          <cell r="A2633">
            <v>37949</v>
          </cell>
          <cell r="B2633" t="str">
            <v>JOELHO PVC, SOLDAVEL, PB, 90 GRAUS, DN 40 MM, PARA ESGOTO PREDIAL</v>
          </cell>
          <cell r="C2633" t="str">
            <v xml:space="preserve">UN    </v>
          </cell>
          <cell r="D2633" t="str">
            <v>1,09</v>
          </cell>
        </row>
        <row r="2634">
          <cell r="A2634">
            <v>3526</v>
          </cell>
          <cell r="B2634" t="str">
            <v>JOELHO PVC, SOLDAVEL, PB, 90 GRAUS, DN 50 MM, PARA ESGOTO PREDIAL</v>
          </cell>
          <cell r="C2634" t="str">
            <v xml:space="preserve">UN    </v>
          </cell>
          <cell r="D2634" t="str">
            <v>1,47</v>
          </cell>
        </row>
        <row r="2635">
          <cell r="A2635">
            <v>3509</v>
          </cell>
          <cell r="B2635" t="str">
            <v>JOELHO PVC, SOLDAVEL, PB, 90 GRAUS, DN 75 MM, PARA ESGOTO PREDIAL</v>
          </cell>
          <cell r="C2635" t="str">
            <v xml:space="preserve">UN    </v>
          </cell>
          <cell r="D2635" t="str">
            <v>3,82</v>
          </cell>
        </row>
        <row r="2636">
          <cell r="A2636">
            <v>3530</v>
          </cell>
          <cell r="B2636" t="str">
            <v>JOELHO PVC, SOLDAVEL, 90 GRAUS, 110 MM, PARA AGUA FRIA PREDIAL</v>
          </cell>
          <cell r="C2636" t="str">
            <v xml:space="preserve">UN    </v>
          </cell>
          <cell r="D2636" t="str">
            <v>153,72</v>
          </cell>
        </row>
        <row r="2637">
          <cell r="A2637">
            <v>3542</v>
          </cell>
          <cell r="B2637" t="str">
            <v>JOELHO PVC, SOLDAVEL, 90 GRAUS, 20 MM, PARA AGUA FRIA PREDIAL</v>
          </cell>
          <cell r="C2637" t="str">
            <v xml:space="preserve">UN    </v>
          </cell>
          <cell r="D2637" t="str">
            <v>0,35</v>
          </cell>
        </row>
        <row r="2638">
          <cell r="A2638">
            <v>3529</v>
          </cell>
          <cell r="B2638" t="str">
            <v>JOELHO PVC, SOLDAVEL, 90 GRAUS, 25 MM, PARA AGUA FRIA PREDIAL</v>
          </cell>
          <cell r="C2638" t="str">
            <v xml:space="preserve">UN    </v>
          </cell>
          <cell r="D2638" t="str">
            <v>0,49</v>
          </cell>
        </row>
        <row r="2639">
          <cell r="A2639">
            <v>3536</v>
          </cell>
          <cell r="B2639" t="str">
            <v>JOELHO PVC, SOLDAVEL, 90 GRAUS, 32 MM, PARA AGUA FRIA PREDIAL</v>
          </cell>
          <cell r="C2639" t="str">
            <v xml:space="preserve">UN    </v>
          </cell>
          <cell r="D2639" t="str">
            <v>1,47</v>
          </cell>
        </row>
        <row r="2640">
          <cell r="A2640">
            <v>3535</v>
          </cell>
          <cell r="B2640" t="str">
            <v>JOELHO PVC, SOLDAVEL, 90 GRAUS, 40 MM, PARA AGUA FRIA PREDIAL</v>
          </cell>
          <cell r="C2640" t="str">
            <v xml:space="preserve">UN    </v>
          </cell>
          <cell r="D2640" t="str">
            <v>3,49</v>
          </cell>
        </row>
        <row r="2641">
          <cell r="A2641">
            <v>3540</v>
          </cell>
          <cell r="B2641" t="str">
            <v>JOELHO PVC, SOLDAVEL, 90 GRAUS, 50 MM, PARA AGUA FRIA PREDIAL</v>
          </cell>
          <cell r="C2641" t="str">
            <v xml:space="preserve">UN    </v>
          </cell>
          <cell r="D2641" t="str">
            <v>3,78</v>
          </cell>
        </row>
        <row r="2642">
          <cell r="A2642">
            <v>3539</v>
          </cell>
          <cell r="B2642" t="str">
            <v>JOELHO PVC, SOLDAVEL, 90 GRAUS, 60 MM, PARA AGUA FRIA PREDIAL</v>
          </cell>
          <cell r="C2642" t="str">
            <v xml:space="preserve">UN    </v>
          </cell>
          <cell r="D2642" t="str">
            <v>16,39</v>
          </cell>
        </row>
        <row r="2643">
          <cell r="A2643">
            <v>3513</v>
          </cell>
          <cell r="B2643" t="str">
            <v>JOELHO PVC, SOLDAVEL, 90 GRAUS, 85 MM, PARA AGUA FRIA PREDIAL</v>
          </cell>
          <cell r="C2643" t="str">
            <v xml:space="preserve">UN    </v>
          </cell>
          <cell r="D2643" t="str">
            <v>72,87</v>
          </cell>
        </row>
        <row r="2644">
          <cell r="A2644">
            <v>3492</v>
          </cell>
          <cell r="B2644" t="str">
            <v>JOELHO PVC, 45 GRAUS, ROSCAVEL,  1 1/2", AGUA FRIA PREDIAL</v>
          </cell>
          <cell r="C2644" t="str">
            <v xml:space="preserve">UN    </v>
          </cell>
          <cell r="D2644" t="str">
            <v>14,02</v>
          </cell>
        </row>
        <row r="2645">
          <cell r="A2645">
            <v>3491</v>
          </cell>
          <cell r="B2645" t="str">
            <v>JOELHO PVC, 45 GRAUS, ROSCAVEL, 1 1/4",  AGUA FRIA PREDIAL</v>
          </cell>
          <cell r="C2645" t="str">
            <v xml:space="preserve">UN    </v>
          </cell>
          <cell r="D2645" t="str">
            <v>8,00</v>
          </cell>
        </row>
        <row r="2646">
          <cell r="A2646">
            <v>3493</v>
          </cell>
          <cell r="B2646" t="str">
            <v>JOELHO PVC, 45 GRAUS, ROSCAVEL, 2", AGUA FRIA PREDIAL</v>
          </cell>
          <cell r="C2646" t="str">
            <v xml:space="preserve">UN    </v>
          </cell>
          <cell r="D2646" t="str">
            <v>19,17</v>
          </cell>
        </row>
        <row r="2647">
          <cell r="A2647">
            <v>12628</v>
          </cell>
          <cell r="B2647" t="str">
            <v>JOELHO PVC, 60 GRAUS, DIAMETRO ENTRE 80 E 100 MM, PARA DRENAGEM PLUVIAL PREDIAL</v>
          </cell>
          <cell r="C2647" t="str">
            <v xml:space="preserve">UN    </v>
          </cell>
          <cell r="D2647" t="str">
            <v>6,08</v>
          </cell>
        </row>
        <row r="2648">
          <cell r="A2648">
            <v>12629</v>
          </cell>
          <cell r="B2648" t="str">
            <v>JOELHO PVC, 90 GRAUS, DIAMETRO ENTRE 80 E 100 MM, PARA DRENAGEM PLUVIAL PREDIAL</v>
          </cell>
          <cell r="C2648" t="str">
            <v xml:space="preserve">UN    </v>
          </cell>
          <cell r="D2648" t="str">
            <v>6,60</v>
          </cell>
        </row>
        <row r="2649">
          <cell r="A2649">
            <v>3481</v>
          </cell>
          <cell r="B2649" t="str">
            <v>JOELHO PVC, 90 GRAUS, ROSCAVEL, 1 1/2",  AGUA FRIA PREDIAL</v>
          </cell>
          <cell r="C2649" t="str">
            <v xml:space="preserve">UN    </v>
          </cell>
          <cell r="D2649" t="str">
            <v>9,71</v>
          </cell>
        </row>
        <row r="2650">
          <cell r="A2650">
            <v>3510</v>
          </cell>
          <cell r="B2650" t="str">
            <v>JOELHO PVC, 90 GRAUS, ROSCAVEL, 1 1/4", AGUA FRIA PREDIAL</v>
          </cell>
          <cell r="C2650" t="str">
            <v xml:space="preserve">UN    </v>
          </cell>
          <cell r="D2650" t="str">
            <v>9,08</v>
          </cell>
        </row>
        <row r="2651">
          <cell r="A2651">
            <v>3508</v>
          </cell>
          <cell r="B2651" t="str">
            <v>JOELHO PVC, 90 GRAUS, ROSCAVEL, 2", AGUA FRIA PREDIAL</v>
          </cell>
          <cell r="C2651" t="str">
            <v xml:space="preserve">UN    </v>
          </cell>
          <cell r="D2651" t="str">
            <v>23,73</v>
          </cell>
        </row>
        <row r="2652">
          <cell r="A2652">
            <v>38939</v>
          </cell>
          <cell r="B2652" t="str">
            <v>JOELHO ROSCA FEMEA MOVEL, METALICO, PARA CONEXAO COM ANEL DESLIZANTE EM TUBO PEX, DN 16 MM X 1/2"</v>
          </cell>
          <cell r="C2652" t="str">
            <v xml:space="preserve">UN    </v>
          </cell>
          <cell r="D2652" t="str">
            <v>12,74</v>
          </cell>
        </row>
        <row r="2653">
          <cell r="A2653">
            <v>38940</v>
          </cell>
          <cell r="B2653" t="str">
            <v>JOELHO ROSCA FEMEA MOVEL, METALICO, PARA CONEXAO COM ANEL DESLIZANTE EM TUBO PEX, DN 20 MM X 1/2"</v>
          </cell>
          <cell r="C2653" t="str">
            <v xml:space="preserve">UN    </v>
          </cell>
          <cell r="D2653" t="str">
            <v>19,45</v>
          </cell>
        </row>
        <row r="2654">
          <cell r="A2654">
            <v>38941</v>
          </cell>
          <cell r="B2654" t="str">
            <v>JOELHO ROSCA FEMEA MOVEL, METALICO, PARA CONEXAO COM ANEL DESLIZANTE EM TUBO PEX, DN 20 MM X 3/4"</v>
          </cell>
          <cell r="C2654" t="str">
            <v xml:space="preserve">UN    </v>
          </cell>
          <cell r="D2654" t="str">
            <v>22,98</v>
          </cell>
        </row>
        <row r="2655">
          <cell r="A2655">
            <v>38942</v>
          </cell>
          <cell r="B2655" t="str">
            <v>JOELHO ROSCA FEMEA MOVEL, METALICO, PARA CONEXAO COM ANEL DESLIZANTE EM TUBO PEX, DN 25 MM X 3/4"</v>
          </cell>
          <cell r="C2655" t="str">
            <v xml:space="preserve">UN    </v>
          </cell>
          <cell r="D2655" t="str">
            <v>25,74</v>
          </cell>
        </row>
        <row r="2656">
          <cell r="A2656">
            <v>38987</v>
          </cell>
          <cell r="B2656" t="str">
            <v>JOELHO 45 GRAUS, PPR, SOLDAVEL, F/ F, DN 40 MM, PARA AQUA QUENTE E FRIA PREDIAL</v>
          </cell>
          <cell r="C2656" t="str">
            <v xml:space="preserve">UN    </v>
          </cell>
          <cell r="D2656" t="str">
            <v>5,24</v>
          </cell>
        </row>
        <row r="2657">
          <cell r="A2657">
            <v>38988</v>
          </cell>
          <cell r="B2657" t="str">
            <v>JOELHO 45 GRAUS, PPR, SOLDAVEL, F/ F, DN 50 MM, PARA AQUA QUENTE E FRIA PREDIAL</v>
          </cell>
          <cell r="C2657" t="str">
            <v xml:space="preserve">UN    </v>
          </cell>
          <cell r="D2657" t="str">
            <v>12,17</v>
          </cell>
        </row>
        <row r="2658">
          <cell r="A2658">
            <v>38989</v>
          </cell>
          <cell r="B2658" t="str">
            <v>JOELHO 45 GRAUS, PPR, SOLDAVEL, F/ F, DN 63 MM, PARA AQUA QUENTE E FRIA PREDIAL</v>
          </cell>
          <cell r="C2658" t="str">
            <v xml:space="preserve">UN    </v>
          </cell>
          <cell r="D2658" t="str">
            <v>16,18</v>
          </cell>
        </row>
        <row r="2659">
          <cell r="A2659">
            <v>38990</v>
          </cell>
          <cell r="B2659" t="str">
            <v>JOELHO 45 GRAUS, PPR, SOLDAVEL, F/ F, DN 75 MM, PARA AQUA QUENTE E FRIA PREDIAL</v>
          </cell>
          <cell r="C2659" t="str">
            <v xml:space="preserve">UN    </v>
          </cell>
          <cell r="D2659" t="str">
            <v>42,65</v>
          </cell>
        </row>
        <row r="2660">
          <cell r="A2660">
            <v>38991</v>
          </cell>
          <cell r="B2660" t="str">
            <v>JOELHO 45 GRAUS, PPR, SOLDAVEL, F/ F, DN 90 MM, PARA AQUA QUENTE E FRIA PREDIAL</v>
          </cell>
          <cell r="C2660" t="str">
            <v xml:space="preserve">UN    </v>
          </cell>
          <cell r="D2660" t="str">
            <v>86,17</v>
          </cell>
        </row>
        <row r="2661">
          <cell r="A2661">
            <v>38913</v>
          </cell>
          <cell r="B2661" t="str">
            <v>JOELHO 90 GRAUS, METALICO, PARA CONEXAO COM ANEL DESLIZANTE EM TUBO PEX, DN 16 MM</v>
          </cell>
          <cell r="C2661" t="str">
            <v xml:space="preserve">UN    </v>
          </cell>
          <cell r="D2661" t="str">
            <v>11,82</v>
          </cell>
        </row>
        <row r="2662">
          <cell r="A2662">
            <v>38914</v>
          </cell>
          <cell r="B2662" t="str">
            <v>JOELHO 90 GRAUS, METALICO, PARA CONEXAO COM ANEL DESLIZANTE EM TUBO PEX, DN 20 MM</v>
          </cell>
          <cell r="C2662" t="str">
            <v xml:space="preserve">UN    </v>
          </cell>
          <cell r="D2662" t="str">
            <v>13,71</v>
          </cell>
        </row>
        <row r="2663">
          <cell r="A2663">
            <v>38915</v>
          </cell>
          <cell r="B2663" t="str">
            <v>JOELHO 90 GRAUS, METALICO, PARA CONEXAO COM ANEL DESLIZANTE EM TUBO PEX, DN 25 MM</v>
          </cell>
          <cell r="C2663" t="str">
            <v xml:space="preserve">UN    </v>
          </cell>
          <cell r="D2663" t="str">
            <v>23,81</v>
          </cell>
        </row>
        <row r="2664">
          <cell r="A2664">
            <v>38916</v>
          </cell>
          <cell r="B2664" t="str">
            <v>JOELHO 90 GRAUS, METALICO, PARA CONEXAO COM ANEL DESLIZANTE EM TUBO PEX, DN 32 MM</v>
          </cell>
          <cell r="C2664" t="str">
            <v xml:space="preserve">UN    </v>
          </cell>
          <cell r="D2664" t="str">
            <v>31,41</v>
          </cell>
        </row>
        <row r="2665">
          <cell r="A2665">
            <v>39300</v>
          </cell>
          <cell r="B2665" t="str">
            <v>JOELHO 90 GRAUS, PLASTICO, PARA CONEXAO COM CRIMPAGEM EM TUBO PEX, DN 16 MM</v>
          </cell>
          <cell r="C2665" t="str">
            <v xml:space="preserve">UN    </v>
          </cell>
          <cell r="D2665" t="str">
            <v>10,68</v>
          </cell>
        </row>
        <row r="2666">
          <cell r="A2666">
            <v>39301</v>
          </cell>
          <cell r="B2666" t="str">
            <v>JOELHO 90 GRAUS, PLASTICO, PARA CONEXAO COM CRIMPAGEM EM TUBO PEX, DN 20 MM</v>
          </cell>
          <cell r="C2666" t="str">
            <v xml:space="preserve">UN    </v>
          </cell>
          <cell r="D2666" t="str">
            <v>14,82</v>
          </cell>
        </row>
        <row r="2667">
          <cell r="A2667">
            <v>39302</v>
          </cell>
          <cell r="B2667" t="str">
            <v>JOELHO 90 GRAUS, PLASTICO, PARA CONEXAO COM CRIMPAGEM EM TUBO PEX, DN 25 MM</v>
          </cell>
          <cell r="C2667" t="str">
            <v xml:space="preserve">UN    </v>
          </cell>
          <cell r="D2667" t="str">
            <v>18,62</v>
          </cell>
        </row>
        <row r="2668">
          <cell r="A2668">
            <v>39303</v>
          </cell>
          <cell r="B2668" t="str">
            <v>JOELHO 90 GRAUS, PLASTICO, PARA CONEXAO COM CRIMPAGEM EM TUBO PEX, DN 32 MM</v>
          </cell>
          <cell r="C2668" t="str">
            <v xml:space="preserve">UN    </v>
          </cell>
          <cell r="D2668" t="str">
            <v>32,74</v>
          </cell>
        </row>
        <row r="2669">
          <cell r="A2669">
            <v>38923</v>
          </cell>
          <cell r="B2669" t="str">
            <v>JOELHO 90 GRAUS, ROSCA FEMEA TERMINAL, METALICO, PARA CONEXAO COM ANEL DESLIZANTE EM TUBO PEX, DN 16 MM X 1/2"</v>
          </cell>
          <cell r="C2669" t="str">
            <v xml:space="preserve">UN    </v>
          </cell>
          <cell r="D2669" t="str">
            <v>10,43</v>
          </cell>
        </row>
        <row r="2670">
          <cell r="A2670">
            <v>38925</v>
          </cell>
          <cell r="B2670" t="str">
            <v>JOELHO 90 GRAUS, ROSCA FEMEA TERMINAL, METALICO, PARA CONEXAO COM ANEL DESLIZANTE EM TUBO PEX, DN 20 MM X 1/2"</v>
          </cell>
          <cell r="C2670" t="str">
            <v xml:space="preserve">UN    </v>
          </cell>
          <cell r="D2670" t="str">
            <v>11,20</v>
          </cell>
        </row>
        <row r="2671">
          <cell r="A2671">
            <v>38926</v>
          </cell>
          <cell r="B2671" t="str">
            <v>JOELHO 90 GRAUS, ROSCA FEMEA TERMINAL, METALICO, PARA CONEXAO COM ANEL DESLIZANTE EM TUBO PEX, DN 20 MM X 3/4"</v>
          </cell>
          <cell r="C2671" t="str">
            <v xml:space="preserve">UN    </v>
          </cell>
          <cell r="D2671" t="str">
            <v>16,01</v>
          </cell>
        </row>
        <row r="2672">
          <cell r="A2672">
            <v>38927</v>
          </cell>
          <cell r="B2672" t="str">
            <v>JOELHO 90 GRAUS, ROSCA FEMEA TERMINAL, METALICO, PARA CONEXAO COM ANEL DESLIZANTE EM TUBO PEX, DN 25 MM X 3/4"</v>
          </cell>
          <cell r="C2672" t="str">
            <v xml:space="preserve">UN    </v>
          </cell>
          <cell r="D2672" t="str">
            <v>17,12</v>
          </cell>
        </row>
        <row r="2673">
          <cell r="A2673">
            <v>39304</v>
          </cell>
          <cell r="B2673" t="str">
            <v>JOELHO 90 GRAUS, ROSCA FEMEA TERMINAL, PLASTICO, PARA CONEXAO COM CRIMPAGEM EM TUBO PEX, DN 16 MM X 1/2"</v>
          </cell>
          <cell r="C2673" t="str">
            <v xml:space="preserve">UN    </v>
          </cell>
          <cell r="D2673" t="str">
            <v>13,19</v>
          </cell>
        </row>
        <row r="2674">
          <cell r="A2674">
            <v>38924</v>
          </cell>
          <cell r="B2674" t="str">
            <v>JOELHO 90 GRAUS, ROSCA FEMEA TERMINAL, PLASTICO, PARA CONEXAO COM CRIMPAGEM EM TUBO PEX, DN 16 MM X 3/4"</v>
          </cell>
          <cell r="C2674" t="str">
            <v xml:space="preserve">UN    </v>
          </cell>
          <cell r="D2674" t="str">
            <v>18,79</v>
          </cell>
        </row>
        <row r="2675">
          <cell r="A2675">
            <v>39305</v>
          </cell>
          <cell r="B2675" t="str">
            <v>JOELHO 90 GRAUS, ROSCA FEMEA TERMINAL, PLASTICO, PARA CONEXAO COM CRIMPAGEM EM TUBO PEX, DN 20 MM X 1/2"</v>
          </cell>
          <cell r="C2675" t="str">
            <v xml:space="preserve">UN    </v>
          </cell>
          <cell r="D2675" t="str">
            <v>17,27</v>
          </cell>
        </row>
        <row r="2676">
          <cell r="A2676">
            <v>39306</v>
          </cell>
          <cell r="B2676" t="str">
            <v>JOELHO 90 GRAUS, ROSCA FEMEA TERMINAL, PLASTICO, PARA CONEXAO COM CRIMPAGEM EM TUBO PEX, DN 20 MM X 3/4"</v>
          </cell>
          <cell r="C2676" t="str">
            <v xml:space="preserve">UN    </v>
          </cell>
          <cell r="D2676" t="str">
            <v>21,60</v>
          </cell>
        </row>
        <row r="2677">
          <cell r="A2677">
            <v>38928</v>
          </cell>
          <cell r="B2677" t="str">
            <v>JOELHO 90 GRAUS, ROSCA FEMEA TERMINAL, PLASTICO, PARA CONEXAO COM CRIMPAGEM EM TUBO PEX, DN 25 MM X 1/2"</v>
          </cell>
          <cell r="C2677" t="str">
            <v xml:space="preserve">UN    </v>
          </cell>
          <cell r="D2677" t="str">
            <v>18,98</v>
          </cell>
        </row>
        <row r="2678">
          <cell r="A2678">
            <v>38929</v>
          </cell>
          <cell r="B2678" t="str">
            <v>JOELHO 90 GRAUS, ROSCA FEMEA TERMINAL, PLASTICO, PARA CONEXAO COM CRIMPAGEM EM TUBO PEX, DN 25 MM X 1"</v>
          </cell>
          <cell r="C2678" t="str">
            <v xml:space="preserve">UN    </v>
          </cell>
          <cell r="D2678" t="str">
            <v>33,64</v>
          </cell>
        </row>
        <row r="2679">
          <cell r="A2679">
            <v>39307</v>
          </cell>
          <cell r="B2679" t="str">
            <v>JOELHO 90 GRAUS, ROSCA FEMEA TERMINAL, PLASTICO, PARA CONEXAO COM CRIMPAGEM EM TUBO PEX, DN 25 MM X 3/4"</v>
          </cell>
          <cell r="C2679" t="str">
            <v xml:space="preserve">UN    </v>
          </cell>
          <cell r="D2679" t="str">
            <v>24,86</v>
          </cell>
        </row>
        <row r="2680">
          <cell r="A2680">
            <v>38930</v>
          </cell>
          <cell r="B2680" t="str">
            <v>JOELHO 90 GRAUS, ROSCA FEMEA TERMINAL, PLASTICO, PARA CONEXAO COM CRIMPAGEM EM TUBO PEX, DN 32 MM X 1"</v>
          </cell>
          <cell r="C2680" t="str">
            <v xml:space="preserve">UN    </v>
          </cell>
          <cell r="D2680" t="str">
            <v>42,27</v>
          </cell>
        </row>
        <row r="2681">
          <cell r="A2681">
            <v>38931</v>
          </cell>
          <cell r="B2681" t="str">
            <v>JOELHO 90 GRAUS, ROSCA MACHO TERMINAL, METALICO, PARA CONEXAO COM ANEL DESLIZANTE EM TUBO PEX, DN 16 MM X 1/2"</v>
          </cell>
          <cell r="C2681" t="str">
            <v xml:space="preserve">UN    </v>
          </cell>
          <cell r="D2681" t="str">
            <v>10,64</v>
          </cell>
        </row>
        <row r="2682">
          <cell r="A2682">
            <v>38932</v>
          </cell>
          <cell r="B2682" t="str">
            <v>JOELHO 90 GRAUS, ROSCA MACHO TERMINAL, METALICO, PARA CONEXAO COM ANEL DESLIZANTE EM TUBO PEX, DN 20 MM X 1/2"</v>
          </cell>
          <cell r="C2682" t="str">
            <v xml:space="preserve">UN    </v>
          </cell>
          <cell r="D2682" t="str">
            <v>10,75</v>
          </cell>
        </row>
        <row r="2683">
          <cell r="A2683">
            <v>38934</v>
          </cell>
          <cell r="B2683" t="str">
            <v>JOELHO 90 GRAUS, ROSCA MACHO TERMINAL, METALICO, PARA CONEXAO COM ANEL DESLIZANTE EM TUBO PEX, DN 20 MM X 3/4"</v>
          </cell>
          <cell r="C2683" t="str">
            <v xml:space="preserve">UN    </v>
          </cell>
          <cell r="D2683" t="str">
            <v>15,88</v>
          </cell>
        </row>
        <row r="2684">
          <cell r="A2684">
            <v>38935</v>
          </cell>
          <cell r="B2684" t="str">
            <v>JOELHO 90 GRAUS, ROSCA MACHO TERMINAL, METALICO, PARA CONEXAO COM ANEL DESLIZANTE EM TUBO PEX, DN 25 MM X 3/4"</v>
          </cell>
          <cell r="C2684" t="str">
            <v xml:space="preserve">UN    </v>
          </cell>
          <cell r="D2684" t="str">
            <v>17,00</v>
          </cell>
        </row>
        <row r="2685">
          <cell r="A2685">
            <v>38936</v>
          </cell>
          <cell r="B2685" t="str">
            <v>JOELHO 90 GRAUS, ROSCA MACHO TERMINAL, PLASTICO, PARA CONEXAO COM CRIMPAGEM EM TUBO PEX, DN 25 MM X 1/2"</v>
          </cell>
          <cell r="C2685" t="str">
            <v xml:space="preserve">UN    </v>
          </cell>
          <cell r="D2685" t="str">
            <v>18,20</v>
          </cell>
        </row>
        <row r="2686">
          <cell r="A2686">
            <v>38937</v>
          </cell>
          <cell r="B2686" t="str">
            <v>JOELHO 90 GRAUS, ROSCA MACHO TERMINAL, PLASTICO, PARA CONEXAO COM CRIMPAGEM EM TUBO PEX, DN 25 MM X 1"</v>
          </cell>
          <cell r="C2686" t="str">
            <v xml:space="preserve">UN    </v>
          </cell>
          <cell r="D2686" t="str">
            <v>22,19</v>
          </cell>
        </row>
        <row r="2687">
          <cell r="A2687">
            <v>38938</v>
          </cell>
          <cell r="B2687" t="str">
            <v>JOELHO 90 GRAUS, ROSCA MACHO TERMINAL, PLASTICO, PARA CONEXAO COM CRIMPAGEM EM TUBO PEX, DN 32 MM X 1"</v>
          </cell>
          <cell r="C2687" t="str">
            <v xml:space="preserve">UN    </v>
          </cell>
          <cell r="D2687" t="str">
            <v>32,99</v>
          </cell>
        </row>
        <row r="2688">
          <cell r="A2688">
            <v>3489</v>
          </cell>
          <cell r="B2688" t="str">
            <v>JOELHO, PVC COM ROSCA E BUCHA LATAO, 90 GRAUS,  3/4", PARA AGUA FRIA PREDIAL</v>
          </cell>
          <cell r="C2688" t="str">
            <v xml:space="preserve">UN    </v>
          </cell>
          <cell r="D2688" t="str">
            <v>8,97</v>
          </cell>
        </row>
        <row r="2689">
          <cell r="A2689">
            <v>20151</v>
          </cell>
          <cell r="B2689" t="str">
            <v>JOELHO, PVC SERIE R, 45 GRAUS, DN 100 MM, PARA ESGOTO PREDIAL</v>
          </cell>
          <cell r="C2689" t="str">
            <v xml:space="preserve">UN    </v>
          </cell>
          <cell r="D2689" t="str">
            <v>13,47</v>
          </cell>
        </row>
        <row r="2690">
          <cell r="A2690">
            <v>20152</v>
          </cell>
          <cell r="B2690" t="str">
            <v>JOELHO, PVC SERIE R, 45 GRAUS, DN 150 MM, PARA ESGOTO PREDIAL</v>
          </cell>
          <cell r="C2690" t="str">
            <v xml:space="preserve">UN    </v>
          </cell>
          <cell r="D2690" t="str">
            <v>46,87</v>
          </cell>
        </row>
        <row r="2691">
          <cell r="A2691">
            <v>20148</v>
          </cell>
          <cell r="B2691" t="str">
            <v>JOELHO, PVC SERIE R, 45 GRAUS, DN 40 MM, PARA ESGOTO PREDIAL</v>
          </cell>
          <cell r="C2691" t="str">
            <v xml:space="preserve">UN    </v>
          </cell>
          <cell r="D2691" t="str">
            <v>2,68</v>
          </cell>
        </row>
        <row r="2692">
          <cell r="A2692">
            <v>20149</v>
          </cell>
          <cell r="B2692" t="str">
            <v>JOELHO, PVC SERIE R, 45 GRAUS, DN 50 MM, PARA ESGOTO PREDIAL</v>
          </cell>
          <cell r="C2692" t="str">
            <v xml:space="preserve">UN    </v>
          </cell>
          <cell r="D2692" t="str">
            <v>4,14</v>
          </cell>
        </row>
        <row r="2693">
          <cell r="A2693">
            <v>20150</v>
          </cell>
          <cell r="B2693" t="str">
            <v>JOELHO, PVC SERIE R, 45 GRAUS, DN 75 MM, PARA ESGOTO PREDIAL</v>
          </cell>
          <cell r="C2693" t="str">
            <v xml:space="preserve">UN    </v>
          </cell>
          <cell r="D2693" t="str">
            <v>9,67</v>
          </cell>
        </row>
        <row r="2694">
          <cell r="A2694">
            <v>20157</v>
          </cell>
          <cell r="B2694" t="str">
            <v>JOELHO, PVC SERIE R, 90 GRAUS, DN 100 MM, PARA ESGOTO PREDIAL</v>
          </cell>
          <cell r="C2694" t="str">
            <v xml:space="preserve">UN    </v>
          </cell>
          <cell r="D2694" t="str">
            <v>18,17</v>
          </cell>
        </row>
        <row r="2695">
          <cell r="A2695">
            <v>20158</v>
          </cell>
          <cell r="B2695" t="str">
            <v>JOELHO, PVC SERIE R, 90 GRAUS, DN 150 MM, PARA ESGOTO PREDIAL</v>
          </cell>
          <cell r="C2695" t="str">
            <v xml:space="preserve">UN    </v>
          </cell>
          <cell r="D2695" t="str">
            <v>60,38</v>
          </cell>
        </row>
        <row r="2696">
          <cell r="A2696">
            <v>20154</v>
          </cell>
          <cell r="B2696" t="str">
            <v>JOELHO, PVC SERIE R, 90 GRAUS, DN 40 MM, PARA ESGOTO PREDIAL</v>
          </cell>
          <cell r="C2696" t="str">
            <v xml:space="preserve">UN    </v>
          </cell>
          <cell r="D2696" t="str">
            <v>3,44</v>
          </cell>
        </row>
        <row r="2697">
          <cell r="A2697">
            <v>20155</v>
          </cell>
          <cell r="B2697" t="str">
            <v>JOELHO, PVC SERIE R, 90 GRAUS, DN 50 MM, PARA ESGOTO PREDIAL</v>
          </cell>
          <cell r="C2697" t="str">
            <v xml:space="preserve">UN    </v>
          </cell>
          <cell r="D2697" t="str">
            <v>5,15</v>
          </cell>
        </row>
        <row r="2698">
          <cell r="A2698">
            <v>20156</v>
          </cell>
          <cell r="B2698" t="str">
            <v>JOELHO, PVC SERIE R, 90 GRAUS, DN 75 MM, PARA ESGOTO PREDIAL</v>
          </cell>
          <cell r="C2698" t="str">
            <v xml:space="preserve">UN    </v>
          </cell>
          <cell r="D2698" t="str">
            <v>11,60</v>
          </cell>
        </row>
        <row r="2699">
          <cell r="A2699">
            <v>3512</v>
          </cell>
          <cell r="B2699" t="str">
            <v>JOELHO, PVC SOLDAVEL, 45 GRAUS, 110 MM, PARA AGUA FRIA PREDIAL</v>
          </cell>
          <cell r="C2699" t="str">
            <v xml:space="preserve">UN    </v>
          </cell>
          <cell r="D2699" t="str">
            <v>140,58</v>
          </cell>
        </row>
        <row r="2700">
          <cell r="A2700">
            <v>3499</v>
          </cell>
          <cell r="B2700" t="str">
            <v>JOELHO, PVC SOLDAVEL, 45 GRAUS, 20 MM, PARA AGUA FRIA PREDIAL</v>
          </cell>
          <cell r="C2700" t="str">
            <v xml:space="preserve">UN    </v>
          </cell>
          <cell r="D2700" t="str">
            <v>0,59</v>
          </cell>
        </row>
        <row r="2701">
          <cell r="A2701">
            <v>3500</v>
          </cell>
          <cell r="B2701" t="str">
            <v>JOELHO, PVC SOLDAVEL, 45 GRAUS, 25 MM, PARA AGUA FRIA PREDIAL</v>
          </cell>
          <cell r="C2701" t="str">
            <v xml:space="preserve">UN    </v>
          </cell>
          <cell r="D2701" t="str">
            <v>1,00</v>
          </cell>
        </row>
        <row r="2702">
          <cell r="A2702">
            <v>3501</v>
          </cell>
          <cell r="B2702" t="str">
            <v>JOELHO, PVC SOLDAVEL, 45 GRAUS, 32 MM, PARA AGUA FRIA PREDIAL</v>
          </cell>
          <cell r="C2702" t="str">
            <v xml:space="preserve">UN    </v>
          </cell>
          <cell r="D2702" t="str">
            <v>2,91</v>
          </cell>
        </row>
        <row r="2703">
          <cell r="A2703">
            <v>3502</v>
          </cell>
          <cell r="B2703" t="str">
            <v>JOELHO, PVC SOLDAVEL, 45 GRAUS, 40 MM, PARA AGUA FRIA PREDIAL</v>
          </cell>
          <cell r="C2703" t="str">
            <v xml:space="preserve">UN    </v>
          </cell>
          <cell r="D2703" t="str">
            <v>4,15</v>
          </cell>
        </row>
        <row r="2704">
          <cell r="A2704">
            <v>3503</v>
          </cell>
          <cell r="B2704" t="str">
            <v>JOELHO, PVC SOLDAVEL, 45 GRAUS, 50 MM, PARA AGUA FRIA PREDIAL</v>
          </cell>
          <cell r="C2704" t="str">
            <v xml:space="preserve">UN    </v>
          </cell>
          <cell r="D2704" t="str">
            <v>4,97</v>
          </cell>
        </row>
        <row r="2705">
          <cell r="A2705">
            <v>3477</v>
          </cell>
          <cell r="B2705" t="str">
            <v>JOELHO, PVC SOLDAVEL, 45 GRAUS, 60 MM, PARA AGUA FRIA PREDIAL</v>
          </cell>
          <cell r="C2705" t="str">
            <v xml:space="preserve">UN    </v>
          </cell>
          <cell r="D2705" t="str">
            <v>19,24</v>
          </cell>
        </row>
        <row r="2706">
          <cell r="A2706">
            <v>3478</v>
          </cell>
          <cell r="B2706" t="str">
            <v>JOELHO, PVC SOLDAVEL, 45 GRAUS, 75 MM, PARA AGUA FRIA PREDIAL</v>
          </cell>
          <cell r="C2706" t="str">
            <v xml:space="preserve">UN    </v>
          </cell>
          <cell r="D2706" t="str">
            <v>44,21</v>
          </cell>
        </row>
        <row r="2707">
          <cell r="A2707">
            <v>3525</v>
          </cell>
          <cell r="B2707" t="str">
            <v>JOELHO, PVC SOLDAVEL, 45 GRAUS, 85 MM, PARA AGUA FRIA PREDIAL</v>
          </cell>
          <cell r="C2707" t="str">
            <v xml:space="preserve">UN    </v>
          </cell>
          <cell r="D2707" t="str">
            <v>52,45</v>
          </cell>
        </row>
        <row r="2708">
          <cell r="A2708">
            <v>3511</v>
          </cell>
          <cell r="B2708" t="str">
            <v>JOELHO, PVC SOLDAVEL, 90 GRAUS, 75 MM, PARA AGUA FRIA PREDIAL</v>
          </cell>
          <cell r="C2708" t="str">
            <v xml:space="preserve">UN    </v>
          </cell>
          <cell r="D2708" t="str">
            <v>61,55</v>
          </cell>
        </row>
        <row r="2709">
          <cell r="A2709">
            <v>38917</v>
          </cell>
          <cell r="B2709" t="str">
            <v>JOELHO, ROSCA FEMEA, COM BASE FIXA, METALICO, PARA CONEXAO COM ANEL DESLIZANTE EM TUBO PEX, DN 16 MM X 1/2"</v>
          </cell>
          <cell r="C2709" t="str">
            <v xml:space="preserve">UN    </v>
          </cell>
          <cell r="D2709" t="str">
            <v>10,18</v>
          </cell>
        </row>
        <row r="2710">
          <cell r="A2710">
            <v>38919</v>
          </cell>
          <cell r="B2710" t="str">
            <v>JOELHO, ROSCA FEMEA, COM BASE FIXA, METALICO, PARA CONEXAO COM ANEL DESLIZANTE EM TUBO PEX, DN 20 MM X 1/2"</v>
          </cell>
          <cell r="C2710" t="str">
            <v xml:space="preserve">UN    </v>
          </cell>
          <cell r="D2710" t="str">
            <v>15,15</v>
          </cell>
        </row>
        <row r="2711">
          <cell r="A2711">
            <v>38922</v>
          </cell>
          <cell r="B2711" t="str">
            <v>JOELHO, ROSCA FEMEA, COM BASE FIXA, METALICO, PARA CONEXAO COM ANEL DESLIZANTE EM TUBO PEX, DN 25 MM X 3/4"</v>
          </cell>
          <cell r="C2711" t="str">
            <v xml:space="preserve">UN    </v>
          </cell>
          <cell r="D2711" t="str">
            <v>19,57</v>
          </cell>
        </row>
        <row r="2712">
          <cell r="A2712">
            <v>38921</v>
          </cell>
          <cell r="B2712" t="str">
            <v>JOELHO, ROSCA FEMEA, COM BASE FIXA, PLASTICO, PARA CONEXAO COM CRIMPAGEM EM TUBO PEX, DN 25 MM X 1/2"</v>
          </cell>
          <cell r="C2712" t="str">
            <v xml:space="preserve">UN    </v>
          </cell>
          <cell r="D2712" t="str">
            <v>24,20</v>
          </cell>
        </row>
        <row r="2713">
          <cell r="A2713">
            <v>38918</v>
          </cell>
          <cell r="B2713" t="str">
            <v>JOELHO, ROSCA FEMEA, COM BASE FIXA, PLASTICO, PARA CONEXAO POR CRIMPAGEM EM TUBO PEX, DN 16 MM X 3/4"</v>
          </cell>
          <cell r="C2713" t="str">
            <v xml:space="preserve">UN    </v>
          </cell>
          <cell r="D2713" t="str">
            <v>23,00</v>
          </cell>
        </row>
        <row r="2714">
          <cell r="A2714">
            <v>38920</v>
          </cell>
          <cell r="B2714" t="str">
            <v>JOELHO, ROSCA FEMEA, COM BASE FIXA, PLASTICO, PARA CONEXAO POR CRIMPAGEM EM TUBO PEX, DN 20 MM X 3/4"</v>
          </cell>
          <cell r="C2714" t="str">
            <v xml:space="preserve">UN    </v>
          </cell>
          <cell r="D2714" t="str">
            <v>28,75</v>
          </cell>
        </row>
        <row r="2715">
          <cell r="A2715">
            <v>3104</v>
          </cell>
          <cell r="B2715" t="str">
            <v>JOGO DE FERRAGENS CROMADAS P/ PORTA DE VIDRO TEMPERADO, UMA FOLHA COMPOSTA: DOBRADICA SUPERIOR (101) E INFERIOR (103),TRINCO (502), FECHADURA (520),CONTRA FECHADURA (531),COM CAPUCHINHO</v>
          </cell>
          <cell r="C2715" t="str">
            <v xml:space="preserve">CJ    </v>
          </cell>
          <cell r="D2715" t="str">
            <v>421,79</v>
          </cell>
        </row>
        <row r="2716">
          <cell r="A2716">
            <v>12032</v>
          </cell>
          <cell r="B2716" t="str">
            <v>JOGO DE TRANQUETA E ROSETA QUADRADA DE SOBREPOR SEM FUROS, EM LATAO CROMADO, *50 X 50* MM, PARA FECHADURA DE PORTA DE BANHEIRO</v>
          </cell>
          <cell r="C2716" t="str">
            <v xml:space="preserve">JG    </v>
          </cell>
          <cell r="D2716" t="str">
            <v>42,32</v>
          </cell>
        </row>
        <row r="2717">
          <cell r="A2717">
            <v>12030</v>
          </cell>
          <cell r="B2717" t="str">
            <v>JOGO DE TRANQUETA E ROSETA REDONDA DE SOBREPOR SEM FUROS, EM LATAO CROMADO, DIAMETRO *50* MM, PARA FECHADURA DE PORTA DE BANHEIRO</v>
          </cell>
          <cell r="C2717" t="str">
            <v xml:space="preserve">JG    </v>
          </cell>
          <cell r="D2717" t="str">
            <v>39,77</v>
          </cell>
        </row>
        <row r="2718">
          <cell r="A2718">
            <v>10908</v>
          </cell>
          <cell r="B2718" t="str">
            <v>JUNCAO DE REDUCAO INVERTIDA, PVC SOLDAVEL, 100 X 50 MM, SERIE NORMAL PARA ESGOTO PREDIAL</v>
          </cell>
          <cell r="C2718" t="str">
            <v xml:space="preserve">UN    </v>
          </cell>
          <cell r="D2718" t="str">
            <v>10,17</v>
          </cell>
        </row>
        <row r="2719">
          <cell r="A2719">
            <v>10909</v>
          </cell>
          <cell r="B2719" t="str">
            <v>JUNCAO DE REDUCAO INVERTIDA, PVC SOLDAVEL, 100 X 75 MM, SERIE NORMAL PARA ESGOTO PREDIAL</v>
          </cell>
          <cell r="C2719" t="str">
            <v xml:space="preserve">UN    </v>
          </cell>
          <cell r="D2719" t="str">
            <v>16,23</v>
          </cell>
        </row>
        <row r="2720">
          <cell r="A2720">
            <v>3669</v>
          </cell>
          <cell r="B2720" t="str">
            <v>JUNCAO DE REDUCAO INVERTIDA, PVC SOLDAVEL, 75 X 50 MM, SERIE NORMAL PARA ESGOTO PREDIAL</v>
          </cell>
          <cell r="C2720" t="str">
            <v xml:space="preserve">UN    </v>
          </cell>
          <cell r="D2720" t="str">
            <v>6,95</v>
          </cell>
        </row>
        <row r="2721">
          <cell r="A2721">
            <v>20138</v>
          </cell>
          <cell r="B2721" t="str">
            <v>JUNCAO DE REDUCAO SIMPLES, COM BOLSA PARA ANEL, PVC LEVE,  150 X 100 MM, PARA ESGOTO PREDIAL</v>
          </cell>
          <cell r="C2721" t="str">
            <v xml:space="preserve">UN    </v>
          </cell>
          <cell r="D2721" t="str">
            <v>34,55</v>
          </cell>
        </row>
        <row r="2722">
          <cell r="A2722">
            <v>20139</v>
          </cell>
          <cell r="B2722" t="str">
            <v>JUNCAO DUPLA, PVC SERIE R, DN 100 X 100 X 100 MM, PARA ESGOTO PREDIAL</v>
          </cell>
          <cell r="C2722" t="str">
            <v xml:space="preserve">UN    </v>
          </cell>
          <cell r="D2722" t="str">
            <v>58,04</v>
          </cell>
        </row>
        <row r="2723">
          <cell r="A2723">
            <v>3668</v>
          </cell>
          <cell r="B2723" t="str">
            <v>JUNCAO DUPLA, PVC SOLDAVEL, DN 100 X 100 X 100 MM , SERIE NORMAL PARA ESGOTO PREDIAL</v>
          </cell>
          <cell r="C2723" t="str">
            <v xml:space="preserve">UN    </v>
          </cell>
          <cell r="D2723" t="str">
            <v>23,01</v>
          </cell>
        </row>
        <row r="2724">
          <cell r="A2724">
            <v>3656</v>
          </cell>
          <cell r="B2724" t="str">
            <v>JUNCAO DUPLA, PVC SOLDAVEL, DN 75 X 75 X 75 MM , SERIE NORMAL PARA ESGOTO PREDIAL</v>
          </cell>
          <cell r="C2724" t="str">
            <v xml:space="preserve">UN    </v>
          </cell>
          <cell r="D2724" t="str">
            <v>11,40</v>
          </cell>
        </row>
        <row r="2725">
          <cell r="A2725">
            <v>10911</v>
          </cell>
          <cell r="B2725" t="str">
            <v>JUNCAO INVERTIDA, PVC SOLDAVEL, 75 X 75 MM, SERIE NORMAL PARA ESGOTO PREDIAL</v>
          </cell>
          <cell r="C2725" t="str">
            <v xml:space="preserve">UN    </v>
          </cell>
          <cell r="D2725" t="str">
            <v>12,66</v>
          </cell>
        </row>
        <row r="2726">
          <cell r="A2726">
            <v>3654</v>
          </cell>
          <cell r="B2726" t="str">
            <v>JUNCAO PVC  ROSCAVEL, 45 GRAUS, 1/2", PARA AGUA FRIA PREDIAL</v>
          </cell>
          <cell r="C2726" t="str">
            <v xml:space="preserve">UN    </v>
          </cell>
          <cell r="D2726" t="str">
            <v>3,12</v>
          </cell>
        </row>
        <row r="2727">
          <cell r="A2727">
            <v>3664</v>
          </cell>
          <cell r="B2727" t="str">
            <v>JUNCAO PVC  ROSCAVEL, 45 GRAUS, 3/4", PARA AGUA FRIA PREDIAL</v>
          </cell>
          <cell r="C2727" t="str">
            <v xml:space="preserve">UN    </v>
          </cell>
          <cell r="D2727" t="str">
            <v>3,87</v>
          </cell>
        </row>
        <row r="2728">
          <cell r="A2728">
            <v>3657</v>
          </cell>
          <cell r="B2728" t="str">
            <v>JUNCAO PVC, 45 GRAUS, ROSCAVEL, 1 1/4", AGUA FRIA PREDIAL</v>
          </cell>
          <cell r="C2728" t="str">
            <v xml:space="preserve">UN    </v>
          </cell>
          <cell r="D2728" t="str">
            <v>4,17</v>
          </cell>
        </row>
        <row r="2729">
          <cell r="A2729">
            <v>12625</v>
          </cell>
          <cell r="B2729" t="str">
            <v>JUNCAO PVC, 60 GRAUS, CIRCULAR,  DIAMETRO ENTRE 80 E 100 MM, PARA DRENAGEM PLUVIAL PREDIAL</v>
          </cell>
          <cell r="C2729" t="str">
            <v xml:space="preserve">UN    </v>
          </cell>
          <cell r="D2729" t="str">
            <v>8,34</v>
          </cell>
        </row>
        <row r="2730">
          <cell r="A2730">
            <v>20136</v>
          </cell>
          <cell r="B2730" t="str">
            <v>JUNCAO SIMPLES, PVC LEVE, 150 MM, PARA ESGOTO PREDIAL</v>
          </cell>
          <cell r="C2730" t="str">
            <v xml:space="preserve">UN    </v>
          </cell>
          <cell r="D2730" t="str">
            <v>77,96</v>
          </cell>
        </row>
        <row r="2731">
          <cell r="A2731">
            <v>20144</v>
          </cell>
          <cell r="B2731" t="str">
            <v>JUNCAO SIMPLES, PVC SERIE R, DN 100 X 100 MM, PARA ESGOTO PREDIAL</v>
          </cell>
          <cell r="C2731" t="str">
            <v xml:space="preserve">UN    </v>
          </cell>
          <cell r="D2731" t="str">
            <v>34,24</v>
          </cell>
        </row>
        <row r="2732">
          <cell r="A2732">
            <v>20143</v>
          </cell>
          <cell r="B2732" t="str">
            <v>JUNCAO SIMPLES, PVC SERIE R, DN 100 X 75 MM, PARA ESGOTO PREDIAL</v>
          </cell>
          <cell r="C2732" t="str">
            <v xml:space="preserve">UN    </v>
          </cell>
          <cell r="D2732" t="str">
            <v>31,98</v>
          </cell>
        </row>
        <row r="2733">
          <cell r="A2733">
            <v>20145</v>
          </cell>
          <cell r="B2733" t="str">
            <v>JUNCAO SIMPLES, PVC SERIE R, DN 150 X 100 MM, PARA ESGOTO PREDIAL</v>
          </cell>
          <cell r="C2733" t="str">
            <v xml:space="preserve">UN    </v>
          </cell>
          <cell r="D2733" t="str">
            <v>90,76</v>
          </cell>
        </row>
        <row r="2734">
          <cell r="A2734">
            <v>20146</v>
          </cell>
          <cell r="B2734" t="str">
            <v>JUNCAO SIMPLES, PVC SERIE R, DN 150 X 150 MM, PARA ESGOTO PREDIAL</v>
          </cell>
          <cell r="C2734" t="str">
            <v xml:space="preserve">UN    </v>
          </cell>
          <cell r="D2734" t="str">
            <v>102,35</v>
          </cell>
        </row>
        <row r="2735">
          <cell r="A2735">
            <v>20140</v>
          </cell>
          <cell r="B2735" t="str">
            <v>JUNCAO SIMPLES, PVC SERIE R, DN 40 X 40 MM, PARA ESGOTO PREDIAL</v>
          </cell>
          <cell r="C2735" t="str">
            <v xml:space="preserve">UN    </v>
          </cell>
          <cell r="D2735" t="str">
            <v>4,07</v>
          </cell>
        </row>
        <row r="2736">
          <cell r="A2736">
            <v>20141</v>
          </cell>
          <cell r="B2736" t="str">
            <v>JUNCAO SIMPLES, PVC SERIE R, DN 50 X 50 MM, PARA ESGOTO PREDIAL</v>
          </cell>
          <cell r="C2736" t="str">
            <v xml:space="preserve">UN    </v>
          </cell>
          <cell r="D2736" t="str">
            <v>7,15</v>
          </cell>
        </row>
        <row r="2737">
          <cell r="A2737">
            <v>20142</v>
          </cell>
          <cell r="B2737" t="str">
            <v>JUNCAO SIMPLES, PVC SERIE R, DN 75 X 75 MM, PARA ESGOTO PREDIAL</v>
          </cell>
          <cell r="C2737" t="str">
            <v xml:space="preserve">UN    </v>
          </cell>
          <cell r="D2737" t="str">
            <v>21,88</v>
          </cell>
        </row>
        <row r="2738">
          <cell r="A2738">
            <v>3659</v>
          </cell>
          <cell r="B2738" t="str">
            <v>JUNCAO SIMPLES, PVC, DN 100 X 50 MM, SERIE NORMAL PARA ESGOTO PREDIAL</v>
          </cell>
          <cell r="C2738" t="str">
            <v xml:space="preserve">UN    </v>
          </cell>
          <cell r="D2738" t="str">
            <v>9,49</v>
          </cell>
        </row>
        <row r="2739">
          <cell r="A2739">
            <v>3660</v>
          </cell>
          <cell r="B2739" t="str">
            <v>JUNCAO SIMPLES, PVC, DN 100 X 75 MM, SERIE NORMAL PARA ESGOTO PREDIAL</v>
          </cell>
          <cell r="C2739" t="str">
            <v xml:space="preserve">UN    </v>
          </cell>
          <cell r="D2739" t="str">
            <v>13,68</v>
          </cell>
        </row>
        <row r="2740">
          <cell r="A2740">
            <v>3662</v>
          </cell>
          <cell r="B2740" t="str">
            <v>JUNCAO SIMPLES, PVC, DN 50 X 50 MM, SERIE NORMAL PARA ESGOTO PREDIAL</v>
          </cell>
          <cell r="C2740" t="str">
            <v xml:space="preserve">UN    </v>
          </cell>
          <cell r="D2740" t="str">
            <v>5,17</v>
          </cell>
        </row>
        <row r="2741">
          <cell r="A2741">
            <v>3661</v>
          </cell>
          <cell r="B2741" t="str">
            <v>JUNCAO SIMPLES, PVC, DN 75 X 50 MM, SERIE NORMAL PARA ESGOTO PREDIAL</v>
          </cell>
          <cell r="C2741" t="str">
            <v xml:space="preserve">UN    </v>
          </cell>
          <cell r="D2741" t="str">
            <v>7,60</v>
          </cell>
        </row>
        <row r="2742">
          <cell r="A2742">
            <v>3658</v>
          </cell>
          <cell r="B2742" t="str">
            <v>JUNCAO SIMPLES, PVC, DN 75 X 75 MM, SERIE NORMAL PARA ESGOTO PREDIAL</v>
          </cell>
          <cell r="C2742" t="str">
            <v xml:space="preserve">UN    </v>
          </cell>
          <cell r="D2742" t="str">
            <v>9,68</v>
          </cell>
        </row>
        <row r="2743">
          <cell r="A2743">
            <v>3670</v>
          </cell>
          <cell r="B2743" t="str">
            <v>JUNCAO SIMPLES, PVC, 45 GRAUS, DN 100 X 100 MM, SERIE NORMAL PARA ESGOTO PREDIAL</v>
          </cell>
          <cell r="C2743" t="str">
            <v xml:space="preserve">UN    </v>
          </cell>
          <cell r="D2743" t="str">
            <v>12,63</v>
          </cell>
        </row>
        <row r="2744">
          <cell r="A2744">
            <v>3666</v>
          </cell>
          <cell r="B2744" t="str">
            <v>JUNCAO SIMPLES, PVC, 45 GRAUS, DN 40 X 40 MM, SERIE NORMAL PARA ESGOTO PREDIAL</v>
          </cell>
          <cell r="C2744" t="str">
            <v xml:space="preserve">UN    </v>
          </cell>
          <cell r="D2744" t="str">
            <v>2,14</v>
          </cell>
        </row>
        <row r="2745">
          <cell r="A2745">
            <v>14157</v>
          </cell>
          <cell r="B2745" t="str">
            <v>JUNCAO 2 GARRAS PARA FITA PERFURADA</v>
          </cell>
          <cell r="C2745" t="str">
            <v xml:space="preserve">UN    </v>
          </cell>
          <cell r="D2745" t="str">
            <v>1,07</v>
          </cell>
        </row>
        <row r="2746">
          <cell r="A2746">
            <v>3653</v>
          </cell>
          <cell r="B2746" t="str">
            <v>JUNCAO, PVC, 45 GRAUS, JE, BBB, DN 100 MM, PARA REDE COLETORA DE ESGOTO (NBR 10569)</v>
          </cell>
          <cell r="C2746" t="str">
            <v xml:space="preserve">UN    </v>
          </cell>
          <cell r="D2746" t="str">
            <v>58,48</v>
          </cell>
        </row>
        <row r="2747">
          <cell r="A2747">
            <v>3649</v>
          </cell>
          <cell r="B2747" t="str">
            <v>JUNCAO, PVC, 45 GRAUS, JE, BBB, DN 150 MM, PARA REDE COLETORA DE ESGOTO (NBR 10569)</v>
          </cell>
          <cell r="C2747" t="str">
            <v xml:space="preserve">UN    </v>
          </cell>
          <cell r="D2747" t="str">
            <v>121,13</v>
          </cell>
        </row>
        <row r="2748">
          <cell r="A2748">
            <v>42696</v>
          </cell>
          <cell r="B2748" t="str">
            <v>JUNCAO, PVC, 45 GRAUS, JE, BBB, DN 150 MM, PARA TUBO CORRUGADO E/OU LISO, REDE COLETORA DE ESGOTO (NBR 10569)</v>
          </cell>
          <cell r="C2748" t="str">
            <v xml:space="preserve">UN    </v>
          </cell>
          <cell r="D2748" t="str">
            <v>338,91</v>
          </cell>
        </row>
        <row r="2749">
          <cell r="A2749">
            <v>42697</v>
          </cell>
          <cell r="B2749" t="str">
            <v>JUNCAO, PVC, 45 GRAUS, JE, BBB, DN 200 MM, PARA TUBO CORRUGADO E/OU LISO, REDE COLETORA DE ESGOTO (NBR 10569)</v>
          </cell>
          <cell r="C2749" t="str">
            <v xml:space="preserve">UN    </v>
          </cell>
          <cell r="D2749" t="str">
            <v>510,41</v>
          </cell>
        </row>
        <row r="2750">
          <cell r="A2750">
            <v>42698</v>
          </cell>
          <cell r="B2750" t="str">
            <v>JUNCAO, PVC, 45 GRAUS, JE, BBB, DN 250 MM, PARA TUBO CORRUGADO E/OU LISO, REDE COLETORA DE ESGOTO (NBR 10569)</v>
          </cell>
          <cell r="C2750" t="str">
            <v xml:space="preserve">UN    </v>
          </cell>
          <cell r="D2750" t="str">
            <v>710,99</v>
          </cell>
        </row>
        <row r="2751">
          <cell r="A2751">
            <v>39875</v>
          </cell>
          <cell r="B2751" t="str">
            <v>JUNTA DE EXPANSAO BRONZE/LATAO (REF 900), PONTA X PONTA, 35 MM</v>
          </cell>
          <cell r="C2751" t="str">
            <v xml:space="preserve">UN    </v>
          </cell>
          <cell r="D2751" t="str">
            <v>454,27</v>
          </cell>
        </row>
        <row r="2752">
          <cell r="A2752">
            <v>39876</v>
          </cell>
          <cell r="B2752" t="str">
            <v>JUNTA DE EXPANSAO BRONZE/LATAO (REF 900), PONTA X PONTA, 42 MM</v>
          </cell>
          <cell r="C2752" t="str">
            <v xml:space="preserve">UN    </v>
          </cell>
          <cell r="D2752" t="str">
            <v>568,75</v>
          </cell>
        </row>
        <row r="2753">
          <cell r="A2753">
            <v>39877</v>
          </cell>
          <cell r="B2753" t="str">
            <v>JUNTA DE EXPANSAO BRONZE/LATAO (REF 900), PONTA X PONTA, 54 MM</v>
          </cell>
          <cell r="C2753" t="str">
            <v xml:space="preserve">UN    </v>
          </cell>
          <cell r="D2753" t="str">
            <v>788,83</v>
          </cell>
        </row>
        <row r="2754">
          <cell r="A2754">
            <v>39878</v>
          </cell>
          <cell r="B2754" t="str">
            <v>JUNTA DE EXPANSAO BRONZE/LATAO (REF 900), PONTA X PONTA, 66 MM</v>
          </cell>
          <cell r="C2754" t="str">
            <v xml:space="preserve">UN    </v>
          </cell>
          <cell r="D2754" t="str">
            <v>1.041,92</v>
          </cell>
        </row>
        <row r="2755">
          <cell r="A2755">
            <v>39872</v>
          </cell>
          <cell r="B2755" t="str">
            <v>JUNTA DE EXPANSAO DE COBRE (REF 900), PONTA X PONTA, 15 MM</v>
          </cell>
          <cell r="C2755" t="str">
            <v xml:space="preserve">UN    </v>
          </cell>
          <cell r="D2755" t="str">
            <v>311,53</v>
          </cell>
        </row>
        <row r="2756">
          <cell r="A2756">
            <v>39873</v>
          </cell>
          <cell r="B2756" t="str">
            <v>JUNTA DE EXPANSAO DE COBRE (REF 900), PONTA X PONTA, 22 MM</v>
          </cell>
          <cell r="C2756" t="str">
            <v xml:space="preserve">UN    </v>
          </cell>
          <cell r="D2756" t="str">
            <v>361,35</v>
          </cell>
        </row>
        <row r="2757">
          <cell r="A2757">
            <v>39874</v>
          </cell>
          <cell r="B2757" t="str">
            <v>JUNTA DE EXPANSAO DE COBRE (REF 900), PONTA X PONTA, 28 MM</v>
          </cell>
          <cell r="C2757" t="str">
            <v xml:space="preserve">UN    </v>
          </cell>
          <cell r="D2757" t="str">
            <v>396,90</v>
          </cell>
        </row>
        <row r="2758">
          <cell r="A2758">
            <v>3674</v>
          </cell>
          <cell r="B2758" t="str">
            <v>JUNTA DILATACAO ELASTICA PARA CONCRETO (FUGENBAND) O-12, ATE 5 MCA</v>
          </cell>
          <cell r="C2758" t="str">
            <v xml:space="preserve">M     </v>
          </cell>
          <cell r="D2758" t="str">
            <v>59,04</v>
          </cell>
        </row>
        <row r="2759">
          <cell r="A2759">
            <v>3681</v>
          </cell>
          <cell r="B2759" t="str">
            <v>JUNTA DILATACAO ELASTICA PARA CONCRETO (FUGENBAND) O-22, ATE 30 MCA</v>
          </cell>
          <cell r="C2759" t="str">
            <v xml:space="preserve">M     </v>
          </cell>
          <cell r="D2759" t="str">
            <v>87,85</v>
          </cell>
        </row>
        <row r="2760">
          <cell r="A2760">
            <v>3676</v>
          </cell>
          <cell r="B2760" t="str">
            <v>JUNTA DILATACAO ELASTICA PARA CONCRETO (FUGENBAND) O-35/10, ATE 100 MCA</v>
          </cell>
          <cell r="C2760" t="str">
            <v xml:space="preserve">M     </v>
          </cell>
          <cell r="D2760" t="str">
            <v>330,62</v>
          </cell>
        </row>
        <row r="2761">
          <cell r="A2761">
            <v>3679</v>
          </cell>
          <cell r="B2761" t="str">
            <v>JUNTA DILATACAO ELASTICA PARA CONCRETO (FUGENBAND) O-35/6, ATE 100 MCA</v>
          </cell>
          <cell r="C2761" t="str">
            <v xml:space="preserve">M     </v>
          </cell>
          <cell r="D2761" t="str">
            <v>273,53</v>
          </cell>
        </row>
        <row r="2762">
          <cell r="A2762">
            <v>3672</v>
          </cell>
          <cell r="B2762" t="str">
            <v>JUNTA PLASTICA DE DILATACAO PARA PISOS, COR CINZA, 10 X 4,5 MM (ALTURA X ESPESSURA)</v>
          </cell>
          <cell r="C2762" t="str">
            <v xml:space="preserve">M     </v>
          </cell>
          <cell r="D2762" t="str">
            <v>0,93</v>
          </cell>
        </row>
        <row r="2763">
          <cell r="A2763">
            <v>3671</v>
          </cell>
          <cell r="B2763" t="str">
            <v>JUNTA PLASTICA DE DILATACAO PARA PISOS, COR CINZA, 17 X 3 MM (ALTURA X ESPESSURA)</v>
          </cell>
          <cell r="C2763" t="str">
            <v xml:space="preserve">M     </v>
          </cell>
          <cell r="D2763" t="str">
            <v>0,88</v>
          </cell>
        </row>
        <row r="2764">
          <cell r="A2764">
            <v>3673</v>
          </cell>
          <cell r="B2764" t="str">
            <v>JUNTA PLASTICA DE DILATACAO PARA PISOS, COR CINZA, 27 X 3 MM (ALTURA X ESPESSURA)</v>
          </cell>
          <cell r="C2764" t="str">
            <v xml:space="preserve">M     </v>
          </cell>
          <cell r="D2764" t="str">
            <v>1,38</v>
          </cell>
        </row>
        <row r="2765">
          <cell r="A2765">
            <v>38394</v>
          </cell>
          <cell r="B2765" t="str">
            <v>KIT ACESSORIOS PARA COMPRESSOR DE AR, 5 PECAS (PISTOLAS PINTURA, LIMPEZA E PULVERIZACAO, CALIBRADOR E MANGUEIRA)</v>
          </cell>
          <cell r="C2765" t="str">
            <v xml:space="preserve">UN    </v>
          </cell>
          <cell r="D2765" t="str">
            <v>234,60</v>
          </cell>
        </row>
        <row r="2766">
          <cell r="A2766">
            <v>3729</v>
          </cell>
          <cell r="B2766" t="str">
            <v>KIT CAVALETE, PVC, COM REGISTRO, PARA HIDROMETRO, BITOLAS 1/2" OU 3/4" - COMPLETO</v>
          </cell>
          <cell r="C2766" t="str">
            <v xml:space="preserve">UN    </v>
          </cell>
          <cell r="D2766" t="str">
            <v>52,19</v>
          </cell>
        </row>
        <row r="2767">
          <cell r="A2767">
            <v>39357</v>
          </cell>
          <cell r="B2767" t="str">
            <v>KIT CHASSI COZINHA, CUBA SIMPLES SEM MAQUINA LAVAR LOUCA PARA INSTALACAO PEX, QUADRO METALICO COM TRAVESSA COM FURO PARA ESGOTO DN 50 MM E FUROS SUPERIORES PARA AGUA, LARGURA *340* MM X ALTURA *650* MM, PARA CONEXAO COM ANEL DESLIZANTE (INCLUI TUBOS E CON</v>
          </cell>
          <cell r="C2767" t="str">
            <v xml:space="preserve">UN    </v>
          </cell>
          <cell r="D2767" t="str">
            <v>92,50</v>
          </cell>
        </row>
        <row r="2768">
          <cell r="A2768">
            <v>39358</v>
          </cell>
          <cell r="B2768" t="str">
            <v>KIT CHASSI COZINHA, CUBA SIMPLES SEM MAQUINA LAVAR LOUCA PARA INSTALACAO PEX, QUADRO METALICO COM TRAVESSA COM FURO PARA ESGOTO DN 50 MM E FUROS SUPERIORES PARA AGUA, LARGURA *340* MM X ALTURA *650* MM, PARA CONEXAO COM CRIMPAGEM (INCLUI TUBOS E CONEXOESP</v>
          </cell>
          <cell r="C2768" t="str">
            <v xml:space="preserve">UN    </v>
          </cell>
          <cell r="D2768" t="str">
            <v>101,43</v>
          </cell>
        </row>
        <row r="2769">
          <cell r="A2769">
            <v>39356</v>
          </cell>
          <cell r="B2769" t="str">
            <v>KIT CHASSI TANQUE COM MAQUINA LAVAR ROUPA PARA INSTALACAO PEX, QUADRO METALICO COM TRAVESSA COM  FURO PARA ESGOTO DN 50 MM, FURO LATERAL PARA MAQUINA E FUROS SUPERIORES PARA AGUA, LARGURA *344* MM X ALTURA *442* MM, PARA CONEXAO COM CRIMPAGEM (INCLUI TUBO</v>
          </cell>
          <cell r="C2769" t="str">
            <v xml:space="preserve">UN    </v>
          </cell>
          <cell r="D2769" t="str">
            <v>173,05</v>
          </cell>
        </row>
        <row r="2770">
          <cell r="A2770">
            <v>39355</v>
          </cell>
          <cell r="B2770" t="str">
            <v>KIT CHASSI TANQUE COM MAQUINA LAVAR ROUPA PARA INSTALACAO PEX, QUADRO METALICO COM TRAVESSA COM FURO PARA ESGOTO DN 50 MM, FURO LATERAL PARA MAQUINA E FUROS SUPERIORES PARA AGUA, LARGURA *344* MM X ALTURA *442* MM, PARA CONEXAO COM ANEL DESLIZANTE (INCLUI</v>
          </cell>
          <cell r="C2770" t="str">
            <v xml:space="preserve">UN    </v>
          </cell>
          <cell r="D2770" t="str">
            <v>148,91</v>
          </cell>
        </row>
        <row r="2771">
          <cell r="A2771">
            <v>39353</v>
          </cell>
          <cell r="B2771" t="str">
            <v>KIT CHUVEIRO PARA INSTALACAO PEX, QUADRO METALICO COM 2 TRAVESSAS, SUPERIOR COM ESPERA PARA CHUVEIRO E INFERIOR COM 2 REGISTROS DE PRESSAO DE 1/2 ", LARGURA DE *390* MM X ALTURA DE *900* MM, PARA CONEXAO COM ANEL DESLIZANTE (INCLUI REGISTROS PRESSAO E TUB</v>
          </cell>
          <cell r="C2771" t="str">
            <v xml:space="preserve">UN    </v>
          </cell>
          <cell r="D2771" t="str">
            <v>204,21</v>
          </cell>
        </row>
        <row r="2772">
          <cell r="A2772">
            <v>39354</v>
          </cell>
          <cell r="B2772" t="str">
            <v>KIT CHUVEIRO PARA INSTALACAO PEX, QUADRO METALICO COM 2 TRAVESSAS, SUPERIOR COM ESPERA PARA CHUVEIRO E INFERIOR COM 2 REGISTROS DE PRESSAO DE 1/2 ", LARGURA DE *390* MM X ALTURA DE *900* MM, PARA CONEXAO COM CRIMPAGEM (INCLUI REGISTROS PRESSAO E TUBOS PEX</v>
          </cell>
          <cell r="C2772" t="str">
            <v xml:space="preserve">UN    </v>
          </cell>
          <cell r="D2772" t="str">
            <v>203,53</v>
          </cell>
        </row>
        <row r="2773">
          <cell r="A2773">
            <v>39398</v>
          </cell>
          <cell r="B2773" t="str">
            <v>KIT DE ACESSORIOS PARA BANHEIRO EM METAL CROMADO, 5 PECAS</v>
          </cell>
          <cell r="C2773" t="str">
            <v xml:space="preserve">UN    </v>
          </cell>
          <cell r="D2773" t="str">
            <v>70,39</v>
          </cell>
        </row>
        <row r="2774">
          <cell r="A2774">
            <v>13343</v>
          </cell>
          <cell r="B2774" t="str">
            <v>KIT DE MATERIAIS PARA BRACADEIRA PARA FIXACAO EM POSTE CIRCULAR, CONTEM TRES FIXADORES E UM ROLO DE FITA DE 3 M EM ACO CARBONO</v>
          </cell>
          <cell r="C2774" t="str">
            <v xml:space="preserve">UN    </v>
          </cell>
          <cell r="D2774" t="str">
            <v>31,94</v>
          </cell>
        </row>
        <row r="2775">
          <cell r="A2775">
            <v>12118</v>
          </cell>
          <cell r="B2775" t="str">
            <v>KIT DE PROTECAO ARSTOP PARA AR CONDICIONADO, TOMADA PADRAO 2P+T 20 A, COM DISJUNTOR UNIPOLAR DIN 20A</v>
          </cell>
          <cell r="C2775" t="str">
            <v xml:space="preserve">UN    </v>
          </cell>
          <cell r="D2775" t="str">
            <v>17,23</v>
          </cell>
        </row>
        <row r="2776">
          <cell r="A2776">
            <v>39482</v>
          </cell>
          <cell r="B2776" t="str">
            <v>KIT PORTA PRONTA DE MADEIRA, FOLHA LEVE (NBR 15930) DE 60 X 210 CM, E = *35* MM, COM MARCO EM ACO, NUCLEO COLMEIA, CAPA LISA EM HDF, ACABAMENTO MELAMINICO BRANCO (INCLUI MARCO, ALIZARES, DOBRADICAS E FECHADURA)</v>
          </cell>
          <cell r="C2776" t="str">
            <v xml:space="preserve">UN    </v>
          </cell>
          <cell r="D2776" t="str">
            <v>458,33</v>
          </cell>
        </row>
        <row r="2777">
          <cell r="A2777">
            <v>39486</v>
          </cell>
          <cell r="B2777" t="str">
            <v>KIT PORTA PRONTA DE MADEIRA, FOLHA LEVE (NBR 15930) DE 60 X 210 CM, E = 35 MM, NUCLEO COLMEIA, ESTRUTURA USINADA PARA FECHADURA, CAPA LISA EM HDF, ACABAMENTO EM PRIMER PARA PINTURA (INCLUI MARCO, ALIZARES E DOBRADICAS)</v>
          </cell>
          <cell r="C2777" t="str">
            <v xml:space="preserve">UN    </v>
          </cell>
          <cell r="D2777" t="str">
            <v>403,80</v>
          </cell>
        </row>
        <row r="2778">
          <cell r="A2778">
            <v>39483</v>
          </cell>
          <cell r="B2778" t="str">
            <v>KIT PORTA PRONTA DE MADEIRA, FOLHA LEVE (NBR 15930) DE 70 X 210 CM, E = *35* MM, COM MARCO EM ACO, NUCLEO COLMEIA, CAPA LISA EM HDF, ACABAMENTO MELAMINICO BRANCO (INCLUI MARCO, ALIZARES, DOBRADICAS E FECHADURA)</v>
          </cell>
          <cell r="C2778" t="str">
            <v xml:space="preserve">UN    </v>
          </cell>
          <cell r="D2778" t="str">
            <v>437,14</v>
          </cell>
        </row>
        <row r="2779">
          <cell r="A2779">
            <v>39487</v>
          </cell>
          <cell r="B2779" t="str">
            <v>KIT PORTA PRONTA DE MADEIRA, FOLHA LEVE (NBR 15930) DE 70 X 210 CM, E = 35 MM, NUCLEO COLMEIA, ESTRUTURA USINADA PARA FECHADURA, CAPA LISA EM HDF, ACABAMENTO EM PRIMER PARA PINTURA (INCLUI MARCO, ALIZARES E DOBRADICAS)</v>
          </cell>
          <cell r="C2779" t="str">
            <v xml:space="preserve">UN    </v>
          </cell>
          <cell r="D2779" t="str">
            <v>407,97</v>
          </cell>
        </row>
        <row r="2780">
          <cell r="A2780">
            <v>39484</v>
          </cell>
          <cell r="B2780" t="str">
            <v>KIT PORTA PRONTA DE MADEIRA, FOLHA LEVE (NBR 15930) DE 80 X 210 CM, E = *35* MM, COM MARCO EM ACO, NUCLEO COLMEIA, CAPA LISA EM HDF, ACABAMENTO MELAMINICO BRANCO (INCLUI MARCO, ALIZARES, DOBRADICAS E FECHADURA)</v>
          </cell>
          <cell r="C2780" t="str">
            <v xml:space="preserve">UN    </v>
          </cell>
          <cell r="D2780" t="str">
            <v>441,30</v>
          </cell>
        </row>
        <row r="2781">
          <cell r="A2781">
            <v>39488</v>
          </cell>
          <cell r="B2781" t="str">
            <v>KIT PORTA PRONTA DE MADEIRA, FOLHA LEVE (NBR 15930) DE 80 X 210 CM, E = 35 MM, NUCLEO COLMEIA, ESTRUTURA USINADA PARA FECHADURA, CAPA LISA EM HDF, ACABAMENTO EM PRIMER PARA PINTURA (INCLUI MARCO, ALIZARES E DOBRADICAS)</v>
          </cell>
          <cell r="C2781" t="str">
            <v xml:space="preserve">UN    </v>
          </cell>
          <cell r="D2781" t="str">
            <v>412,14</v>
          </cell>
        </row>
        <row r="2782">
          <cell r="A2782">
            <v>39485</v>
          </cell>
          <cell r="B2782" t="str">
            <v>KIT PORTA PRONTA DE MADEIRA, FOLHA LEVE (NBR 15930) DE 90 X 210 CM, E = *35* MM, COM MARCO EM ACO, NUCLEO COLMEIA, CAPA LISA EM HDF, ACABAMENTO MELAMINICO BRANCO (INCLUI MARCO, ALIZARES, DOBRADICAS E FECHADURA)</v>
          </cell>
          <cell r="C2782" t="str">
            <v xml:space="preserve">UN    </v>
          </cell>
          <cell r="D2782" t="str">
            <v>462,16</v>
          </cell>
        </row>
        <row r="2783">
          <cell r="A2783">
            <v>39489</v>
          </cell>
          <cell r="B2783" t="str">
            <v>KIT PORTA PRONTA DE MADEIRA, FOLHA LEVE (NBR 15930) DE 90 X 210 CM, E = 35 MM, NUCLEO COLMEIA, ESTRUTURA USINADA PARA FECHADURA, CAPA LISA EM HDF, ACABAMENTO EM PRIMER PARA PINTURA (INCLUI MARCO, ALIZARES E DOBRADICAS)</v>
          </cell>
          <cell r="C2783" t="str">
            <v xml:space="preserve">UN    </v>
          </cell>
          <cell r="D2783" t="str">
            <v>432,99</v>
          </cell>
        </row>
        <row r="2784">
          <cell r="A2784">
            <v>39494</v>
          </cell>
          <cell r="B2784" t="str">
            <v>KIT PORTA PRONTA DE MADEIRA, FOLHA MEDIA (NBR 15930) DE 60 X 210 CM, E = 35 MM, NUCLEO SARRAFEADO, ESTRUTURA USINADA PARA FECHADURA, CAPA LISA EM HDF, ACABAMENTO EM PRIMER PARA PINTURA (INCLUI MARCO, ALIZARES E DOBRADICAS)</v>
          </cell>
          <cell r="C2784" t="str">
            <v xml:space="preserve">UN    </v>
          </cell>
          <cell r="D2784" t="str">
            <v>441,66</v>
          </cell>
        </row>
        <row r="2785">
          <cell r="A2785">
            <v>39490</v>
          </cell>
          <cell r="B2785" t="str">
            <v>KIT PORTA PRONTA DE MADEIRA, FOLHA MEDIA (NBR 15930) DE 60 X 210 CM, E = 35 MM, NUCLEO SARRAFEADO, ESTRUTURA USINADA PARA FECHADURA, CAPA LISA EM HDF, ACABAMENTO MELAMINICO BRANCO (INCLUI MARCO, ALIZARES E DOBRADICAS)</v>
          </cell>
          <cell r="C2785" t="str">
            <v xml:space="preserve">UN    </v>
          </cell>
          <cell r="D2785" t="str">
            <v>500,66</v>
          </cell>
        </row>
        <row r="2786">
          <cell r="A2786">
            <v>39495</v>
          </cell>
          <cell r="B2786" t="str">
            <v>KIT PORTA PRONTA DE MADEIRA, FOLHA MEDIA (NBR 15930) DE 70 X 210 CM, E = 35 MM, NUCLEO SARRAFEADO, ESTRUTURA USINADA PARA FECHADURA, CAPA LISA EM HDF, ACABAMENTO EM PRIMER PARA PINTURA (INCLUI MARCO, ALIZARES E DOBRADICAS)</v>
          </cell>
          <cell r="C2786" t="str">
            <v xml:space="preserve">UN    </v>
          </cell>
          <cell r="D2786" t="str">
            <v>458,33</v>
          </cell>
        </row>
        <row r="2787">
          <cell r="A2787">
            <v>39491</v>
          </cell>
          <cell r="B2787" t="str">
            <v>KIT PORTA PRONTA DE MADEIRA, FOLHA MEDIA (NBR 15930) DE 70 X 210 CM, E = 35 MM, NUCLEO SARRAFEADO, ESTRUTURA USINADA PARA FECHADURA, CAPA LISA EM HDF, ACABAMENTO MELAMINICO BRANCO (INCLUI MARCO, ALIZARES E DOBRADICAS)</v>
          </cell>
          <cell r="C2787" t="str">
            <v xml:space="preserve">UN    </v>
          </cell>
          <cell r="D2787" t="str">
            <v>516,66</v>
          </cell>
        </row>
        <row r="2788">
          <cell r="A2788">
            <v>39496</v>
          </cell>
          <cell r="B2788" t="str">
            <v>KIT PORTA PRONTA DE MADEIRA, FOLHA MEDIA (NBR 15930) DE 80 X 210 CM, E = 35 MM, NUCLEO SARRAFEADO, ESTRUTURA USINADA PARA FECHADURA, CAPA LISA EM HDF, ACABAMENTO EM PRIMER PARA PINTURA (INCLUI MARCO, ALIZARES E DOBRADICAS)</v>
          </cell>
          <cell r="C2788" t="str">
            <v xml:space="preserve">UN    </v>
          </cell>
          <cell r="D2788" t="str">
            <v>474,83</v>
          </cell>
        </row>
        <row r="2789">
          <cell r="A2789">
            <v>39492</v>
          </cell>
          <cell r="B2789" t="str">
            <v>KIT PORTA PRONTA DE MADEIRA, FOLHA MEDIA (NBR 15930) DE 80 X 210 CM, E = 35 MM, NUCLEO SARRAFEADO, ESTRUTURA USINADA PARA FECHADURA, CAPA LISA EM HDF, ACABAMENTO MELAMINICO BRANCO (INCLUI MARCO, ALIZARES E DOBRADICAS)</v>
          </cell>
          <cell r="C2789" t="str">
            <v xml:space="preserve">UN    </v>
          </cell>
          <cell r="D2789" t="str">
            <v>519,83</v>
          </cell>
        </row>
        <row r="2790">
          <cell r="A2790">
            <v>39497</v>
          </cell>
          <cell r="B2790" t="str">
            <v>KIT PORTA PRONTA DE MADEIRA, FOLHA MEDIA (NBR 15930) DE 90 X 210 CM, E = 35 MM, NUCLEO SARRAFEADO, ESTRUTURA USINADA PARA FECHADURA, CAPA LISA EM HDF, ACABAMENTO EM PRIMER PARA PINTURA (INCLUI MARCO, ALIZARES E DOBRADICAS)</v>
          </cell>
          <cell r="C2790" t="str">
            <v xml:space="preserve">UN    </v>
          </cell>
          <cell r="D2790" t="str">
            <v>491,50</v>
          </cell>
        </row>
        <row r="2791">
          <cell r="A2791">
            <v>39493</v>
          </cell>
          <cell r="B2791" t="str">
            <v>KIT PORTA PRONTA DE MADEIRA, FOLHA MEDIA (NBR 15930) DE 90 X 210 CM, E = 35 MM, NUCLEO SARRAFEADO, ESTRUTURA USINADA PARA FECHADURA, CAPA LISA EM HDF, ACABAMENTO MELAMINICO BRANCO (INCLUI MARCO, ALIZARES E DOBRADICAS)</v>
          </cell>
          <cell r="C2791" t="str">
            <v xml:space="preserve">UN    </v>
          </cell>
          <cell r="D2791" t="str">
            <v>549,99</v>
          </cell>
        </row>
        <row r="2792">
          <cell r="A2792">
            <v>39500</v>
          </cell>
          <cell r="B2792" t="str">
            <v>KIT PORTA PRONTA DE MADEIRA, FOLHA PESADA (NBR 15930) DE 80 X 210 CM, E = 35 MM, NUCLEO SOLIDO, CAPA LISA EM HDF, ACABAMENTO MELAMINICO BRANCO (INCLUI MARCO, ALIZARES, DOBRADICAS E FECHADURA EXTERNA)</v>
          </cell>
          <cell r="C2792" t="str">
            <v xml:space="preserve">UN    </v>
          </cell>
          <cell r="D2792" t="str">
            <v>551,79</v>
          </cell>
        </row>
        <row r="2793">
          <cell r="A2793">
            <v>39498</v>
          </cell>
          <cell r="B2793" t="str">
            <v>KIT PORTA PRONTA DE MADEIRA, FOLHA PESADA (NBR 15930) DE 80 X 210 CM, E = 35 MM, NUCLEO SOLIDO, ESTRUTURA USINADA PARA FECHADURA, CAPA LISA EM HDF, ACABAMENTO EM LAMINADO NATURAL COM VERNIZ (INCLUI MARCO, ALIZARES E DOBRADICAS)</v>
          </cell>
          <cell r="C2793" t="str">
            <v xml:space="preserve">UN    </v>
          </cell>
          <cell r="D2793" t="str">
            <v>613,58</v>
          </cell>
        </row>
        <row r="2794">
          <cell r="A2794">
            <v>39501</v>
          </cell>
          <cell r="B2794" t="str">
            <v>KIT PORTA PRONTA DE MADEIRA, FOLHA PESADA (NBR 15930) DE 90 X 210 CM, E = 35 MM, NUCLEO SOLIDO, CAPA LISA EM HDF, ACABAMENTO MELAMINICO BRANCO (INCLUI MARCO, ALIZARES, DOBRADICAS E FECHADURA EXTERNA)</v>
          </cell>
          <cell r="C2794" t="str">
            <v xml:space="preserve">UN    </v>
          </cell>
          <cell r="D2794" t="str">
            <v>566,16</v>
          </cell>
        </row>
        <row r="2795">
          <cell r="A2795">
            <v>39499</v>
          </cell>
          <cell r="B2795" t="str">
            <v>KIT PORTA PRONTA DE MADEIRA, FOLHA PESADA (NBR 15930) DE 90 X 210 CM, E = 35 MM, NUCLEO SOLIDO, ESTRUTURA USINADA PARA FECHADURA, CAPA LISA EM HDF, ACABAMENTO EM LAMINADO NATURAL COM VERNIZ (INCLUI MARCO, ALIZARES E DOBRADICAS)</v>
          </cell>
          <cell r="C2795" t="str">
            <v xml:space="preserve">UN    </v>
          </cell>
          <cell r="D2795" t="str">
            <v>665,62</v>
          </cell>
        </row>
        <row r="2796">
          <cell r="A2796">
            <v>3733</v>
          </cell>
          <cell r="B2796" t="str">
            <v>LADRILHO HIDRAULICO, *20 x 20* CM, E= 2 CM, PADRAO COPACABANA, 2 CORES (PRETO E BRANCO)</v>
          </cell>
          <cell r="C2796" t="str">
            <v xml:space="preserve">M2    </v>
          </cell>
          <cell r="D2796" t="str">
            <v>51,01</v>
          </cell>
        </row>
        <row r="2797">
          <cell r="A2797">
            <v>3731</v>
          </cell>
          <cell r="B2797" t="str">
            <v>LADRILHO HIDRAULICO, *20 X 20* CM, E= 2 CM, DADOS, COR NATURAL</v>
          </cell>
          <cell r="C2797" t="str">
            <v xml:space="preserve">M2    </v>
          </cell>
          <cell r="D2797" t="str">
            <v>47,35</v>
          </cell>
        </row>
        <row r="2798">
          <cell r="A2798">
            <v>38137</v>
          </cell>
          <cell r="B2798" t="str">
            <v>LADRILHO HIDRAULICO, *20 X 20* CM, E= 2 CM, RAMPA, NATURAL</v>
          </cell>
          <cell r="C2798" t="str">
            <v xml:space="preserve">M2    </v>
          </cell>
          <cell r="D2798" t="str">
            <v>47,63</v>
          </cell>
        </row>
        <row r="2799">
          <cell r="A2799">
            <v>38135</v>
          </cell>
          <cell r="B2799" t="str">
            <v>LADRILHO HIDRAULICO, *20 X 20* CM, E= 2 CM, TATIL ALERTA OU DIRECIONAL, AMARELO</v>
          </cell>
          <cell r="C2799" t="str">
            <v xml:space="preserve">M2    </v>
          </cell>
          <cell r="D2799" t="str">
            <v>60,37</v>
          </cell>
        </row>
        <row r="2800">
          <cell r="A2800">
            <v>38138</v>
          </cell>
          <cell r="B2800" t="str">
            <v>LADRILHO HIDRAULICO, *30 X 30* CM, E= 2 CM, MILANO, NATURAL</v>
          </cell>
          <cell r="C2800" t="str">
            <v xml:space="preserve">M2    </v>
          </cell>
          <cell r="D2800" t="str">
            <v>46,77</v>
          </cell>
        </row>
        <row r="2801">
          <cell r="A2801">
            <v>3736</v>
          </cell>
          <cell r="B2801" t="str">
            <v>LAJE PRE-MOLDADA CONVENCIONAL (LAJOTAS + VIGOTAS) PARA FORRO, UNIDIRECIONAL, SOBRECARGA DE 100 KG/M2, VAO ATE 4,00 M (SEM COLOCACAO)</v>
          </cell>
          <cell r="C2801" t="str">
            <v xml:space="preserve">M2    </v>
          </cell>
          <cell r="D2801" t="str">
            <v>33,24</v>
          </cell>
        </row>
        <row r="2802">
          <cell r="A2802">
            <v>3741</v>
          </cell>
          <cell r="B2802" t="str">
            <v>LAJE PRE-MOLDADA CONVENCIONAL (LAJOTAS + VIGOTAS) PARA FORRO, UNIDIRECIONAL, SOBRECARGA DE 100 KG/M2, VAO ATE 4,50 M (SEM COLOCACAO)</v>
          </cell>
          <cell r="C2802" t="str">
            <v xml:space="preserve">M2    </v>
          </cell>
          <cell r="D2802" t="str">
            <v>34,65</v>
          </cell>
        </row>
        <row r="2803">
          <cell r="A2803">
            <v>3745</v>
          </cell>
          <cell r="B2803" t="str">
            <v>LAJE PRE-MOLDADA CONVENCIONAL (LAJOTAS + VIGOTAS) PARA FORRO, UNIDIRECIONAL, SOBRECARGA 100 KG/M2, VAO ATE 5,00 M (SEM COLOCACAO)</v>
          </cell>
          <cell r="C2803" t="str">
            <v xml:space="preserve">M2    </v>
          </cell>
          <cell r="D2803" t="str">
            <v>37,36</v>
          </cell>
        </row>
        <row r="2804">
          <cell r="A2804">
            <v>3743</v>
          </cell>
          <cell r="B2804" t="str">
            <v>LAJE PRE-MOLDADA CONVENCIONAL (LAJOTAS + VIGOTAS) PARA PISO, UNIDIRECIONAL, SOBRECARGA DE 200 KG/M2, VAO ATE 3,50 M (SEM COLOCACAO)</v>
          </cell>
          <cell r="C2804" t="str">
            <v xml:space="preserve">M2    </v>
          </cell>
          <cell r="D2804" t="str">
            <v>34,52</v>
          </cell>
        </row>
        <row r="2805">
          <cell r="A2805">
            <v>3744</v>
          </cell>
          <cell r="B2805" t="str">
            <v>LAJE PRE-MOLDADA CONVENCIONAL (LAJOTAS + VIGOTAS) PARA PISO, UNIDIRECIONAL, SOBRECARGA DE 200 KG/M2, VAO ATE 4,50 M (SEM COLOCACAO)</v>
          </cell>
          <cell r="C2805" t="str">
            <v xml:space="preserve">M2    </v>
          </cell>
          <cell r="D2805" t="str">
            <v>38,00</v>
          </cell>
        </row>
        <row r="2806">
          <cell r="A2806">
            <v>3739</v>
          </cell>
          <cell r="B2806" t="str">
            <v>LAJE PRE-MOLDADA CONVENCIONAL (LAJOTAS + VIGOTAS) PARA PISO, UNIDIRECIONAL, SOBRECARGA DE 200 KG/M2, VAO ATE 5,00 M (SEM COLOCACAO)</v>
          </cell>
          <cell r="C2806" t="str">
            <v xml:space="preserve">M2    </v>
          </cell>
          <cell r="D2806" t="str">
            <v>39,93</v>
          </cell>
        </row>
        <row r="2807">
          <cell r="A2807">
            <v>3737</v>
          </cell>
          <cell r="B2807" t="str">
            <v>LAJE PRE-MOLDADA CONVENCIONAL (LAJOTAS + VIGOTAS) PARA PISO, UNIDIRECIONAL, SOBRECARGA DE 350 KG/M2, VAO ATE 4,50 M (SEM COLOCACAO)</v>
          </cell>
          <cell r="C2807" t="str">
            <v xml:space="preserve">M2    </v>
          </cell>
          <cell r="D2807" t="str">
            <v>41,87</v>
          </cell>
        </row>
        <row r="2808">
          <cell r="A2808">
            <v>3738</v>
          </cell>
          <cell r="B2808" t="str">
            <v>LAJE PRE-MOLDADA CONVENCIONAL (LAJOTAS + VIGOTAS) PARA PISO, UNIDIRECIONAL, SOBRECARGA DE 350 KG/M2, VAO ATE 5,00 M (SEM COLOCACAO)</v>
          </cell>
          <cell r="C2808" t="str">
            <v xml:space="preserve">M2    </v>
          </cell>
          <cell r="D2808" t="str">
            <v>48,31</v>
          </cell>
        </row>
        <row r="2809">
          <cell r="A2809">
            <v>3747</v>
          </cell>
          <cell r="B2809" t="str">
            <v>LAJE PRE-MOLDADA CONVENCIONAL (LAJOTAS + VIGOTAS) PARA PISO, UNIDIRECIONAL, SOBRECARGA 350 KG/M2 VAO ATE 3,50 M (SEM COLOCACAO)</v>
          </cell>
          <cell r="C2809" t="str">
            <v xml:space="preserve">M2    </v>
          </cell>
          <cell r="D2809" t="str">
            <v>38,00</v>
          </cell>
        </row>
        <row r="2810">
          <cell r="A2810">
            <v>11649</v>
          </cell>
          <cell r="B2810" t="str">
            <v>LAJE PRE-MOLDADA DE TRANSICAO EXCENTRICA EM CONCRETO ARMADO, DN 1200 MM, FURO CIRCULAR DN 600 MM, ESPESSURA 12 CM</v>
          </cell>
          <cell r="C2810" t="str">
            <v xml:space="preserve">UN    </v>
          </cell>
          <cell r="D2810" t="str">
            <v>275,71</v>
          </cell>
        </row>
        <row r="2811">
          <cell r="A2811">
            <v>11650</v>
          </cell>
          <cell r="B2811" t="str">
            <v>LAJE PRE-MOLDADA DE TRANSICAO EXCENTRICA EM CONCRETO ARMADO, DN 1500 MM, FURO CIRCULAR DN 530 MM, ESPESSURA 15 CM</v>
          </cell>
          <cell r="C2811" t="str">
            <v xml:space="preserve">UN    </v>
          </cell>
          <cell r="D2811" t="str">
            <v>469,93</v>
          </cell>
        </row>
        <row r="2812">
          <cell r="A2812">
            <v>3742</v>
          </cell>
          <cell r="B2812" t="str">
            <v>LAJE PRE-MOLDADA TRELICADA (LAJOTAS + VIGOTAS) PARA FORRO, UNIDIRECIONAL, SOBRECARGA DE 100 KG/M2, VAO ATE 6,00 M (SEM COLOCACAO)</v>
          </cell>
          <cell r="C2812" t="str">
            <v xml:space="preserve">M2    </v>
          </cell>
          <cell r="D2812" t="str">
            <v>50,11</v>
          </cell>
        </row>
        <row r="2813">
          <cell r="A2813">
            <v>3746</v>
          </cell>
          <cell r="B2813" t="str">
            <v>LAJE PRE-MOLDADA TRELICADA (LAJOTAS + VIGOTAS) PARA PISO, UNIDIRECIONAL, SOBRECARGA DE 200 KG/M2, VAO ATE 6,00 M (SEM COLOCACAO)</v>
          </cell>
          <cell r="C2813" t="str">
            <v xml:space="preserve">M2    </v>
          </cell>
          <cell r="D2813" t="str">
            <v>58,51</v>
          </cell>
        </row>
        <row r="2814">
          <cell r="A2814">
            <v>21106</v>
          </cell>
          <cell r="B2814" t="str">
            <v>LAMBRI EM ALUMINIO, DE APROXIMADAMENTE 0,6 KG/M, COM APROXIMADAMENTE 168,0 MM DE LARGURA, 6,0 MM DE ALTURA E 6,0 M DE EXTENSAO</v>
          </cell>
          <cell r="C2814" t="str">
            <v xml:space="preserve">KG    </v>
          </cell>
          <cell r="D2814" t="str">
            <v>27,27</v>
          </cell>
        </row>
        <row r="2815">
          <cell r="A2815">
            <v>3755</v>
          </cell>
          <cell r="B2815" t="str">
            <v>LAMPADA DE LUZ MISTA 160 W, BASE E27 (220 V)</v>
          </cell>
          <cell r="C2815" t="str">
            <v xml:space="preserve">UN    </v>
          </cell>
          <cell r="D2815" t="str">
            <v>19,31</v>
          </cell>
        </row>
        <row r="2816">
          <cell r="A2816">
            <v>3750</v>
          </cell>
          <cell r="B2816" t="str">
            <v>LAMPADA DE LUZ MISTA 250 W, BASE E27 (220 V)</v>
          </cell>
          <cell r="C2816" t="str">
            <v xml:space="preserve">UN    </v>
          </cell>
          <cell r="D2816" t="str">
            <v>25,97</v>
          </cell>
        </row>
        <row r="2817">
          <cell r="A2817">
            <v>3756</v>
          </cell>
          <cell r="B2817" t="str">
            <v>LAMPADA DE LUZ MISTA 500 W, BASE E40 (220 V)</v>
          </cell>
          <cell r="C2817" t="str">
            <v xml:space="preserve">UN    </v>
          </cell>
          <cell r="D2817" t="str">
            <v>48,53</v>
          </cell>
        </row>
        <row r="2818">
          <cell r="A2818">
            <v>39377</v>
          </cell>
          <cell r="B2818" t="str">
            <v>LAMPADA FLUORESCENTE COMPACTA BRANCA 135 W, BASE E40 (127/220 V)</v>
          </cell>
          <cell r="C2818" t="str">
            <v xml:space="preserve">UN    </v>
          </cell>
          <cell r="D2818" t="str">
            <v>143,75</v>
          </cell>
        </row>
        <row r="2819">
          <cell r="A2819">
            <v>38191</v>
          </cell>
          <cell r="B2819" t="str">
            <v>LAMPADA FLUORESCENTE COMPACTA 2U BRANCA 15 W, BASE E27 (127/220 V)</v>
          </cell>
          <cell r="C2819" t="str">
            <v xml:space="preserve">UN    </v>
          </cell>
          <cell r="D2819" t="str">
            <v>10,70</v>
          </cell>
        </row>
        <row r="2820">
          <cell r="A2820">
            <v>39381</v>
          </cell>
          <cell r="B2820" t="str">
            <v>LAMPADA FLUORESCENTE COMPACTA 2U/3U BRANCA 9/10 W, BASE E27 (127/220 V)</v>
          </cell>
          <cell r="C2820" t="str">
            <v xml:space="preserve">UN    </v>
          </cell>
          <cell r="D2820" t="str">
            <v>9,98</v>
          </cell>
        </row>
        <row r="2821">
          <cell r="A2821">
            <v>38780</v>
          </cell>
          <cell r="B2821" t="str">
            <v>LAMPADA FLUORESCENTE COMPACTA 3U BRANCA 20 W, BASE E27 (127/220 V)</v>
          </cell>
          <cell r="C2821" t="str">
            <v xml:space="preserve">UN    </v>
          </cell>
          <cell r="D2821" t="str">
            <v>12,21</v>
          </cell>
        </row>
        <row r="2822">
          <cell r="A2822">
            <v>38781</v>
          </cell>
          <cell r="B2822" t="str">
            <v>LAMPADA FLUORESCENTE ESPIRAL BRANCA 45 W, BASE E27 (127/220 V)</v>
          </cell>
          <cell r="C2822" t="str">
            <v xml:space="preserve">UN    </v>
          </cell>
          <cell r="D2822" t="str">
            <v>41,23</v>
          </cell>
        </row>
        <row r="2823">
          <cell r="A2823">
            <v>38192</v>
          </cell>
          <cell r="B2823" t="str">
            <v>LAMPADA FLUORESCENTE ESPIRAL BRANCA 65 W, BASE E27 (127/220 V)</v>
          </cell>
          <cell r="C2823" t="str">
            <v xml:space="preserve">UN    </v>
          </cell>
          <cell r="D2823" t="str">
            <v>74,60</v>
          </cell>
        </row>
        <row r="2824">
          <cell r="A2824">
            <v>3753</v>
          </cell>
          <cell r="B2824" t="str">
            <v>LAMPADA FLUORESCENTE TUBULAR T10, DE 20 OU 40 W, BIVOLT</v>
          </cell>
          <cell r="C2824" t="str">
            <v xml:space="preserve">UN    </v>
          </cell>
          <cell r="D2824" t="str">
            <v>6,53</v>
          </cell>
        </row>
        <row r="2825">
          <cell r="A2825">
            <v>38782</v>
          </cell>
          <cell r="B2825" t="str">
            <v>LAMPADA FLUORESCENTE TUBULAR T5 DE 14 W, BIVOLT</v>
          </cell>
          <cell r="C2825" t="str">
            <v xml:space="preserve">UN    </v>
          </cell>
          <cell r="D2825" t="str">
            <v>8,50</v>
          </cell>
        </row>
        <row r="2826">
          <cell r="A2826">
            <v>38778</v>
          </cell>
          <cell r="B2826" t="str">
            <v>LAMPADA FLUORESCENTE TUBULAR T8 DE 16/18 W, BIVOLT</v>
          </cell>
          <cell r="C2826" t="str">
            <v xml:space="preserve">UN    </v>
          </cell>
          <cell r="D2826" t="str">
            <v>6,38</v>
          </cell>
        </row>
        <row r="2827">
          <cell r="A2827">
            <v>38779</v>
          </cell>
          <cell r="B2827" t="str">
            <v>LAMPADA FLUORESCENTE TUBULAR T8 DE 32/36 W, BIVOLT</v>
          </cell>
          <cell r="C2827" t="str">
            <v xml:space="preserve">UN    </v>
          </cell>
          <cell r="D2827" t="str">
            <v>6,76</v>
          </cell>
        </row>
        <row r="2828">
          <cell r="A2828">
            <v>39388</v>
          </cell>
          <cell r="B2828" t="str">
            <v>LAMPADA LED TIPO DICROICA BIVOLT, LUZ BRANCA, 5 W (BASE GU10)</v>
          </cell>
          <cell r="C2828" t="str">
            <v xml:space="preserve">UN    </v>
          </cell>
          <cell r="D2828" t="str">
            <v>11,00</v>
          </cell>
        </row>
        <row r="2829">
          <cell r="A2829">
            <v>39387</v>
          </cell>
          <cell r="B2829" t="str">
            <v>LAMPADA LED TUBULAR BIVOLT 18/20 W, BASE G13</v>
          </cell>
          <cell r="C2829" t="str">
            <v xml:space="preserve">UN    </v>
          </cell>
          <cell r="D2829" t="str">
            <v>17,16</v>
          </cell>
        </row>
        <row r="2830">
          <cell r="A2830">
            <v>39386</v>
          </cell>
          <cell r="B2830" t="str">
            <v>LAMPADA LED TUBULAR BIVOLT 9/10 W, BASE G13</v>
          </cell>
          <cell r="C2830" t="str">
            <v xml:space="preserve">UN    </v>
          </cell>
          <cell r="D2830" t="str">
            <v>11,96</v>
          </cell>
        </row>
        <row r="2831">
          <cell r="A2831">
            <v>38194</v>
          </cell>
          <cell r="B2831" t="str">
            <v>LAMPADA LED 10 W BIVOLT BRANCA, FORMATO TRADICIONAL (BASE E27)</v>
          </cell>
          <cell r="C2831" t="str">
            <v xml:space="preserve">UN    </v>
          </cell>
          <cell r="D2831" t="str">
            <v>8,95</v>
          </cell>
        </row>
        <row r="2832">
          <cell r="A2832">
            <v>38193</v>
          </cell>
          <cell r="B2832" t="str">
            <v>LAMPADA LED 6 W BIVOLT BRANCA, FORMATO TRADICIONAL (BASE E27)</v>
          </cell>
          <cell r="C2832" t="str">
            <v xml:space="preserve">UN    </v>
          </cell>
          <cell r="D2832" t="str">
            <v>7,78</v>
          </cell>
        </row>
        <row r="2833">
          <cell r="A2833">
            <v>12216</v>
          </cell>
          <cell r="B2833" t="str">
            <v>LAMPADA VAPOR DE SODIO OVOIDE 150 W (BASE E40)</v>
          </cell>
          <cell r="C2833" t="str">
            <v xml:space="preserve">UN    </v>
          </cell>
          <cell r="D2833" t="str">
            <v>37,31</v>
          </cell>
        </row>
        <row r="2834">
          <cell r="A2834">
            <v>3757</v>
          </cell>
          <cell r="B2834" t="str">
            <v>LAMPADA VAPOR DE SODIO OVOIDE 250 W (BASE E40)</v>
          </cell>
          <cell r="C2834" t="str">
            <v xml:space="preserve">UN    </v>
          </cell>
          <cell r="D2834" t="str">
            <v>43,14</v>
          </cell>
        </row>
        <row r="2835">
          <cell r="A2835">
            <v>3758</v>
          </cell>
          <cell r="B2835" t="str">
            <v>LAMPADA VAPOR DE SODIO OVOIDE 400 W (BASE E40)</v>
          </cell>
          <cell r="C2835" t="str">
            <v xml:space="preserve">UN    </v>
          </cell>
          <cell r="D2835" t="str">
            <v>50,30</v>
          </cell>
        </row>
        <row r="2836">
          <cell r="A2836">
            <v>12214</v>
          </cell>
          <cell r="B2836" t="str">
            <v>LAMPADA VAPOR MERCURIO 125 W (BASE E27)</v>
          </cell>
          <cell r="C2836" t="str">
            <v xml:space="preserve">UN    </v>
          </cell>
          <cell r="D2836" t="str">
            <v>17,22</v>
          </cell>
        </row>
        <row r="2837">
          <cell r="A2837">
            <v>3749</v>
          </cell>
          <cell r="B2837" t="str">
            <v>LAMPADA VAPOR MERCURIO 250 W (BASE E40)</v>
          </cell>
          <cell r="C2837" t="str">
            <v xml:space="preserve">UN    </v>
          </cell>
          <cell r="D2837" t="str">
            <v>30,70</v>
          </cell>
        </row>
        <row r="2838">
          <cell r="A2838">
            <v>3751</v>
          </cell>
          <cell r="B2838" t="str">
            <v>LAMPADA VAPOR MERCURIO 400 W (BASE E40)</v>
          </cell>
          <cell r="C2838" t="str">
            <v xml:space="preserve">UN    </v>
          </cell>
          <cell r="D2838" t="str">
            <v>41,89</v>
          </cell>
        </row>
        <row r="2839">
          <cell r="A2839">
            <v>39376</v>
          </cell>
          <cell r="B2839" t="str">
            <v>LAMPADA VAPOR METALICO OVOIDE 150 W, BASE E27/E40</v>
          </cell>
          <cell r="C2839" t="str">
            <v xml:space="preserve">UN    </v>
          </cell>
          <cell r="D2839" t="str">
            <v>35,32</v>
          </cell>
        </row>
        <row r="2840">
          <cell r="A2840">
            <v>3752</v>
          </cell>
          <cell r="B2840" t="str">
            <v>LAMPADA VAPOR METALICO TUBULAR 400 W (BASE E40)</v>
          </cell>
          <cell r="C2840" t="str">
            <v xml:space="preserve">UN    </v>
          </cell>
          <cell r="D2840" t="str">
            <v>69,11</v>
          </cell>
        </row>
        <row r="2841">
          <cell r="A2841">
            <v>746</v>
          </cell>
          <cell r="B2841" t="str">
            <v>LAVADORA DE ALTA PRESSAO (LAVA-JATO) PARA AGUA FRIA, PRESSAO DE OPERACAO ENTRE 1400 E 1900 LIB/POL2, VAZAO MAXIMA ENTRE  400 E 700 L/H</v>
          </cell>
          <cell r="C2841" t="str">
            <v xml:space="preserve">UN    </v>
          </cell>
          <cell r="D2841" t="str">
            <v>1.903,20</v>
          </cell>
        </row>
        <row r="2842">
          <cell r="A2842">
            <v>36521</v>
          </cell>
          <cell r="B2842" t="str">
            <v>LAVATORIO DE CANTO LOUCA BRANCA SUSPENSO *40 X 30* CM</v>
          </cell>
          <cell r="C2842" t="str">
            <v xml:space="preserve">UN    </v>
          </cell>
          <cell r="D2842" t="str">
            <v>107,34</v>
          </cell>
        </row>
        <row r="2843">
          <cell r="A2843">
            <v>36794</v>
          </cell>
          <cell r="B2843" t="str">
            <v>LAVATORIO LOUCA BRANCA COM COLUNA *44 X 35,5* CM</v>
          </cell>
          <cell r="C2843" t="str">
            <v xml:space="preserve">UN    </v>
          </cell>
          <cell r="D2843" t="str">
            <v>109,42</v>
          </cell>
        </row>
        <row r="2844">
          <cell r="A2844">
            <v>10426</v>
          </cell>
          <cell r="B2844" t="str">
            <v>LAVATORIO LOUCA BRANCA COM COLUNA *54 X 44* CM</v>
          </cell>
          <cell r="C2844" t="str">
            <v xml:space="preserve">UN    </v>
          </cell>
          <cell r="D2844" t="str">
            <v>157,60</v>
          </cell>
        </row>
        <row r="2845">
          <cell r="A2845">
            <v>10425</v>
          </cell>
          <cell r="B2845" t="str">
            <v>LAVATORIO LOUCA BRANCA SUSPENSO *40 X 30* CM</v>
          </cell>
          <cell r="C2845" t="str">
            <v xml:space="preserve">UN    </v>
          </cell>
          <cell r="D2845" t="str">
            <v>69,50</v>
          </cell>
        </row>
        <row r="2846">
          <cell r="A2846">
            <v>10431</v>
          </cell>
          <cell r="B2846" t="str">
            <v>LAVATORIO LOUCA COR COM COLUNA *54 X 44* CM</v>
          </cell>
          <cell r="C2846" t="str">
            <v xml:space="preserve">UN    </v>
          </cell>
          <cell r="D2846" t="str">
            <v>172,90</v>
          </cell>
        </row>
        <row r="2847">
          <cell r="A2847">
            <v>10429</v>
          </cell>
          <cell r="B2847" t="str">
            <v>LAVATORIO LOUCA COR SUSPENSO *40 X 30* CM</v>
          </cell>
          <cell r="C2847" t="str">
            <v xml:space="preserve">UN    </v>
          </cell>
          <cell r="D2847" t="str">
            <v>82,89</v>
          </cell>
        </row>
        <row r="2848">
          <cell r="A2848">
            <v>20269</v>
          </cell>
          <cell r="B2848" t="str">
            <v>LAVATORIO/CUBA DE EMBUTIR OVAL LOUCA BRANCA SEM LADRAO *50 X 35* CM</v>
          </cell>
          <cell r="C2848" t="str">
            <v xml:space="preserve">UN    </v>
          </cell>
          <cell r="D2848" t="str">
            <v>68,31</v>
          </cell>
        </row>
        <row r="2849">
          <cell r="A2849">
            <v>20270</v>
          </cell>
          <cell r="B2849" t="str">
            <v>LAVATORIO/CUBA DE EMBUTIR OVAL LOUCA COR SEM LADRAO *50 X 35* CM</v>
          </cell>
          <cell r="C2849" t="str">
            <v xml:space="preserve">UN    </v>
          </cell>
          <cell r="D2849" t="str">
            <v>74,39</v>
          </cell>
        </row>
        <row r="2850">
          <cell r="A2850">
            <v>11696</v>
          </cell>
          <cell r="B2850" t="str">
            <v>LAVATORIO/CUBA DE SOBREPOR OVAL PEQUENA LOUCA BRANCA SEM LADRAO *31 X 44*</v>
          </cell>
          <cell r="C2850" t="str">
            <v xml:space="preserve">UN    </v>
          </cell>
          <cell r="D2850" t="str">
            <v>108,68</v>
          </cell>
        </row>
        <row r="2851">
          <cell r="A2851">
            <v>10427</v>
          </cell>
          <cell r="B2851" t="str">
            <v>LAVATORIO/CUBA DE SOBREPOR RETANGULAR LOUCA BRANCA COM LADRAO *52 X 45* CM</v>
          </cell>
          <cell r="C2851" t="str">
            <v xml:space="preserve">UN    </v>
          </cell>
          <cell r="D2851" t="str">
            <v>194,87</v>
          </cell>
        </row>
        <row r="2852">
          <cell r="A2852">
            <v>10428</v>
          </cell>
          <cell r="B2852" t="str">
            <v>LAVATORIO/CUBA DE SOBREPOR RETANGULAR LOUCA COR COM LADRAO *52 X 45* CM</v>
          </cell>
          <cell r="C2852" t="str">
            <v xml:space="preserve">UN    </v>
          </cell>
          <cell r="D2852" t="str">
            <v>197,77</v>
          </cell>
        </row>
        <row r="2853">
          <cell r="A2853">
            <v>2354</v>
          </cell>
          <cell r="B2853" t="str">
            <v>LEITURISTA OU CADASTRISTA DE REDES DE AGUA E ESGOTO</v>
          </cell>
          <cell r="C2853" t="str">
            <v xml:space="preserve">H     </v>
          </cell>
          <cell r="D2853" t="str">
            <v>11,11</v>
          </cell>
        </row>
        <row r="2854">
          <cell r="A2854">
            <v>40932</v>
          </cell>
          <cell r="B2854" t="str">
            <v>LEITURISTA OU CADASTRISTA DE REDES DE AGUA E ESGOTO (MENSALISTA)</v>
          </cell>
          <cell r="C2854" t="str">
            <v xml:space="preserve">MES   </v>
          </cell>
          <cell r="D2854" t="str">
            <v>1.939,97</v>
          </cell>
        </row>
        <row r="2855">
          <cell r="A2855">
            <v>10853</v>
          </cell>
          <cell r="B2855" t="str">
            <v>LETRA ACO INOX (AISI 304), CHAPA NUM. 22, RECORTADO, H= 20 CM (SEM RELEVO)</v>
          </cell>
          <cell r="C2855" t="str">
            <v xml:space="preserve">UN    </v>
          </cell>
          <cell r="D2855" t="str">
            <v>70,06</v>
          </cell>
        </row>
        <row r="2856">
          <cell r="A2856">
            <v>5093</v>
          </cell>
          <cell r="B2856" t="str">
            <v>LEVANTADOR DE JANELA GUILHOTINA, EM LATAO CROMADO</v>
          </cell>
          <cell r="C2856" t="str">
            <v xml:space="preserve">PAR   </v>
          </cell>
          <cell r="D2856" t="str">
            <v>13,45</v>
          </cell>
        </row>
        <row r="2857">
          <cell r="A2857">
            <v>37768</v>
          </cell>
          <cell r="B2857" t="str">
            <v>LIMPADORA A SUCCAO, TANQUE 12000 L, BASCULAMENTO HIDRAULICO, BOMBA 12 M3/MIN 95% VACUO (INCLUI MONTAGEM, NAO INCLUI CAMINHAO)</v>
          </cell>
          <cell r="C2857" t="str">
            <v xml:space="preserve">UN    </v>
          </cell>
          <cell r="D2857" t="str">
            <v>98.500,00</v>
          </cell>
        </row>
        <row r="2858">
          <cell r="A2858">
            <v>37773</v>
          </cell>
          <cell r="B2858" t="str">
            <v>LIMPADORA DE SUCCAO TANQUE 7000 L, BOMBA 12 M3/MIN 95% VACUO (INCLUI MONTAGEM, NAO INCLUI CAMINHAO)</v>
          </cell>
          <cell r="C2858" t="str">
            <v xml:space="preserve">UN    </v>
          </cell>
          <cell r="D2858" t="str">
            <v>83.643,10</v>
          </cell>
        </row>
        <row r="2859">
          <cell r="A2859">
            <v>37769</v>
          </cell>
          <cell r="B2859" t="str">
            <v>LIMPADORA DE SUCCAO, TANQUE 11000 L, BOMBA 340 M3/MIN (INCLUI MONTAGEM, NAO INCLUI CAMINHAO)</v>
          </cell>
          <cell r="C2859" t="str">
            <v xml:space="preserve">UN    </v>
          </cell>
          <cell r="D2859" t="str">
            <v>140.029,09</v>
          </cell>
        </row>
        <row r="2860">
          <cell r="A2860">
            <v>37770</v>
          </cell>
          <cell r="B2860" t="str">
            <v>LIMPADORA DE SUCCAO, TANQUE 5500 L, BOMBA 60M3/MIN, VACUO 500 MBAR (INCLUI MONTAGEM, NAO INCLUI CAMINHAO)</v>
          </cell>
          <cell r="C2860" t="str">
            <v xml:space="preserve">UN    </v>
          </cell>
          <cell r="D2860" t="str">
            <v>237.651,71</v>
          </cell>
        </row>
        <row r="2861">
          <cell r="A2861">
            <v>38382</v>
          </cell>
          <cell r="B2861" t="str">
            <v>LINHA DE PEDREIRO LISA 100 M</v>
          </cell>
          <cell r="C2861" t="str">
            <v xml:space="preserve">UN    </v>
          </cell>
          <cell r="D2861" t="str">
            <v>8,53</v>
          </cell>
        </row>
        <row r="2862">
          <cell r="A2862">
            <v>6091</v>
          </cell>
          <cell r="B2862" t="str">
            <v>LIQUIDO PARA BRILHO PAREDES INTERNAS</v>
          </cell>
          <cell r="C2862" t="str">
            <v xml:space="preserve">L     </v>
          </cell>
          <cell r="D2862" t="str">
            <v>15,67</v>
          </cell>
        </row>
        <row r="2863">
          <cell r="A2863">
            <v>38383</v>
          </cell>
          <cell r="B2863" t="str">
            <v>LIXA D'AGUA EM FOLHA, GRAO 100</v>
          </cell>
          <cell r="C2863" t="str">
            <v xml:space="preserve">UN    </v>
          </cell>
          <cell r="D2863" t="str">
            <v>1,59</v>
          </cell>
        </row>
        <row r="2864">
          <cell r="A2864">
            <v>3768</v>
          </cell>
          <cell r="B2864" t="str">
            <v>LIXA EM FOLHA PARA FERRO, NUMERO 150</v>
          </cell>
          <cell r="C2864" t="str">
            <v xml:space="preserve">UN    </v>
          </cell>
          <cell r="D2864" t="str">
            <v>1,71</v>
          </cell>
        </row>
        <row r="2865">
          <cell r="A2865">
            <v>3767</v>
          </cell>
          <cell r="B2865" t="str">
            <v>LIXA EM FOLHA PARA PAREDE OU MADEIRA, NUMERO 120 (COR VERMELHA)</v>
          </cell>
          <cell r="C2865" t="str">
            <v xml:space="preserve">UN    </v>
          </cell>
          <cell r="D2865" t="str">
            <v>0,40</v>
          </cell>
        </row>
        <row r="2866">
          <cell r="A2866">
            <v>13192</v>
          </cell>
          <cell r="B2866" t="str">
            <v>LIXADEIRA ELETRICA ANGULAR PARA CONCRETO, POTENCIA 1.400 W, PRATO DIAMANTADO DE 5''</v>
          </cell>
          <cell r="C2866" t="str">
            <v xml:space="preserve">UN    </v>
          </cell>
          <cell r="D2866" t="str">
            <v>4.862,42</v>
          </cell>
        </row>
        <row r="2867">
          <cell r="A2867">
            <v>38413</v>
          </cell>
          <cell r="B2867" t="str">
            <v>LIXADEIRA ELETRICA ANGULAR, PARA DISCO DE 7 " (180 MM), POTENCIA DE 2.200 W, *5.000* RPM, 220 V</v>
          </cell>
          <cell r="C2867" t="str">
            <v xml:space="preserve">UN    </v>
          </cell>
          <cell r="D2867" t="str">
            <v>804,17</v>
          </cell>
        </row>
        <row r="2868">
          <cell r="A2868">
            <v>42440</v>
          </cell>
          <cell r="B2868" t="str">
            <v>LIXEIRA DUPLA, COM CAPACIDADE VOLUMETRICA DE 60L*, FABRICADA EM TUBO DE ACO CARBONO, CESTOS EM CHAPA DE ACO E PINTURA NO PROCESSO ELETROSTATICO - PARA ACADEMIA AO AR LIVRE / ACADEMIA DA TERCEIRA IDADE - ATI</v>
          </cell>
          <cell r="C2868" t="str">
            <v xml:space="preserve">UN    </v>
          </cell>
          <cell r="D2868" t="str">
            <v>687,89</v>
          </cell>
        </row>
        <row r="2869">
          <cell r="A2869">
            <v>20193</v>
          </cell>
          <cell r="B2869" t="str">
            <v>LOCACAO DE ANDAIME METALICO TIPO FACHADEIRO, LARGURA DE 1,20 M, ALTURA POR PECA DE 2,0 M, INCLUINDO SAPATAS E ITENS NECESSARIOS A INSTALACAO</v>
          </cell>
          <cell r="C2869" t="str">
            <v>M2XMES</v>
          </cell>
          <cell r="D2869" t="str">
            <v>3,66</v>
          </cell>
        </row>
        <row r="2870">
          <cell r="A2870">
            <v>10527</v>
          </cell>
          <cell r="B2870" t="str">
            <v>LOCACAO DE ANDAIME METALICO TUBULAR DE ENCAIXE, TIPO DE TORRE, COM LARGURA DE 1 ATE 1,5 M E ALTURA DE *1,00* M</v>
          </cell>
          <cell r="C2870" t="str">
            <v xml:space="preserve">MXMES </v>
          </cell>
          <cell r="D2870" t="str">
            <v>11,00</v>
          </cell>
        </row>
        <row r="2871">
          <cell r="A2871">
            <v>41805</v>
          </cell>
          <cell r="B2871" t="str">
            <v>LOCACAO DE ANDAIME SUSPENSO OU BALANCIM MANUAL, CAPACIDADE DE CARGA TOTAL DE APROXIMADAMENTE 250 KG/M2, PLATAFORMA DE 1,50 M X 0,80 M (C X L), CABO DE 45 M</v>
          </cell>
          <cell r="C2871" t="str">
            <v xml:space="preserve">MES   </v>
          </cell>
          <cell r="D2871" t="str">
            <v>427,00</v>
          </cell>
        </row>
        <row r="2872">
          <cell r="A2872">
            <v>40271</v>
          </cell>
          <cell r="B2872" t="str">
            <v>LOCACAO DE APRUMADOR METALICO DE PILAR, COM ALTURA E ANGULO REGULAVEIS, EXTENSAO DE *1,50* A *2,80* M</v>
          </cell>
          <cell r="C2872" t="str">
            <v xml:space="preserve">MES   </v>
          </cell>
          <cell r="D2872" t="str">
            <v>7,15</v>
          </cell>
        </row>
        <row r="2873">
          <cell r="A2873">
            <v>40287</v>
          </cell>
          <cell r="B2873" t="str">
            <v>LOCACAO DE BARRA DE ANCORAGEM DE 0,80 A 1,20 M DE EXTENSAO, COM ROSCA DE 5/8", INCLUINDO PORCA E FLANGE</v>
          </cell>
          <cell r="C2873" t="str">
            <v xml:space="preserve">MES   </v>
          </cell>
          <cell r="D2873" t="str">
            <v>2,75</v>
          </cell>
        </row>
        <row r="2874">
          <cell r="A2874">
            <v>40295</v>
          </cell>
          <cell r="B2874" t="str">
            <v>LOCACAO DE BOMBA MANUAL PARA TESTE HIDROSTATICO ATE 30 BAR</v>
          </cell>
          <cell r="C2874" t="str">
            <v xml:space="preserve">H     </v>
          </cell>
          <cell r="D2874" t="str">
            <v>2,45</v>
          </cell>
        </row>
        <row r="2875">
          <cell r="A2875">
            <v>745</v>
          </cell>
          <cell r="B2875" t="str">
            <v>LOCACAO DE BOMBA MANUAL PARA TESTE HIDROSTATICO ATE 60 BAR</v>
          </cell>
          <cell r="C2875" t="str">
            <v xml:space="preserve">H     </v>
          </cell>
          <cell r="D2875" t="str">
            <v>2,59</v>
          </cell>
        </row>
        <row r="2876">
          <cell r="A2876">
            <v>4084</v>
          </cell>
          <cell r="B2876" t="str">
            <v>LOCACAO DE BOMBA SUBMERSIVEL PARA DRENAGEM E ESGOTAMENTO, MOTOR ELETRICO TRIFASICO, POTENCIA DE 1 CV, DIAMETRO DE RECALQUE DE 2". FAIXA DE OPERACAO: Q=25 M3/H (+ OU - 1 M3/H) E AMT=2 M; Q=12 M3/H (+ OU - 2 M3/H) E AMT = 12 M (+ OU - 2 M)</v>
          </cell>
          <cell r="C2876" t="str">
            <v xml:space="preserve">H     </v>
          </cell>
          <cell r="D2876" t="str">
            <v>1,64</v>
          </cell>
        </row>
        <row r="2877">
          <cell r="A2877">
            <v>743</v>
          </cell>
          <cell r="B2877" t="str">
            <v>LOCACAO DE BOMBA SUBMERSIVEL PARA DRENAGEM E ESGOTAMENTO, MOTOR ELETRICO TRIFASICO, POTENCIA DE 2 CV, DIAMETRO DE RECALQUE DE 2". FAIXA DE OPERACAO: Q=35 M3/H (+ OU - 3 M3/H) E AMT=2 M; Q=13 M3/H (+ OU - 3 M3/H) E AMT = 17 M (+ OU - 3 M)</v>
          </cell>
          <cell r="C2877" t="str">
            <v xml:space="preserve">H     </v>
          </cell>
          <cell r="D2877" t="str">
            <v>1,64</v>
          </cell>
        </row>
        <row r="2878">
          <cell r="A2878">
            <v>40293</v>
          </cell>
          <cell r="B2878" t="str">
            <v>LOCACAO DE BOMBA SUBMERSIVEL PARA DRENAGEM E ESGOTAMENTO, MOTOR ELETRICO TRIFASICO, POTENCIA DE 2 CV, DIAMETRO DE RECALQUE DE 3". FAIXA DE OPERACAO: Q=70 M3/H (+ OU - 2 M3/H) E AMT=2 M; Q=9,5 M3/H (+ OU - 3,5 M3/H) E AMT = 10 M (+ OU - 2 M)</v>
          </cell>
          <cell r="C2878" t="str">
            <v xml:space="preserve">H     </v>
          </cell>
          <cell r="D2878" t="str">
            <v>1,96</v>
          </cell>
        </row>
        <row r="2879">
          <cell r="A2879">
            <v>40294</v>
          </cell>
          <cell r="B2879" t="str">
            <v>LOCACAO DE BOMBA SUBMERSIVEL PARA DRENAGEM E ESGOTAMENTO, MOTOR ELETRICO TRIFASICO, POTENCIA DE 3 CV, DIAMETRO DE RECALQUE DE 2". FAIXA DE OPERACAO: Q=84 M3/H (+ OU - 2,5 M3/H) E AMT=2 M; Q=9,1 M3/H (+ OU - 2 M3/H) E AMT = 12 M (+ OU - 2 M)</v>
          </cell>
          <cell r="C2879" t="str">
            <v xml:space="preserve">H     </v>
          </cell>
          <cell r="D2879" t="str">
            <v>1,64</v>
          </cell>
        </row>
        <row r="2880">
          <cell r="A2880">
            <v>4085</v>
          </cell>
          <cell r="B2880" t="str">
            <v>LOCACAO DE BOMBA SUBMERSIVEL PARA DRENAGEM E ESGOTAMENTO, MOTOR ELETRICO TRIFASICO, POTENCIA DE 4 CV, DIAMETRO DE RECALQUE DE 3". FAIXA DE OPERACAO: Q=60 M3/H (+ OU - 1 M3/H) E AMT=2 M; Q=11 M3/H (+ OU - 1 M3/H) E AMT = 23 M (+ OU - 1 M)</v>
          </cell>
          <cell r="C2880" t="str">
            <v xml:space="preserve">H     </v>
          </cell>
          <cell r="D2880" t="str">
            <v>2,29</v>
          </cell>
        </row>
        <row r="2881">
          <cell r="A2881">
            <v>10775</v>
          </cell>
          <cell r="B2881" t="str">
            <v>LOCACAO DE CONTAINER 2,30  X  6,00 M, ALT. 2,50 M, COM 1 SANITARIO, PARA ESCRITORIO, COMPLETO, SEM DIVISORIAS INTERNAS</v>
          </cell>
          <cell r="C2881" t="str">
            <v xml:space="preserve">MES   </v>
          </cell>
          <cell r="D2881" t="str">
            <v>522,00</v>
          </cell>
        </row>
        <row r="2882">
          <cell r="A2882">
            <v>10776</v>
          </cell>
          <cell r="B2882" t="str">
            <v>LOCACAO DE CONTAINER 2,30  X  6,00 M, ALT. 2,50 M, PARA ESCRITORIO, SEM DIVISORIAS INTERNAS E SEM SANITARIO</v>
          </cell>
          <cell r="C2882" t="str">
            <v xml:space="preserve">MES   </v>
          </cell>
          <cell r="D2882" t="str">
            <v>407,81</v>
          </cell>
        </row>
        <row r="2883">
          <cell r="A2883">
            <v>10779</v>
          </cell>
          <cell r="B2883" t="str">
            <v>LOCACAO DE CONTAINER 2,30 X 4,30 M, ALT. 2,50 M, P/ SANITARIO, C/ 5 BACIAS, 1 LAVATORIO E 4 MICTORIOS</v>
          </cell>
          <cell r="C2883" t="str">
            <v xml:space="preserve">MES   </v>
          </cell>
          <cell r="D2883" t="str">
            <v>652,50</v>
          </cell>
        </row>
        <row r="2884">
          <cell r="A2884">
            <v>10777</v>
          </cell>
          <cell r="B2884" t="str">
            <v>LOCACAO DE CONTAINER 2,30 X 4,30 M, ALT. 2,50 M, PARA SANITARIO, COM 3 BACIAS, 4 CHUVEIROS, 1 LAVATORIO E 1 MICTORIO</v>
          </cell>
          <cell r="C2884" t="str">
            <v xml:space="preserve">MES   </v>
          </cell>
          <cell r="D2884" t="str">
            <v>592,68</v>
          </cell>
        </row>
        <row r="2885">
          <cell r="A2885">
            <v>10778</v>
          </cell>
          <cell r="B2885" t="str">
            <v>LOCACAO DE CONTAINER 2,30 X 6,00 M, ALT. 2,50 M,  PARA SANITARIO,  COM 4 BACIAS, 8 CHUVEIROS,1 LAVATORIO E 1 MICTORIO</v>
          </cell>
          <cell r="C2885" t="str">
            <v xml:space="preserve">MES   </v>
          </cell>
          <cell r="D2885" t="str">
            <v>652,50</v>
          </cell>
        </row>
        <row r="2886">
          <cell r="A2886">
            <v>40339</v>
          </cell>
          <cell r="B2886" t="str">
            <v>LOCACAO DE CRUZETA PARA ESCORA METALICA</v>
          </cell>
          <cell r="C2886" t="str">
            <v xml:space="preserve">MES   </v>
          </cell>
          <cell r="D2886" t="str">
            <v>2,75</v>
          </cell>
        </row>
        <row r="2887">
          <cell r="A2887">
            <v>3355</v>
          </cell>
          <cell r="B2887" t="str">
            <v>LOCACAO DE ELEVADOR DE CARGA A CABO, CABINE SEMI FECHADA *2,0* X *1,5* X *2,0* M, CAPACIDADE DE CARGA 1000 KG, TORRE  *2,38* X *2,21* X 15 M, GUINCHO DE EMBREAGEM, FREIO DE SEGURANCA, LIMITADOR DE VELOCIDADE E CANCELA</v>
          </cell>
          <cell r="C2887" t="str">
            <v xml:space="preserve">H     </v>
          </cell>
          <cell r="D2887" t="str">
            <v>23,85</v>
          </cell>
        </row>
        <row r="2888">
          <cell r="A2888">
            <v>39814</v>
          </cell>
          <cell r="B2888" t="str">
            <v>LOCACAO DE ELEVADOR DE CREMALHEIRA CABINE SIMPLES FECHADA 1,5 X 2,5 X 2,35 M (UMA POR TORRE), CAPACIDADE DE CARGA *1200* KG (15 PESSOAS), TORRE DE 24 M (16 MODULOS), 16 PARADAS, FREIO DE SEGURANCA, LIMITADOR DE CARGA</v>
          </cell>
          <cell r="C2888" t="str">
            <v xml:space="preserve">H     </v>
          </cell>
          <cell r="D2888" t="str">
            <v>44,71</v>
          </cell>
        </row>
        <row r="2889">
          <cell r="A2889">
            <v>10749</v>
          </cell>
          <cell r="B2889" t="str">
            <v>LOCACAO DE ESCORA METALICA TELESCOPICA, COM ALTURA REGULAVEL DE *1,80* A *3,20* M, COM CAPACIDADE DE CARGA DE NO MINIMO 1000 KGF (10 KN), INCLUSO TRIPE E FORCADO</v>
          </cell>
          <cell r="C2889" t="str">
            <v xml:space="preserve">MES   </v>
          </cell>
          <cell r="D2889" t="str">
            <v>5,04</v>
          </cell>
        </row>
        <row r="2890">
          <cell r="A2890">
            <v>40290</v>
          </cell>
          <cell r="B2890" t="str">
            <v>LOCACAO DE FORMA PLASTICA PARA LAJE NERVURADA, DIMENSOES *60* X *60* X *16* CM</v>
          </cell>
          <cell r="C2890" t="str">
            <v xml:space="preserve">MES   </v>
          </cell>
          <cell r="D2890" t="str">
            <v>7,26</v>
          </cell>
        </row>
        <row r="2891">
          <cell r="A2891">
            <v>7252</v>
          </cell>
          <cell r="B2891" t="str">
            <v>LOCACAO DE NIVEL OPTICO, COM PRECISAO DE 0,7 MM, AUMENTO DE 32X</v>
          </cell>
          <cell r="C2891" t="str">
            <v xml:space="preserve">H     </v>
          </cell>
          <cell r="D2891" t="str">
            <v>2,14</v>
          </cell>
        </row>
        <row r="2892">
          <cell r="A2892">
            <v>4778</v>
          </cell>
          <cell r="B2892" t="str">
            <v>LOCACAO DE PERFURATRIZ PNEUMATICA DE PESO MEDIO, * 18 * KG, PARA ROCHA</v>
          </cell>
          <cell r="C2892" t="str">
            <v xml:space="preserve">H     </v>
          </cell>
          <cell r="D2892" t="str">
            <v>2,70</v>
          </cell>
        </row>
        <row r="2893">
          <cell r="A2893">
            <v>4780</v>
          </cell>
          <cell r="B2893" t="str">
            <v>LOCACAO DE PERFURATRIZ PNEUMATICA DE PESO MEDIO, * 24 * KG, PARA ROCHA</v>
          </cell>
          <cell r="C2893" t="str">
            <v xml:space="preserve">H     </v>
          </cell>
          <cell r="D2893" t="str">
            <v>2,92</v>
          </cell>
        </row>
        <row r="2894">
          <cell r="A2894">
            <v>10809</v>
          </cell>
          <cell r="B2894" t="str">
            <v>LOCACAO DE TALHA ELETRICA 3 T, VELOCIDADE  2,1 M / MIN, POTENCIA 1,3 KW</v>
          </cell>
          <cell r="C2894" t="str">
            <v xml:space="preserve">H     </v>
          </cell>
          <cell r="D2894" t="str">
            <v>1,05</v>
          </cell>
        </row>
        <row r="2895">
          <cell r="A2895">
            <v>10811</v>
          </cell>
          <cell r="B2895" t="str">
            <v>LOCACAO DE TALHA MANUAL DE CORRENTE, CAPACIDADE DE 2 T COM ELEVACAO DE 3 M</v>
          </cell>
          <cell r="C2895" t="str">
            <v xml:space="preserve">H     </v>
          </cell>
          <cell r="D2895" t="str">
            <v>0,90</v>
          </cell>
        </row>
        <row r="2896">
          <cell r="A2896">
            <v>7247</v>
          </cell>
          <cell r="B2896" t="str">
            <v>LOCACAO DE TEODOLITO ELETRONICO, PRECISAO ANGULAR DE 5 A 7 SEGUNDOS, INCLUINDO TRIPE</v>
          </cell>
          <cell r="C2896" t="str">
            <v xml:space="preserve">H     </v>
          </cell>
          <cell r="D2896" t="str">
            <v>2,14</v>
          </cell>
        </row>
        <row r="2897">
          <cell r="A2897">
            <v>40291</v>
          </cell>
          <cell r="B2897" t="str">
            <v>LOCACAO DE TORRE METALICA COMPLETA PARA UMA CARGA DE 8 TF (80 KN)  E PE DIREITO DE 6 M, INCLUINDO MODULOS , DIAGONAIS, SAPATAS E FORCADOS</v>
          </cell>
          <cell r="C2897" t="str">
            <v xml:space="preserve">MES   </v>
          </cell>
          <cell r="D2897" t="str">
            <v>383,72</v>
          </cell>
        </row>
        <row r="2898">
          <cell r="A2898">
            <v>40275</v>
          </cell>
          <cell r="B2898" t="str">
            <v>LOCACAO DE VIGA SANDUICHE METALICA VAZADA PARA TRAVAMENTO DE PILARES, ALTURA DE *8* CM, LARGURA DE *6* CM E EXTENSAO DE 2 M</v>
          </cell>
          <cell r="C2898" t="str">
            <v xml:space="preserve">MES   </v>
          </cell>
          <cell r="D2898" t="str">
            <v>11,00</v>
          </cell>
        </row>
        <row r="2899">
          <cell r="A2899">
            <v>3777</v>
          </cell>
          <cell r="B2899" t="str">
            <v>LONA PLASTICA PRETA, E= 150 MICRA</v>
          </cell>
          <cell r="C2899" t="str">
            <v xml:space="preserve">M2    </v>
          </cell>
          <cell r="D2899" t="str">
            <v>1,00</v>
          </cell>
        </row>
        <row r="2900">
          <cell r="A2900">
            <v>3798</v>
          </cell>
          <cell r="B2900" t="str">
            <v>LUMINARIA ABERTA P/ ILUMINACAO PUBLICA, TIPO X-57 PETERCO OU EQUIV</v>
          </cell>
          <cell r="C2900" t="str">
            <v xml:space="preserve">UN    </v>
          </cell>
          <cell r="D2900" t="str">
            <v>47,85</v>
          </cell>
        </row>
        <row r="2901">
          <cell r="A2901">
            <v>38769</v>
          </cell>
          <cell r="B2901" t="str">
            <v>LUMINARIA ARANDELA TIPO MEIA-LUA COM VIDRO FOSCO *30 X 15* CM, PARA 1 LAMPADA, BASE E27, POTENCIA MAXIMA 40/60 W (NAO INCLUI LAMPADA)</v>
          </cell>
          <cell r="C2901" t="str">
            <v xml:space="preserve">UN    </v>
          </cell>
          <cell r="D2901" t="str">
            <v>37,37</v>
          </cell>
        </row>
        <row r="2902">
          <cell r="A2902">
            <v>39510</v>
          </cell>
          <cell r="B2902" t="str">
            <v>LUMINARIA DE EMBUTIR EM CHAPA DE ACO PARA 2 LAMPADAS FLUORESCENTES DE 14 W COM REFLETOR E ALETAS EM ALUMINIO, COMPLETA (INCLUI REATOR E LAMPADAS)</v>
          </cell>
          <cell r="C2902" t="str">
            <v xml:space="preserve">UN    </v>
          </cell>
          <cell r="D2902" t="str">
            <v>151,25</v>
          </cell>
        </row>
        <row r="2903">
          <cell r="A2903">
            <v>38776</v>
          </cell>
          <cell r="B2903" t="str">
            <v>LUMINARIA DE EMBUTIR EM CHAPA DE ACO PARA 4 LAMPADAS FLUORESCENTES DE 14 W *60 X 60 CM* ALETADA (NAO INCLUI REATOR E LAMPADAS)</v>
          </cell>
          <cell r="C2903" t="str">
            <v xml:space="preserve">UN    </v>
          </cell>
          <cell r="D2903" t="str">
            <v>160,52</v>
          </cell>
        </row>
        <row r="2904">
          <cell r="A2904">
            <v>38774</v>
          </cell>
          <cell r="B2904" t="str">
            <v>LUMINARIA DE EMERGENCIA 30 LEDS, POTENCIA 2 W, BATERIA DE LITIO, AUTONOMIA DE 6 HORAS</v>
          </cell>
          <cell r="C2904" t="str">
            <v xml:space="preserve">UN    </v>
          </cell>
          <cell r="D2904" t="str">
            <v>22,48</v>
          </cell>
        </row>
        <row r="2905">
          <cell r="A2905">
            <v>42247</v>
          </cell>
          <cell r="B2905" t="str">
            <v>LUMINARIA DE LED PARA ILUMINACAO PUBLICA, DE 138 W ATE 180 W, INVOLUCRO EM ALUMINIO OU ACO INOX</v>
          </cell>
          <cell r="C2905" t="str">
            <v xml:space="preserve">UN    </v>
          </cell>
          <cell r="D2905" t="str">
            <v>767,45</v>
          </cell>
        </row>
        <row r="2906">
          <cell r="A2906">
            <v>42248</v>
          </cell>
          <cell r="B2906" t="str">
            <v>LUMINARIA DE LED PARA ILUMINACAO PUBLICA, DE 181 W ATE 239 W, INVOLUCRO EM ALUMINIO OU ACO INOX</v>
          </cell>
          <cell r="C2906" t="str">
            <v xml:space="preserve">UN    </v>
          </cell>
          <cell r="D2906" t="str">
            <v>891,45</v>
          </cell>
        </row>
        <row r="2907">
          <cell r="A2907">
            <v>42249</v>
          </cell>
          <cell r="B2907" t="str">
            <v>LUMINARIA DE LED PARA ILUMINACAO PUBLICA, DE 240 W ATE 350 W, INVOLUCRO EM ALUMINIO OU ACO INOX</v>
          </cell>
          <cell r="C2907" t="str">
            <v xml:space="preserve">UN    </v>
          </cell>
          <cell r="D2907" t="str">
            <v>1.476,82</v>
          </cell>
        </row>
        <row r="2908">
          <cell r="A2908">
            <v>42244</v>
          </cell>
          <cell r="B2908" t="str">
            <v>LUMINARIA DE LED PARA ILUMINACAO PUBLICA, DE 33 W ATE 50 W, INVOLUCRO EM ALUMINIO OU ACO INOX</v>
          </cell>
          <cell r="C2908" t="str">
            <v xml:space="preserve">UN    </v>
          </cell>
          <cell r="D2908" t="str">
            <v>230,64</v>
          </cell>
        </row>
        <row r="2909">
          <cell r="A2909">
            <v>42245</v>
          </cell>
          <cell r="B2909" t="str">
            <v>LUMINARIA DE LED PARA ILUMINACAO PUBLICA, DE 51 W ATE 67 W, INVOLUCRO EM ALUMINIO OU ACO INOX</v>
          </cell>
          <cell r="C2909" t="str">
            <v xml:space="preserve">UN    </v>
          </cell>
          <cell r="D2909" t="str">
            <v>425,59</v>
          </cell>
        </row>
        <row r="2910">
          <cell r="A2910">
            <v>42246</v>
          </cell>
          <cell r="B2910" t="str">
            <v>LUMINARIA DE LED PARA ILUMINACAO PUBLICA, DE 68 W ATE 97 W, INVOLUCRO EM ALUMINIO OU ACO INOX</v>
          </cell>
          <cell r="C2910" t="str">
            <v xml:space="preserve">UN    </v>
          </cell>
          <cell r="D2910" t="str">
            <v>471,11</v>
          </cell>
        </row>
        <row r="2911">
          <cell r="A2911">
            <v>42243</v>
          </cell>
          <cell r="B2911" t="str">
            <v>LUMINARIA DE LED PARA ILUMINACAO PUBLICA, DE 98 W ATE 137 W, INVOLUCRO EM ALUMINIO OU ACO INOX</v>
          </cell>
          <cell r="C2911" t="str">
            <v xml:space="preserve">UN    </v>
          </cell>
          <cell r="D2911" t="str">
            <v>568,07</v>
          </cell>
        </row>
        <row r="2912">
          <cell r="A2912">
            <v>38889</v>
          </cell>
          <cell r="B2912" t="str">
            <v>LUMINARIA DE SOBREPOR EM CHAPA DE ACO COM ALETAS PLASTICAS, PARA 1 LAMPADA, BASE E27, POTENCIA MAXIMA 40/60 W (NAO INCLUI LAMPADA)</v>
          </cell>
          <cell r="C2912" t="str">
            <v xml:space="preserve">UN    </v>
          </cell>
          <cell r="D2912" t="str">
            <v>28,64</v>
          </cell>
        </row>
        <row r="2913">
          <cell r="A2913">
            <v>38784</v>
          </cell>
          <cell r="B2913" t="str">
            <v>LUMINARIA DE SOBREPOR EM CHAPA DE ACO COM ALETAS PLASTICAS, PARA 2 LAMPADAS, BASE E27, POTENCIA MAXIMA 40/60 W (NAO INCLUI LAMPADAS)</v>
          </cell>
          <cell r="C2913" t="str">
            <v xml:space="preserve">UN    </v>
          </cell>
          <cell r="D2913" t="str">
            <v>38,32</v>
          </cell>
        </row>
        <row r="2914">
          <cell r="A2914">
            <v>3788</v>
          </cell>
          <cell r="B2914" t="str">
            <v>LUMINARIA DE SOBREPOR EM CHAPA DE ACO PARA 1 LAMPADA FLUORESCENTE DE *18* W, ALETADA, COMPLETA (LAMPADA E REATOR INCLUSOS)</v>
          </cell>
          <cell r="C2914" t="str">
            <v xml:space="preserve">UN    </v>
          </cell>
          <cell r="D2914" t="str">
            <v>39,93</v>
          </cell>
        </row>
        <row r="2915">
          <cell r="A2915">
            <v>12230</v>
          </cell>
          <cell r="B2915" t="str">
            <v>LUMINARIA DE SOBREPOR EM CHAPA DE ACO PARA 1 LAMPADA FLUORESCENTE DE *18* W, PERFIL COMERCIAL (NAO INCLUI REATOR E LAMPADA)</v>
          </cell>
          <cell r="C2915" t="str">
            <v xml:space="preserve">UN    </v>
          </cell>
          <cell r="D2915" t="str">
            <v>10,27</v>
          </cell>
        </row>
        <row r="2916">
          <cell r="A2916">
            <v>3780</v>
          </cell>
          <cell r="B2916" t="str">
            <v>LUMINARIA DE SOBREPOR EM CHAPA DE ACO PARA 1 LAMPADA FLUORESCENTE DE *36* W, ALETADA, COMPLETA (LAMPADA E REATOR INCLUSOS)</v>
          </cell>
          <cell r="C2916" t="str">
            <v xml:space="preserve">UN    </v>
          </cell>
          <cell r="D2916" t="str">
            <v>58,92</v>
          </cell>
        </row>
        <row r="2917">
          <cell r="A2917">
            <v>12231</v>
          </cell>
          <cell r="B2917" t="str">
            <v>LUMINARIA DE SOBREPOR EM CHAPA DE ACO PARA 1 LAMPADA FLUORESCENTE DE *36* W, PERFIL COMERCIAL (NAO INCLUI REATOR E LAMPADA)</v>
          </cell>
          <cell r="C2917" t="str">
            <v xml:space="preserve">UN    </v>
          </cell>
          <cell r="D2917" t="str">
            <v>17,08</v>
          </cell>
        </row>
        <row r="2918">
          <cell r="A2918">
            <v>3811</v>
          </cell>
          <cell r="B2918" t="str">
            <v>LUMINARIA DE SOBREPOR EM CHAPA DE ACO PARA 2 LAMPADAS FLUORESCENTES DE *18* W, ALETADA, COMPLETA (LAMPADAS E REATOR INCLUSOS)</v>
          </cell>
          <cell r="C2918" t="str">
            <v xml:space="preserve">UN    </v>
          </cell>
          <cell r="D2918" t="str">
            <v>55,34</v>
          </cell>
        </row>
        <row r="2919">
          <cell r="A2919">
            <v>12232</v>
          </cell>
          <cell r="B2919" t="str">
            <v>LUMINARIA DE SOBREPOR EM CHAPA DE ACO PARA 2 LAMPADAS FLUORESCENTES DE *18* W, PERFIL COMERCIAL (NAO INCLUI REATOR E LAMPADAS)</v>
          </cell>
          <cell r="C2919" t="str">
            <v xml:space="preserve">UN    </v>
          </cell>
          <cell r="D2919" t="str">
            <v>17,89</v>
          </cell>
        </row>
        <row r="2920">
          <cell r="A2920">
            <v>3799</v>
          </cell>
          <cell r="B2920" t="str">
            <v>LUMINARIA DE SOBREPOR EM CHAPA DE ACO PARA 2 LAMPADAS FLUORESCENTES DE *36* W, ALETADA, COMPLETA (LAMPADAS E REATOR INCLUSOS)</v>
          </cell>
          <cell r="C2920" t="str">
            <v xml:space="preserve">UN    </v>
          </cell>
          <cell r="D2920" t="str">
            <v>78,27</v>
          </cell>
        </row>
        <row r="2921">
          <cell r="A2921">
            <v>12239</v>
          </cell>
          <cell r="B2921" t="str">
            <v>LUMINARIA DE SOBREPOR EM CHAPA DE ACO PARA 2 LAMPADAS FLUORESCENTES DE *36* W, PERFIL COMERCIAL (NAO INCLUI REATOR E LAMPADAS)</v>
          </cell>
          <cell r="C2921" t="str">
            <v xml:space="preserve">UN    </v>
          </cell>
          <cell r="D2921" t="str">
            <v>23,43</v>
          </cell>
        </row>
        <row r="2922">
          <cell r="A2922">
            <v>38773</v>
          </cell>
          <cell r="B2922" t="str">
            <v>LUMINARIA DE TETO PLAFON/PLAFONIER EM PLASTICO COM BASE E27, POTENCIA MAXIMA 60 W (NAO INCLUI LAMPADA)</v>
          </cell>
          <cell r="C2922" t="str">
            <v xml:space="preserve">UN    </v>
          </cell>
          <cell r="D2922" t="str">
            <v>3,75</v>
          </cell>
        </row>
        <row r="2923">
          <cell r="A2923">
            <v>12271</v>
          </cell>
          <cell r="B2923" t="str">
            <v>LUMINARIA DUPLA P/SINALIZACAO, TIPO WETZEL AS-2/110 OU EQUIV</v>
          </cell>
          <cell r="C2923" t="str">
            <v xml:space="preserve">UN    </v>
          </cell>
          <cell r="D2923" t="str">
            <v>209,56</v>
          </cell>
        </row>
        <row r="2924">
          <cell r="A2924">
            <v>38785</v>
          </cell>
          <cell r="B2924" t="str">
            <v>LUMINARIA HERMETICA IP-65 PARA 2 DUAS LAMPADAS DE 14/16/18/20 W (NAO INCLUI REATOR E LAMPADAS)</v>
          </cell>
          <cell r="C2924" t="str">
            <v xml:space="preserve">UN    </v>
          </cell>
          <cell r="D2924" t="str">
            <v>99,22</v>
          </cell>
        </row>
        <row r="2925">
          <cell r="A2925">
            <v>38786</v>
          </cell>
          <cell r="B2925" t="str">
            <v>LUMINARIA HERMETICA IP-65 PARA 2 DUAS LAMPADAS DE 28/32/36/40 W (NAO INCLUI REATOR E LAMPADAS)</v>
          </cell>
          <cell r="C2925" t="str">
            <v xml:space="preserve">UN    </v>
          </cell>
          <cell r="D2925" t="str">
            <v>122,21</v>
          </cell>
        </row>
        <row r="2926">
          <cell r="A2926">
            <v>39385</v>
          </cell>
          <cell r="B2926" t="str">
            <v>LUMINARIA LED PLAFON REDONDO DE SOBREPOR BIVOLT 12/13 W,  D = *17* CM</v>
          </cell>
          <cell r="C2926" t="str">
            <v xml:space="preserve">UN    </v>
          </cell>
          <cell r="D2926" t="str">
            <v>20,56</v>
          </cell>
        </row>
        <row r="2927">
          <cell r="A2927">
            <v>39389</v>
          </cell>
          <cell r="B2927" t="str">
            <v>LUMINARIA LED REFLETOR RETANGULAR BIVOLT, LUZ BRANCA, 10 W</v>
          </cell>
          <cell r="C2927" t="str">
            <v xml:space="preserve">UN    </v>
          </cell>
          <cell r="D2927" t="str">
            <v>22,31</v>
          </cell>
        </row>
        <row r="2928">
          <cell r="A2928">
            <v>39390</v>
          </cell>
          <cell r="B2928" t="str">
            <v>LUMINARIA LED REFLETOR RETANGULAR BIVOLT, LUZ BRANCA, 30 W</v>
          </cell>
          <cell r="C2928" t="str">
            <v xml:space="preserve">UN    </v>
          </cell>
          <cell r="D2928" t="str">
            <v>46,77</v>
          </cell>
        </row>
        <row r="2929">
          <cell r="A2929">
            <v>39391</v>
          </cell>
          <cell r="B2929" t="str">
            <v>LUMINARIA LED REFLETOR RETANGULAR BIVOLT, LUZ BRANCA, 50 W</v>
          </cell>
          <cell r="C2929" t="str">
            <v xml:space="preserve">UN    </v>
          </cell>
          <cell r="D2929" t="str">
            <v>52,51</v>
          </cell>
        </row>
        <row r="2930">
          <cell r="A2930">
            <v>3803</v>
          </cell>
          <cell r="B2930" t="str">
            <v>LUMINARIA PLAFON REDONDO COM VIDRO FOSCO DIAMETRO *25* CM, PARA 1 LAMPADA, BASE E27, POTENCIA MAXIMA 40/60 W (NAO INCLUI LAMPADA)</v>
          </cell>
          <cell r="C2930" t="str">
            <v xml:space="preserve">UN    </v>
          </cell>
          <cell r="D2930" t="str">
            <v>35,43</v>
          </cell>
        </row>
        <row r="2931">
          <cell r="A2931">
            <v>38770</v>
          </cell>
          <cell r="B2931" t="str">
            <v>LUMINARIA PLAFON REDONDO COM VIDRO FOSCO DIAMETRO *30* CM, PARA 2 LAMPADAS, BASE E27, POTENCIA MAXIMA 40/60 W (NAO INCLUI LAMPADAS)</v>
          </cell>
          <cell r="C2931" t="str">
            <v xml:space="preserve">UN    </v>
          </cell>
          <cell r="D2931" t="str">
            <v>41,03</v>
          </cell>
        </row>
        <row r="2932">
          <cell r="A2932">
            <v>12267</v>
          </cell>
          <cell r="B2932" t="str">
            <v>LUMINARIA PROVA DE TEMPO PETERCO Y.31/1</v>
          </cell>
          <cell r="C2932" t="str">
            <v xml:space="preserve">UN    </v>
          </cell>
          <cell r="D2932" t="str">
            <v>120,24</v>
          </cell>
        </row>
        <row r="2933">
          <cell r="A2933">
            <v>43265</v>
          </cell>
          <cell r="B2933" t="str">
            <v>LUMINARIA SOLAR LED EXTERNA, TIPO ARANDELA DE PAREDE, EM ALUMINIO, 16 LEDS, LUZ BRANCA, *180* LUMENS, CAPACIDADE DE ILUMINACAO ATE 36 H, RETANGULAR, *13 X 9 X 7* (C X L X A), COM SENSOR DE MOVIMENTO / PRESENCA, BATERIA RECARREGAVEL COM LUZ SOLAR, RESISTEN</v>
          </cell>
          <cell r="C2933" t="str">
            <v xml:space="preserve">UN    </v>
          </cell>
          <cell r="D2933" t="str">
            <v>64,31</v>
          </cell>
        </row>
        <row r="2934">
          <cell r="A2934">
            <v>12266</v>
          </cell>
          <cell r="B2934" t="str">
            <v>LUMINARIA SPOT DE SOBREPOR EM ALUMINIO COM ALETA PLASTICA PARA 1 LAMPADA, BASE E27, POTENCIA MAXIMA 40/60 W (NAO INCLUI LAMPADA)</v>
          </cell>
          <cell r="C2934" t="str">
            <v xml:space="preserve">UN    </v>
          </cell>
          <cell r="D2934" t="str">
            <v>61,54</v>
          </cell>
        </row>
        <row r="2935">
          <cell r="A2935">
            <v>39378</v>
          </cell>
          <cell r="B2935" t="str">
            <v>LUMINARIA SPOT DE SOBREPOR EM ALUMINIO COM ALETA PLASTICA PARA 2 LAMPADAS, BASE E27, POTENCIA MAXIMA 40/60 W (NAO INCLUI LAMPADA)</v>
          </cell>
          <cell r="C2935" t="str">
            <v xml:space="preserve">UN    </v>
          </cell>
          <cell r="D2935" t="str">
            <v>43,63</v>
          </cell>
        </row>
        <row r="2936">
          <cell r="A2936">
            <v>43543</v>
          </cell>
          <cell r="B2936" t="str">
            <v>LUMINARIA TIPO TARTARUGA A PROVA DE TEMPO, GASES, VAPOR E PO, EM ALUMINIO, COM GRADE, BASE E27, POTENCIA MAXIMA 100 W - REF Y 25/1 (NAO INCLUI LAMPADA)</v>
          </cell>
          <cell r="C2936" t="str">
            <v xml:space="preserve">UN    </v>
          </cell>
          <cell r="D2936" t="str">
            <v>90,90</v>
          </cell>
        </row>
        <row r="2937">
          <cell r="A2937">
            <v>38775</v>
          </cell>
          <cell r="B2937" t="str">
            <v>LUMINARIA TIPO TARTARUGA PARA AREA EXTERNA EM ALUMINIO, COM GRADE, PARA 1 LAMPADA, BASE E27, POTENCIA MAXIMA 40/60 W (NAO INCLUI LAMPADA)</v>
          </cell>
          <cell r="C2937" t="str">
            <v xml:space="preserve">UN    </v>
          </cell>
          <cell r="D2937" t="str">
            <v>46,26</v>
          </cell>
        </row>
        <row r="2938">
          <cell r="A2938">
            <v>21119</v>
          </cell>
          <cell r="B2938" t="str">
            <v>LUVA CPVC, SOLDAVEL, 15 MM, PARA AGUA QUENTE PREDIAL</v>
          </cell>
          <cell r="C2938" t="str">
            <v xml:space="preserve">UN    </v>
          </cell>
          <cell r="D2938" t="str">
            <v>1,17</v>
          </cell>
        </row>
        <row r="2939">
          <cell r="A2939">
            <v>37974</v>
          </cell>
          <cell r="B2939" t="str">
            <v>LUVA CPVC, SOLDAVEL, 22 MM, PARA AGUA QUENTE PREDIAL</v>
          </cell>
          <cell r="C2939" t="str">
            <v xml:space="preserve">UN    </v>
          </cell>
          <cell r="D2939" t="str">
            <v>1,74</v>
          </cell>
        </row>
        <row r="2940">
          <cell r="A2940">
            <v>37975</v>
          </cell>
          <cell r="B2940" t="str">
            <v>LUVA CPVC, SOLDAVEL, 28 MM, PARA AGUA QUENTE PREDIAL</v>
          </cell>
          <cell r="C2940" t="str">
            <v xml:space="preserve">UN    </v>
          </cell>
          <cell r="D2940" t="str">
            <v>3,54</v>
          </cell>
        </row>
        <row r="2941">
          <cell r="A2941">
            <v>37976</v>
          </cell>
          <cell r="B2941" t="str">
            <v>LUVA CPVC, SOLDAVEL, 35 MM, PARA AGUA QUENTE PREDIAL</v>
          </cell>
          <cell r="C2941" t="str">
            <v xml:space="preserve">UN    </v>
          </cell>
          <cell r="D2941" t="str">
            <v>7,27</v>
          </cell>
        </row>
        <row r="2942">
          <cell r="A2942">
            <v>37977</v>
          </cell>
          <cell r="B2942" t="str">
            <v>LUVA CPVC, SOLDAVEL, 42 MM, PARA AGUA QUENTE PREDIAL</v>
          </cell>
          <cell r="C2942" t="str">
            <v xml:space="preserve">UN    </v>
          </cell>
          <cell r="D2942" t="str">
            <v>10,00</v>
          </cell>
        </row>
        <row r="2943">
          <cell r="A2943">
            <v>37978</v>
          </cell>
          <cell r="B2943" t="str">
            <v>LUVA CPVC, SOLDAVEL, 54 MM, PARA AGUA QUENTE PREDIAL</v>
          </cell>
          <cell r="C2943" t="str">
            <v xml:space="preserve">UN    </v>
          </cell>
          <cell r="D2943" t="str">
            <v>20,28</v>
          </cell>
        </row>
        <row r="2944">
          <cell r="A2944">
            <v>37979</v>
          </cell>
          <cell r="B2944" t="str">
            <v>LUVA CPVC, SOLDAVEL, 73 MM, PARA AGUA QUENTE PREDIAL</v>
          </cell>
          <cell r="C2944" t="str">
            <v xml:space="preserve">UN    </v>
          </cell>
          <cell r="D2944" t="str">
            <v>87,12</v>
          </cell>
        </row>
        <row r="2945">
          <cell r="A2945">
            <v>37980</v>
          </cell>
          <cell r="B2945" t="str">
            <v>LUVA CPVC, SOLDAVEL, 89 MM, PARA AGUA QUENTE PREDIAL</v>
          </cell>
          <cell r="C2945" t="str">
            <v xml:space="preserve">UN    </v>
          </cell>
          <cell r="D2945" t="str">
            <v>97,91</v>
          </cell>
        </row>
        <row r="2946">
          <cell r="A2946">
            <v>36147</v>
          </cell>
          <cell r="B2946" t="str">
            <v>LUVA DE BORRACHA ISOLANTE PARA ALTA TENSAO, RESISTENTE A OZONIO, TENSAO DE ENSAIO 2,5 KV (PAR)</v>
          </cell>
          <cell r="C2946" t="str">
            <v xml:space="preserve">PAR   </v>
          </cell>
          <cell r="D2946" t="str">
            <v>333,80</v>
          </cell>
        </row>
        <row r="2947">
          <cell r="A2947">
            <v>12731</v>
          </cell>
          <cell r="B2947" t="str">
            <v>LUVA DE COBRE (REF 600) SEM ANEL DE SOLDA, BOLSA X BOLSA, 104 MM</v>
          </cell>
          <cell r="C2947" t="str">
            <v xml:space="preserve">UN    </v>
          </cell>
          <cell r="D2947" t="str">
            <v>259,25</v>
          </cell>
        </row>
        <row r="2948">
          <cell r="A2948">
            <v>12723</v>
          </cell>
          <cell r="B2948" t="str">
            <v>LUVA DE COBRE (REF 600) SEM ANEL DE SOLDA, BOLSA X BOLSA, 15 MM</v>
          </cell>
          <cell r="C2948" t="str">
            <v xml:space="preserve">UN    </v>
          </cell>
          <cell r="D2948" t="str">
            <v>2,01</v>
          </cell>
        </row>
        <row r="2949">
          <cell r="A2949">
            <v>12724</v>
          </cell>
          <cell r="B2949" t="str">
            <v>LUVA DE COBRE (REF 600) SEM ANEL DE SOLDA, BOLSA X BOLSA, 22 MM</v>
          </cell>
          <cell r="C2949" t="str">
            <v xml:space="preserve">UN    </v>
          </cell>
          <cell r="D2949" t="str">
            <v>3,86</v>
          </cell>
        </row>
        <row r="2950">
          <cell r="A2950">
            <v>12725</v>
          </cell>
          <cell r="B2950" t="str">
            <v>LUVA DE COBRE (REF 600) SEM ANEL DE SOLDA, BOLSA X BOLSA, 28 MM</v>
          </cell>
          <cell r="C2950" t="str">
            <v xml:space="preserve">UN    </v>
          </cell>
          <cell r="D2950" t="str">
            <v>7,75</v>
          </cell>
        </row>
        <row r="2951">
          <cell r="A2951">
            <v>12726</v>
          </cell>
          <cell r="B2951" t="str">
            <v>LUVA DE COBRE (REF 600) SEM ANEL DE SOLDA, BOLSA X BOLSA, 35 MM</v>
          </cell>
          <cell r="C2951" t="str">
            <v xml:space="preserve">UN    </v>
          </cell>
          <cell r="D2951" t="str">
            <v>17,10</v>
          </cell>
        </row>
        <row r="2952">
          <cell r="A2952">
            <v>12727</v>
          </cell>
          <cell r="B2952" t="str">
            <v>LUVA DE COBRE (REF 600) SEM ANEL DE SOLDA, BOLSA X BOLSA, 42 MM</v>
          </cell>
          <cell r="C2952" t="str">
            <v xml:space="preserve">UN    </v>
          </cell>
          <cell r="D2952" t="str">
            <v>21,69</v>
          </cell>
        </row>
        <row r="2953">
          <cell r="A2953">
            <v>12728</v>
          </cell>
          <cell r="B2953" t="str">
            <v>LUVA DE COBRE (REF 600) SEM ANEL DE SOLDA, BOLSA X BOLSA, 54 MM</v>
          </cell>
          <cell r="C2953" t="str">
            <v xml:space="preserve">UN    </v>
          </cell>
          <cell r="D2953" t="str">
            <v>35,43</v>
          </cell>
        </row>
        <row r="2954">
          <cell r="A2954">
            <v>12729</v>
          </cell>
          <cell r="B2954" t="str">
            <v>LUVA DE COBRE (REF 600) SEM ANEL DE SOLDA, BOLSA X BOLSA, 66 MM</v>
          </cell>
          <cell r="C2954" t="str">
            <v xml:space="preserve">UN    </v>
          </cell>
          <cell r="D2954" t="str">
            <v>116,12</v>
          </cell>
        </row>
        <row r="2955">
          <cell r="A2955">
            <v>12730</v>
          </cell>
          <cell r="B2955" t="str">
            <v>LUVA DE COBRE (REF 600) SEM ANEL DE SOLDA, BOLSA X BOLSA, 79 MM</v>
          </cell>
          <cell r="C2955" t="str">
            <v xml:space="preserve">UN    </v>
          </cell>
          <cell r="D2955" t="str">
            <v>177,79</v>
          </cell>
        </row>
        <row r="2956">
          <cell r="A2956">
            <v>3840</v>
          </cell>
          <cell r="B2956" t="str">
            <v>LUVA DE CORRER DEFOFO, PVC, JE, DN 100 MM</v>
          </cell>
          <cell r="C2956" t="str">
            <v xml:space="preserve">UN    </v>
          </cell>
          <cell r="D2956" t="str">
            <v>42,98</v>
          </cell>
        </row>
        <row r="2957">
          <cell r="A2957">
            <v>3838</v>
          </cell>
          <cell r="B2957" t="str">
            <v>LUVA DE CORRER DEFOFO, PVC, JE, DN 150 MM</v>
          </cell>
          <cell r="C2957" t="str">
            <v xml:space="preserve">UN    </v>
          </cell>
          <cell r="D2957" t="str">
            <v>94,86</v>
          </cell>
        </row>
        <row r="2958">
          <cell r="A2958">
            <v>3844</v>
          </cell>
          <cell r="B2958" t="str">
            <v>LUVA DE CORRER DEFOFO, PVC, JE, DN 200 MM</v>
          </cell>
          <cell r="C2958" t="str">
            <v xml:space="preserve">UN    </v>
          </cell>
          <cell r="D2958" t="str">
            <v>169,21</v>
          </cell>
        </row>
        <row r="2959">
          <cell r="A2959">
            <v>3839</v>
          </cell>
          <cell r="B2959" t="str">
            <v>LUVA DE CORRER DEFOFO, PVC, JE, DN 250 MM</v>
          </cell>
          <cell r="C2959" t="str">
            <v xml:space="preserve">UN    </v>
          </cell>
          <cell r="D2959" t="str">
            <v>308,22</v>
          </cell>
        </row>
        <row r="2960">
          <cell r="A2960">
            <v>3843</v>
          </cell>
          <cell r="B2960" t="str">
            <v>LUVA DE CORRER DEFOFO, PVC, JE, DN 300 MM</v>
          </cell>
          <cell r="C2960" t="str">
            <v xml:space="preserve">UN    </v>
          </cell>
          <cell r="D2960" t="str">
            <v>423,03</v>
          </cell>
        </row>
        <row r="2961">
          <cell r="A2961">
            <v>3900</v>
          </cell>
          <cell r="B2961" t="str">
            <v>LUVA DE CORRER PARA TUBO ROSCAVEL, PVC, 1 1/2", PARA AGUA FRIA PREDIAL</v>
          </cell>
          <cell r="C2961" t="str">
            <v xml:space="preserve">UN    </v>
          </cell>
          <cell r="D2961" t="str">
            <v>28,16</v>
          </cell>
        </row>
        <row r="2962">
          <cell r="A2962">
            <v>3846</v>
          </cell>
          <cell r="B2962" t="str">
            <v>LUVA DE CORRER PARA TUBO ROSCAVEL, PVC, 1/2", PARA AGUA FRIA PREDIAL</v>
          </cell>
          <cell r="C2962" t="str">
            <v xml:space="preserve">UN    </v>
          </cell>
          <cell r="D2962" t="str">
            <v>8,87</v>
          </cell>
        </row>
        <row r="2963">
          <cell r="A2963">
            <v>3886</v>
          </cell>
          <cell r="B2963" t="str">
            <v>LUVA DE CORRER PARA TUBO ROSCAVEL, PVC, 3/4", PARA AGUA FRIA PREDIAL</v>
          </cell>
          <cell r="C2963" t="str">
            <v xml:space="preserve">UN    </v>
          </cell>
          <cell r="D2963" t="str">
            <v>9,34</v>
          </cell>
        </row>
        <row r="2964">
          <cell r="A2964">
            <v>3854</v>
          </cell>
          <cell r="B2964" t="str">
            <v>LUVA DE CORRER PARA TUBO SOLDAVEL, PVC, 20 MM, PARA AGUA FRIA PREDIAL</v>
          </cell>
          <cell r="C2964" t="str">
            <v xml:space="preserve">UN    </v>
          </cell>
          <cell r="D2964" t="str">
            <v>5,19</v>
          </cell>
        </row>
        <row r="2965">
          <cell r="A2965">
            <v>3873</v>
          </cell>
          <cell r="B2965" t="str">
            <v>LUVA DE CORRER PARA TUBO SOLDAVEL, PVC, 25 MM, PARA AGUA FRIA PREDIAL</v>
          </cell>
          <cell r="C2965" t="str">
            <v xml:space="preserve">UN    </v>
          </cell>
          <cell r="D2965" t="str">
            <v>6,87</v>
          </cell>
        </row>
        <row r="2966">
          <cell r="A2966">
            <v>38021</v>
          </cell>
          <cell r="B2966" t="str">
            <v>LUVA DE CORRER PARA TUBO SOLDAVEL, PVC, 32 MM, PARA AGUA FRIA PREDIAL</v>
          </cell>
          <cell r="C2966" t="str">
            <v xml:space="preserve">UN    </v>
          </cell>
          <cell r="D2966" t="str">
            <v>16,44</v>
          </cell>
        </row>
        <row r="2967">
          <cell r="A2967">
            <v>3847</v>
          </cell>
          <cell r="B2967" t="str">
            <v>LUVA DE CORRER PARA TUBO SOLDAVEL, PVC, 50 MM, PARA AGUA FRIA PREDIAL</v>
          </cell>
          <cell r="C2967" t="str">
            <v xml:space="preserve">UN    </v>
          </cell>
          <cell r="D2967" t="str">
            <v>18,66</v>
          </cell>
        </row>
        <row r="2968">
          <cell r="A2968">
            <v>38022</v>
          </cell>
          <cell r="B2968" t="str">
            <v>LUVA DE CORRER PARA TUBO SOLDAVEL, PVC, 60 MM, PARA AGUA FRIA PREDIAL</v>
          </cell>
          <cell r="C2968" t="str">
            <v xml:space="preserve">UN    </v>
          </cell>
          <cell r="D2968" t="str">
            <v>29,15</v>
          </cell>
        </row>
        <row r="2969">
          <cell r="A2969">
            <v>3833</v>
          </cell>
          <cell r="B2969" t="str">
            <v>LUVA DE CORRER PVC, JE, DN 100 MM, PARA REDE COLETORA DE ESGOTO (NBR 10569)</v>
          </cell>
          <cell r="C2969" t="str">
            <v xml:space="preserve">UN    </v>
          </cell>
          <cell r="D2969" t="str">
            <v>12,27</v>
          </cell>
        </row>
        <row r="2970">
          <cell r="A2970">
            <v>3835</v>
          </cell>
          <cell r="B2970" t="str">
            <v>LUVA DE CORRER PVC, JE, DN 150 MM, PARA REDE COLETORA DE ESGOTO (NBR 10569)</v>
          </cell>
          <cell r="C2970" t="str">
            <v xml:space="preserve">UN    </v>
          </cell>
          <cell r="D2970" t="str">
            <v>39,95</v>
          </cell>
        </row>
        <row r="2971">
          <cell r="A2971">
            <v>3836</v>
          </cell>
          <cell r="B2971" t="str">
            <v>LUVA DE CORRER PVC, JE, DN 200 MM, PARA REDE COLETORA DE ESGOTO (NBR 10569)</v>
          </cell>
          <cell r="C2971" t="str">
            <v xml:space="preserve">UN    </v>
          </cell>
          <cell r="D2971" t="str">
            <v>86,00</v>
          </cell>
        </row>
        <row r="2972">
          <cell r="A2972">
            <v>3830</v>
          </cell>
          <cell r="B2972" t="str">
            <v>LUVA DE CORRER PVC, JE, DN 250 MM, PARA REDE COLETORA DE ESGOTO (NBR 10569)</v>
          </cell>
          <cell r="C2972" t="str">
            <v xml:space="preserve">UN    </v>
          </cell>
          <cell r="D2972" t="str">
            <v>140,61</v>
          </cell>
        </row>
        <row r="2973">
          <cell r="A2973">
            <v>3831</v>
          </cell>
          <cell r="B2973" t="str">
            <v>LUVA DE CORRER PVC, JE, DN 300 MM, PARA REDE COLETORA DE ESGOTO (NBR 10569)</v>
          </cell>
          <cell r="C2973" t="str">
            <v xml:space="preserve">UN    </v>
          </cell>
          <cell r="D2973" t="str">
            <v>235,05</v>
          </cell>
        </row>
        <row r="2974">
          <cell r="A2974">
            <v>37981</v>
          </cell>
          <cell r="B2974" t="str">
            <v>LUVA DE CORRER, CPVC, SOLDAVEL, 15 MM, PARA AGUA QUENTE PREDIAL</v>
          </cell>
          <cell r="C2974" t="str">
            <v xml:space="preserve">UN    </v>
          </cell>
          <cell r="D2974" t="str">
            <v>3,99</v>
          </cell>
        </row>
        <row r="2975">
          <cell r="A2975">
            <v>37982</v>
          </cell>
          <cell r="B2975" t="str">
            <v>LUVA DE CORRER, CPVC, SOLDAVEL, 22 MM, PARA AGUA QUENTE PREDIAL</v>
          </cell>
          <cell r="C2975" t="str">
            <v xml:space="preserve">UN    </v>
          </cell>
          <cell r="D2975" t="str">
            <v>6,06</v>
          </cell>
        </row>
        <row r="2976">
          <cell r="A2976">
            <v>37983</v>
          </cell>
          <cell r="B2976" t="str">
            <v>LUVA DE CORRER, CPVC, SOLDAVEL, 28 MM, PARA AGUA QUENTE PREDIAL</v>
          </cell>
          <cell r="C2976" t="str">
            <v xml:space="preserve">UN    </v>
          </cell>
          <cell r="D2976" t="str">
            <v>8,49</v>
          </cell>
        </row>
        <row r="2977">
          <cell r="A2977">
            <v>37984</v>
          </cell>
          <cell r="B2977" t="str">
            <v>LUVA DE CORRER, CPVC, SOLDAVEL, 35 MM, PARA AGUA QUENTE PREDIAL</v>
          </cell>
          <cell r="C2977" t="str">
            <v xml:space="preserve">UN    </v>
          </cell>
          <cell r="D2977" t="str">
            <v>14,66</v>
          </cell>
        </row>
        <row r="2978">
          <cell r="A2978">
            <v>37985</v>
          </cell>
          <cell r="B2978" t="str">
            <v>LUVA DE CORRER, CPVC, SOLDAVEL, 42 MM, PARA AGUA QUENTE PREDIAL</v>
          </cell>
          <cell r="C2978" t="str">
            <v xml:space="preserve">UN    </v>
          </cell>
          <cell r="D2978" t="str">
            <v>20,53</v>
          </cell>
        </row>
        <row r="2979">
          <cell r="A2979">
            <v>3826</v>
          </cell>
          <cell r="B2979" t="str">
            <v>LUVA DE CORRER, PVC PBA, JE, DN 100 / DE 110 MM, PARA REDE AGUA (NBR 10351)</v>
          </cell>
          <cell r="C2979" t="str">
            <v xml:space="preserve">UN    </v>
          </cell>
          <cell r="D2979" t="str">
            <v>42,65</v>
          </cell>
        </row>
        <row r="2980">
          <cell r="A2980">
            <v>3825</v>
          </cell>
          <cell r="B2980" t="str">
            <v>LUVA DE CORRER, PVC PBA, JE, DN 50 / DE 60 MM, PARA REDE AGUA (NBR 10351)</v>
          </cell>
          <cell r="C2980" t="str">
            <v xml:space="preserve">UN    </v>
          </cell>
          <cell r="D2980" t="str">
            <v>12,26</v>
          </cell>
        </row>
        <row r="2981">
          <cell r="A2981">
            <v>3827</v>
          </cell>
          <cell r="B2981" t="str">
            <v>LUVA DE CORRER, PVC PBA, JE, DN 75 / DE 85 MM, PARA REDE AGUA (NBR 10351)</v>
          </cell>
          <cell r="C2981" t="str">
            <v xml:space="preserve">UN    </v>
          </cell>
          <cell r="D2981" t="str">
            <v>26,80</v>
          </cell>
        </row>
        <row r="2982">
          <cell r="A2982">
            <v>20165</v>
          </cell>
          <cell r="B2982" t="str">
            <v>LUVA DE CORRER, PVC SERIE REFORCADA - R, 100 MM, PARA ESGOTO PREDIAL</v>
          </cell>
          <cell r="C2982" t="str">
            <v xml:space="preserve">UN    </v>
          </cell>
          <cell r="D2982" t="str">
            <v>15,06</v>
          </cell>
        </row>
        <row r="2983">
          <cell r="A2983">
            <v>20166</v>
          </cell>
          <cell r="B2983" t="str">
            <v>LUVA DE CORRER, PVC SERIE REFORCADA - R, 150 MM, PARA ESGOTO PREDIAL</v>
          </cell>
          <cell r="C2983" t="str">
            <v xml:space="preserve">UN    </v>
          </cell>
          <cell r="D2983" t="str">
            <v>48,66</v>
          </cell>
        </row>
        <row r="2984">
          <cell r="A2984">
            <v>20164</v>
          </cell>
          <cell r="B2984" t="str">
            <v>LUVA DE CORRER, PVC SERIE REFORCADA - R, 75 MM, PARA ESGOTO PREDIAL</v>
          </cell>
          <cell r="C2984" t="str">
            <v xml:space="preserve">UN    </v>
          </cell>
          <cell r="D2984" t="str">
            <v>7,95</v>
          </cell>
        </row>
        <row r="2985">
          <cell r="A2985">
            <v>3893</v>
          </cell>
          <cell r="B2985" t="str">
            <v>LUVA DE CORRER, PVC, DN 100 MM, PARA ESGOTO PREDIAL</v>
          </cell>
          <cell r="C2985" t="str">
            <v xml:space="preserve">UN    </v>
          </cell>
          <cell r="D2985" t="str">
            <v>9,87</v>
          </cell>
        </row>
        <row r="2986">
          <cell r="A2986">
            <v>3848</v>
          </cell>
          <cell r="B2986" t="str">
            <v>LUVA DE CORRER, PVC, DN 50 MM, PARA ESGOTO PREDIAL</v>
          </cell>
          <cell r="C2986" t="str">
            <v xml:space="preserve">UN    </v>
          </cell>
          <cell r="D2986" t="str">
            <v>5,99</v>
          </cell>
        </row>
        <row r="2987">
          <cell r="A2987">
            <v>3895</v>
          </cell>
          <cell r="B2987" t="str">
            <v>LUVA DE CORRER, PVC, DN 75 MM, PARA ESGOTO PREDIAL</v>
          </cell>
          <cell r="C2987" t="str">
            <v xml:space="preserve">UN    </v>
          </cell>
          <cell r="D2987" t="str">
            <v>6,52</v>
          </cell>
        </row>
        <row r="2988">
          <cell r="A2988">
            <v>12404</v>
          </cell>
          <cell r="B2988" t="str">
            <v>LUVA DE FERRO GALVANIZADO, COM ROSCA BSP MACHO/FEMEA, DE 3/4"</v>
          </cell>
          <cell r="C2988" t="str">
            <v xml:space="preserve">UN    </v>
          </cell>
          <cell r="D2988" t="str">
            <v>6,01</v>
          </cell>
        </row>
        <row r="2989">
          <cell r="A2989">
            <v>3939</v>
          </cell>
          <cell r="B2989" t="str">
            <v>LUVA DE FERRO GALVANIZADO, COM ROSCA BSP, DE 1 1/2"</v>
          </cell>
          <cell r="C2989" t="str">
            <v xml:space="preserve">UN    </v>
          </cell>
          <cell r="D2989" t="str">
            <v>12,38</v>
          </cell>
        </row>
        <row r="2990">
          <cell r="A2990">
            <v>3911</v>
          </cell>
          <cell r="B2990" t="str">
            <v>LUVA DE FERRO GALVANIZADO, COM ROSCA BSP, DE 1 1/4"</v>
          </cell>
          <cell r="C2990" t="str">
            <v xml:space="preserve">UN    </v>
          </cell>
          <cell r="D2990" t="str">
            <v>10,11</v>
          </cell>
        </row>
        <row r="2991">
          <cell r="A2991">
            <v>3908</v>
          </cell>
          <cell r="B2991" t="str">
            <v>LUVA DE FERRO GALVANIZADO, COM ROSCA BSP, DE 1/2"</v>
          </cell>
          <cell r="C2991" t="str">
            <v xml:space="preserve">UN    </v>
          </cell>
          <cell r="D2991" t="str">
            <v>3,27</v>
          </cell>
        </row>
        <row r="2992">
          <cell r="A2992">
            <v>3910</v>
          </cell>
          <cell r="B2992" t="str">
            <v>LUVA DE FERRO GALVANIZADO, COM ROSCA BSP, DE 1"</v>
          </cell>
          <cell r="C2992" t="str">
            <v xml:space="preserve">UN    </v>
          </cell>
          <cell r="D2992" t="str">
            <v>7,23</v>
          </cell>
        </row>
        <row r="2993">
          <cell r="A2993">
            <v>3913</v>
          </cell>
          <cell r="B2993" t="str">
            <v>LUVA DE FERRO GALVANIZADO, COM ROSCA BSP, DE 2 1/2"</v>
          </cell>
          <cell r="C2993" t="str">
            <v xml:space="preserve">UN    </v>
          </cell>
          <cell r="D2993" t="str">
            <v>34,58</v>
          </cell>
        </row>
        <row r="2994">
          <cell r="A2994">
            <v>3912</v>
          </cell>
          <cell r="B2994" t="str">
            <v>LUVA DE FERRO GALVANIZADO, COM ROSCA BSP, DE 2"</v>
          </cell>
          <cell r="C2994" t="str">
            <v xml:space="preserve">UN    </v>
          </cell>
          <cell r="D2994" t="str">
            <v>18,95</v>
          </cell>
        </row>
        <row r="2995">
          <cell r="A2995">
            <v>3909</v>
          </cell>
          <cell r="B2995" t="str">
            <v>LUVA DE FERRO GALVANIZADO, COM ROSCA BSP, DE 3/4"</v>
          </cell>
          <cell r="C2995" t="str">
            <v xml:space="preserve">UN    </v>
          </cell>
          <cell r="D2995" t="str">
            <v>4,45</v>
          </cell>
        </row>
        <row r="2996">
          <cell r="A2996">
            <v>3914</v>
          </cell>
          <cell r="B2996" t="str">
            <v>LUVA DE FERRO GALVANIZADO, COM ROSCA BSP, DE 3"</v>
          </cell>
          <cell r="C2996" t="str">
            <v xml:space="preserve">UN    </v>
          </cell>
          <cell r="D2996" t="str">
            <v>52,16</v>
          </cell>
        </row>
        <row r="2997">
          <cell r="A2997">
            <v>3915</v>
          </cell>
          <cell r="B2997" t="str">
            <v>LUVA DE FERRO GALVANIZADO, COM ROSCA BSP, DE 4"</v>
          </cell>
          <cell r="C2997" t="str">
            <v xml:space="preserve">UN    </v>
          </cell>
          <cell r="D2997" t="str">
            <v>82,26</v>
          </cell>
        </row>
        <row r="2998">
          <cell r="A2998">
            <v>3916</v>
          </cell>
          <cell r="B2998" t="str">
            <v>LUVA DE FERRO GALVANIZADO, COM ROSCA BSP, DE 5"</v>
          </cell>
          <cell r="C2998" t="str">
            <v xml:space="preserve">UN    </v>
          </cell>
          <cell r="D2998" t="str">
            <v>149,87</v>
          </cell>
        </row>
        <row r="2999">
          <cell r="A2999">
            <v>3917</v>
          </cell>
          <cell r="B2999" t="str">
            <v>LUVA DE FERRO GALVANIZADO, COM ROSCA BSP, DE 6"</v>
          </cell>
          <cell r="C2999" t="str">
            <v xml:space="preserve">UN    </v>
          </cell>
          <cell r="D2999" t="str">
            <v>247,20</v>
          </cell>
        </row>
        <row r="3000">
          <cell r="A3000">
            <v>1904</v>
          </cell>
          <cell r="B3000" t="str">
            <v>LUVA DE PRESSAO, EM PVC, DE 20 MM, PARA ELETRODUTO FLEXIVEL</v>
          </cell>
          <cell r="C3000" t="str">
            <v xml:space="preserve">UN    </v>
          </cell>
          <cell r="D3000" t="str">
            <v>0,57</v>
          </cell>
        </row>
        <row r="3001">
          <cell r="A3001">
            <v>1899</v>
          </cell>
          <cell r="B3001" t="str">
            <v>LUVA DE PRESSAO, EM PVC, DE 25 MM, PARA ELETRODUTO FLEXIVEL</v>
          </cell>
          <cell r="C3001" t="str">
            <v xml:space="preserve">UN    </v>
          </cell>
          <cell r="D3001" t="str">
            <v>0,65</v>
          </cell>
        </row>
        <row r="3002">
          <cell r="A3002">
            <v>1900</v>
          </cell>
          <cell r="B3002" t="str">
            <v>LUVA DE PRESSAO, EM PVC, DE 32 MM, PARA ELETRODUTO FLEXIVEL</v>
          </cell>
          <cell r="C3002" t="str">
            <v xml:space="preserve">UN    </v>
          </cell>
          <cell r="D3002" t="str">
            <v>1,05</v>
          </cell>
        </row>
        <row r="3003">
          <cell r="A3003">
            <v>12407</v>
          </cell>
          <cell r="B3003" t="str">
            <v>LUVA DE REDUCAO DE FERRO GALVANIZADO, COM ROSCA BSP MACHO/FEMEA, DE 1 1/2" X 1"</v>
          </cell>
          <cell r="C3003" t="str">
            <v xml:space="preserve">UN    </v>
          </cell>
          <cell r="D3003" t="str">
            <v>18,71</v>
          </cell>
        </row>
        <row r="3004">
          <cell r="A3004">
            <v>12408</v>
          </cell>
          <cell r="B3004" t="str">
            <v>LUVA DE REDUCAO DE FERRO GALVANIZADO, COM ROSCA BSP MACHO/FEMEA, DE 1" X 1/2"</v>
          </cell>
          <cell r="C3004" t="str">
            <v xml:space="preserve">UN    </v>
          </cell>
          <cell r="D3004" t="str">
            <v>10,56</v>
          </cell>
        </row>
        <row r="3005">
          <cell r="A3005">
            <v>12409</v>
          </cell>
          <cell r="B3005" t="str">
            <v>LUVA DE REDUCAO DE FERRO GALVANIZADO, COM ROSCA BSP MACHO/FEMEA, DE 1" X 3/4"</v>
          </cell>
          <cell r="C3005" t="str">
            <v xml:space="preserve">UN    </v>
          </cell>
          <cell r="D3005" t="str">
            <v>10,56</v>
          </cell>
        </row>
        <row r="3006">
          <cell r="A3006">
            <v>12410</v>
          </cell>
          <cell r="B3006" t="str">
            <v>LUVA DE REDUCAO DE FERRO GALVANIZADO, COM ROSCA BSP MACHO/FEMEA, DE 3/4" X 1/2"</v>
          </cell>
          <cell r="C3006" t="str">
            <v xml:space="preserve">UN    </v>
          </cell>
          <cell r="D3006" t="str">
            <v>7,27</v>
          </cell>
        </row>
        <row r="3007">
          <cell r="A3007">
            <v>3936</v>
          </cell>
          <cell r="B3007" t="str">
            <v>LUVA DE REDUCAO DE FERRO GALVANIZADO, COM ROSCA BSP, DE 1 1/2" X 1 1/4"</v>
          </cell>
          <cell r="C3007" t="str">
            <v xml:space="preserve">UN    </v>
          </cell>
          <cell r="D3007" t="str">
            <v>13,14</v>
          </cell>
        </row>
        <row r="3008">
          <cell r="A3008">
            <v>3922</v>
          </cell>
          <cell r="B3008" t="str">
            <v>LUVA DE REDUCAO DE FERRO GALVANIZADO, COM ROSCA BSP, DE 1 1/2" X 1/2"</v>
          </cell>
          <cell r="C3008" t="str">
            <v xml:space="preserve">UN    </v>
          </cell>
          <cell r="D3008" t="str">
            <v>12,09</v>
          </cell>
        </row>
        <row r="3009">
          <cell r="A3009">
            <v>3924</v>
          </cell>
          <cell r="B3009" t="str">
            <v>LUVA DE REDUCAO DE FERRO GALVANIZADO, COM ROSCA BSP, DE 1 1/2" X 1"</v>
          </cell>
          <cell r="C3009" t="str">
            <v xml:space="preserve">UN    </v>
          </cell>
          <cell r="D3009" t="str">
            <v>13,14</v>
          </cell>
        </row>
        <row r="3010">
          <cell r="A3010">
            <v>3923</v>
          </cell>
          <cell r="B3010" t="str">
            <v>LUVA DE REDUCAO DE FERRO GALVANIZADO, COM ROSCA BSP, DE 1 1/2" X 3/4"</v>
          </cell>
          <cell r="C3010" t="str">
            <v xml:space="preserve">UN    </v>
          </cell>
          <cell r="D3010" t="str">
            <v>13,14</v>
          </cell>
        </row>
        <row r="3011">
          <cell r="A3011">
            <v>3937</v>
          </cell>
          <cell r="B3011" t="str">
            <v>LUVA DE REDUCAO DE FERRO GALVANIZADO, COM ROSCA BSP, DE 1 1/4" X 1/2"</v>
          </cell>
          <cell r="C3011" t="str">
            <v xml:space="preserve">UN    </v>
          </cell>
          <cell r="D3011" t="str">
            <v>10,84</v>
          </cell>
        </row>
        <row r="3012">
          <cell r="A3012">
            <v>3921</v>
          </cell>
          <cell r="B3012" t="str">
            <v>LUVA DE REDUCAO DE FERRO GALVANIZADO, COM ROSCA BSP, DE 1 1/4" X 1"</v>
          </cell>
          <cell r="C3012" t="str">
            <v xml:space="preserve">UN    </v>
          </cell>
          <cell r="D3012" t="str">
            <v>10,85</v>
          </cell>
        </row>
        <row r="3013">
          <cell r="A3013">
            <v>3920</v>
          </cell>
          <cell r="B3013" t="str">
            <v>LUVA DE REDUCAO DE FERRO GALVANIZADO, COM ROSCA BSP, DE 1 1/4" X 3/4"</v>
          </cell>
          <cell r="C3013" t="str">
            <v xml:space="preserve">UN    </v>
          </cell>
          <cell r="D3013" t="str">
            <v>10,84</v>
          </cell>
        </row>
        <row r="3014">
          <cell r="A3014">
            <v>3938</v>
          </cell>
          <cell r="B3014" t="str">
            <v>LUVA DE REDUCAO DE FERRO GALVANIZADO, COM ROSCA BSP, DE 1" X 1/2"</v>
          </cell>
          <cell r="C3014" t="str">
            <v xml:space="preserve">UN    </v>
          </cell>
          <cell r="D3014" t="str">
            <v>7,15</v>
          </cell>
        </row>
        <row r="3015">
          <cell r="A3015">
            <v>3919</v>
          </cell>
          <cell r="B3015" t="str">
            <v>LUVA DE REDUCAO DE FERRO GALVANIZADO, COM ROSCA BSP, DE 1" X 3/4"</v>
          </cell>
          <cell r="C3015" t="str">
            <v xml:space="preserve">UN    </v>
          </cell>
          <cell r="D3015" t="str">
            <v>7,29</v>
          </cell>
        </row>
        <row r="3016">
          <cell r="A3016">
            <v>3927</v>
          </cell>
          <cell r="B3016" t="str">
            <v>LUVA DE REDUCAO DE FERRO GALVANIZADO, COM ROSCA BSP, DE 2 1/2" X 1 1/2"</v>
          </cell>
          <cell r="C3016" t="str">
            <v xml:space="preserve">UN    </v>
          </cell>
          <cell r="D3016" t="str">
            <v>36,92</v>
          </cell>
        </row>
        <row r="3017">
          <cell r="A3017">
            <v>3928</v>
          </cell>
          <cell r="B3017" t="str">
            <v>LUVA DE REDUCAO DE FERRO GALVANIZADO, COM ROSCA BSP, DE 2 1/2" X 2"</v>
          </cell>
          <cell r="C3017" t="str">
            <v xml:space="preserve">UN    </v>
          </cell>
          <cell r="D3017" t="str">
            <v>36,92</v>
          </cell>
        </row>
        <row r="3018">
          <cell r="A3018">
            <v>3926</v>
          </cell>
          <cell r="B3018" t="str">
            <v>LUVA DE REDUCAO DE FERRO GALVANIZADO, COM ROSCA BSP, DE 2" X 1 1/2"</v>
          </cell>
          <cell r="C3018" t="str">
            <v xml:space="preserve">UN    </v>
          </cell>
          <cell r="D3018" t="str">
            <v>21,05</v>
          </cell>
        </row>
        <row r="3019">
          <cell r="A3019">
            <v>3935</v>
          </cell>
          <cell r="B3019" t="str">
            <v>LUVA DE REDUCAO DE FERRO GALVANIZADO, COM ROSCA BSP, DE 2" X 1 1/4"</v>
          </cell>
          <cell r="C3019" t="str">
            <v xml:space="preserve">UN    </v>
          </cell>
          <cell r="D3019" t="str">
            <v>21,05</v>
          </cell>
        </row>
        <row r="3020">
          <cell r="A3020">
            <v>3925</v>
          </cell>
          <cell r="B3020" t="str">
            <v>LUVA DE REDUCAO DE FERRO GALVANIZADO, COM ROSCA BSP, DE 2" X 1"</v>
          </cell>
          <cell r="C3020" t="str">
            <v xml:space="preserve">UN    </v>
          </cell>
          <cell r="D3020" t="str">
            <v>21,05</v>
          </cell>
        </row>
        <row r="3021">
          <cell r="A3021">
            <v>12406</v>
          </cell>
          <cell r="B3021" t="str">
            <v>LUVA DE REDUCAO DE FERRO GALVANIZADO, COM ROSCA BSP, DE 3/4" X 1/2"</v>
          </cell>
          <cell r="C3021" t="str">
            <v xml:space="preserve">UN    </v>
          </cell>
          <cell r="D3021" t="str">
            <v>5,17</v>
          </cell>
        </row>
        <row r="3022">
          <cell r="A3022">
            <v>3929</v>
          </cell>
          <cell r="B3022" t="str">
            <v>LUVA DE REDUCAO DE FERRO GALVANIZADO, COM ROSCA BSP, DE 3" X 1 1/2"</v>
          </cell>
          <cell r="C3022" t="str">
            <v xml:space="preserve">UN    </v>
          </cell>
          <cell r="D3022" t="str">
            <v>56,25</v>
          </cell>
        </row>
        <row r="3023">
          <cell r="A3023">
            <v>3931</v>
          </cell>
          <cell r="B3023" t="str">
            <v>LUVA DE REDUCAO DE FERRO GALVANIZADO, COM ROSCA BSP, DE 3" X 2 1/2"</v>
          </cell>
          <cell r="C3023" t="str">
            <v xml:space="preserve">UN    </v>
          </cell>
          <cell r="D3023" t="str">
            <v>56,25</v>
          </cell>
        </row>
        <row r="3024">
          <cell r="A3024">
            <v>3930</v>
          </cell>
          <cell r="B3024" t="str">
            <v>LUVA DE REDUCAO DE FERRO GALVANIZADO, COM ROSCA BSP, DE 3" X 2"</v>
          </cell>
          <cell r="C3024" t="str">
            <v xml:space="preserve">UN    </v>
          </cell>
          <cell r="D3024" t="str">
            <v>56,25</v>
          </cell>
        </row>
        <row r="3025">
          <cell r="A3025">
            <v>3932</v>
          </cell>
          <cell r="B3025" t="str">
            <v>LUVA DE REDUCAO DE FERRO GALVANIZADO, COM ROSCA BSP, DE 4" X 2 1/2"</v>
          </cell>
          <cell r="C3025" t="str">
            <v xml:space="preserve">UN    </v>
          </cell>
          <cell r="D3025" t="str">
            <v>97,14</v>
          </cell>
        </row>
        <row r="3026">
          <cell r="A3026">
            <v>3933</v>
          </cell>
          <cell r="B3026" t="str">
            <v>LUVA DE REDUCAO DE FERRO GALVANIZADO, COM ROSCA BSP, DE 4" X 2"</v>
          </cell>
          <cell r="C3026" t="str">
            <v xml:space="preserve">UN    </v>
          </cell>
          <cell r="D3026" t="str">
            <v>97,14</v>
          </cell>
        </row>
        <row r="3027">
          <cell r="A3027">
            <v>3934</v>
          </cell>
          <cell r="B3027" t="str">
            <v>LUVA DE REDUCAO DE FERRO GALVANIZADO, COM ROSCA BSP, DE 4" X 3"</v>
          </cell>
          <cell r="C3027" t="str">
            <v xml:space="preserve">UN    </v>
          </cell>
          <cell r="D3027" t="str">
            <v>97,14</v>
          </cell>
        </row>
        <row r="3028">
          <cell r="A3028">
            <v>40355</v>
          </cell>
          <cell r="B3028" t="str">
            <v>LUVA DE REDUCAO EM ACO CARBONO, COM ENCAIXE PARA SOLDA DN SW, PRESSAO 3.000 LBS,  3/4 " X 1/2"</v>
          </cell>
          <cell r="C3028" t="str">
            <v xml:space="preserve">UN    </v>
          </cell>
          <cell r="D3028" t="str">
            <v>6,15</v>
          </cell>
        </row>
        <row r="3029">
          <cell r="A3029">
            <v>40364</v>
          </cell>
          <cell r="B3029" t="str">
            <v>LUVA DE REDUCAO EM ACO CARBONO, COM ENCAIXE PARA SOLDA DN SW, PRESSAO 3.000 LBS, DN 1 1/2" X 1 1/4"</v>
          </cell>
          <cell r="C3029" t="str">
            <v xml:space="preserve">UN    </v>
          </cell>
          <cell r="D3029" t="str">
            <v>28,80</v>
          </cell>
        </row>
        <row r="3030">
          <cell r="A3030">
            <v>40361</v>
          </cell>
          <cell r="B3030" t="str">
            <v>LUVA DE REDUCAO EM ACO CARBONO, COM ENCAIXE PARA SOLDA DN SW, PRESSAO 3.000 LBS, DN 1 1/4"  X 1"</v>
          </cell>
          <cell r="C3030" t="str">
            <v xml:space="preserve">UN    </v>
          </cell>
          <cell r="D3030" t="str">
            <v>22,52</v>
          </cell>
        </row>
        <row r="3031">
          <cell r="A3031">
            <v>40358</v>
          </cell>
          <cell r="B3031" t="str">
            <v>LUVA DE REDUCAO EM ACO CARBONO, COM ENCAIXE PARA SOLDA DN SW, PRESSAO 3.000 LBS, DN 1" X 3/4"</v>
          </cell>
          <cell r="C3031" t="str">
            <v xml:space="preserve">UN    </v>
          </cell>
          <cell r="D3031" t="str">
            <v>8,58</v>
          </cell>
        </row>
        <row r="3032">
          <cell r="A3032">
            <v>40370</v>
          </cell>
          <cell r="B3032" t="str">
            <v>LUVA DE REDUCAO EM ACO CARBONO, COM ENCAIXE PARA SOLDA DN SW, PRESSAO 3.000 LBS, DN 2 1/2" X 2"</v>
          </cell>
          <cell r="C3032" t="str">
            <v xml:space="preserve">UN    </v>
          </cell>
          <cell r="D3032" t="str">
            <v>91,38</v>
          </cell>
        </row>
        <row r="3033">
          <cell r="A3033">
            <v>40367</v>
          </cell>
          <cell r="B3033" t="str">
            <v>LUVA DE REDUCAO EM ACO CARBONO, COM ENCAIXE PARA SOLDA DN SW, PRESSAO 3.000 LBS, DN 2" X 1 1/2"</v>
          </cell>
          <cell r="C3033" t="str">
            <v xml:space="preserve">UN    </v>
          </cell>
          <cell r="D3033" t="str">
            <v>45,42</v>
          </cell>
        </row>
        <row r="3034">
          <cell r="A3034">
            <v>40373</v>
          </cell>
          <cell r="B3034" t="str">
            <v>LUVA DE REDUCAO EM ACO CARBONO, COM ENCAIXE PARA SOLDA DN SW, PRESSAO 3.000 LBS, DN 3" X 2 1/2"</v>
          </cell>
          <cell r="C3034" t="str">
            <v xml:space="preserve">UN    </v>
          </cell>
          <cell r="D3034" t="str">
            <v>123,58</v>
          </cell>
        </row>
        <row r="3035">
          <cell r="A3035">
            <v>38947</v>
          </cell>
          <cell r="B3035" t="str">
            <v>LUVA DE REDUCAO PARA TUBO PEX, METALICA, PARA CONEXAO COM ANEL DESLIZANTE, DN 20 X 16 MM</v>
          </cell>
          <cell r="C3035" t="str">
            <v xml:space="preserve">UN    </v>
          </cell>
          <cell r="D3035" t="str">
            <v>5,99</v>
          </cell>
        </row>
        <row r="3036">
          <cell r="A3036">
            <v>38948</v>
          </cell>
          <cell r="B3036" t="str">
            <v>LUVA DE REDUCAO PARA TUBO PEX, METALICA, PARA CONEXAO COM ANEL DESLIZANTE, DN 25 X 16 MM</v>
          </cell>
          <cell r="C3036" t="str">
            <v xml:space="preserve">UN    </v>
          </cell>
          <cell r="D3036" t="str">
            <v>9,56</v>
          </cell>
        </row>
        <row r="3037">
          <cell r="A3037">
            <v>38949</v>
          </cell>
          <cell r="B3037" t="str">
            <v>LUVA DE REDUCAO PARA TUBO PEX, METALICA, PARA CONEXAO COM ANEL DESLIZANTE, DN 25 X 20 MM</v>
          </cell>
          <cell r="C3037" t="str">
            <v xml:space="preserve">UN    </v>
          </cell>
          <cell r="D3037" t="str">
            <v>10,60</v>
          </cell>
        </row>
        <row r="3038">
          <cell r="A3038">
            <v>38951</v>
          </cell>
          <cell r="B3038" t="str">
            <v>LUVA DE REDUCAO PARA TUBO PEX, METALICA, PARA CONEXAO COM ANEL DESLIZANTE, DN 32 X 25 MM</v>
          </cell>
          <cell r="C3038" t="str">
            <v xml:space="preserve">UN    </v>
          </cell>
          <cell r="D3038" t="str">
            <v>16,77</v>
          </cell>
        </row>
        <row r="3039">
          <cell r="A3039">
            <v>39312</v>
          </cell>
          <cell r="B3039" t="str">
            <v>LUVA DE REDUCAO PARA TUBO PEX, PLASTICA, PARA CONEXAO COM CRIMPAGEM, DN 20 X 16 MM</v>
          </cell>
          <cell r="C3039" t="str">
            <v xml:space="preserve">UN    </v>
          </cell>
          <cell r="D3039" t="str">
            <v>13,01</v>
          </cell>
        </row>
        <row r="3040">
          <cell r="A3040">
            <v>39313</v>
          </cell>
          <cell r="B3040" t="str">
            <v>LUVA DE REDUCAO PARA TUBO PEX, PLASTICA, PARA CONEXAO COM CRIMPAGEM, DN 25 X 16 MM</v>
          </cell>
          <cell r="C3040" t="str">
            <v xml:space="preserve">UN    </v>
          </cell>
          <cell r="D3040" t="str">
            <v>16,98</v>
          </cell>
        </row>
        <row r="3041">
          <cell r="A3041">
            <v>38950</v>
          </cell>
          <cell r="B3041" t="str">
            <v>LUVA DE REDUCAO PARA TUBO PEX, PLASTICA, PARA CONEXAO COM CRIMPAGEM, DN 32 X 20 MM</v>
          </cell>
          <cell r="C3041" t="str">
            <v xml:space="preserve">UN    </v>
          </cell>
          <cell r="D3041" t="str">
            <v>25,55</v>
          </cell>
        </row>
        <row r="3042">
          <cell r="A3042">
            <v>39314</v>
          </cell>
          <cell r="B3042" t="str">
            <v>LUVA DE REDUCAO PARA TUBO PEX, PLASTICA, PARA CONEXAO COM CRIMPAGEM, DN 32 X 25 MM</v>
          </cell>
          <cell r="C3042" t="str">
            <v xml:space="preserve">UN    </v>
          </cell>
          <cell r="D3042" t="str">
            <v>26,96</v>
          </cell>
        </row>
        <row r="3043">
          <cell r="A3043">
            <v>3907</v>
          </cell>
          <cell r="B3043" t="str">
            <v>LUVA DE REDUCAO ROSCAVEL, PVC, 1" X 3/4", PARA AGUA FRIA PREDIAL</v>
          </cell>
          <cell r="C3043" t="str">
            <v xml:space="preserve">UN    </v>
          </cell>
          <cell r="D3043" t="str">
            <v>2,91</v>
          </cell>
        </row>
        <row r="3044">
          <cell r="A3044">
            <v>3889</v>
          </cell>
          <cell r="B3044" t="str">
            <v>LUVA DE REDUCAO ROSCAVEL, PVC, 3/4" X 1/2", PARA AGUA FRIA PREDIAL</v>
          </cell>
          <cell r="C3044" t="str">
            <v xml:space="preserve">UN    </v>
          </cell>
          <cell r="D3044" t="str">
            <v>2,23</v>
          </cell>
        </row>
        <row r="3045">
          <cell r="A3045">
            <v>3868</v>
          </cell>
          <cell r="B3045" t="str">
            <v>LUVA DE REDUCAO SOLDAVEL, PVC, 25 MM X 20 MM, PARA AGUA FRIA PREDIAL</v>
          </cell>
          <cell r="C3045" t="str">
            <v xml:space="preserve">UN    </v>
          </cell>
          <cell r="D3045" t="str">
            <v>0,86</v>
          </cell>
        </row>
        <row r="3046">
          <cell r="A3046">
            <v>3869</v>
          </cell>
          <cell r="B3046" t="str">
            <v>LUVA DE REDUCAO SOLDAVEL, PVC, 32 MM X 25 MM, PARA AGUA FRIA PREDIAL</v>
          </cell>
          <cell r="C3046" t="str">
            <v xml:space="preserve">UN    </v>
          </cell>
          <cell r="D3046" t="str">
            <v>2,47</v>
          </cell>
        </row>
        <row r="3047">
          <cell r="A3047">
            <v>3872</v>
          </cell>
          <cell r="B3047" t="str">
            <v>LUVA DE REDUCAO SOLDAVEL, PVC, 40 MM X 32 MM, PARA AGUA FRIA PREDIAL</v>
          </cell>
          <cell r="C3047" t="str">
            <v xml:space="preserve">UN    </v>
          </cell>
          <cell r="D3047" t="str">
            <v>3,01</v>
          </cell>
        </row>
        <row r="3048">
          <cell r="A3048">
            <v>3850</v>
          </cell>
          <cell r="B3048" t="str">
            <v>LUVA DE REDUCAO SOLDAVEL, PVC, 60 MM X 50 MM, PARA AGUA FRIA PREDIAL</v>
          </cell>
          <cell r="C3048" t="str">
            <v xml:space="preserve">UN    </v>
          </cell>
          <cell r="D3048" t="str">
            <v>7,75</v>
          </cell>
        </row>
        <row r="3049">
          <cell r="A3049">
            <v>38023</v>
          </cell>
          <cell r="B3049" t="str">
            <v>LUVA DE REDUCAO, PVC, SOLDAVEL, 50 X 25 MM, PARA AGUA FRIA PREDIAL</v>
          </cell>
          <cell r="C3049" t="str">
            <v xml:space="preserve">UN    </v>
          </cell>
          <cell r="D3049" t="str">
            <v>3,27</v>
          </cell>
        </row>
        <row r="3050">
          <cell r="A3050">
            <v>37986</v>
          </cell>
          <cell r="B3050" t="str">
            <v>LUVA DE TRANSICAO DE CPVC X PVC, SOLDAVEL, 22 X 25 MM, PARA AGUA QUENTE</v>
          </cell>
          <cell r="C3050" t="str">
            <v xml:space="preserve">UN    </v>
          </cell>
          <cell r="D3050" t="str">
            <v>1,37</v>
          </cell>
        </row>
        <row r="3051">
          <cell r="A3051">
            <v>37987</v>
          </cell>
          <cell r="B3051" t="str">
            <v>LUVA DE TRANSICAO, CPVC, SOLDAVEL, 42 MM X 1 1/2", PARA AGUA QUENTE</v>
          </cell>
          <cell r="C3051" t="str">
            <v xml:space="preserve">UN    </v>
          </cell>
          <cell r="D3051" t="str">
            <v>102,46</v>
          </cell>
        </row>
        <row r="3052">
          <cell r="A3052">
            <v>37988</v>
          </cell>
          <cell r="B3052" t="str">
            <v>LUVA DE TRANSICAO, CPVC, SOLDAVEL, 54 MM X 2", PARA AGUA QUENTE PREDIAL</v>
          </cell>
          <cell r="C3052" t="str">
            <v xml:space="preserve">UN    </v>
          </cell>
          <cell r="D3052" t="str">
            <v>167,12</v>
          </cell>
        </row>
        <row r="3053">
          <cell r="A3053">
            <v>21120</v>
          </cell>
          <cell r="B3053" t="str">
            <v>LUVA DE TRANSICAO, CPVC, 15 MM X 1/2", PARA AGUA QUENTE PREDIAL</v>
          </cell>
          <cell r="C3053" t="str">
            <v xml:space="preserve">UN    </v>
          </cell>
          <cell r="D3053" t="str">
            <v>8,33</v>
          </cell>
        </row>
        <row r="3054">
          <cell r="A3054">
            <v>39318</v>
          </cell>
          <cell r="B3054" t="str">
            <v>LUVA DE TRANSICAO, CPVC, 22 MM X 1/2", PARA AGUA QUENTE</v>
          </cell>
          <cell r="C3054" t="str">
            <v xml:space="preserve">UN    </v>
          </cell>
          <cell r="D3054" t="str">
            <v>6,87</v>
          </cell>
        </row>
        <row r="3055">
          <cell r="A3055">
            <v>20162</v>
          </cell>
          <cell r="B3055" t="str">
            <v>LUVA DUPLA, PVC LEVE, DN 150 MM</v>
          </cell>
          <cell r="C3055" t="str">
            <v xml:space="preserve">UN    </v>
          </cell>
          <cell r="D3055" t="str">
            <v>10,46</v>
          </cell>
        </row>
        <row r="3056">
          <cell r="A3056">
            <v>40366</v>
          </cell>
          <cell r="B3056" t="str">
            <v>LUVA EM ACO CARBONO, SOLDAVEL, PRESSAO 3.000 LBS, DN 1 1/2"</v>
          </cell>
          <cell r="C3056" t="str">
            <v xml:space="preserve">UN    </v>
          </cell>
          <cell r="D3056" t="str">
            <v>22,46</v>
          </cell>
        </row>
        <row r="3057">
          <cell r="A3057">
            <v>40363</v>
          </cell>
          <cell r="B3057" t="str">
            <v>LUVA EM ACO CARBONO, SOLDAVEL, PRESSAO 3.000 LBS, DN 1 1/4"</v>
          </cell>
          <cell r="C3057" t="str">
            <v xml:space="preserve">UN    </v>
          </cell>
          <cell r="D3057" t="str">
            <v>17,57</v>
          </cell>
        </row>
        <row r="3058">
          <cell r="A3058">
            <v>40354</v>
          </cell>
          <cell r="B3058" t="str">
            <v>LUVA EM ACO CARBONO, SOLDAVEL, PRESSAO 3.000 LBS, DN 1/2"</v>
          </cell>
          <cell r="C3058" t="str">
            <v xml:space="preserve">UN    </v>
          </cell>
          <cell r="D3058" t="str">
            <v>7,65</v>
          </cell>
        </row>
        <row r="3059">
          <cell r="A3059">
            <v>40360</v>
          </cell>
          <cell r="B3059" t="str">
            <v>LUVA EM ACO CARBONO, SOLDAVEL, PRESSAO 3.000 LBS, DN 1"</v>
          </cell>
          <cell r="C3059" t="str">
            <v xml:space="preserve">UN    </v>
          </cell>
          <cell r="D3059" t="str">
            <v>11,52</v>
          </cell>
        </row>
        <row r="3060">
          <cell r="A3060">
            <v>40372</v>
          </cell>
          <cell r="B3060" t="str">
            <v>LUVA EM ACO CARBONO, SOLDAVEL, PRESSAO 3.000 LBS, DN 2 1/2"</v>
          </cell>
          <cell r="C3060" t="str">
            <v xml:space="preserve">UN    </v>
          </cell>
          <cell r="D3060" t="str">
            <v>71,14</v>
          </cell>
        </row>
        <row r="3061">
          <cell r="A3061">
            <v>40369</v>
          </cell>
          <cell r="B3061" t="str">
            <v>LUVA EM ACO CARBONO, SOLDAVEL, PRESSAO 3.000 LBS, DN 2"</v>
          </cell>
          <cell r="C3061" t="str">
            <v xml:space="preserve">UN    </v>
          </cell>
          <cell r="D3061" t="str">
            <v>35,40</v>
          </cell>
        </row>
        <row r="3062">
          <cell r="A3062">
            <v>40357</v>
          </cell>
          <cell r="B3062" t="str">
            <v>LUVA EM ACO CARBONO, SOLDAVEL, PRESSAO 3.000 LBS, DN 3/4"</v>
          </cell>
          <cell r="C3062" t="str">
            <v xml:space="preserve">UN    </v>
          </cell>
          <cell r="D3062" t="str">
            <v>8,58</v>
          </cell>
        </row>
        <row r="3063">
          <cell r="A3063">
            <v>40375</v>
          </cell>
          <cell r="B3063" t="str">
            <v>LUVA EM ACO CARBONO, SOLDAVEL, PRESSAO 3.000 LBS, DN 3"</v>
          </cell>
          <cell r="C3063" t="str">
            <v xml:space="preserve">UN    </v>
          </cell>
          <cell r="D3063" t="str">
            <v>96,30</v>
          </cell>
        </row>
        <row r="3064">
          <cell r="A3064">
            <v>1893</v>
          </cell>
          <cell r="B3064" t="str">
            <v>LUVA EM PVC RIGIDO ROSCAVEL, DE 1 1/2", PARA ELETRODUTO</v>
          </cell>
          <cell r="C3064" t="str">
            <v xml:space="preserve">UN    </v>
          </cell>
          <cell r="D3064" t="str">
            <v>2,17</v>
          </cell>
        </row>
        <row r="3065">
          <cell r="A3065">
            <v>1902</v>
          </cell>
          <cell r="B3065" t="str">
            <v>LUVA EM PVC RIGIDO ROSCAVEL, DE 1 1/4", PARA ELETRODUTO</v>
          </cell>
          <cell r="C3065" t="str">
            <v xml:space="preserve">UN    </v>
          </cell>
          <cell r="D3065" t="str">
            <v>1,58</v>
          </cell>
        </row>
        <row r="3066">
          <cell r="A3066">
            <v>1901</v>
          </cell>
          <cell r="B3066" t="str">
            <v>LUVA EM PVC RIGIDO ROSCAVEL, DE 1/2", PARA ELETRODUTO</v>
          </cell>
          <cell r="C3066" t="str">
            <v xml:space="preserve">UN    </v>
          </cell>
          <cell r="D3066" t="str">
            <v>0,49</v>
          </cell>
        </row>
        <row r="3067">
          <cell r="A3067">
            <v>1892</v>
          </cell>
          <cell r="B3067" t="str">
            <v>LUVA EM PVC RIGIDO ROSCAVEL, DE 1", PARA ELETRODUTO</v>
          </cell>
          <cell r="C3067" t="str">
            <v xml:space="preserve">UN    </v>
          </cell>
          <cell r="D3067" t="str">
            <v>1,02</v>
          </cell>
        </row>
        <row r="3068">
          <cell r="A3068">
            <v>1907</v>
          </cell>
          <cell r="B3068" t="str">
            <v>LUVA EM PVC RIGIDO ROSCAVEL, DE 2 1/2", PARA ELETRODUTO</v>
          </cell>
          <cell r="C3068" t="str">
            <v xml:space="preserve">UN    </v>
          </cell>
          <cell r="D3068" t="str">
            <v>6,99</v>
          </cell>
        </row>
        <row r="3069">
          <cell r="A3069">
            <v>1894</v>
          </cell>
          <cell r="B3069" t="str">
            <v>LUVA EM PVC RIGIDO ROSCAVEL, DE 2", PARA ELETRODUTO</v>
          </cell>
          <cell r="C3069" t="str">
            <v xml:space="preserve">UN    </v>
          </cell>
          <cell r="D3069" t="str">
            <v>3,14</v>
          </cell>
        </row>
        <row r="3070">
          <cell r="A3070">
            <v>1891</v>
          </cell>
          <cell r="B3070" t="str">
            <v>LUVA EM PVC RIGIDO ROSCAVEL, DE 3/4", PARA ELETRODUTO</v>
          </cell>
          <cell r="C3070" t="str">
            <v xml:space="preserve">UN    </v>
          </cell>
          <cell r="D3070" t="str">
            <v>0,73</v>
          </cell>
        </row>
        <row r="3071">
          <cell r="A3071">
            <v>1896</v>
          </cell>
          <cell r="B3071" t="str">
            <v>LUVA EM PVC RIGIDO ROSCAVEL, DE 3", PARA ELETRODUTO</v>
          </cell>
          <cell r="C3071" t="str">
            <v xml:space="preserve">UN    </v>
          </cell>
          <cell r="D3071" t="str">
            <v>9,39</v>
          </cell>
        </row>
        <row r="3072">
          <cell r="A3072">
            <v>1895</v>
          </cell>
          <cell r="B3072" t="str">
            <v>LUVA EM PVC RIGIDO ROSCAVEL, DE 4", PARA ELETRODUTO</v>
          </cell>
          <cell r="C3072" t="str">
            <v xml:space="preserve">UN    </v>
          </cell>
          <cell r="D3072" t="str">
            <v>16,50</v>
          </cell>
        </row>
        <row r="3073">
          <cell r="A3073">
            <v>2641</v>
          </cell>
          <cell r="B3073" t="str">
            <v>LUVA PARA ELETRODUTO, EM ACO GALVANIZADO ELETROLITICO, DIAMETRO DE 100 MM (4")</v>
          </cell>
          <cell r="C3073" t="str">
            <v xml:space="preserve">UN    </v>
          </cell>
          <cell r="D3073" t="str">
            <v>21,77</v>
          </cell>
        </row>
        <row r="3074">
          <cell r="A3074">
            <v>2636</v>
          </cell>
          <cell r="B3074" t="str">
            <v>LUVA PARA ELETRODUTO, EM ACO GALVANIZADO ELETROLITICO, DIAMETRO DE 15 MM (1/2")</v>
          </cell>
          <cell r="C3074" t="str">
            <v xml:space="preserve">UN    </v>
          </cell>
          <cell r="D3074" t="str">
            <v>1,40</v>
          </cell>
        </row>
        <row r="3075">
          <cell r="A3075">
            <v>2637</v>
          </cell>
          <cell r="B3075" t="str">
            <v>LUVA PARA ELETRODUTO, EM ACO GALVANIZADO ELETROLITICO, DIAMETRO DE 20 MM (3/4")</v>
          </cell>
          <cell r="C3075" t="str">
            <v xml:space="preserve">UN    </v>
          </cell>
          <cell r="D3075" t="str">
            <v>1,49</v>
          </cell>
        </row>
        <row r="3076">
          <cell r="A3076">
            <v>2638</v>
          </cell>
          <cell r="B3076" t="str">
            <v>LUVA PARA ELETRODUTO, EM ACO GALVANIZADO ELETROLITICO, DIAMETRO DE 25 MM (1")</v>
          </cell>
          <cell r="C3076" t="str">
            <v xml:space="preserve">UN    </v>
          </cell>
          <cell r="D3076" t="str">
            <v>1,73</v>
          </cell>
        </row>
        <row r="3077">
          <cell r="A3077">
            <v>2639</v>
          </cell>
          <cell r="B3077" t="str">
            <v>LUVA PARA ELETRODUTO, EM ACO GALVANIZADO ELETROLITICO, DIAMETRO DE 32 MM (1 1/4")</v>
          </cell>
          <cell r="C3077" t="str">
            <v xml:space="preserve">UN    </v>
          </cell>
          <cell r="D3077" t="str">
            <v>3,07</v>
          </cell>
        </row>
        <row r="3078">
          <cell r="A3078">
            <v>2644</v>
          </cell>
          <cell r="B3078" t="str">
            <v>LUVA PARA ELETRODUTO, EM ACO GALVANIZADO ELETROLITICO, DIAMETRO DE 40 MM (1 1/2")</v>
          </cell>
          <cell r="C3078" t="str">
            <v xml:space="preserve">UN    </v>
          </cell>
          <cell r="D3078" t="str">
            <v>4,45</v>
          </cell>
        </row>
        <row r="3079">
          <cell r="A3079">
            <v>2643</v>
          </cell>
          <cell r="B3079" t="str">
            <v>LUVA PARA ELETRODUTO, EM ACO GALVANIZADO ELETROLITICO, DIAMETRO DE 50 MM (2")</v>
          </cell>
          <cell r="C3079" t="str">
            <v xml:space="preserve">UN    </v>
          </cell>
          <cell r="D3079" t="str">
            <v>6,21</v>
          </cell>
        </row>
        <row r="3080">
          <cell r="A3080">
            <v>2640</v>
          </cell>
          <cell r="B3080" t="str">
            <v>LUVA PARA ELETRODUTO, EM ACO GALVANIZADO ELETROLITICO, DIAMETRO DE 65 MM (2 1/2")</v>
          </cell>
          <cell r="C3080" t="str">
            <v xml:space="preserve">UN    </v>
          </cell>
          <cell r="D3080" t="str">
            <v>9,06</v>
          </cell>
        </row>
        <row r="3081">
          <cell r="A3081">
            <v>2642</v>
          </cell>
          <cell r="B3081" t="str">
            <v>LUVA PARA ELETRODUTO, EM ACO GALVANIZADO ELETROLITICO, DIAMETRO DE 80 MM (3")</v>
          </cell>
          <cell r="C3081" t="str">
            <v xml:space="preserve">UN    </v>
          </cell>
          <cell r="D3081" t="str">
            <v>13,79</v>
          </cell>
        </row>
        <row r="3082">
          <cell r="A3082">
            <v>38943</v>
          </cell>
          <cell r="B3082" t="str">
            <v>LUVA PARA TUBO PEX, METALICO, PARA CONEXAO COM ANEL DESLIZANTE, DN 16 MM</v>
          </cell>
          <cell r="C3082" t="str">
            <v xml:space="preserve">UN    </v>
          </cell>
          <cell r="D3082" t="str">
            <v>4,42</v>
          </cell>
        </row>
        <row r="3083">
          <cell r="A3083">
            <v>38944</v>
          </cell>
          <cell r="B3083" t="str">
            <v>LUVA PARA TUBO PEX, METALICO, PARA CONEXAO COM ANEL DESLIZANTE, DN 20 MM</v>
          </cell>
          <cell r="C3083" t="str">
            <v xml:space="preserve">UN    </v>
          </cell>
          <cell r="D3083" t="str">
            <v>6,83</v>
          </cell>
        </row>
        <row r="3084">
          <cell r="A3084">
            <v>38945</v>
          </cell>
          <cell r="B3084" t="str">
            <v>LUVA PARA TUBO PEX, METALICO, PARA CONEXAO COM ANEL DESLIZANTE, DN 25 MM</v>
          </cell>
          <cell r="C3084" t="str">
            <v xml:space="preserve">UN    </v>
          </cell>
          <cell r="D3084" t="str">
            <v>13,86</v>
          </cell>
        </row>
        <row r="3085">
          <cell r="A3085">
            <v>38946</v>
          </cell>
          <cell r="B3085" t="str">
            <v>LUVA PARA TUBO PEX, METALICO, PARA CONEXAO COM ANEL DESLIZANTE, DN 32 MM</v>
          </cell>
          <cell r="C3085" t="str">
            <v xml:space="preserve">UN    </v>
          </cell>
          <cell r="D3085" t="str">
            <v>20,67</v>
          </cell>
        </row>
        <row r="3086">
          <cell r="A3086">
            <v>39308</v>
          </cell>
          <cell r="B3086" t="str">
            <v>LUVA PARA TUBO PEX, PLASTICA, PARA CONEXAO COM CRIMPAGEM, DN 16 MM</v>
          </cell>
          <cell r="C3086" t="str">
            <v xml:space="preserve">UN    </v>
          </cell>
          <cell r="D3086" t="str">
            <v>9,01</v>
          </cell>
        </row>
        <row r="3087">
          <cell r="A3087">
            <v>39309</v>
          </cell>
          <cell r="B3087" t="str">
            <v>LUVA PARA TUBO PEX, PLASTICA, PARA CONEXAO COM CRIMPAGEM, DN 20 MM</v>
          </cell>
          <cell r="C3087" t="str">
            <v xml:space="preserve">UN    </v>
          </cell>
          <cell r="D3087" t="str">
            <v>13,04</v>
          </cell>
        </row>
        <row r="3088">
          <cell r="A3088">
            <v>39310</v>
          </cell>
          <cell r="B3088" t="str">
            <v>LUVA PARA TUBO PEX, PLASTICA, PARA CONEXAO COM CRIMPAGEM, DN 25 MM</v>
          </cell>
          <cell r="C3088" t="str">
            <v xml:space="preserve">UN    </v>
          </cell>
          <cell r="D3088" t="str">
            <v>19,75</v>
          </cell>
        </row>
        <row r="3089">
          <cell r="A3089">
            <v>39311</v>
          </cell>
          <cell r="B3089" t="str">
            <v>LUVA PARA TUBO PEX, PLASTICA, PARA CONEXAO COM CRIMPAGEM, DN 32 MM</v>
          </cell>
          <cell r="C3089" t="str">
            <v xml:space="preserve">UN    </v>
          </cell>
          <cell r="D3089" t="str">
            <v>29,69</v>
          </cell>
        </row>
        <row r="3090">
          <cell r="A3090">
            <v>39855</v>
          </cell>
          <cell r="B3090" t="str">
            <v>LUVA PASSANTE DE COBRE (REF 601) SEM ANEL DE SOLDA, BOLSA 15 MM</v>
          </cell>
          <cell r="C3090" t="str">
            <v xml:space="preserve">UN    </v>
          </cell>
          <cell r="D3090" t="str">
            <v>2,03</v>
          </cell>
        </row>
        <row r="3091">
          <cell r="A3091">
            <v>39856</v>
          </cell>
          <cell r="B3091" t="str">
            <v>LUVA PASSANTE DE COBRE (REF 601) SEM ANEL DE SOLDA, BOLSA 22 MM</v>
          </cell>
          <cell r="C3091" t="str">
            <v xml:space="preserve">UN    </v>
          </cell>
          <cell r="D3091" t="str">
            <v>4,79</v>
          </cell>
        </row>
        <row r="3092">
          <cell r="A3092">
            <v>39857</v>
          </cell>
          <cell r="B3092" t="str">
            <v>LUVA PASSANTE DE COBRE (REF 601) SEM ANEL DE SOLDA, BOLSA 28 MM</v>
          </cell>
          <cell r="C3092" t="str">
            <v xml:space="preserve">UN    </v>
          </cell>
          <cell r="D3092" t="str">
            <v>7,75</v>
          </cell>
        </row>
        <row r="3093">
          <cell r="A3093">
            <v>39858</v>
          </cell>
          <cell r="B3093" t="str">
            <v>LUVA PASSANTE DE COBRE (REF 601) SEM ANEL DE SOLDA, BOLSA 35 MM</v>
          </cell>
          <cell r="C3093" t="str">
            <v xml:space="preserve">UN    </v>
          </cell>
          <cell r="D3093" t="str">
            <v>17,19</v>
          </cell>
        </row>
        <row r="3094">
          <cell r="A3094">
            <v>39859</v>
          </cell>
          <cell r="B3094" t="str">
            <v>LUVA PASSANTE DE COBRE (REF 601) SEM ANEL DE SOLDA, BOLSA 42 MM</v>
          </cell>
          <cell r="C3094" t="str">
            <v xml:space="preserve">UN    </v>
          </cell>
          <cell r="D3094" t="str">
            <v>26,50</v>
          </cell>
        </row>
        <row r="3095">
          <cell r="A3095">
            <v>39860</v>
          </cell>
          <cell r="B3095" t="str">
            <v>LUVA PASSANTE DE COBRE (REF 601) SEM ANEL DE SOLDA, BOLSA 54 MM</v>
          </cell>
          <cell r="C3095" t="str">
            <v xml:space="preserve">UN    </v>
          </cell>
          <cell r="D3095" t="str">
            <v>40,67</v>
          </cell>
        </row>
        <row r="3096">
          <cell r="A3096">
            <v>39861</v>
          </cell>
          <cell r="B3096" t="str">
            <v>LUVA PASSANTE DE COBRE (REF 601) SEM ANEL DE SOLDA, BOLSA 66 MM</v>
          </cell>
          <cell r="C3096" t="str">
            <v xml:space="preserve">UN    </v>
          </cell>
          <cell r="D3096" t="str">
            <v>116,12</v>
          </cell>
        </row>
        <row r="3097">
          <cell r="A3097">
            <v>38447</v>
          </cell>
          <cell r="B3097" t="str">
            <v>LUVA PPR, SOLDAVEL, DN 110 MM, PARA AGUA QUENTE PREDIAL</v>
          </cell>
          <cell r="C3097" t="str">
            <v xml:space="preserve">UN    </v>
          </cell>
          <cell r="D3097" t="str">
            <v>72,69</v>
          </cell>
        </row>
        <row r="3098">
          <cell r="A3098">
            <v>36320</v>
          </cell>
          <cell r="B3098" t="str">
            <v>LUVA PPR, SOLDAVEL, DN 20 MM, PARA AGUA QUENTE PREDIAL</v>
          </cell>
          <cell r="C3098" t="str">
            <v xml:space="preserve">UN    </v>
          </cell>
          <cell r="D3098" t="str">
            <v>1,05</v>
          </cell>
        </row>
        <row r="3099">
          <cell r="A3099">
            <v>36324</v>
          </cell>
          <cell r="B3099" t="str">
            <v>LUVA PPR, SOLDAVEL, DN 25 MM, PARA AGUA QUENTE PREDIAL</v>
          </cell>
          <cell r="C3099" t="str">
            <v xml:space="preserve">UN    </v>
          </cell>
          <cell r="D3099" t="str">
            <v>1,59</v>
          </cell>
        </row>
        <row r="3100">
          <cell r="A3100">
            <v>38441</v>
          </cell>
          <cell r="B3100" t="str">
            <v>LUVA PPR, SOLDAVEL, DN 32 MM, PARA AGUA QUENTE PREDIAL</v>
          </cell>
          <cell r="C3100" t="str">
            <v xml:space="preserve">UN    </v>
          </cell>
          <cell r="D3100" t="str">
            <v>2,09</v>
          </cell>
        </row>
        <row r="3101">
          <cell r="A3101">
            <v>38442</v>
          </cell>
          <cell r="B3101" t="str">
            <v>LUVA PPR, SOLDAVEL, DN 40 MM, PARA AGUA QUENTE PREDIAL</v>
          </cell>
          <cell r="C3101" t="str">
            <v xml:space="preserve">UN    </v>
          </cell>
          <cell r="D3101" t="str">
            <v>5,33</v>
          </cell>
        </row>
        <row r="3102">
          <cell r="A3102">
            <v>38443</v>
          </cell>
          <cell r="B3102" t="str">
            <v>LUVA PPR, SOLDAVEL, DN 50 MM, PARA AGUA QUENTE PREDIAL</v>
          </cell>
          <cell r="C3102" t="str">
            <v xml:space="preserve">UN    </v>
          </cell>
          <cell r="D3102" t="str">
            <v>8,05</v>
          </cell>
        </row>
        <row r="3103">
          <cell r="A3103">
            <v>38444</v>
          </cell>
          <cell r="B3103" t="str">
            <v>LUVA PPR, SOLDAVEL, DN 63 MM, PARA AGUA QUENTE PREDIAL</v>
          </cell>
          <cell r="C3103" t="str">
            <v xml:space="preserve">UN    </v>
          </cell>
          <cell r="D3103" t="str">
            <v>11,98</v>
          </cell>
        </row>
        <row r="3104">
          <cell r="A3104">
            <v>38445</v>
          </cell>
          <cell r="B3104" t="str">
            <v>LUVA PPR, SOLDAVEL, DN 75 MM, PARA AGUA QUENTE PREDIAL</v>
          </cell>
          <cell r="C3104" t="str">
            <v xml:space="preserve">UN    </v>
          </cell>
          <cell r="D3104" t="str">
            <v>28,15</v>
          </cell>
        </row>
        <row r="3105">
          <cell r="A3105">
            <v>38446</v>
          </cell>
          <cell r="B3105" t="str">
            <v>LUVA PPR, SOLDAVEL, DN 90 MM, PARA AGUA QUENTE PREDIAL</v>
          </cell>
          <cell r="C3105" t="str">
            <v xml:space="preserve">UN    </v>
          </cell>
          <cell r="D3105" t="str">
            <v>45,43</v>
          </cell>
        </row>
        <row r="3106">
          <cell r="A3106">
            <v>3867</v>
          </cell>
          <cell r="B3106" t="str">
            <v>LUVA PVC SOLDAVEL, 110 MM, PARA AGUA FRIA PREDIAL</v>
          </cell>
          <cell r="C3106" t="str">
            <v xml:space="preserve">UN    </v>
          </cell>
          <cell r="D3106" t="str">
            <v>52,08</v>
          </cell>
        </row>
        <row r="3107">
          <cell r="A3107">
            <v>3861</v>
          </cell>
          <cell r="B3107" t="str">
            <v>LUVA PVC SOLDAVEL, 20 MM, PARA AGUA FRIA PREDIAL</v>
          </cell>
          <cell r="C3107" t="str">
            <v xml:space="preserve">UN    </v>
          </cell>
          <cell r="D3107" t="str">
            <v>0,43</v>
          </cell>
        </row>
        <row r="3108">
          <cell r="A3108">
            <v>3904</v>
          </cell>
          <cell r="B3108" t="str">
            <v>LUVA PVC SOLDAVEL, 25 MM, PARA AGUA FRIA PREDIAL</v>
          </cell>
          <cell r="C3108" t="str">
            <v xml:space="preserve">UN    </v>
          </cell>
          <cell r="D3108" t="str">
            <v>0,53</v>
          </cell>
        </row>
        <row r="3109">
          <cell r="A3109">
            <v>3903</v>
          </cell>
          <cell r="B3109" t="str">
            <v>LUVA PVC SOLDAVEL, 32 MM, PARA AGUA FRIA PREDIAL</v>
          </cell>
          <cell r="C3109" t="str">
            <v xml:space="preserve">UN    </v>
          </cell>
          <cell r="D3109" t="str">
            <v>1,29</v>
          </cell>
        </row>
        <row r="3110">
          <cell r="A3110">
            <v>3862</v>
          </cell>
          <cell r="B3110" t="str">
            <v>LUVA PVC SOLDAVEL, 40 MM, PARA AGUA FRIA PREDIAL</v>
          </cell>
          <cell r="C3110" t="str">
            <v xml:space="preserve">UN    </v>
          </cell>
          <cell r="D3110" t="str">
            <v>2,64</v>
          </cell>
        </row>
        <row r="3111">
          <cell r="A3111">
            <v>3863</v>
          </cell>
          <cell r="B3111" t="str">
            <v>LUVA PVC SOLDAVEL, 50 MM, PARA AGUA FRIA PREDIAL</v>
          </cell>
          <cell r="C3111" t="str">
            <v xml:space="preserve">UN    </v>
          </cell>
          <cell r="D3111" t="str">
            <v>3,09</v>
          </cell>
        </row>
        <row r="3112">
          <cell r="A3112">
            <v>3864</v>
          </cell>
          <cell r="B3112" t="str">
            <v>LUVA PVC SOLDAVEL, 60 MM, PARA AGUA FRIA PREDIAL</v>
          </cell>
          <cell r="C3112" t="str">
            <v xml:space="preserve">UN    </v>
          </cell>
          <cell r="D3112" t="str">
            <v>8,06</v>
          </cell>
        </row>
        <row r="3113">
          <cell r="A3113">
            <v>3865</v>
          </cell>
          <cell r="B3113" t="str">
            <v>LUVA PVC SOLDAVEL, 75 MM, PARA AGUA FRIA PREDIAL</v>
          </cell>
          <cell r="C3113" t="str">
            <v xml:space="preserve">UN    </v>
          </cell>
          <cell r="D3113" t="str">
            <v>14,03</v>
          </cell>
        </row>
        <row r="3114">
          <cell r="A3114">
            <v>3866</v>
          </cell>
          <cell r="B3114" t="str">
            <v>LUVA PVC SOLDAVEL, 85 MM, PARA AGUA FRIA PREDIAL</v>
          </cell>
          <cell r="C3114" t="str">
            <v xml:space="preserve">UN    </v>
          </cell>
          <cell r="D3114" t="str">
            <v>32,10</v>
          </cell>
        </row>
        <row r="3115">
          <cell r="A3115">
            <v>3902</v>
          </cell>
          <cell r="B3115" t="str">
            <v>LUVA PVC, ROSCAVEL,  2 1/2",  AGUA FRIA PREDIAL</v>
          </cell>
          <cell r="C3115" t="str">
            <v xml:space="preserve">UN    </v>
          </cell>
          <cell r="D3115" t="str">
            <v>15,61</v>
          </cell>
        </row>
        <row r="3116">
          <cell r="A3116">
            <v>3878</v>
          </cell>
          <cell r="B3116" t="str">
            <v>LUVA PVC, ROSCAVEL, 1 1/2",  AGUA FRIA PREDIAL</v>
          </cell>
          <cell r="C3116" t="str">
            <v xml:space="preserve">UN    </v>
          </cell>
          <cell r="D3116" t="str">
            <v>4,93</v>
          </cell>
        </row>
        <row r="3117">
          <cell r="A3117">
            <v>3877</v>
          </cell>
          <cell r="B3117" t="str">
            <v>LUVA PVC, ROSCAVEL, 1 1/4", AGUA FRIA PREDIAL</v>
          </cell>
          <cell r="C3117" t="str">
            <v xml:space="preserve">UN    </v>
          </cell>
          <cell r="D3117" t="str">
            <v>4,50</v>
          </cell>
        </row>
        <row r="3118">
          <cell r="A3118">
            <v>3879</v>
          </cell>
          <cell r="B3118" t="str">
            <v>LUVA PVC, ROSCAVEL, 2",  AGUA FRIA PREDIAL</v>
          </cell>
          <cell r="C3118" t="str">
            <v xml:space="preserve">UN    </v>
          </cell>
          <cell r="D3118" t="str">
            <v>9,95</v>
          </cell>
        </row>
        <row r="3119">
          <cell r="A3119">
            <v>3880</v>
          </cell>
          <cell r="B3119" t="str">
            <v>LUVA PVC, ROSCAVEL, 3", AGUA FRIA PREDIAL</v>
          </cell>
          <cell r="C3119" t="str">
            <v xml:space="preserve">UN    </v>
          </cell>
          <cell r="D3119" t="str">
            <v>22,45</v>
          </cell>
        </row>
        <row r="3120">
          <cell r="A3120">
            <v>12892</v>
          </cell>
          <cell r="B3120" t="str">
            <v>LUVA RASPA DE COURO, CANO CURTO (PUNHO *7* CM)</v>
          </cell>
          <cell r="C3120" t="str">
            <v xml:space="preserve">PAR   </v>
          </cell>
          <cell r="D3120" t="str">
            <v>11,61</v>
          </cell>
        </row>
        <row r="3121">
          <cell r="A3121">
            <v>3883</v>
          </cell>
          <cell r="B3121" t="str">
            <v>LUVA ROSCAVEL, PVC, 1/2", AGUA FRIA PREDIAL</v>
          </cell>
          <cell r="C3121" t="str">
            <v xml:space="preserve">UN    </v>
          </cell>
          <cell r="D3121" t="str">
            <v>1,04</v>
          </cell>
        </row>
        <row r="3122">
          <cell r="A3122">
            <v>3876</v>
          </cell>
          <cell r="B3122" t="str">
            <v>LUVA ROSCAVEL, PVC, 1", AGUA FRIA PREDIAL</v>
          </cell>
          <cell r="C3122" t="str">
            <v xml:space="preserve">UN    </v>
          </cell>
          <cell r="D3122" t="str">
            <v>2,59</v>
          </cell>
        </row>
        <row r="3123">
          <cell r="A3123">
            <v>3884</v>
          </cell>
          <cell r="B3123" t="str">
            <v>LUVA ROSCAVEL, PVC, 3/4", AGUA FRIA PREDIAL</v>
          </cell>
          <cell r="C3123" t="str">
            <v xml:space="preserve">UN    </v>
          </cell>
          <cell r="D3123" t="str">
            <v>1,55</v>
          </cell>
        </row>
        <row r="3124">
          <cell r="A3124">
            <v>3837</v>
          </cell>
          <cell r="B3124" t="str">
            <v>LUVA SIMPLES, PVC PBA, JE, DN 100 / DE 110 MM, PARA REDE AGUA (NBR 10351)</v>
          </cell>
          <cell r="C3124" t="str">
            <v xml:space="preserve">UN    </v>
          </cell>
          <cell r="D3124" t="str">
            <v>37,02</v>
          </cell>
        </row>
        <row r="3125">
          <cell r="A3125">
            <v>3845</v>
          </cell>
          <cell r="B3125" t="str">
            <v>LUVA SIMPLES, PVC PBA, JE, DN 50 / DE 60 MM, PARA REDE AGUA (NBR 10351)</v>
          </cell>
          <cell r="C3125" t="str">
            <v xml:space="preserve">UN    </v>
          </cell>
          <cell r="D3125" t="str">
            <v>13,52</v>
          </cell>
        </row>
        <row r="3126">
          <cell r="A3126">
            <v>11045</v>
          </cell>
          <cell r="B3126" t="str">
            <v>LUVA SIMPLES, PVC PBA, JE, DN 75 / DE 85 MM, PARA REDE AGUA (NBR 10351)</v>
          </cell>
          <cell r="C3126" t="str">
            <v xml:space="preserve">UN    </v>
          </cell>
          <cell r="D3126" t="str">
            <v>26,09</v>
          </cell>
        </row>
        <row r="3127">
          <cell r="A3127">
            <v>20170</v>
          </cell>
          <cell r="B3127" t="str">
            <v>LUVA SIMPLES, PVC SERIE REFORCADA - R, 100 MM, PARA ESGOTO PREDIAL</v>
          </cell>
          <cell r="C3127" t="str">
            <v xml:space="preserve">UN    </v>
          </cell>
          <cell r="D3127" t="str">
            <v>8,47</v>
          </cell>
        </row>
        <row r="3128">
          <cell r="A3128">
            <v>20171</v>
          </cell>
          <cell r="B3128" t="str">
            <v>LUVA SIMPLES, PVC SERIE REFORCADA - R, 150 MM, PARA ESGOTO PREDIAL</v>
          </cell>
          <cell r="C3128" t="str">
            <v xml:space="preserve">UN    </v>
          </cell>
          <cell r="D3128" t="str">
            <v>25,18</v>
          </cell>
        </row>
        <row r="3129">
          <cell r="A3129">
            <v>20167</v>
          </cell>
          <cell r="B3129" t="str">
            <v>LUVA SIMPLES, PVC SERIE REFORCADA - R, 40 MM, PARA ESGOTO PREDIAL</v>
          </cell>
          <cell r="C3129" t="str">
            <v xml:space="preserve">UN    </v>
          </cell>
          <cell r="D3129" t="str">
            <v>3,15</v>
          </cell>
        </row>
        <row r="3130">
          <cell r="A3130">
            <v>20168</v>
          </cell>
          <cell r="B3130" t="str">
            <v>LUVA SIMPLES, PVC SERIE REFORCADA - R, 50 MM, PARA ESGOTO PREDIAL</v>
          </cell>
          <cell r="C3130" t="str">
            <v xml:space="preserve">UN    </v>
          </cell>
          <cell r="D3130" t="str">
            <v>4,93</v>
          </cell>
        </row>
        <row r="3131">
          <cell r="A3131">
            <v>20169</v>
          </cell>
          <cell r="B3131" t="str">
            <v>LUVA SIMPLES, PVC SERIE REFORCADA - R, 75 MM, PARA ESGOTO PREDIAL</v>
          </cell>
          <cell r="C3131" t="str">
            <v xml:space="preserve">UN    </v>
          </cell>
          <cell r="D3131" t="str">
            <v>6,99</v>
          </cell>
        </row>
        <row r="3132">
          <cell r="A3132">
            <v>3899</v>
          </cell>
          <cell r="B3132" t="str">
            <v>LUVA SIMPLES, PVC, SOLDAVEL, DN 100 MM, SERIE NORMAL, PARA ESGOTO PREDIAL</v>
          </cell>
          <cell r="C3132" t="str">
            <v xml:space="preserve">UN    </v>
          </cell>
          <cell r="D3132" t="str">
            <v>3,70</v>
          </cell>
        </row>
        <row r="3133">
          <cell r="A3133">
            <v>38676</v>
          </cell>
          <cell r="B3133" t="str">
            <v>LUVA SIMPLES, PVC, SOLDAVEL, DN 150 MM, SERIE NORMAL, PARA ESGOTO PREDIAL</v>
          </cell>
          <cell r="C3133" t="str">
            <v xml:space="preserve">UN    </v>
          </cell>
          <cell r="D3133" t="str">
            <v>17,91</v>
          </cell>
        </row>
        <row r="3134">
          <cell r="A3134">
            <v>3897</v>
          </cell>
          <cell r="B3134" t="str">
            <v>LUVA SIMPLES, PVC, SOLDAVEL, DN 40 MM, SERIE NORMAL, PARA ESGOTO PREDIAL</v>
          </cell>
          <cell r="C3134" t="str">
            <v xml:space="preserve">UN    </v>
          </cell>
          <cell r="D3134" t="str">
            <v>0,78</v>
          </cell>
        </row>
        <row r="3135">
          <cell r="A3135">
            <v>3875</v>
          </cell>
          <cell r="B3135" t="str">
            <v>LUVA SIMPLES, PVC, SOLDAVEL, DN 50 MM, SERIE NORMAL, PARA ESGOTO PREDIAL</v>
          </cell>
          <cell r="C3135" t="str">
            <v xml:space="preserve">UN    </v>
          </cell>
          <cell r="D3135" t="str">
            <v>1,68</v>
          </cell>
        </row>
        <row r="3136">
          <cell r="A3136">
            <v>3898</v>
          </cell>
          <cell r="B3136" t="str">
            <v>LUVA SIMPLES, PVC, SOLDAVEL, DN 75 MM, SERIE NORMAL, PARA ESGOTO PREDIAL</v>
          </cell>
          <cell r="C3136" t="str">
            <v xml:space="preserve">UN    </v>
          </cell>
          <cell r="D3136" t="str">
            <v>3,19</v>
          </cell>
        </row>
        <row r="3137">
          <cell r="A3137">
            <v>3855</v>
          </cell>
          <cell r="B3137" t="str">
            <v>LUVA SOLDAVEL COM BUCHA DE LATAO, PVC, 20 MM X 1/2"</v>
          </cell>
          <cell r="C3137" t="str">
            <v xml:space="preserve">UN    </v>
          </cell>
          <cell r="D3137" t="str">
            <v>3,44</v>
          </cell>
        </row>
        <row r="3138">
          <cell r="A3138">
            <v>3874</v>
          </cell>
          <cell r="B3138" t="str">
            <v>LUVA SOLDAVEL COM BUCHA DE LATAO, PVC, 25 MM X 1/2"</v>
          </cell>
          <cell r="C3138" t="str">
            <v xml:space="preserve">UN    </v>
          </cell>
          <cell r="D3138" t="str">
            <v>3,66</v>
          </cell>
        </row>
        <row r="3139">
          <cell r="A3139">
            <v>3870</v>
          </cell>
          <cell r="B3139" t="str">
            <v>LUVA SOLDAVEL COM BUCHA DE LATAO, PVC, 25 MM X 3/4"</v>
          </cell>
          <cell r="C3139" t="str">
            <v xml:space="preserve">UN    </v>
          </cell>
          <cell r="D3139" t="str">
            <v>4,54</v>
          </cell>
        </row>
        <row r="3140">
          <cell r="A3140">
            <v>38678</v>
          </cell>
          <cell r="B3140" t="str">
            <v>LUVA SOLDAVEL COM BUCHA DE LATAO, PVC, 32 MM X 1"</v>
          </cell>
          <cell r="C3140" t="str">
            <v xml:space="preserve">UN    </v>
          </cell>
          <cell r="D3140" t="str">
            <v>12,36</v>
          </cell>
        </row>
        <row r="3141">
          <cell r="A3141">
            <v>3859</v>
          </cell>
          <cell r="B3141" t="str">
            <v>LUVA SOLDAVEL COM ROSCA, PVC, 20 MM X 1/2", PARA AGUA FRIA PREDIAL</v>
          </cell>
          <cell r="C3141" t="str">
            <v xml:space="preserve">UN    </v>
          </cell>
          <cell r="D3141" t="str">
            <v>0,91</v>
          </cell>
        </row>
        <row r="3142">
          <cell r="A3142">
            <v>3856</v>
          </cell>
          <cell r="B3142" t="str">
            <v>LUVA SOLDAVEL COM ROSCA, PVC, 25 MM X 1/2", PARA AGUA FRIA PREDIAL</v>
          </cell>
          <cell r="C3142" t="str">
            <v xml:space="preserve">UN    </v>
          </cell>
          <cell r="D3142" t="str">
            <v>1,16</v>
          </cell>
        </row>
        <row r="3143">
          <cell r="A3143">
            <v>3906</v>
          </cell>
          <cell r="B3143" t="str">
            <v>LUVA SOLDAVEL COM ROSCA, PVC, 25 MM X 3/4", PARA AGUA FRIA PREDIAL</v>
          </cell>
          <cell r="C3143" t="str">
            <v xml:space="preserve">UN    </v>
          </cell>
          <cell r="D3143" t="str">
            <v>1,09</v>
          </cell>
        </row>
        <row r="3144">
          <cell r="A3144">
            <v>3860</v>
          </cell>
          <cell r="B3144" t="str">
            <v>LUVA SOLDAVEL COM ROSCA, PVC, 32 MM X 1", PARA AGUA FRIA PREDIAL</v>
          </cell>
          <cell r="C3144" t="str">
            <v xml:space="preserve">UN    </v>
          </cell>
          <cell r="D3144" t="str">
            <v>3,59</v>
          </cell>
        </row>
        <row r="3145">
          <cell r="A3145">
            <v>3905</v>
          </cell>
          <cell r="B3145" t="str">
            <v>LUVA SOLDAVEL COM ROSCA, PVC, 40 MM X 1 1/4", PARA AGUA FRIA PREDIAL</v>
          </cell>
          <cell r="C3145" t="str">
            <v xml:space="preserve">UN    </v>
          </cell>
          <cell r="D3145" t="str">
            <v>7,95</v>
          </cell>
        </row>
        <row r="3146">
          <cell r="A3146">
            <v>3871</v>
          </cell>
          <cell r="B3146" t="str">
            <v>LUVA SOLDAVEL COM ROSCA, PVC, 50 MM X 1 1/2", PARA AGUA FRIA PREDIAL</v>
          </cell>
          <cell r="C3146" t="str">
            <v xml:space="preserve">UN    </v>
          </cell>
          <cell r="D3146" t="str">
            <v>16,51</v>
          </cell>
        </row>
        <row r="3147">
          <cell r="A3147">
            <v>37429</v>
          </cell>
          <cell r="B3147" t="str">
            <v>LUVA, PEAD PE 100,  DE 400 MM, PARA ELETROFUSAO</v>
          </cell>
          <cell r="C3147" t="str">
            <v xml:space="preserve">UN    </v>
          </cell>
          <cell r="D3147" t="str">
            <v>1.948,20</v>
          </cell>
        </row>
        <row r="3148">
          <cell r="A3148">
            <v>37426</v>
          </cell>
          <cell r="B3148" t="str">
            <v>LUVA, PEAD PE 100,  DE 63 MM, PARA ELETROFUSAO</v>
          </cell>
          <cell r="C3148" t="str">
            <v xml:space="preserve">UN    </v>
          </cell>
          <cell r="D3148" t="str">
            <v>18,74</v>
          </cell>
        </row>
        <row r="3149">
          <cell r="A3149">
            <v>37427</v>
          </cell>
          <cell r="B3149" t="str">
            <v>LUVA, PEAD PE 100, DE 125 MM, PARA ELETROFUSAO</v>
          </cell>
          <cell r="C3149" t="str">
            <v xml:space="preserve">UN    </v>
          </cell>
          <cell r="D3149" t="str">
            <v>44,70</v>
          </cell>
        </row>
        <row r="3150">
          <cell r="A3150">
            <v>37424</v>
          </cell>
          <cell r="B3150" t="str">
            <v>LUVA, PEAD PE 100, DE 20 MM, PARA ELETROFUSAO</v>
          </cell>
          <cell r="C3150" t="str">
            <v xml:space="preserve">UN    </v>
          </cell>
          <cell r="D3150" t="str">
            <v>8,61</v>
          </cell>
        </row>
        <row r="3151">
          <cell r="A3151">
            <v>37428</v>
          </cell>
          <cell r="B3151" t="str">
            <v>LUVA, PEAD PE 100, DE 200 MM, PARA ELETROFUSAO</v>
          </cell>
          <cell r="C3151" t="str">
            <v xml:space="preserve">UN    </v>
          </cell>
          <cell r="D3151" t="str">
            <v>154,06</v>
          </cell>
        </row>
        <row r="3152">
          <cell r="A3152">
            <v>37425</v>
          </cell>
          <cell r="B3152" t="str">
            <v>LUVA, PEAD PE 100, DE 32 MM, PARA ELETROFUSAO</v>
          </cell>
          <cell r="C3152" t="str">
            <v xml:space="preserve">UN    </v>
          </cell>
          <cell r="D3152" t="str">
            <v>9,28</v>
          </cell>
        </row>
        <row r="3153">
          <cell r="A3153">
            <v>11519</v>
          </cell>
          <cell r="B3153" t="str">
            <v>MACANETA ALAVANCA, RETA OU CURVA, MACICA, CROMADA, COMPRIMENTO DE 10 A 16 CM, ACABAMENTO PADRAO MEDIO - SOMENTE MACANETAS</v>
          </cell>
          <cell r="C3153" t="str">
            <v xml:space="preserve">PAR   </v>
          </cell>
          <cell r="D3153" t="str">
            <v>31,64</v>
          </cell>
        </row>
        <row r="3154">
          <cell r="A3154">
            <v>11520</v>
          </cell>
          <cell r="B3154" t="str">
            <v>MACANETA ALAVANCA, RETA SIMPLES / OCA, CROMADA, COMPRIMENTO DE 10 A 16 CM, ACABAMENTO PADRAO POPULAR - SOMENTE MACANETAS</v>
          </cell>
          <cell r="C3154" t="str">
            <v xml:space="preserve">PAR   </v>
          </cell>
          <cell r="D3154" t="str">
            <v>12,54</v>
          </cell>
        </row>
        <row r="3155">
          <cell r="A3155">
            <v>11518</v>
          </cell>
          <cell r="B3155" t="str">
            <v>MACANETA TIPO BOLA, CROMADA,  DIAMETRO APROXIMADO DE *2 1/2*", (SOMENTE MACANETAS)</v>
          </cell>
          <cell r="C3155" t="str">
            <v xml:space="preserve">PAR   </v>
          </cell>
          <cell r="D3155" t="str">
            <v>36,51</v>
          </cell>
        </row>
        <row r="3156">
          <cell r="A3156">
            <v>38473</v>
          </cell>
          <cell r="B3156" t="str">
            <v>MACARICO DE SOLDA 201 PARA EXTENSAO GLP OU ACETILENO</v>
          </cell>
          <cell r="C3156" t="str">
            <v xml:space="preserve">UN    </v>
          </cell>
          <cell r="D3156" t="str">
            <v>136,61</v>
          </cell>
        </row>
        <row r="3157">
          <cell r="A3157">
            <v>4244</v>
          </cell>
          <cell r="B3157" t="str">
            <v>MACARIQUEIRO</v>
          </cell>
          <cell r="C3157" t="str">
            <v xml:space="preserve">H     </v>
          </cell>
          <cell r="D3157" t="str">
            <v>16,62</v>
          </cell>
        </row>
        <row r="3158">
          <cell r="A3158">
            <v>40977</v>
          </cell>
          <cell r="B3158" t="str">
            <v>MACARIQUEIRO (MENSALISTA)</v>
          </cell>
          <cell r="C3158" t="str">
            <v xml:space="preserve">MES   </v>
          </cell>
          <cell r="D3158" t="str">
            <v>2.898,50</v>
          </cell>
        </row>
        <row r="3159">
          <cell r="A3159">
            <v>2742</v>
          </cell>
          <cell r="B3159" t="str">
            <v>MADEIRA ROLICA SEM TRATAMENTO, EUCALIPTO OU EQUIVALENTE DA REGIAO, H = 3 M, D = 12 A 15 CM (PARA ESCORAMENTO)</v>
          </cell>
          <cell r="C3159" t="str">
            <v xml:space="preserve">M     </v>
          </cell>
          <cell r="D3159" t="str">
            <v>2,42</v>
          </cell>
        </row>
        <row r="3160">
          <cell r="A3160">
            <v>2748</v>
          </cell>
          <cell r="B3160" t="str">
            <v>MADEIRA ROLICA SEM TRATAMENTO, EUCALIPTO OU EQUIVALENTE DA REGIAO, H = 3 M, D = 16 A 19 CM (PARA ESCORAMENTO)</v>
          </cell>
          <cell r="C3160" t="str">
            <v xml:space="preserve">M     </v>
          </cell>
          <cell r="D3160" t="str">
            <v>7,10</v>
          </cell>
        </row>
        <row r="3161">
          <cell r="A3161">
            <v>2736</v>
          </cell>
          <cell r="B3161" t="str">
            <v>MADEIRA ROLICA SEM TRATAMENTO, EUCALIPTO OU EQUIVALENTE DA REGIAO, H = 3 M, D = 20 A 24 CM (PARA ESCORAMENTO)</v>
          </cell>
          <cell r="C3161" t="str">
            <v xml:space="preserve">M     </v>
          </cell>
          <cell r="D3161" t="str">
            <v>9,91</v>
          </cell>
        </row>
        <row r="3162">
          <cell r="A3162">
            <v>2745</v>
          </cell>
          <cell r="B3162" t="str">
            <v>MADEIRA ROLICA SEM TRATAMENTO, EUCALIPTO OU EQUIVALENTE DA REGIAO, H = 3 M, D = 8 A 11 CM (PARA ESCORAMENTO)</v>
          </cell>
          <cell r="C3162" t="str">
            <v xml:space="preserve">M     </v>
          </cell>
          <cell r="D3162" t="str">
            <v>2,00</v>
          </cell>
        </row>
        <row r="3163">
          <cell r="A3163">
            <v>2751</v>
          </cell>
          <cell r="B3163" t="str">
            <v>MADEIRA ROLICA SEM TRATAMENTO, EUCALIPTO OU EQUIVALENTE DA REGIAO, H = 6 M, D = 12 A 15 CM (PARA ESCORAMENTO)</v>
          </cell>
          <cell r="C3163" t="str">
            <v xml:space="preserve">M     </v>
          </cell>
          <cell r="D3163" t="str">
            <v>2,56</v>
          </cell>
        </row>
        <row r="3164">
          <cell r="A3164">
            <v>14439</v>
          </cell>
          <cell r="B3164" t="str">
            <v>MADEIRA ROLICA SEM TRATAMENTO, EUCALIPTO OU EQUIVALENTE DA REGIAO, H = 6 M, D = 8 A 11 CM (PARA ESCORAMENTO)</v>
          </cell>
          <cell r="C3164" t="str">
            <v xml:space="preserve">M     </v>
          </cell>
          <cell r="D3164" t="str">
            <v>2,26</v>
          </cell>
        </row>
        <row r="3165">
          <cell r="A3165">
            <v>2731</v>
          </cell>
          <cell r="B3165" t="str">
            <v>MADEIRA ROLICA TRATADA, EUCALIPTO OU EQUIVALENTE DA REGIAO, H = 12 M, D = 20 A 24 CM (PARA POSTE)</v>
          </cell>
          <cell r="C3165" t="str">
            <v xml:space="preserve">M     </v>
          </cell>
          <cell r="D3165" t="str">
            <v>58,06</v>
          </cell>
        </row>
        <row r="3166">
          <cell r="A3166">
            <v>21138</v>
          </cell>
          <cell r="B3166" t="str">
            <v>MADEIRA ROLICA TRATADA, EUCALIPTO OU EQUIVALENTE DA REGIAO, H = 2,2 M, D = 8 A 11 CM (PARA CERCA)</v>
          </cell>
          <cell r="C3166" t="str">
            <v xml:space="preserve">M     </v>
          </cell>
          <cell r="D3166" t="str">
            <v>6,30</v>
          </cell>
        </row>
        <row r="3167">
          <cell r="A3167">
            <v>2747</v>
          </cell>
          <cell r="B3167" t="str">
            <v>MADEIRA ROLICA TRATADA, EUCALIPTO OU EQUIVALENTE DA REGIAO, H = 2,20 M, D = 16 A 19 CM (PARA CERCA)</v>
          </cell>
          <cell r="C3167" t="str">
            <v xml:space="preserve">M     </v>
          </cell>
          <cell r="D3167" t="str">
            <v>15,57</v>
          </cell>
        </row>
        <row r="3168">
          <cell r="A3168">
            <v>4115</v>
          </cell>
          <cell r="B3168" t="str">
            <v>MADEIRA ROLICA TRATADA, EUCALIPTO OU EQUIVALENTE DA REGIAO, H = 3 M, D = 12 A 15 CM</v>
          </cell>
          <cell r="C3168" t="str">
            <v xml:space="preserve">M     </v>
          </cell>
          <cell r="D3168" t="str">
            <v>12,19</v>
          </cell>
        </row>
        <row r="3169">
          <cell r="A3169">
            <v>2729</v>
          </cell>
          <cell r="B3169" t="str">
            <v>MADEIRA ROLICA TRATADA, EUCALIPTO OU EQUIVALENTE DA REGIAO, H = 3 M, D = 4 A 7 CM (PARA CAIBRO)</v>
          </cell>
          <cell r="C3169" t="str">
            <v xml:space="preserve">UN    </v>
          </cell>
          <cell r="D3169" t="str">
            <v>14,68</v>
          </cell>
        </row>
        <row r="3170">
          <cell r="A3170">
            <v>4119</v>
          </cell>
          <cell r="B3170" t="str">
            <v>MADEIRA ROLICA TRATADA, EUCALIPTO OU EQUIVALENTE DA REGIAO, H = 6 M, D = 16 A 19 CM</v>
          </cell>
          <cell r="C3170" t="str">
            <v xml:space="preserve">M     </v>
          </cell>
          <cell r="D3170" t="str">
            <v>24,52</v>
          </cell>
        </row>
        <row r="3171">
          <cell r="A3171">
            <v>2794</v>
          </cell>
          <cell r="B3171" t="str">
            <v>MADEIRA ROLICA TRATADA, EUCALIPTO OU EQUIVALENTE DA REGIAO, H = 6,5 M, D = 25 A 29 CM</v>
          </cell>
          <cell r="C3171" t="str">
            <v xml:space="preserve">M     </v>
          </cell>
          <cell r="D3171" t="str">
            <v>60,55</v>
          </cell>
        </row>
        <row r="3172">
          <cell r="A3172">
            <v>2788</v>
          </cell>
          <cell r="B3172" t="str">
            <v>MADEIRA ROLICA TRATADA, EUCALIPTO OU EQUIVALENTE DA REGIAO, H = 6,5 M, D = 30 A 34 CM</v>
          </cell>
          <cell r="C3172" t="str">
            <v xml:space="preserve">M     </v>
          </cell>
          <cell r="D3172" t="str">
            <v>122,42</v>
          </cell>
        </row>
        <row r="3173">
          <cell r="A3173">
            <v>4006</v>
          </cell>
          <cell r="B3173" t="str">
            <v>MADEIRA SERRADA NAO APARELHADA DE PINUS, MISTA OU EQUIVALENTE DA REGIAO</v>
          </cell>
          <cell r="C3173" t="str">
            <v xml:space="preserve">M3    </v>
          </cell>
          <cell r="D3173" t="str">
            <v>1.595,93</v>
          </cell>
        </row>
        <row r="3174">
          <cell r="A3174">
            <v>36151</v>
          </cell>
          <cell r="B3174" t="str">
            <v>MANGOTE DE SEGURANCA EM RASPA DE COURO</v>
          </cell>
          <cell r="C3174" t="str">
            <v xml:space="preserve">UN    </v>
          </cell>
          <cell r="D3174" t="str">
            <v>25,80</v>
          </cell>
        </row>
        <row r="3175">
          <cell r="A3175">
            <v>37457</v>
          </cell>
          <cell r="B3175" t="str">
            <v>MANGUEIRA CRISTAL PARA NIVEL, LISA, PVC TRANSPARENTE, 3/8" X1,5 MM</v>
          </cell>
          <cell r="C3175" t="str">
            <v xml:space="preserve">M     </v>
          </cell>
          <cell r="D3175" t="str">
            <v>1,68</v>
          </cell>
        </row>
        <row r="3176">
          <cell r="A3176">
            <v>37456</v>
          </cell>
          <cell r="B3176" t="str">
            <v>MANGUEIRA CRISTAL PARA NIVEL, LISA, PVC TRANSPARENTE, 5/16" X1 MM</v>
          </cell>
          <cell r="C3176" t="str">
            <v xml:space="preserve">M     </v>
          </cell>
          <cell r="D3176" t="str">
            <v>0,88</v>
          </cell>
        </row>
        <row r="3177">
          <cell r="A3177">
            <v>37461</v>
          </cell>
          <cell r="B3177" t="str">
            <v>MANGUEIRA CRISTAL TRANCADA, PVC COM REFORCO, COM PRESSAO DE TRABALHO (PT) 250 LBS/POL2, DE 3/4" X *2,8* MM</v>
          </cell>
          <cell r="C3177" t="str">
            <v xml:space="preserve">M     </v>
          </cell>
          <cell r="D3177" t="str">
            <v>6,24</v>
          </cell>
        </row>
        <row r="3178">
          <cell r="A3178">
            <v>37460</v>
          </cell>
          <cell r="B3178" t="str">
            <v>MANGUEIRA CRISTAL TRANCADA, PVC COM REFORCO, PRESSAO DE TRABALHO (PT) 250 LBS/POL2, DE 1" X *3,4* MM</v>
          </cell>
          <cell r="C3178" t="str">
            <v xml:space="preserve">M     </v>
          </cell>
          <cell r="D3178" t="str">
            <v>8,53</v>
          </cell>
        </row>
        <row r="3179">
          <cell r="A3179">
            <v>37458</v>
          </cell>
          <cell r="B3179" t="str">
            <v>MANGUEIRA CRISTAL, LISA, PVC TRANSPARENTE, 1/2" X 2 MM</v>
          </cell>
          <cell r="C3179" t="str">
            <v xml:space="preserve">M     </v>
          </cell>
          <cell r="D3179" t="str">
            <v>2,50</v>
          </cell>
        </row>
        <row r="3180">
          <cell r="A3180">
            <v>37454</v>
          </cell>
          <cell r="B3180" t="str">
            <v>MANGUEIRA CRISTAL, LISA, PVC TRANSPARENTE, 1/4" X1 MM</v>
          </cell>
          <cell r="C3180" t="str">
            <v xml:space="preserve">M     </v>
          </cell>
          <cell r="D3180" t="str">
            <v>0,65</v>
          </cell>
        </row>
        <row r="3181">
          <cell r="A3181">
            <v>37455</v>
          </cell>
          <cell r="B3181" t="str">
            <v>MANGUEIRA CRISTAL, LISA, PVC TRANSPARENTE, 1/4" X1,5 MM</v>
          </cell>
          <cell r="C3181" t="str">
            <v xml:space="preserve">M     </v>
          </cell>
          <cell r="D3181" t="str">
            <v>1,10</v>
          </cell>
        </row>
        <row r="3182">
          <cell r="A3182">
            <v>37459</v>
          </cell>
          <cell r="B3182" t="str">
            <v>MANGUEIRA CRISTAL, LISA, PVC TRANSPARENTE, 3/4" X 2 MM</v>
          </cell>
          <cell r="C3182" t="str">
            <v xml:space="preserve">M     </v>
          </cell>
          <cell r="D3182" t="str">
            <v>3,51</v>
          </cell>
        </row>
        <row r="3183">
          <cell r="A3183">
            <v>21029</v>
          </cell>
          <cell r="B3183" t="str">
            <v>MANGUEIRA DE INCENDIO, TIPO 1, DE 1 1/2", COMPRIMENTO = 15 M, TECIDO EM FIO DE POLIESTER E TUBO INTERNO EM BORRACHA SINTETICA, COM UNIOES ENGATE RAPIDO</v>
          </cell>
          <cell r="C3183" t="str">
            <v xml:space="preserve">UN    </v>
          </cell>
          <cell r="D3183" t="str">
            <v>238,00</v>
          </cell>
        </row>
        <row r="3184">
          <cell r="A3184">
            <v>21030</v>
          </cell>
          <cell r="B3184" t="str">
            <v>MANGUEIRA DE INCENDIO, TIPO 1, DE 1 1/2", COMPRIMENTO = 20 M, TECIDO EM FIO DE POLIESTER E TUBO INTERNO EM BORRACHA SINTETICA, COM UNIOES ENGATE RAPIDO</v>
          </cell>
          <cell r="C3184" t="str">
            <v xml:space="preserve">UN    </v>
          </cell>
          <cell r="D3184" t="str">
            <v>293,37</v>
          </cell>
        </row>
        <row r="3185">
          <cell r="A3185">
            <v>21031</v>
          </cell>
          <cell r="B3185" t="str">
            <v>MANGUEIRA DE INCENDIO, TIPO 1, DE 1 1/2", COMPRIMENTO = 25 M, TECIDO EM FIO DE POLIESTER E TUBO INTERNO EM BORRACHA SINTETICA, COM UNIOES ENGATE RAPIDO</v>
          </cell>
          <cell r="C3185" t="str">
            <v xml:space="preserve">UN    </v>
          </cell>
          <cell r="D3185" t="str">
            <v>365,24</v>
          </cell>
        </row>
        <row r="3186">
          <cell r="A3186">
            <v>21032</v>
          </cell>
          <cell r="B3186" t="str">
            <v>MANGUEIRA DE INCENDIO, TIPO 1, DE 1 1/2", COMPRIMENTO = 30 M, TECIDO EM FIO DE POLIESTER E TUBO INTERNO EM BORRACHA SINTETICA, COM UNIOES ENGATE RAPIDO</v>
          </cell>
          <cell r="C3186" t="str">
            <v xml:space="preserve">UN    </v>
          </cell>
          <cell r="D3186" t="str">
            <v>389,99</v>
          </cell>
        </row>
        <row r="3187">
          <cell r="A3187">
            <v>37527</v>
          </cell>
          <cell r="B3187" t="str">
            <v>MANGUEIRA DE INCENDIO, TIPO 2, DE 1 1/2", COMPRIMENTO = 15 M, TECIDO EM FIO DE POLIESTER E TUBO INTERNO EM BORRACHA SINTETICA, COM UNIOES ENGATE RAPIDO</v>
          </cell>
          <cell r="C3187" t="str">
            <v xml:space="preserve">UN    </v>
          </cell>
          <cell r="D3187" t="str">
            <v>352,28</v>
          </cell>
        </row>
        <row r="3188">
          <cell r="A3188">
            <v>37528</v>
          </cell>
          <cell r="B3188" t="str">
            <v>MANGUEIRA DE INCENDIO, TIPO 2, DE 1 1/2", COMPRIMENTO = 20 M, TECIDO EM FIO DE POLIESTER E TUBO INTERNO EM BORRACHA SINTETICA, COM UNIOES</v>
          </cell>
          <cell r="C3188" t="str">
            <v xml:space="preserve">UN    </v>
          </cell>
          <cell r="D3188" t="str">
            <v>420,03</v>
          </cell>
        </row>
        <row r="3189">
          <cell r="A3189">
            <v>37529</v>
          </cell>
          <cell r="B3189" t="str">
            <v>MANGUEIRA DE INCENDIO, TIPO 2, DE 1 1/2", COMPRIMENTO = 25 M, TECIDO EM FIO DE POLIESTER E TUBO INTERNO EM BORRACHA SINTETICA, COM UNIOES</v>
          </cell>
          <cell r="C3189" t="str">
            <v xml:space="preserve">UN    </v>
          </cell>
          <cell r="D3189" t="str">
            <v>424,15</v>
          </cell>
        </row>
        <row r="3190">
          <cell r="A3190">
            <v>37530</v>
          </cell>
          <cell r="B3190" t="str">
            <v>MANGUEIRA DE INCENDIO, TIPO 2, DE 1 1/2", COMPRIMENTO = 30 M, TECIDO EM FIO DE POLIESTER E TUBO INTERNO EM BORRACHA SINTETICA, COM UNIOES</v>
          </cell>
          <cell r="C3190" t="str">
            <v xml:space="preserve">UN    </v>
          </cell>
          <cell r="D3190" t="str">
            <v>553,76</v>
          </cell>
        </row>
        <row r="3191">
          <cell r="A3191">
            <v>21034</v>
          </cell>
          <cell r="B3191" t="str">
            <v>MANGUEIRA DE INCENDIO, TIPO 2, DE 2 1/2", COMPRIMENTO = 15 M, TECIDO EM FIO DE POLIESTER E TUBO INTERNO EM BORRACHA SINTETICA, COM UNIOES ENGATE RAPIDO</v>
          </cell>
          <cell r="C3191" t="str">
            <v xml:space="preserve">UN    </v>
          </cell>
          <cell r="D3191" t="str">
            <v>472,46</v>
          </cell>
        </row>
        <row r="3192">
          <cell r="A3192">
            <v>37531</v>
          </cell>
          <cell r="B3192" t="str">
            <v>MANGUEIRA DE INCENDIO, TIPO 2, DE 2 1/2", COMPRIMENTO = 20 M, TECIDO EM FIO DE POLIESTER E TUBO INTERNO EM BORRACHA SINTETICA, COM UNIOES</v>
          </cell>
          <cell r="C3192" t="str">
            <v xml:space="preserve">UN    </v>
          </cell>
          <cell r="D3192" t="str">
            <v>595,00</v>
          </cell>
        </row>
        <row r="3193">
          <cell r="A3193">
            <v>21036</v>
          </cell>
          <cell r="B3193" t="str">
            <v>MANGUEIRA DE INCENDIO, TIPO 2, DE 2 1/2", COMPRIMENTO = 25 M, TECIDO EM FIO DE POLIESTER E TUBO INTERNO EM BORRACHA SINTETICA, COM UNIOES ENGATE RAPIDO</v>
          </cell>
          <cell r="C3193" t="str">
            <v xml:space="preserve">UN    </v>
          </cell>
          <cell r="D3193" t="str">
            <v>723,42</v>
          </cell>
        </row>
        <row r="3194">
          <cell r="A3194">
            <v>21037</v>
          </cell>
          <cell r="B3194" t="str">
            <v>MANGUEIRA DE INCENDIO, TIPO 2, DE 2 1/2", COMPRIMENTO = 30 M, TECIDO EM FIO DE POLIESTER E TUBO INTERNO EM BORRACHA SINTETICA, COM UNIOES ENGATE RAPIDO</v>
          </cell>
          <cell r="C3194" t="str">
            <v xml:space="preserve">UN    </v>
          </cell>
          <cell r="D3194" t="str">
            <v>824,75</v>
          </cell>
        </row>
        <row r="3195">
          <cell r="A3195">
            <v>20185</v>
          </cell>
          <cell r="B3195" t="str">
            <v>MANGUEIRA DE PVC FLEXIVEL,TIPO FLAT/ACHATADA, COR LARANJA, D = 1 1/2" (40 MM), PARA CONDUCAO DE AGUA, SERVICOS LEVES E MEDIOS</v>
          </cell>
          <cell r="C3195" t="str">
            <v xml:space="preserve">M     </v>
          </cell>
          <cell r="D3195" t="str">
            <v>10,15</v>
          </cell>
        </row>
        <row r="3196">
          <cell r="A3196">
            <v>20260</v>
          </cell>
          <cell r="B3196" t="str">
            <v>MANGUEIRA PARA GAS - GLP, PVC, TRANCADA, DIAMETRO DE 3/8", COMPRIMENTO DE 1M (NORMATIZADA)</v>
          </cell>
          <cell r="C3196" t="str">
            <v xml:space="preserve">UN    </v>
          </cell>
          <cell r="D3196" t="str">
            <v>8,16</v>
          </cell>
        </row>
        <row r="3197">
          <cell r="A3197">
            <v>37523</v>
          </cell>
          <cell r="B3197" t="str">
            <v>MANIPULADOR TELESCOPICO, POTENCIA DE 101 HP, CAPACIDADE DE CARGA DE 3.500 KG, ALTURA MAXIMA DE ELEVACAO DE 12 M</v>
          </cell>
          <cell r="C3197" t="str">
            <v xml:space="preserve">UN    </v>
          </cell>
          <cell r="D3197" t="str">
            <v>398.826,33</v>
          </cell>
        </row>
        <row r="3198">
          <cell r="A3198">
            <v>37515</v>
          </cell>
          <cell r="B3198" t="str">
            <v>MANIPULADOR TELESCOPICO, POTENCIA DE 85 HP, CAPACIDADE DE CARGA DE 3.500 KG, ALTURA MAXIMA DE ELEVACAO DE 12,3 M</v>
          </cell>
          <cell r="C3198" t="str">
            <v xml:space="preserve">UN    </v>
          </cell>
          <cell r="D3198" t="str">
            <v>354.577,00</v>
          </cell>
        </row>
        <row r="3199">
          <cell r="A3199">
            <v>12899</v>
          </cell>
          <cell r="B3199" t="str">
            <v>MANOMETRO COM CAIXA EM ACO PINTADO, ESCALA *10* KGF/CM2 (*10* BAR), DIAMETRO NOMINAL DE *63* MM, CONEXAO DE 1/4"</v>
          </cell>
          <cell r="C3199" t="str">
            <v xml:space="preserve">UN    </v>
          </cell>
          <cell r="D3199" t="str">
            <v>76,91</v>
          </cell>
        </row>
        <row r="3200">
          <cell r="A3200">
            <v>12898</v>
          </cell>
          <cell r="B3200" t="str">
            <v>MANOMETRO COM CAIXA EM ACO PINTADO, ESCALA *10* KGF/CM2 (*10* BAR), DIAMETRO NOMINAL DE 100 MM, CONEXAO DE 1/2"</v>
          </cell>
          <cell r="C3200" t="str">
            <v xml:space="preserve">UN    </v>
          </cell>
          <cell r="D3200" t="str">
            <v>122,00</v>
          </cell>
        </row>
        <row r="3201">
          <cell r="A3201">
            <v>42528</v>
          </cell>
          <cell r="B3201" t="str">
            <v>MANTA ALUMINIZADA NAS DUAS FACES, PARA SUBCOBERTURA,  E = *2* MM</v>
          </cell>
          <cell r="C3201" t="str">
            <v xml:space="preserve">M2    </v>
          </cell>
          <cell r="D3201" t="str">
            <v>7,82</v>
          </cell>
        </row>
        <row r="3202">
          <cell r="A3202">
            <v>39696</v>
          </cell>
          <cell r="B3202" t="str">
            <v>MANTA ALUMINIZADA 1 FACE PARA SUBCOBERTURA, E = *1* MM</v>
          </cell>
          <cell r="C3202" t="str">
            <v xml:space="preserve">M2    </v>
          </cell>
          <cell r="D3202" t="str">
            <v>5,50</v>
          </cell>
        </row>
        <row r="3203">
          <cell r="A3203">
            <v>39700</v>
          </cell>
          <cell r="B3203" t="str">
            <v>MANTA ANTIRRUIDO DE POLIESTER (PET) PARA CONTRAPISO E = *8* MM</v>
          </cell>
          <cell r="C3203" t="str">
            <v xml:space="preserve">M2    </v>
          </cell>
          <cell r="D3203" t="str">
            <v>22,70</v>
          </cell>
        </row>
        <row r="3204">
          <cell r="A3204">
            <v>11621</v>
          </cell>
          <cell r="B3204" t="str">
            <v>MANTA ASFALTICA ELASTOMERICA EM POLIESTER ALUMINIZADA 3 MM, TIPO III, CLASSE B (NBR 9952)</v>
          </cell>
          <cell r="C3204" t="str">
            <v xml:space="preserve">M2    </v>
          </cell>
          <cell r="D3204" t="str">
            <v>45,18</v>
          </cell>
        </row>
        <row r="3205">
          <cell r="A3205">
            <v>4014</v>
          </cell>
          <cell r="B3205" t="str">
            <v>MANTA ASFALTICA ELASTOMERICA EM POLIESTER 3 MM, TIPO III, CLASSE B, ACABAMENTO PP (NBR 9952)</v>
          </cell>
          <cell r="C3205" t="str">
            <v xml:space="preserve">M2    </v>
          </cell>
          <cell r="D3205" t="str">
            <v>46,74</v>
          </cell>
        </row>
        <row r="3206">
          <cell r="A3206">
            <v>4015</v>
          </cell>
          <cell r="B3206" t="str">
            <v>MANTA ASFALTICA ELASTOMERICA EM POLIESTER 4 MM, TIPO III, CLASSE B, ACABAMENTO PP (NBR 9952)</v>
          </cell>
          <cell r="C3206" t="str">
            <v xml:space="preserve">M2    </v>
          </cell>
          <cell r="D3206" t="str">
            <v>57,40</v>
          </cell>
        </row>
        <row r="3207">
          <cell r="A3207">
            <v>4017</v>
          </cell>
          <cell r="B3207" t="str">
            <v>MANTA ASFALTICA ELASTOMERICA EM POLIESTER 5 MM, TIPO III, CLASSE B, ACABAMENTO PP (NBR 9952)</v>
          </cell>
          <cell r="C3207" t="str">
            <v xml:space="preserve">M2    </v>
          </cell>
          <cell r="D3207" t="str">
            <v>83,52</v>
          </cell>
        </row>
        <row r="3208">
          <cell r="A3208">
            <v>4016</v>
          </cell>
          <cell r="B3208" t="str">
            <v>MANTA ASFALTICA ELASTOMERICA TIPO GLASS 3 MM, TIPO II, CLASSE C, ACABAMENTO PP (NBR 9952)</v>
          </cell>
          <cell r="C3208" t="str">
            <v xml:space="preserve">M2    </v>
          </cell>
          <cell r="D3208" t="str">
            <v>32,99</v>
          </cell>
        </row>
        <row r="3209">
          <cell r="A3209">
            <v>39699</v>
          </cell>
          <cell r="B3209" t="str">
            <v>MANTA DE BORRACHA ANTIRRUIDO 5 MM</v>
          </cell>
          <cell r="C3209" t="str">
            <v xml:space="preserve">M2    </v>
          </cell>
          <cell r="D3209" t="str">
            <v>14,44</v>
          </cell>
        </row>
        <row r="3210">
          <cell r="A3210">
            <v>38544</v>
          </cell>
          <cell r="B3210" t="str">
            <v>MANTA DE POLIETILENO EXPANDIDO (PEBD) ANTICHAMAS, E = 8 MM</v>
          </cell>
          <cell r="C3210" t="str">
            <v xml:space="preserve">M2    </v>
          </cell>
          <cell r="D3210" t="str">
            <v>8,46</v>
          </cell>
        </row>
        <row r="3211">
          <cell r="A3211">
            <v>38545</v>
          </cell>
          <cell r="B3211" t="str">
            <v>MANTA DE POLIETILENO EXPANDIDO (PEBD), E = 5 MM</v>
          </cell>
          <cell r="C3211" t="str">
            <v xml:space="preserve">M2    </v>
          </cell>
          <cell r="D3211" t="str">
            <v>5,44</v>
          </cell>
        </row>
        <row r="3212">
          <cell r="A3212">
            <v>42527</v>
          </cell>
          <cell r="B3212" t="str">
            <v>MANTA DE POLIETILENO EXPANDIDO, COM 1 FACE METALIZADA PARA SUBCOBERTURA,  E = *5* MM</v>
          </cell>
          <cell r="C3212" t="str">
            <v xml:space="preserve">M2    </v>
          </cell>
          <cell r="D3212" t="str">
            <v>20,66</v>
          </cell>
        </row>
        <row r="3213">
          <cell r="A3213">
            <v>39323</v>
          </cell>
          <cell r="B3213" t="str">
            <v>MANTA GEOTEXTIL TECIDO DE LAMINETES DE POLIPROPILENO, RESISTENCIA A TRACAO = *25* KN/M</v>
          </cell>
          <cell r="C3213" t="str">
            <v xml:space="preserve">M2    </v>
          </cell>
          <cell r="D3213" t="str">
            <v>20,75</v>
          </cell>
        </row>
        <row r="3214">
          <cell r="A3214">
            <v>626</v>
          </cell>
          <cell r="B3214" t="str">
            <v>MANTA LIQUIDA DE BASE ASFALTICA MODIFICADA COM A ADICAO DE ELASTOMEROS DILUIDOS EM SOLVENTE ORGANICO, APLICACAO A FRIO (MEMBRANA IMPERMEABILIZANTE ASFASTICA)</v>
          </cell>
          <cell r="C3214" t="str">
            <v xml:space="preserve">KG    </v>
          </cell>
          <cell r="D3214" t="str">
            <v>13,79</v>
          </cell>
        </row>
        <row r="3215">
          <cell r="A3215">
            <v>25860</v>
          </cell>
          <cell r="B3215" t="str">
            <v>MANTA TERMOPLASTICA, PEAD, GEOMEMBRANA LISA, E = 0,50 MM ( NBR 15352)</v>
          </cell>
          <cell r="C3215" t="str">
            <v xml:space="preserve">M2    </v>
          </cell>
          <cell r="D3215" t="str">
            <v>9,83</v>
          </cell>
        </row>
        <row r="3216">
          <cell r="A3216">
            <v>25861</v>
          </cell>
          <cell r="B3216" t="str">
            <v>MANTA TERMOPLASTICA, PEAD, GEOMEMBRANA LISA, E = 0,75 MM ( NBR 15352)</v>
          </cell>
          <cell r="C3216" t="str">
            <v xml:space="preserve">M2    </v>
          </cell>
          <cell r="D3216" t="str">
            <v>14,83</v>
          </cell>
        </row>
        <row r="3217">
          <cell r="A3217">
            <v>25862</v>
          </cell>
          <cell r="B3217" t="str">
            <v>MANTA TERMOPLASTICA, PEAD, GEOMEMBRANA LISA, E = 0,80 MM ( NBR 15352)</v>
          </cell>
          <cell r="C3217" t="str">
            <v xml:space="preserve">M2    </v>
          </cell>
          <cell r="D3217" t="str">
            <v>15,75</v>
          </cell>
        </row>
        <row r="3218">
          <cell r="A3218">
            <v>25863</v>
          </cell>
          <cell r="B3218" t="str">
            <v>MANTA TERMOPLASTICA, PEAD, GEOMEMBRANA LISA, E = 1,00 MM ( NBR 15352)</v>
          </cell>
          <cell r="C3218" t="str">
            <v xml:space="preserve">M2    </v>
          </cell>
          <cell r="D3218" t="str">
            <v>19,68</v>
          </cell>
        </row>
        <row r="3219">
          <cell r="A3219">
            <v>25864</v>
          </cell>
          <cell r="B3219" t="str">
            <v>MANTA TERMOPLASTICA, PEAD, GEOMEMBRANA LISA, E = 1,50 MM ( NBR 15352)</v>
          </cell>
          <cell r="C3219" t="str">
            <v xml:space="preserve">M2    </v>
          </cell>
          <cell r="D3219" t="str">
            <v>29,52</v>
          </cell>
        </row>
        <row r="3220">
          <cell r="A3220">
            <v>25865</v>
          </cell>
          <cell r="B3220" t="str">
            <v>MANTA TERMOPLASTICA, PEAD, GEOMEMBRANA LISA, E = 2,00 MM ( NBR 15352)</v>
          </cell>
          <cell r="C3220" t="str">
            <v xml:space="preserve">M2    </v>
          </cell>
          <cell r="D3220" t="str">
            <v>39,54</v>
          </cell>
        </row>
        <row r="3221">
          <cell r="A3221">
            <v>25866</v>
          </cell>
          <cell r="B3221" t="str">
            <v>MANTA TERMOPLASTICA, PEAD, GEOMEMBRANA LISA, E = 2,50 MM ( NBR 15352)</v>
          </cell>
          <cell r="C3221" t="str">
            <v xml:space="preserve">M2    </v>
          </cell>
          <cell r="D3221" t="str">
            <v>49,10</v>
          </cell>
        </row>
        <row r="3222">
          <cell r="A3222">
            <v>25868</v>
          </cell>
          <cell r="B3222" t="str">
            <v>MANTA TERMOPLASTICA, PEAD, GEOMEMBRANA TEXTURIZADA EM AMBAS AS FACES, E = 0,50 MM (NBR 15352)</v>
          </cell>
          <cell r="C3222" t="str">
            <v xml:space="preserve">M2    </v>
          </cell>
          <cell r="D3222" t="str">
            <v>10,96</v>
          </cell>
        </row>
        <row r="3223">
          <cell r="A3223">
            <v>25869</v>
          </cell>
          <cell r="B3223" t="str">
            <v>MANTA TERMOPLASTICA, PEAD, GEOMEMBRANA TEXTURIZADA EM AMBAS AS FACES, E = 0,75 MM (NBR 15352)</v>
          </cell>
          <cell r="C3223" t="str">
            <v xml:space="preserve">M2    </v>
          </cell>
          <cell r="D3223" t="str">
            <v>15,47</v>
          </cell>
        </row>
        <row r="3224">
          <cell r="A3224">
            <v>25870</v>
          </cell>
          <cell r="B3224" t="str">
            <v>MANTA TERMOPLASTICA, PEAD, GEOMEMBRANA TEXTURIZADA EM AMBAS AS FACES, E = 0,80 MM (NBR 15352)</v>
          </cell>
          <cell r="C3224" t="str">
            <v xml:space="preserve">M2    </v>
          </cell>
          <cell r="D3224" t="str">
            <v>17,53</v>
          </cell>
        </row>
        <row r="3225">
          <cell r="A3225">
            <v>25871</v>
          </cell>
          <cell r="B3225" t="str">
            <v>MANTA TERMOPLASTICA, PEAD, GEOMEMBRANA TEXTURIZADA EM AMBAS AS FACES, E = 1,00 MM (NBR 15352)</v>
          </cell>
          <cell r="C3225" t="str">
            <v xml:space="preserve">M2    </v>
          </cell>
          <cell r="D3225" t="str">
            <v>21,53</v>
          </cell>
        </row>
        <row r="3226">
          <cell r="A3226">
            <v>25867</v>
          </cell>
          <cell r="B3226" t="str">
            <v>MANTA TERMOPLASTICA, PEAD, GEOMEMBRANA TEXTURIZADA EM AMBAS AS FACES, E = 1,50 MM (NBR 15352)</v>
          </cell>
          <cell r="C3226" t="str">
            <v xml:space="preserve">M2    </v>
          </cell>
          <cell r="D3226" t="str">
            <v>31,87</v>
          </cell>
        </row>
        <row r="3227">
          <cell r="A3227">
            <v>25872</v>
          </cell>
          <cell r="B3227" t="str">
            <v>MANTA TERMOPLASTICA, PEAD, GEOMEMBRANA TEXTURIZADA EM AMBAS AS FACES, E = 2,00 MM (NBR 15352)</v>
          </cell>
          <cell r="C3227" t="str">
            <v xml:space="preserve">M2    </v>
          </cell>
          <cell r="D3227" t="str">
            <v>43,08</v>
          </cell>
        </row>
        <row r="3228">
          <cell r="A3228">
            <v>25873</v>
          </cell>
          <cell r="B3228" t="str">
            <v>MANTA TERMOPLASTICA, PEAD, GEOMEMBRANA TEXTURIZADA EM AMBAS AS FACES, E = 2,50 MM (NBR 15352)</v>
          </cell>
          <cell r="C3228" t="str">
            <v xml:space="preserve">M2    </v>
          </cell>
          <cell r="D3228" t="str">
            <v>53,73</v>
          </cell>
        </row>
        <row r="3229">
          <cell r="A3229">
            <v>40637</v>
          </cell>
          <cell r="B3229" t="str">
            <v>MAQUINA DEMARCADORA DE FAIXA DE TRAFEGO A FRIO, AUTOPROPELIDA, MOTOR DIESEL 38 HP</v>
          </cell>
          <cell r="C3229" t="str">
            <v xml:space="preserve">UN    </v>
          </cell>
          <cell r="D3229" t="str">
            <v>505.925,24</v>
          </cell>
        </row>
        <row r="3230">
          <cell r="A3230">
            <v>13836</v>
          </cell>
          <cell r="B3230" t="str">
            <v>MAQUINA EXTRUSORA DE CONCRETO PARA GUIAS E SARJETAS, COM MOTOR A DIESEL DE 14 CV</v>
          </cell>
          <cell r="C3230" t="str">
            <v xml:space="preserve">UN    </v>
          </cell>
          <cell r="D3230" t="str">
            <v>60.699,21</v>
          </cell>
        </row>
        <row r="3231">
          <cell r="A3231">
            <v>14534</v>
          </cell>
          <cell r="B3231" t="str">
            <v>MAQUINA MANUAL TIPO PRENSA PARA PRODUCAO DE BLOCOS E PAVIMENTOS DE CONCRETO, COM MOTOR ELETRICO TRIFASICO PARA VIBRACAO, POTENCIA TOTAL INSTALADA DE 1,5 KW</v>
          </cell>
          <cell r="C3231" t="str">
            <v xml:space="preserve">UN    </v>
          </cell>
          <cell r="D3231" t="str">
            <v>25.410,29</v>
          </cell>
        </row>
        <row r="3232">
          <cell r="A3232">
            <v>14619</v>
          </cell>
          <cell r="B3232" t="str">
            <v>MAQUINA PARA CORTE COM DISCO ABRASIVO DE DIAMETRO DE 18'' (450 MM), COM MOTOR ELETRICO TRIFASICO DE 10 CV</v>
          </cell>
          <cell r="C3232" t="str">
            <v xml:space="preserve">UN    </v>
          </cell>
          <cell r="D3232" t="str">
            <v>13.744,73</v>
          </cell>
        </row>
        <row r="3233">
          <cell r="A3233">
            <v>14535</v>
          </cell>
          <cell r="B3233" t="str">
            <v>MAQUINA TIPO PRENSA HIDRAULICA, PARA FABRICACAO DE TUBOS DE CONCRETO PARA AGUAS PLUVIAIS, DN 200 A DN 600 MM X 1000 MM DE COMPRIMENTO, COM MOTOR PRINCIPAL DE 20 CV</v>
          </cell>
          <cell r="C3233" t="str">
            <v xml:space="preserve">UN    </v>
          </cell>
          <cell r="D3233" t="str">
            <v>252.199,60</v>
          </cell>
        </row>
        <row r="3234">
          <cell r="A3234">
            <v>39813</v>
          </cell>
          <cell r="B3234" t="str">
            <v>MAQUINA TIPO VASO/TANQUE/JATO DE PRESSAO PORTATIL PARA JATEAMENTO, CONTROLE AUTOMATICO E REMOTO, CAMARA DE 1 SAIDA, 280 L, DIAM. *670* MM, BICO JATO CURTO VENTURI DE 5/16", MANGUEIRA DE 1" DE 10 M, COMPLETA (VALVULAS POP UP E DOSADORA, FUNDO CONICO ETC)</v>
          </cell>
          <cell r="C3234" t="str">
            <v xml:space="preserve">UN    </v>
          </cell>
          <cell r="D3234" t="str">
            <v>20.704,22</v>
          </cell>
        </row>
        <row r="3235">
          <cell r="A3235">
            <v>40403</v>
          </cell>
          <cell r="B3235" t="str">
            <v>MAQUINA TRANSFORMADORA MONOFASICA PARA SOLDA ELETRICA, TENSAO DE 220 V, FREQUENCIA DE 60 HZ, FAIXA DE CORRENTE ENTRE 80 A (+/- 10 A) E 250 A, POTENCIA ENTRE 14,00 KVA E 15,0 KVA, CICLO DE TRABALHO ENTRE 10% E 20% A 250 A</v>
          </cell>
          <cell r="C3235" t="str">
            <v xml:space="preserve">UN    </v>
          </cell>
          <cell r="D3235" t="str">
            <v>490,14</v>
          </cell>
        </row>
        <row r="3236">
          <cell r="A3236">
            <v>12868</v>
          </cell>
          <cell r="B3236" t="str">
            <v>MARCENEIRO</v>
          </cell>
          <cell r="C3236" t="str">
            <v xml:space="preserve">H     </v>
          </cell>
          <cell r="D3236" t="str">
            <v>13,50</v>
          </cell>
        </row>
        <row r="3237">
          <cell r="A3237">
            <v>40916</v>
          </cell>
          <cell r="B3237" t="str">
            <v>MARCENEIRO (MENSALISTA)</v>
          </cell>
          <cell r="C3237" t="str">
            <v xml:space="preserve">MES   </v>
          </cell>
          <cell r="D3237" t="str">
            <v>2.355,27</v>
          </cell>
        </row>
        <row r="3238">
          <cell r="A3238">
            <v>4755</v>
          </cell>
          <cell r="B3238" t="str">
            <v>MARMORISTA / GRANITEIRO</v>
          </cell>
          <cell r="C3238" t="str">
            <v xml:space="preserve">H     </v>
          </cell>
          <cell r="D3238" t="str">
            <v>13,79</v>
          </cell>
        </row>
        <row r="3239">
          <cell r="A3239">
            <v>41067</v>
          </cell>
          <cell r="B3239" t="str">
            <v>MARMORISTA / GRANITEIRO (MENSALISTA)</v>
          </cell>
          <cell r="C3239" t="str">
            <v xml:space="preserve">MES   </v>
          </cell>
          <cell r="D3239" t="str">
            <v>2.406,71</v>
          </cell>
        </row>
        <row r="3240">
          <cell r="A3240">
            <v>38463</v>
          </cell>
          <cell r="B3240" t="str">
            <v>MARTELO DE SOLDADOR/PICADOR DE SOLDA</v>
          </cell>
          <cell r="C3240" t="str">
            <v xml:space="preserve">UN    </v>
          </cell>
          <cell r="D3240" t="str">
            <v>33,19</v>
          </cell>
        </row>
        <row r="3241">
          <cell r="A3241">
            <v>40703</v>
          </cell>
          <cell r="B3241" t="str">
            <v>MARTELO DEMOLIDOR ELETRICO, COM POTENCIA DE 2.000 W, FREQUENCIA DE 1.000 IMPACTOS POR MINUTO, FORÇA DE IMPACTO ENTRE 60 E 65 J, PESO DE 30 KG</v>
          </cell>
          <cell r="C3241" t="str">
            <v xml:space="preserve">UN    </v>
          </cell>
          <cell r="D3241" t="str">
            <v>7.599,78</v>
          </cell>
        </row>
        <row r="3242">
          <cell r="A3242">
            <v>14531</v>
          </cell>
          <cell r="B3242" t="str">
            <v>MARTELO DEMOLIDOR PNEUMATICO MANUAL, COM REDUCAO DE VIBRACAO, PESO DE 21 KG</v>
          </cell>
          <cell r="C3242" t="str">
            <v xml:space="preserve">UN    </v>
          </cell>
          <cell r="D3242" t="str">
            <v>14.168,85</v>
          </cell>
        </row>
        <row r="3243">
          <cell r="A3243">
            <v>36533</v>
          </cell>
          <cell r="B3243" t="str">
            <v>MARTELO DEMOLIDOR PNEUMATICO MANUAL, COM REDUCAO DE VIBRACAO, PESO DE 31,5 KG</v>
          </cell>
          <cell r="C3243" t="str">
            <v xml:space="preserve">UN    </v>
          </cell>
          <cell r="D3243" t="str">
            <v>16.304,73</v>
          </cell>
        </row>
        <row r="3244">
          <cell r="A3244">
            <v>11616</v>
          </cell>
          <cell r="B3244" t="str">
            <v>MARTELO DEMOLIDOR PNEUMATICO MANUAL, PADRAO, PESO DE 32 KG</v>
          </cell>
          <cell r="C3244" t="str">
            <v xml:space="preserve">UN    </v>
          </cell>
          <cell r="D3244" t="str">
            <v>15.399,57</v>
          </cell>
        </row>
        <row r="3245">
          <cell r="A3245">
            <v>41898</v>
          </cell>
          <cell r="B3245" t="str">
            <v>MARTELO DEMOLIDOR PNEUMATICO MANUAL, PESO  DE 28 KG, COM SILENCIADOR</v>
          </cell>
          <cell r="C3245" t="str">
            <v xml:space="preserve">UN    </v>
          </cell>
          <cell r="D3245" t="str">
            <v>17.326,61</v>
          </cell>
        </row>
        <row r="3246">
          <cell r="A3246">
            <v>13447</v>
          </cell>
          <cell r="B3246" t="str">
            <v>MARTELO PERFURADOR PNEUMATICO MANUAL, DE SUPERFICIE, COM AVANCO DE COLUNA, PESO DE 22 KG</v>
          </cell>
          <cell r="C3246" t="str">
            <v xml:space="preserve">UN    </v>
          </cell>
          <cell r="D3246" t="str">
            <v>31.882,16</v>
          </cell>
        </row>
        <row r="3247">
          <cell r="A3247">
            <v>14529</v>
          </cell>
          <cell r="B3247" t="str">
            <v>MARTELO PERFURADOR PNEUMATICO MANUAL, HASTE 25 X 75 MM, 21 KG</v>
          </cell>
          <cell r="C3247" t="str">
            <v xml:space="preserve">UN    </v>
          </cell>
          <cell r="D3247" t="str">
            <v>17.830,88</v>
          </cell>
        </row>
        <row r="3248">
          <cell r="A3248">
            <v>10747</v>
          </cell>
          <cell r="B3248" t="str">
            <v>MARTELO PERFURADOR PNEUMATICO MANUAL, PESO DE 25 KG, COM SILENCIADOR</v>
          </cell>
          <cell r="C3248" t="str">
            <v xml:space="preserve">UN    </v>
          </cell>
          <cell r="D3248" t="str">
            <v>17.494,82</v>
          </cell>
        </row>
        <row r="3249">
          <cell r="A3249">
            <v>36141</v>
          </cell>
          <cell r="B3249" t="str">
            <v>MASCARA DE SEGURANCA PARA SOLDA COM ESCUDO DE CELERON E CARNEIRA DE PLASTICO COM REGULAGEM</v>
          </cell>
          <cell r="C3249" t="str">
            <v xml:space="preserve">UN    </v>
          </cell>
          <cell r="D3249" t="str">
            <v>34,83</v>
          </cell>
        </row>
        <row r="3250">
          <cell r="A3250">
            <v>39434</v>
          </cell>
          <cell r="B3250" t="str">
            <v>MASSA DE REJUNTE EM PO PARA DRYWALL, A BASE DE GESSO, SECAGEM RAPIDA, PARA TRATAMENTO DE JUNTAS DE CHAPA DE GESSO (COM ADICAO DE AGUA)</v>
          </cell>
          <cell r="C3250" t="str">
            <v xml:space="preserve">KG    </v>
          </cell>
          <cell r="D3250" t="str">
            <v>3,98</v>
          </cell>
        </row>
        <row r="3251">
          <cell r="A3251">
            <v>39433</v>
          </cell>
          <cell r="B3251" t="str">
            <v>MASSA DE REJUNTE PRONTA PARA TRATAMENTO DE JUNTAS DE CHAPA DE GESSO PARA DRYWALL, SEM ADICAO DE AGUA</v>
          </cell>
          <cell r="C3251" t="str">
            <v xml:space="preserve">KG    </v>
          </cell>
          <cell r="D3251" t="str">
            <v>2,85</v>
          </cell>
        </row>
        <row r="3252">
          <cell r="A3252">
            <v>4049</v>
          </cell>
          <cell r="B3252" t="str">
            <v>MASSA EPOXI BICOMPONENTE (MASSA + CATALIZADOR)</v>
          </cell>
          <cell r="C3252" t="str">
            <v xml:space="preserve">L     </v>
          </cell>
          <cell r="D3252" t="str">
            <v>29,22</v>
          </cell>
        </row>
        <row r="3253">
          <cell r="A3253">
            <v>38120</v>
          </cell>
          <cell r="B3253" t="str">
            <v>MASSA EPOXI BICOMPONENTE PARA REPAROS</v>
          </cell>
          <cell r="C3253" t="str">
            <v xml:space="preserve">KG    </v>
          </cell>
          <cell r="D3253" t="str">
            <v>98,13</v>
          </cell>
        </row>
        <row r="3254">
          <cell r="A3254">
            <v>38877</v>
          </cell>
          <cell r="B3254" t="str">
            <v>MASSA PARA TEXTURA LISA DE BASE ACRILICA, USO INTERNO E EXTERNO</v>
          </cell>
          <cell r="C3254" t="str">
            <v xml:space="preserve">KG    </v>
          </cell>
          <cell r="D3254" t="str">
            <v>7,44</v>
          </cell>
        </row>
        <row r="3255">
          <cell r="A3255">
            <v>34546</v>
          </cell>
          <cell r="B3255" t="str">
            <v>MASSA PARA TEXTURA RUSTICA DE BASE ACRILICA, COR BRANCA, USO INTERNO E EXTERNO</v>
          </cell>
          <cell r="C3255" t="str">
            <v xml:space="preserve">KG    </v>
          </cell>
          <cell r="D3255" t="str">
            <v>7,49</v>
          </cell>
        </row>
        <row r="3256">
          <cell r="A3256">
            <v>10498</v>
          </cell>
          <cell r="B3256" t="str">
            <v>MASSA PARA VIDRO</v>
          </cell>
          <cell r="C3256" t="str">
            <v xml:space="preserve">KG    </v>
          </cell>
          <cell r="D3256" t="str">
            <v>8,48</v>
          </cell>
        </row>
        <row r="3257">
          <cell r="A3257">
            <v>4823</v>
          </cell>
          <cell r="B3257" t="str">
            <v>MASSA PLASTICA PARA MARMORE/GRANITO</v>
          </cell>
          <cell r="C3257" t="str">
            <v xml:space="preserve">KG    </v>
          </cell>
          <cell r="D3257" t="str">
            <v>31,92</v>
          </cell>
        </row>
        <row r="3258">
          <cell r="A3258">
            <v>12357</v>
          </cell>
          <cell r="B3258" t="str">
            <v>MASTRO SIMPLES GALVANIZADO DIAMETRO NOMINAL 1 1/2", COMPRIMENTO 3 M</v>
          </cell>
          <cell r="C3258" t="str">
            <v xml:space="preserve">UN    </v>
          </cell>
          <cell r="D3258" t="str">
            <v>161,03</v>
          </cell>
        </row>
        <row r="3259">
          <cell r="A3259">
            <v>12358</v>
          </cell>
          <cell r="B3259" t="str">
            <v>MASTRO SIMPLES GALVANIZADO DIAMETRO NOMINAL 2", COMPRIMENTO 3 M</v>
          </cell>
          <cell r="C3259" t="str">
            <v xml:space="preserve">UN    </v>
          </cell>
          <cell r="D3259" t="str">
            <v>181,12</v>
          </cell>
        </row>
        <row r="3260">
          <cell r="A3260">
            <v>11079</v>
          </cell>
          <cell r="B3260" t="str">
            <v>MATERIAL FILTRANTE (PEDREGULHO) 0,6 A 25,46 MM (POSTO PEDREIRA/FORNECEDOR, SEM FRETE)</v>
          </cell>
          <cell r="C3260" t="str">
            <v xml:space="preserve">M3    </v>
          </cell>
          <cell r="D3260" t="str">
            <v>873,32</v>
          </cell>
        </row>
        <row r="3261">
          <cell r="A3261">
            <v>11082</v>
          </cell>
          <cell r="B3261" t="str">
            <v>MATERIAL FILTRANTE (PEDREGULHO) 38 A 25,4 MM (POSTO PEDREIRA/FORNECEDOR, SEM FRETE)</v>
          </cell>
          <cell r="C3261" t="str">
            <v xml:space="preserve">M3    </v>
          </cell>
          <cell r="D3261" t="str">
            <v>890,99</v>
          </cell>
        </row>
        <row r="3262">
          <cell r="A3262">
            <v>4058</v>
          </cell>
          <cell r="B3262" t="str">
            <v>MECANICO DE EQUIPAMENTOS PESADOS</v>
          </cell>
          <cell r="C3262" t="str">
            <v xml:space="preserve">H     </v>
          </cell>
          <cell r="D3262" t="str">
            <v>16,57</v>
          </cell>
        </row>
        <row r="3263">
          <cell r="A3263">
            <v>40974</v>
          </cell>
          <cell r="B3263" t="str">
            <v>MECANICO DE EQUIPAMENTOS PESADOS (MENSALISTA)</v>
          </cell>
          <cell r="C3263" t="str">
            <v xml:space="preserve">MES   </v>
          </cell>
          <cell r="D3263" t="str">
            <v>2.890,94</v>
          </cell>
        </row>
        <row r="3264">
          <cell r="A3264">
            <v>34794</v>
          </cell>
          <cell r="B3264" t="str">
            <v>MECANICO DE REFRIGERACAO</v>
          </cell>
          <cell r="C3264" t="str">
            <v xml:space="preserve">H     </v>
          </cell>
          <cell r="D3264" t="str">
            <v>13,22</v>
          </cell>
        </row>
        <row r="3265">
          <cell r="A3265">
            <v>40925</v>
          </cell>
          <cell r="B3265" t="str">
            <v>MECANICO DE REFRIGERACAO (MENSALISTA)</v>
          </cell>
          <cell r="C3265" t="str">
            <v xml:space="preserve">MES   </v>
          </cell>
          <cell r="D3265" t="str">
            <v>2.304,27</v>
          </cell>
        </row>
        <row r="3266">
          <cell r="A3266">
            <v>13741</v>
          </cell>
          <cell r="B3266" t="str">
            <v>MEDIDOR DE NIVEL ESTATICO E DINAMICO PARA POCO, COMPRIMENTO DE 200 M</v>
          </cell>
          <cell r="C3266" t="str">
            <v xml:space="preserve">UN    </v>
          </cell>
          <cell r="D3266" t="str">
            <v>2.168,04</v>
          </cell>
        </row>
        <row r="3267">
          <cell r="A3267">
            <v>3288</v>
          </cell>
          <cell r="B3267" t="str">
            <v>MEIA CANA DE MADEIRA CEDRINHO OU EQUIVALENTE DA REGIAO, ACABAMENTO PARA FORRO PAULISTA, *2,5 X 2,5* CM</v>
          </cell>
          <cell r="C3267" t="str">
            <v xml:space="preserve">M     </v>
          </cell>
          <cell r="D3267" t="str">
            <v>4,55</v>
          </cell>
        </row>
        <row r="3268">
          <cell r="A3268">
            <v>13587</v>
          </cell>
          <cell r="B3268" t="str">
            <v>MEIA CANA DE MADEIRA PINUS OU EQUIVALENTE DA REGIAO, ACABAMENTO PARA FORRO PAULISTA, *2,5 X 2,5* CM</v>
          </cell>
          <cell r="C3268" t="str">
            <v xml:space="preserve">M     </v>
          </cell>
          <cell r="D3268" t="str">
            <v>2,75</v>
          </cell>
        </row>
        <row r="3269">
          <cell r="A3269">
            <v>38598</v>
          </cell>
          <cell r="B3269" t="str">
            <v>MEIA CANALETA DE CONCRETO ESTRUTURAL 14 X 19 X 19 CM, FBK 14 MPA (NBR 6136)</v>
          </cell>
          <cell r="C3269" t="str">
            <v xml:space="preserve">UN    </v>
          </cell>
          <cell r="D3269" t="str">
            <v>2,21</v>
          </cell>
        </row>
        <row r="3270">
          <cell r="A3270">
            <v>38595</v>
          </cell>
          <cell r="B3270" t="str">
            <v>MEIA CANALETA DE CONCRETO ESTRUTURAL 14 X 19 X 19 CM, FBK 4,5 MPA (NBR 6136)</v>
          </cell>
          <cell r="C3270" t="str">
            <v xml:space="preserve">UN    </v>
          </cell>
          <cell r="D3270" t="str">
            <v>1,87</v>
          </cell>
        </row>
        <row r="3271">
          <cell r="A3271">
            <v>38592</v>
          </cell>
          <cell r="B3271" t="str">
            <v>MEIO BLOCO DE CONCRETO ESTRUTURAL 14 X 19 X 14 CM, FBK 14 MPA (NBR 6136)</v>
          </cell>
          <cell r="C3271" t="str">
            <v xml:space="preserve">UN    </v>
          </cell>
          <cell r="D3271" t="str">
            <v>1,89</v>
          </cell>
        </row>
        <row r="3272">
          <cell r="A3272">
            <v>38588</v>
          </cell>
          <cell r="B3272" t="str">
            <v>MEIO BLOCO DE CONCRETO ESTRUTURAL 14 X 19 X 14 CM, FBK 4,5 MPA (NBR 6136)</v>
          </cell>
          <cell r="C3272" t="str">
            <v xml:space="preserve">UN    </v>
          </cell>
          <cell r="D3272" t="str">
            <v>1,51</v>
          </cell>
        </row>
        <row r="3273">
          <cell r="A3273">
            <v>38593</v>
          </cell>
          <cell r="B3273" t="str">
            <v>MEIO BLOCO DE CONCRETO ESTRUTURAL 14 X 19 X 19 CM, FBK 14 MPA (NBR 6136)</v>
          </cell>
          <cell r="C3273" t="str">
            <v xml:space="preserve">UN    </v>
          </cell>
          <cell r="D3273" t="str">
            <v>2,09</v>
          </cell>
        </row>
        <row r="3274">
          <cell r="A3274">
            <v>38589</v>
          </cell>
          <cell r="B3274" t="str">
            <v>MEIO BLOCO DE CONCRETO ESTRUTURAL 14 X 19 X 19 CM, FBK 4,5 MPA (NBR 6136)</v>
          </cell>
          <cell r="C3274" t="str">
            <v xml:space="preserve">UN    </v>
          </cell>
          <cell r="D3274" t="str">
            <v>1,59</v>
          </cell>
        </row>
        <row r="3275">
          <cell r="A3275">
            <v>38594</v>
          </cell>
          <cell r="B3275" t="str">
            <v>MEIO BLOCO DE CONCRETO ESTRUTURAL 14 X 19 X 34 CM, FBK 14 MPA (NBR 6136)</v>
          </cell>
          <cell r="C3275" t="str">
            <v xml:space="preserve">UN    </v>
          </cell>
          <cell r="D3275" t="str">
            <v>3,30</v>
          </cell>
        </row>
        <row r="3276">
          <cell r="A3276">
            <v>34773</v>
          </cell>
          <cell r="B3276" t="str">
            <v>MEIO BLOCO DE VEDACAO DE CONCRETO APARENTE 14 X 19 X 19 CM  (CLASSE C - NBR 6136)</v>
          </cell>
          <cell r="C3276" t="str">
            <v xml:space="preserve">UN    </v>
          </cell>
          <cell r="D3276" t="str">
            <v>1,56</v>
          </cell>
        </row>
        <row r="3277">
          <cell r="A3277">
            <v>34769</v>
          </cell>
          <cell r="B3277" t="str">
            <v>MEIO BLOCO DE VEDACAO DE CONCRETO APARENTE 19 X 19 X 19 CM (CLASSE C - NBR 6136)</v>
          </cell>
          <cell r="C3277" t="str">
            <v xml:space="preserve">UN    </v>
          </cell>
          <cell r="D3277" t="str">
            <v>1,93</v>
          </cell>
        </row>
        <row r="3278">
          <cell r="A3278">
            <v>34763</v>
          </cell>
          <cell r="B3278" t="str">
            <v>MEIO BLOCO DE VEDACAO DE CONCRETO APARENTE 9  X 19 X 19 CM (CLASSE C - NBR 6136)</v>
          </cell>
          <cell r="C3278" t="str">
            <v xml:space="preserve">UN    </v>
          </cell>
          <cell r="D3278" t="str">
            <v>1,19</v>
          </cell>
        </row>
        <row r="3279">
          <cell r="A3279">
            <v>34774</v>
          </cell>
          <cell r="B3279" t="str">
            <v>MEIO BLOCO DE VEDACAO DE CONCRETO 14 X 19 X 19 CM (CLASSE C - NBR 6136)</v>
          </cell>
          <cell r="C3279" t="str">
            <v xml:space="preserve">UN    </v>
          </cell>
          <cell r="D3279" t="str">
            <v>1,48</v>
          </cell>
        </row>
        <row r="3280">
          <cell r="A3280">
            <v>34771</v>
          </cell>
          <cell r="B3280" t="str">
            <v>MEIO BLOCO DE VEDACAO DE CONCRETO 19 X 19 X 19 CM (CLASSE C - NBR 6136)</v>
          </cell>
          <cell r="C3280" t="str">
            <v xml:space="preserve">UN    </v>
          </cell>
          <cell r="D3280" t="str">
            <v>1,79</v>
          </cell>
        </row>
        <row r="3281">
          <cell r="A3281">
            <v>34764</v>
          </cell>
          <cell r="B3281" t="str">
            <v>MEIO BLOCO DE VEDACAO DE CONCRETO 9 X 19 X 19 CM (CLASSE C - NBR 6136)</v>
          </cell>
          <cell r="C3281" t="str">
            <v xml:space="preserve">UN    </v>
          </cell>
          <cell r="D3281" t="str">
            <v>1,17</v>
          </cell>
        </row>
        <row r="3282">
          <cell r="A3282">
            <v>34788</v>
          </cell>
          <cell r="B3282" t="str">
            <v>MEIO BLOCO ESTRUTURAL CERAMICO 14 X 19 X 14 CM, 6,0 MPA (NBR 15270)</v>
          </cell>
          <cell r="C3282" t="str">
            <v xml:space="preserve">UN    </v>
          </cell>
          <cell r="D3282" t="str">
            <v>0,96</v>
          </cell>
        </row>
        <row r="3283">
          <cell r="A3283">
            <v>34781</v>
          </cell>
          <cell r="B3283" t="str">
            <v>MEIO BLOCO ESTRUTURAL CERAMICO 14 X 19 X 19 CM, 6,0 MPA (NBR 15270)</v>
          </cell>
          <cell r="C3283" t="str">
            <v xml:space="preserve">UN    </v>
          </cell>
          <cell r="D3283" t="str">
            <v>1,09</v>
          </cell>
        </row>
        <row r="3284">
          <cell r="A3284">
            <v>4062</v>
          </cell>
          <cell r="B3284" t="str">
            <v>MEIO-FIO OU GUIA DE CONCRETO, PRE-MOLDADO, COMP 1 M, *30 X 15* CM (H X L)</v>
          </cell>
          <cell r="C3284" t="str">
            <v xml:space="preserve">UN    </v>
          </cell>
          <cell r="D3284" t="str">
            <v>17,65</v>
          </cell>
        </row>
        <row r="3285">
          <cell r="A3285">
            <v>4059</v>
          </cell>
          <cell r="B3285" t="str">
            <v>MEIO-FIO OU GUIA DE CONCRETO, PRE-MOLDADO, COMP 1 M, *30 X 15/ 12* CM (H X L1/L2)</v>
          </cell>
          <cell r="C3285" t="str">
            <v xml:space="preserve">M     </v>
          </cell>
          <cell r="D3285" t="str">
            <v>21,40</v>
          </cell>
        </row>
        <row r="3286">
          <cell r="A3286">
            <v>4061</v>
          </cell>
          <cell r="B3286" t="str">
            <v>MEIO-FIO OU GUIA DE CONCRETO, PRE-MOLDADO, COMP 80 CM, *45 X 18 /12* CM (H X L1/L2)</v>
          </cell>
          <cell r="C3286" t="str">
            <v xml:space="preserve">UN    </v>
          </cell>
          <cell r="D3286" t="str">
            <v>17,12</v>
          </cell>
        </row>
        <row r="3287">
          <cell r="A3287">
            <v>41315</v>
          </cell>
          <cell r="B3287" t="str">
            <v>MEMBRANA IMPERMEABILIZANTE A BASE DE POLIUREIA, BICOMPONENTE, APLICACAO A FRIO</v>
          </cell>
          <cell r="C3287" t="str">
            <v xml:space="preserve">KG    </v>
          </cell>
          <cell r="D3287" t="str">
            <v>84,55</v>
          </cell>
        </row>
        <row r="3288">
          <cell r="A3288">
            <v>43148</v>
          </cell>
          <cell r="B3288" t="str">
            <v>MEMBRANA IMPERMEABILIZANTE A BASE DE POLIURETANO</v>
          </cell>
          <cell r="C3288" t="str">
            <v xml:space="preserve">KG    </v>
          </cell>
          <cell r="D3288" t="str">
            <v>57,39</v>
          </cell>
        </row>
        <row r="3289">
          <cell r="A3289">
            <v>43147</v>
          </cell>
          <cell r="B3289" t="str">
            <v>MEMBRANA IMPERMEABILIZANTE ACRILICA MONOCOMPONENTE</v>
          </cell>
          <cell r="C3289" t="str">
            <v xml:space="preserve">KG    </v>
          </cell>
          <cell r="D3289" t="str">
            <v>22,23</v>
          </cell>
        </row>
        <row r="3290">
          <cell r="A3290">
            <v>10608</v>
          </cell>
          <cell r="B3290" t="str">
            <v>MESA VIBRATORIA COM DIMENSOES DE 2,0 X 1,0 M, COM MOTOR ELETRICO DE 2 POLOS E POTENCIA DE 3 CV</v>
          </cell>
          <cell r="C3290" t="str">
            <v xml:space="preserve">UN    </v>
          </cell>
          <cell r="D3290" t="str">
            <v>8.683,28</v>
          </cell>
        </row>
        <row r="3291">
          <cell r="A3291">
            <v>4069</v>
          </cell>
          <cell r="B3291" t="str">
            <v>MESTRE DE OBRAS</v>
          </cell>
          <cell r="C3291" t="str">
            <v xml:space="preserve">H     </v>
          </cell>
          <cell r="D3291" t="str">
            <v>22,23</v>
          </cell>
        </row>
        <row r="3292">
          <cell r="A3292">
            <v>40819</v>
          </cell>
          <cell r="B3292" t="str">
            <v>MESTRE DE OBRAS (MENSALISTA)</v>
          </cell>
          <cell r="C3292" t="str">
            <v xml:space="preserve">MES   </v>
          </cell>
          <cell r="D3292" t="str">
            <v>3.876,56</v>
          </cell>
        </row>
        <row r="3293">
          <cell r="A3293">
            <v>34361</v>
          </cell>
          <cell r="B3293" t="str">
            <v>METACAULIM DE ALTA REATIVIDADE/CAULIM CALCINADO</v>
          </cell>
          <cell r="C3293" t="str">
            <v xml:space="preserve">KG    </v>
          </cell>
          <cell r="D3293" t="str">
            <v>16,18</v>
          </cell>
        </row>
        <row r="3294">
          <cell r="A3294">
            <v>36512</v>
          </cell>
          <cell r="B3294" t="str">
            <v>MICRO-TRATOR CORTADOR DE GRAMA COM LARGURA DO CORTE DE 107 CM, COM  2 LAMINAS E DESCARTE LATERAL</v>
          </cell>
          <cell r="C3294" t="str">
            <v xml:space="preserve">UN    </v>
          </cell>
          <cell r="D3294" t="str">
            <v>11.471,48</v>
          </cell>
        </row>
        <row r="3295">
          <cell r="A3295">
            <v>25972</v>
          </cell>
          <cell r="B3295" t="str">
            <v>MICROESFERAS DE VIDRO PARA SINALIZACAO HORIZONTAL VIARIA, TIPO I-B (PREMIX) - NBR 16184</v>
          </cell>
          <cell r="C3295" t="str">
            <v xml:space="preserve">KG    </v>
          </cell>
          <cell r="D3295" t="str">
            <v>11,12</v>
          </cell>
        </row>
        <row r="3296">
          <cell r="A3296">
            <v>25973</v>
          </cell>
          <cell r="B3296" t="str">
            <v>MICROESFERAS DE VIDRO PARA SINALIZACAO HORIZONTAL VIARIA, TIPO II-A (DROP-ON) - NBR 16184</v>
          </cell>
          <cell r="C3296" t="str">
            <v xml:space="preserve">KG    </v>
          </cell>
          <cell r="D3296" t="str">
            <v>11,12</v>
          </cell>
        </row>
        <row r="3297">
          <cell r="A3297">
            <v>11697</v>
          </cell>
          <cell r="B3297" t="str">
            <v>MICTORIO COLETIVO ACO INOX (AISI 304), E = 0,8 MM, DE *100 X 40 X 30* CM (C X A X P)</v>
          </cell>
          <cell r="C3297" t="str">
            <v xml:space="preserve">UN    </v>
          </cell>
          <cell r="D3297" t="str">
            <v>479,34</v>
          </cell>
        </row>
        <row r="3298">
          <cell r="A3298">
            <v>11698</v>
          </cell>
          <cell r="B3298" t="str">
            <v>MICTORIO COLETIVO ACO INOX (AISI 304), E = 0,8 MM, DE *100 X 50 X 35* CM (C X A X P)</v>
          </cell>
          <cell r="C3298" t="str">
            <v xml:space="preserve">UN    </v>
          </cell>
          <cell r="D3298" t="str">
            <v>571,83</v>
          </cell>
        </row>
        <row r="3299">
          <cell r="A3299">
            <v>11699</v>
          </cell>
          <cell r="B3299" t="str">
            <v>MICTORIO INDIVIDUAL ACO INOX (AISI 304), E = 0,8 MM, DE *50  X 45  X 35* (C X A X P)</v>
          </cell>
          <cell r="C3299" t="str">
            <v xml:space="preserve">UN    </v>
          </cell>
          <cell r="D3299" t="str">
            <v>632,00</v>
          </cell>
        </row>
        <row r="3300">
          <cell r="A3300">
            <v>10432</v>
          </cell>
          <cell r="B3300" t="str">
            <v>MICTORIO SIFONADO LOUCA BRANCA SEM COMPLEMENTOS</v>
          </cell>
          <cell r="C3300" t="str">
            <v xml:space="preserve">UN    </v>
          </cell>
          <cell r="D3300" t="str">
            <v>242,11</v>
          </cell>
        </row>
        <row r="3301">
          <cell r="A3301">
            <v>10430</v>
          </cell>
          <cell r="B3301" t="str">
            <v>MICTORIO SIFONADO LOUCA COR SEM COMPLEMENTOS</v>
          </cell>
          <cell r="C3301" t="str">
            <v xml:space="preserve">UN    </v>
          </cell>
          <cell r="D3301" t="str">
            <v>260,75</v>
          </cell>
        </row>
        <row r="3302">
          <cell r="A3302">
            <v>37514</v>
          </cell>
          <cell r="B3302" t="str">
            <v>MINICARREGADEIRA SOBRE RODAS, POTENCIA LIQUIDA DE *47* HP, CAPACIDADE NOMINAL DE OPERACAO DE *646* KG</v>
          </cell>
          <cell r="C3302" t="str">
            <v xml:space="preserve">UN    </v>
          </cell>
          <cell r="D3302" t="str">
            <v>167.377,50</v>
          </cell>
        </row>
        <row r="3303">
          <cell r="A3303">
            <v>37519</v>
          </cell>
          <cell r="B3303" t="str">
            <v>MINICARREGADEIRA SOBRE RODAS, POTENCIA LIQUIDA DE *72* HP, CAPACIDADE NOMINAL DE OPERACAO DE *1200* KG</v>
          </cell>
          <cell r="C3303" t="str">
            <v xml:space="preserve">UN    </v>
          </cell>
          <cell r="D3303" t="str">
            <v>258.312,59</v>
          </cell>
        </row>
        <row r="3304">
          <cell r="A3304">
            <v>37520</v>
          </cell>
          <cell r="B3304" t="str">
            <v>MINIESCAVADEIRA SOBRE ESTEIRAS, POTENCIA LIQUIDA DE *30* HP, PESO OPERACIONAL DE *3.500* KG</v>
          </cell>
          <cell r="C3304" t="str">
            <v xml:space="preserve">UN    </v>
          </cell>
          <cell r="D3304" t="str">
            <v>254.077,95</v>
          </cell>
        </row>
        <row r="3305">
          <cell r="A3305">
            <v>37521</v>
          </cell>
          <cell r="B3305" t="str">
            <v>MINIESCAVADEIRA SOBRE ESTEIRAS, POTENCIA LIQUIDA DE *42* HP, PESO OPERACIONAL DE *4.500* KG</v>
          </cell>
          <cell r="C3305" t="str">
            <v xml:space="preserve">UN    </v>
          </cell>
          <cell r="D3305" t="str">
            <v>309.975,11</v>
          </cell>
        </row>
        <row r="3306">
          <cell r="A3306">
            <v>37522</v>
          </cell>
          <cell r="B3306" t="str">
            <v>MINIESCAVADEIRA SOBRE ESTEIRAS, POTENCIA LIQUIDA DE *42* HP, PESO OPERACIONAL DE *5.300* KG</v>
          </cell>
          <cell r="C3306" t="str">
            <v xml:space="preserve">UN    </v>
          </cell>
          <cell r="D3306" t="str">
            <v>319.300,95</v>
          </cell>
        </row>
        <row r="3307">
          <cell r="A3307">
            <v>21109</v>
          </cell>
          <cell r="B3307" t="str">
            <v>MINUTERIA ELETRONICA COLETIVA COM POTENCIA MAXIMA RESISTIVA PARA LAMPADAS FLUORESCENTES DE *300* W ( 110 V ) / *600* W ( 110 V )</v>
          </cell>
          <cell r="C3307" t="str">
            <v xml:space="preserve">UN    </v>
          </cell>
          <cell r="D3307" t="str">
            <v>46,78</v>
          </cell>
        </row>
        <row r="3308">
          <cell r="A3308">
            <v>36800</v>
          </cell>
          <cell r="B3308" t="str">
            <v>MISTURADOR BASE PARA CHUVEIRO/BANHEIRA, 1/2 " OU 3/4 ", SOLDAVEL OU ROSCAVEL</v>
          </cell>
          <cell r="C3308" t="str">
            <v xml:space="preserve">UN    </v>
          </cell>
          <cell r="D3308" t="str">
            <v>67,61</v>
          </cell>
        </row>
        <row r="3309">
          <cell r="A3309">
            <v>11769</v>
          </cell>
          <cell r="B3309" t="str">
            <v>MISTURADOR CROMADO DE MESA BICA BAIXA PARA LAVATORIO (REF 1875)</v>
          </cell>
          <cell r="C3309" t="str">
            <v xml:space="preserve">UN    </v>
          </cell>
          <cell r="D3309" t="str">
            <v>165,69</v>
          </cell>
        </row>
        <row r="3310">
          <cell r="A3310">
            <v>36793</v>
          </cell>
          <cell r="B3310" t="str">
            <v>MISTURADOR CROMADO DE PAREDE PARA LAVATORIO (REF 1178)</v>
          </cell>
          <cell r="C3310" t="str">
            <v xml:space="preserve">UN    </v>
          </cell>
          <cell r="D3310" t="str">
            <v>268,26</v>
          </cell>
        </row>
        <row r="3311">
          <cell r="A3311">
            <v>37546</v>
          </cell>
          <cell r="B3311" t="str">
            <v>MISTURADOR DE ARGAMASSA, EIXO HORIZONTAL, CAPACIDADE DE MISTURA 160 KG, MOTOR ELETRICO TRIFASICO 220/380 V, POTENCIA 3 CV</v>
          </cell>
          <cell r="C3311" t="str">
            <v xml:space="preserve">UN    </v>
          </cell>
          <cell r="D3311" t="str">
            <v>8.555,38</v>
          </cell>
        </row>
        <row r="3312">
          <cell r="A3312">
            <v>37544</v>
          </cell>
          <cell r="B3312" t="str">
            <v>MISTURADOR DE ARGAMASSA, EIXO HORIZONTAL, CAPACIDADE DE MISTURA 300 KG, MOTOR ELETRICO TRIFASICO 220/380 V, POTENCIA 5 CV</v>
          </cell>
          <cell r="C3312" t="str">
            <v xml:space="preserve">UN    </v>
          </cell>
          <cell r="D3312" t="str">
            <v>9.048,75</v>
          </cell>
        </row>
        <row r="3313">
          <cell r="A3313">
            <v>37545</v>
          </cell>
          <cell r="B3313" t="str">
            <v>MISTURADOR DE ARGAMASSA, EIXO HORIZONTAL, CAPACIDADE DE MISTURA 600 KG, MOTOR ELETRICO TRIFASICO 220/380 V, POTENCIA 7,5 CV</v>
          </cell>
          <cell r="C3313" t="str">
            <v xml:space="preserve">UN    </v>
          </cell>
          <cell r="D3313" t="str">
            <v>10.766,80</v>
          </cell>
        </row>
        <row r="3314">
          <cell r="A3314">
            <v>11771</v>
          </cell>
          <cell r="B3314" t="str">
            <v>MISTURADOR DE PAREDE CROMADO PARA COZINHA BICA MOVEL COM AREJADOR (REF 1258)</v>
          </cell>
          <cell r="C3314" t="str">
            <v xml:space="preserve">UN    </v>
          </cell>
          <cell r="D3314" t="str">
            <v>205,52</v>
          </cell>
        </row>
        <row r="3315">
          <cell r="A3315">
            <v>39919</v>
          </cell>
          <cell r="B3315" t="str">
            <v>MISTURADOR DUPLO HORIZONTAL DE ALTA TURBULENCIA, CAPACIDADE / VOLUME 2 X 500 LITROS, MOTORES ELETRICOS MINIMO 5 CV CADA,  PARA NATA CIMENTO, ARGAMASSA E OUTROS</v>
          </cell>
          <cell r="C3315" t="str">
            <v xml:space="preserve">UN    </v>
          </cell>
          <cell r="D3315" t="str">
            <v>42.824,42</v>
          </cell>
        </row>
        <row r="3316">
          <cell r="A3316">
            <v>38385</v>
          </cell>
          <cell r="B3316" t="str">
            <v>MISTURADOR MANUAL DE TINTAS PARA FURADEIRA, HASTE METALICA *60* CM, COM HELICE  (MEXEDOR DE TINTA)</v>
          </cell>
          <cell r="C3316" t="str">
            <v xml:space="preserve">UN    </v>
          </cell>
          <cell r="D3316" t="str">
            <v>34,99</v>
          </cell>
        </row>
        <row r="3317">
          <cell r="A3317">
            <v>37587</v>
          </cell>
          <cell r="B3317" t="str">
            <v>MISTURADOR MONOCOMANDO PARA CHUVEIRO, BASE BRUTA E ACABAMENTO CROMADO</v>
          </cell>
          <cell r="C3317" t="str">
            <v xml:space="preserve">UN    </v>
          </cell>
          <cell r="D3317" t="str">
            <v>186,93</v>
          </cell>
        </row>
        <row r="3318">
          <cell r="A3318">
            <v>11561</v>
          </cell>
          <cell r="B3318" t="str">
            <v>MOLA AEREA FECHA PORTA, PARA PORTAS COM LARGURA ATE 110 CM</v>
          </cell>
          <cell r="C3318" t="str">
            <v xml:space="preserve">UN    </v>
          </cell>
          <cell r="D3318" t="str">
            <v>140,18</v>
          </cell>
        </row>
        <row r="3319">
          <cell r="A3319">
            <v>11560</v>
          </cell>
          <cell r="B3319" t="str">
            <v>MOLA AEREA FECHA PORTA, PARA PORTAS COM LARGURA ATE 95 CM</v>
          </cell>
          <cell r="C3319" t="str">
            <v xml:space="preserve">UN    </v>
          </cell>
          <cell r="D3319" t="str">
            <v>119,31</v>
          </cell>
        </row>
        <row r="3320">
          <cell r="A3320">
            <v>11499</v>
          </cell>
          <cell r="B3320" t="str">
            <v>MOLA HIDRAULICA DE PISO P/ VIDRO TEMPERADO 10MM</v>
          </cell>
          <cell r="C3320" t="str">
            <v xml:space="preserve">UN    </v>
          </cell>
          <cell r="D3320" t="str">
            <v>1.258,67</v>
          </cell>
        </row>
        <row r="3321">
          <cell r="A3321">
            <v>34761</v>
          </cell>
          <cell r="B3321" t="str">
            <v>MONTADOR DE ELETROELETRONICOS</v>
          </cell>
          <cell r="C3321" t="str">
            <v xml:space="preserve">H     </v>
          </cell>
          <cell r="D3321" t="str">
            <v>13,72</v>
          </cell>
        </row>
        <row r="3322">
          <cell r="A3322">
            <v>40924</v>
          </cell>
          <cell r="B3322" t="str">
            <v>MONTADOR DE ELETROELETRONICOS (MENSALISTA)</v>
          </cell>
          <cell r="C3322" t="str">
            <v xml:space="preserve">MES   </v>
          </cell>
          <cell r="D3322" t="str">
            <v>2.393,85</v>
          </cell>
        </row>
        <row r="3323">
          <cell r="A3323">
            <v>25957</v>
          </cell>
          <cell r="B3323" t="str">
            <v>MONTADOR DE ESTRUTURAS METALICAS</v>
          </cell>
          <cell r="C3323" t="str">
            <v xml:space="preserve">H     </v>
          </cell>
          <cell r="D3323" t="str">
            <v>11,06</v>
          </cell>
        </row>
        <row r="3324">
          <cell r="A3324">
            <v>40983</v>
          </cell>
          <cell r="B3324" t="str">
            <v>MONTADOR DE ESTRUTURAS METALICAS (MENSALISTA)</v>
          </cell>
          <cell r="C3324" t="str">
            <v xml:space="preserve">MES   </v>
          </cell>
          <cell r="D3324" t="str">
            <v>1.929,47</v>
          </cell>
        </row>
        <row r="3325">
          <cell r="A3325">
            <v>2437</v>
          </cell>
          <cell r="B3325" t="str">
            <v>MONTADOR DE MAQUINAS</v>
          </cell>
          <cell r="C3325" t="str">
            <v xml:space="preserve">H     </v>
          </cell>
          <cell r="D3325" t="str">
            <v>34,45</v>
          </cell>
        </row>
        <row r="3326">
          <cell r="A3326">
            <v>40921</v>
          </cell>
          <cell r="B3326" t="str">
            <v>MONTADOR DE MAQUINAS (MENSALISTA)</v>
          </cell>
          <cell r="C3326" t="str">
            <v xml:space="preserve">MES   </v>
          </cell>
          <cell r="D3326" t="str">
            <v>6.006,18</v>
          </cell>
        </row>
        <row r="3327">
          <cell r="A3327">
            <v>14252</v>
          </cell>
          <cell r="B3327" t="str">
            <v>MOTOBOMBA AUTOESCORVANTE MOTOR A GASOLINA, POTENCIA 6,0HP, BOCAIS 3" X 3", HM/Q = 5 MCA / 24 M3/H A 52,5 MCA / 5,0 M3/H</v>
          </cell>
          <cell r="C3327" t="str">
            <v xml:space="preserve">UN    </v>
          </cell>
          <cell r="D3327" t="str">
            <v>2.331,16</v>
          </cell>
        </row>
        <row r="3328">
          <cell r="A3328">
            <v>730</v>
          </cell>
          <cell r="B3328" t="str">
            <v>MOTOBOMBA AUTOESCORVANTE MOTOR ELETRICO TRIFASICO 7,4HP BOCA DIAMETRO DE SUCCAO X RECLAQUE: 2"X2", HM/ Q = 10 M / 73,5 M3/H A 28 M / 8,2 M3 /H</v>
          </cell>
          <cell r="C3328" t="str">
            <v xml:space="preserve">UN    </v>
          </cell>
          <cell r="D3328" t="str">
            <v>6.228,42</v>
          </cell>
        </row>
        <row r="3329">
          <cell r="A3329">
            <v>723</v>
          </cell>
          <cell r="B3329" t="str">
            <v>MOTOBOMBA AUTOESCORVANTE POTENCIA 5,42 HP, BOCAIS SUCCAO X RECALQUE 2" X 2", A GASOLINA, DIAMETRO DO ROTOR 122 MM HM/Q = 6 MCA / 33,0 M3/H A 28 MCA / 8,0 M3/H</v>
          </cell>
          <cell r="C3329" t="str">
            <v xml:space="preserve">UN    </v>
          </cell>
          <cell r="D3329" t="str">
            <v>3.095,74</v>
          </cell>
        </row>
        <row r="3330">
          <cell r="A3330">
            <v>36502</v>
          </cell>
          <cell r="B3330" t="str">
            <v>MOTOBOMBA CENTRIFUGA, MOTOR A GASOLINA, POTENCIA 5,42 HP, BOCAIS 1 1/2" X 1", DIAMETRO ROTOR 143 MM HM/Q = 6 MCA / 16,8 M3/H A 38 MCA / 6,6 M3/H</v>
          </cell>
          <cell r="C3330" t="str">
            <v xml:space="preserve">UN    </v>
          </cell>
          <cell r="D3330" t="str">
            <v>2.909,63</v>
          </cell>
        </row>
        <row r="3331">
          <cell r="A3331">
            <v>36503</v>
          </cell>
          <cell r="B3331" t="str">
            <v>MOTOBOMBA TRASH (PARA AGUA SUJA) AUTO ESCORVANTE, MOTOR GASOLINA DE 6,41 HP, DIAMETROS DE SUCCAO X RECALQUE: 3" X 3", HM/Q: 10/60 A 23/0</v>
          </cell>
          <cell r="C3331" t="str">
            <v xml:space="preserve">UN    </v>
          </cell>
          <cell r="D3331" t="str">
            <v>3.587,92</v>
          </cell>
        </row>
        <row r="3332">
          <cell r="A3332">
            <v>4090</v>
          </cell>
          <cell r="B3332" t="str">
            <v>MOTONIVELADORA POTENCIA BASICA LIQUIDA (PRIMEIRA MARCHA) 125 HP , PESO BRUTO 13843 KG, LARGURA DA LAMINA DE 3,7 M</v>
          </cell>
          <cell r="C3332" t="str">
            <v xml:space="preserve">UN    </v>
          </cell>
          <cell r="D3332" t="str">
            <v>640.000,00</v>
          </cell>
        </row>
        <row r="3333">
          <cell r="A3333">
            <v>13227</v>
          </cell>
          <cell r="B3333" t="str">
            <v>MOTONIVELADORA POTENCIA BASICA LIQUIDA (PRIMEIRA MARCHA) 171 HP, PESO BRUTO 14768 KG, LARGURA DA LAMINA DE 3,7 M</v>
          </cell>
          <cell r="C3333" t="str">
            <v xml:space="preserve">UN    </v>
          </cell>
          <cell r="D3333" t="str">
            <v>795.279,80</v>
          </cell>
        </row>
        <row r="3334">
          <cell r="A3334">
            <v>10597</v>
          </cell>
          <cell r="B3334" t="str">
            <v>MOTONIVELADORA POTENCIA BASICA LIQUIDA (PRIMEIRA MARCHA) 186 HP, PESO BRUTO 15785 KG, LARGURA DA LAMINA DE 4,3 M</v>
          </cell>
          <cell r="C3334" t="str">
            <v xml:space="preserve">UN    </v>
          </cell>
          <cell r="D3334" t="str">
            <v>837.134,59</v>
          </cell>
        </row>
        <row r="3335">
          <cell r="A3335">
            <v>39628</v>
          </cell>
          <cell r="B3335" t="str">
            <v>MOTOR A DIESEL PARA VIBRADOR DE IMERSAO, DE *4,7* CV</v>
          </cell>
          <cell r="C3335" t="str">
            <v xml:space="preserve">UN    </v>
          </cell>
          <cell r="D3335" t="str">
            <v>3.193,79</v>
          </cell>
        </row>
        <row r="3336">
          <cell r="A3336">
            <v>39404</v>
          </cell>
          <cell r="B3336" t="str">
            <v>MOTOR A GASOLINA PARA VIBRADOR DE IMERSAO, 4 TEMPOS, DE 5,5 CV</v>
          </cell>
          <cell r="C3336" t="str">
            <v xml:space="preserve">UN    </v>
          </cell>
          <cell r="D3336" t="str">
            <v>1.583,70</v>
          </cell>
        </row>
        <row r="3337">
          <cell r="A3337">
            <v>39402</v>
          </cell>
          <cell r="B3337" t="str">
            <v>MOTOR ELETRICO PARA VIBRADOR DE IMERSAO, DE 2 CV, MONOFASICO, 110/220 V</v>
          </cell>
          <cell r="C3337" t="str">
            <v xml:space="preserve">UN    </v>
          </cell>
          <cell r="D3337" t="str">
            <v>1.304,66</v>
          </cell>
        </row>
        <row r="3338">
          <cell r="A3338">
            <v>39403</v>
          </cell>
          <cell r="B3338" t="str">
            <v>MOTOR ELETRICO PARA VIBRADOR DE IMERSAO, DE 2 CV, TRIFASICO, 220/380 V</v>
          </cell>
          <cell r="C3338" t="str">
            <v xml:space="preserve">UN    </v>
          </cell>
          <cell r="D3338" t="str">
            <v>1.276,29</v>
          </cell>
        </row>
        <row r="3339">
          <cell r="A3339">
            <v>4093</v>
          </cell>
          <cell r="B3339" t="str">
            <v>MOTORISTA DE CAMINHAO</v>
          </cell>
          <cell r="C3339" t="str">
            <v xml:space="preserve">H     </v>
          </cell>
          <cell r="D3339" t="str">
            <v>12,02</v>
          </cell>
        </row>
        <row r="3340">
          <cell r="A3340">
            <v>10512</v>
          </cell>
          <cell r="B3340" t="str">
            <v>MOTORISTA DE CAMINHAO (MENSALISTA)</v>
          </cell>
          <cell r="C3340" t="str">
            <v xml:space="preserve">MES   </v>
          </cell>
          <cell r="D3340" t="str">
            <v>2.098,41</v>
          </cell>
        </row>
        <row r="3341">
          <cell r="A3341">
            <v>20020</v>
          </cell>
          <cell r="B3341" t="str">
            <v>MOTORISTA DE CAMINHAO-BASCULANTE</v>
          </cell>
          <cell r="C3341" t="str">
            <v xml:space="preserve">H     </v>
          </cell>
          <cell r="D3341" t="str">
            <v>11,34</v>
          </cell>
        </row>
        <row r="3342">
          <cell r="A3342">
            <v>41038</v>
          </cell>
          <cell r="B3342" t="str">
            <v>MOTORISTA DE CAMINHAO-BASCULANTE (MENSALISTA)</v>
          </cell>
          <cell r="C3342" t="str">
            <v xml:space="preserve">MES   </v>
          </cell>
          <cell r="D3342" t="str">
            <v>1.979,33</v>
          </cell>
        </row>
        <row r="3343">
          <cell r="A3343">
            <v>4094</v>
          </cell>
          <cell r="B3343" t="str">
            <v>MOTORISTA DE CAMINHAO-CARRETA</v>
          </cell>
          <cell r="C3343" t="str">
            <v xml:space="preserve">H     </v>
          </cell>
          <cell r="D3343" t="str">
            <v>16,07</v>
          </cell>
        </row>
        <row r="3344">
          <cell r="A3344">
            <v>40988</v>
          </cell>
          <cell r="B3344" t="str">
            <v>MOTORISTA DE CAMINHAO-CARRETA (MENSALISTA)</v>
          </cell>
          <cell r="C3344" t="str">
            <v xml:space="preserve">MES   </v>
          </cell>
          <cell r="D3344" t="str">
            <v>2.802,28</v>
          </cell>
        </row>
        <row r="3345">
          <cell r="A3345">
            <v>4095</v>
          </cell>
          <cell r="B3345" t="str">
            <v>MOTORISTA DE CARRO DE PASSEIO</v>
          </cell>
          <cell r="C3345" t="str">
            <v xml:space="preserve">H     </v>
          </cell>
          <cell r="D3345" t="str">
            <v>11,48</v>
          </cell>
        </row>
        <row r="3346">
          <cell r="A3346">
            <v>40990</v>
          </cell>
          <cell r="B3346" t="str">
            <v>MOTORISTA DE CARRO DE PASSEIO (MENSALISTA)</v>
          </cell>
          <cell r="C3346" t="str">
            <v xml:space="preserve">MES   </v>
          </cell>
          <cell r="D3346" t="str">
            <v>2.004,48</v>
          </cell>
        </row>
        <row r="3347">
          <cell r="A3347">
            <v>4097</v>
          </cell>
          <cell r="B3347" t="str">
            <v>MOTORISTA DE ONIBUS / MICRO-ONIBUS</v>
          </cell>
          <cell r="C3347" t="str">
            <v xml:space="preserve">H     </v>
          </cell>
          <cell r="D3347" t="str">
            <v>14,56</v>
          </cell>
        </row>
        <row r="3348">
          <cell r="A3348">
            <v>40994</v>
          </cell>
          <cell r="B3348" t="str">
            <v>MOTORISTA DE ONIBUS / MICRO-ONIBUS (MENSALISTA)</v>
          </cell>
          <cell r="C3348" t="str">
            <v xml:space="preserve">MES   </v>
          </cell>
          <cell r="D3348" t="str">
            <v>2.538,31</v>
          </cell>
        </row>
        <row r="3349">
          <cell r="A3349">
            <v>4096</v>
          </cell>
          <cell r="B3349" t="str">
            <v>MOTORISTA OPERADOR DE CAMINHAO COM MUNCK</v>
          </cell>
          <cell r="C3349" t="str">
            <v xml:space="preserve">H     </v>
          </cell>
          <cell r="D3349" t="str">
            <v>12,56</v>
          </cell>
        </row>
        <row r="3350">
          <cell r="A3350">
            <v>40992</v>
          </cell>
          <cell r="B3350" t="str">
            <v>MOTORISTA OPERADOR DE CAMINHAO COM MUNCK (MENSALISTA)</v>
          </cell>
          <cell r="C3350" t="str">
            <v xml:space="preserve">MES   </v>
          </cell>
          <cell r="D3350" t="str">
            <v>2.192,10</v>
          </cell>
        </row>
        <row r="3351">
          <cell r="A3351">
            <v>13955</v>
          </cell>
          <cell r="B3351" t="str">
            <v>MOTOSSERRA PORTATIL COM MOTOR A GASOLINA DE *60* CC</v>
          </cell>
          <cell r="C3351" t="str">
            <v xml:space="preserve">UN    </v>
          </cell>
          <cell r="D3351" t="str">
            <v>2.489,33</v>
          </cell>
        </row>
        <row r="3352">
          <cell r="A3352">
            <v>4114</v>
          </cell>
          <cell r="B3352" t="str">
            <v>MOURAO CONCRETO CURVO, SECAO "T", H = 2,80 M + CURVA COM 0,45 M, COM FUROS PARA FIOS</v>
          </cell>
          <cell r="C3352" t="str">
            <v xml:space="preserve">UN    </v>
          </cell>
          <cell r="D3352" t="str">
            <v>48,65</v>
          </cell>
        </row>
        <row r="3353">
          <cell r="A3353">
            <v>36797</v>
          </cell>
          <cell r="B3353" t="str">
            <v>MOURAO DE CONCRETO CURVO,10 X 10 CM, H= *2,60* M + CURVA DE 0,40 M</v>
          </cell>
          <cell r="C3353" t="str">
            <v xml:space="preserve">UN    </v>
          </cell>
          <cell r="D3353" t="str">
            <v>42,54</v>
          </cell>
        </row>
        <row r="3354">
          <cell r="A3354">
            <v>4107</v>
          </cell>
          <cell r="B3354" t="str">
            <v>MOURAO DE CONCRETO RETO, *10 X 10* CM, H= 2,30 M</v>
          </cell>
          <cell r="C3354" t="str">
            <v xml:space="preserve">UN    </v>
          </cell>
          <cell r="D3354" t="str">
            <v>40,97</v>
          </cell>
        </row>
        <row r="3355">
          <cell r="A3355">
            <v>36799</v>
          </cell>
          <cell r="B3355" t="str">
            <v>MOURAO DE CONCRETO RETO, TIPO ESTICADOR, *10 X 10* CM, H= 2,50 M</v>
          </cell>
          <cell r="C3355" t="str">
            <v xml:space="preserve">UN    </v>
          </cell>
          <cell r="D3355" t="str">
            <v>39,11</v>
          </cell>
        </row>
        <row r="3356">
          <cell r="A3356">
            <v>4108</v>
          </cell>
          <cell r="B3356" t="str">
            <v>MOURAO DE CONCRETO RETO, 10 X 10 CM, H= 2,00 M</v>
          </cell>
          <cell r="C3356" t="str">
            <v xml:space="preserve">UN    </v>
          </cell>
          <cell r="D3356" t="str">
            <v>32,94</v>
          </cell>
        </row>
        <row r="3357">
          <cell r="A3357">
            <v>4102</v>
          </cell>
          <cell r="B3357" t="str">
            <v>MOURAO DE CONCRETO RETO, 10 X 10 CM, H= 3,00 M</v>
          </cell>
          <cell r="C3357" t="str">
            <v xml:space="preserve">UN    </v>
          </cell>
          <cell r="D3357" t="str">
            <v>49,00</v>
          </cell>
        </row>
        <row r="3358">
          <cell r="A3358">
            <v>10826</v>
          </cell>
          <cell r="B3358" t="str">
            <v>MUDA DE ARBUSTO FLORIFERO, CLUSIA/GARDENIA/MOREIA BRANCA/ AZALEIA OU EQUIVALENTE DA REGIAO, H= *50 A 70* CM</v>
          </cell>
          <cell r="C3358" t="str">
            <v xml:space="preserve">UN    </v>
          </cell>
          <cell r="D3358" t="str">
            <v>33,33</v>
          </cell>
        </row>
        <row r="3359">
          <cell r="A3359">
            <v>365</v>
          </cell>
          <cell r="B3359" t="str">
            <v>MUDA DE ARBUSTO FOLHAGEM, SANSAO-DO-CAMPO OU EQUIVALENTE DA REGIAO, H= *50 A 70* CM</v>
          </cell>
          <cell r="C3359" t="str">
            <v xml:space="preserve">UN    </v>
          </cell>
          <cell r="D3359" t="str">
            <v>20,66</v>
          </cell>
        </row>
        <row r="3360">
          <cell r="A3360">
            <v>38639</v>
          </cell>
          <cell r="B3360" t="str">
            <v>MUDA DE ARBUSTO, BUXINHO, H= *50* M</v>
          </cell>
          <cell r="C3360" t="str">
            <v xml:space="preserve">UN    </v>
          </cell>
          <cell r="D3360" t="str">
            <v>79,99</v>
          </cell>
        </row>
        <row r="3361">
          <cell r="A3361">
            <v>38640</v>
          </cell>
          <cell r="B3361" t="str">
            <v>MUDA DE ARBUSTO, PINGO DE OURO/ VIOLETEIRA, H = *10 A 20* CM</v>
          </cell>
          <cell r="C3361" t="str">
            <v xml:space="preserve">UN    </v>
          </cell>
          <cell r="D3361" t="str">
            <v>1,20</v>
          </cell>
        </row>
        <row r="3362">
          <cell r="A3362">
            <v>358</v>
          </cell>
          <cell r="B3362" t="str">
            <v>MUDA DE ARVORE ORNAMENTAL, OITI/AROEIRA SALSA/ANGICO/IPE/JACARANDA OU EQUIVALENTE  DA REGIAO, H= *1* M</v>
          </cell>
          <cell r="C3362" t="str">
            <v xml:space="preserve">UN    </v>
          </cell>
          <cell r="D3362" t="str">
            <v>24,66</v>
          </cell>
        </row>
        <row r="3363">
          <cell r="A3363">
            <v>359</v>
          </cell>
          <cell r="B3363" t="str">
            <v>MUDA DE ARVORE ORNAMENTAL, OITI/AROEIRA SALSA/ANGICO/IPE/JACARANDA OU EQUIVALENTE  DA REGIAO, H= *2* M</v>
          </cell>
          <cell r="C3363" t="str">
            <v xml:space="preserve">UN    </v>
          </cell>
          <cell r="D3363" t="str">
            <v>50,66</v>
          </cell>
        </row>
        <row r="3364">
          <cell r="A3364">
            <v>38641</v>
          </cell>
          <cell r="B3364" t="str">
            <v>MUDA DE PALMEIRA, ARECA, H= *1,50* CM</v>
          </cell>
          <cell r="C3364" t="str">
            <v xml:space="preserve">UN    </v>
          </cell>
          <cell r="D3364" t="str">
            <v>50,00</v>
          </cell>
        </row>
        <row r="3365">
          <cell r="A3365">
            <v>360</v>
          </cell>
          <cell r="B3365" t="str">
            <v>MUDA DE RASTEIRA/FORRACAO, AMENDOIM RASTEIRO/ONZE HORAS/AZULZINHA/IMPATIENS OU EQUIVALENTE DA REGIAO</v>
          </cell>
          <cell r="C3365" t="str">
            <v xml:space="preserve">UN    </v>
          </cell>
          <cell r="D3365" t="str">
            <v>1,16</v>
          </cell>
        </row>
        <row r="3366">
          <cell r="A3366">
            <v>4127</v>
          </cell>
          <cell r="B3366" t="str">
            <v>MUFLA TERMINAL PRIMARIA UNIPOLAR USO EXTERNO PARA CABO 25/70MM2 ISOL, 3,6/6KV EM EPR - BORRACHA DE SILICONE</v>
          </cell>
          <cell r="C3366" t="str">
            <v xml:space="preserve">UN    </v>
          </cell>
          <cell r="D3366" t="str">
            <v>195,78</v>
          </cell>
        </row>
        <row r="3367">
          <cell r="A3367">
            <v>4154</v>
          </cell>
          <cell r="B3367" t="str">
            <v>MUFLA TERMINAL PRIMARIA UNIPOLAR USO INTERNO PARA CABO 25/70MM2 ISOL 6/10KV EM EPR- BORRACHA DE SILICONE</v>
          </cell>
          <cell r="C3367" t="str">
            <v xml:space="preserve">UN    </v>
          </cell>
          <cell r="D3367" t="str">
            <v>239,21</v>
          </cell>
        </row>
        <row r="3368">
          <cell r="A3368">
            <v>4168</v>
          </cell>
          <cell r="B3368" t="str">
            <v>MUFLA TERMINAL PRIMARIA UNIPOLAR USO INTERNO PARA CABO 35/120MM2 ISOLACAO 15/25KV EM EPR - BORRACHA DE SILICONE</v>
          </cell>
          <cell r="C3368" t="str">
            <v xml:space="preserve">UN    </v>
          </cell>
          <cell r="D3368" t="str">
            <v>252,63</v>
          </cell>
        </row>
        <row r="3369">
          <cell r="A3369">
            <v>4161</v>
          </cell>
          <cell r="B3369" t="str">
            <v>MUFLA TERMINAL PRIMARIA UNIPOLAR USO INTERNO PARA CABO 35/70MM2 ISOLACAO 8,7/15KV EM EPR - BORRACHA DE SILICONE</v>
          </cell>
          <cell r="C3369" t="str">
            <v xml:space="preserve">UN    </v>
          </cell>
          <cell r="D3369" t="str">
            <v>243,15</v>
          </cell>
        </row>
        <row r="3370">
          <cell r="A3370">
            <v>42430</v>
          </cell>
          <cell r="B3370" t="str">
            <v>MULTIEXERCITADOR COM SEIS FUNCOES, EM TUBO DE ACO CARBONO, PINTURA NO PROCESSO ELETROSTATICO - EQUIPAMENTO DE GINASTICA PARA ACADEMIA AO AR LIVRE / ACADEMIA DA TERCEIRA IDADE - ATI</v>
          </cell>
          <cell r="C3370" t="str">
            <v xml:space="preserve">UN    </v>
          </cell>
          <cell r="D3370" t="str">
            <v>3.581,17</v>
          </cell>
        </row>
        <row r="3371">
          <cell r="A3371">
            <v>4214</v>
          </cell>
          <cell r="B3371" t="str">
            <v>NIPEL PVC, ROSCAVEL, 1 1/2",  AGUA FRIA PREDIAL</v>
          </cell>
          <cell r="C3371" t="str">
            <v xml:space="preserve">UN    </v>
          </cell>
          <cell r="D3371" t="str">
            <v>6,17</v>
          </cell>
        </row>
        <row r="3372">
          <cell r="A3372">
            <v>4215</v>
          </cell>
          <cell r="B3372" t="str">
            <v>NIPEL PVC, ROSCAVEL, 1 1/4",  AGUA FRIA PREDIAL</v>
          </cell>
          <cell r="C3372" t="str">
            <v xml:space="preserve">UN    </v>
          </cell>
          <cell r="D3372" t="str">
            <v>4,06</v>
          </cell>
        </row>
        <row r="3373">
          <cell r="A3373">
            <v>4210</v>
          </cell>
          <cell r="B3373" t="str">
            <v>NIPEL PVC, ROSCAVEL, 1/2",  AGUA FRIA PREDIAL</v>
          </cell>
          <cell r="C3373" t="str">
            <v xml:space="preserve">UN    </v>
          </cell>
          <cell r="D3373" t="str">
            <v>0,68</v>
          </cell>
        </row>
        <row r="3374">
          <cell r="A3374">
            <v>4212</v>
          </cell>
          <cell r="B3374" t="str">
            <v>NIPEL PVC, ROSCAVEL, 1",  AGUA FRIA PREDIAL</v>
          </cell>
          <cell r="C3374" t="str">
            <v xml:space="preserve">UN    </v>
          </cell>
          <cell r="D3374" t="str">
            <v>1,96</v>
          </cell>
        </row>
        <row r="3375">
          <cell r="A3375">
            <v>4213</v>
          </cell>
          <cell r="B3375" t="str">
            <v>NIPEL PVC, ROSCAVEL, 2",  AGUA FRIA PREDIAL</v>
          </cell>
          <cell r="C3375" t="str">
            <v xml:space="preserve">UN    </v>
          </cell>
          <cell r="D3375" t="str">
            <v>8,77</v>
          </cell>
        </row>
        <row r="3376">
          <cell r="A3376">
            <v>4211</v>
          </cell>
          <cell r="B3376" t="str">
            <v>NIPEL PVC, ROSCAVEL, 3/4",  AGUA FRIA PREDIAL</v>
          </cell>
          <cell r="C3376" t="str">
            <v xml:space="preserve">UN    </v>
          </cell>
          <cell r="D3376" t="str">
            <v>0,98</v>
          </cell>
        </row>
        <row r="3377">
          <cell r="A3377">
            <v>4209</v>
          </cell>
          <cell r="B3377" t="str">
            <v>NIPLE DE FERRO GALVANIZADO, COM ROSCA BSP, DE 1 1/2"</v>
          </cell>
          <cell r="C3377" t="str">
            <v xml:space="preserve">UN    </v>
          </cell>
          <cell r="D3377" t="str">
            <v>12,20</v>
          </cell>
        </row>
        <row r="3378">
          <cell r="A3378">
            <v>4180</v>
          </cell>
          <cell r="B3378" t="str">
            <v>NIPLE DE FERRO GALVANIZADO, COM ROSCA BSP, DE 1 1/4"</v>
          </cell>
          <cell r="C3378" t="str">
            <v xml:space="preserve">UN    </v>
          </cell>
          <cell r="D3378" t="str">
            <v>9,18</v>
          </cell>
        </row>
        <row r="3379">
          <cell r="A3379">
            <v>4177</v>
          </cell>
          <cell r="B3379" t="str">
            <v>NIPLE DE FERRO GALVANIZADO, COM ROSCA BSP, DE 1/2"</v>
          </cell>
          <cell r="C3379" t="str">
            <v xml:space="preserve">UN    </v>
          </cell>
          <cell r="D3379" t="str">
            <v>3,05</v>
          </cell>
        </row>
        <row r="3380">
          <cell r="A3380">
            <v>4179</v>
          </cell>
          <cell r="B3380" t="str">
            <v>NIPLE DE FERRO GALVANIZADO, COM ROSCA BSP, DE 1"</v>
          </cell>
          <cell r="C3380" t="str">
            <v xml:space="preserve">UN    </v>
          </cell>
          <cell r="D3380" t="str">
            <v>6,23</v>
          </cell>
        </row>
        <row r="3381">
          <cell r="A3381">
            <v>4208</v>
          </cell>
          <cell r="B3381" t="str">
            <v>NIPLE DE FERRO GALVANIZADO, COM ROSCA BSP, DE 2 1/2"</v>
          </cell>
          <cell r="C3381" t="str">
            <v xml:space="preserve">UN    </v>
          </cell>
          <cell r="D3381" t="str">
            <v>29,03</v>
          </cell>
        </row>
        <row r="3382">
          <cell r="A3382">
            <v>4181</v>
          </cell>
          <cell r="B3382" t="str">
            <v>NIPLE DE FERRO GALVANIZADO, COM ROSCA BSP, DE 2"</v>
          </cell>
          <cell r="C3382" t="str">
            <v xml:space="preserve">UN    </v>
          </cell>
          <cell r="D3382" t="str">
            <v>18,97</v>
          </cell>
        </row>
        <row r="3383">
          <cell r="A3383">
            <v>4178</v>
          </cell>
          <cell r="B3383" t="str">
            <v>NIPLE DE FERRO GALVANIZADO, COM ROSCA BSP, DE 3/4"</v>
          </cell>
          <cell r="C3383" t="str">
            <v xml:space="preserve">UN    </v>
          </cell>
          <cell r="D3383" t="str">
            <v>4,22</v>
          </cell>
        </row>
        <row r="3384">
          <cell r="A3384">
            <v>4182</v>
          </cell>
          <cell r="B3384" t="str">
            <v>NIPLE DE FERRO GALVANIZADO, COM ROSCA BSP, DE 3"</v>
          </cell>
          <cell r="C3384" t="str">
            <v xml:space="preserve">UN    </v>
          </cell>
          <cell r="D3384" t="str">
            <v>47,23</v>
          </cell>
        </row>
        <row r="3385">
          <cell r="A3385">
            <v>4183</v>
          </cell>
          <cell r="B3385" t="str">
            <v>NIPLE DE FERRO GALVANIZADO, COM ROSCA BSP, DE 4"</v>
          </cell>
          <cell r="C3385" t="str">
            <v xml:space="preserve">UN    </v>
          </cell>
          <cell r="D3385" t="str">
            <v>76,04</v>
          </cell>
        </row>
        <row r="3386">
          <cell r="A3386">
            <v>4184</v>
          </cell>
          <cell r="B3386" t="str">
            <v>NIPLE DE FERRO GALVANIZADO, COM ROSCA BSP, DE 5"</v>
          </cell>
          <cell r="C3386" t="str">
            <v xml:space="preserve">UN    </v>
          </cell>
          <cell r="D3386" t="str">
            <v>167,85</v>
          </cell>
        </row>
        <row r="3387">
          <cell r="A3387">
            <v>4185</v>
          </cell>
          <cell r="B3387" t="str">
            <v>NIPLE DE FERRO GALVANIZADO, COM ROSCA BSP, DE 6"</v>
          </cell>
          <cell r="C3387" t="str">
            <v xml:space="preserve">UN    </v>
          </cell>
          <cell r="D3387" t="str">
            <v>278,90</v>
          </cell>
        </row>
        <row r="3388">
          <cell r="A3388">
            <v>4205</v>
          </cell>
          <cell r="B3388" t="str">
            <v>NIPLE DE REDUCAO DE FERRO GALVANIZADO, COM ROSCA BSP, DE 1 1/2" X 1 1/4"</v>
          </cell>
          <cell r="C3388" t="str">
            <v xml:space="preserve">UN    </v>
          </cell>
          <cell r="D3388" t="str">
            <v>16,10</v>
          </cell>
        </row>
        <row r="3389">
          <cell r="A3389">
            <v>4192</v>
          </cell>
          <cell r="B3389" t="str">
            <v>NIPLE DE REDUCAO DE FERRO GALVANIZADO, COM ROSCA BSP, DE 1 1/2" X 1"</v>
          </cell>
          <cell r="C3389" t="str">
            <v xml:space="preserve">UN    </v>
          </cell>
          <cell r="D3389" t="str">
            <v>16,10</v>
          </cell>
        </row>
        <row r="3390">
          <cell r="A3390">
            <v>4191</v>
          </cell>
          <cell r="B3390" t="str">
            <v>NIPLE DE REDUCAO DE FERRO GALVANIZADO, COM ROSCA BSP, DE 1 1/2" X 3/4"</v>
          </cell>
          <cell r="C3390" t="str">
            <v xml:space="preserve">UN    </v>
          </cell>
          <cell r="D3390" t="str">
            <v>16,10</v>
          </cell>
        </row>
        <row r="3391">
          <cell r="A3391">
            <v>4207</v>
          </cell>
          <cell r="B3391" t="str">
            <v>NIPLE DE REDUCAO DE FERRO GALVANIZADO, COM ROSCA BSP, DE 1 1/4" X 1/2"</v>
          </cell>
          <cell r="C3391" t="str">
            <v xml:space="preserve">UN    </v>
          </cell>
          <cell r="D3391" t="str">
            <v>12,96</v>
          </cell>
        </row>
        <row r="3392">
          <cell r="A3392">
            <v>4206</v>
          </cell>
          <cell r="B3392" t="str">
            <v>NIPLE DE REDUCAO DE FERRO GALVANIZADO, COM ROSCA BSP, DE 1 1/4" X 1"</v>
          </cell>
          <cell r="C3392" t="str">
            <v xml:space="preserve">UN    </v>
          </cell>
          <cell r="D3392" t="str">
            <v>12,58</v>
          </cell>
        </row>
        <row r="3393">
          <cell r="A3393">
            <v>4190</v>
          </cell>
          <cell r="B3393" t="str">
            <v>NIPLE DE REDUCAO DE FERRO GALVANIZADO, COM ROSCA BSP, DE 1 1/4" X 3/4"</v>
          </cell>
          <cell r="C3393" t="str">
            <v xml:space="preserve">UN    </v>
          </cell>
          <cell r="D3393" t="str">
            <v>12,58</v>
          </cell>
        </row>
        <row r="3394">
          <cell r="A3394">
            <v>4186</v>
          </cell>
          <cell r="B3394" t="str">
            <v>NIPLE DE REDUCAO DE FERRO GALVANIZADO, COM ROSCA BSP, DE 1/2" X 1/4"</v>
          </cell>
          <cell r="C3394" t="str">
            <v xml:space="preserve">UN    </v>
          </cell>
          <cell r="D3394" t="str">
            <v>3,72</v>
          </cell>
        </row>
        <row r="3395">
          <cell r="A3395">
            <v>4188</v>
          </cell>
          <cell r="B3395" t="str">
            <v>NIPLE DE REDUCAO DE FERRO GALVANIZADO, COM ROSCA BSP, DE 1" X 1/2"</v>
          </cell>
          <cell r="C3395" t="str">
            <v xml:space="preserve">UN    </v>
          </cell>
          <cell r="D3395" t="str">
            <v>7,59</v>
          </cell>
        </row>
        <row r="3396">
          <cell r="A3396">
            <v>4189</v>
          </cell>
          <cell r="B3396" t="str">
            <v>NIPLE DE REDUCAO DE FERRO GALVANIZADO, COM ROSCA BSP, DE 1" X 3/4"</v>
          </cell>
          <cell r="C3396" t="str">
            <v xml:space="preserve">UN    </v>
          </cell>
          <cell r="D3396" t="str">
            <v>7,59</v>
          </cell>
        </row>
        <row r="3397">
          <cell r="A3397">
            <v>4197</v>
          </cell>
          <cell r="B3397" t="str">
            <v>NIPLE DE REDUCAO DE FERRO GALVANIZADO, COM ROSCA BSP, DE 2 1/2" X 2"</v>
          </cell>
          <cell r="C3397" t="str">
            <v xml:space="preserve">UN    </v>
          </cell>
          <cell r="D3397" t="str">
            <v>40,21</v>
          </cell>
        </row>
        <row r="3398">
          <cell r="A3398">
            <v>4194</v>
          </cell>
          <cell r="B3398" t="str">
            <v>NIPLE DE REDUCAO DE FERRO GALVANIZADO, COM ROSCA BSP, DE 2" X 1 1/2"</v>
          </cell>
          <cell r="C3398" t="str">
            <v xml:space="preserve">UN    </v>
          </cell>
          <cell r="D3398" t="str">
            <v>24,30</v>
          </cell>
        </row>
        <row r="3399">
          <cell r="A3399">
            <v>4193</v>
          </cell>
          <cell r="B3399" t="str">
            <v>NIPLE DE REDUCAO DE FERRO GALVANIZADO, COM ROSCA BSP, DE 2" X 1 1/4"</v>
          </cell>
          <cell r="C3399" t="str">
            <v xml:space="preserve">UN    </v>
          </cell>
          <cell r="D3399" t="str">
            <v>24,30</v>
          </cell>
        </row>
        <row r="3400">
          <cell r="A3400">
            <v>4204</v>
          </cell>
          <cell r="B3400" t="str">
            <v>NIPLE DE REDUCAO DE FERRO GALVANIZADO, COM ROSCA BSP, DE 2" X 1"</v>
          </cell>
          <cell r="C3400" t="str">
            <v xml:space="preserve">UN    </v>
          </cell>
          <cell r="D3400" t="str">
            <v>24,30</v>
          </cell>
        </row>
        <row r="3401">
          <cell r="A3401">
            <v>4187</v>
          </cell>
          <cell r="B3401" t="str">
            <v>NIPLE DE REDUCAO DE FERRO GALVANIZADO, COM ROSCA BSP, DE 3/4" X 1/2"</v>
          </cell>
          <cell r="C3401" t="str">
            <v xml:space="preserve">UN    </v>
          </cell>
          <cell r="D3401" t="str">
            <v>4,84</v>
          </cell>
        </row>
        <row r="3402">
          <cell r="A3402">
            <v>4202</v>
          </cell>
          <cell r="B3402" t="str">
            <v>NIPLE DE REDUCAO DE FERRO GALVANIZADO, COM ROSCA BSP, DE 3" X 2 1/2"</v>
          </cell>
          <cell r="C3402" t="str">
            <v xml:space="preserve">UN    </v>
          </cell>
          <cell r="D3402" t="str">
            <v>73,45</v>
          </cell>
        </row>
        <row r="3403">
          <cell r="A3403">
            <v>4203</v>
          </cell>
          <cell r="B3403" t="str">
            <v>NIPLE DE REDUCAO DE FERRO GALVANIZADO, COM ROSCA BSP, DE 3" X 2"</v>
          </cell>
          <cell r="C3403" t="str">
            <v xml:space="preserve">UN    </v>
          </cell>
          <cell r="D3403" t="str">
            <v>64,86</v>
          </cell>
        </row>
        <row r="3404">
          <cell r="A3404">
            <v>40368</v>
          </cell>
          <cell r="B3404" t="str">
            <v>NIPLE SEXTAVADO EM ACO CARBONO, COM ROSCA BSP, PRESSAO 3.000 LBS, DN 1 1/2"</v>
          </cell>
          <cell r="C3404" t="str">
            <v xml:space="preserve">UN    </v>
          </cell>
          <cell r="D3404" t="str">
            <v>27,52</v>
          </cell>
        </row>
        <row r="3405">
          <cell r="A3405">
            <v>40365</v>
          </cell>
          <cell r="B3405" t="str">
            <v>NIPLE SEXTAVADO EM ACO CARBONO, COM ROSCA BSP, PRESSAO 3.000 LBS, DN 1 1/4"</v>
          </cell>
          <cell r="C3405" t="str">
            <v xml:space="preserve">UN    </v>
          </cell>
          <cell r="D3405" t="str">
            <v>18,57</v>
          </cell>
        </row>
        <row r="3406">
          <cell r="A3406">
            <v>40356</v>
          </cell>
          <cell r="B3406" t="str">
            <v>NIPLE SEXTAVADO EM ACO CARBONO, COM ROSCA BSP, PRESSAO 3.000 LBS, DN 1/2"</v>
          </cell>
          <cell r="C3406" t="str">
            <v xml:space="preserve">UN    </v>
          </cell>
          <cell r="D3406" t="str">
            <v>6,34</v>
          </cell>
        </row>
        <row r="3407">
          <cell r="A3407">
            <v>40362</v>
          </cell>
          <cell r="B3407" t="str">
            <v>NIPLE SEXTAVADO EM ACO CARBONO, COM ROSCA BSP, PRESSAO 3.000 LBS, DN 1"</v>
          </cell>
          <cell r="C3407" t="str">
            <v xml:space="preserve">UN    </v>
          </cell>
          <cell r="D3407" t="str">
            <v>12,30</v>
          </cell>
        </row>
        <row r="3408">
          <cell r="A3408">
            <v>40374</v>
          </cell>
          <cell r="B3408" t="str">
            <v>NIPLE SEXTAVADO EM ACO CARBONO, COM ROSCA BSP, PRESSAO 3.000 LBS, DN 2 1/2"</v>
          </cell>
          <cell r="C3408" t="str">
            <v xml:space="preserve">UN    </v>
          </cell>
          <cell r="D3408" t="str">
            <v>71,93</v>
          </cell>
        </row>
        <row r="3409">
          <cell r="A3409">
            <v>40371</v>
          </cell>
          <cell r="B3409" t="str">
            <v>NIPLE SEXTAVADO EM ACO CARBONO, COM ROSCA BSP, PRESSAO 3.000 LBS, DN 2"</v>
          </cell>
          <cell r="C3409" t="str">
            <v xml:space="preserve">UN    </v>
          </cell>
          <cell r="D3409" t="str">
            <v>45,28</v>
          </cell>
        </row>
        <row r="3410">
          <cell r="A3410">
            <v>40359</v>
          </cell>
          <cell r="B3410" t="str">
            <v>NIPLE SEXTAVADO EM ACO CARBONO, COM ROSCA BSP, PRESSAO 3.000 LBS, DN 3/4"</v>
          </cell>
          <cell r="C3410" t="str">
            <v xml:space="preserve">UN    </v>
          </cell>
          <cell r="D3410" t="str">
            <v>8,19</v>
          </cell>
        </row>
        <row r="3411">
          <cell r="A3411">
            <v>7595</v>
          </cell>
          <cell r="B3411" t="str">
            <v>NIVELADOR</v>
          </cell>
          <cell r="C3411" t="str">
            <v xml:space="preserve">H     </v>
          </cell>
          <cell r="D3411" t="str">
            <v>7,05</v>
          </cell>
        </row>
        <row r="3412">
          <cell r="A3412">
            <v>41094</v>
          </cell>
          <cell r="B3412" t="str">
            <v>NIVELADOR (MENSALISTA)</v>
          </cell>
          <cell r="C3412" t="str">
            <v xml:space="preserve">MES   </v>
          </cell>
          <cell r="D3412" t="str">
            <v>1.232,50</v>
          </cell>
        </row>
        <row r="3413">
          <cell r="A3413">
            <v>39609</v>
          </cell>
          <cell r="B3413" t="str">
            <v>NOBREAK TRIFASICO, DE 10 KVA FATOR DE POTENCIA DE 0,8, AUTONOMIA MINIMA DE 30 MINUTOS A PLENA CARGA</v>
          </cell>
          <cell r="C3413" t="str">
            <v xml:space="preserve">UN    </v>
          </cell>
          <cell r="D3413" t="str">
            <v>50.980,50</v>
          </cell>
        </row>
        <row r="3414">
          <cell r="A3414">
            <v>39610</v>
          </cell>
          <cell r="B3414" t="str">
            <v>NOBREAK TRIFASICO, DE 15 KVA FATOR DE POTENCIA DE 0,8, AUTONOMIA MINIMA DE 30 MINUTOS A PLENA CARGA</v>
          </cell>
          <cell r="C3414" t="str">
            <v xml:space="preserve">UN    </v>
          </cell>
          <cell r="D3414" t="str">
            <v>74.415,63</v>
          </cell>
        </row>
        <row r="3415">
          <cell r="A3415">
            <v>39611</v>
          </cell>
          <cell r="B3415" t="str">
            <v>NOBREAK TRIFASICO, DE 20 KVA FATOR DE POTENCIA DE 0,8, AUTONOMIA MINIMA DE 30 MINUTOS A PLENA CARGA</v>
          </cell>
          <cell r="C3415" t="str">
            <v xml:space="preserve">UN    </v>
          </cell>
          <cell r="D3415" t="str">
            <v>90.055,09</v>
          </cell>
        </row>
        <row r="3416">
          <cell r="A3416">
            <v>39612</v>
          </cell>
          <cell r="B3416" t="str">
            <v>NOBREAK TRIFASICO, DE 25 KVA FATOR DE POTENCIA DE 0,8, AUTONOMIA MINIMA DE 30 MINUTOS A PLENA CARGA</v>
          </cell>
          <cell r="C3416" t="str">
            <v xml:space="preserve">UN    </v>
          </cell>
          <cell r="D3416" t="str">
            <v>141.073,33</v>
          </cell>
        </row>
        <row r="3417">
          <cell r="A3417">
            <v>39608</v>
          </cell>
          <cell r="B3417" t="str">
            <v>NOBREAK TRIFASICO, DE 5 KVA FATOR DE POTENCIA DE 0,8, AUTONOMIA MINIMA DE 30 MINUTOS A PLENA CARGA</v>
          </cell>
          <cell r="C3417" t="str">
            <v xml:space="preserve">UN    </v>
          </cell>
          <cell r="D3417" t="str">
            <v>40.763,47</v>
          </cell>
        </row>
        <row r="3418">
          <cell r="A3418">
            <v>38175</v>
          </cell>
          <cell r="B3418" t="str">
            <v>NUMERO / ALGARISMO PARA PORTA, TAMANHO *40* MM, EM ZAMAC, (MODELO DE 0 A 9), FIXACAO POR PARAFUSOS</v>
          </cell>
          <cell r="C3418" t="str">
            <v xml:space="preserve">UN    </v>
          </cell>
          <cell r="D3418" t="str">
            <v>2,42</v>
          </cell>
        </row>
        <row r="3419">
          <cell r="A3419">
            <v>38176</v>
          </cell>
          <cell r="B3419" t="str">
            <v>NUMERO / ALGARISMO PARA RESIDENCIA (FACHADA), TAMANHO *120* MM, EM ZAMAC, (MODELO DE 0 A 9), FIXACAO POR PARAFUSOS</v>
          </cell>
          <cell r="C3419" t="str">
            <v xml:space="preserve">UN    </v>
          </cell>
          <cell r="D3419" t="str">
            <v>6,55</v>
          </cell>
        </row>
        <row r="3420">
          <cell r="A3420">
            <v>36152</v>
          </cell>
          <cell r="B3420" t="str">
            <v>OCULOS DE SEGURANCA CONTRA IMPACTOS COM LENTE INCOLOR, ARMACAO NYLON, COM PROTECAO UVA E UVB</v>
          </cell>
          <cell r="C3420" t="str">
            <v xml:space="preserve">UN    </v>
          </cell>
          <cell r="D3420" t="str">
            <v>5,03</v>
          </cell>
        </row>
        <row r="3421">
          <cell r="A3421">
            <v>11138</v>
          </cell>
          <cell r="B3421" t="str">
            <v>OLEO COMBUSTIVEL BPF A GRANEL</v>
          </cell>
          <cell r="C3421" t="str">
            <v xml:space="preserve">L     </v>
          </cell>
          <cell r="D3421" t="str">
            <v>2,41</v>
          </cell>
        </row>
        <row r="3422">
          <cell r="A3422">
            <v>5333</v>
          </cell>
          <cell r="B3422" t="str">
            <v>OLEO DE LINHACA</v>
          </cell>
          <cell r="C3422" t="str">
            <v xml:space="preserve">L     </v>
          </cell>
          <cell r="D3422" t="str">
            <v>17,87</v>
          </cell>
        </row>
        <row r="3423">
          <cell r="A3423">
            <v>4221</v>
          </cell>
          <cell r="B3423" t="str">
            <v>OLEO DIESEL COMBUSTIVEL COMUM</v>
          </cell>
          <cell r="C3423" t="str">
            <v xml:space="preserve">L     </v>
          </cell>
          <cell r="D3423" t="str">
            <v>3,75</v>
          </cell>
        </row>
        <row r="3424">
          <cell r="A3424">
            <v>4227</v>
          </cell>
          <cell r="B3424" t="str">
            <v>OLEO LUBRIFICANTE PARA MOTORES DE EQUIPAMENTOS PESADOS (CAMINHOES, TRATORES, RETROS E ETC)</v>
          </cell>
          <cell r="C3424" t="str">
            <v xml:space="preserve">L     </v>
          </cell>
          <cell r="D3424" t="str">
            <v>19,82</v>
          </cell>
        </row>
        <row r="3425">
          <cell r="A3425">
            <v>38170</v>
          </cell>
          <cell r="B3425" t="str">
            <v>OLHO MAGICO / VISOR PARA PORTA DE *25 A 46* MM DE ESPESSURA, ANGULO DE VISAO APROXIMADO DE 200 GRAUS, LATAO CROMADO, COM FECHO JANELA</v>
          </cell>
          <cell r="C3425" t="str">
            <v xml:space="preserve">UN    </v>
          </cell>
          <cell r="D3425" t="str">
            <v>11,04</v>
          </cell>
        </row>
        <row r="3426">
          <cell r="A3426">
            <v>4252</v>
          </cell>
          <cell r="B3426" t="str">
            <v>OPERADOR DE BATE-ESTACAS</v>
          </cell>
          <cell r="C3426" t="str">
            <v xml:space="preserve">H     </v>
          </cell>
          <cell r="D3426" t="str">
            <v>14,02</v>
          </cell>
        </row>
        <row r="3427">
          <cell r="A3427">
            <v>40980</v>
          </cell>
          <cell r="B3427" t="str">
            <v>OPERADOR DE BATE-ESTACAS (MENSALISTA)</v>
          </cell>
          <cell r="C3427" t="str">
            <v xml:space="preserve">MES   </v>
          </cell>
          <cell r="D3427" t="str">
            <v>2.446,04</v>
          </cell>
        </row>
        <row r="3428">
          <cell r="A3428">
            <v>4243</v>
          </cell>
          <cell r="B3428" t="str">
            <v>OPERADOR DE BETONEIRA (CAMINHAO)</v>
          </cell>
          <cell r="C3428" t="str">
            <v xml:space="preserve">H     </v>
          </cell>
          <cell r="D3428" t="str">
            <v>10,83</v>
          </cell>
        </row>
        <row r="3429">
          <cell r="A3429">
            <v>41031</v>
          </cell>
          <cell r="B3429" t="str">
            <v>OPERADOR DE BETONEIRA (CAMINHAO) (MENSALISTA)</v>
          </cell>
          <cell r="C3429" t="str">
            <v xml:space="preserve">MES   </v>
          </cell>
          <cell r="D3429" t="str">
            <v>1.892,00</v>
          </cell>
        </row>
        <row r="3430">
          <cell r="A3430">
            <v>37666</v>
          </cell>
          <cell r="B3430" t="str">
            <v>OPERADOR DE BETONEIRA ESTACIONARIA / MISTURADOR</v>
          </cell>
          <cell r="C3430" t="str">
            <v xml:space="preserve">H     </v>
          </cell>
          <cell r="D3430" t="str">
            <v>10,46</v>
          </cell>
        </row>
        <row r="3431">
          <cell r="A3431">
            <v>40986</v>
          </cell>
          <cell r="B3431" t="str">
            <v>OPERADOR DE BETONEIRA ESTACIONARIA / MISTURADOR (MENSALISTA)</v>
          </cell>
          <cell r="C3431" t="str">
            <v xml:space="preserve">MES   </v>
          </cell>
          <cell r="D3431" t="str">
            <v>1.825,85</v>
          </cell>
        </row>
        <row r="3432">
          <cell r="A3432">
            <v>4250</v>
          </cell>
          <cell r="B3432" t="str">
            <v>OPERADOR DE COMPRESSOR DE AR OU COMPRESSORISTA</v>
          </cell>
          <cell r="C3432" t="str">
            <v xml:space="preserve">H     </v>
          </cell>
          <cell r="D3432" t="str">
            <v>12,64</v>
          </cell>
        </row>
        <row r="3433">
          <cell r="A3433">
            <v>40978</v>
          </cell>
          <cell r="B3433" t="str">
            <v>OPERADOR DE COMPRESSOR DE AR OU COMPRESSORISTA (MENSALISTA)</v>
          </cell>
          <cell r="C3433" t="str">
            <v xml:space="preserve">MES   </v>
          </cell>
          <cell r="D3433" t="str">
            <v>2.206,32</v>
          </cell>
        </row>
        <row r="3434">
          <cell r="A3434">
            <v>25960</v>
          </cell>
          <cell r="B3434" t="str">
            <v>OPERADOR DE DEMARCADORA DE FAIXAS DE TRAFEGO</v>
          </cell>
          <cell r="C3434" t="str">
            <v xml:space="preserve">H     </v>
          </cell>
          <cell r="D3434" t="str">
            <v>13,35</v>
          </cell>
        </row>
        <row r="3435">
          <cell r="A3435">
            <v>41043</v>
          </cell>
          <cell r="B3435" t="str">
            <v>OPERADOR DE DEMARCADORA DE FAIXAS DE TRAFEGO (MENSALISTA)</v>
          </cell>
          <cell r="C3435" t="str">
            <v xml:space="preserve">MES   </v>
          </cell>
          <cell r="D3435" t="str">
            <v>2.328,63</v>
          </cell>
        </row>
        <row r="3436">
          <cell r="A3436">
            <v>4234</v>
          </cell>
          <cell r="B3436" t="str">
            <v>OPERADOR DE ESCAVADEIRA</v>
          </cell>
          <cell r="C3436" t="str">
            <v xml:space="preserve">H     </v>
          </cell>
          <cell r="D3436" t="str">
            <v>14,63</v>
          </cell>
        </row>
        <row r="3437">
          <cell r="A3437">
            <v>40987</v>
          </cell>
          <cell r="B3437" t="str">
            <v>OPERADOR DE ESCAVADEIRA (MENSALISTA)</v>
          </cell>
          <cell r="C3437" t="str">
            <v xml:space="preserve">MES   </v>
          </cell>
          <cell r="D3437" t="str">
            <v>2.550,91</v>
          </cell>
        </row>
        <row r="3438">
          <cell r="A3438">
            <v>4253</v>
          </cell>
          <cell r="B3438" t="str">
            <v>OPERADOR DE GUINCHO OU GUINCHEIRO</v>
          </cell>
          <cell r="C3438" t="str">
            <v xml:space="preserve">H     </v>
          </cell>
          <cell r="D3438" t="str">
            <v>11,34</v>
          </cell>
        </row>
        <row r="3439">
          <cell r="A3439">
            <v>40981</v>
          </cell>
          <cell r="B3439" t="str">
            <v>OPERADOR DE GUINCHO OU GUINCHEIRO (MENSALISTA)</v>
          </cell>
          <cell r="C3439" t="str">
            <v xml:space="preserve">MES   </v>
          </cell>
          <cell r="D3439" t="str">
            <v>1.977,84</v>
          </cell>
        </row>
        <row r="3440">
          <cell r="A3440">
            <v>4254</v>
          </cell>
          <cell r="B3440" t="str">
            <v>OPERADOR DE GUINDASTE</v>
          </cell>
          <cell r="C3440" t="str">
            <v xml:space="preserve">H     </v>
          </cell>
          <cell r="D3440" t="str">
            <v>14,74</v>
          </cell>
        </row>
        <row r="3441">
          <cell r="A3441">
            <v>41036</v>
          </cell>
          <cell r="B3441" t="str">
            <v>OPERADOR DE GUINDASTE (MENSALISTA)</v>
          </cell>
          <cell r="C3441" t="str">
            <v xml:space="preserve">MES   </v>
          </cell>
          <cell r="D3441" t="str">
            <v>2.572,38</v>
          </cell>
        </row>
        <row r="3442">
          <cell r="A3442">
            <v>4251</v>
          </cell>
          <cell r="B3442" t="str">
            <v>OPERADOR DE JATO ABRASIVO OU JATISTA</v>
          </cell>
          <cell r="C3442" t="str">
            <v xml:space="preserve">H     </v>
          </cell>
          <cell r="D3442" t="str">
            <v>13,09</v>
          </cell>
        </row>
        <row r="3443">
          <cell r="A3443">
            <v>40979</v>
          </cell>
          <cell r="B3443" t="str">
            <v>OPERADOR DE JATO ABRASIVO OU JATISTA (MENSALISTA)</v>
          </cell>
          <cell r="C3443" t="str">
            <v xml:space="preserve">MES   </v>
          </cell>
          <cell r="D3443" t="str">
            <v>2.283,63</v>
          </cell>
        </row>
        <row r="3444">
          <cell r="A3444">
            <v>4230</v>
          </cell>
          <cell r="B3444" t="str">
            <v>OPERADOR DE MAQUINAS E TRATORES DIVERSOS (TERRAPLANAGEM)</v>
          </cell>
          <cell r="C3444" t="str">
            <v xml:space="preserve">H     </v>
          </cell>
          <cell r="D3444" t="str">
            <v>13,87</v>
          </cell>
        </row>
        <row r="3445">
          <cell r="A3445">
            <v>40998</v>
          </cell>
          <cell r="B3445" t="str">
            <v>OPERADOR DE MAQUINAS E TRATORES DIVERSOS (TERRAPLANAGEM) (MENSALISTA)</v>
          </cell>
          <cell r="C3445" t="str">
            <v xml:space="preserve">MES   </v>
          </cell>
          <cell r="D3445" t="str">
            <v>2.419,20</v>
          </cell>
        </row>
        <row r="3446">
          <cell r="A3446">
            <v>4257</v>
          </cell>
          <cell r="B3446" t="str">
            <v>OPERADOR DE MARTELETE OU MARTELETEIRO</v>
          </cell>
          <cell r="C3446" t="str">
            <v xml:space="preserve">H     </v>
          </cell>
          <cell r="D3446" t="str">
            <v>11,34</v>
          </cell>
        </row>
        <row r="3447">
          <cell r="A3447">
            <v>40982</v>
          </cell>
          <cell r="B3447" t="str">
            <v>OPERADOR DE MARTELETE OU MARTELETEIRO (MENSALISTA)</v>
          </cell>
          <cell r="C3447" t="str">
            <v xml:space="preserve">MES   </v>
          </cell>
          <cell r="D3447" t="str">
            <v>1.977,84</v>
          </cell>
        </row>
        <row r="3448">
          <cell r="A3448">
            <v>4240</v>
          </cell>
          <cell r="B3448" t="str">
            <v>OPERADOR DE MOTO SCRAPER</v>
          </cell>
          <cell r="C3448" t="str">
            <v xml:space="preserve">H     </v>
          </cell>
          <cell r="D3448" t="str">
            <v>13,57</v>
          </cell>
        </row>
        <row r="3449">
          <cell r="A3449">
            <v>41026</v>
          </cell>
          <cell r="B3449" t="str">
            <v>OPERADOR DE MOTO SCRAPER (MENSALISTA)</v>
          </cell>
          <cell r="C3449" t="str">
            <v xml:space="preserve">MES   </v>
          </cell>
          <cell r="D3449" t="str">
            <v>2.368,31</v>
          </cell>
        </row>
        <row r="3450">
          <cell r="A3450">
            <v>4239</v>
          </cell>
          <cell r="B3450" t="str">
            <v>OPERADOR DE MOTONIVELADORA</v>
          </cell>
          <cell r="C3450" t="str">
            <v xml:space="preserve">H     </v>
          </cell>
          <cell r="D3450" t="str">
            <v>16,66</v>
          </cell>
        </row>
        <row r="3451">
          <cell r="A3451">
            <v>41024</v>
          </cell>
          <cell r="B3451" t="str">
            <v>OPERADOR DE MOTONIVELADORA (MENSALISTA)</v>
          </cell>
          <cell r="C3451" t="str">
            <v xml:space="preserve">MES   </v>
          </cell>
          <cell r="D3451" t="str">
            <v>2.905,49</v>
          </cell>
        </row>
        <row r="3452">
          <cell r="A3452">
            <v>4248</v>
          </cell>
          <cell r="B3452" t="str">
            <v>OPERADOR DE PA CARREGADEIRA</v>
          </cell>
          <cell r="C3452" t="str">
            <v xml:space="preserve">H     </v>
          </cell>
          <cell r="D3452" t="str">
            <v>12,56</v>
          </cell>
        </row>
        <row r="3453">
          <cell r="A3453">
            <v>41033</v>
          </cell>
          <cell r="B3453" t="str">
            <v>OPERADOR DE PA CARREGADEIRA (MENSALISTA)</v>
          </cell>
          <cell r="C3453" t="str">
            <v xml:space="preserve">MES   </v>
          </cell>
          <cell r="D3453" t="str">
            <v>2.193,03</v>
          </cell>
        </row>
        <row r="3454">
          <cell r="A3454">
            <v>25959</v>
          </cell>
          <cell r="B3454" t="str">
            <v>OPERADOR DE PAVIMENTADORA / MESA VIBROACABADORA</v>
          </cell>
          <cell r="C3454" t="str">
            <v xml:space="preserve">H     </v>
          </cell>
          <cell r="D3454" t="str">
            <v>14,02</v>
          </cell>
        </row>
        <row r="3455">
          <cell r="A3455">
            <v>41040</v>
          </cell>
          <cell r="B3455" t="str">
            <v>OPERADOR DE PAVIMENTADORA / MESA VIBROACABADORA (MENSALISTA)</v>
          </cell>
          <cell r="C3455" t="str">
            <v xml:space="preserve">MES   </v>
          </cell>
          <cell r="D3455" t="str">
            <v>2.445,05</v>
          </cell>
        </row>
        <row r="3456">
          <cell r="A3456">
            <v>4238</v>
          </cell>
          <cell r="B3456" t="str">
            <v>OPERADOR DE ROLO COMPACTADOR</v>
          </cell>
          <cell r="C3456" t="str">
            <v xml:space="preserve">H     </v>
          </cell>
          <cell r="D3456" t="str">
            <v>12,30</v>
          </cell>
        </row>
        <row r="3457">
          <cell r="A3457">
            <v>41012</v>
          </cell>
          <cell r="B3457" t="str">
            <v>OPERADOR DE ROLO COMPACTADOR (MENSALISTA)</v>
          </cell>
          <cell r="C3457" t="str">
            <v xml:space="preserve">MES   </v>
          </cell>
          <cell r="D3457" t="str">
            <v>2.147,80</v>
          </cell>
        </row>
        <row r="3458">
          <cell r="A3458">
            <v>4237</v>
          </cell>
          <cell r="B3458" t="str">
            <v>OPERADOR DE TRATOR - EXCLUSIVE AGROPECUARIA</v>
          </cell>
          <cell r="C3458" t="str">
            <v xml:space="preserve">H     </v>
          </cell>
          <cell r="D3458" t="str">
            <v>12,30</v>
          </cell>
        </row>
        <row r="3459">
          <cell r="A3459">
            <v>41002</v>
          </cell>
          <cell r="B3459" t="str">
            <v>OPERADOR DE TRATOR - EXCLUSIVE AGROPECUARIA (MENSALISTA)</v>
          </cell>
          <cell r="C3459" t="str">
            <v xml:space="preserve">MES   </v>
          </cell>
          <cell r="D3459" t="str">
            <v>2.147,80</v>
          </cell>
        </row>
        <row r="3460">
          <cell r="A3460">
            <v>4233</v>
          </cell>
          <cell r="B3460" t="str">
            <v>OPERADOR DE USINA DE ASFALTO, DE SOLOS OU DE CONCRETO</v>
          </cell>
          <cell r="C3460" t="str">
            <v xml:space="preserve">H     </v>
          </cell>
          <cell r="D3460" t="str">
            <v>12,02</v>
          </cell>
        </row>
        <row r="3461">
          <cell r="A3461">
            <v>41001</v>
          </cell>
          <cell r="B3461" t="str">
            <v>OPERADOR DE USINA DE ASFALTO, DE SOLOS OU DE CONCRETO (MENSALISTA)</v>
          </cell>
          <cell r="C3461" t="str">
            <v xml:space="preserve">MES   </v>
          </cell>
          <cell r="D3461" t="str">
            <v>2.099,74</v>
          </cell>
        </row>
        <row r="3462">
          <cell r="A3462">
            <v>2</v>
          </cell>
          <cell r="B3462" t="str">
            <v>OXIGENIO, RECARGA PARA CILINDRO DE CONJUNTO OXICORTE GRANDE</v>
          </cell>
          <cell r="C3462" t="str">
            <v xml:space="preserve">M3    </v>
          </cell>
          <cell r="D3462" t="str">
            <v>9,80</v>
          </cell>
        </row>
        <row r="3463">
          <cell r="A3463">
            <v>36517</v>
          </cell>
          <cell r="B3463" t="str">
            <v>PA CARREGADEIRA SOBRE RODAS, POTENCIA BRUTA *127* CV, CAPACIDADE DA CACAMBA DE 2,0 A 2,4 M3, PESO OPERACIONAL MAXIMO DE 10330 KG</v>
          </cell>
          <cell r="C3463" t="str">
            <v xml:space="preserve">UN    </v>
          </cell>
          <cell r="D3463" t="str">
            <v>325.565,66</v>
          </cell>
        </row>
        <row r="3464">
          <cell r="A3464">
            <v>4262</v>
          </cell>
          <cell r="B3464" t="str">
            <v>PA CARREGADEIRA SOBRE RODAS, POTENCIA LIQUIDA 128 HP, CAPACIDADE DA CACAMBA DE 1,7 A 2,8 M3, PESO OPERACIONAL MAXIMO DE 11632 KG</v>
          </cell>
          <cell r="C3464" t="str">
            <v xml:space="preserve">UN    </v>
          </cell>
          <cell r="D3464" t="str">
            <v>366.628,00</v>
          </cell>
        </row>
        <row r="3465">
          <cell r="A3465">
            <v>4263</v>
          </cell>
          <cell r="B3465" t="str">
            <v>PA CARREGADEIRA SOBRE RODAS, POTENCIA LIQUIDA 197 HP, CAPACIDADE DA CACAMBA DE 2,5 A 3,5 M3, PESO OPERACIONAL MAXIMO DE 18338 KG</v>
          </cell>
          <cell r="C3465" t="str">
            <v xml:space="preserve">UN    </v>
          </cell>
          <cell r="D3465" t="str">
            <v>508.390,80</v>
          </cell>
        </row>
        <row r="3466">
          <cell r="A3466">
            <v>36518</v>
          </cell>
          <cell r="B3466" t="str">
            <v>PA CARREGADEIRA SOBRE RODAS, POTENCIA LIQUIDA 213 HP, CAPACIDADE DA CACAMBA DE 1,9 A 3,5 M3, PESO OPERACIONAL MAXIMO DE 19234 KG</v>
          </cell>
          <cell r="C3466" t="str">
            <v xml:space="preserve">UN    </v>
          </cell>
          <cell r="D3466" t="str">
            <v>578.783,37</v>
          </cell>
        </row>
        <row r="3467">
          <cell r="A3467">
            <v>14221</v>
          </cell>
          <cell r="B3467" t="str">
            <v>PA CARREGADEIRA SOBRE RODAS, POTENCIA 152 HP, CAPACIDADE DA CACAMBA DE 1,53 A 2,30 M3, PESO OPERACIONAL MAXIMO DE 10216 KG</v>
          </cell>
          <cell r="C3467" t="str">
            <v xml:space="preserve">UN    </v>
          </cell>
          <cell r="D3467" t="str">
            <v>337.786,58</v>
          </cell>
        </row>
        <row r="3468">
          <cell r="A3468">
            <v>38402</v>
          </cell>
          <cell r="B3468" t="str">
            <v>PA DE LIXO PLASTICA, CABO LONGO</v>
          </cell>
          <cell r="C3468" t="str">
            <v xml:space="preserve">UN    </v>
          </cell>
          <cell r="D3468" t="str">
            <v>5,98</v>
          </cell>
        </row>
        <row r="3469">
          <cell r="A3469">
            <v>3412</v>
          </cell>
          <cell r="B3469" t="str">
            <v>PAINEL DE LA DE VIDRO SEM REVESTIMENTO PSI 20, E = 25 MM, DE 1200 X 600 MM</v>
          </cell>
          <cell r="C3469" t="str">
            <v xml:space="preserve">M2    </v>
          </cell>
          <cell r="D3469" t="str">
            <v>13,77</v>
          </cell>
        </row>
        <row r="3470">
          <cell r="A3470">
            <v>3413</v>
          </cell>
          <cell r="B3470" t="str">
            <v>PAINEL DE LA DE VIDRO SEM REVESTIMENTO PSI 20, E = 50 MM, DE 1200 X 600 MM</v>
          </cell>
          <cell r="C3470" t="str">
            <v xml:space="preserve">M2    </v>
          </cell>
          <cell r="D3470" t="str">
            <v>31,00</v>
          </cell>
        </row>
        <row r="3471">
          <cell r="A3471">
            <v>39744</v>
          </cell>
          <cell r="B3471" t="str">
            <v>PAINEL DE LA DE VIDRO SEM REVESTIMENTO PSI 40, E = 25 MM, DE 1200 X 600 MM</v>
          </cell>
          <cell r="C3471" t="str">
            <v xml:space="preserve">M2    </v>
          </cell>
          <cell r="D3471" t="str">
            <v>24,07</v>
          </cell>
        </row>
        <row r="3472">
          <cell r="A3472">
            <v>39745</v>
          </cell>
          <cell r="B3472" t="str">
            <v>PAINEL DE LA DE VIDRO SEM REVESTIMENTO PSI 40, E = 50 MM, DE 1200 X 600 MM</v>
          </cell>
          <cell r="C3472" t="str">
            <v xml:space="preserve">M2    </v>
          </cell>
          <cell r="D3472" t="str">
            <v>50,81</v>
          </cell>
        </row>
        <row r="3473">
          <cell r="A3473">
            <v>39637</v>
          </cell>
          <cell r="B3473" t="str">
            <v>PAINEL ESTRUTURAL PARA LAJE SECA REVESTIDO EM PLACA CIMENTICIA, DE 1,20 X 2,50 M, E = 23 MM</v>
          </cell>
          <cell r="C3473" t="str">
            <v xml:space="preserve">M2    </v>
          </cell>
          <cell r="D3473" t="str">
            <v>99,45</v>
          </cell>
        </row>
        <row r="3474">
          <cell r="A3474">
            <v>39638</v>
          </cell>
          <cell r="B3474" t="str">
            <v>PAINEL ESTRUTURAL PARA LAJE SECA REVESTIDO EM PLACA CIMENTICIA, DE 1,20 X 2,50 M, E = 40 MM</v>
          </cell>
          <cell r="C3474" t="str">
            <v xml:space="preserve">M2    </v>
          </cell>
          <cell r="D3474" t="str">
            <v>185,19</v>
          </cell>
        </row>
        <row r="3475">
          <cell r="A3475">
            <v>39639</v>
          </cell>
          <cell r="B3475" t="str">
            <v>PAINEL ESTRUTURAL PARA LAJE SECA REVESTIDO EM PLACA CIMENTICIA, DE 1,20 X 2,50 M, E = 55 MM</v>
          </cell>
          <cell r="C3475" t="str">
            <v xml:space="preserve">M2    </v>
          </cell>
          <cell r="D3475" t="str">
            <v>244,16</v>
          </cell>
        </row>
        <row r="3476">
          <cell r="A3476">
            <v>39517</v>
          </cell>
          <cell r="B3476" t="str">
            <v>PAINEL TERMOISOLANTE PARA FECHAMENTOS VERTICAIS (INCLUI PARAFUSOS DE FIXACAO) REVESTIDO EM ACO GALVALUME, LARGURA UTIL DE 1100 MM, REVESTIMENTO COM ESPESSURA DE 0,50 MM, COM PRE-PINTURA NAS DUAS FACES, NUCLEO EM POLIURETANO (PUR) COM ESPESSURA 40/50 MM</v>
          </cell>
          <cell r="C3476" t="str">
            <v xml:space="preserve">M2    </v>
          </cell>
          <cell r="D3476" t="str">
            <v>183,39</v>
          </cell>
        </row>
        <row r="3477">
          <cell r="A3477">
            <v>39518</v>
          </cell>
          <cell r="B3477" t="str">
            <v>PAINEL TERMOISOLANTE PARA FECHAMENTOS VERTICAIS (INCLUI PARAFUSOS DE FIXACAO) REVESTIDO EM ACO GALVALUME, LARGURA UTIL DE 1100 MM, REVESTIMENTO COM ESPESSURA DE 0,50 MM, COM PRE-PINTURA NAS DUAS FACES, NUCLEO EM POLIURETANO (PUR) COM ESPESSURA 70/80 MM</v>
          </cell>
          <cell r="C3477" t="str">
            <v xml:space="preserve">M2    </v>
          </cell>
          <cell r="D3477" t="str">
            <v>217,42</v>
          </cell>
        </row>
        <row r="3478">
          <cell r="A3478">
            <v>38366</v>
          </cell>
          <cell r="B3478" t="str">
            <v>PAPEL KRAFT BETUMADO</v>
          </cell>
          <cell r="C3478" t="str">
            <v xml:space="preserve">M2    </v>
          </cell>
          <cell r="D3478" t="str">
            <v>4,79</v>
          </cell>
        </row>
        <row r="3479">
          <cell r="A3479">
            <v>11703</v>
          </cell>
          <cell r="B3479" t="str">
            <v>PAPELEIRA DE PAREDE EM METAL CROMADO SEM TAMPA</v>
          </cell>
          <cell r="C3479" t="str">
            <v xml:space="preserve">UN    </v>
          </cell>
          <cell r="D3479" t="str">
            <v>27,39</v>
          </cell>
        </row>
        <row r="3480">
          <cell r="A3480">
            <v>37400</v>
          </cell>
          <cell r="B3480" t="str">
            <v>PAPELEIRA PLASTICA TIPO DISPENSER PARA PAPEL HIGIENICO ROLAO</v>
          </cell>
          <cell r="C3480" t="str">
            <v xml:space="preserve">UN    </v>
          </cell>
          <cell r="D3480" t="str">
            <v>56,58</v>
          </cell>
        </row>
        <row r="3481">
          <cell r="A3481">
            <v>25400</v>
          </cell>
          <cell r="B3481" t="str">
            <v>PAR DE TABELAS DE BASQUETE EM COMPENSADO NAVAL DE *1,80 X 1,20* M, COM ARO DE METAL E REDE (SEM SUPORTE DE FIXACAO)</v>
          </cell>
          <cell r="C3481" t="str">
            <v xml:space="preserve">UN    </v>
          </cell>
          <cell r="D3481" t="str">
            <v>1.259,67</v>
          </cell>
        </row>
        <row r="3482">
          <cell r="A3482">
            <v>4272</v>
          </cell>
          <cell r="B3482" t="str">
            <v>PARA-RAIOS DE BAIXA TENSAO, TENSAO DE OPERACAO *280* V , CORRENTE MAXIMA *20* KA</v>
          </cell>
          <cell r="C3482" t="str">
            <v xml:space="preserve">UN    </v>
          </cell>
          <cell r="D3482" t="str">
            <v>92,45</v>
          </cell>
        </row>
        <row r="3483">
          <cell r="A3483">
            <v>4276</v>
          </cell>
          <cell r="B3483" t="str">
            <v>PARA-RAIOS DE DISTRIBUICAO, TENSAO NOMINAL 15 KV, CORRENTE NOMINAL DE DESCARGA 5 KA</v>
          </cell>
          <cell r="C3483" t="str">
            <v xml:space="preserve">UN    </v>
          </cell>
          <cell r="D3483" t="str">
            <v>272,87</v>
          </cell>
        </row>
        <row r="3484">
          <cell r="A3484">
            <v>4273</v>
          </cell>
          <cell r="B3484" t="str">
            <v>PARA-RAIOS DE DISTRIBUICAO, TENSAO NOMINAL 30 KV, CORRENTE NOMINAL DE DESCARGA 10 KA</v>
          </cell>
          <cell r="C3484" t="str">
            <v xml:space="preserve">UN    </v>
          </cell>
          <cell r="D3484" t="str">
            <v>453,29</v>
          </cell>
        </row>
        <row r="3485">
          <cell r="A3485">
            <v>4274</v>
          </cell>
          <cell r="B3485" t="str">
            <v>PARA-RAIOS TIPO FRANKLIN 350 MM, EM LATAO CROMADO, DUAS DESCIDAS, PARA PROTECAO DE EDIFICACOES CONTRA DESCARGAS ATMOSFERICAS</v>
          </cell>
          <cell r="C3485" t="str">
            <v xml:space="preserve">UN    </v>
          </cell>
          <cell r="D3485" t="str">
            <v>105,11</v>
          </cell>
        </row>
        <row r="3486">
          <cell r="A3486">
            <v>39438</v>
          </cell>
          <cell r="B3486" t="str">
            <v>PARAFUSO CABECA TROMBETA E PONTA AGULHA (GN55), COMPRIMENTO 55 MM, EM ACO FOSFATIZADO, PARA FIXAR CHAPA DE GESSO EM PERFIL DRYWALL METALICO MAXIMO 0,7 MM</v>
          </cell>
          <cell r="C3486" t="str">
            <v xml:space="preserve">UN    </v>
          </cell>
          <cell r="D3486" t="str">
            <v>0,18</v>
          </cell>
        </row>
        <row r="3487">
          <cell r="A3487">
            <v>11963</v>
          </cell>
          <cell r="B3487" t="str">
            <v>PARAFUSO DE ACO TIPO CHUMBADOR PARABOLT, DIAMETRO 1/2", COMPRIMENTO 75 MM</v>
          </cell>
          <cell r="C3487" t="str">
            <v xml:space="preserve">UN    </v>
          </cell>
          <cell r="D3487" t="str">
            <v>6,77</v>
          </cell>
        </row>
        <row r="3488">
          <cell r="A3488">
            <v>11964</v>
          </cell>
          <cell r="B3488" t="str">
            <v>PARAFUSO DE ACO TIPO CHUMBADOR PARABOLT, DIAMETRO 3/8", COMPRIMENTO 75 MM</v>
          </cell>
          <cell r="C3488" t="str">
            <v xml:space="preserve">UN    </v>
          </cell>
          <cell r="D3488" t="str">
            <v>1,71</v>
          </cell>
        </row>
        <row r="3489">
          <cell r="A3489">
            <v>4379</v>
          </cell>
          <cell r="B3489" t="str">
            <v>PARAFUSO DE ACO ZINCADO COM ROSCA SOBERBA, CABECA CHATA E FENDA SIMPLES, DIAMETRO 2,5 MM, COMPRIMENTO * 9,5 * MM</v>
          </cell>
          <cell r="C3489" t="str">
            <v xml:space="preserve">UN    </v>
          </cell>
          <cell r="D3489" t="str">
            <v>0,03</v>
          </cell>
        </row>
        <row r="3490">
          <cell r="A3490">
            <v>4377</v>
          </cell>
          <cell r="B3490" t="str">
            <v>PARAFUSO DE ACO ZINCADO COM ROSCA SOBERBA, CABECA CHATA E FENDA SIMPLES, DIAMETRO 4,2 MM, COMPRIMENTO * 32 * MM</v>
          </cell>
          <cell r="C3490" t="str">
            <v xml:space="preserve">UN    </v>
          </cell>
          <cell r="D3490" t="str">
            <v>0,13</v>
          </cell>
        </row>
        <row r="3491">
          <cell r="A3491">
            <v>4356</v>
          </cell>
          <cell r="B3491" t="str">
            <v>PARAFUSO DE ACO ZINCADO COM ROSCA SOBERBA, CABECA CHATA E FENDA SIMPLES, DIAMETRO 4,8 MM, COMPRIMENTO 45 MM</v>
          </cell>
          <cell r="C3491" t="str">
            <v xml:space="preserve">UN    </v>
          </cell>
          <cell r="D3491" t="str">
            <v>0,18</v>
          </cell>
        </row>
        <row r="3492">
          <cell r="A3492">
            <v>13246</v>
          </cell>
          <cell r="B3492" t="str">
            <v>PARAFUSO DE FERRO POLIDO, SEXTAVADO, COM ROSCA INTEIRA, DIAMETRO 5/16", COMPRIMENTO 3/4", COM PORCA E ARRUELA LISA LEVE</v>
          </cell>
          <cell r="C3492" t="str">
            <v xml:space="preserve">UN    </v>
          </cell>
          <cell r="D3492" t="str">
            <v>0,32</v>
          </cell>
        </row>
        <row r="3493">
          <cell r="A3493">
            <v>4346</v>
          </cell>
          <cell r="B3493" t="str">
            <v>PARAFUSO DE FERRO POLIDO, SEXTAVADO, COM ROSCA PARCIAL, DIAMETRO 5/8", COMPRIMENTO 6", COM PORCA E ARRUELA DE PRESSAO MEDIA</v>
          </cell>
          <cell r="C3493" t="str">
            <v xml:space="preserve">UN    </v>
          </cell>
          <cell r="D3493" t="str">
            <v>7,26</v>
          </cell>
        </row>
        <row r="3494">
          <cell r="A3494">
            <v>11955</v>
          </cell>
          <cell r="B3494" t="str">
            <v>PARAFUSO DE LATAO COM ACABAMENTO CROMADO PARA FIXAR PECA SANITARIA, INCLUI PORCA CEGA, ARRUELA E BUCHA DE NYLON TAMANHO S-10</v>
          </cell>
          <cell r="C3494" t="str">
            <v xml:space="preserve">UN    </v>
          </cell>
          <cell r="D3494" t="str">
            <v>3,18</v>
          </cell>
        </row>
        <row r="3495">
          <cell r="A3495">
            <v>11960</v>
          </cell>
          <cell r="B3495" t="str">
            <v>PARAFUSO DE LATAO COM ROSCA SOBERBA, CABECA CHATA E FENDA SIMPLES, DIAMETRO 2,5 MM, COMPRIMENTO 12 MM</v>
          </cell>
          <cell r="C3495" t="str">
            <v xml:space="preserve">UN    </v>
          </cell>
          <cell r="D3495" t="str">
            <v>0,10</v>
          </cell>
        </row>
        <row r="3496">
          <cell r="A3496">
            <v>4333</v>
          </cell>
          <cell r="B3496" t="str">
            <v>PARAFUSO DE LATAO COM ROSCA SOBERBA, CABECA CHATA E FENDA SIMPLES, DIAMETRO 3,2 MM, COMPRIMENTO 16 MM</v>
          </cell>
          <cell r="C3496" t="str">
            <v xml:space="preserve">UN    </v>
          </cell>
          <cell r="D3496" t="str">
            <v>0,18</v>
          </cell>
        </row>
        <row r="3497">
          <cell r="A3497">
            <v>4358</v>
          </cell>
          <cell r="B3497" t="str">
            <v>PARAFUSO DE LATAO COM ROSCA SOBERBA, CABECA CHATA E FENDA SIMPLES, DIAMETRO 4,8 MM, COMPRIMENTO 65 MM</v>
          </cell>
          <cell r="C3497" t="str">
            <v xml:space="preserve">UN    </v>
          </cell>
          <cell r="D3497" t="str">
            <v>1,45</v>
          </cell>
        </row>
        <row r="3498">
          <cell r="A3498">
            <v>39435</v>
          </cell>
          <cell r="B3498" t="str">
            <v>PARAFUSO DRY WALL, EM ACO FOSFATIZADO, CABECA TROMBETA E PONTA AGULHA (TA), COMPRIMENTO 25 MM</v>
          </cell>
          <cell r="C3498" t="str">
            <v xml:space="preserve">UN    </v>
          </cell>
          <cell r="D3498" t="str">
            <v>0,07</v>
          </cell>
        </row>
        <row r="3499">
          <cell r="A3499">
            <v>39436</v>
          </cell>
          <cell r="B3499" t="str">
            <v>PARAFUSO DRY WALL, EM ACO FOSFATIZADO, CABECA TROMBETA E PONTA AGULHA (TA), COMPRIMENTO 35 MM</v>
          </cell>
          <cell r="C3499" t="str">
            <v xml:space="preserve">UN    </v>
          </cell>
          <cell r="D3499" t="str">
            <v>0,12</v>
          </cell>
        </row>
        <row r="3500">
          <cell r="A3500">
            <v>39437</v>
          </cell>
          <cell r="B3500" t="str">
            <v>PARAFUSO DRY WALL, EM ACO FOSFATIZADO, CABECA TROMBETA E PONTA AGULHA (TA), COMPRIMENTO 45 MM</v>
          </cell>
          <cell r="C3500" t="str">
            <v xml:space="preserve">UN    </v>
          </cell>
          <cell r="D3500" t="str">
            <v>0,16</v>
          </cell>
        </row>
        <row r="3501">
          <cell r="A3501">
            <v>39439</v>
          </cell>
          <cell r="B3501" t="str">
            <v>PARAFUSO DRY WALL, EM ACO FOSFATIZADO, CABECA TROMBETA E PONTA BROCA (TB), COMPRIMENTO 25 MM</v>
          </cell>
          <cell r="C3501" t="str">
            <v xml:space="preserve">UN    </v>
          </cell>
          <cell r="D3501" t="str">
            <v>0,11</v>
          </cell>
        </row>
        <row r="3502">
          <cell r="A3502">
            <v>39440</v>
          </cell>
          <cell r="B3502" t="str">
            <v>PARAFUSO DRY WALL, EM ACO FOSFATIZADO, CABECA TROMBETA E PONTA BROCA (TB), COMPRIMENTO 35 MM</v>
          </cell>
          <cell r="C3502" t="str">
            <v xml:space="preserve">UN    </v>
          </cell>
          <cell r="D3502" t="str">
            <v>0,14</v>
          </cell>
        </row>
        <row r="3503">
          <cell r="A3503">
            <v>39441</v>
          </cell>
          <cell r="B3503" t="str">
            <v>PARAFUSO DRY WALL, EM ACO FOSFATIZADO, CABECA TROMBETA E PONTA BROCA (TB), COMPRIMENTO 45 MM</v>
          </cell>
          <cell r="C3503" t="str">
            <v xml:space="preserve">UN    </v>
          </cell>
          <cell r="D3503" t="str">
            <v>0,18</v>
          </cell>
        </row>
        <row r="3504">
          <cell r="A3504">
            <v>39442</v>
          </cell>
          <cell r="B3504" t="str">
            <v>PARAFUSO DRY WALL, EM ACO ZINCADO, CABECA LENTILHA E PONTA AGULHA (LA), LARGURA 4,2 MM, COMPRIMENTO 13 MM</v>
          </cell>
          <cell r="C3504" t="str">
            <v xml:space="preserve">UN    </v>
          </cell>
          <cell r="D3504" t="str">
            <v>0,13</v>
          </cell>
        </row>
        <row r="3505">
          <cell r="A3505">
            <v>39443</v>
          </cell>
          <cell r="B3505" t="str">
            <v>PARAFUSO DRY WALL, EM ACO ZINCADO, CABECA LENTILHA E PONTA BROCA (LB), LARGURA 4,2 MM, COMPRIMENTO 13 MM</v>
          </cell>
          <cell r="C3505" t="str">
            <v xml:space="preserve">UN    </v>
          </cell>
          <cell r="D3505" t="str">
            <v>0,17</v>
          </cell>
        </row>
        <row r="3506">
          <cell r="A3506">
            <v>4329</v>
          </cell>
          <cell r="B3506" t="str">
            <v>PARAFUSO EM ACO GALVANIZADO, TIPO MAQUINA, SEXTAVADO, SEM PORCA, DIAMETRO 1/2", COMPRIMENTO 2"</v>
          </cell>
          <cell r="C3506" t="str">
            <v xml:space="preserve">UN    </v>
          </cell>
          <cell r="D3506" t="str">
            <v>1,55</v>
          </cell>
        </row>
        <row r="3507">
          <cell r="A3507">
            <v>4383</v>
          </cell>
          <cell r="B3507" t="str">
            <v>PARAFUSO FRANCES METRICO ZINCADO, DIAMETRO 12 MM, COMPRIMENTO 140MM, COM PORCA SEXTAVADA E ARRUELA DE PRESSAO MEDIA</v>
          </cell>
          <cell r="C3507" t="str">
            <v xml:space="preserve">UN    </v>
          </cell>
          <cell r="D3507" t="str">
            <v>14,01</v>
          </cell>
        </row>
        <row r="3508">
          <cell r="A3508">
            <v>4344</v>
          </cell>
          <cell r="B3508" t="str">
            <v>PARAFUSO FRANCES METRICO ZINCADO, DIAMETRO 12 MM, COMPRIMENTO 150 MM, COM PORCA SEXTAVADA E ARRUELA DE PRESSAO MEDIA</v>
          </cell>
          <cell r="C3508" t="str">
            <v xml:space="preserve">UN    </v>
          </cell>
          <cell r="D3508" t="str">
            <v>14,69</v>
          </cell>
        </row>
        <row r="3509">
          <cell r="A3509">
            <v>436</v>
          </cell>
          <cell r="B3509" t="str">
            <v>PARAFUSO FRANCES M16 EM ACO GALVANIZADO, COMPRIMENTO = 150 MM, DIAMETRO = 16 MM, CABECA ABAULADA</v>
          </cell>
          <cell r="C3509" t="str">
            <v xml:space="preserve">UN    </v>
          </cell>
          <cell r="D3509" t="str">
            <v>5,39</v>
          </cell>
        </row>
        <row r="3510">
          <cell r="A3510">
            <v>442</v>
          </cell>
          <cell r="B3510" t="str">
            <v>PARAFUSO FRANCES M16 EM ACO GALVANIZADO, COMPRIMENTO = 45 MM, DIAMETRO = 16 MM, CABECA ABAULADA</v>
          </cell>
          <cell r="C3510" t="str">
            <v xml:space="preserve">UN    </v>
          </cell>
          <cell r="D3510" t="str">
            <v>3,19</v>
          </cell>
        </row>
        <row r="3511">
          <cell r="A3511">
            <v>11953</v>
          </cell>
          <cell r="B3511" t="str">
            <v>PARAFUSO FRANCES ZINCADO, DIAMETRO 1/2'', COMPRIMENTO 2'', COM PORCA E ARRUELA</v>
          </cell>
          <cell r="C3511" t="str">
            <v xml:space="preserve">UN    </v>
          </cell>
          <cell r="D3511" t="str">
            <v>2,33</v>
          </cell>
        </row>
        <row r="3512">
          <cell r="A3512">
            <v>4335</v>
          </cell>
          <cell r="B3512" t="str">
            <v>PARAFUSO FRANCES ZINCADO, DIAMETRO 1/2", COMPRIMENTO 12", COM PORCA E ARRUELA LISA MEDIA</v>
          </cell>
          <cell r="C3512" t="str">
            <v xml:space="preserve">UN    </v>
          </cell>
          <cell r="D3512" t="str">
            <v>9,86</v>
          </cell>
        </row>
        <row r="3513">
          <cell r="A3513">
            <v>4334</v>
          </cell>
          <cell r="B3513" t="str">
            <v>PARAFUSO FRANCES ZINCADO, DIAMETRO 1/2", COMPRIMENTO 15", COM PORCA E ARRUELA LISA MEDIA</v>
          </cell>
          <cell r="C3513" t="str">
            <v xml:space="preserve">UN    </v>
          </cell>
          <cell r="D3513" t="str">
            <v>13,53</v>
          </cell>
        </row>
        <row r="3514">
          <cell r="A3514">
            <v>4343</v>
          </cell>
          <cell r="B3514" t="str">
            <v>PARAFUSO FRANCES ZINCADO, DIAMETRO 1/2", COMPRIMENTO 4", COM PORCA E ARRUELA</v>
          </cell>
          <cell r="C3514" t="str">
            <v xml:space="preserve">UN    </v>
          </cell>
          <cell r="D3514" t="str">
            <v>3,32</v>
          </cell>
        </row>
        <row r="3515">
          <cell r="A3515">
            <v>430</v>
          </cell>
          <cell r="B3515" t="str">
            <v>PARAFUSO M16 EM ACO GALVANIZADO, COMPRIMENTO = 125 MM, DIAMETRO = 16 MM, ROSCA MAQUINA, CABECA QUADRADA</v>
          </cell>
          <cell r="C3515" t="str">
            <v xml:space="preserve">UN    </v>
          </cell>
          <cell r="D3515" t="str">
            <v>4,82</v>
          </cell>
        </row>
        <row r="3516">
          <cell r="A3516">
            <v>441</v>
          </cell>
          <cell r="B3516" t="str">
            <v>PARAFUSO M16 EM ACO GALVANIZADO, COMPRIMENTO = 150 MM, DIAMETRO = 16 MM, ROSCA MAQUINA, CABECA QUADRADA</v>
          </cell>
          <cell r="C3516" t="str">
            <v xml:space="preserve">UN    </v>
          </cell>
          <cell r="D3516" t="str">
            <v>5,31</v>
          </cell>
        </row>
        <row r="3517">
          <cell r="A3517">
            <v>431</v>
          </cell>
          <cell r="B3517" t="str">
            <v>PARAFUSO M16 EM ACO GALVANIZADO, COMPRIMENTO = 200 MM, DIAMETRO = 16 MM, ROSCA MAQUINA, CABECA QUADRADA</v>
          </cell>
          <cell r="C3517" t="str">
            <v xml:space="preserve">UN    </v>
          </cell>
          <cell r="D3517" t="str">
            <v>6,41</v>
          </cell>
        </row>
        <row r="3518">
          <cell r="A3518">
            <v>432</v>
          </cell>
          <cell r="B3518" t="str">
            <v>PARAFUSO M16 EM ACO GALVANIZADO, COMPRIMENTO = 250 MM, DIAMETRO = 16 MM, ROSCA MAQUINA, CABECA QUADRADA</v>
          </cell>
          <cell r="C3518" t="str">
            <v xml:space="preserve">UN    </v>
          </cell>
          <cell r="D3518" t="str">
            <v>7,07</v>
          </cell>
        </row>
        <row r="3519">
          <cell r="A3519">
            <v>429</v>
          </cell>
          <cell r="B3519" t="str">
            <v>PARAFUSO M16 EM ACO GALVANIZADO, COMPRIMENTO = 300 MM, DIAMETRO = 16 MM, ROSCA DUPLA</v>
          </cell>
          <cell r="C3519" t="str">
            <v xml:space="preserve">UN    </v>
          </cell>
          <cell r="D3519" t="str">
            <v>9,54</v>
          </cell>
        </row>
        <row r="3520">
          <cell r="A3520">
            <v>439</v>
          </cell>
          <cell r="B3520" t="str">
            <v>PARAFUSO M16 EM ACO GALVANIZADO, COMPRIMENTO = 300 MM, DIAMETRO = 16 MM, ROSCA MAQUINA, CABECA QUADRADA</v>
          </cell>
          <cell r="C3520" t="str">
            <v xml:space="preserve">UN    </v>
          </cell>
          <cell r="D3520" t="str">
            <v>8,13</v>
          </cell>
        </row>
        <row r="3521">
          <cell r="A3521">
            <v>433</v>
          </cell>
          <cell r="B3521" t="str">
            <v>PARAFUSO M16 EM ACO GALVANIZADO, COMPRIMENTO = 350 MM, DIAMETRO = 16 MM, ROSCA MAQUINA, CABECA QUADRADA</v>
          </cell>
          <cell r="C3521" t="str">
            <v xml:space="preserve">UN    </v>
          </cell>
          <cell r="D3521" t="str">
            <v>9,49</v>
          </cell>
        </row>
        <row r="3522">
          <cell r="A3522">
            <v>437</v>
          </cell>
          <cell r="B3522" t="str">
            <v>PARAFUSO M16 EM ACO GALVANIZADO, COMPRIMENTO = 400 MM, DIAMETRO = 16 MM, ROSCA DUPLA</v>
          </cell>
          <cell r="C3522" t="str">
            <v xml:space="preserve">UN    </v>
          </cell>
          <cell r="D3522" t="str">
            <v>12,61</v>
          </cell>
        </row>
        <row r="3523">
          <cell r="A3523">
            <v>11790</v>
          </cell>
          <cell r="B3523" t="str">
            <v>PARAFUSO M16 EM ACO GALVANIZADO, COMPRIMENTO = 450 MM, DIAMETRO = 16 MM, ROSCA MAQUINA, CABECA QUADRADA</v>
          </cell>
          <cell r="C3523" t="str">
            <v xml:space="preserve">UN    </v>
          </cell>
          <cell r="D3523" t="str">
            <v>14,30</v>
          </cell>
        </row>
        <row r="3524">
          <cell r="A3524">
            <v>428</v>
          </cell>
          <cell r="B3524" t="str">
            <v>PARAFUSO M16 EM ACO GALVANIZADO, COMPRIMENTO = 500 MM, DIAMETRO = 16 MM, ROSCA MAQUINA, COM CABECA SEXTAVADA E PORCA</v>
          </cell>
          <cell r="C3524" t="str">
            <v xml:space="preserve">UN    </v>
          </cell>
          <cell r="D3524" t="str">
            <v>15,55</v>
          </cell>
        </row>
        <row r="3525">
          <cell r="A3525">
            <v>4384</v>
          </cell>
          <cell r="B3525" t="str">
            <v>PARAFUSO NIQUELADO COM ACABAMENTO CROMADO PARA FIXAR PECA SANITARIA, INCLUI PORCA CEGA, ARRUELA E BUCHA DE NYLON TAMANHO S-10</v>
          </cell>
          <cell r="C3525" t="str">
            <v xml:space="preserve">UN    </v>
          </cell>
          <cell r="D3525" t="str">
            <v>16,10</v>
          </cell>
        </row>
        <row r="3526">
          <cell r="A3526">
            <v>4351</v>
          </cell>
          <cell r="B3526" t="str">
            <v>PARAFUSO NIQUELADO 3 1/2" COM ACABAMENTO CROMADO PARA FIXAR PECA SANITARIA, INCLUI PORCA CEGA, ARRUELA E BUCHA DE NYLON TAMANHO S-8</v>
          </cell>
          <cell r="C3526" t="str">
            <v xml:space="preserve">UN    </v>
          </cell>
          <cell r="D3526" t="str">
            <v>11,94</v>
          </cell>
        </row>
        <row r="3527">
          <cell r="A3527">
            <v>11054</v>
          </cell>
          <cell r="B3527" t="str">
            <v>PARAFUSO ROSCA SOBERBA ZINCADO CABECA CHATA FENDA SIMPLES 3,2 X 20 MM (3/4 ")</v>
          </cell>
          <cell r="C3527" t="str">
            <v xml:space="preserve">UN    </v>
          </cell>
          <cell r="D3527" t="str">
            <v>0,04</v>
          </cell>
        </row>
        <row r="3528">
          <cell r="A3528">
            <v>11055</v>
          </cell>
          <cell r="B3528" t="str">
            <v>PARAFUSO ROSCA SOBERBA ZINCADO CABECA CHATA FENDA SIMPLES 3,5 X 25 MM (1 ")</v>
          </cell>
          <cell r="C3528" t="str">
            <v xml:space="preserve">UN    </v>
          </cell>
          <cell r="D3528" t="str">
            <v>0,06</v>
          </cell>
        </row>
        <row r="3529">
          <cell r="A3529">
            <v>11056</v>
          </cell>
          <cell r="B3529" t="str">
            <v>PARAFUSO ROSCA SOBERBA ZINCADO CABECA CHATA FENDA SIMPLES 3,8 X 30 MM (1.1/4 ")</v>
          </cell>
          <cell r="C3529" t="str">
            <v xml:space="preserve">UN    </v>
          </cell>
          <cell r="D3529" t="str">
            <v>0,07</v>
          </cell>
        </row>
        <row r="3530">
          <cell r="A3530">
            <v>11057</v>
          </cell>
          <cell r="B3530" t="str">
            <v>PARAFUSO ROSCA SOBERBA ZINCADO CABECA CHATA FENDA SIMPLES 4,8 X 40 MM (1.1/2 ")</v>
          </cell>
          <cell r="C3530" t="str">
            <v xml:space="preserve">UN    </v>
          </cell>
          <cell r="D3530" t="str">
            <v>0,14</v>
          </cell>
        </row>
        <row r="3531">
          <cell r="A3531">
            <v>11059</v>
          </cell>
          <cell r="B3531" t="str">
            <v>PARAFUSO ROSCA SOBERBA ZINCADO CABECA CHATA FENDA SIMPLES 5,5 X 50 MM (2 ")</v>
          </cell>
          <cell r="C3531" t="str">
            <v xml:space="preserve">UN    </v>
          </cell>
          <cell r="D3531" t="str">
            <v>0,28</v>
          </cell>
        </row>
        <row r="3532">
          <cell r="A3532">
            <v>11058</v>
          </cell>
          <cell r="B3532" t="str">
            <v>PARAFUSO ROSCA SOBERBA ZINCADO CABECA CHATA FENDA SIMPLES 5,5 X 65 MM (2.1/2 ")</v>
          </cell>
          <cell r="C3532" t="str">
            <v xml:space="preserve">UN    </v>
          </cell>
          <cell r="D3532" t="str">
            <v>0,36</v>
          </cell>
        </row>
        <row r="3533">
          <cell r="A3533">
            <v>4380</v>
          </cell>
          <cell r="B3533" t="str">
            <v>PARAFUSO ZINCADO ROSCA SOBERBA 5/16 " X 120 MM PARA TELHA FIBROCIMENTO</v>
          </cell>
          <cell r="C3533" t="str">
            <v xml:space="preserve">UN    </v>
          </cell>
          <cell r="D3533" t="str">
            <v>1,23</v>
          </cell>
        </row>
        <row r="3534">
          <cell r="A3534">
            <v>4299</v>
          </cell>
          <cell r="B3534" t="str">
            <v>PARAFUSO ZINCADO ROSCA SOBERBA, CABECA SEXTAVADA, 5/16 " X 110 MM, PARA FIXACAO DE TELHA EM MADEIRA</v>
          </cell>
          <cell r="C3534" t="str">
            <v xml:space="preserve">UN    </v>
          </cell>
          <cell r="D3534" t="str">
            <v>1,16</v>
          </cell>
        </row>
        <row r="3535">
          <cell r="A3535">
            <v>4304</v>
          </cell>
          <cell r="B3535" t="str">
            <v>PARAFUSO ZINCADO ROSCA SOBERBA, CABECA SEXTAVADA, 5/16 " X 150 MM, PARA FIXACAO DE TELHA EM MADEIRA</v>
          </cell>
          <cell r="C3535" t="str">
            <v xml:space="preserve">UN    </v>
          </cell>
          <cell r="D3535" t="str">
            <v>1,58</v>
          </cell>
        </row>
        <row r="3536">
          <cell r="A3536">
            <v>4305</v>
          </cell>
          <cell r="B3536" t="str">
            <v>PARAFUSO ZINCADO ROSCA SOBERBA, CABECA SEXTAVADA, 5/16 " X 180 MM, PARA FIXACAO DE TELHA EM MADEIRA</v>
          </cell>
          <cell r="C3536" t="str">
            <v xml:space="preserve">UN    </v>
          </cell>
          <cell r="D3536" t="str">
            <v>1,84</v>
          </cell>
        </row>
        <row r="3537">
          <cell r="A3537">
            <v>4306</v>
          </cell>
          <cell r="B3537" t="str">
            <v>PARAFUSO ZINCADO ROSCA SOBERBA, CABECA SEXTAVADA, 5/16 " X 200 MM, PARA FIXACAO DE TELHA EM MADEIRA</v>
          </cell>
          <cell r="C3537" t="str">
            <v xml:space="preserve">UN    </v>
          </cell>
          <cell r="D3537" t="str">
            <v>2,13</v>
          </cell>
        </row>
        <row r="3538">
          <cell r="A3538">
            <v>4308</v>
          </cell>
          <cell r="B3538" t="str">
            <v>PARAFUSO ZINCADO ROSCA SOBERBA, CABECA SEXTAVADA, 5/16 " X 230 MM, PARA FIXACAO DE TELHA EM MADEIRA</v>
          </cell>
          <cell r="C3538" t="str">
            <v xml:space="preserve">UN    </v>
          </cell>
          <cell r="D3538" t="str">
            <v>4,41</v>
          </cell>
        </row>
        <row r="3539">
          <cell r="A3539">
            <v>4302</v>
          </cell>
          <cell r="B3539" t="str">
            <v>PARAFUSO ZINCADO ROSCA SOBERBA, CABECA SEXTAVADA, 5/16 " X 250 MM, PARA FIXACAO DE TELHA EM MADEIRA</v>
          </cell>
          <cell r="C3539" t="str">
            <v xml:space="preserve">UN    </v>
          </cell>
          <cell r="D3539" t="str">
            <v>3,31</v>
          </cell>
        </row>
        <row r="3540">
          <cell r="A3540">
            <v>4300</v>
          </cell>
          <cell r="B3540" t="str">
            <v>PARAFUSO ZINCADO ROSCA SOBERBA, CABECA SEXTAVADA, 5/16 " X 50 MM, PARA FIXACAO DE TELHA EM MADEIRA</v>
          </cell>
          <cell r="C3540" t="str">
            <v xml:space="preserve">UN    </v>
          </cell>
          <cell r="D3540" t="str">
            <v>0,79</v>
          </cell>
        </row>
        <row r="3541">
          <cell r="A3541">
            <v>4301</v>
          </cell>
          <cell r="B3541" t="str">
            <v>PARAFUSO ZINCADO ROSCA SOBERBA, CABECA SEXTAVADA, 5/16 " X 85 MM, PARA FIXACAO DE TELHA EM MADEIRA</v>
          </cell>
          <cell r="C3541" t="str">
            <v xml:space="preserve">UN    </v>
          </cell>
          <cell r="D3541" t="str">
            <v>0,96</v>
          </cell>
        </row>
        <row r="3542">
          <cell r="A3542">
            <v>4320</v>
          </cell>
          <cell r="B3542" t="str">
            <v>PARAFUSO ZINCADO 5/16 " X 250 MM PARA FIXACAO DE TELHA DE FIBROCIMENTO CANALETE 49, INCLUI BUCHA NYLON S-10</v>
          </cell>
          <cell r="C3542" t="str">
            <v xml:space="preserve">UN    </v>
          </cell>
          <cell r="D3542" t="str">
            <v>2,92</v>
          </cell>
        </row>
        <row r="3543">
          <cell r="A3543">
            <v>4318</v>
          </cell>
          <cell r="B3543" t="str">
            <v>PARAFUSO ZINCADO 5/16 " X 85 MM PARA FIXACAO DE TELHA DE FIBROCIMENTO CANALETE 90, INCLUI BUCHA NYLON S-10</v>
          </cell>
          <cell r="C3543" t="str">
            <v xml:space="preserve">UN    </v>
          </cell>
          <cell r="D3543" t="str">
            <v>1,42</v>
          </cell>
        </row>
        <row r="3544">
          <cell r="A3544">
            <v>40547</v>
          </cell>
          <cell r="B3544" t="str">
            <v>PARAFUSO ZINCADO, AUTOBROCANTE, FLANGEADO, 4,2 MM X 19 MM</v>
          </cell>
          <cell r="C3544" t="str">
            <v xml:space="preserve">CENTO </v>
          </cell>
          <cell r="D3544" t="str">
            <v>19,57</v>
          </cell>
        </row>
        <row r="3545">
          <cell r="A3545">
            <v>11962</v>
          </cell>
          <cell r="B3545" t="str">
            <v>PARAFUSO ZINCADO, SEXTAVADO, COM ROSCA INTEIRA, DIAMETRO 1/4", COMPRIMENTO 1/2"</v>
          </cell>
          <cell r="C3545" t="str">
            <v xml:space="preserve">UN    </v>
          </cell>
          <cell r="D3545" t="str">
            <v>0,16</v>
          </cell>
        </row>
        <row r="3546">
          <cell r="A3546">
            <v>4332</v>
          </cell>
          <cell r="B3546" t="str">
            <v>PARAFUSO ZINCADO, SEXTAVADO, COM ROSCA INTEIRA, DIAMETRO 3/8", COMPRIMENTO 2"</v>
          </cell>
          <cell r="C3546" t="str">
            <v xml:space="preserve">UN    </v>
          </cell>
          <cell r="D3546" t="str">
            <v>0,78</v>
          </cell>
        </row>
        <row r="3547">
          <cell r="A3547">
            <v>4331</v>
          </cell>
          <cell r="B3547" t="str">
            <v>PARAFUSO ZINCADO, SEXTAVADO, COM ROSCA INTEIRA, DIAMETRO 5/8", COMPRIMENTO 2 1/4"</v>
          </cell>
          <cell r="C3547" t="str">
            <v xml:space="preserve">UN    </v>
          </cell>
          <cell r="D3547" t="str">
            <v>2,93</v>
          </cell>
        </row>
        <row r="3548">
          <cell r="A3548">
            <v>4336</v>
          </cell>
          <cell r="B3548" t="str">
            <v>PARAFUSO ZINCADO, SEXTAVADO, COM ROSCA INTEIRA, DIAMETRO 5/8", COMPRIMENTO 3", COM PORCA E ARRUELA DE PRESSAO MEDIA</v>
          </cell>
          <cell r="C3548" t="str">
            <v xml:space="preserve">UN    </v>
          </cell>
          <cell r="D3548" t="str">
            <v>3,76</v>
          </cell>
        </row>
        <row r="3549">
          <cell r="A3549">
            <v>13294</v>
          </cell>
          <cell r="B3549" t="str">
            <v>PARAFUSO ZINCADO, SEXTAVADO, COM ROSCA SOBERBA, DIAMETRO 3/8", COMPRIMENTO 80 MM</v>
          </cell>
          <cell r="C3549" t="str">
            <v xml:space="preserve">UN    </v>
          </cell>
          <cell r="D3549" t="str">
            <v>1,07</v>
          </cell>
        </row>
        <row r="3550">
          <cell r="A3550">
            <v>11948</v>
          </cell>
          <cell r="B3550" t="str">
            <v>PARAFUSO ZINCADO, SEXTAVADO, COM ROSCA SOBERBA, DIAMETRO 5/16", COMPRIMENTO 40 MM</v>
          </cell>
          <cell r="C3550" t="str">
            <v xml:space="preserve">UN    </v>
          </cell>
          <cell r="D3550" t="str">
            <v>0,48</v>
          </cell>
        </row>
        <row r="3551">
          <cell r="A3551">
            <v>4382</v>
          </cell>
          <cell r="B3551" t="str">
            <v>PARAFUSO ZINCADO, SEXTAVADO, COM ROSCA SOBERBA, DIAMETRO 5/16", COMPRIMENTO 80 MM</v>
          </cell>
          <cell r="C3551" t="str">
            <v xml:space="preserve">UN    </v>
          </cell>
          <cell r="D3551" t="str">
            <v>0,80</v>
          </cell>
        </row>
        <row r="3552">
          <cell r="A3552">
            <v>4354</v>
          </cell>
          <cell r="B3552" t="str">
            <v>PARAFUSO ZINCADO, SEXTAVADO, GRAU 5, ROSCA INTEIRA, DIAMETRO 1 1/2", COMPRIMENTO 4"</v>
          </cell>
          <cell r="C3552" t="str">
            <v xml:space="preserve">UN    </v>
          </cell>
          <cell r="D3552" t="str">
            <v>33,69</v>
          </cell>
        </row>
        <row r="3553">
          <cell r="A3553">
            <v>40839</v>
          </cell>
          <cell r="B3553" t="str">
            <v>PARAFUSO, ASTM A307 - GRAU A, SEXTAVADO, ZINCADO, DIAMETRO 3/8" (9,52 MM), COMPRIMENTO 1 " (25,4 MM)</v>
          </cell>
          <cell r="C3553" t="str">
            <v xml:space="preserve">CENTO </v>
          </cell>
          <cell r="D3553" t="str">
            <v>81,07</v>
          </cell>
        </row>
        <row r="3554">
          <cell r="A3554">
            <v>40552</v>
          </cell>
          <cell r="B3554" t="str">
            <v>PARAFUSO, AUTO ATARRACHANTE, CABECA CHATA, FENDA SIMPLES, 1/4 (6,35 MM) X 25 MM</v>
          </cell>
          <cell r="C3554" t="str">
            <v xml:space="preserve">CENTO </v>
          </cell>
          <cell r="D3554" t="str">
            <v>33,54</v>
          </cell>
        </row>
        <row r="3555">
          <cell r="A3555">
            <v>40549</v>
          </cell>
          <cell r="B3555" t="str">
            <v>PARAFUSO, COMUM, ASTM A307, SEXTAVADO, DIAMETRO 1/2" (12,7 MM), COMPRIMENTO 1" (25,4 MM)</v>
          </cell>
          <cell r="C3555" t="str">
            <v xml:space="preserve">CENTO </v>
          </cell>
          <cell r="D3555" t="str">
            <v>132,80</v>
          </cell>
        </row>
        <row r="3556">
          <cell r="A3556">
            <v>4385</v>
          </cell>
          <cell r="B3556" t="str">
            <v>PARALELEPIPEDO GRANITICO OU BASALTICO, PARA PAVIMENTACAO, SEM FRETE,  *30 A 35* PECAS POR M2</v>
          </cell>
          <cell r="C3556" t="str">
            <v xml:space="preserve">MIL   </v>
          </cell>
          <cell r="D3556" t="str">
            <v>1.500,00</v>
          </cell>
        </row>
        <row r="3557">
          <cell r="A3557">
            <v>20078</v>
          </cell>
          <cell r="B3557" t="str">
            <v>PASTA LUBRIFICANTE PARA TUBOS E CONEXOES COM JUNTA ELASTICA (USO EM PVC, ACO, POLIETILENO E OUTROS) ( DE *400* G)</v>
          </cell>
          <cell r="C3557" t="str">
            <v xml:space="preserve">UN    </v>
          </cell>
          <cell r="D3557" t="str">
            <v>19,18</v>
          </cell>
        </row>
        <row r="3558">
          <cell r="A3558">
            <v>20079</v>
          </cell>
          <cell r="B3558" t="str">
            <v>PASTA LUBRIFICANTE PARA TUBOS E CONEXOES COM JUNTA ELASTICA (USO EM PVC, ACO, POLIETILENO E OUTROS) (POTE DE 3.500* G)</v>
          </cell>
          <cell r="C3558" t="str">
            <v xml:space="preserve">UN    </v>
          </cell>
          <cell r="D3558" t="str">
            <v>119,64</v>
          </cell>
        </row>
        <row r="3559">
          <cell r="A3559">
            <v>39897</v>
          </cell>
          <cell r="B3559" t="str">
            <v>PASTA PARA SOLDA DE TUBOS E CONEXOES DE COBRE (EMBALAGEM COM 250 G)</v>
          </cell>
          <cell r="C3559" t="str">
            <v xml:space="preserve">UN    </v>
          </cell>
          <cell r="D3559" t="str">
            <v>37,28</v>
          </cell>
        </row>
        <row r="3560">
          <cell r="A3560">
            <v>118</v>
          </cell>
          <cell r="B3560" t="str">
            <v>PASTA VEDA JUNTAS/ROSCA, LATA DE *500* G, PARA INSTALACOES DE GAS E OUTROS</v>
          </cell>
          <cell r="C3560" t="str">
            <v xml:space="preserve">UN    </v>
          </cell>
          <cell r="D3560" t="str">
            <v>72,51</v>
          </cell>
        </row>
        <row r="3561">
          <cell r="A3561">
            <v>4396</v>
          </cell>
          <cell r="B3561" t="str">
            <v>PASTILHA CERAMICA/PORCELANA, REVEST INT/EXT E  PISCINA, CORES BRANCA OU FRIAS, *2,5 X 2,5* CM</v>
          </cell>
          <cell r="C3561" t="str">
            <v xml:space="preserve">M2    </v>
          </cell>
          <cell r="D3561" t="str">
            <v>209,50</v>
          </cell>
        </row>
        <row r="3562">
          <cell r="A3562">
            <v>36881</v>
          </cell>
          <cell r="B3562" t="str">
            <v>PASTILHA CERAMICA/PORCELANA, REVEST INT/EXT E  PISCINA, CORES FRIAS *5 X 5* CM</v>
          </cell>
          <cell r="C3562" t="str">
            <v xml:space="preserve">M2    </v>
          </cell>
          <cell r="D3562" t="str">
            <v>187,21</v>
          </cell>
        </row>
        <row r="3563">
          <cell r="A3563">
            <v>36882</v>
          </cell>
          <cell r="B3563" t="str">
            <v>PASTILHA CERAMICA/PORCELANA, REVEST INT/EXT E  PISCINA, CORES QUENTES *5 X 5* CM</v>
          </cell>
          <cell r="C3563" t="str">
            <v xml:space="preserve">M2    </v>
          </cell>
          <cell r="D3563" t="str">
            <v>218,41</v>
          </cell>
        </row>
        <row r="3564">
          <cell r="A3564">
            <v>4397</v>
          </cell>
          <cell r="B3564" t="str">
            <v>PASTILHA CERAMICA/PORCELANA, REVEST INT/EXT E  PISCINA, CORES QUENTES, *2,5 X 2,5* CM</v>
          </cell>
          <cell r="C3564" t="str">
            <v xml:space="preserve">M2    </v>
          </cell>
          <cell r="D3564" t="str">
            <v>339,72</v>
          </cell>
        </row>
        <row r="3565">
          <cell r="A3565">
            <v>34754</v>
          </cell>
          <cell r="B3565" t="str">
            <v>PASTILHA DE VIDRO CRISTAL, NACIONAL, REVEST INT/EXT E PISCINA, TODAS AS CORES, E MAIOR OU IGUAL A 5 MM  *2,0 X 2,0* CM</v>
          </cell>
          <cell r="C3565" t="str">
            <v xml:space="preserve">M2    </v>
          </cell>
          <cell r="D3565" t="str">
            <v>629,06</v>
          </cell>
        </row>
        <row r="3566">
          <cell r="A3566">
            <v>25962</v>
          </cell>
          <cell r="B3566" t="str">
            <v>PASTILHA DE VIDRO PIGMENTADA *2,0 X 2,0* CM, NACIONAL, PARA REVESTIMENTO INTERNO/EXTERNO E PISCINA, BRANCA OU CORES FRIAS, ESPESSURA MAIOR OU IGUAL A 5 MM</v>
          </cell>
          <cell r="C3566" t="str">
            <v xml:space="preserve">M2    </v>
          </cell>
          <cell r="D3566" t="str">
            <v>398,42</v>
          </cell>
        </row>
        <row r="3567">
          <cell r="A3567">
            <v>34752</v>
          </cell>
          <cell r="B3567" t="str">
            <v>PASTILHA DE VIDRO PIGMENTADA, NACIONAL, REVEST INT/EXT E PISCINA, CORES QUENTES, ESPESSURA MAIOR OU IGUAL A 5 MM  *2,0 X 2,0* CM</v>
          </cell>
          <cell r="C3567" t="str">
            <v xml:space="preserve">M2    </v>
          </cell>
          <cell r="D3567" t="str">
            <v>701,61</v>
          </cell>
        </row>
        <row r="3568">
          <cell r="A3568">
            <v>4751</v>
          </cell>
          <cell r="B3568" t="str">
            <v>PASTILHEIRO</v>
          </cell>
          <cell r="C3568" t="str">
            <v xml:space="preserve">H     </v>
          </cell>
          <cell r="D3568" t="str">
            <v>15,84</v>
          </cell>
        </row>
        <row r="3569">
          <cell r="A3569">
            <v>41066</v>
          </cell>
          <cell r="B3569" t="str">
            <v>PASTILHEIRO (MENSALISTA)</v>
          </cell>
          <cell r="C3569" t="str">
            <v xml:space="preserve">MES   </v>
          </cell>
          <cell r="D3569" t="str">
            <v>2.764,31</v>
          </cell>
        </row>
        <row r="3570">
          <cell r="A3570">
            <v>39604</v>
          </cell>
          <cell r="B3570" t="str">
            <v>PATCH CORD, CATEGORIA 5 E, EXTENSAO DE 1,50 M</v>
          </cell>
          <cell r="C3570" t="str">
            <v xml:space="preserve">UN    </v>
          </cell>
          <cell r="D3570" t="str">
            <v>9,72</v>
          </cell>
        </row>
        <row r="3571">
          <cell r="A3571">
            <v>39605</v>
          </cell>
          <cell r="B3571" t="str">
            <v>PATCH CORD, CATEGORIA 5 E, EXTENSAO DE 2,50 M</v>
          </cell>
          <cell r="C3571" t="str">
            <v xml:space="preserve">UN    </v>
          </cell>
          <cell r="D3571" t="str">
            <v>13,49</v>
          </cell>
        </row>
        <row r="3572">
          <cell r="A3572">
            <v>39606</v>
          </cell>
          <cell r="B3572" t="str">
            <v>PATCH CORD, CATEGORIA 6, EXTENSAO DE 1,50 M</v>
          </cell>
          <cell r="C3572" t="str">
            <v xml:space="preserve">UN    </v>
          </cell>
          <cell r="D3572" t="str">
            <v>17,13</v>
          </cell>
        </row>
        <row r="3573">
          <cell r="A3573">
            <v>39607</v>
          </cell>
          <cell r="B3573" t="str">
            <v>PATCH CORD, CATEGORIA 6, EXTENSAO DE 2,50 M</v>
          </cell>
          <cell r="C3573" t="str">
            <v xml:space="preserve">UN    </v>
          </cell>
          <cell r="D3573" t="str">
            <v>19,65</v>
          </cell>
        </row>
        <row r="3574">
          <cell r="A3574">
            <v>39594</v>
          </cell>
          <cell r="B3574" t="str">
            <v>PATCH PANEL, 24 PORTAS, CATEGORIA 5E, COM RACKS DE 19" E 1 U DE ALTURA</v>
          </cell>
          <cell r="C3574" t="str">
            <v xml:space="preserve">UN    </v>
          </cell>
          <cell r="D3574" t="str">
            <v>186,10</v>
          </cell>
        </row>
        <row r="3575">
          <cell r="A3575">
            <v>39596</v>
          </cell>
          <cell r="B3575" t="str">
            <v>PATCH PANEL, 24 PORTAS, CATEGORIA 6, COM RACKS DE 19" E 1 U DE ALTURA</v>
          </cell>
          <cell r="C3575" t="str">
            <v xml:space="preserve">UN    </v>
          </cell>
          <cell r="D3575" t="str">
            <v>324,36</v>
          </cell>
        </row>
        <row r="3576">
          <cell r="A3576">
            <v>39595</v>
          </cell>
          <cell r="B3576" t="str">
            <v>PATCH PANEL, 48 PORTAS, CATEGORIA 5E, COM RACKS DE 19" E 2 U DE ALTURA</v>
          </cell>
          <cell r="C3576" t="str">
            <v xml:space="preserve">UN    </v>
          </cell>
          <cell r="D3576" t="str">
            <v>272,27</v>
          </cell>
        </row>
        <row r="3577">
          <cell r="A3577">
            <v>39597</v>
          </cell>
          <cell r="B3577" t="str">
            <v>PATCH PANEL, 48 PORTAS, CATEGORIA 6, COM RACKS DE 19" E 2 U DE ALTURA</v>
          </cell>
          <cell r="C3577" t="str">
            <v xml:space="preserve">UN    </v>
          </cell>
          <cell r="D3577" t="str">
            <v>437,42</v>
          </cell>
        </row>
        <row r="3578">
          <cell r="A3578">
            <v>20209</v>
          </cell>
          <cell r="B3578" t="str">
            <v>PECA DE MADEIRA APARELHADA *7,5 X 7,5* CM (3 X 3 ") MACARANDUBA, ANGELIM OU EQUIVALENTE DA REGIAO</v>
          </cell>
          <cell r="C3578" t="str">
            <v xml:space="preserve">M     </v>
          </cell>
          <cell r="D3578" t="str">
            <v>14,95</v>
          </cell>
        </row>
        <row r="3579">
          <cell r="A3579">
            <v>4433</v>
          </cell>
          <cell r="B3579" t="str">
            <v>PECA DE MADEIRA NAO APARELHADA *7,5 X 7,5* CM (3 X 3 ") MACARANDUBA, ANGELIM OU EQUIVALENTE DA REGIAO</v>
          </cell>
          <cell r="C3579" t="str">
            <v xml:space="preserve">M     </v>
          </cell>
          <cell r="D3579" t="str">
            <v>10,88</v>
          </cell>
        </row>
        <row r="3580">
          <cell r="A3580">
            <v>10731</v>
          </cell>
          <cell r="B3580" t="str">
            <v>PEDRA ARDOSIA, CINZA, *40 X 40* CM, E= *1 CM</v>
          </cell>
          <cell r="C3580" t="str">
            <v xml:space="preserve">M2    </v>
          </cell>
          <cell r="D3580" t="str">
            <v>24,67</v>
          </cell>
        </row>
        <row r="3581">
          <cell r="A3581">
            <v>4704</v>
          </cell>
          <cell r="B3581" t="str">
            <v>PEDRA ARDOSIA, CINZA, 20  X  40 CM,  E=  *1 CM</v>
          </cell>
          <cell r="C3581" t="str">
            <v xml:space="preserve">M2    </v>
          </cell>
          <cell r="D3581" t="str">
            <v>22,26</v>
          </cell>
        </row>
        <row r="3582">
          <cell r="A3582">
            <v>10730</v>
          </cell>
          <cell r="B3582" t="str">
            <v>PEDRA ARDOSIA, CINZA, 30  X  30,  E= *1 CM</v>
          </cell>
          <cell r="C3582" t="str">
            <v xml:space="preserve">M2    </v>
          </cell>
          <cell r="D3582" t="str">
            <v>23,85</v>
          </cell>
        </row>
        <row r="3583">
          <cell r="A3583">
            <v>4729</v>
          </cell>
          <cell r="B3583" t="str">
            <v>PEDRA BRITADA GRADUADA, CLASSIFICADA (POSTO PEDREIRA/FORNECEDOR, SEM FRETE)</v>
          </cell>
          <cell r="C3583" t="str">
            <v xml:space="preserve">M3    </v>
          </cell>
          <cell r="D3583" t="str">
            <v>81,74</v>
          </cell>
        </row>
        <row r="3584">
          <cell r="A3584">
            <v>4720</v>
          </cell>
          <cell r="B3584" t="str">
            <v>PEDRA BRITADA N. 0, OU PEDRISCO (4,8 A 9,5 MM) POSTO PEDREIRA/FORNECEDOR, SEM FRETE</v>
          </cell>
          <cell r="C3584" t="str">
            <v xml:space="preserve">M3    </v>
          </cell>
          <cell r="D3584" t="str">
            <v>89,38</v>
          </cell>
        </row>
        <row r="3585">
          <cell r="A3585">
            <v>4721</v>
          </cell>
          <cell r="B3585" t="str">
            <v>PEDRA BRITADA N. 1 (9,5 a 19 MM) POSTO PEDREIRA/FORNECEDOR, SEM FRETE</v>
          </cell>
          <cell r="C3585" t="str">
            <v xml:space="preserve">M3    </v>
          </cell>
          <cell r="D3585" t="str">
            <v>70,00</v>
          </cell>
        </row>
        <row r="3586">
          <cell r="A3586">
            <v>4718</v>
          </cell>
          <cell r="B3586" t="str">
            <v>PEDRA BRITADA N. 2 (19 A 38 MM) POSTO PEDREIRA/FORNECEDOR, SEM FRETE</v>
          </cell>
          <cell r="C3586" t="str">
            <v xml:space="preserve">M3    </v>
          </cell>
          <cell r="D3586" t="str">
            <v>70,00</v>
          </cell>
        </row>
        <row r="3587">
          <cell r="A3587">
            <v>4722</v>
          </cell>
          <cell r="B3587" t="str">
            <v>PEDRA BRITADA N. 3 (38 A 50 MM) POSTO PEDREIRA/FORNECEDOR, SEM FRETE</v>
          </cell>
          <cell r="C3587" t="str">
            <v xml:space="preserve">M3    </v>
          </cell>
          <cell r="D3587" t="str">
            <v>70,00</v>
          </cell>
        </row>
        <row r="3588">
          <cell r="A3588">
            <v>4723</v>
          </cell>
          <cell r="B3588" t="str">
            <v>PEDRA BRITADA N. 4 (50 A 76 MM) POSTO PEDREIRA/FORNECEDOR, SEM FRETE</v>
          </cell>
          <cell r="C3588" t="str">
            <v xml:space="preserve">M3    </v>
          </cell>
          <cell r="D3588" t="str">
            <v>76,37</v>
          </cell>
        </row>
        <row r="3589">
          <cell r="A3589">
            <v>4727</v>
          </cell>
          <cell r="B3589" t="str">
            <v>PEDRA BRITADA N. 5 (76 A 100 MM) POSTO PEDREIRA/FORNECEDOR, SEM FRETE</v>
          </cell>
          <cell r="C3589" t="str">
            <v xml:space="preserve">M3    </v>
          </cell>
          <cell r="D3589" t="str">
            <v>78,49</v>
          </cell>
        </row>
        <row r="3590">
          <cell r="A3590">
            <v>4748</v>
          </cell>
          <cell r="B3590" t="str">
            <v>PEDRA BRITADA OU BICA CORRIDA, NAO CLASSIFICADA (POSTO PEDREIRA/FORNECEDOR, SEM FRETE)</v>
          </cell>
          <cell r="C3590" t="str">
            <v xml:space="preserve">M3    </v>
          </cell>
          <cell r="D3590" t="str">
            <v>75,73</v>
          </cell>
        </row>
        <row r="3591">
          <cell r="A3591">
            <v>4730</v>
          </cell>
          <cell r="B3591" t="str">
            <v>PEDRA DE MAO OU PEDRA RACHAO PARA ARRIMO/FUNDACAO (POSTO PEDREIRA/FORNECEDOR, SEM FRETE)</v>
          </cell>
          <cell r="C3591" t="str">
            <v xml:space="preserve">M3    </v>
          </cell>
          <cell r="D3591" t="str">
            <v>73,18</v>
          </cell>
        </row>
        <row r="3592">
          <cell r="A3592">
            <v>13186</v>
          </cell>
          <cell r="B3592" t="str">
            <v>PEDRA GRANITICA OU BASALTICA IRREGULAR, FAIXA GRANULOMETRICA 100 A 150 MM PARA PAVIMENTACAO OU CALCAMENTO POLIEDRICO, POSTO PEDREIRA / FORNECEDOR (SEM FRETE)</v>
          </cell>
          <cell r="C3592" t="str">
            <v xml:space="preserve">M3    </v>
          </cell>
          <cell r="D3592" t="str">
            <v>89,21</v>
          </cell>
        </row>
        <row r="3593">
          <cell r="A3593">
            <v>10737</v>
          </cell>
          <cell r="B3593" t="str">
            <v>PEDRA GRANITICA OU BASALTO, CACO, RETALHO, CAVACO, TIPO MIRACEMA, MADEIRA, PADUANA, RACHINHA, SANTA ISABEL OU OUTRAS SIMILARES, E=  *1,0 A *2,0 CM</v>
          </cell>
          <cell r="C3593" t="str">
            <v xml:space="preserve">M2    </v>
          </cell>
          <cell r="D3593" t="str">
            <v>77,52</v>
          </cell>
        </row>
        <row r="3594">
          <cell r="A3594">
            <v>10734</v>
          </cell>
          <cell r="B3594" t="str">
            <v>PEDRA GRANITICA, SERRADA, TIPO MIRACEMA, MADEIRA, PADUANA, RACHINHA, SANTA ISABEL OU OUTRAS SIMILARES, *11,5 X  *23 CM, E=  *1,0 A *2,0 CM</v>
          </cell>
          <cell r="C3594" t="str">
            <v xml:space="preserve">M2    </v>
          </cell>
          <cell r="D3594" t="str">
            <v>46,11</v>
          </cell>
        </row>
        <row r="3595">
          <cell r="A3595">
            <v>4708</v>
          </cell>
          <cell r="B3595" t="str">
            <v>PEDRA PORTUGUESA  OU PETIT PAVE, BRANCA OU PRETA</v>
          </cell>
          <cell r="C3595" t="str">
            <v xml:space="preserve">M2    </v>
          </cell>
          <cell r="D3595" t="str">
            <v>89,45</v>
          </cell>
        </row>
        <row r="3596">
          <cell r="A3596">
            <v>4712</v>
          </cell>
          <cell r="B3596" t="str">
            <v>PEDRA QUARTZITO OU CALCARIO LAMINADO, CACO, TIPO CARIRI, ITACOLOMI, LAGOA SANTA, LUMINARIA, PIRENOPOLIS, SAO TOME OU OUTRAS SIMILARES DA REGIAO, E=  *1,5 A *2,5 CM</v>
          </cell>
          <cell r="C3596" t="str">
            <v xml:space="preserve">M2    </v>
          </cell>
          <cell r="D3596" t="str">
            <v>43,73</v>
          </cell>
        </row>
        <row r="3597">
          <cell r="A3597">
            <v>4710</v>
          </cell>
          <cell r="B3597" t="str">
            <v>PEDRA QUARTZITO OU CALCARIO LAMINADO, SERRADA, TIPO CARIRI, ITACOLOMI, LAGOA SANTA, LUMINARIA, PIRENOPOLIS, SAO TOME OU OUTRAS SIMILARES DA REGIAO, *20 X *40 CM, E=  *1,5 A *2,5 CM</v>
          </cell>
          <cell r="C3597" t="str">
            <v xml:space="preserve">M2    </v>
          </cell>
          <cell r="D3597" t="str">
            <v>140,24</v>
          </cell>
        </row>
        <row r="3598">
          <cell r="A3598">
            <v>4746</v>
          </cell>
          <cell r="B3598" t="str">
            <v>PEDREGULHO OU PICARRA DE JAZIDA, AO NATURAL, PARA BASE DE PAVIMENTACAO (RETIRADO NA JAZIDA, SEM TRANSPORTE)</v>
          </cell>
          <cell r="C3598" t="str">
            <v xml:space="preserve">M3    </v>
          </cell>
          <cell r="D3598" t="str">
            <v>67,88</v>
          </cell>
        </row>
        <row r="3599">
          <cell r="A3599">
            <v>4750</v>
          </cell>
          <cell r="B3599" t="str">
            <v>PEDREIRO</v>
          </cell>
          <cell r="C3599" t="str">
            <v xml:space="preserve">H     </v>
          </cell>
          <cell r="D3599" t="str">
            <v>13,22</v>
          </cell>
        </row>
        <row r="3600">
          <cell r="A3600">
            <v>41065</v>
          </cell>
          <cell r="B3600" t="str">
            <v>PEDREIRO (MENSALISTA)</v>
          </cell>
          <cell r="C3600" t="str">
            <v xml:space="preserve">MES   </v>
          </cell>
          <cell r="D3600" t="str">
            <v>2.304,26</v>
          </cell>
        </row>
        <row r="3601">
          <cell r="A3601">
            <v>34747</v>
          </cell>
          <cell r="B3601" t="str">
            <v>PEITORIL EM MARMORE, POLIDO, BRANCO COMUM, L= *15* CM, E=  *2,0* CM, COM PINGADEIRA</v>
          </cell>
          <cell r="C3601" t="str">
            <v xml:space="preserve">M     </v>
          </cell>
          <cell r="D3601" t="str">
            <v>64,94</v>
          </cell>
        </row>
        <row r="3602">
          <cell r="A3602">
            <v>4826</v>
          </cell>
          <cell r="B3602" t="str">
            <v>PEITORIL EM MARMORE, POLIDO, BRANCO COMUM, L= *15* CM, E=  *3* CM, CORTE RETO</v>
          </cell>
          <cell r="C3602" t="str">
            <v xml:space="preserve">M     </v>
          </cell>
          <cell r="D3602" t="str">
            <v>69,83</v>
          </cell>
        </row>
        <row r="3603">
          <cell r="A3603">
            <v>41975</v>
          </cell>
          <cell r="B3603" t="str">
            <v>PEITORIL PRE-MOLDADO EM GRANILITE, MARMORITE OU GRANITINA, L = *15* CM</v>
          </cell>
          <cell r="C3603" t="str">
            <v xml:space="preserve">M2    </v>
          </cell>
          <cell r="D3603" t="str">
            <v>71,30</v>
          </cell>
        </row>
        <row r="3604">
          <cell r="A3604">
            <v>4825</v>
          </cell>
          <cell r="B3604" t="str">
            <v>PEITORIL/ SOLEIRA EM MARMORE, POLIDO, BRANCO COMUM, L= *25* CM, E=  *3* CM, CORTE RETO</v>
          </cell>
          <cell r="C3604" t="str">
            <v xml:space="preserve">M     </v>
          </cell>
          <cell r="D3604" t="str">
            <v>96,65</v>
          </cell>
        </row>
        <row r="3605">
          <cell r="A3605">
            <v>34744</v>
          </cell>
          <cell r="B3605" t="str">
            <v>PELICULA REFLETIVA, GT 7 ANOS PARA SINALIZACAO VERTICAL</v>
          </cell>
          <cell r="C3605" t="str">
            <v xml:space="preserve">M2    </v>
          </cell>
          <cell r="D3605" t="str">
            <v>27,90</v>
          </cell>
        </row>
        <row r="3606">
          <cell r="A3606">
            <v>39430</v>
          </cell>
          <cell r="B3606" t="str">
            <v>PENDURAL OU PRESILHA REGULADORA, EM ACO GALVANIZADO, COM CORPO, MOLA E REBITE, PARA PERFIL TIPO CANALETA DE ESTRUTURA EM FORROS DRYWALL</v>
          </cell>
          <cell r="C3606" t="str">
            <v xml:space="preserve">UN    </v>
          </cell>
          <cell r="D3606" t="str">
            <v>1,18</v>
          </cell>
        </row>
        <row r="3607">
          <cell r="A3607">
            <v>39573</v>
          </cell>
          <cell r="B3607" t="str">
            <v>PENDURAL OU REGULADOR, COM MOLA, EM ACO GALVANIZADO, PARA PERFIL TIPO T CLICADO DE FORROS REMOVIVEL</v>
          </cell>
          <cell r="C3607" t="str">
            <v xml:space="preserve">UN    </v>
          </cell>
          <cell r="D3607" t="str">
            <v>1,16</v>
          </cell>
        </row>
        <row r="3608">
          <cell r="A3608">
            <v>38410</v>
          </cell>
          <cell r="B3608" t="str">
            <v>PENEIRA ROTATIVA COM MOTOR ELETRICO TRIFASICO DE 2 CV, CILINDRO DE 1 M X 0,60 M, COM FUROS DE 3,17 MM</v>
          </cell>
          <cell r="C3608" t="str">
            <v xml:space="preserve">UN    </v>
          </cell>
          <cell r="D3608" t="str">
            <v>10.018,23</v>
          </cell>
        </row>
        <row r="3609">
          <cell r="A3609">
            <v>41596</v>
          </cell>
          <cell r="B3609" t="str">
            <v>PERFIL "H" DE ACO LAMINADO, "HP" 250 X 62,0</v>
          </cell>
          <cell r="C3609" t="str">
            <v xml:space="preserve">KG    </v>
          </cell>
          <cell r="D3609" t="str">
            <v>6,92</v>
          </cell>
        </row>
        <row r="3610">
          <cell r="A3610">
            <v>41598</v>
          </cell>
          <cell r="B3610" t="str">
            <v>PERFIL "H" DE ACO LAMINADO, "HP" 310 X 79,0</v>
          </cell>
          <cell r="C3610" t="str">
            <v xml:space="preserve">KG    </v>
          </cell>
          <cell r="D3610" t="str">
            <v>6,92</v>
          </cell>
        </row>
        <row r="3611">
          <cell r="A3611">
            <v>41594</v>
          </cell>
          <cell r="B3611" t="str">
            <v>PERFIL "H" DE ACO LAMINADO, "W" 200 X 35,9</v>
          </cell>
          <cell r="C3611" t="str">
            <v xml:space="preserve">KG    </v>
          </cell>
          <cell r="D3611" t="str">
            <v>7,03</v>
          </cell>
        </row>
        <row r="3612">
          <cell r="A3612">
            <v>43663</v>
          </cell>
          <cell r="B3612" t="str">
            <v>PERFIL "I" DE ACO LAMINADO, ABAS INCLINADAS, "I" 102 X 12,7</v>
          </cell>
          <cell r="C3612" t="str">
            <v xml:space="preserve">KG    </v>
          </cell>
          <cell r="D3612" t="str">
            <v>5,79</v>
          </cell>
        </row>
        <row r="3613">
          <cell r="A3613">
            <v>4766</v>
          </cell>
          <cell r="B3613" t="str">
            <v>PERFIL "I" DE ACO LAMINADO, ABAS INCLINADAS, "I" 152 X 22</v>
          </cell>
          <cell r="C3613" t="str">
            <v xml:space="preserve">KG    </v>
          </cell>
          <cell r="D3613" t="str">
            <v>5,45</v>
          </cell>
        </row>
        <row r="3614">
          <cell r="A3614">
            <v>43664</v>
          </cell>
          <cell r="B3614" t="str">
            <v>PERFIL "I" DE ACO LAMINADO, ABAS INCLINADAS, "I" 203 X 34,3</v>
          </cell>
          <cell r="C3614" t="str">
            <v xml:space="preserve">KG    </v>
          </cell>
          <cell r="D3614" t="str">
            <v>5,82</v>
          </cell>
        </row>
        <row r="3615">
          <cell r="A3615">
            <v>43082</v>
          </cell>
          <cell r="B3615" t="str">
            <v>PERFIL "I" DE ACO LAMINADO, ABAS PARALELAS, "W", QUALQUER BITOLA</v>
          </cell>
          <cell r="C3615" t="str">
            <v xml:space="preserve">KG    </v>
          </cell>
          <cell r="D3615" t="str">
            <v>6,35</v>
          </cell>
        </row>
        <row r="3616">
          <cell r="A3616">
            <v>43665</v>
          </cell>
          <cell r="B3616" t="str">
            <v>PERFIL "U" DE ACO LAMINADO, "U" 102 X 9,3</v>
          </cell>
          <cell r="C3616" t="str">
            <v xml:space="preserve">KG    </v>
          </cell>
          <cell r="D3616" t="str">
            <v>5,45</v>
          </cell>
        </row>
        <row r="3617">
          <cell r="A3617">
            <v>10966</v>
          </cell>
          <cell r="B3617" t="str">
            <v>PERFIL "U" DE ACO LAMINADO, "U" 152 X 15,6</v>
          </cell>
          <cell r="C3617" t="str">
            <v xml:space="preserve">KG    </v>
          </cell>
          <cell r="D3617" t="str">
            <v>5,79</v>
          </cell>
        </row>
        <row r="3618">
          <cell r="A3618">
            <v>43692</v>
          </cell>
          <cell r="B3618" t="str">
            <v>PERFIL "U" EM CHAPA ACO DOBRADA, E = 3,04 MM, H = 20 CM, ABAS = 5 CM (4,47 KG/M)</v>
          </cell>
          <cell r="C3618" t="str">
            <v xml:space="preserve">KG    </v>
          </cell>
          <cell r="D3618" t="str">
            <v>5,79</v>
          </cell>
        </row>
        <row r="3619">
          <cell r="A3619">
            <v>43083</v>
          </cell>
          <cell r="B3619" t="str">
            <v>PERFIL "U" ENRIJECIDO DE ACO GALVANIZADO, DOBRADO, 150 X 60 X 20 MM, E = 3,00 MM OU 200 X 75 X 25 MM, E = 3,75 MM</v>
          </cell>
          <cell r="C3619" t="str">
            <v xml:space="preserve">KG    </v>
          </cell>
          <cell r="D3619" t="str">
            <v>5,50</v>
          </cell>
        </row>
        <row r="3620">
          <cell r="A3620">
            <v>40535</v>
          </cell>
          <cell r="B3620" t="str">
            <v>PERFIL "U" SIMPLES DE ACO GALVANIZADO DOBRADO 75 X *40* MM, E = 2,65 MM</v>
          </cell>
          <cell r="C3620" t="str">
            <v xml:space="preserve">KG    </v>
          </cell>
          <cell r="D3620" t="str">
            <v>5,50</v>
          </cell>
        </row>
        <row r="3621">
          <cell r="A3621">
            <v>39427</v>
          </cell>
          <cell r="B3621" t="str">
            <v>PERFIL CANALETA, FORMATO C, EM ACO ZINCADO, PARA ESTRUTURA FORRO DRYWALL, E = 0,5 MM, *46 X 18* (L X H), COMPRIMENTO 3 M</v>
          </cell>
          <cell r="C3621" t="str">
            <v xml:space="preserve">M     </v>
          </cell>
          <cell r="D3621" t="str">
            <v>3,14</v>
          </cell>
        </row>
        <row r="3622">
          <cell r="A3622">
            <v>39424</v>
          </cell>
          <cell r="B3622" t="str">
            <v>PERFIL CANTONEIRA L, LISA, EM ACO, 25 X 30 MM, E = 0,5 MM, PARA ESTRUTURA DRYWALL</v>
          </cell>
          <cell r="C3622" t="str">
            <v xml:space="preserve">M     </v>
          </cell>
          <cell r="D3622" t="str">
            <v>1,87</v>
          </cell>
        </row>
        <row r="3623">
          <cell r="A3623">
            <v>39425</v>
          </cell>
          <cell r="B3623" t="str">
            <v>PERFIL CANTONEIRA L, PERFURADA, EM ACO, 23 X 23 MM, E = 0,5 MM, PARA ESTRUTURA DRYWALL</v>
          </cell>
          <cell r="C3623" t="str">
            <v xml:space="preserve">M     </v>
          </cell>
          <cell r="D3623" t="str">
            <v>1,84</v>
          </cell>
        </row>
        <row r="3624">
          <cell r="A3624">
            <v>40664</v>
          </cell>
          <cell r="B3624" t="str">
            <v>PERFIL CARTOLA DE ACO GALVANIZADO, *20 X 30 X 10* MM, E =  0,8 MM</v>
          </cell>
          <cell r="C3624" t="str">
            <v xml:space="preserve">KG    </v>
          </cell>
          <cell r="D3624" t="str">
            <v>11,28</v>
          </cell>
        </row>
        <row r="3625">
          <cell r="A3625">
            <v>34360</v>
          </cell>
          <cell r="B3625" t="str">
            <v>PERFIL DE ALUMINIO ANODIZADO</v>
          </cell>
          <cell r="C3625" t="str">
            <v xml:space="preserve">KG    </v>
          </cell>
          <cell r="D3625" t="str">
            <v>30,33</v>
          </cell>
        </row>
        <row r="3626">
          <cell r="A3626">
            <v>20259</v>
          </cell>
          <cell r="B3626" t="str">
            <v>PERFIL DE BORRACHA EPDM MACICO *12 X 15* MM PARA ESQUADRIAS</v>
          </cell>
          <cell r="C3626" t="str">
            <v xml:space="preserve">M     </v>
          </cell>
          <cell r="D3626" t="str">
            <v>8,80</v>
          </cell>
        </row>
        <row r="3627">
          <cell r="A3627">
            <v>14077</v>
          </cell>
          <cell r="B3627" t="str">
            <v>PERFIL ELASTOMERICO PRE-FORMADO EM EPMD, PARA JUNTA DE DILATACAO DE PISOS COM POUCA SOLICITACAO, 15 MM DE LARGURA, MOVIMENTACAO DE *11 A 19* MM</v>
          </cell>
          <cell r="C3627" t="str">
            <v xml:space="preserve">M     </v>
          </cell>
          <cell r="D3627" t="str">
            <v>134,69</v>
          </cell>
        </row>
        <row r="3628">
          <cell r="A3628">
            <v>3678</v>
          </cell>
          <cell r="B3628" t="str">
            <v>PERFIL ELASTOMERICO PRE-FORMADO EM EPMD, PARA JUNTA DE DILATACAO DE USO GERAL EM MEDIAS SOLICITACOES, 8 MM DE LARGURA, MOVIMENTACAO DE *5 A 11* MM</v>
          </cell>
          <cell r="C3628" t="str">
            <v xml:space="preserve">M     </v>
          </cell>
          <cell r="D3628" t="str">
            <v>60,88</v>
          </cell>
        </row>
        <row r="3629">
          <cell r="A3629">
            <v>39418</v>
          </cell>
          <cell r="B3629" t="str">
            <v>PERFIL GUIA, FORMATO U, EM ACO ZINCADO, PARA ESTRUTURA PAREDE DRYWALL, E = 0,5 MM, 48  X 3000 MM (L X C)</v>
          </cell>
          <cell r="C3629" t="str">
            <v xml:space="preserve">M     </v>
          </cell>
          <cell r="D3629" t="str">
            <v>3,51</v>
          </cell>
        </row>
        <row r="3630">
          <cell r="A3630">
            <v>39419</v>
          </cell>
          <cell r="B3630" t="str">
            <v>PERFIL GUIA, FORMATO U, EM ACO ZINCADO, PARA ESTRUTURA PAREDE DRYWALL, E = 0,5 MM, 70 X 3000 MM (L X C)</v>
          </cell>
          <cell r="C3630" t="str">
            <v xml:space="preserve">M     </v>
          </cell>
          <cell r="D3630" t="str">
            <v>4,27</v>
          </cell>
        </row>
        <row r="3631">
          <cell r="A3631">
            <v>39420</v>
          </cell>
          <cell r="B3631" t="str">
            <v>PERFIL GUIA, FORMATO U, EM ACO ZINCADO, PARA ESTRUTURA PAREDE DRYWALL, E = 0,5 MM, 90 X 3000 MM (L X C)</v>
          </cell>
          <cell r="C3631" t="str">
            <v xml:space="preserve">M     </v>
          </cell>
          <cell r="D3631" t="str">
            <v>4,72</v>
          </cell>
        </row>
        <row r="3632">
          <cell r="A3632">
            <v>39571</v>
          </cell>
          <cell r="B3632" t="str">
            <v>PERFIL LONGARINA (PRINCIPAL), T CLICADO, EM ACO, BRANCO, PARA FORRO REMOVIVEL, 24 X 3750 MM (L X C)</v>
          </cell>
          <cell r="C3632" t="str">
            <v xml:space="preserve">M     </v>
          </cell>
          <cell r="D3632" t="str">
            <v>2,85</v>
          </cell>
        </row>
        <row r="3633">
          <cell r="A3633">
            <v>39421</v>
          </cell>
          <cell r="B3633" t="str">
            <v>PERFIL MONTANTE, FORMATO C, EM ACO ZINCADO, PARA ESTRUTURA PAREDE DRYWALL, E = 0,5 MM, 48 X 3000 MM (L X C)</v>
          </cell>
          <cell r="C3633" t="str">
            <v xml:space="preserve">M     </v>
          </cell>
          <cell r="D3633" t="str">
            <v>4,15</v>
          </cell>
        </row>
        <row r="3634">
          <cell r="A3634">
            <v>39422</v>
          </cell>
          <cell r="B3634" t="str">
            <v>PERFIL MONTANTE, FORMATO C, EM ACO ZINCADO, PARA ESTRUTURA PAREDE DRYWALL, E = 0,5 MM, 70 X 3000 MM (L X C)</v>
          </cell>
          <cell r="C3634" t="str">
            <v xml:space="preserve">M     </v>
          </cell>
          <cell r="D3634" t="str">
            <v>4,85</v>
          </cell>
        </row>
        <row r="3635">
          <cell r="A3635">
            <v>39423</v>
          </cell>
          <cell r="B3635" t="str">
            <v>PERFIL MONTANTE, FORMATO C, EM ACO ZINCADO, PARA ESTRUTURA PAREDE DRYWALL, E = 0,5 MM, 90 X 3000 MM (L X C)</v>
          </cell>
          <cell r="C3635" t="str">
            <v xml:space="preserve">M     </v>
          </cell>
          <cell r="D3635" t="str">
            <v>5,63</v>
          </cell>
        </row>
        <row r="3636">
          <cell r="A3636">
            <v>39426</v>
          </cell>
          <cell r="B3636" t="str">
            <v>PERFIL RODAPE DE IMPERMEABILIZACAO, FORMATO L, EM ACO ZINCADO, PARA ESTRUTURA DRYWALL, E = 0,5 MM, 220 X 3000 MM (H X C)</v>
          </cell>
          <cell r="C3636" t="str">
            <v xml:space="preserve">M     </v>
          </cell>
          <cell r="D3636" t="str">
            <v>12,66</v>
          </cell>
        </row>
        <row r="3637">
          <cell r="A3637">
            <v>39429</v>
          </cell>
          <cell r="B3637" t="str">
            <v>PERFIL TABICA ABERTA, PERFURADA, FORMATO Z, EM ACO GALVANIZADO NATURAL, LARGURA APROXIMADA 40 MM, PARA ESTRUTURA FORRO DRYWALL</v>
          </cell>
          <cell r="C3637" t="str">
            <v xml:space="preserve">M     </v>
          </cell>
          <cell r="D3637" t="str">
            <v>3,99</v>
          </cell>
        </row>
        <row r="3638">
          <cell r="A3638">
            <v>39428</v>
          </cell>
          <cell r="B3638" t="str">
            <v>PERFIL TABICA FECHADA, LISA, FORMATO Z, EM ACO GALVANIZADO NATURAL, LARGURA TOTAL NA HORIZONTAL *40* MM, PARA ESTRUTURA FORRO DRYWALL</v>
          </cell>
          <cell r="C3638" t="str">
            <v xml:space="preserve">M     </v>
          </cell>
          <cell r="D3638" t="str">
            <v>3,05</v>
          </cell>
        </row>
        <row r="3639">
          <cell r="A3639">
            <v>39572</v>
          </cell>
          <cell r="B3639" t="str">
            <v>PERFIL TIPO CANTONEIRA EM L, EM ACO GALVANIZADO, BRANCO, PARA FORRO REMOVIVEL, *23* X 3000 MM (L X C)</v>
          </cell>
          <cell r="C3639" t="str">
            <v xml:space="preserve">M     </v>
          </cell>
          <cell r="D3639" t="str">
            <v>2,64</v>
          </cell>
        </row>
        <row r="3640">
          <cell r="A3640">
            <v>39570</v>
          </cell>
          <cell r="B3640" t="str">
            <v>PERFIL TRAVESSA (SECUNDARIO), T CLICADO, EM ACO GALVANIZADO , BRANCO, PARA FORRO REMOVIVEL, 24 X 1250 MM (L X C)</v>
          </cell>
          <cell r="C3640" t="str">
            <v xml:space="preserve">M     </v>
          </cell>
          <cell r="D3640" t="str">
            <v>2,80</v>
          </cell>
        </row>
        <row r="3641">
          <cell r="A3641">
            <v>39569</v>
          </cell>
          <cell r="B3641" t="str">
            <v>PERFIL TRAVESSA (SECUNDARIO), T CLICADO, EM ACO GALVANIZADO, BRANCO, PARA FORRO REMOVIVEL, 24 X 625 MM (L X C)</v>
          </cell>
          <cell r="C3641" t="str">
            <v xml:space="preserve">M     </v>
          </cell>
          <cell r="D3641" t="str">
            <v>2,76</v>
          </cell>
        </row>
        <row r="3642">
          <cell r="A3642">
            <v>11552</v>
          </cell>
          <cell r="B3642" t="str">
            <v>PERFIL U / CANALETA DE ALUMINIO, DE ABAS IGUAIS, 1/2" (1,27 X 1,27 CM), PARA PORTA OU JANELA DE CORRER</v>
          </cell>
          <cell r="C3642" t="str">
            <v xml:space="preserve">M     </v>
          </cell>
          <cell r="D3642" t="str">
            <v>8,34</v>
          </cell>
        </row>
        <row r="3643">
          <cell r="A3643">
            <v>40598</v>
          </cell>
          <cell r="B3643" t="str">
            <v>PERFIL UDC ("U" DOBRADO DE CHAPA) SIMPLES DE ACO LAMINADO, GALVANIZADO, ASTM A36, 127 X 50 MM, E= 3 MM</v>
          </cell>
          <cell r="C3643" t="str">
            <v xml:space="preserve">KG    </v>
          </cell>
          <cell r="D3643" t="str">
            <v>5,36</v>
          </cell>
        </row>
        <row r="3644">
          <cell r="A3644">
            <v>39029</v>
          </cell>
          <cell r="B3644" t="str">
            <v>PERFILADO PERFURADO DUPLO 38 X 76 MM, CHAPA 22</v>
          </cell>
          <cell r="C3644" t="str">
            <v xml:space="preserve">M     </v>
          </cell>
          <cell r="D3644" t="str">
            <v>8,93</v>
          </cell>
        </row>
        <row r="3645">
          <cell r="A3645">
            <v>39028</v>
          </cell>
          <cell r="B3645" t="str">
            <v>PERFILADO PERFURADO SIMPLES 38 X 38 MM, CHAPA 22</v>
          </cell>
          <cell r="C3645" t="str">
            <v xml:space="preserve">M     </v>
          </cell>
          <cell r="D3645" t="str">
            <v>5,20</v>
          </cell>
        </row>
        <row r="3646">
          <cell r="A3646">
            <v>39328</v>
          </cell>
          <cell r="B3646" t="str">
            <v>PERFILADO PERFURADO 19 X 38 MM, CHAPA 22</v>
          </cell>
          <cell r="C3646" t="str">
            <v xml:space="preserve">M     </v>
          </cell>
          <cell r="D3646" t="str">
            <v>2,86</v>
          </cell>
        </row>
        <row r="3647">
          <cell r="A3647">
            <v>38541</v>
          </cell>
          <cell r="B3647" t="str">
            <v>PERFURATRIZ COM TORRE METALICA PARA EXECUCAO DE ESTACA HELICE CONTINUA, PROFUNDIDADE MAXIMA DE 30 M, DIAMETRO MAXIMO DE 800 MM, POTENCIA INSTALADA DE 268 HP, MESA ROTATIVA COM TORQUE MAXIMO DE 170 KNM</v>
          </cell>
          <cell r="C3647" t="str">
            <v xml:space="preserve">UN    </v>
          </cell>
          <cell r="D3647" t="str">
            <v>2.306.710,50</v>
          </cell>
        </row>
        <row r="3648">
          <cell r="A3648">
            <v>38542</v>
          </cell>
          <cell r="B3648" t="str">
            <v>PERFURATRIZ COM TORRE METALICA PARA EXECUCAO DE ESTACA HELICE CONTINUA, PROFUNDIDADE MAXIMA DE 32 M, DIAMETRO MAXIMO DE 1000 MM, POTENCIA INSTALADA DE 350 HP, MESA ROTATIVA COM TORQUE MAXIMO DE 263 KNM</v>
          </cell>
          <cell r="C3648" t="str">
            <v xml:space="preserve">UN    </v>
          </cell>
          <cell r="D3648" t="str">
            <v>3.586.842,08</v>
          </cell>
        </row>
        <row r="3649">
          <cell r="A3649">
            <v>38543</v>
          </cell>
          <cell r="B3649" t="str">
            <v>PERFURATRIZ HIDRAULICA COM TRADO CURTO ACOPLADO, PROFUNDIDADE MAXIMA DE 20 M, DIAMETRO MAXIMO DE 1500 MM, POTENCIA INSTALADA DE 137 HP, MESA ROTATIVA COM TORQUE MAXIMO DE 30 KNM (INCLUI MONTAGEM, NAO INCLUI CAMINHAO)</v>
          </cell>
          <cell r="C3649" t="str">
            <v xml:space="preserve">UN    </v>
          </cell>
          <cell r="D3649" t="str">
            <v>878.157,91</v>
          </cell>
        </row>
        <row r="3650">
          <cell r="A3650">
            <v>40406</v>
          </cell>
          <cell r="B3650" t="str">
            <v>PERFURATRIZ MANUAL, TORQUE MAXIMO 55 KGF.M, POTENCIA 5 CV, COM DIAMETRO MAXIMO 8 1/2" (INCLUI SUPORTE/CHASSI TIPO MESA)</v>
          </cell>
          <cell r="C3650" t="str">
            <v xml:space="preserve">UN    </v>
          </cell>
          <cell r="D3650" t="str">
            <v>51.178,69</v>
          </cell>
        </row>
        <row r="3651">
          <cell r="A3651">
            <v>40789</v>
          </cell>
          <cell r="B3651" t="str">
            <v>PERFURATRIZ MANUAL, TORQUE MAXIMO 83 N.M, POTENCIA 5 CV, COM DIAMETRO MAXIMO 4" (NAO INCLUI SUPORTE / CHASSI)</v>
          </cell>
          <cell r="C3651" t="str">
            <v xml:space="preserve">UN    </v>
          </cell>
          <cell r="D3651" t="str">
            <v>7.375,37</v>
          </cell>
        </row>
        <row r="3652">
          <cell r="A3652">
            <v>40791</v>
          </cell>
          <cell r="B3652" t="str">
            <v>PERFURATRIZ MANUAL, TORQUE MAXIMO 83 N.M, POTENCIA 5 CV, COM DIAMETRO MAXIMO 4", PARA SOLO GRAMPEADO (INCLUI SUPORTE OU CHASSI TIPO MESA)</v>
          </cell>
          <cell r="C3652" t="str">
            <v xml:space="preserve">UN    </v>
          </cell>
          <cell r="D3652" t="str">
            <v>23.088,13</v>
          </cell>
        </row>
        <row r="3653">
          <cell r="A3653">
            <v>11651</v>
          </cell>
          <cell r="B3653" t="str">
            <v>PERFURATRIZ PNEUMATICA MANUAL DE PESO MEDIO, 18KG, COMPRIMENTO DE CURSO DE 6 M, DIAMETRO DO PISTAO DE 5,5 CM</v>
          </cell>
          <cell r="C3653" t="str">
            <v xml:space="preserve">UN    </v>
          </cell>
          <cell r="D3653" t="str">
            <v>12.627,22</v>
          </cell>
        </row>
        <row r="3654">
          <cell r="A3654">
            <v>42002</v>
          </cell>
          <cell r="B3654" t="str">
            <v>PERFURATRIZ ROTATIVA SOBRE ESTEIRA, TORQUE MAXIMO 2500 KGM, POTENCIA 110 HP, MOTOR DIESEL  (COLETADO CAIXA)</v>
          </cell>
          <cell r="C3654" t="str">
            <v xml:space="preserve">UN    </v>
          </cell>
          <cell r="D3654" t="str">
            <v>752.120,60</v>
          </cell>
        </row>
        <row r="3655">
          <cell r="A3655">
            <v>40435</v>
          </cell>
          <cell r="B3655" t="str">
            <v>PERFURATRIZ SOBRE ESTEIRA, TORQUE MAXIMO DE 600 KGF, POTENCIA ENTRE 50 E 60 HP, DIAMETRO MAXIMO DE 10"</v>
          </cell>
          <cell r="C3655" t="str">
            <v xml:space="preserve">UN    </v>
          </cell>
          <cell r="D3655" t="str">
            <v>481.750,00</v>
          </cell>
        </row>
        <row r="3656">
          <cell r="A3656">
            <v>39012</v>
          </cell>
          <cell r="B3656" t="str">
            <v>PERFURATRIZ SOBRE ESTEIRA, TORQUE MAXIMO 600 KGF, PESO MEDIO 1000 KG, POTENCIA 20 HP, DIAMETRO MAXIMO 10"</v>
          </cell>
          <cell r="C3656" t="str">
            <v xml:space="preserve">UN    </v>
          </cell>
          <cell r="D3656" t="str">
            <v>502.639,52</v>
          </cell>
        </row>
        <row r="3657">
          <cell r="A3657">
            <v>13617</v>
          </cell>
          <cell r="B3657" t="str">
            <v>PICAPE CABINE SIMPLES COM MOTOR 1.6 FLEX, CAMBIO MANUAL, POTENCIA 101/104 CV, 2 PORTAS</v>
          </cell>
          <cell r="C3657" t="str">
            <v xml:space="preserve">UN    </v>
          </cell>
          <cell r="D3657" t="str">
            <v>52.939,11</v>
          </cell>
        </row>
        <row r="3658">
          <cell r="A3658">
            <v>5327</v>
          </cell>
          <cell r="B3658" t="str">
            <v>PIGMENTO EM PO PARA ARGAMASSAS, CIMENTOS E OUTROS</v>
          </cell>
          <cell r="C3658" t="str">
            <v xml:space="preserve">KG    </v>
          </cell>
          <cell r="D3658" t="str">
            <v>28,35</v>
          </cell>
        </row>
        <row r="3659">
          <cell r="A3659">
            <v>35274</v>
          </cell>
          <cell r="B3659" t="str">
            <v>PILAR DE MADEIRA NAO APARELHADA *10 X 10* CM, MACARANDUBA, ANGELIM OU EQUIVALENTE DA REGIAO</v>
          </cell>
          <cell r="C3659" t="str">
            <v xml:space="preserve">M     </v>
          </cell>
          <cell r="D3659" t="str">
            <v>33,45</v>
          </cell>
        </row>
        <row r="3660">
          <cell r="A3660">
            <v>35275</v>
          </cell>
          <cell r="B3660" t="str">
            <v>PILAR DE MADEIRA NAO APARELHADA *15 X 15* CM, MACARANDUBA, ANGELIM OU EQUIVALENTE DA REGIAO</v>
          </cell>
          <cell r="C3660" t="str">
            <v xml:space="preserve">M     </v>
          </cell>
          <cell r="D3660" t="str">
            <v>71,44</v>
          </cell>
        </row>
        <row r="3661">
          <cell r="A3661">
            <v>35276</v>
          </cell>
          <cell r="B3661" t="str">
            <v>PILAR DE MADEIRA NAO APARELHADA *20 X 20* CM, MACARANDUBA, ANGELIM OU EQUIVALENTE DA REGIAO</v>
          </cell>
          <cell r="C3661" t="str">
            <v xml:space="preserve">M     </v>
          </cell>
          <cell r="D3661" t="str">
            <v>116,82</v>
          </cell>
        </row>
        <row r="3662">
          <cell r="A3662">
            <v>38386</v>
          </cell>
          <cell r="B3662" t="str">
            <v>PINCEL CHATO (TRINCHA) CERDAS GRIS 1.1/2 " (38 MM)</v>
          </cell>
          <cell r="C3662" t="str">
            <v xml:space="preserve">UN    </v>
          </cell>
          <cell r="D3662" t="str">
            <v>3,75</v>
          </cell>
        </row>
        <row r="3663">
          <cell r="A3663">
            <v>11091</v>
          </cell>
          <cell r="B3663" t="str">
            <v>PINGADEIRA PLASTICA PARA TELHA DE FIBROCIMENTO CANALETE 49/KALHETA OU CANALETE 90/KALHETAO</v>
          </cell>
          <cell r="C3663" t="str">
            <v xml:space="preserve">UN    </v>
          </cell>
          <cell r="D3663" t="str">
            <v>1,41</v>
          </cell>
        </row>
        <row r="3664">
          <cell r="A3664">
            <v>37586</v>
          </cell>
          <cell r="B3664" t="str">
            <v>PINO DE ACO COM ARRUELA CONICA, DIAMETRO ARRUELA = *23* MM E COMP HASTE = *27* MM (ACAO INDIRETA)</v>
          </cell>
          <cell r="C3664" t="str">
            <v xml:space="preserve">CENTO </v>
          </cell>
          <cell r="D3664" t="str">
            <v>39,70</v>
          </cell>
        </row>
        <row r="3665">
          <cell r="A3665">
            <v>37395</v>
          </cell>
          <cell r="B3665" t="str">
            <v>PINO DE ACO COM FURO, HASTE = 27 MM (ACAO DIRETA)</v>
          </cell>
          <cell r="C3665" t="str">
            <v xml:space="preserve">CENTO </v>
          </cell>
          <cell r="D3665" t="str">
            <v>34,13</v>
          </cell>
        </row>
        <row r="3666">
          <cell r="A3666">
            <v>14147</v>
          </cell>
          <cell r="B3666" t="str">
            <v>PINO DE ACO COM ROSCA 1/4 ", COMPRIMENTO DA HASTE = 30 MM E ROSCA = 20 MM (ACAO DIRETA)</v>
          </cell>
          <cell r="C3666" t="str">
            <v xml:space="preserve">CENTO </v>
          </cell>
          <cell r="D3666" t="str">
            <v>45,28</v>
          </cell>
        </row>
        <row r="3667">
          <cell r="A3667">
            <v>37396</v>
          </cell>
          <cell r="B3667" t="str">
            <v>PINO DE ACO LISO 1/4 ", HASTE = *36,5* MM (ACAO DIRETA)</v>
          </cell>
          <cell r="C3667" t="str">
            <v xml:space="preserve">CENTO </v>
          </cell>
          <cell r="D3667" t="str">
            <v>27,93</v>
          </cell>
        </row>
        <row r="3668">
          <cell r="A3668">
            <v>37397</v>
          </cell>
          <cell r="B3668" t="str">
            <v>PINO DE ACO LISO 1/4 ", HASTE = *53* MM (ACAO DIRETA)</v>
          </cell>
          <cell r="C3668" t="str">
            <v xml:space="preserve">CENTO </v>
          </cell>
          <cell r="D3668" t="str">
            <v>29,26</v>
          </cell>
        </row>
        <row r="3669">
          <cell r="A3669">
            <v>444</v>
          </cell>
          <cell r="B3669" t="str">
            <v>PINO ROSCA EXTERNA, EM ACO GALVANIZADO, PARA ISOLADOR DE 15KV, DIAMETRO 25 MM, COMPRIMENTO *290* MM</v>
          </cell>
          <cell r="C3669" t="str">
            <v xml:space="preserve">UN    </v>
          </cell>
          <cell r="D3669" t="str">
            <v>18,64</v>
          </cell>
        </row>
        <row r="3670">
          <cell r="A3670">
            <v>445</v>
          </cell>
          <cell r="B3670" t="str">
            <v>PINO ROSCA EXTERNA, EM ACO GALVANIZADO, PARA ISOLADOR DE 25KV, DIAMETRO 35MM, COMPRIMENTO *320* MM</v>
          </cell>
          <cell r="C3670" t="str">
            <v xml:space="preserve">UN    </v>
          </cell>
          <cell r="D3670" t="str">
            <v>25,51</v>
          </cell>
        </row>
        <row r="3671">
          <cell r="A3671">
            <v>4783</v>
          </cell>
          <cell r="B3671" t="str">
            <v>PINTOR</v>
          </cell>
          <cell r="C3671" t="str">
            <v xml:space="preserve">H     </v>
          </cell>
          <cell r="D3671" t="str">
            <v>13,22</v>
          </cell>
        </row>
        <row r="3672">
          <cell r="A3672">
            <v>41079</v>
          </cell>
          <cell r="B3672" t="str">
            <v>PINTOR (MENSALISTA)</v>
          </cell>
          <cell r="C3672" t="str">
            <v xml:space="preserve">MES   </v>
          </cell>
          <cell r="D3672" t="str">
            <v>2.304,26</v>
          </cell>
        </row>
        <row r="3673">
          <cell r="A3673">
            <v>12874</v>
          </cell>
          <cell r="B3673" t="str">
            <v>PINTOR DE LETREIROS</v>
          </cell>
          <cell r="C3673" t="str">
            <v xml:space="preserve">H     </v>
          </cell>
          <cell r="D3673" t="str">
            <v>15,66</v>
          </cell>
        </row>
        <row r="3674">
          <cell r="A3674">
            <v>41082</v>
          </cell>
          <cell r="B3674" t="str">
            <v>PINTOR DE LETREIROS (MENSALISTA)</v>
          </cell>
          <cell r="C3674" t="str">
            <v xml:space="preserve">MES   </v>
          </cell>
          <cell r="D3674" t="str">
            <v>2.732,29</v>
          </cell>
        </row>
        <row r="3675">
          <cell r="A3675">
            <v>4785</v>
          </cell>
          <cell r="B3675" t="str">
            <v>PINTOR PARA TINTA EPOXI</v>
          </cell>
          <cell r="C3675" t="str">
            <v xml:space="preserve">H     </v>
          </cell>
          <cell r="D3675" t="str">
            <v>14,20</v>
          </cell>
        </row>
        <row r="3676">
          <cell r="A3676">
            <v>41081</v>
          </cell>
          <cell r="B3676" t="str">
            <v>PINTOR PARA TINTA EPOXI (MENSALISTA)</v>
          </cell>
          <cell r="C3676" t="str">
            <v xml:space="preserve">MES   </v>
          </cell>
          <cell r="D3676" t="str">
            <v>2.478,46</v>
          </cell>
        </row>
        <row r="3677">
          <cell r="A3677">
            <v>4801</v>
          </cell>
          <cell r="B3677" t="str">
            <v>PISO DE BORRACHA CANELADO EM PLACAS 50 X 50 CM, E = *3,5* MM, PARA COLA</v>
          </cell>
          <cell r="C3677" t="str">
            <v xml:space="preserve">M2    </v>
          </cell>
          <cell r="D3677" t="str">
            <v>68,84</v>
          </cell>
        </row>
        <row r="3678">
          <cell r="A3678">
            <v>4794</v>
          </cell>
          <cell r="B3678" t="str">
            <v>PISO DE BORRACHA ESPORTIVO EM PLACAS 50 X 50 CM, E = 15 MM, PARA ARGAMASSA, PRETO</v>
          </cell>
          <cell r="C3678" t="str">
            <v xml:space="preserve">M2    </v>
          </cell>
          <cell r="D3678" t="str">
            <v>313,56</v>
          </cell>
        </row>
        <row r="3679">
          <cell r="A3679">
            <v>4796</v>
          </cell>
          <cell r="B3679" t="str">
            <v>PISO DE BORRACHA FRISADO OU PASTILHADO, PRETO, EM PLACAS 50 X 50 CM, E = 7 MM, PARA ARGAMASSA</v>
          </cell>
          <cell r="C3679" t="str">
            <v xml:space="preserve">M2    </v>
          </cell>
          <cell r="D3679" t="str">
            <v>190,45</v>
          </cell>
        </row>
        <row r="3680">
          <cell r="A3680">
            <v>4800</v>
          </cell>
          <cell r="B3680" t="str">
            <v>PISO DE BORRACHA PASTILHADO EM PLACAS 50 X 50 CM, E = *3,5* MM, PARA COLA, PRETO</v>
          </cell>
          <cell r="C3680" t="str">
            <v xml:space="preserve">M2    </v>
          </cell>
          <cell r="D3680" t="str">
            <v>52,37</v>
          </cell>
        </row>
        <row r="3681">
          <cell r="A3681">
            <v>4795</v>
          </cell>
          <cell r="B3681" t="str">
            <v>PISO DE BORRACHA PASTILHADO EM PLACAS 50 X 50 CM, E = 15 MM, PARA ARGAMASSA, PRETO</v>
          </cell>
          <cell r="C3681" t="str">
            <v xml:space="preserve">M2    </v>
          </cell>
          <cell r="D3681" t="str">
            <v>305,23</v>
          </cell>
        </row>
        <row r="3682">
          <cell r="A3682">
            <v>39694</v>
          </cell>
          <cell r="B3682" t="str">
            <v>PISO ELEVADO COM 2 PLACAS DE ACO COM ENCHIMENTO DE CONCRETO CELULAR, INCLUSO BASE/HASTE/CRUZETAS, 60 X 60 CM, H = *28* CM, RESISTENCIA CARGA CONCENTRADA 496 KG (COM COLOCACAO)</v>
          </cell>
          <cell r="C3682" t="str">
            <v xml:space="preserve">M2    </v>
          </cell>
          <cell r="D3682" t="str">
            <v>266,23</v>
          </cell>
        </row>
        <row r="3683">
          <cell r="A3683">
            <v>1292</v>
          </cell>
          <cell r="B3683" t="str">
            <v>PISO EM CERAMICA ESMALTADA EXTRA, PEI MAIOR OU IGUAL A 4, FORMATO MAIOR QUE 2025 CM2</v>
          </cell>
          <cell r="C3683" t="str">
            <v xml:space="preserve">M2    </v>
          </cell>
          <cell r="D3683" t="str">
            <v>48,72</v>
          </cell>
        </row>
        <row r="3684">
          <cell r="A3684">
            <v>1287</v>
          </cell>
          <cell r="B3684" t="str">
            <v>PISO EM CERAMICA ESMALTADA EXTRA, PEI MAIOR OU IGUAL A 4, FORMATO MENOR OU IGUAL A 2025 CM2</v>
          </cell>
          <cell r="C3684" t="str">
            <v xml:space="preserve">M2    </v>
          </cell>
          <cell r="D3684" t="str">
            <v>23,90</v>
          </cell>
        </row>
        <row r="3685">
          <cell r="A3685">
            <v>1297</v>
          </cell>
          <cell r="B3685" t="str">
            <v>PISO EM CERAMICA ESMALTADA, COMERCIAL (PADRAO POPULAR), PEI MAIOR OU IGUAL A 3, FORMATO MENOR OU IGUAL A  2025 CM2</v>
          </cell>
          <cell r="C3685" t="str">
            <v xml:space="preserve">M2    </v>
          </cell>
          <cell r="D3685" t="str">
            <v>19,82</v>
          </cell>
        </row>
        <row r="3686">
          <cell r="A3686">
            <v>4786</v>
          </cell>
          <cell r="B3686" t="str">
            <v>PISO EM GRANILITE, MARMORITE OU GRANITINA, AGREGADO COR PRETO, CINZA, PALHA OU BRANCO, E=  *8* MM (INCLUSO EXECUCAO)</v>
          </cell>
          <cell r="C3686" t="str">
            <v xml:space="preserve">M2    </v>
          </cell>
          <cell r="D3686" t="str">
            <v>82,00</v>
          </cell>
        </row>
        <row r="3687">
          <cell r="A3687">
            <v>10840</v>
          </cell>
          <cell r="B3687" t="str">
            <v>PISO EM GRANITO, POLIDO, TIPO AMENDOA/ AMARELO CAPRI/ AMARELO DOURADO CARIOCA OU OUTROS EQUIVALENTES DA REGIAO, FORMATO MENOR OU IGUAL A 3025 CM2, E=  *2* CM</v>
          </cell>
          <cell r="C3687" t="str">
            <v xml:space="preserve">M2    </v>
          </cell>
          <cell r="D3687" t="str">
            <v>160,00</v>
          </cell>
        </row>
        <row r="3688">
          <cell r="A3688">
            <v>10841</v>
          </cell>
          <cell r="B3688" t="str">
            <v>PISO EM GRANITO, POLIDO, TIPO ANDORINHA/ QUARTZ/ CASTELO/ CORUMBA OU OUTROS EQUIVALENTES DA REGIAO, FORMATO MENOR OU IGUAL A 3025 CM2, E=  *2* CM</v>
          </cell>
          <cell r="C3688" t="str">
            <v xml:space="preserve">M2    </v>
          </cell>
          <cell r="D3688" t="str">
            <v>120,75</v>
          </cell>
        </row>
        <row r="3689">
          <cell r="A3689">
            <v>25980</v>
          </cell>
          <cell r="B3689" t="str">
            <v>PISO EM GRANITO, POLIDO, TIPO MARFIM, DALLAS, CARAVELAS OU OUTROS EQUIVALENTES DA REGIAO, FORMATO MENOR OU IGUAL A 3025 CM2, E=  *2* CM</v>
          </cell>
          <cell r="C3689" t="str">
            <v xml:space="preserve">M2    </v>
          </cell>
          <cell r="D3689" t="str">
            <v>154,29</v>
          </cell>
        </row>
        <row r="3690">
          <cell r="A3690">
            <v>10842</v>
          </cell>
          <cell r="B3690" t="str">
            <v>PISO EM GRANITO, POLIDO, TIPO PRETO SAO GABRIEL/ TIJUCA OU OUTROS EQUIVALENTES DA REGIAO, FORMATO MENOR OU IGUAL A 3025 CM2, E=  *2* CM</v>
          </cell>
          <cell r="C3690" t="str">
            <v xml:space="preserve">M2    </v>
          </cell>
          <cell r="D3690" t="str">
            <v>174,42</v>
          </cell>
        </row>
        <row r="3691">
          <cell r="A3691">
            <v>21108</v>
          </cell>
          <cell r="B3691" t="str">
            <v>PISO EM PORCELANATO RETIFICADO EXTRA, FORMATO MENOR OU IGUAL A 2025 CM2</v>
          </cell>
          <cell r="C3691" t="str">
            <v xml:space="preserve">M2    </v>
          </cell>
          <cell r="D3691" t="str">
            <v>64,93</v>
          </cell>
        </row>
        <row r="3692">
          <cell r="A3692">
            <v>38180</v>
          </cell>
          <cell r="B3692" t="str">
            <v>PISO EM REGUA VINILICA SEMIFLEXIVEL, ENCAIXE CLICADO, E = 4 MM (SEM COLOCACAO)</v>
          </cell>
          <cell r="C3692" t="str">
            <v xml:space="preserve">M2    </v>
          </cell>
          <cell r="D3692" t="str">
            <v>153,33</v>
          </cell>
        </row>
        <row r="3693">
          <cell r="A3693">
            <v>40648</v>
          </cell>
          <cell r="B3693" t="str">
            <v>PISO EPOXI AUTONIVELANTE, ESPESSURA *4* MM (INCLUSO EXECUCAO)</v>
          </cell>
          <cell r="C3693" t="str">
            <v xml:space="preserve">M2    </v>
          </cell>
          <cell r="D3693" t="str">
            <v>157,44</v>
          </cell>
        </row>
        <row r="3694">
          <cell r="A3694">
            <v>40649</v>
          </cell>
          <cell r="B3694" t="str">
            <v>PISO EPOXI MULTILAYER, ESPESSURA *2* MM (INCLUSO EXECUCAO)</v>
          </cell>
          <cell r="C3694" t="str">
            <v xml:space="preserve">M2    </v>
          </cell>
          <cell r="D3694" t="str">
            <v>91,70</v>
          </cell>
        </row>
        <row r="3695">
          <cell r="A3695">
            <v>40650</v>
          </cell>
          <cell r="B3695" t="str">
            <v>PISO FULGET (GRANITO LAVADO) EM PLACAS DE *40 X 40* CM (SEM COLOCACAO)</v>
          </cell>
          <cell r="C3695" t="str">
            <v xml:space="preserve">M2    </v>
          </cell>
          <cell r="D3695" t="str">
            <v>118,08</v>
          </cell>
        </row>
        <row r="3696">
          <cell r="A3696">
            <v>40651</v>
          </cell>
          <cell r="B3696" t="str">
            <v>PISO FULGET (GRANITO LAVADO) EM PLACAS DE *75 X 75* CM (SEM COLOCACAO)</v>
          </cell>
          <cell r="C3696" t="str">
            <v xml:space="preserve">M2    </v>
          </cell>
          <cell r="D3696" t="str">
            <v>217,79</v>
          </cell>
        </row>
        <row r="3697">
          <cell r="A3697">
            <v>40652</v>
          </cell>
          <cell r="B3697" t="str">
            <v>PISO FULGET (GRANITO LAVADO) MOLDADO IN LOCO (INCLUSO EXECUCAO)</v>
          </cell>
          <cell r="C3697" t="str">
            <v xml:space="preserve">M2    </v>
          </cell>
          <cell r="D3697" t="str">
            <v>116,76</v>
          </cell>
        </row>
        <row r="3698">
          <cell r="A3698">
            <v>40647</v>
          </cell>
          <cell r="B3698" t="str">
            <v>PISO INDUSTRIAL EM CONCRETO ARMADO DE ACABAMENTO POLIDO, ESPESSURA 12 CM (CIMENTO QUEIMADO) (INCLUSO EXECUCAO)</v>
          </cell>
          <cell r="C3698" t="str">
            <v xml:space="preserve">M2    </v>
          </cell>
          <cell r="D3698" t="str">
            <v>128,57</v>
          </cell>
        </row>
        <row r="3699">
          <cell r="A3699">
            <v>40653</v>
          </cell>
          <cell r="B3699" t="str">
            <v>PISO KORODUR (INCLUSO EXECUCAO)</v>
          </cell>
          <cell r="C3699" t="str">
            <v xml:space="preserve">M2    </v>
          </cell>
          <cell r="D3699" t="str">
            <v>98,40</v>
          </cell>
        </row>
        <row r="3700">
          <cell r="A3700">
            <v>36178</v>
          </cell>
          <cell r="B3700" t="str">
            <v>PISO PODOTATIL DE CONCRETO - DIRECIONAL E ALERTA, *40 X 40 X 2,5* CM</v>
          </cell>
          <cell r="C3700" t="str">
            <v xml:space="preserve">UN    </v>
          </cell>
          <cell r="D3700" t="str">
            <v>8,67</v>
          </cell>
        </row>
        <row r="3701">
          <cell r="A3701">
            <v>38195</v>
          </cell>
          <cell r="B3701" t="str">
            <v>PISO PORCELANATO, BORDA RETA, EXTRA, FORMATO MAIOR QUE 2025 CM2</v>
          </cell>
          <cell r="C3701" t="str">
            <v xml:space="preserve">M2    </v>
          </cell>
          <cell r="D3701" t="str">
            <v>76,69</v>
          </cell>
        </row>
        <row r="3702">
          <cell r="A3702">
            <v>38181</v>
          </cell>
          <cell r="B3702" t="str">
            <v>PISO TATIL ALERTA OU DIRECIONAL, DE BORRACHA, COLORIDO, 25 X 25 CM, E = 5 MM, PARA COLA</v>
          </cell>
          <cell r="C3702" t="str">
            <v xml:space="preserve">M2    </v>
          </cell>
          <cell r="D3702" t="str">
            <v>209,32</v>
          </cell>
        </row>
        <row r="3703">
          <cell r="A3703">
            <v>38182</v>
          </cell>
          <cell r="B3703" t="str">
            <v>PISO TATIL DE ALERTA OU DIRECIONAL DE BORRACHA, PRETO, 25 X 25 CM, E = 5 MM, PARA COLA</v>
          </cell>
          <cell r="C3703" t="str">
            <v xml:space="preserve">M2    </v>
          </cell>
          <cell r="D3703" t="str">
            <v>199,39</v>
          </cell>
        </row>
        <row r="3704">
          <cell r="A3704">
            <v>38186</v>
          </cell>
          <cell r="B3704" t="str">
            <v>PISO TATIL DE ALERTA OU DIRECIONAL, DE BORRACHA, COLORIDO, 25 X 25 CM, E = 12 MM, PARA ARGAMASSA</v>
          </cell>
          <cell r="C3704" t="str">
            <v xml:space="preserve">M2    </v>
          </cell>
          <cell r="D3704" t="str">
            <v>518,29</v>
          </cell>
        </row>
        <row r="3705">
          <cell r="A3705">
            <v>38185</v>
          </cell>
          <cell r="B3705" t="str">
            <v>PISO TATIL DE ALERTA OU DIRECIONAL, DE BORRACHA, PRETO, 25 X 25 CM, E = 12 MM, PARA ARGAMASSA</v>
          </cell>
          <cell r="C3705" t="str">
            <v xml:space="preserve">M2    </v>
          </cell>
          <cell r="D3705" t="str">
            <v>461,46</v>
          </cell>
        </row>
        <row r="3706">
          <cell r="A3706">
            <v>40654</v>
          </cell>
          <cell r="B3706" t="str">
            <v>PISO URETANO, VERSAO REVESTIMENTO AUTONIVELANTE, ESPESSURA VARIÁVEL DE 3 A 4 MM (INCLUSO EXECUCAO)</v>
          </cell>
          <cell r="C3706" t="str">
            <v xml:space="preserve">M2    </v>
          </cell>
          <cell r="D3706" t="str">
            <v>152,84</v>
          </cell>
        </row>
        <row r="3707">
          <cell r="A3707">
            <v>25981</v>
          </cell>
          <cell r="B3707" t="str">
            <v>PISO/ REVESTIMENTO EM GRANITO, POLIDO, TIPO ANDORINHA/ QUARTZ/ CASTELO/ CORUMBA OU OUTROS EQUIVALENTES DA REGIAO, FORMATO MAIOR OU IGUAL A 3025 CM2, E = *2* CM</v>
          </cell>
          <cell r="C3707" t="str">
            <v xml:space="preserve">M2    </v>
          </cell>
          <cell r="D3707" t="str">
            <v>127,46</v>
          </cell>
        </row>
        <row r="3708">
          <cell r="A3708">
            <v>4822</v>
          </cell>
          <cell r="B3708" t="str">
            <v>PISO/ REVESTIMENTO EM MARMORE, POLIDO, BRANCO COMUM, FORMATO MAIOR OU IGUAL A 3025 CM2, E = *2* CM</v>
          </cell>
          <cell r="C3708" t="str">
            <v xml:space="preserve">M2    </v>
          </cell>
          <cell r="D3708" t="str">
            <v>267,54</v>
          </cell>
        </row>
        <row r="3709">
          <cell r="A3709">
            <v>4818</v>
          </cell>
          <cell r="B3709" t="str">
            <v>PISO/ REVESTIMENTO EM MARMORE, POLIDO, BRANCO COMUM, FORMATO MENOR OU IGUAL A 3025 CM2, E = *2* CM</v>
          </cell>
          <cell r="C3709" t="str">
            <v xml:space="preserve">M2    </v>
          </cell>
          <cell r="D3709" t="str">
            <v>275,00</v>
          </cell>
        </row>
        <row r="3710">
          <cell r="A3710">
            <v>39567</v>
          </cell>
          <cell r="B3710" t="str">
            <v>PLACA / CHAPA DE GESSO ACARTONADO, ACABAMENTO VINILICO LISO EM UMA DAS FACES, COR BRANCA, BORDA QUADRADA, E = 9,5 MM, 625 X 1250 MM (L X C), PARA FORRO REMOVIVEL</v>
          </cell>
          <cell r="C3710" t="str">
            <v xml:space="preserve">M2    </v>
          </cell>
          <cell r="D3710" t="str">
            <v>47,34</v>
          </cell>
        </row>
        <row r="3711">
          <cell r="A3711">
            <v>39566</v>
          </cell>
          <cell r="B3711" t="str">
            <v>PLACA / CHAPA DE GESSO ACARTONADO, ACABAMENTO VINILICO LISO EM UMA DAS FACES, COR BRANCA, BORDA QUADRADA, E = 9,5 MM, 625 X 625 MM (L X C), PARA FORRO REMOVIVEL</v>
          </cell>
          <cell r="C3711" t="str">
            <v xml:space="preserve">M2    </v>
          </cell>
          <cell r="D3711" t="str">
            <v>54,68</v>
          </cell>
        </row>
        <row r="3712">
          <cell r="A3712">
            <v>11062</v>
          </cell>
          <cell r="B3712" t="str">
            <v>PLACA CIMENTICIA LISA E = 10 MM, DE 1,20 X 3,00 M (SEM AMIANTO)</v>
          </cell>
          <cell r="C3712" t="str">
            <v xml:space="preserve">M2    </v>
          </cell>
          <cell r="D3712" t="str">
            <v>71,12</v>
          </cell>
        </row>
        <row r="3713">
          <cell r="A3713">
            <v>11063</v>
          </cell>
          <cell r="B3713" t="str">
            <v>PLACA CIMENTICIA LISA E = 6 MM, DE 1,20 X 3,00 M (SEM AMIANTO)</v>
          </cell>
          <cell r="C3713" t="str">
            <v xml:space="preserve">M2    </v>
          </cell>
          <cell r="D3713" t="str">
            <v>68,85</v>
          </cell>
        </row>
        <row r="3714">
          <cell r="A3714">
            <v>13521</v>
          </cell>
          <cell r="B3714" t="str">
            <v>PLACA DE ACO ESMALTADA PARA  IDENTIFICACAO DE RUA, *45 CM X 20* CM</v>
          </cell>
          <cell r="C3714" t="str">
            <v xml:space="preserve">UN    </v>
          </cell>
          <cell r="D3714" t="str">
            <v>99,00</v>
          </cell>
        </row>
        <row r="3715">
          <cell r="A3715">
            <v>10851</v>
          </cell>
          <cell r="B3715" t="str">
            <v>PLACA DE ACRILICO TRANSPARENTE ADESIVADA PARA SINALIZACAO DE PORTAS, BORDA POLIDA, DE *25 X 8*, E = 6 MM (NAO INCLUI ACESSORIOS PARA FIXACAO)</v>
          </cell>
          <cell r="C3715" t="str">
            <v xml:space="preserve">UN    </v>
          </cell>
          <cell r="D3715" t="str">
            <v>43,99</v>
          </cell>
        </row>
        <row r="3716">
          <cell r="A3716">
            <v>39515</v>
          </cell>
          <cell r="B3716" t="str">
            <v>PLACA DE FIBRA MINERAL PARA FORRO, DE 1250 X 625 MM, E = 15 MM, BORDA RETA, COM PINTURA ANTIMOFO (NAO INCLUI PERFIS)</v>
          </cell>
          <cell r="C3716" t="str">
            <v xml:space="preserve">UN    </v>
          </cell>
          <cell r="D3716" t="str">
            <v>39,88</v>
          </cell>
        </row>
        <row r="3717">
          <cell r="A3717">
            <v>39516</v>
          </cell>
          <cell r="B3717" t="str">
            <v>PLACA DE FIBRA MINERAL PARA FORRO, DE 625 X 625 MM, E = 15 MM, BORDA REBAIXADA PARA PERFIL 24 MM, COM PINTURA ANTIMOFO (NAO INCLUI PERFIS)</v>
          </cell>
          <cell r="C3717" t="str">
            <v xml:space="preserve">UN    </v>
          </cell>
          <cell r="D3717" t="str">
            <v>33,62</v>
          </cell>
        </row>
        <row r="3718">
          <cell r="A3718">
            <v>39514</v>
          </cell>
          <cell r="B3718" t="str">
            <v>PLACA DE FIBRA MINERAL PARA FORRO, DE 625 X 625 MM, E = 15 MM, BORDA RETA, COM PINTURA ANTIMOFO (NAO INCLUI PERFIS)</v>
          </cell>
          <cell r="C3718" t="str">
            <v xml:space="preserve">UN    </v>
          </cell>
          <cell r="D3718" t="str">
            <v>20,92</v>
          </cell>
        </row>
        <row r="3719">
          <cell r="A3719">
            <v>4812</v>
          </cell>
          <cell r="B3719" t="str">
            <v>PLACA DE GESSO PARA FORRO, DE  *60 X 60* CM E ESPESSURA DE 12 MM (30 MM NAS BORDAS) SEM COLOCACAO</v>
          </cell>
          <cell r="C3719" t="str">
            <v xml:space="preserve">M2    </v>
          </cell>
          <cell r="D3719" t="str">
            <v>13,08</v>
          </cell>
        </row>
        <row r="3720">
          <cell r="A3720">
            <v>10849</v>
          </cell>
          <cell r="B3720" t="str">
            <v>PLACA DE INAUGURACAO EM BRONZE *35X 50*CM</v>
          </cell>
          <cell r="C3720" t="str">
            <v xml:space="preserve">UN    </v>
          </cell>
          <cell r="D3720" t="str">
            <v>1.440,01</v>
          </cell>
        </row>
        <row r="3721">
          <cell r="A3721">
            <v>10848</v>
          </cell>
          <cell r="B3721" t="str">
            <v>PLACA DE INAUGURACAO METALICA, *40* CM X *60* CM</v>
          </cell>
          <cell r="C3721" t="str">
            <v xml:space="preserve">UN    </v>
          </cell>
          <cell r="D3721" t="str">
            <v>904,50</v>
          </cell>
        </row>
        <row r="3722">
          <cell r="A3722">
            <v>4813</v>
          </cell>
          <cell r="B3722" t="str">
            <v>PLACA DE OBRA (PARA CONSTRUCAO CIVIL) EM CHAPA GALVANIZADA *N. 22*, ADESIVADA, DE *2,0 X 1,125* M</v>
          </cell>
          <cell r="C3722" t="str">
            <v xml:space="preserve">M2    </v>
          </cell>
          <cell r="D3722" t="str">
            <v>300,00</v>
          </cell>
        </row>
        <row r="3723">
          <cell r="A3723">
            <v>37560</v>
          </cell>
          <cell r="B3723" t="str">
            <v>PLACA DE SINALIZACAO DE SEGURANCA CONTRA INCENDIO - ALERTA, TRIANGULAR, BASE DE *30* CM, EM PVC *2* MM ANTI-CHAMAS (SIMBOLOS, CORES E PICTOGRAMAS CONFORME NBR 13434)</v>
          </cell>
          <cell r="C3723" t="str">
            <v xml:space="preserve">UN    </v>
          </cell>
          <cell r="D3723" t="str">
            <v>37,40</v>
          </cell>
        </row>
        <row r="3724">
          <cell r="A3724">
            <v>37557</v>
          </cell>
          <cell r="B3724" t="str">
            <v>PLACA DE SINALIZACAO DE SEGURANCA CONTRA INCENDIO, FOTOLUMINESCENTE, QUADRADA, *14 X 14* CM, EM PVC *2* MM ANTI-CHAMAS (SIMBOLOS, CORES E PICTOGRAMAS CONFORME NBR 13434)</v>
          </cell>
          <cell r="C3724" t="str">
            <v xml:space="preserve">UN    </v>
          </cell>
          <cell r="D3724" t="str">
            <v>11,36</v>
          </cell>
        </row>
        <row r="3725">
          <cell r="A3725">
            <v>37556</v>
          </cell>
          <cell r="B3725" t="str">
            <v>PLACA DE SINALIZACAO DE SEGURANCA CONTRA INCENDIO, FOTOLUMINESCENTE, QUADRADA, *20 X 20* CM, EM PVC *2* MM ANTI-CHAMAS (SIMBOLOS, CORES E PICTOGRAMAS CONFORME NBR 13434)</v>
          </cell>
          <cell r="C3725" t="str">
            <v xml:space="preserve">UN    </v>
          </cell>
          <cell r="D3725" t="str">
            <v>21,97</v>
          </cell>
        </row>
        <row r="3726">
          <cell r="A3726">
            <v>37559</v>
          </cell>
          <cell r="B3726" t="str">
            <v>PLACA DE SINALIZACAO DE SEGURANCA CONTRA INCENDIO, FOTOLUMINESCENTE, RETANGULAR, *12 X 40* CM, EM PVC *2* MM ANTI-CHAMAS (SIMBOLOS, CORES E PICTOGRAMAS CONFORME NBR 13434)</v>
          </cell>
          <cell r="C3726" t="str">
            <v xml:space="preserve">UN    </v>
          </cell>
          <cell r="D3726" t="str">
            <v>26,95</v>
          </cell>
        </row>
        <row r="3727">
          <cell r="A3727">
            <v>37539</v>
          </cell>
          <cell r="B3727" t="str">
            <v>PLACA DE SINALIZACAO DE SEGURANCA CONTRA INCENDIO, FOTOLUMINESCENTE, RETANGULAR, *13 X 26* CM, EM PVC *2* MM ANTI-CHAMAS (SIMBOLOS, CORES E PICTOGRAMAS CONFORME NBR 13434)</v>
          </cell>
          <cell r="C3727" t="str">
            <v xml:space="preserve">UN    </v>
          </cell>
          <cell r="D3727" t="str">
            <v>19,00</v>
          </cell>
        </row>
        <row r="3728">
          <cell r="A3728">
            <v>37558</v>
          </cell>
          <cell r="B3728" t="str">
            <v>PLACA DE SINALIZACAO DE SEGURANCA CONTRA INCENDIO, FOTOLUMINESCENTE, RETANGULAR, *20 X 40* CM, EM PVC *2* MM ANTI-CHAMAS (SIMBOLOS, CORES E PICTOGRAMAS CONFORME NBR 13434)</v>
          </cell>
          <cell r="C3728" t="str">
            <v xml:space="preserve">UN    </v>
          </cell>
          <cell r="D3728" t="str">
            <v>35,42</v>
          </cell>
        </row>
        <row r="3729">
          <cell r="A3729">
            <v>34723</v>
          </cell>
          <cell r="B3729" t="str">
            <v>PLACA DE SINALIZACAO EM CHAPA DE ACO NUM 16 COM PINTURA REFLETIVA</v>
          </cell>
          <cell r="C3729" t="str">
            <v xml:space="preserve">M2    </v>
          </cell>
          <cell r="D3729" t="str">
            <v>693,00</v>
          </cell>
        </row>
        <row r="3730">
          <cell r="A3730">
            <v>34721</v>
          </cell>
          <cell r="B3730" t="str">
            <v>PLACA DE SINALIZACAO EM CHAPA DE ALUMINIO COM PINTURA REFLETIVA, E = 2 MM</v>
          </cell>
          <cell r="C3730" t="str">
            <v xml:space="preserve">M2    </v>
          </cell>
          <cell r="D3730" t="str">
            <v>864,00</v>
          </cell>
        </row>
        <row r="3731">
          <cell r="A3731">
            <v>4309</v>
          </cell>
          <cell r="B3731" t="str">
            <v>PLACA DE VENTILACAO PARA TELHA DE FIBROCIMENTO CANALETE 49 KALHETA</v>
          </cell>
          <cell r="C3731" t="str">
            <v xml:space="preserve">UN    </v>
          </cell>
          <cell r="D3731" t="str">
            <v>6,35</v>
          </cell>
        </row>
        <row r="3732">
          <cell r="A3732">
            <v>4307</v>
          </cell>
          <cell r="B3732" t="str">
            <v>PLACA DE VENTILACAO PARA TELHA DE FIBROCIMENTO, CANALETE 90 OU KALHETAO</v>
          </cell>
          <cell r="C3732" t="str">
            <v xml:space="preserve">UN    </v>
          </cell>
          <cell r="D3732" t="str">
            <v>10,86</v>
          </cell>
        </row>
        <row r="3733">
          <cell r="A3733">
            <v>10850</v>
          </cell>
          <cell r="B3733" t="str">
            <v>PLACA NUMERACAO RESIDENCIAL EM CHAPA GALVANIZADA ESMALTADA 12 X 18 CM</v>
          </cell>
          <cell r="C3733" t="str">
            <v xml:space="preserve">UN    </v>
          </cell>
          <cell r="D3733" t="str">
            <v>45,00</v>
          </cell>
        </row>
        <row r="3734">
          <cell r="A3734">
            <v>42438</v>
          </cell>
          <cell r="B3734" t="str">
            <v>PLACA ORIENTATIVA SOBRE EXERCÍCIOS, 2,00M X 1,00M, EM TUBO DE ACO CARBONO, PINTURA NO PROCESSO ELETROSTATICO - PARA ACADEMIA AO AR LIVRE / ACADEMIA DA TERCEIRA IDADE - ATI</v>
          </cell>
          <cell r="C3734" t="str">
            <v xml:space="preserve">UN    </v>
          </cell>
          <cell r="D3734" t="str">
            <v>1.163,67</v>
          </cell>
        </row>
        <row r="3735">
          <cell r="A3735">
            <v>4792</v>
          </cell>
          <cell r="B3735" t="str">
            <v>PLACA VINILICA SEMIFLEXIVEL PARA PISOS, E = 3,2 MM, 30 X 30 CM (SEM COLOCACAO)</v>
          </cell>
          <cell r="C3735" t="str">
            <v xml:space="preserve">M2    </v>
          </cell>
          <cell r="D3735" t="str">
            <v>147,19</v>
          </cell>
        </row>
        <row r="3736">
          <cell r="A3736">
            <v>4790</v>
          </cell>
          <cell r="B3736" t="str">
            <v>PLACA VINILICA SEMIFLEXIVEL PARA REVESTIMENTO DE PISOS E PAREDES, E = 2 MM (SEM COLOCACAO)</v>
          </cell>
          <cell r="C3736" t="str">
            <v xml:space="preserve">M2    </v>
          </cell>
          <cell r="D3736" t="str">
            <v>88,50</v>
          </cell>
        </row>
        <row r="3737">
          <cell r="A3737">
            <v>40671</v>
          </cell>
          <cell r="B3737" t="str">
            <v>PLACA/PISO DE CONCRETO POROSO/ PAVIMENTO PERMEAVEL/BLOCO DRENANTE DE CONCRETO, 40 CM X 40 CM, E = 6 CM, COR NATURAL</v>
          </cell>
          <cell r="C3737" t="str">
            <v xml:space="preserve">M2    </v>
          </cell>
          <cell r="D3737" t="str">
            <v>56,95</v>
          </cell>
        </row>
        <row r="3738">
          <cell r="A3738">
            <v>7552</v>
          </cell>
          <cell r="B3738" t="str">
            <v>PLACA/TAMPA CEGA EM LATAO ESCOVADO PARA CONDULETE EM LIGA DE ALUMINIO 4 X 4"</v>
          </cell>
          <cell r="C3738" t="str">
            <v xml:space="preserve">UN    </v>
          </cell>
          <cell r="D3738" t="str">
            <v>20,25</v>
          </cell>
        </row>
        <row r="3739">
          <cell r="A3739">
            <v>4893</v>
          </cell>
          <cell r="B3739" t="str">
            <v>PLUG OU BUJAO DE FERRO GALVANIZADO, DE 1 1/2"</v>
          </cell>
          <cell r="C3739" t="str">
            <v xml:space="preserve">UN    </v>
          </cell>
          <cell r="D3739" t="str">
            <v>7,61</v>
          </cell>
        </row>
        <row r="3740">
          <cell r="A3740">
            <v>4894</v>
          </cell>
          <cell r="B3740" t="str">
            <v>PLUG OU BUJAO DE FERRO GALVANIZADO, DE 1 1/4"</v>
          </cell>
          <cell r="C3740" t="str">
            <v xml:space="preserve">UN    </v>
          </cell>
          <cell r="D3740" t="str">
            <v>6,52</v>
          </cell>
        </row>
        <row r="3741">
          <cell r="A3741">
            <v>4888</v>
          </cell>
          <cell r="B3741" t="str">
            <v>PLUG OU BUJAO DE FERRO GALVANIZADO, DE 1/2"</v>
          </cell>
          <cell r="C3741" t="str">
            <v xml:space="preserve">UN    </v>
          </cell>
          <cell r="D3741" t="str">
            <v>2,22</v>
          </cell>
        </row>
        <row r="3742">
          <cell r="A3742">
            <v>4890</v>
          </cell>
          <cell r="B3742" t="str">
            <v>PLUG OU BUJAO DE FERRO GALVANIZADO, DE 1"</v>
          </cell>
          <cell r="C3742" t="str">
            <v xml:space="preserve">UN    </v>
          </cell>
          <cell r="D3742" t="str">
            <v>4,17</v>
          </cell>
        </row>
        <row r="3743">
          <cell r="A3743">
            <v>12411</v>
          </cell>
          <cell r="B3743" t="str">
            <v>PLUG OU BUJAO DE FERRO GALVANIZADO, DE 2 1/2"</v>
          </cell>
          <cell r="C3743" t="str">
            <v xml:space="preserve">UN    </v>
          </cell>
          <cell r="D3743" t="str">
            <v>22,50</v>
          </cell>
        </row>
        <row r="3744">
          <cell r="A3744">
            <v>4891</v>
          </cell>
          <cell r="B3744" t="str">
            <v>PLUG OU BUJAO DE FERRO GALVANIZADO, DE 2"</v>
          </cell>
          <cell r="C3744" t="str">
            <v xml:space="preserve">UN    </v>
          </cell>
          <cell r="D3744" t="str">
            <v>11,25</v>
          </cell>
        </row>
        <row r="3745">
          <cell r="A3745">
            <v>4889</v>
          </cell>
          <cell r="B3745" t="str">
            <v>PLUG OU BUJAO DE FERRO GALVANIZADO, DE 3/4"</v>
          </cell>
          <cell r="C3745" t="str">
            <v xml:space="preserve">UN    </v>
          </cell>
          <cell r="D3745" t="str">
            <v>3,00</v>
          </cell>
        </row>
        <row r="3746">
          <cell r="A3746">
            <v>4892</v>
          </cell>
          <cell r="B3746" t="str">
            <v>PLUG OU BUJAO DE FERRO GALVANIZADO, DE 3"</v>
          </cell>
          <cell r="C3746" t="str">
            <v xml:space="preserve">UN    </v>
          </cell>
          <cell r="D3746" t="str">
            <v>31,50</v>
          </cell>
        </row>
        <row r="3747">
          <cell r="A3747">
            <v>12412</v>
          </cell>
          <cell r="B3747" t="str">
            <v>PLUG OU BUJAO DE FERRO GALVANIZADO, DE 4"</v>
          </cell>
          <cell r="C3747" t="str">
            <v xml:space="preserve">UN    </v>
          </cell>
          <cell r="D3747" t="str">
            <v>58,55</v>
          </cell>
        </row>
        <row r="3748">
          <cell r="A3748">
            <v>11073</v>
          </cell>
          <cell r="B3748" t="str">
            <v>PLUG PVC P/ ESG PREDIAL  75MM</v>
          </cell>
          <cell r="C3748" t="str">
            <v xml:space="preserve">UN    </v>
          </cell>
          <cell r="D3748" t="str">
            <v>3,18</v>
          </cell>
        </row>
        <row r="3749">
          <cell r="A3749">
            <v>11071</v>
          </cell>
          <cell r="B3749" t="str">
            <v>PLUG PVC P/ ESG PREDIAL 100MM</v>
          </cell>
          <cell r="C3749" t="str">
            <v xml:space="preserve">UN    </v>
          </cell>
          <cell r="D3749" t="str">
            <v>5,16</v>
          </cell>
        </row>
        <row r="3750">
          <cell r="A3750">
            <v>11072</v>
          </cell>
          <cell r="B3750" t="str">
            <v>PLUG PVC P/ ESG PREDIAL 50MM</v>
          </cell>
          <cell r="C3750" t="str">
            <v xml:space="preserve">UN    </v>
          </cell>
          <cell r="D3750" t="str">
            <v>1,80</v>
          </cell>
        </row>
        <row r="3751">
          <cell r="A3751">
            <v>4895</v>
          </cell>
          <cell r="B3751" t="str">
            <v>PLUG PVC ROSCAVEL,  1/2",  AGUA FRIA PREDIAL (NBR 5648)</v>
          </cell>
          <cell r="C3751" t="str">
            <v xml:space="preserve">UN    </v>
          </cell>
          <cell r="D3751" t="str">
            <v>0,37</v>
          </cell>
        </row>
        <row r="3752">
          <cell r="A3752">
            <v>4907</v>
          </cell>
          <cell r="B3752" t="str">
            <v>PLUG PVC,  JE, DN 100 MM, PARA REDE COLETORA ESGOTO (NBR 10569)</v>
          </cell>
          <cell r="C3752" t="str">
            <v xml:space="preserve">UN    </v>
          </cell>
          <cell r="D3752" t="str">
            <v>17,10</v>
          </cell>
        </row>
        <row r="3753">
          <cell r="A3753">
            <v>4902</v>
          </cell>
          <cell r="B3753" t="str">
            <v>PLUG PVC, JE, DN 150 MM, PARA REDE COLETORA ESGOTO (NBR 10569)</v>
          </cell>
          <cell r="C3753" t="str">
            <v xml:space="preserve">UN    </v>
          </cell>
          <cell r="D3753" t="str">
            <v>38,72</v>
          </cell>
        </row>
        <row r="3754">
          <cell r="A3754">
            <v>4908</v>
          </cell>
          <cell r="B3754" t="str">
            <v>PLUG PVC, JE, DN 200 MM, PARA REDE COLETORA ESGOTO (NBR 10569)</v>
          </cell>
          <cell r="C3754" t="str">
            <v xml:space="preserve">UN    </v>
          </cell>
          <cell r="D3754" t="str">
            <v>78,62</v>
          </cell>
        </row>
        <row r="3755">
          <cell r="A3755">
            <v>4909</v>
          </cell>
          <cell r="B3755" t="str">
            <v>PLUG PVC, JE, DN 250 MM, PARA REDE COLETORA ESGOTO (NBR 10569)</v>
          </cell>
          <cell r="C3755" t="str">
            <v xml:space="preserve">UN    </v>
          </cell>
          <cell r="D3755" t="str">
            <v>151,85</v>
          </cell>
        </row>
        <row r="3756">
          <cell r="A3756">
            <v>4903</v>
          </cell>
          <cell r="B3756" t="str">
            <v>PLUG PVC, JE, DN 350 MM, PARA REDE COLETORA ESGOTO (NBR 10569)</v>
          </cell>
          <cell r="C3756" t="str">
            <v xml:space="preserve">UN    </v>
          </cell>
          <cell r="D3756" t="str">
            <v>446,49</v>
          </cell>
        </row>
        <row r="3757">
          <cell r="A3757">
            <v>4897</v>
          </cell>
          <cell r="B3757" t="str">
            <v>PLUG PVC, ROSCAVEL 1", PARA AGUA FRIA PREDIAL</v>
          </cell>
          <cell r="C3757" t="str">
            <v xml:space="preserve">UN    </v>
          </cell>
          <cell r="D3757" t="str">
            <v>1,55</v>
          </cell>
        </row>
        <row r="3758">
          <cell r="A3758">
            <v>4896</v>
          </cell>
          <cell r="B3758" t="str">
            <v>PLUG PVC, ROSCAVEL 3/4", PARA  AGUA FRIA PREDIAL</v>
          </cell>
          <cell r="C3758" t="str">
            <v xml:space="preserve">UN    </v>
          </cell>
          <cell r="D3758" t="str">
            <v>0,55</v>
          </cell>
        </row>
        <row r="3759">
          <cell r="A3759">
            <v>4900</v>
          </cell>
          <cell r="B3759" t="str">
            <v>PLUG PVC, ROSCAVEL, 1 1/2",  AGUA FRIA PREDIAL</v>
          </cell>
          <cell r="C3759" t="str">
            <v xml:space="preserve">UN    </v>
          </cell>
          <cell r="D3759" t="str">
            <v>4,63</v>
          </cell>
        </row>
        <row r="3760">
          <cell r="A3760">
            <v>4898</v>
          </cell>
          <cell r="B3760" t="str">
            <v>PLUG PVC, ROSCAVEL, 1 1/4",  AGUA FRIA PREDIAL</v>
          </cell>
          <cell r="C3760" t="str">
            <v xml:space="preserve">UN    </v>
          </cell>
          <cell r="D3760" t="str">
            <v>1,73</v>
          </cell>
        </row>
        <row r="3761">
          <cell r="A3761">
            <v>4899</v>
          </cell>
          <cell r="B3761" t="str">
            <v>PLUG PVC, ROSCAVEL, 2",  AGUA FRIA PREDIAL</v>
          </cell>
          <cell r="C3761" t="str">
            <v xml:space="preserve">UN    </v>
          </cell>
          <cell r="D3761" t="str">
            <v>6,36</v>
          </cell>
        </row>
        <row r="3762">
          <cell r="A3762">
            <v>11096</v>
          </cell>
          <cell r="B3762" t="str">
            <v>PO DE MARMORE (POSTO PEDREIRA/FORNECEDOR, SEM FRETE)</v>
          </cell>
          <cell r="C3762" t="str">
            <v xml:space="preserve">KG    </v>
          </cell>
          <cell r="D3762" t="str">
            <v>0,36</v>
          </cell>
        </row>
        <row r="3763">
          <cell r="A3763">
            <v>4741</v>
          </cell>
          <cell r="B3763" t="str">
            <v>PO DE PEDRA (POSTO PEDREIRA/FORNECEDOR, SEM FRETE)</v>
          </cell>
          <cell r="C3763" t="str">
            <v xml:space="preserve">M3    </v>
          </cell>
          <cell r="D3763" t="str">
            <v>66,82</v>
          </cell>
        </row>
        <row r="3764">
          <cell r="A3764">
            <v>4752</v>
          </cell>
          <cell r="B3764" t="str">
            <v>POCEIRO / ESCAVADOR DE VALAS E TUBULOES</v>
          </cell>
          <cell r="C3764" t="str">
            <v xml:space="preserve">H     </v>
          </cell>
          <cell r="D3764" t="str">
            <v>12,14</v>
          </cell>
        </row>
        <row r="3765">
          <cell r="A3765">
            <v>41091</v>
          </cell>
          <cell r="B3765" t="str">
            <v>POCEIRO / ESCAVADOR DE VALAS E TUBULOES (MENSALISTA)</v>
          </cell>
          <cell r="C3765" t="str">
            <v xml:space="preserve">MES   </v>
          </cell>
          <cell r="D3765" t="str">
            <v>2.116,02</v>
          </cell>
        </row>
        <row r="3766">
          <cell r="A3766">
            <v>13954</v>
          </cell>
          <cell r="B3766" t="str">
            <v>POLIDORA DE PISO (POLITRIZ) ELETRICA, MOTOR MONOFASICO DE 4 HP, PESO DE 100 KG, DIAMETRO DO TRABALHO DE 450 MM</v>
          </cell>
          <cell r="C3766" t="str">
            <v xml:space="preserve">UN    </v>
          </cell>
          <cell r="D3766" t="str">
            <v>6.387,96</v>
          </cell>
        </row>
        <row r="3767">
          <cell r="A3767">
            <v>3411</v>
          </cell>
          <cell r="B3767" t="str">
            <v>POLIESTIRENO EXPANDIDO/EPS (ISOPOR), PEROLAS, PARA CONCRETO LEVE</v>
          </cell>
          <cell r="C3767" t="str">
            <v xml:space="preserve">KG    </v>
          </cell>
          <cell r="D3767" t="str">
            <v>38,66</v>
          </cell>
        </row>
        <row r="3768">
          <cell r="A3768">
            <v>39995</v>
          </cell>
          <cell r="B3768" t="str">
            <v>POLIESTIRENO EXPANDIDO/EPS (ISOPOR), TIPO 2F, BLOCO</v>
          </cell>
          <cell r="C3768" t="str">
            <v xml:space="preserve">M3    </v>
          </cell>
          <cell r="D3768" t="str">
            <v>297,42</v>
          </cell>
        </row>
        <row r="3769">
          <cell r="A3769">
            <v>11615</v>
          </cell>
          <cell r="B3769" t="str">
            <v>POLIESTIRENO EXPANDIDO/EPS (ISOPOR), TIPO 2F, PLACA, ISOLAMENTO TERMOACUSTICO, E = 10 MM, 1000 X 500 MM</v>
          </cell>
          <cell r="C3769" t="str">
            <v xml:space="preserve">M2    </v>
          </cell>
          <cell r="D3769" t="str">
            <v>2,52</v>
          </cell>
        </row>
        <row r="3770">
          <cell r="A3770">
            <v>3408</v>
          </cell>
          <cell r="B3770" t="str">
            <v>POLIESTIRENO EXPANDIDO/EPS (ISOPOR), TIPO 2F, PLACA, ISOLAMENTO TERMOACUSTICO, E = 20 MM, 1000 X 500 MM</v>
          </cell>
          <cell r="C3770" t="str">
            <v xml:space="preserve">M2    </v>
          </cell>
          <cell r="D3770" t="str">
            <v>6,70</v>
          </cell>
        </row>
        <row r="3771">
          <cell r="A3771">
            <v>3409</v>
          </cell>
          <cell r="B3771" t="str">
            <v>POLIESTIRENO EXPANDIDO/EPS (ISOPOR), TIPO 2F, PLACA, ISOLAMENTO TERMOACUSTICO, E = 50 MM, 1000 X 500 MM</v>
          </cell>
          <cell r="C3771" t="str">
            <v xml:space="preserve">M2    </v>
          </cell>
          <cell r="D3771" t="str">
            <v>16,75</v>
          </cell>
        </row>
        <row r="3772">
          <cell r="A3772">
            <v>11427</v>
          </cell>
          <cell r="B3772" t="str">
            <v>POLVORA NEGRA</v>
          </cell>
          <cell r="C3772" t="str">
            <v xml:space="preserve">KG    </v>
          </cell>
          <cell r="D3772" t="str">
            <v>76,66</v>
          </cell>
        </row>
        <row r="3773">
          <cell r="A3773">
            <v>4491</v>
          </cell>
          <cell r="B3773" t="str">
            <v>PONTALETE DE MADEIRA NAO APARELHADA *7,5 X 7,5* CM (3 X 3 ") PINUS, MISTA OU EQUIVALENTE DA REGIAO</v>
          </cell>
          <cell r="C3773" t="str">
            <v xml:space="preserve">M     </v>
          </cell>
          <cell r="D3773" t="str">
            <v>5,29</v>
          </cell>
        </row>
        <row r="3774">
          <cell r="A3774">
            <v>26022</v>
          </cell>
          <cell r="B3774" t="str">
            <v>PONTEIRO PARA MARTELO ROMPEDOR, DIAMETRO = *28* MM, COMPRIMENTO = *520* MM, ENCAIXE SEXTAVADO</v>
          </cell>
          <cell r="C3774" t="str">
            <v xml:space="preserve">UN    </v>
          </cell>
          <cell r="D3774" t="str">
            <v>99,80</v>
          </cell>
        </row>
        <row r="3775">
          <cell r="A3775">
            <v>421</v>
          </cell>
          <cell r="B3775" t="str">
            <v>PORCA OLHAL EM ACO GALVANIZADO, DIAMETRO NOMINAL DE 16 MM</v>
          </cell>
          <cell r="C3775" t="str">
            <v xml:space="preserve">UN    </v>
          </cell>
          <cell r="D3775" t="str">
            <v>9,39</v>
          </cell>
        </row>
        <row r="3776">
          <cell r="A3776">
            <v>12362</v>
          </cell>
          <cell r="B3776" t="str">
            <v>PORCA OLHAL EM ACO GALVANIZADO, ESPESSURA 16MM, ABERTURA 21MM</v>
          </cell>
          <cell r="C3776" t="str">
            <v xml:space="preserve">UN    </v>
          </cell>
          <cell r="D3776" t="str">
            <v>10,12</v>
          </cell>
        </row>
        <row r="3777">
          <cell r="A3777">
            <v>14148</v>
          </cell>
          <cell r="B3777" t="str">
            <v>PORCA UNIAO/JUNCAO ZINCADA SEXTAVADA 1/4 ", CHAVE 7/16 ", COMPRIMENTO = 25 MM</v>
          </cell>
          <cell r="C3777" t="str">
            <v xml:space="preserve">UN    </v>
          </cell>
          <cell r="D3777" t="str">
            <v>0,77</v>
          </cell>
        </row>
        <row r="3778">
          <cell r="A3778">
            <v>4341</v>
          </cell>
          <cell r="B3778" t="str">
            <v>PORCA ZINCADA, QUADRADA, DIAMETRO 3/8"</v>
          </cell>
          <cell r="C3778" t="str">
            <v xml:space="preserve">UN    </v>
          </cell>
          <cell r="D3778" t="str">
            <v>0,72</v>
          </cell>
        </row>
        <row r="3779">
          <cell r="A3779">
            <v>4337</v>
          </cell>
          <cell r="B3779" t="str">
            <v>PORCA ZINCADA, QUADRADA, DIAMETRO 5/8"</v>
          </cell>
          <cell r="C3779" t="str">
            <v xml:space="preserve">UN    </v>
          </cell>
          <cell r="D3779" t="str">
            <v>1,83</v>
          </cell>
        </row>
        <row r="3780">
          <cell r="A3780">
            <v>4339</v>
          </cell>
          <cell r="B3780" t="str">
            <v>PORCA ZINCADA, SEXTAVADA, DIAMETRO 1/2"</v>
          </cell>
          <cell r="C3780" t="str">
            <v xml:space="preserve">UN    </v>
          </cell>
          <cell r="D3780" t="str">
            <v>0,39</v>
          </cell>
        </row>
        <row r="3781">
          <cell r="A3781">
            <v>39997</v>
          </cell>
          <cell r="B3781" t="str">
            <v>PORCA ZINCADA, SEXTAVADA, DIAMETRO 1/4"</v>
          </cell>
          <cell r="C3781" t="str">
            <v xml:space="preserve">UN    </v>
          </cell>
          <cell r="D3781" t="str">
            <v>0,21</v>
          </cell>
        </row>
        <row r="3782">
          <cell r="A3782">
            <v>11971</v>
          </cell>
          <cell r="B3782" t="str">
            <v>PORCA ZINCADA, SEXTAVADA, DIAMETRO 1"</v>
          </cell>
          <cell r="C3782" t="str">
            <v xml:space="preserve">UN    </v>
          </cell>
          <cell r="D3782" t="str">
            <v>3,03</v>
          </cell>
        </row>
        <row r="3783">
          <cell r="A3783">
            <v>4342</v>
          </cell>
          <cell r="B3783" t="str">
            <v>PORCA ZINCADA, SEXTAVADA, DIAMETRO 3/8"</v>
          </cell>
          <cell r="C3783" t="str">
            <v xml:space="preserve">UN    </v>
          </cell>
          <cell r="D3783" t="str">
            <v>0,16</v>
          </cell>
        </row>
        <row r="3784">
          <cell r="A3784">
            <v>4330</v>
          </cell>
          <cell r="B3784" t="str">
            <v>PORCA ZINCADA, SEXTAVADA, DIAMETRO 5/16"</v>
          </cell>
          <cell r="C3784" t="str">
            <v xml:space="preserve">UN    </v>
          </cell>
          <cell r="D3784" t="str">
            <v>0,10</v>
          </cell>
        </row>
        <row r="3785">
          <cell r="A3785">
            <v>4340</v>
          </cell>
          <cell r="B3785" t="str">
            <v>PORCA ZINCADA, SEXTAVADA, DIAMETRO 5/8"</v>
          </cell>
          <cell r="C3785" t="str">
            <v xml:space="preserve">UN    </v>
          </cell>
          <cell r="D3785" t="str">
            <v>0,84</v>
          </cell>
        </row>
        <row r="3786">
          <cell r="A3786">
            <v>5088</v>
          </cell>
          <cell r="B3786" t="str">
            <v>PORTA CADEADO,  3 1/2", EM ACO ZINCADO, PRETO, PARA PORTAO E JANELA</v>
          </cell>
          <cell r="C3786" t="str">
            <v xml:space="preserve">UN    </v>
          </cell>
          <cell r="D3786" t="str">
            <v>2,45</v>
          </cell>
        </row>
        <row r="3787">
          <cell r="A3787">
            <v>11154</v>
          </cell>
          <cell r="B3787" t="str">
            <v>PORTA CORTA-FOGO PARA SAIDA DE EMERGENCIA, COM FECHADURA, VAO LUZ DE 90 X 210 CM, CLASSE P-90 (NBR 11742)</v>
          </cell>
          <cell r="C3787" t="str">
            <v xml:space="preserve">UN    </v>
          </cell>
          <cell r="D3787" t="str">
            <v>693,30</v>
          </cell>
        </row>
        <row r="3788">
          <cell r="A3788">
            <v>39021</v>
          </cell>
          <cell r="B3788" t="str">
            <v>PORTA DE ABRIR EM ACO COM DIVISAO HORIZONTAL  PARA VIDROS, COM FUNDO ANTICORROSIVO/PRIMER DE PROTECAO, SEM GUARNICAO/ALIZAR/VISTA, VIDROS NAO INCLUSOS, 87 X 210 CM</v>
          </cell>
          <cell r="C3788" t="str">
            <v xml:space="preserve">UN    </v>
          </cell>
          <cell r="D3788" t="str">
            <v>311,84</v>
          </cell>
        </row>
        <row r="3789">
          <cell r="A3789">
            <v>39022</v>
          </cell>
          <cell r="B3789" t="str">
            <v>PORTA DE ABRIR EM ACO TIPO VENEZIANA, COM FUNDO ANTICORROSIVO / PRIMER DE PROTECAO, SEM GUARNICAO/ALIZAR/VISTA, 87 X 210 CM</v>
          </cell>
          <cell r="C3789" t="str">
            <v xml:space="preserve">UN    </v>
          </cell>
          <cell r="D3789" t="str">
            <v>385,66</v>
          </cell>
        </row>
        <row r="3790">
          <cell r="A3790">
            <v>39024</v>
          </cell>
          <cell r="B3790" t="str">
            <v>PORTA DE ABRIR EM ALUMINIO COM DIVISAO HORIZONTAL  PARA VIDROS,  ACABAMENTO ANODIZADO NATURAL, VIDROS INCLUSOS, SEM GUARNICAO/ALIZAR/VISTA , 87 X 210 CM</v>
          </cell>
          <cell r="C3790" t="str">
            <v xml:space="preserve">UN    </v>
          </cell>
          <cell r="D3790" t="str">
            <v>407,72</v>
          </cell>
        </row>
        <row r="3791">
          <cell r="A3791">
            <v>4914</v>
          </cell>
          <cell r="B3791" t="str">
            <v>PORTA DE ABRIR EM ALUMINIO COM LAMBRI HORIZONTAL/LAMINADA, ACABAMENTO ANODIZADO NATURAL, SEM GUARNICAO/ALIZAR/VISTA</v>
          </cell>
          <cell r="C3791" t="str">
            <v xml:space="preserve">M2    </v>
          </cell>
          <cell r="D3791" t="str">
            <v>330,59</v>
          </cell>
        </row>
        <row r="3792">
          <cell r="A3792">
            <v>4917</v>
          </cell>
          <cell r="B3792" t="str">
            <v>PORTA DE ABRIR EM ALUMINIO TIPO VENEZIANA, ACABAMENTO ANODIZADO NATURAL, SEM GUARNICAO/ALIZAR/VISTA</v>
          </cell>
          <cell r="C3792" t="str">
            <v xml:space="preserve">M2    </v>
          </cell>
          <cell r="D3792" t="str">
            <v>228,31</v>
          </cell>
        </row>
        <row r="3793">
          <cell r="A3793">
            <v>39025</v>
          </cell>
          <cell r="B3793" t="str">
            <v>PORTA DE ABRIR EM ALUMINIO TIPO VENEZIANA, ACABAMENTO ANODIZADO NATURAL, SEM GUARNICAO/ALIZAR/VISTA, 87 X 210 CM</v>
          </cell>
          <cell r="C3793" t="str">
            <v xml:space="preserve">UN    </v>
          </cell>
          <cell r="D3793" t="str">
            <v>418,07</v>
          </cell>
        </row>
        <row r="3794">
          <cell r="A3794">
            <v>4930</v>
          </cell>
          <cell r="B3794" t="str">
            <v>PORTA DE ABRIR EM GRADIL COM BARRA CHATA 3 CM X 1/4", COM REQUADRO E GUARNICAO - COMPLETO - ACABAMENTO NATURAL</v>
          </cell>
          <cell r="C3794" t="str">
            <v xml:space="preserve">M2    </v>
          </cell>
          <cell r="D3794" t="str">
            <v>335,14</v>
          </cell>
        </row>
        <row r="3795">
          <cell r="A3795">
            <v>4922</v>
          </cell>
          <cell r="B3795" t="str">
            <v>PORTA DE CORRER EM ALUMINIO, DUAS FOLHAS MOVEIS COM VIDRO, FECHADURA E PUXADOR EMBUTIDO, ACABAMENTO ANODIZADO NATURAL, SEM GUARNICAO/ALIZAR/VISTA</v>
          </cell>
          <cell r="C3795" t="str">
            <v xml:space="preserve">M2    </v>
          </cell>
          <cell r="D3795" t="str">
            <v>211,77</v>
          </cell>
        </row>
        <row r="3796">
          <cell r="A3796">
            <v>4911</v>
          </cell>
          <cell r="B3796" t="str">
            <v>PORTA DE ENROLAR MANUAL COMPLETA, ARTICULADA RAIADA LARGA, EM ACO GALVANIZADO NATURAL, CHAPA NUMERO 24 (SEM INSTALACAO)</v>
          </cell>
          <cell r="C3796" t="str">
            <v xml:space="preserve">M2    </v>
          </cell>
          <cell r="D3796" t="str">
            <v>199,64</v>
          </cell>
        </row>
        <row r="3797">
          <cell r="A3797">
            <v>37518</v>
          </cell>
          <cell r="B3797" t="str">
            <v>PORTA DE ENROLAR MANUAL COMPLETA, PERFIL MEIA CANA CEGA, EM ACO GALVANIZADO COM PINTURA ELETROSTATICA, CHAPA NUMERO 24 " (SEM INSTALACAO)</v>
          </cell>
          <cell r="C3797" t="str">
            <v xml:space="preserve">M2    </v>
          </cell>
          <cell r="D3797" t="str">
            <v>324,41</v>
          </cell>
        </row>
        <row r="3798">
          <cell r="A3798">
            <v>4910</v>
          </cell>
          <cell r="B3798" t="str">
            <v>PORTA DE ENROLAR MANUAL COMPLETA, PERFIL MEIA CANA CEGA, EM ACO GALVANIZADO NATURAL, CHAPA NUMERO 24 (SEM INSTALACAO)</v>
          </cell>
          <cell r="C3798" t="str">
            <v xml:space="preserve">M2    </v>
          </cell>
          <cell r="D3798" t="str">
            <v>273,48</v>
          </cell>
        </row>
        <row r="3799">
          <cell r="A3799">
            <v>4943</v>
          </cell>
          <cell r="B3799" t="str">
            <v>PORTA DE ENROLAR MANUAL COMPLETA, PERFIL MEIA CANA VAZADA TIJOLINHO, EM ACO GALVANIZADO NATURAL, CHAPA NUMERO 24 (SEM INSTALACAO)</v>
          </cell>
          <cell r="C3799" t="str">
            <v xml:space="preserve">M2    </v>
          </cell>
          <cell r="D3799" t="str">
            <v>407,42</v>
          </cell>
        </row>
        <row r="3800">
          <cell r="A3800">
            <v>5002</v>
          </cell>
          <cell r="B3800" t="str">
            <v>PORTA DE MADEIRA QUADRICULADA PARA VIDRO, DE CORRER (EUCALIPTO OU EQUIVALENTE REGIONAL), E = *3,5* CM</v>
          </cell>
          <cell r="C3800" t="str">
            <v xml:space="preserve">M2    </v>
          </cell>
          <cell r="D3800" t="str">
            <v>263,29</v>
          </cell>
        </row>
        <row r="3801">
          <cell r="A3801">
            <v>4977</v>
          </cell>
          <cell r="B3801" t="str">
            <v>PORTA DE MADEIRA TIPO VENEZIANA (EUCALIPTO OU EQUIVALENTE REGIONAL), E = *3,5* CM</v>
          </cell>
          <cell r="C3801" t="str">
            <v xml:space="preserve">M2    </v>
          </cell>
          <cell r="D3801" t="str">
            <v>177,73</v>
          </cell>
        </row>
        <row r="3802">
          <cell r="A3802">
            <v>5028</v>
          </cell>
          <cell r="B3802" t="str">
            <v>PORTA DE MADEIRA-DE-LEI QUADRICULADA PARA VIDRO, DE CORRER (ANGELIM OU EQUIVALENTE REGIONAL), E = *3,5* CM</v>
          </cell>
          <cell r="C3802" t="str">
            <v xml:space="preserve">M2    </v>
          </cell>
          <cell r="D3802" t="str">
            <v>434,88</v>
          </cell>
        </row>
        <row r="3803">
          <cell r="A3803">
            <v>4998</v>
          </cell>
          <cell r="B3803" t="str">
            <v>PORTA DE MADEIRA-DE-LEI TIPO MEXICANA SEM EMENDA (ANGELIM OU EQUIVALENTE REGIONAL), E = *3,5* CM</v>
          </cell>
          <cell r="C3803" t="str">
            <v xml:space="preserve">M2    </v>
          </cell>
          <cell r="D3803" t="str">
            <v>361,18</v>
          </cell>
        </row>
        <row r="3804">
          <cell r="A3804">
            <v>4969</v>
          </cell>
          <cell r="B3804" t="str">
            <v>PORTA DE MADEIRA-DE-LEI TIPO VENEZIANA (ANGELIM OU EQUIVALENTE REGIONAL), E = *3,5* CM</v>
          </cell>
          <cell r="C3804" t="str">
            <v xml:space="preserve">M2    </v>
          </cell>
          <cell r="D3804" t="str">
            <v>251,37</v>
          </cell>
        </row>
        <row r="3805">
          <cell r="A3805">
            <v>11364</v>
          </cell>
          <cell r="B3805" t="str">
            <v>PORTA DE MADEIRA, FOLHA LEVE (NBR 15930) DE 60 X 210 CM, E = *35* MM, NUCLEO COLMEIA, CAPA LISA EM HDF, ACABAMENTO EM PRIMER PARA PINTURA</v>
          </cell>
          <cell r="C3805" t="str">
            <v xml:space="preserve">UN    </v>
          </cell>
          <cell r="D3805" t="str">
            <v>124,29</v>
          </cell>
        </row>
        <row r="3806">
          <cell r="A3806">
            <v>11365</v>
          </cell>
          <cell r="B3806" t="str">
            <v>PORTA DE MADEIRA, FOLHA LEVE (NBR 15930) DE 70 X 210 CM, E = *35* MM, NUCLEO COLMEIA, CAPA LISA EM HDF, ACABAMENTO EM PRIMER PARA PINTURA</v>
          </cell>
          <cell r="C3806" t="str">
            <v xml:space="preserve">UN    </v>
          </cell>
          <cell r="D3806" t="str">
            <v>133,86</v>
          </cell>
        </row>
        <row r="3807">
          <cell r="A3807">
            <v>11366</v>
          </cell>
          <cell r="B3807" t="str">
            <v>PORTA DE MADEIRA, FOLHA LEVE (NBR 15930) DE 80 X 210 CM, E = *35* MM, NUCLEO COLMEIA, CAPA LISA EM HDF, ACABAMENTO EM PRIMER PARA PINTURA</v>
          </cell>
          <cell r="C3807" t="str">
            <v xml:space="preserve">UN    </v>
          </cell>
          <cell r="D3807" t="str">
            <v>141,66</v>
          </cell>
        </row>
        <row r="3808">
          <cell r="A3808">
            <v>4989</v>
          </cell>
          <cell r="B3808" t="str">
            <v>PORTA DE MADEIRA, FOLHA MEDIA (NBR 15930) DE 100 X 210 CM, E = 35 MM, NUCLEO SARRAFEADO, CAPA LISA EM HDF, ACABAMENTO EM LAMINADO NATURAL PARA VERNIZ</v>
          </cell>
          <cell r="C3808" t="str">
            <v xml:space="preserve">UN    </v>
          </cell>
          <cell r="D3808" t="str">
            <v>283,16</v>
          </cell>
        </row>
        <row r="3809">
          <cell r="A3809">
            <v>4982</v>
          </cell>
          <cell r="B3809" t="str">
            <v>PORTA DE MADEIRA, FOLHA MEDIA (NBR 15930) DE 100 X 210 CM, E = 35 MM, NUCLEO SARRAFEADO, CAPA LISA EM HDF, ACABAMENTO EM PRIMER PARA PINTURA</v>
          </cell>
          <cell r="C3809" t="str">
            <v xml:space="preserve">UN    </v>
          </cell>
          <cell r="D3809" t="str">
            <v>245,83</v>
          </cell>
        </row>
        <row r="3810">
          <cell r="A3810">
            <v>20322</v>
          </cell>
          <cell r="B3810" t="str">
            <v>PORTA DE MADEIRA, FOLHA MEDIA (NBR 15930) DE 60 X 210 CM, E = 35 MM, NUCLEO SARRAFEADO, CAPA FRISADA EM HDF, ACABAMENTO MELAMINICO EM PADRAO MADEIRA</v>
          </cell>
          <cell r="C3810" t="str">
            <v xml:space="preserve">UN    </v>
          </cell>
          <cell r="D3810" t="str">
            <v>216,66</v>
          </cell>
        </row>
        <row r="3811">
          <cell r="A3811">
            <v>10553</v>
          </cell>
          <cell r="B3811" t="str">
            <v>PORTA DE MADEIRA, FOLHA MEDIA (NBR 15930) DE 60 X 210 CM, E = 35 MM, NUCLEO SARRAFEADO, CAPA LISA EM HDF, ACABAMENTO EM PRIMER PARA PINTURA</v>
          </cell>
          <cell r="C3811" t="str">
            <v xml:space="preserve">UN    </v>
          </cell>
          <cell r="D3811" t="str">
            <v>231,00</v>
          </cell>
        </row>
        <row r="3812">
          <cell r="A3812">
            <v>5020</v>
          </cell>
          <cell r="B3812" t="str">
            <v>PORTA DE MADEIRA, FOLHA MEDIA (NBR 15930) DE 60 X 210 CM, E = 35 MM, NUCLEO SARRAFEADO, CAPA LISA EM HDF, ACABAMENTO LAMINADO NATURAL PARA VERNIZ</v>
          </cell>
          <cell r="C3812" t="str">
            <v xml:space="preserve">UN    </v>
          </cell>
          <cell r="D3812" t="str">
            <v>239,50</v>
          </cell>
        </row>
        <row r="3813">
          <cell r="A3813">
            <v>4962</v>
          </cell>
          <cell r="B3813" t="str">
            <v>PORTA DE MADEIRA, FOLHA MEDIA (NBR 15930) DE 70 X 210 CM, E = 35 MM, NUCLEO SARRAFEADO, CAPA FRISADA EM HDF, ACABAMENTO MELAMINICO EM PADRAO MADEIRA</v>
          </cell>
          <cell r="C3813" t="str">
            <v xml:space="preserve">UN    </v>
          </cell>
          <cell r="D3813" t="str">
            <v>233,33</v>
          </cell>
        </row>
        <row r="3814">
          <cell r="A3814">
            <v>4981</v>
          </cell>
          <cell r="B3814" t="str">
            <v>PORTA DE MADEIRA, FOLHA MEDIA (NBR 15930) DE 70 X 210 CM, E = 35 MM, NUCLEO SARRAFEADO, CAPA LISA EM HDF, ACABAMENTO EM LAMINADO NATURAL PARA VERNIZ</v>
          </cell>
          <cell r="C3814" t="str">
            <v xml:space="preserve">UN    </v>
          </cell>
          <cell r="D3814" t="str">
            <v>165,00</v>
          </cell>
        </row>
        <row r="3815">
          <cell r="A3815">
            <v>10554</v>
          </cell>
          <cell r="B3815" t="str">
            <v>PORTA DE MADEIRA, FOLHA MEDIA (NBR 15930) DE 70 X 210 CM, E = 35 MM, NUCLEO SARRAFEADO, CAPA LISA EM HDF, ACABAMENTO EM PRIMER PARA PINTURA</v>
          </cell>
          <cell r="C3815" t="str">
            <v xml:space="preserve">UN    </v>
          </cell>
          <cell r="D3815" t="str">
            <v>258,16</v>
          </cell>
        </row>
        <row r="3816">
          <cell r="A3816">
            <v>4964</v>
          </cell>
          <cell r="B3816" t="str">
            <v>PORTA DE MADEIRA, FOLHA MEDIA (NBR 15930) DE 80 X 210 CM, E = 35 MM, NUCLEO SARRAFEADO, CAPA FRISADA EM HDF, ACABAMENTO MELAMINICO EM PADRAO MADEIRA</v>
          </cell>
          <cell r="C3816" t="str">
            <v xml:space="preserve">UN    </v>
          </cell>
          <cell r="D3816" t="str">
            <v>283,33</v>
          </cell>
        </row>
        <row r="3817">
          <cell r="A3817">
            <v>4992</v>
          </cell>
          <cell r="B3817" t="str">
            <v>PORTA DE MADEIRA, FOLHA MEDIA (NBR 15930) DE 80 X 210 CM, E = 35 MM, NUCLEO SARRAFEADO, CAPA LISA EM HDF, ACABAMENTO EM LAMINADO NATURAL PARA VERNIZ</v>
          </cell>
          <cell r="C3817" t="str">
            <v xml:space="preserve">UN    </v>
          </cell>
          <cell r="D3817" t="str">
            <v>280,99</v>
          </cell>
        </row>
        <row r="3818">
          <cell r="A3818">
            <v>10555</v>
          </cell>
          <cell r="B3818" t="str">
            <v>PORTA DE MADEIRA, FOLHA MEDIA (NBR 15930) DE 80 X 210 CM, E = 35 MM, NUCLEO SARRAFEADO, CAPA LISA EM HDF, ACABAMENTO EM PRIMER PARA PINTURA</v>
          </cell>
          <cell r="C3818" t="str">
            <v xml:space="preserve">UN    </v>
          </cell>
          <cell r="D3818" t="str">
            <v>249,16</v>
          </cell>
        </row>
        <row r="3819">
          <cell r="A3819">
            <v>4987</v>
          </cell>
          <cell r="B3819" t="str">
            <v>PORTA DE MADEIRA, FOLHA MEDIA (NBR 15930) DE 90 X 210 CM, E = 35 MM, NUCLEO SARRAFEADO, CAPA LISA EM HDF, ACABAMENTO EM LAMINADO NATURAL PARA VERNIZ</v>
          </cell>
          <cell r="C3819" t="str">
            <v xml:space="preserve">UN    </v>
          </cell>
          <cell r="D3819" t="str">
            <v>258,16</v>
          </cell>
        </row>
        <row r="3820">
          <cell r="A3820">
            <v>10556</v>
          </cell>
          <cell r="B3820" t="str">
            <v>PORTA DE MADEIRA, FOLHA MEDIA (NBR 15930) DE 90 X 210 CM, E = 35 MM, NUCLEO SARRAFEADO, CAPA LISA EM HDF, ACABAMENTO EM PRIMER PARA PINTURA</v>
          </cell>
          <cell r="C3820" t="str">
            <v xml:space="preserve">UN    </v>
          </cell>
          <cell r="D3820" t="str">
            <v>264,70</v>
          </cell>
        </row>
        <row r="3821">
          <cell r="A3821">
            <v>39502</v>
          </cell>
          <cell r="B3821" t="str">
            <v>PORTA DE MADEIRA, FOLHA PESADA (NBR 15930) DE 80 X 210 CM, E = 35 MM, NUCLEO SOLIDO, CAPA LISA EM HDF, ACABAMENTO EM LAMINADO NATURAL PARA VERNIZ</v>
          </cell>
          <cell r="C3821" t="str">
            <v xml:space="preserve">UN    </v>
          </cell>
          <cell r="D3821" t="str">
            <v>366,66</v>
          </cell>
        </row>
        <row r="3822">
          <cell r="A3822">
            <v>39504</v>
          </cell>
          <cell r="B3822" t="str">
            <v>PORTA DE MADEIRA, FOLHA PESADA (NBR 15930) DE 80 X 210 CM, E = 35 MM, NUCLEO SOLIDO, CAPA LISA EM HDF, ACABAMENTO EM PRIMER PARA PINTURA</v>
          </cell>
          <cell r="C3822" t="str">
            <v xml:space="preserve">UN    </v>
          </cell>
          <cell r="D3822" t="str">
            <v>260,00</v>
          </cell>
        </row>
        <row r="3823">
          <cell r="A3823">
            <v>39503</v>
          </cell>
          <cell r="B3823" t="str">
            <v>PORTA DE MADEIRA, FOLHA PESADA (NBR 15930) DE 90 X 210 CM, E = 35 MM, NUCLEO SOLIDO, CAPA LISA EM HDF, ACABAMENTO EM LAMINADO NATURAL PARA VERNIZ</v>
          </cell>
          <cell r="C3823" t="str">
            <v xml:space="preserve">UN    </v>
          </cell>
          <cell r="D3823" t="str">
            <v>398,33</v>
          </cell>
        </row>
        <row r="3824">
          <cell r="A3824">
            <v>39505</v>
          </cell>
          <cell r="B3824" t="str">
            <v>PORTA DE MADEIRA, FOLHA PESADA (NBR 15930) DE 90 X 210 CM, E = 35 MM, NUCLEO SOLIDO, CAPA LISA EM HDF, ACABAMENTO EM PRIMER PARA PINTURA</v>
          </cell>
          <cell r="C3824" t="str">
            <v xml:space="preserve">UN    </v>
          </cell>
          <cell r="D3824" t="str">
            <v>283,33</v>
          </cell>
        </row>
        <row r="3825">
          <cell r="A3825">
            <v>25969</v>
          </cell>
          <cell r="B3825" t="str">
            <v>PORTA DENTE PARA FRESADORA</v>
          </cell>
          <cell r="C3825" t="str">
            <v xml:space="preserve">UN    </v>
          </cell>
          <cell r="D3825" t="str">
            <v>386,63</v>
          </cell>
        </row>
        <row r="3826">
          <cell r="A3826">
            <v>4944</v>
          </cell>
          <cell r="B3826" t="str">
            <v>PORTA GRADE DE ENROLAR MANUAL COMPLETA, PERFIL TUBULAR TIJOLINHO 3/4 ", EM ACO GALVANIZADO NATURAL (SEM INSTALACAO)</v>
          </cell>
          <cell r="C3826" t="str">
            <v xml:space="preserve">M2    </v>
          </cell>
          <cell r="D3826" t="str">
            <v>609,10</v>
          </cell>
        </row>
        <row r="3827">
          <cell r="A3827">
            <v>21102</v>
          </cell>
          <cell r="B3827" t="str">
            <v>PORTA TOALHA BANHO EM METAL CROMADO, TIPO BARRA</v>
          </cell>
          <cell r="C3827" t="str">
            <v xml:space="preserve">UN    </v>
          </cell>
          <cell r="D3827" t="str">
            <v>32,58</v>
          </cell>
        </row>
        <row r="3828">
          <cell r="A3828">
            <v>21101</v>
          </cell>
          <cell r="B3828" t="str">
            <v>PORTA TOALHA ROSTO EM METAL CROMADO, TIPO ARGOLA</v>
          </cell>
          <cell r="C3828" t="str">
            <v xml:space="preserve">UN    </v>
          </cell>
          <cell r="D3828" t="str">
            <v>20,92</v>
          </cell>
        </row>
        <row r="3829">
          <cell r="A3829">
            <v>34713</v>
          </cell>
          <cell r="B3829" t="str">
            <v>PORTA VIDRO TEMPERADO INCOLOR, 2 FOLHAS DE CORRER, E = 10 MM (SEM FERRAGENS E SEM COLOCACAO)</v>
          </cell>
          <cell r="C3829" t="str">
            <v xml:space="preserve">M2    </v>
          </cell>
          <cell r="D3829" t="str">
            <v>251,17</v>
          </cell>
        </row>
        <row r="3830">
          <cell r="A3830">
            <v>4947</v>
          </cell>
          <cell r="B3830" t="str">
            <v>PORTAO BASCULANTE MANUAL EM ACO GALVANIZADO NATURAL, TIPO LAMBRIL COM REQUADRO/BATENTE, CHAPA NUMERO 26, INCLUI FECHADURA (SEM INSTALACAO)</v>
          </cell>
          <cell r="C3830" t="str">
            <v xml:space="preserve">M2    </v>
          </cell>
          <cell r="D3830" t="str">
            <v>430,68</v>
          </cell>
        </row>
        <row r="3831">
          <cell r="A3831">
            <v>37563</v>
          </cell>
          <cell r="B3831" t="str">
            <v>PORTAO BASCULANTE, MANUAL, EM CHAPA TIPO LAMBRIL QUADRADO, COM REQUADRO, ACABAMENTO NATURAL</v>
          </cell>
          <cell r="C3831" t="str">
            <v xml:space="preserve">M2    </v>
          </cell>
          <cell r="D3831" t="str">
            <v>330,69</v>
          </cell>
        </row>
        <row r="3832">
          <cell r="A3832">
            <v>4948</v>
          </cell>
          <cell r="B3832" t="str">
            <v>PORTAO DE ABRIR EM GRADIL DE METALON REDONDO DE 3/4"  VERTICAL, COM REQUADRO, ACABAMENTO NATURAL - COMPLETO</v>
          </cell>
          <cell r="C3832" t="str">
            <v xml:space="preserve">M2    </v>
          </cell>
          <cell r="D3832" t="str">
            <v>300,12</v>
          </cell>
        </row>
        <row r="3833">
          <cell r="A3833">
            <v>37561</v>
          </cell>
          <cell r="B3833" t="str">
            <v>PORTAO DE CORRER EM CHAPA TIPO PAINEL LAMBRIL QUADRADO, COM PORTA SOCIAL COMPLETA INCLUIDA, COM REQUADRO, ACABAMENTO NATURAL, COM TRILHOS E ROLDANAS</v>
          </cell>
          <cell r="C3833" t="str">
            <v xml:space="preserve">M2    </v>
          </cell>
          <cell r="D3833" t="str">
            <v>617,32</v>
          </cell>
        </row>
        <row r="3834">
          <cell r="A3834">
            <v>37562</v>
          </cell>
          <cell r="B3834" t="str">
            <v>PORTAO DE CORRER EM GRADIL FIXO DE BARRA DE FERRO CHATA DE 3 X 1/4" NA VERTICAL, SEM REQUADRO, ACABAMENTO NATURAL, COM TRILHOS E ROLDANAS</v>
          </cell>
          <cell r="C3834" t="str">
            <v xml:space="preserve">M2    </v>
          </cell>
          <cell r="D3834" t="str">
            <v>395,95</v>
          </cell>
        </row>
        <row r="3835">
          <cell r="A3835">
            <v>37585</v>
          </cell>
          <cell r="B3835" t="str">
            <v>PORTINHOLA DE ABRIR EM ALUMINIO DE 60 X 80 CM, VENEZIANA VENTILADA 1 FOLHA, ACABAMENTO ANODIZADO NATURAL</v>
          </cell>
          <cell r="C3835" t="str">
            <v xml:space="preserve">UN    </v>
          </cell>
          <cell r="D3835" t="str">
            <v>113,83</v>
          </cell>
        </row>
        <row r="3836">
          <cell r="A3836">
            <v>14164</v>
          </cell>
          <cell r="B3836" t="str">
            <v>POSTE CONICO CONTINUO EM ACO GALVANIZADO, CURVO, BRACO DUPLO, ENGASTADO,  H = 9 M, DIAMETRO INFERIOR = *135* MM</v>
          </cell>
          <cell r="C3836" t="str">
            <v xml:space="preserve">UN    </v>
          </cell>
          <cell r="D3836" t="str">
            <v>958,07</v>
          </cell>
        </row>
        <row r="3837">
          <cell r="A3837">
            <v>14163</v>
          </cell>
          <cell r="B3837" t="str">
            <v>POSTE CONICO CONTINUO EM ACO GALVANIZADO, CURVO, BRACO DUPLO, FLANGEADO,  H = 9 M, DIAMETRO INFERIOR = *135* MM</v>
          </cell>
          <cell r="C3837" t="str">
            <v xml:space="preserve">UN    </v>
          </cell>
          <cell r="D3837" t="str">
            <v>1.088,91</v>
          </cell>
        </row>
        <row r="3838">
          <cell r="A3838">
            <v>5051</v>
          </cell>
          <cell r="B3838" t="str">
            <v>POSTE CONICO CONTINUO EM ACO GALVANIZADO, CURVO, BRACO SIMPLES, ENGASTADO,  H = 9 M, DIAMETRO INFERIOR = *135* MM</v>
          </cell>
          <cell r="C3838" t="str">
            <v xml:space="preserve">UN    </v>
          </cell>
          <cell r="D3838" t="str">
            <v>926,10</v>
          </cell>
        </row>
        <row r="3839">
          <cell r="A3839">
            <v>14162</v>
          </cell>
          <cell r="B3839" t="str">
            <v>POSTE CONICO CONTINUO EM ACO GALVANIZADO, CURVO, BRACO SIMPLES, FLANGEADO,  H = 9 M, DIAMETRO INFERIOR = *135* MM</v>
          </cell>
          <cell r="C3839" t="str">
            <v xml:space="preserve">UN    </v>
          </cell>
          <cell r="D3839" t="str">
            <v>924,76</v>
          </cell>
        </row>
        <row r="3840">
          <cell r="A3840">
            <v>5052</v>
          </cell>
          <cell r="B3840" t="str">
            <v>POSTE CONICO CONTINUO EM ACO GALVANIZADO, CURVO, BRACO SIMPLES, FLANGEADO, H = 7 M, DIAMETRO INFERIOR = *125* MM</v>
          </cell>
          <cell r="C3840" t="str">
            <v xml:space="preserve">UN    </v>
          </cell>
          <cell r="D3840" t="str">
            <v>690,00</v>
          </cell>
        </row>
        <row r="3841">
          <cell r="A3841">
            <v>14166</v>
          </cell>
          <cell r="B3841" t="str">
            <v>POSTE CONICO CONTINUO EM ACO GALVANIZADO, RETO, ENGASTADO,  H = 7 M, DIAMETRO INFERIOR = *125* MM</v>
          </cell>
          <cell r="C3841" t="str">
            <v xml:space="preserve">UN    </v>
          </cell>
          <cell r="D3841" t="str">
            <v>698,76</v>
          </cell>
        </row>
        <row r="3842">
          <cell r="A3842">
            <v>14165</v>
          </cell>
          <cell r="B3842" t="str">
            <v>POSTE CONICO CONTINUO EM ACO GALVANIZADO, RETO, ENGASTADO,  H = 9 M, DIAMETRO INFERIOR = *145* MM</v>
          </cell>
          <cell r="C3842" t="str">
            <v xml:space="preserve">UN    </v>
          </cell>
          <cell r="D3842" t="str">
            <v>968,03</v>
          </cell>
        </row>
        <row r="3843">
          <cell r="A3843">
            <v>5050</v>
          </cell>
          <cell r="B3843" t="str">
            <v>POSTE CONICO CONTINUO EM ACO GALVANIZADO, RETO, FLANGEADO,  H = 3 M, DIAMETRO INFERIOR = *95* MM</v>
          </cell>
          <cell r="C3843" t="str">
            <v xml:space="preserve">UN    </v>
          </cell>
          <cell r="D3843" t="str">
            <v>238,25</v>
          </cell>
        </row>
        <row r="3844">
          <cell r="A3844">
            <v>12378</v>
          </cell>
          <cell r="B3844" t="str">
            <v>POSTE CONICO CONTINUO EM ACO GALVANIZADO, RETO, FLANGEADO, H = 6 M, DIAMETRO INFERIOR = *90* CM</v>
          </cell>
          <cell r="C3844" t="str">
            <v xml:space="preserve">UN    </v>
          </cell>
          <cell r="D3844" t="str">
            <v>566,32</v>
          </cell>
        </row>
        <row r="3845">
          <cell r="A3845">
            <v>12366</v>
          </cell>
          <cell r="B3845" t="str">
            <v>POSTE DE CONCRETO CIRCULAR, 150 KG, H = 10 M (NBR 8451)</v>
          </cell>
          <cell r="C3845" t="str">
            <v xml:space="preserve">UN    </v>
          </cell>
          <cell r="D3845" t="str">
            <v>544,14</v>
          </cell>
        </row>
        <row r="3846">
          <cell r="A3846">
            <v>5045</v>
          </cell>
          <cell r="B3846" t="str">
            <v>POSTE DE CONCRETO CIRCULAR, 200 KG, H = 11 M (NBR 8451)</v>
          </cell>
          <cell r="C3846" t="str">
            <v xml:space="preserve">UN    </v>
          </cell>
          <cell r="D3846" t="str">
            <v>757,74</v>
          </cell>
        </row>
        <row r="3847">
          <cell r="A3847">
            <v>5044</v>
          </cell>
          <cell r="B3847" t="str">
            <v>POSTE DE CONCRETO CIRCULAR, 200 KG, H = 9 M (NBR 8451)</v>
          </cell>
          <cell r="C3847" t="str">
            <v xml:space="preserve">UN    </v>
          </cell>
          <cell r="D3847" t="str">
            <v>534,60</v>
          </cell>
        </row>
        <row r="3848">
          <cell r="A3848">
            <v>5055</v>
          </cell>
          <cell r="B3848" t="str">
            <v>POSTE DE CONCRETO CIRCULAR, 300 KG, H = 11 M (NBR 8451)</v>
          </cell>
          <cell r="C3848" t="str">
            <v xml:space="preserve">UN    </v>
          </cell>
          <cell r="D3848" t="str">
            <v>760,06</v>
          </cell>
        </row>
        <row r="3849">
          <cell r="A3849">
            <v>5053</v>
          </cell>
          <cell r="B3849" t="str">
            <v>POSTE DE CONCRETO CIRCULAR, 300 KG, H = 9 M (NBR 8451)</v>
          </cell>
          <cell r="C3849" t="str">
            <v xml:space="preserve">UN    </v>
          </cell>
          <cell r="D3849" t="str">
            <v>591,58</v>
          </cell>
        </row>
        <row r="3850">
          <cell r="A3850">
            <v>5035</v>
          </cell>
          <cell r="B3850" t="str">
            <v>POSTE DE CONCRETO CIRCULAR, 400 KG, H = 11 M (NBR 8451)</v>
          </cell>
          <cell r="C3850" t="str">
            <v xml:space="preserve">UN    </v>
          </cell>
          <cell r="D3850" t="str">
            <v>967,21</v>
          </cell>
        </row>
        <row r="3851">
          <cell r="A3851">
            <v>5036</v>
          </cell>
          <cell r="B3851" t="str">
            <v>POSTE DE CONCRETO CIRCULAR, 400 KG, H = 14 M (NBR 8451)</v>
          </cell>
          <cell r="C3851" t="str">
            <v xml:space="preserve">UN    </v>
          </cell>
          <cell r="D3851" t="str">
            <v>1.614,60</v>
          </cell>
        </row>
        <row r="3852">
          <cell r="A3852">
            <v>5059</v>
          </cell>
          <cell r="B3852" t="str">
            <v>POSTE DE CONCRETO CIRCULAR, 400 KG, H = 9 M (NBR 8451)</v>
          </cell>
          <cell r="C3852" t="str">
            <v xml:space="preserve">UN    </v>
          </cell>
          <cell r="D3852" t="str">
            <v>756,45</v>
          </cell>
        </row>
        <row r="3853">
          <cell r="A3853">
            <v>5034</v>
          </cell>
          <cell r="B3853" t="str">
            <v>POSTE DE CONCRETO CIRCULAR, 600 KG, H = 10 M (NBR 8451)</v>
          </cell>
          <cell r="C3853" t="str">
            <v xml:space="preserve">UN    </v>
          </cell>
          <cell r="D3853" t="str">
            <v>1.043,83</v>
          </cell>
        </row>
        <row r="3854">
          <cell r="A3854">
            <v>5056</v>
          </cell>
          <cell r="B3854" t="str">
            <v>POSTE DE CONCRETO DUPLO T ,TIPO B, 500 KG, H = 9 M (NBR 8451)</v>
          </cell>
          <cell r="C3854" t="str">
            <v xml:space="preserve">UN    </v>
          </cell>
          <cell r="D3854" t="str">
            <v>811,08</v>
          </cell>
        </row>
        <row r="3855">
          <cell r="A3855">
            <v>5057</v>
          </cell>
          <cell r="B3855" t="str">
            <v>POSTE DE CONCRETO DUPLO T, TIPO B, 300 KG, H = 10 M (NBR 8451)</v>
          </cell>
          <cell r="C3855" t="str">
            <v xml:space="preserve">UN    </v>
          </cell>
          <cell r="D3855" t="str">
            <v>650,48</v>
          </cell>
        </row>
        <row r="3856">
          <cell r="A3856">
            <v>5033</v>
          </cell>
          <cell r="B3856" t="str">
            <v>POSTE DE CONCRETO DUPLO T, TIPO B, 300 KG, H = 9 M (NBR 8451)</v>
          </cell>
          <cell r="C3856" t="str">
            <v xml:space="preserve">UN    </v>
          </cell>
          <cell r="D3856" t="str">
            <v>540,00</v>
          </cell>
        </row>
        <row r="3857">
          <cell r="A3857">
            <v>5038</v>
          </cell>
          <cell r="B3857" t="str">
            <v>POSTE DE CONCRETO DUPLO T, TIPO D, 200 KG, H = 9 M (NBR 8451)</v>
          </cell>
          <cell r="C3857" t="str">
            <v xml:space="preserve">UN    </v>
          </cell>
          <cell r="D3857" t="str">
            <v>440,10</v>
          </cell>
        </row>
        <row r="3858">
          <cell r="A3858">
            <v>12372</v>
          </cell>
          <cell r="B3858" t="str">
            <v>POSTE DE CONCRETO DUPLO T, 200 KG, H = 11 M (NBR 8451)</v>
          </cell>
          <cell r="C3858" t="str">
            <v xml:space="preserve">UN    </v>
          </cell>
          <cell r="D3858" t="str">
            <v>579,96</v>
          </cell>
        </row>
        <row r="3859">
          <cell r="A3859">
            <v>13339</v>
          </cell>
          <cell r="B3859" t="str">
            <v>POSTE DE CONCRETO DUPLO T, 300 KG, H = 12 M (NBR 8451)</v>
          </cell>
          <cell r="C3859" t="str">
            <v xml:space="preserve">UN    </v>
          </cell>
          <cell r="D3859" t="str">
            <v>862,17</v>
          </cell>
        </row>
        <row r="3860">
          <cell r="A3860">
            <v>12373</v>
          </cell>
          <cell r="B3860" t="str">
            <v>POSTE DE CONCRETO DUPLO T, 400 KG,H = 12 M (NBR 8451)</v>
          </cell>
          <cell r="C3860" t="str">
            <v xml:space="preserve">UN    </v>
          </cell>
          <cell r="D3860" t="str">
            <v>902,88</v>
          </cell>
        </row>
        <row r="3861">
          <cell r="A3861">
            <v>12388</v>
          </cell>
          <cell r="B3861" t="str">
            <v>POSTE DECORATIVO PARA JARDIM EM ACO TUBULAR, SEM LUMINARIA, H = *2,5* M</v>
          </cell>
          <cell r="C3861" t="str">
            <v xml:space="preserve">UN    </v>
          </cell>
          <cell r="D3861" t="str">
            <v>141,03</v>
          </cell>
        </row>
        <row r="3862">
          <cell r="A3862">
            <v>34695</v>
          </cell>
          <cell r="B3862" t="str">
            <v>POSTE PADRAO SUBTERRANEO 100 A, H = 2,5 M</v>
          </cell>
          <cell r="C3862" t="str">
            <v xml:space="preserve">UN    </v>
          </cell>
          <cell r="D3862" t="str">
            <v>621,00</v>
          </cell>
        </row>
        <row r="3863">
          <cell r="A3863">
            <v>34692</v>
          </cell>
          <cell r="B3863" t="str">
            <v>POSTE PADRAO SUBTERRANEO 200 A, H = 2,5 M</v>
          </cell>
          <cell r="C3863" t="str">
            <v xml:space="preserve">UN    </v>
          </cell>
          <cell r="D3863" t="str">
            <v>1.490,40</v>
          </cell>
        </row>
        <row r="3864">
          <cell r="A3864">
            <v>26028</v>
          </cell>
          <cell r="B3864" t="str">
            <v>POZOLANA DE CLASSE C</v>
          </cell>
          <cell r="C3864" t="str">
            <v xml:space="preserve">T     </v>
          </cell>
          <cell r="D3864" t="str">
            <v>336,04</v>
          </cell>
        </row>
        <row r="3865">
          <cell r="A3865">
            <v>11844</v>
          </cell>
          <cell r="B3865" t="str">
            <v>PRANCHA DE MADEIRA APARELHADA *4 X 30* CM, MACARANDUBA, ANGELIM OU EQUIVALENTE DA REGIAO</v>
          </cell>
          <cell r="C3865" t="str">
            <v xml:space="preserve">M     </v>
          </cell>
          <cell r="D3865" t="str">
            <v>45,42</v>
          </cell>
        </row>
        <row r="3866">
          <cell r="A3866">
            <v>4465</v>
          </cell>
          <cell r="B3866" t="str">
            <v>PRANCHA DE MADEIRA NAO APARELHADA *6 X 25* CM, MACARANDUBA, ANGELIM OU EQUIVALENTE DA REGIAO</v>
          </cell>
          <cell r="C3866" t="str">
            <v xml:space="preserve">M     </v>
          </cell>
          <cell r="D3866" t="str">
            <v>43,53</v>
          </cell>
        </row>
        <row r="3867">
          <cell r="A3867">
            <v>35273</v>
          </cell>
          <cell r="B3867" t="str">
            <v>PRANCHA DE MADEIRA NAO APARELHADA *6 X 30* CM, MACARANDUBA, ANGELIM OU EQUIVALENTE DA REGIAO</v>
          </cell>
          <cell r="C3867" t="str">
            <v xml:space="preserve">M     </v>
          </cell>
          <cell r="D3867" t="str">
            <v>48,10</v>
          </cell>
        </row>
        <row r="3868">
          <cell r="A3868">
            <v>4470</v>
          </cell>
          <cell r="B3868" t="str">
            <v>PRANCHA DE MADEIRA NAO APARELHADA *6 X 40* CM, MACARANDUBA, ANGELIM OU EQUIVALENTE DA REGIAO</v>
          </cell>
          <cell r="C3868" t="str">
            <v xml:space="preserve">M     </v>
          </cell>
          <cell r="D3868" t="str">
            <v>71,87</v>
          </cell>
        </row>
        <row r="3869">
          <cell r="A3869">
            <v>20204</v>
          </cell>
          <cell r="B3869" t="str">
            <v>PRANCHAO DE MADEIRA APARELHADA *7,5 X 23* CM (3 X 9 ") MACARANDUBA, ANGELIM OU EQUIVALENTE DA REGIAO</v>
          </cell>
          <cell r="C3869" t="str">
            <v xml:space="preserve">M     </v>
          </cell>
          <cell r="D3869" t="str">
            <v>64,14</v>
          </cell>
        </row>
        <row r="3870">
          <cell r="A3870">
            <v>20208</v>
          </cell>
          <cell r="B3870" t="str">
            <v>PRANCHAO DE MADEIRA APARELHADA *8 X 30* CM, MACARANDUBA, ANGELIM OU EQUIVALENTE DA REGIAO</v>
          </cell>
          <cell r="C3870" t="str">
            <v xml:space="preserve">M     </v>
          </cell>
          <cell r="D3870" t="str">
            <v>75,30</v>
          </cell>
        </row>
        <row r="3871">
          <cell r="A3871">
            <v>4437</v>
          </cell>
          <cell r="B3871" t="str">
            <v>PRANCHAO DE MADEIRA NAO APARELHADA *7,5 X 23* CM (3 x 9 ") MACARANDUBA, ANGELIM OU EQUIVALENTE DA REGIAO</v>
          </cell>
          <cell r="C3871" t="str">
            <v xml:space="preserve">M     </v>
          </cell>
          <cell r="D3871" t="str">
            <v>52,04</v>
          </cell>
        </row>
        <row r="3872">
          <cell r="A3872">
            <v>14580</v>
          </cell>
          <cell r="B3872" t="str">
            <v>PRANCHAO DE MADEIRA NAO APARELHADA *8 X 30* CM, MACARANDUBA, ANGELIM OU EQUIVALENTE DA REGIAO</v>
          </cell>
          <cell r="C3872" t="str">
            <v xml:space="preserve">M     </v>
          </cell>
          <cell r="D3872" t="str">
            <v>56,68</v>
          </cell>
        </row>
        <row r="3873">
          <cell r="A3873">
            <v>40304</v>
          </cell>
          <cell r="B3873" t="str">
            <v>PREGO DE ACO POLIDO COM CABECA DUPLA 17 X 27 (2 1/2 X 11)</v>
          </cell>
          <cell r="C3873" t="str">
            <v xml:space="preserve">KG    </v>
          </cell>
          <cell r="D3873" t="str">
            <v>12,55</v>
          </cell>
        </row>
        <row r="3874">
          <cell r="A3874">
            <v>5065</v>
          </cell>
          <cell r="B3874" t="str">
            <v>PREGO DE ACO POLIDO COM CABECA 10 X 10 (7/8 X 17)</v>
          </cell>
          <cell r="C3874" t="str">
            <v xml:space="preserve">KG    </v>
          </cell>
          <cell r="D3874" t="str">
            <v>19,35</v>
          </cell>
        </row>
        <row r="3875">
          <cell r="A3875">
            <v>5072</v>
          </cell>
          <cell r="B3875" t="str">
            <v>PREGO DE ACO POLIDO COM CABECA 10 X 11 (1 X 17)</v>
          </cell>
          <cell r="C3875" t="str">
            <v xml:space="preserve">KG    </v>
          </cell>
          <cell r="D3875" t="str">
            <v>17,90</v>
          </cell>
        </row>
        <row r="3876">
          <cell r="A3876">
            <v>5066</v>
          </cell>
          <cell r="B3876" t="str">
            <v>PREGO DE ACO POLIDO COM CABECA 12 X 12</v>
          </cell>
          <cell r="C3876" t="str">
            <v xml:space="preserve">KG    </v>
          </cell>
          <cell r="D3876" t="str">
            <v>13,40</v>
          </cell>
        </row>
        <row r="3877">
          <cell r="A3877">
            <v>5063</v>
          </cell>
          <cell r="B3877" t="str">
            <v>PREGO DE ACO POLIDO COM CABECA 14 X 18 (1 1/2 X 14)</v>
          </cell>
          <cell r="C3877" t="str">
            <v xml:space="preserve">KG    </v>
          </cell>
          <cell r="D3877" t="str">
            <v>12,13</v>
          </cell>
        </row>
        <row r="3878">
          <cell r="A3878">
            <v>20247</v>
          </cell>
          <cell r="B3878" t="str">
            <v>PREGO DE ACO POLIDO COM CABECA 15 X 15 (1 1/4 X 13)</v>
          </cell>
          <cell r="C3878" t="str">
            <v xml:space="preserve">KG    </v>
          </cell>
          <cell r="D3878" t="str">
            <v>11,26</v>
          </cell>
        </row>
        <row r="3879">
          <cell r="A3879">
            <v>5074</v>
          </cell>
          <cell r="B3879" t="str">
            <v>PREGO DE ACO POLIDO COM CABECA 15 X 18 (1 1/2 X 13)</v>
          </cell>
          <cell r="C3879" t="str">
            <v xml:space="preserve">KG    </v>
          </cell>
          <cell r="D3879" t="str">
            <v>11,39</v>
          </cell>
        </row>
        <row r="3880">
          <cell r="A3880">
            <v>5067</v>
          </cell>
          <cell r="B3880" t="str">
            <v>PREGO DE ACO POLIDO COM CABECA 16 X 24 (2 1/4 X 12)</v>
          </cell>
          <cell r="C3880" t="str">
            <v xml:space="preserve">KG    </v>
          </cell>
          <cell r="D3880" t="str">
            <v>10,84</v>
          </cell>
        </row>
        <row r="3881">
          <cell r="A3881">
            <v>5078</v>
          </cell>
          <cell r="B3881" t="str">
            <v>PREGO DE ACO POLIDO COM CABECA 16 X 27 (2 1/2 X 12)</v>
          </cell>
          <cell r="C3881" t="str">
            <v xml:space="preserve">KG    </v>
          </cell>
          <cell r="D3881" t="str">
            <v>10,72</v>
          </cell>
        </row>
        <row r="3882">
          <cell r="A3882">
            <v>5068</v>
          </cell>
          <cell r="B3882" t="str">
            <v>PREGO DE ACO POLIDO COM CABECA 17 X 21 (2 X 11)</v>
          </cell>
          <cell r="C3882" t="str">
            <v xml:space="preserve">KG    </v>
          </cell>
          <cell r="D3882" t="str">
            <v>10,17</v>
          </cell>
        </row>
        <row r="3883">
          <cell r="A3883">
            <v>5073</v>
          </cell>
          <cell r="B3883" t="str">
            <v>PREGO DE ACO POLIDO COM CABECA 17 X 24 (2 1/4 X 11)</v>
          </cell>
          <cell r="C3883" t="str">
            <v xml:space="preserve">KG    </v>
          </cell>
          <cell r="D3883" t="str">
            <v>10,37</v>
          </cell>
        </row>
        <row r="3884">
          <cell r="A3884">
            <v>5069</v>
          </cell>
          <cell r="B3884" t="str">
            <v>PREGO DE ACO POLIDO COM CABECA 17 X 27 (2 1/2 X 11)</v>
          </cell>
          <cell r="C3884" t="str">
            <v xml:space="preserve">KG    </v>
          </cell>
          <cell r="D3884" t="str">
            <v>10,37</v>
          </cell>
        </row>
        <row r="3885">
          <cell r="A3885">
            <v>5070</v>
          </cell>
          <cell r="B3885" t="str">
            <v>PREGO DE ACO POLIDO COM CABECA 17 X 30 (2 3/4 X 11)</v>
          </cell>
          <cell r="C3885" t="str">
            <v xml:space="preserve">KG    </v>
          </cell>
          <cell r="D3885" t="str">
            <v>10,48</v>
          </cell>
        </row>
        <row r="3886">
          <cell r="A3886">
            <v>5071</v>
          </cell>
          <cell r="B3886" t="str">
            <v>PREGO DE ACO POLIDO COM CABECA 18 X 24 (2 1/4 X 10)</v>
          </cell>
          <cell r="C3886" t="str">
            <v xml:space="preserve">KG    </v>
          </cell>
          <cell r="D3886" t="str">
            <v>10,17</v>
          </cell>
        </row>
        <row r="3887">
          <cell r="A3887">
            <v>5061</v>
          </cell>
          <cell r="B3887" t="str">
            <v>PREGO DE ACO POLIDO COM CABECA 18 X 27 (2 1/2 X 10)</v>
          </cell>
          <cell r="C3887" t="str">
            <v xml:space="preserve">KG    </v>
          </cell>
          <cell r="D3887" t="str">
            <v>10,00</v>
          </cell>
        </row>
        <row r="3888">
          <cell r="A3888">
            <v>5075</v>
          </cell>
          <cell r="B3888" t="str">
            <v>PREGO DE ACO POLIDO COM CABECA 18 X 30 (2 3/4 X 10)</v>
          </cell>
          <cell r="C3888" t="str">
            <v xml:space="preserve">KG    </v>
          </cell>
          <cell r="D3888" t="str">
            <v>10,17</v>
          </cell>
        </row>
        <row r="3889">
          <cell r="A3889">
            <v>39027</v>
          </cell>
          <cell r="B3889" t="str">
            <v>PREGO DE ACO POLIDO COM CABECA 19  X 36 (3 1/4  X  9)</v>
          </cell>
          <cell r="C3889" t="str">
            <v xml:space="preserve">KG    </v>
          </cell>
          <cell r="D3889" t="str">
            <v>10,16</v>
          </cell>
        </row>
        <row r="3890">
          <cell r="A3890">
            <v>5062</v>
          </cell>
          <cell r="B3890" t="str">
            <v>PREGO DE ACO POLIDO COM CABECA 19 X 33 (3 X 9)</v>
          </cell>
          <cell r="C3890" t="str">
            <v xml:space="preserve">KG    </v>
          </cell>
          <cell r="D3890" t="str">
            <v>10,30</v>
          </cell>
        </row>
        <row r="3891">
          <cell r="A3891">
            <v>40568</v>
          </cell>
          <cell r="B3891" t="str">
            <v>PREGO DE ACO POLIDO COM CABECA 22 X 48 (4 1/4 X 5)</v>
          </cell>
          <cell r="C3891" t="str">
            <v xml:space="preserve">KG    </v>
          </cell>
          <cell r="D3891" t="str">
            <v>10,25</v>
          </cell>
        </row>
        <row r="3892">
          <cell r="A3892">
            <v>39026</v>
          </cell>
          <cell r="B3892" t="str">
            <v>PREGO DE ACO POLIDO SEM CABECA 15 X 15 (1 1/4 X 13)</v>
          </cell>
          <cell r="C3892" t="str">
            <v xml:space="preserve">KG    </v>
          </cell>
          <cell r="D3892" t="str">
            <v>11,44</v>
          </cell>
        </row>
        <row r="3893">
          <cell r="A3893">
            <v>11572</v>
          </cell>
          <cell r="B3893" t="str">
            <v>PRENDEDOR / TRAVA DE PORTA, MONTAGEM PISO / PORTA, EM LATAO / ZAMAC, CROMADO</v>
          </cell>
          <cell r="C3893" t="str">
            <v xml:space="preserve">UN    </v>
          </cell>
          <cell r="D3893" t="str">
            <v>15,38</v>
          </cell>
        </row>
        <row r="3894">
          <cell r="A3894">
            <v>42431</v>
          </cell>
          <cell r="B3894" t="str">
            <v>PRESSAO DE PERNAS TRIPLO, EM TUBO DE ACO CARBONO, PINTURA NO PROCESSO ELETROSTATICO - EQUIPAMENTO DE GINASTICA PARA ACADEMIA AO AR LIVRE / ACADEMIA DA TERCEIRA IDADE - ATI</v>
          </cell>
          <cell r="C3894" t="str">
            <v xml:space="preserve">UN    </v>
          </cell>
          <cell r="D3894" t="str">
            <v>2.202,87</v>
          </cell>
        </row>
        <row r="3895">
          <cell r="A3895">
            <v>11149</v>
          </cell>
          <cell r="B3895" t="str">
            <v>PRIMER EPOXI</v>
          </cell>
          <cell r="C3895" t="str">
            <v xml:space="preserve">GL    </v>
          </cell>
          <cell r="D3895" t="str">
            <v>166,36</v>
          </cell>
        </row>
        <row r="3896">
          <cell r="A3896">
            <v>511</v>
          </cell>
          <cell r="B3896" t="str">
            <v>PRIMER PARA MANTA ASFALTICA A BASE DE ASFALTO MODIFICADO DILUIDO EM SOLVENTE, APLICACAO A FRIO</v>
          </cell>
          <cell r="C3896" t="str">
            <v xml:space="preserve">L     </v>
          </cell>
          <cell r="D3896" t="str">
            <v>15,99</v>
          </cell>
        </row>
        <row r="3897">
          <cell r="A3897">
            <v>11174</v>
          </cell>
          <cell r="B3897" t="str">
            <v>PRIMER UNIVERSAL, FUNDO ANTICORROSIVO TIPO ZARCAO</v>
          </cell>
          <cell r="C3897" t="str">
            <v xml:space="preserve">18L   </v>
          </cell>
          <cell r="D3897" t="str">
            <v>472,36</v>
          </cell>
        </row>
        <row r="3898">
          <cell r="A3898">
            <v>37540</v>
          </cell>
          <cell r="B3898" t="str">
            <v>PROJETOR DE ARGAMASSA, CAPACIDADE DE PROJECAO 1,5 M3/H, ALCANCE DA PROJECAO 30 ATE 60 M, MOTOR ELETRICO TRIFASICO</v>
          </cell>
          <cell r="C3898" t="str">
            <v xml:space="preserve">UN    </v>
          </cell>
          <cell r="D3898" t="str">
            <v>55.666,43</v>
          </cell>
        </row>
        <row r="3899">
          <cell r="A3899">
            <v>37548</v>
          </cell>
          <cell r="B3899" t="str">
            <v>PROJETOR DE ARGAMASSA, CAPACIDADE DE PROJECAO 2,0 M3/H, ALCANCE DA PROJECAO ATE 50 M, MOTOR ELETRICO TRIFASICO</v>
          </cell>
          <cell r="C3899" t="str">
            <v xml:space="preserve">UN    </v>
          </cell>
          <cell r="D3899" t="str">
            <v>73.785,57</v>
          </cell>
        </row>
        <row r="3900">
          <cell r="A3900">
            <v>39828</v>
          </cell>
          <cell r="B3900" t="str">
            <v>PROJETOR PNEUMATICO DE ARGAMASSA PARA CHAPISCO E REBOCO COM RECIPIENTE ACOPLADO, TIPO CANEQUNHA, COM VOLUME DE 1,50 L, SEM COMPRESSOR</v>
          </cell>
          <cell r="C3900" t="str">
            <v xml:space="preserve">UN    </v>
          </cell>
          <cell r="D3900" t="str">
            <v>442,64</v>
          </cell>
        </row>
        <row r="3901">
          <cell r="A3901">
            <v>12273</v>
          </cell>
          <cell r="B3901" t="str">
            <v>PROJETOR RETANGULAR FECHADO PARA LAMPADA VAPOR DE MERCURIO/SODIO 250 W A 500 W, CABECEIRAS EM ALUMINIO FUNDIDO, CORPO EM ALUMINIO ANODIZADO, PARA LAMPADA E40 FECHAMENTO EM VIDRO TEMPERADO.</v>
          </cell>
          <cell r="C3901" t="str">
            <v xml:space="preserve">UN    </v>
          </cell>
          <cell r="D3901" t="str">
            <v>61,84</v>
          </cell>
        </row>
        <row r="3902">
          <cell r="A3902">
            <v>38392</v>
          </cell>
          <cell r="B3902" t="str">
            <v>PROLONGADOR/EXTENSOR PARA ROLO DE PINTURA 3 M</v>
          </cell>
          <cell r="C3902" t="str">
            <v xml:space="preserve">UN    </v>
          </cell>
          <cell r="D3902" t="str">
            <v>41,41</v>
          </cell>
        </row>
        <row r="3903">
          <cell r="A3903">
            <v>11735</v>
          </cell>
          <cell r="B3903" t="str">
            <v>PROLONGAMENTO PVC PARA CAIXA SIFONADA  100 MM X 200 MM (NBR 5688)</v>
          </cell>
          <cell r="C3903" t="str">
            <v xml:space="preserve">UN    </v>
          </cell>
          <cell r="D3903" t="str">
            <v>3,90</v>
          </cell>
        </row>
        <row r="3904">
          <cell r="A3904">
            <v>11733</v>
          </cell>
          <cell r="B3904" t="str">
            <v>PROLONGAMENTO PVC PARA CAIXA SIFONADA 100 MM X 100 MM (NBR 5688)</v>
          </cell>
          <cell r="C3904" t="str">
            <v xml:space="preserve">UN    </v>
          </cell>
          <cell r="D3904" t="str">
            <v>1,91</v>
          </cell>
        </row>
        <row r="3905">
          <cell r="A3905">
            <v>11734</v>
          </cell>
          <cell r="B3905" t="str">
            <v>PROLONGAMENTO PVC PARA CAIXA SIFONADA, 100 MM X 150 MM (NBR 5688)</v>
          </cell>
          <cell r="C3905" t="str">
            <v xml:space="preserve">UN    </v>
          </cell>
          <cell r="D3905" t="str">
            <v>2,94</v>
          </cell>
        </row>
        <row r="3906">
          <cell r="A3906">
            <v>11737</v>
          </cell>
          <cell r="B3906" t="str">
            <v>PROLONGAMENTO PVC PARA CAIXA SIFONADA, 150 MM X 150 MM (NBR 5688)</v>
          </cell>
          <cell r="C3906" t="str">
            <v xml:space="preserve">UN    </v>
          </cell>
          <cell r="D3906" t="str">
            <v>5,21</v>
          </cell>
        </row>
        <row r="3907">
          <cell r="A3907">
            <v>11738</v>
          </cell>
          <cell r="B3907" t="str">
            <v>PROLONGAMENTO PVC PARA CAIXA SIFONADA, 150 MM X 200 MM (NBR 5688)</v>
          </cell>
          <cell r="C3907" t="str">
            <v xml:space="preserve">UN    </v>
          </cell>
          <cell r="D3907" t="str">
            <v>8,47</v>
          </cell>
        </row>
        <row r="3908">
          <cell r="A3908">
            <v>36143</v>
          </cell>
          <cell r="B3908" t="str">
            <v>PROTETOR AUDITIVO TIPO CONCHA COM ABAFADOR DE RUIDOS, ATENUACAO ACIMA DE 22 DB</v>
          </cell>
          <cell r="C3908" t="str">
            <v xml:space="preserve">UN    </v>
          </cell>
          <cell r="D3908" t="str">
            <v>26,44</v>
          </cell>
        </row>
        <row r="3909">
          <cell r="A3909">
            <v>36142</v>
          </cell>
          <cell r="B3909" t="str">
            <v>PROTETOR AUDITIVO TIPO PLUG DE INSERCAO COM CORDAO, ATENUACAO SUPERIOR A 15 DB</v>
          </cell>
          <cell r="C3909" t="str">
            <v xml:space="preserve">UN    </v>
          </cell>
          <cell r="D3909" t="str">
            <v>1,93</v>
          </cell>
        </row>
        <row r="3910">
          <cell r="A3910">
            <v>36146</v>
          </cell>
          <cell r="B3910" t="str">
            <v>PROTETOR SOLAR FPS 30, EMBALAGEM 2 LITROS</v>
          </cell>
          <cell r="C3910" t="str">
            <v xml:space="preserve">UN    </v>
          </cell>
          <cell r="D3910" t="str">
            <v>219,30</v>
          </cell>
        </row>
        <row r="3911">
          <cell r="A3911">
            <v>39015</v>
          </cell>
          <cell r="B3911" t="str">
            <v>PROTETOR/PONTEIRA PLASTICA PARA PONTA DE VERGALHAO DE ATE 1", TIPO PROTETOR DE ESPERA</v>
          </cell>
          <cell r="C3911" t="str">
            <v xml:space="preserve">UN    </v>
          </cell>
          <cell r="D3911" t="str">
            <v>0,60</v>
          </cell>
        </row>
        <row r="3912">
          <cell r="A3912">
            <v>38377</v>
          </cell>
          <cell r="B3912" t="str">
            <v>PRUMO DE CENTRO EM ACO *400* G</v>
          </cell>
          <cell r="C3912" t="str">
            <v xml:space="preserve">UN    </v>
          </cell>
          <cell r="D3912" t="str">
            <v>27,83</v>
          </cell>
        </row>
        <row r="3913">
          <cell r="A3913">
            <v>38376</v>
          </cell>
          <cell r="B3913" t="str">
            <v>PRUMO DE PAREDE EM ACO 700 A 750 G</v>
          </cell>
          <cell r="C3913" t="str">
            <v xml:space="preserve">UN    </v>
          </cell>
          <cell r="D3913" t="str">
            <v>31,73</v>
          </cell>
        </row>
        <row r="3914">
          <cell r="A3914">
            <v>38116</v>
          </cell>
          <cell r="B3914" t="str">
            <v>PULSADOR CAMPAINHA 10A, 250V (APENAS MODULO)</v>
          </cell>
          <cell r="C3914" t="str">
            <v xml:space="preserve">UN    </v>
          </cell>
          <cell r="D3914" t="str">
            <v>4,38</v>
          </cell>
        </row>
        <row r="3915">
          <cell r="A3915">
            <v>38066</v>
          </cell>
          <cell r="B3915" t="str">
            <v>PULSADOR CAMPAINHA 10A, 250V, CONJUNTO MONTADO PARA EMBUTIR 4" X 2" (PLACA + SUPORTE + MODULO)</v>
          </cell>
          <cell r="C3915" t="str">
            <v xml:space="preserve">UN    </v>
          </cell>
          <cell r="D3915" t="str">
            <v>7,24</v>
          </cell>
        </row>
        <row r="3916">
          <cell r="A3916">
            <v>38117</v>
          </cell>
          <cell r="B3916" t="str">
            <v>PULSADOR MINUTERIA 10A, 250V (APENAS MODULO)</v>
          </cell>
          <cell r="C3916" t="str">
            <v xml:space="preserve">UN    </v>
          </cell>
          <cell r="D3916" t="str">
            <v>7,47</v>
          </cell>
        </row>
        <row r="3917">
          <cell r="A3917">
            <v>38067</v>
          </cell>
          <cell r="B3917" t="str">
            <v>PULSADOR MINUTERIA 10A, 250V, CONJUNTO MONTADO PARA EMBUTIR 4" X 2" (PLACA + SUPORTE + MODULO)</v>
          </cell>
          <cell r="C3917" t="str">
            <v xml:space="preserve">UN    </v>
          </cell>
          <cell r="D3917" t="str">
            <v>10,19</v>
          </cell>
        </row>
        <row r="3918">
          <cell r="A3918">
            <v>41757</v>
          </cell>
          <cell r="B3918" t="str">
            <v>PULVERIZADOR DE TINTA ELETRICO / MAQUINA DE PINTURA AIRLESS, VAZAO *2* L/MIN (COLETADO CAIXA)</v>
          </cell>
          <cell r="C3918" t="str">
            <v xml:space="preserve">UN    </v>
          </cell>
          <cell r="D3918" t="str">
            <v>3.106,46</v>
          </cell>
        </row>
        <row r="3919">
          <cell r="A3919">
            <v>5080</v>
          </cell>
          <cell r="B3919" t="str">
            <v>PUXADOR CENTRAL, TIPO ALCA, EM ZAMAC CROMADO, COM ROSETAS, COMPRIMENTO *100* MM, PARA PORTA / JANELA EM MADEIRA OU METALICA - INCLUI PARAFUSOS</v>
          </cell>
          <cell r="C3919" t="str">
            <v xml:space="preserve">UN    </v>
          </cell>
          <cell r="D3919" t="str">
            <v>10,90</v>
          </cell>
        </row>
        <row r="3920">
          <cell r="A3920">
            <v>11522</v>
          </cell>
          <cell r="B3920" t="str">
            <v>PUXADOR CONCHA DE EMBUTIR PARA JANELA / PORTA DE CORRER, EM LATAO CROMADO, COM FURO CENTRAL PARA CHAVE E FUROS PARA PARAFUSOS, *40 X 100* MM  (LARGURA X ALTURA) - SEM FECHADURA</v>
          </cell>
          <cell r="C3920" t="str">
            <v xml:space="preserve">UN    </v>
          </cell>
          <cell r="D3920" t="str">
            <v>13,63</v>
          </cell>
        </row>
        <row r="3921">
          <cell r="A3921">
            <v>38168</v>
          </cell>
          <cell r="B3921" t="str">
            <v>PUXADOR TUBULAR RETO, DUPLO, EM ALUMINIO POLIDO, DIAMETRO APROX.DE 1", COMPRIMENTO APROX. DE 400 MM, PARA PORTAS DE MADEIRA OU VIDRO</v>
          </cell>
          <cell r="C3921" t="str">
            <v xml:space="preserve">UN    </v>
          </cell>
          <cell r="D3921" t="str">
            <v>126,78</v>
          </cell>
        </row>
        <row r="3922">
          <cell r="A3922">
            <v>13393</v>
          </cell>
          <cell r="B3922" t="str">
            <v>QUADRO DE DISTRIBUICAO COM BARRAMENTO TRIFASICO, DE EMBUTIR, EM CHAPA DE ACO GALVANIZADO, PARA 12 DISJUNTORES DIN, 100 A</v>
          </cell>
          <cell r="C3922" t="str">
            <v xml:space="preserve">UN    </v>
          </cell>
          <cell r="D3922" t="str">
            <v>207,14</v>
          </cell>
        </row>
        <row r="3923">
          <cell r="A3923">
            <v>13395</v>
          </cell>
          <cell r="B3923" t="str">
            <v>QUADRO DE DISTRIBUICAO COM BARRAMENTO TRIFASICO, DE EMBUTIR, EM CHAPA DE ACO GALVANIZADO, PARA 18 DISJUNTORES DIN, 100 A, INCLUINDO BARRAMENTO</v>
          </cell>
          <cell r="C3923" t="str">
            <v xml:space="preserve">UN    </v>
          </cell>
          <cell r="D3923" t="str">
            <v>290,29</v>
          </cell>
        </row>
        <row r="3924">
          <cell r="A3924">
            <v>12039</v>
          </cell>
          <cell r="B3924" t="str">
            <v>QUADRO DE DISTRIBUICAO COM BARRAMENTO TRIFASICO, DE EMBUTIR, EM CHAPA DE ACO GALVANIZADO, PARA 24 DISJUNTORES DIN, 100 A</v>
          </cell>
          <cell r="C3924" t="str">
            <v xml:space="preserve">UN    </v>
          </cell>
          <cell r="D3924" t="str">
            <v>305,06</v>
          </cell>
        </row>
        <row r="3925">
          <cell r="A3925">
            <v>13396</v>
          </cell>
          <cell r="B3925" t="str">
            <v>QUADRO DE DISTRIBUICAO COM BARRAMENTO TRIFASICO, DE EMBUTIR, EM CHAPA DE ACO GALVANIZADO, PARA 28 DISJUNTORES DIN, 100 A</v>
          </cell>
          <cell r="C3925" t="str">
            <v xml:space="preserve">UN    </v>
          </cell>
          <cell r="D3925" t="str">
            <v>428,44</v>
          </cell>
        </row>
        <row r="3926">
          <cell r="A3926">
            <v>12041</v>
          </cell>
          <cell r="B3926" t="str">
            <v>QUADRO DE DISTRIBUICAO COM BARRAMENTO TRIFASICO, DE EMBUTIR, EM CHAPA DE ACO GALVANIZADO, PARA 30 DISJUNTORES DIN, 150 A</v>
          </cell>
          <cell r="C3926" t="str">
            <v xml:space="preserve">UN    </v>
          </cell>
          <cell r="D3926" t="str">
            <v>349,85</v>
          </cell>
        </row>
        <row r="3927">
          <cell r="A3927">
            <v>12043</v>
          </cell>
          <cell r="B3927" t="str">
            <v>QUADRO DE DISTRIBUICAO COM BARRAMENTO TRIFASICO, DE EMBUTIR, EM CHAPA DE ACO GALVANIZADO, PARA 30 DISJUNTORES DIN, 225 A</v>
          </cell>
          <cell r="C3927" t="str">
            <v xml:space="preserve">UN    </v>
          </cell>
          <cell r="D3927" t="str">
            <v>738,65</v>
          </cell>
        </row>
        <row r="3928">
          <cell r="A3928">
            <v>39762</v>
          </cell>
          <cell r="B3928" t="str">
            <v>QUADRO DE DISTRIBUICAO COM BARRAMENTO TRIFASICO, DE EMBUTIR, EM CHAPA DE ACO GALVANIZADO, PARA 36 DISJUNTORES DIN, 100 A</v>
          </cell>
          <cell r="C3928" t="str">
            <v xml:space="preserve">UN    </v>
          </cell>
          <cell r="D3928" t="str">
            <v>351,62</v>
          </cell>
        </row>
        <row r="3929">
          <cell r="A3929">
            <v>12042</v>
          </cell>
          <cell r="B3929" t="str">
            <v>QUADRO DE DISTRIBUICAO COM BARRAMENTO TRIFASICO, DE EMBUTIR, EM CHAPA DE ACO GALVANIZADO, PARA 40 DISJUNTORES DIN, 100 A</v>
          </cell>
          <cell r="C3929" t="str">
            <v xml:space="preserve">UN    </v>
          </cell>
          <cell r="D3929" t="str">
            <v>513,35</v>
          </cell>
        </row>
        <row r="3930">
          <cell r="A3930">
            <v>39763</v>
          </cell>
          <cell r="B3930" t="str">
            <v>QUADRO DE DISTRIBUICAO COM BARRAMENTO TRIFASICO, DE EMBUTIR, EM CHAPA DE ACO GALVANIZADO, PARA 48 DISJUNTORES DIN, 100 A</v>
          </cell>
          <cell r="C3930" t="str">
            <v xml:space="preserve">UN    </v>
          </cell>
          <cell r="D3930" t="str">
            <v>600,81</v>
          </cell>
        </row>
        <row r="3931">
          <cell r="A3931">
            <v>39760</v>
          </cell>
          <cell r="B3931" t="str">
            <v>QUADRO DE DISTRIBUICAO COM BARRAMENTO TRIFASICO, DE SOBREPOR, EM CHAPA DE ACO GALVANIZADO, PARA *42* DISJUNTORES DIN, 100 A</v>
          </cell>
          <cell r="C3931" t="str">
            <v xml:space="preserve">UN    </v>
          </cell>
          <cell r="D3931" t="str">
            <v>598,83</v>
          </cell>
        </row>
        <row r="3932">
          <cell r="A3932">
            <v>39756</v>
          </cell>
          <cell r="B3932" t="str">
            <v>QUADRO DE DISTRIBUICAO COM BARRAMENTO TRIFASICO, DE SOBREPOR, EM CHAPA DE ACO GALVANIZADO, PARA 12 DISJUNTORES DIN, 100 A</v>
          </cell>
          <cell r="C3932" t="str">
            <v xml:space="preserve">UN    </v>
          </cell>
          <cell r="D3932" t="str">
            <v>215,02</v>
          </cell>
        </row>
        <row r="3933">
          <cell r="A3933">
            <v>12038</v>
          </cell>
          <cell r="B3933" t="str">
            <v>QUADRO DE DISTRIBUICAO COM BARRAMENTO TRIFASICO, DE SOBREPOR, EM CHAPA DE ACO GALVANIZADO, PARA 18 DISJUNTORES DIN, 100 A</v>
          </cell>
          <cell r="C3933" t="str">
            <v xml:space="preserve">UN    </v>
          </cell>
          <cell r="D3933" t="str">
            <v>268,67</v>
          </cell>
        </row>
        <row r="3934">
          <cell r="A3934">
            <v>39757</v>
          </cell>
          <cell r="B3934" t="str">
            <v>QUADRO DE DISTRIBUICAO COM BARRAMENTO TRIFASICO, DE SOBREPOR, EM CHAPA DE ACO GALVANIZADO, PARA 28 DISJUNTORES DIN, 100 A</v>
          </cell>
          <cell r="C3934" t="str">
            <v xml:space="preserve">UN    </v>
          </cell>
          <cell r="D3934" t="str">
            <v>248,43</v>
          </cell>
        </row>
        <row r="3935">
          <cell r="A3935">
            <v>39758</v>
          </cell>
          <cell r="B3935" t="str">
            <v>QUADRO DE DISTRIBUICAO COM BARRAMENTO TRIFASICO, DE SOBREPOR, EM CHAPA DE ACO GALVANIZADO, PARA 30 DISJUNTORES DIN, 100 A</v>
          </cell>
          <cell r="C3935" t="str">
            <v xml:space="preserve">UN    </v>
          </cell>
          <cell r="D3935" t="str">
            <v>362,06</v>
          </cell>
        </row>
        <row r="3936">
          <cell r="A3936">
            <v>39759</v>
          </cell>
          <cell r="B3936" t="str">
            <v>QUADRO DE DISTRIBUICAO COM BARRAMENTO TRIFASICO, DE SOBREPOR, EM CHAPA DE ACO GALVANIZADO, PARA 36 DISJUNTORES DIN, 100 A</v>
          </cell>
          <cell r="C3936" t="str">
            <v xml:space="preserve">UN    </v>
          </cell>
          <cell r="D3936" t="str">
            <v>447,15</v>
          </cell>
        </row>
        <row r="3937">
          <cell r="A3937">
            <v>39761</v>
          </cell>
          <cell r="B3937" t="str">
            <v>QUADRO DE DISTRIBUICAO COM BARRAMENTO TRIFASICO, DE SOBREPOR, EM CHAPA DE ACO GALVANIZADO, PARA 48 DISJUNTORES DIN, 100 A</v>
          </cell>
          <cell r="C3937" t="str">
            <v xml:space="preserve">UN    </v>
          </cell>
          <cell r="D3937" t="str">
            <v>537,48</v>
          </cell>
        </row>
        <row r="3938">
          <cell r="A3938">
            <v>39805</v>
          </cell>
          <cell r="B3938" t="str">
            <v>QUADRO DE DISTRIBUICAO, EM PVC, DE EMBUTIR, COM BARRAMENTO TERRA / NEUTRO, PARA 12 DISJUNTORES NEMA OU 16 DISJUNTORES DIN</v>
          </cell>
          <cell r="C3938" t="str">
            <v xml:space="preserve">UN    </v>
          </cell>
          <cell r="D3938" t="str">
            <v>99,49</v>
          </cell>
        </row>
        <row r="3939">
          <cell r="A3939">
            <v>39806</v>
          </cell>
          <cell r="B3939" t="str">
            <v>QUADRO DE DISTRIBUICAO, EM PVC, DE EMBUTIR, COM BARRAMENTO TERRA / NEUTRO, PARA 18 DISJUNTORES NEMA OU 24 DISJUNTORES DIN</v>
          </cell>
          <cell r="C3939" t="str">
            <v xml:space="preserve">UN    </v>
          </cell>
          <cell r="D3939" t="str">
            <v>184,33</v>
          </cell>
        </row>
        <row r="3940">
          <cell r="A3940">
            <v>39807</v>
          </cell>
          <cell r="B3940" t="str">
            <v>QUADRO DE DISTRIBUICAO, EM PVC, DE EMBUTIR, COM BARRAMENTO TERRA / NEUTRO, PARA 27 DISJUNTORES NEMA OU 36 DISJUNTORES DIN</v>
          </cell>
          <cell r="C3940" t="str">
            <v xml:space="preserve">UN    </v>
          </cell>
          <cell r="D3940" t="str">
            <v>399,50</v>
          </cell>
        </row>
        <row r="3941">
          <cell r="A3941">
            <v>43100</v>
          </cell>
          <cell r="B3941" t="str">
            <v>QUADRO DE DISTRIBUICAO, EM PVC, DE EMBUTIR, COM BARRAMENTO TERRA / NEUTRO, PARA 48 DISJUNTORES DIN</v>
          </cell>
          <cell r="C3941" t="str">
            <v xml:space="preserve">UN    </v>
          </cell>
          <cell r="D3941" t="str">
            <v>312,32</v>
          </cell>
        </row>
        <row r="3942">
          <cell r="A3942">
            <v>39804</v>
          </cell>
          <cell r="B3942" t="str">
            <v>QUADRO DE DISTRIBUICAO, EM PVC, DE EMBUTIR, COM BARRAMENTO TERRA / NEUTRO, PARA 6 DISJUNTORES NEMA OU 8 DISJUNTORES DIN</v>
          </cell>
          <cell r="C3942" t="str">
            <v xml:space="preserve">UN    </v>
          </cell>
          <cell r="D3942" t="str">
            <v>58,42</v>
          </cell>
        </row>
        <row r="3943">
          <cell r="A3943">
            <v>39796</v>
          </cell>
          <cell r="B3943" t="str">
            <v>QUADRO DE DISTRIBUICAO, SEM BARRAMENTO, EM PVC, DE EMBUTIR, PARA 12 DISJUNTORES NEMA OU 16 DISJUNTORES DIN</v>
          </cell>
          <cell r="C3943" t="str">
            <v xml:space="preserve">UN    </v>
          </cell>
          <cell r="D3943" t="str">
            <v>60,51</v>
          </cell>
        </row>
        <row r="3944">
          <cell r="A3944">
            <v>39797</v>
          </cell>
          <cell r="B3944" t="str">
            <v>QUADRO DE DISTRIBUICAO, SEM BARRAMENTO, EM PVC, DE EMBUTIR, PARA 18 DISJUNTORES NEMA OU 24 DISJUNTORES DIN</v>
          </cell>
          <cell r="C3944" t="str">
            <v xml:space="preserve">UN    </v>
          </cell>
          <cell r="D3944" t="str">
            <v>94,99</v>
          </cell>
        </row>
        <row r="3945">
          <cell r="A3945">
            <v>39798</v>
          </cell>
          <cell r="B3945" t="str">
            <v>QUADRO DE DISTRIBUICAO, SEM BARRAMENTO, EM PVC, DE EMBUTIR, PARA 27 DISJUNTORES NEMA OU 36 DISJUNTORES DIN</v>
          </cell>
          <cell r="C3945" t="str">
            <v xml:space="preserve">UN    </v>
          </cell>
          <cell r="D3945" t="str">
            <v>162,94</v>
          </cell>
        </row>
        <row r="3946">
          <cell r="A3946">
            <v>39794</v>
          </cell>
          <cell r="B3946" t="str">
            <v>QUADRO DE DISTRIBUICAO, SEM BARRAMENTO, EM PVC, DE EMBUTIR, PARA 3 DISJUNTORES NEMA OU 4 DISJUNTORES DIN</v>
          </cell>
          <cell r="C3946" t="str">
            <v xml:space="preserve">UN    </v>
          </cell>
          <cell r="D3946" t="str">
            <v>25,68</v>
          </cell>
        </row>
        <row r="3947">
          <cell r="A3947">
            <v>39795</v>
          </cell>
          <cell r="B3947" t="str">
            <v>QUADRO DE DISTRIBUICAO, SEM BARRAMENTO, EM PVC, DE EMBUTIR, PARA 6 DISJUNTORES NEMA OU 8 DISJUNTORES DIN</v>
          </cell>
          <cell r="C3947" t="str">
            <v xml:space="preserve">UN    </v>
          </cell>
          <cell r="D3947" t="str">
            <v>40,58</v>
          </cell>
        </row>
        <row r="3948">
          <cell r="A3948">
            <v>39799</v>
          </cell>
          <cell r="B3948" t="str">
            <v>QUADRO DE DISTRIBUICAO, SEM BARRAMENTO, EM PVC, DE SOBREPOR,  PARA 3 DISJUNTORES NEMA OU 4 DISJUNTORES DIN</v>
          </cell>
          <cell r="C3948" t="str">
            <v xml:space="preserve">UN    </v>
          </cell>
          <cell r="D3948" t="str">
            <v>29,94</v>
          </cell>
        </row>
        <row r="3949">
          <cell r="A3949">
            <v>39801</v>
          </cell>
          <cell r="B3949" t="str">
            <v>QUADRO DE DISTRIBUICAO, SEM BARRAMENTO, EM PVC, DE SOBREPOR, PARA 12 DISJUNTORES NEMA OU 16 DISJUNTORES DIN</v>
          </cell>
          <cell r="C3949" t="str">
            <v xml:space="preserve">UN    </v>
          </cell>
          <cell r="D3949" t="str">
            <v>85,68</v>
          </cell>
        </row>
        <row r="3950">
          <cell r="A3950">
            <v>39802</v>
          </cell>
          <cell r="B3950" t="str">
            <v>QUADRO DE DISTRIBUICAO, SEM BARRAMENTO, EM PVC, DE SOBREPOR, PARA 18 DISJUNTORES NEMA OU 24 DISJUNTORES DIN</v>
          </cell>
          <cell r="C3950" t="str">
            <v xml:space="preserve">UN    </v>
          </cell>
          <cell r="D3950" t="str">
            <v>125,60</v>
          </cell>
        </row>
        <row r="3951">
          <cell r="A3951">
            <v>39803</v>
          </cell>
          <cell r="B3951" t="str">
            <v>QUADRO DE DISTRIBUICAO, SEM BARRAMENTO, EM PVC, DE SOBREPOR, PARA 27 DISJUNTORES NEMA OU 36 DISJUNTORES DIN</v>
          </cell>
          <cell r="C3951" t="str">
            <v xml:space="preserve">UN    </v>
          </cell>
          <cell r="D3951" t="str">
            <v>175,21</v>
          </cell>
        </row>
        <row r="3952">
          <cell r="A3952">
            <v>39800</v>
          </cell>
          <cell r="B3952" t="str">
            <v>QUADRO DE DISTRIBUICAO, SEM BARRAMENTO, EM PVC, DE SOBREPOR, PARA 6 DISJUNTORES NEMA OU 8 DISJUNTORES DIN</v>
          </cell>
          <cell r="C3952" t="str">
            <v xml:space="preserve">UN    </v>
          </cell>
          <cell r="D3952" t="str">
            <v>51,00</v>
          </cell>
        </row>
        <row r="3953">
          <cell r="A3953">
            <v>4224</v>
          </cell>
          <cell r="B3953" t="str">
            <v>QUEROSENE</v>
          </cell>
          <cell r="C3953" t="str">
            <v xml:space="preserve">L     </v>
          </cell>
          <cell r="D3953" t="str">
            <v>12,37</v>
          </cell>
        </row>
        <row r="3954">
          <cell r="A3954">
            <v>21059</v>
          </cell>
          <cell r="B3954" t="str">
            <v>RALO FOFO COM REQUADRO, QUADRADO 150 X 150 MM</v>
          </cell>
          <cell r="C3954" t="str">
            <v xml:space="preserve">UN    </v>
          </cell>
          <cell r="D3954" t="str">
            <v>39,74</v>
          </cell>
        </row>
        <row r="3955">
          <cell r="A3955">
            <v>11234</v>
          </cell>
          <cell r="B3955" t="str">
            <v>RALO FOFO COM REQUADRO, QUADRADO 200 X 200 MM</v>
          </cell>
          <cell r="C3955" t="str">
            <v xml:space="preserve">UN    </v>
          </cell>
          <cell r="D3955" t="str">
            <v>59,90</v>
          </cell>
        </row>
        <row r="3956">
          <cell r="A3956">
            <v>21060</v>
          </cell>
          <cell r="B3956" t="str">
            <v>RALO FOFO COM REQUADRO, QUADRADO 250 X 250 MM</v>
          </cell>
          <cell r="C3956" t="str">
            <v xml:space="preserve">UN    </v>
          </cell>
          <cell r="D3956" t="str">
            <v>73,72</v>
          </cell>
        </row>
        <row r="3957">
          <cell r="A3957">
            <v>21061</v>
          </cell>
          <cell r="B3957" t="str">
            <v>RALO FOFO COM REQUADRO, QUADRADO 300 X 300 MM</v>
          </cell>
          <cell r="C3957" t="str">
            <v xml:space="preserve">UN    </v>
          </cell>
          <cell r="D3957" t="str">
            <v>92,15</v>
          </cell>
        </row>
        <row r="3958">
          <cell r="A3958">
            <v>21062</v>
          </cell>
          <cell r="B3958" t="str">
            <v>RALO FOFO COM REQUADRO, QUADRADO 400 X 400 MM</v>
          </cell>
          <cell r="C3958" t="str">
            <v xml:space="preserve">UN    </v>
          </cell>
          <cell r="D3958" t="str">
            <v>145,14</v>
          </cell>
        </row>
        <row r="3959">
          <cell r="A3959">
            <v>11708</v>
          </cell>
          <cell r="B3959" t="str">
            <v>RALO FOFO SEMIESFERICO, 100 MM, PARA LAJES/ CALHAS</v>
          </cell>
          <cell r="C3959" t="str">
            <v xml:space="preserve">UN    </v>
          </cell>
          <cell r="D3959" t="str">
            <v>15,83</v>
          </cell>
        </row>
        <row r="3960">
          <cell r="A3960">
            <v>11709</v>
          </cell>
          <cell r="B3960" t="str">
            <v>RALO FOFO SEMIESFERICO, 150 MM, PARA LAJES/ CALHAS</v>
          </cell>
          <cell r="C3960" t="str">
            <v xml:space="preserve">UN    </v>
          </cell>
          <cell r="D3960" t="str">
            <v>37,20</v>
          </cell>
        </row>
        <row r="3961">
          <cell r="A3961">
            <v>11710</v>
          </cell>
          <cell r="B3961" t="str">
            <v>RALO FOFO SEMIESFERICO, 200 MM, PARA LAJES/ CALHAS</v>
          </cell>
          <cell r="C3961" t="str">
            <v xml:space="preserve">UN    </v>
          </cell>
          <cell r="D3961" t="str">
            <v>85,53</v>
          </cell>
        </row>
        <row r="3962">
          <cell r="A3962">
            <v>11707</v>
          </cell>
          <cell r="B3962" t="str">
            <v>RALO FOFO SEMIESFERICO, 75 MM, PARA LAJES/ CALHAS</v>
          </cell>
          <cell r="C3962" t="str">
            <v xml:space="preserve">UN    </v>
          </cell>
          <cell r="D3962" t="str">
            <v>11,86</v>
          </cell>
        </row>
        <row r="3963">
          <cell r="A3963">
            <v>11739</v>
          </cell>
          <cell r="B3963" t="str">
            <v>RALO SECO PVC CONICO, 100 X 40 MM,  COM GRELHA REDONDA BRANCA</v>
          </cell>
          <cell r="C3963" t="str">
            <v xml:space="preserve">UN    </v>
          </cell>
          <cell r="D3963" t="str">
            <v>5,68</v>
          </cell>
        </row>
        <row r="3964">
          <cell r="A3964">
            <v>11711</v>
          </cell>
          <cell r="B3964" t="str">
            <v>RALO SECO PVC CONICO, 100 X 40 MM, COM GRELHA QUADRADA</v>
          </cell>
          <cell r="C3964" t="str">
            <v xml:space="preserve">UN    </v>
          </cell>
          <cell r="D3964" t="str">
            <v>8,31</v>
          </cell>
        </row>
        <row r="3965">
          <cell r="A3965">
            <v>5102</v>
          </cell>
          <cell r="B3965" t="str">
            <v>RALO SECO PVC QUADRADO, 100 X 100 X 53 MM, SAIDA 40 MM, COM GRELHA BRANCA</v>
          </cell>
          <cell r="C3965" t="str">
            <v xml:space="preserve">UN    </v>
          </cell>
          <cell r="D3965" t="str">
            <v>8,04</v>
          </cell>
        </row>
        <row r="3966">
          <cell r="A3966">
            <v>11741</v>
          </cell>
          <cell r="B3966" t="str">
            <v>RALO SIFONADO PVC CILINDRICO, 100 X 40 MM,  COM GRELHA REDONDA BRANCA</v>
          </cell>
          <cell r="C3966" t="str">
            <v xml:space="preserve">UN    </v>
          </cell>
          <cell r="D3966" t="str">
            <v>5,85</v>
          </cell>
        </row>
        <row r="3967">
          <cell r="A3967">
            <v>11743</v>
          </cell>
          <cell r="B3967" t="str">
            <v>RALO SIFONADO PVC REDONDO CONICO, 100 X 40 MM, COM GRELHA  BRANCA REDONDA</v>
          </cell>
          <cell r="C3967" t="str">
            <v xml:space="preserve">UN    </v>
          </cell>
          <cell r="D3967" t="str">
            <v>5,31</v>
          </cell>
        </row>
        <row r="3968">
          <cell r="A3968">
            <v>11745</v>
          </cell>
          <cell r="B3968" t="str">
            <v>RALO SIFONADO PVC, QUADRADO, 100 X 100 X 53 MM, SAIDA 40 MM, COM GRELHA BRANCA</v>
          </cell>
          <cell r="C3968" t="str">
            <v xml:space="preserve">UN    </v>
          </cell>
          <cell r="D3968" t="str">
            <v>7,55</v>
          </cell>
        </row>
        <row r="3969">
          <cell r="A3969">
            <v>25961</v>
          </cell>
          <cell r="B3969" t="str">
            <v>RASTELEIRO</v>
          </cell>
          <cell r="C3969" t="str">
            <v xml:space="preserve">H     </v>
          </cell>
          <cell r="D3969" t="str">
            <v>9,47</v>
          </cell>
        </row>
        <row r="3970">
          <cell r="A3970">
            <v>40985</v>
          </cell>
          <cell r="B3970" t="str">
            <v>RASTELEIRO (MENSALISTA)</v>
          </cell>
          <cell r="C3970" t="str">
            <v xml:space="preserve">MES   </v>
          </cell>
          <cell r="D3970" t="str">
            <v>1.653,84</v>
          </cell>
        </row>
        <row r="3971">
          <cell r="A3971">
            <v>1088</v>
          </cell>
          <cell r="B3971" t="str">
            <v>REATOR ELETRONICO BIVOLT PARA 1 LAMPADA FLUORESCENTE DE 18/20 W</v>
          </cell>
          <cell r="C3971" t="str">
            <v xml:space="preserve">UN    </v>
          </cell>
          <cell r="D3971" t="str">
            <v>16,43</v>
          </cell>
        </row>
        <row r="3972">
          <cell r="A3972">
            <v>1087</v>
          </cell>
          <cell r="B3972" t="str">
            <v>REATOR ELETRONICO BIVOLT PARA 1 LAMPADA FLUORESCENTE DE 36/40 W</v>
          </cell>
          <cell r="C3972" t="str">
            <v xml:space="preserve">UN    </v>
          </cell>
          <cell r="D3972" t="str">
            <v>20,52</v>
          </cell>
        </row>
        <row r="3973">
          <cell r="A3973">
            <v>38777</v>
          </cell>
          <cell r="B3973" t="str">
            <v>REATOR ELETRONICO BIVOLT PARA 2 LAMPADAS FLUORESCENTES DE 14 W</v>
          </cell>
          <cell r="C3973" t="str">
            <v xml:space="preserve">UN    </v>
          </cell>
          <cell r="D3973" t="str">
            <v>40,87</v>
          </cell>
        </row>
        <row r="3974">
          <cell r="A3974">
            <v>1086</v>
          </cell>
          <cell r="B3974" t="str">
            <v>REATOR ELETRONICO BIVOLT PARA 2 LAMPADAS FLUORESCENTES DE 18/20 W</v>
          </cell>
          <cell r="C3974" t="str">
            <v xml:space="preserve">UN    </v>
          </cell>
          <cell r="D3974" t="str">
            <v>21,57</v>
          </cell>
        </row>
        <row r="3975">
          <cell r="A3975">
            <v>1079</v>
          </cell>
          <cell r="B3975" t="str">
            <v>REATOR ELETRONICO BIVOLT PARA 2 LAMPADAS FLUORESCENTES DE 36/40 W</v>
          </cell>
          <cell r="C3975" t="str">
            <v xml:space="preserve">UN    </v>
          </cell>
          <cell r="D3975" t="str">
            <v>22,29</v>
          </cell>
        </row>
        <row r="3976">
          <cell r="A3976">
            <v>39374</v>
          </cell>
          <cell r="B3976" t="str">
            <v>REATOR INTERNO/INTEGRADO PARA LAMPADA VAPOR METALICO 400 W, ALTO FATOR DE POTENCIA</v>
          </cell>
          <cell r="C3976" t="str">
            <v xml:space="preserve">UN    </v>
          </cell>
          <cell r="D3976" t="str">
            <v>106,05</v>
          </cell>
        </row>
        <row r="3977">
          <cell r="A3977">
            <v>1082</v>
          </cell>
          <cell r="B3977" t="str">
            <v>REATOR P/ LAMPADA VAPOR DE SODIO 250W USO EXT</v>
          </cell>
          <cell r="C3977" t="str">
            <v xml:space="preserve">UN    </v>
          </cell>
          <cell r="D3977" t="str">
            <v>140,17</v>
          </cell>
        </row>
        <row r="3978">
          <cell r="A3978">
            <v>12316</v>
          </cell>
          <cell r="B3978" t="str">
            <v>REATOR P/ 1 LAMPADA VAPOR DE MERCURIO 125W USO EXT</v>
          </cell>
          <cell r="C3978" t="str">
            <v xml:space="preserve">UN    </v>
          </cell>
          <cell r="D3978" t="str">
            <v>64,24</v>
          </cell>
        </row>
        <row r="3979">
          <cell r="A3979">
            <v>12317</v>
          </cell>
          <cell r="B3979" t="str">
            <v>REATOR P/ 1 LAMPADA VAPOR DE MERCURIO 250W USO EXT</v>
          </cell>
          <cell r="C3979" t="str">
            <v xml:space="preserve">UN    </v>
          </cell>
          <cell r="D3979" t="str">
            <v>76,61</v>
          </cell>
        </row>
        <row r="3980">
          <cell r="A3980">
            <v>12318</v>
          </cell>
          <cell r="B3980" t="str">
            <v>REATOR P/ 1 LAMPADA VAPOR DE MERCURIO 400W USO EXT</v>
          </cell>
          <cell r="C3980" t="str">
            <v xml:space="preserve">UN    </v>
          </cell>
          <cell r="D3980" t="str">
            <v>88,25</v>
          </cell>
        </row>
        <row r="3981">
          <cell r="A3981">
            <v>5104</v>
          </cell>
          <cell r="B3981" t="str">
            <v>REBITE DE ALUMINIO VAZADO DE REPUXO, 3,2 X 8 MM (1KG = 1025 UNIDADES)</v>
          </cell>
          <cell r="C3981" t="str">
            <v xml:space="preserve">KG    </v>
          </cell>
          <cell r="D3981" t="str">
            <v>49,45</v>
          </cell>
        </row>
        <row r="3982">
          <cell r="A3982">
            <v>26023</v>
          </cell>
          <cell r="B3982" t="str">
            <v>REBOLO ABRASIVO RETO DE USO GERAL GRAO 36, DE 6 X 1 " (DIAMETRO X ALTURA)</v>
          </cell>
          <cell r="C3982" t="str">
            <v xml:space="preserve">UN    </v>
          </cell>
          <cell r="D3982" t="str">
            <v>35,45</v>
          </cell>
        </row>
        <row r="3983">
          <cell r="A3983">
            <v>2710</v>
          </cell>
          <cell r="B3983" t="str">
            <v>REBOLO ABRASIVO RETO DE USO GERAL GRAO 36, DE 6 X 3/4 " (DIAMETRO X ALTURA)</v>
          </cell>
          <cell r="C3983" t="str">
            <v xml:space="preserve">UN    </v>
          </cell>
          <cell r="D3983" t="str">
            <v>28,31</v>
          </cell>
        </row>
        <row r="3984">
          <cell r="A3984">
            <v>14575</v>
          </cell>
          <cell r="B3984" t="str">
            <v>RECICLADORA DE ASFALTO A FRIO SOBRE RODAS, LARG. FRESAGEM 2,00 M, POT. 315 KW/422 HP</v>
          </cell>
          <cell r="C3984" t="str">
            <v xml:space="preserve">UN    </v>
          </cell>
          <cell r="D3984" t="str">
            <v>3.905.271,10</v>
          </cell>
        </row>
        <row r="3985">
          <cell r="A3985">
            <v>20034</v>
          </cell>
          <cell r="B3985" t="str">
            <v>REDUCAO EXCENTRICA PVC NBR 10569 P/REDE COLET ESG PB JE 150 X 100MM</v>
          </cell>
          <cell r="C3985" t="str">
            <v xml:space="preserve">UN    </v>
          </cell>
          <cell r="D3985" t="str">
            <v>55,94</v>
          </cell>
        </row>
        <row r="3986">
          <cell r="A3986">
            <v>20036</v>
          </cell>
          <cell r="B3986" t="str">
            <v>REDUCAO EXCENTRICA PVC NBR 10569 P/REDE COLET ESG PB JE 200 X 150MM</v>
          </cell>
          <cell r="C3986" t="str">
            <v xml:space="preserve">UN    </v>
          </cell>
          <cell r="D3986" t="str">
            <v>107,60</v>
          </cell>
        </row>
        <row r="3987">
          <cell r="A3987">
            <v>20037</v>
          </cell>
          <cell r="B3987" t="str">
            <v>REDUCAO EXCENTRICA PVC NBR 10569 P/REDE COLET ESG PB JE 250 X 200MM</v>
          </cell>
          <cell r="C3987" t="str">
            <v xml:space="preserve">UN    </v>
          </cell>
          <cell r="D3987" t="str">
            <v>202,96</v>
          </cell>
        </row>
        <row r="3988">
          <cell r="A3988">
            <v>20043</v>
          </cell>
          <cell r="B3988" t="str">
            <v>REDUCAO EXCENTRICA PVC P/ ESG PREDIAL DN 100 X 50MM</v>
          </cell>
          <cell r="C3988" t="str">
            <v xml:space="preserve">UN    </v>
          </cell>
          <cell r="D3988" t="str">
            <v>4,33</v>
          </cell>
        </row>
        <row r="3989">
          <cell r="A3989">
            <v>20044</v>
          </cell>
          <cell r="B3989" t="str">
            <v>REDUCAO EXCENTRICA PVC P/ ESG PREDIAL DN 100 X 75MM</v>
          </cell>
          <cell r="C3989" t="str">
            <v xml:space="preserve">UN    </v>
          </cell>
          <cell r="D3989" t="str">
            <v>5,06</v>
          </cell>
        </row>
        <row r="3990">
          <cell r="A3990">
            <v>20042</v>
          </cell>
          <cell r="B3990" t="str">
            <v>REDUCAO EXCENTRICA PVC P/ ESG PREDIAL DN 75 X 50MM</v>
          </cell>
          <cell r="C3990" t="str">
            <v xml:space="preserve">UN    </v>
          </cell>
          <cell r="D3990" t="str">
            <v>3,66</v>
          </cell>
        </row>
        <row r="3991">
          <cell r="A3991">
            <v>20046</v>
          </cell>
          <cell r="B3991" t="str">
            <v>REDUCAO EXCENTRICA PVC, SERIE R, DN 100 X 75 MM, PARA ESGOTO PREDIAL</v>
          </cell>
          <cell r="C3991" t="str">
            <v xml:space="preserve">UN    </v>
          </cell>
          <cell r="D3991" t="str">
            <v>10,73</v>
          </cell>
        </row>
        <row r="3992">
          <cell r="A3992">
            <v>20047</v>
          </cell>
          <cell r="B3992" t="str">
            <v>REDUCAO EXCENTRICA PVC, SERIE R, DN 150 X 100 MM, PARA ESGOTO PREDIAL</v>
          </cell>
          <cell r="C3992" t="str">
            <v xml:space="preserve">UN    </v>
          </cell>
          <cell r="D3992" t="str">
            <v>29,33</v>
          </cell>
        </row>
        <row r="3993">
          <cell r="A3993">
            <v>20045</v>
          </cell>
          <cell r="B3993" t="str">
            <v>REDUCAO EXCENTRICA PVC, SERIE R, DN 75 X 50 MM, PARA ESGOTO PREDIAL</v>
          </cell>
          <cell r="C3993" t="str">
            <v xml:space="preserve">UN    </v>
          </cell>
          <cell r="D3993" t="str">
            <v>4,41</v>
          </cell>
        </row>
        <row r="3994">
          <cell r="A3994">
            <v>20972</v>
          </cell>
          <cell r="B3994" t="str">
            <v>REDUCAO FIXA TIPO STORZ, ENGATE RAPIDO 2.1/2" X 1.1/2", EM LATAO, PARA INSTALACAO PREDIAL COMBATE A INCENDIO PREDIAL</v>
          </cell>
          <cell r="C3994" t="str">
            <v xml:space="preserve">UN    </v>
          </cell>
          <cell r="D3994" t="str">
            <v>89,87</v>
          </cell>
        </row>
        <row r="3995">
          <cell r="A3995">
            <v>20032</v>
          </cell>
          <cell r="B3995" t="str">
            <v>REDUCAO PVC PBA, JE, BB, DN 75 X 50 / DE 85 X 60 MM, PARA REDE DE AGUA</v>
          </cell>
          <cell r="C3995" t="str">
            <v xml:space="preserve">UN    </v>
          </cell>
          <cell r="D3995" t="str">
            <v>52,78</v>
          </cell>
        </row>
        <row r="3996">
          <cell r="A3996">
            <v>11321</v>
          </cell>
          <cell r="B3996" t="str">
            <v>REDUCAO PVC PBA, JE, PB, DN 100 X 50 / DE 110 X 60 MM, PARA REDE DE AGUA</v>
          </cell>
          <cell r="C3996" t="str">
            <v xml:space="preserve">UN    </v>
          </cell>
          <cell r="D3996" t="str">
            <v>24,06</v>
          </cell>
        </row>
        <row r="3997">
          <cell r="A3997">
            <v>11323</v>
          </cell>
          <cell r="B3997" t="str">
            <v>REDUCAO PVC PBA, JE, PB, DN 100 X 75 / DE 110 X 85 MM, PARA REDE DE AGUA</v>
          </cell>
          <cell r="C3997" t="str">
            <v xml:space="preserve">UN    </v>
          </cell>
          <cell r="D3997" t="str">
            <v>27,67</v>
          </cell>
        </row>
        <row r="3998">
          <cell r="A3998">
            <v>20327</v>
          </cell>
          <cell r="B3998" t="str">
            <v>REDUCAO PVC PBA, JE, PB, DN 75 X 50 / DE 85 X 60 MM, PARA REDE DE AGUA</v>
          </cell>
          <cell r="C3998" t="str">
            <v xml:space="preserve">UN    </v>
          </cell>
          <cell r="D3998" t="str">
            <v>15,70</v>
          </cell>
        </row>
        <row r="3999">
          <cell r="A3999">
            <v>25966</v>
          </cell>
          <cell r="B3999" t="str">
            <v>REDUTOR TIPO THINNER PARA ACABAMENTO</v>
          </cell>
          <cell r="C3999" t="str">
            <v xml:space="preserve">L     </v>
          </cell>
          <cell r="D3999" t="str">
            <v>15,81</v>
          </cell>
        </row>
        <row r="4000">
          <cell r="A4000">
            <v>13390</v>
          </cell>
          <cell r="B4000" t="str">
            <v>REFLETOR REDONDO EM ALUMINIO ANODIZADO PARA LAMPADA VAPOR DE MERCURIO/SODIO, CORPO EM ALUMINIO COM PINTURA EPOXI, PARA LAMPADA E-27 DE 300 W, COM SUPORTE REDONDO E ALCA REGULAVEL PARA FIXACAO.</v>
          </cell>
          <cell r="C4000" t="str">
            <v xml:space="preserve">UN    </v>
          </cell>
          <cell r="D4000" t="str">
            <v>81,07</v>
          </cell>
        </row>
        <row r="4001">
          <cell r="A4001">
            <v>6034</v>
          </cell>
          <cell r="B4001" t="str">
            <v>REGISTRO DE ESFERA DE PASSEIO, PVC PARA POLIETILENO, 20 MM</v>
          </cell>
          <cell r="C4001" t="str">
            <v xml:space="preserve">UN    </v>
          </cell>
          <cell r="D4001" t="str">
            <v>4,97</v>
          </cell>
        </row>
        <row r="4002">
          <cell r="A4002">
            <v>6036</v>
          </cell>
          <cell r="B4002" t="str">
            <v>REGISTRO DE ESFERA PVC, COM BORBOLETA, COM ROSCA EXTERNA, DE 1/2"</v>
          </cell>
          <cell r="C4002" t="str">
            <v xml:space="preserve">UN    </v>
          </cell>
          <cell r="D4002" t="str">
            <v>6,77</v>
          </cell>
        </row>
        <row r="4003">
          <cell r="A4003">
            <v>6031</v>
          </cell>
          <cell r="B4003" t="str">
            <v>REGISTRO DE ESFERA PVC, COM BORBOLETA, COM ROSCA EXTERNA, DE 3/4"</v>
          </cell>
          <cell r="C4003" t="str">
            <v xml:space="preserve">UN    </v>
          </cell>
          <cell r="D4003" t="str">
            <v>7,96</v>
          </cell>
        </row>
        <row r="4004">
          <cell r="A4004">
            <v>6029</v>
          </cell>
          <cell r="B4004" t="str">
            <v>REGISTRO DE ESFERA PVC, COM CABECA QUADRADA, COM ROSCA EXTERNA, 1/2"</v>
          </cell>
          <cell r="C4004" t="str">
            <v xml:space="preserve">UN    </v>
          </cell>
          <cell r="D4004" t="str">
            <v>8,04</v>
          </cell>
        </row>
        <row r="4005">
          <cell r="A4005">
            <v>6033</v>
          </cell>
          <cell r="B4005" t="str">
            <v>REGISTRO DE ESFERA PVC, COM CABECA QUADRADA, COM ROSCA EXTERNA, 3/4"</v>
          </cell>
          <cell r="C4005" t="str">
            <v xml:space="preserve">UN    </v>
          </cell>
          <cell r="D4005" t="str">
            <v>10,60</v>
          </cell>
        </row>
        <row r="4006">
          <cell r="A4006">
            <v>11672</v>
          </cell>
          <cell r="B4006" t="str">
            <v>REGISTRO DE ESFERA, PVC, COM VOLANTE, VS, ROSCAVEL, DN 1 1/2", COM CORPO DIVIDIDO</v>
          </cell>
          <cell r="C4006" t="str">
            <v xml:space="preserve">UN    </v>
          </cell>
          <cell r="D4006" t="str">
            <v>23,06</v>
          </cell>
        </row>
        <row r="4007">
          <cell r="A4007">
            <v>11669</v>
          </cell>
          <cell r="B4007" t="str">
            <v>REGISTRO DE ESFERA, PVC, COM VOLANTE, VS, ROSCAVEL, DN 1 1/4", COM CORPO DIVIDIDO</v>
          </cell>
          <cell r="C4007" t="str">
            <v xml:space="preserve">UN    </v>
          </cell>
          <cell r="D4007" t="str">
            <v>21,96</v>
          </cell>
        </row>
        <row r="4008">
          <cell r="A4008">
            <v>11670</v>
          </cell>
          <cell r="B4008" t="str">
            <v>REGISTRO DE ESFERA, PVC, COM VOLANTE, VS, ROSCAVEL, DN 1/2", COM CORPO DIVIDIDO</v>
          </cell>
          <cell r="C4008" t="str">
            <v xml:space="preserve">UN    </v>
          </cell>
          <cell r="D4008" t="str">
            <v>8,41</v>
          </cell>
        </row>
        <row r="4009">
          <cell r="A4009">
            <v>20055</v>
          </cell>
          <cell r="B4009" t="str">
            <v>REGISTRO DE ESFERA, PVC, COM VOLANTE, VS, ROSCAVEL, DN 1", COM CORPO DIVIDIDO</v>
          </cell>
          <cell r="C4009" t="str">
            <v xml:space="preserve">UN    </v>
          </cell>
          <cell r="D4009" t="str">
            <v>16,45</v>
          </cell>
        </row>
        <row r="4010">
          <cell r="A4010">
            <v>11671</v>
          </cell>
          <cell r="B4010" t="str">
            <v>REGISTRO DE ESFERA, PVC, COM VOLANTE, VS, ROSCAVEL, DN 2", COM CORPO DIVIDIDO</v>
          </cell>
          <cell r="C4010" t="str">
            <v xml:space="preserve">UN    </v>
          </cell>
          <cell r="D4010" t="str">
            <v>35,29</v>
          </cell>
        </row>
        <row r="4011">
          <cell r="A4011">
            <v>6032</v>
          </cell>
          <cell r="B4011" t="str">
            <v>REGISTRO DE ESFERA, PVC, COM VOLANTE, VS, ROSCAVEL, DN 3/4", COM CORPO DIVIDIDO</v>
          </cell>
          <cell r="C4011" t="str">
            <v xml:space="preserve">UN    </v>
          </cell>
          <cell r="D4011" t="str">
            <v>10,08</v>
          </cell>
        </row>
        <row r="4012">
          <cell r="A4012">
            <v>11673</v>
          </cell>
          <cell r="B4012" t="str">
            <v>REGISTRO DE ESFERA, PVC, COM VOLANTE, VS, SOLDAVEL, DN 20 MM, COM CORPO DIVIDIDO</v>
          </cell>
          <cell r="C4012" t="str">
            <v xml:space="preserve">UN    </v>
          </cell>
          <cell r="D4012" t="str">
            <v>7,94</v>
          </cell>
        </row>
        <row r="4013">
          <cell r="A4013">
            <v>11674</v>
          </cell>
          <cell r="B4013" t="str">
            <v>REGISTRO DE ESFERA, PVC, COM VOLANTE, VS, SOLDAVEL, DN 25 MM, COM CORPO DIVIDIDO</v>
          </cell>
          <cell r="C4013" t="str">
            <v xml:space="preserve">UN    </v>
          </cell>
          <cell r="D4013" t="str">
            <v>10,22</v>
          </cell>
        </row>
        <row r="4014">
          <cell r="A4014">
            <v>11675</v>
          </cell>
          <cell r="B4014" t="str">
            <v>REGISTRO DE ESFERA, PVC, COM VOLANTE, VS, SOLDAVEL, DN 32 MM, COM CORPO DIVIDIDO</v>
          </cell>
          <cell r="C4014" t="str">
            <v xml:space="preserve">UN    </v>
          </cell>
          <cell r="D4014" t="str">
            <v>16,23</v>
          </cell>
        </row>
        <row r="4015">
          <cell r="A4015">
            <v>11676</v>
          </cell>
          <cell r="B4015" t="str">
            <v>REGISTRO DE ESFERA, PVC, COM VOLANTE, VS, SOLDAVEL, DN 40 MM, COM CORPO DIVIDIDO</v>
          </cell>
          <cell r="C4015" t="str">
            <v xml:space="preserve">UN    </v>
          </cell>
          <cell r="D4015" t="str">
            <v>21,70</v>
          </cell>
        </row>
        <row r="4016">
          <cell r="A4016">
            <v>11677</v>
          </cell>
          <cell r="B4016" t="str">
            <v>REGISTRO DE ESFERA, PVC, COM VOLANTE, VS, SOLDAVEL, DN 50 MM, COM CORPO DIVIDIDO</v>
          </cell>
          <cell r="C4016" t="str">
            <v xml:space="preserve">UN    </v>
          </cell>
          <cell r="D4016" t="str">
            <v>22,42</v>
          </cell>
        </row>
        <row r="4017">
          <cell r="A4017">
            <v>11678</v>
          </cell>
          <cell r="B4017" t="str">
            <v>REGISTRO DE ESFERA, PVC, COM VOLANTE, VS, SOLDAVEL, DN 60 MM, COM CORPO DIVIDIDO</v>
          </cell>
          <cell r="C4017" t="str">
            <v xml:space="preserve">UN    </v>
          </cell>
          <cell r="D4017" t="str">
            <v>41,06</v>
          </cell>
        </row>
        <row r="4018">
          <cell r="A4018">
            <v>6038</v>
          </cell>
          <cell r="B4018" t="str">
            <v>REGISTRO DE PRESSAO PVC, ROSCAVEL, VOLANTE SIMPLES, DE 1/2"</v>
          </cell>
          <cell r="C4018" t="str">
            <v xml:space="preserve">UN    </v>
          </cell>
          <cell r="D4018" t="str">
            <v>2,60</v>
          </cell>
        </row>
        <row r="4019">
          <cell r="A4019">
            <v>11718</v>
          </cell>
          <cell r="B4019" t="str">
            <v>REGISTRO DE PRESSAO PVC, ROSCAVEL, VOLANTE SIMPLES, DE 3/4"</v>
          </cell>
          <cell r="C4019" t="str">
            <v xml:space="preserve">UN    </v>
          </cell>
          <cell r="D4019" t="str">
            <v>7,42</v>
          </cell>
        </row>
        <row r="4020">
          <cell r="A4020">
            <v>6037</v>
          </cell>
          <cell r="B4020" t="str">
            <v>REGISTRO DE PRESSAO PVC, SOLDAVEL, VOLANTE SIMPLES, DE 20 MM</v>
          </cell>
          <cell r="C4020" t="str">
            <v xml:space="preserve">UN    </v>
          </cell>
          <cell r="D4020" t="str">
            <v>5,42</v>
          </cell>
        </row>
        <row r="4021">
          <cell r="A4021">
            <v>11719</v>
          </cell>
          <cell r="B4021" t="str">
            <v>REGISTRO DE PRESSAO PVC, SOLDAVEL, VOLANTE SIMPLES, DE 25 MM</v>
          </cell>
          <cell r="C4021" t="str">
            <v xml:space="preserve">UN    </v>
          </cell>
          <cell r="D4021" t="str">
            <v>6,02</v>
          </cell>
        </row>
        <row r="4022">
          <cell r="A4022">
            <v>6019</v>
          </cell>
          <cell r="B4022" t="str">
            <v>REGISTRO GAVETA BRUTO EM LATAO FORJADO, BITOLA 1 " (REF 1509)</v>
          </cell>
          <cell r="C4022" t="str">
            <v xml:space="preserve">UN    </v>
          </cell>
          <cell r="D4022" t="str">
            <v>36,81</v>
          </cell>
        </row>
        <row r="4023">
          <cell r="A4023">
            <v>6010</v>
          </cell>
          <cell r="B4023" t="str">
            <v>REGISTRO GAVETA BRUTO EM LATAO FORJADO, BITOLA 1 1/2 " (REF 1509)</v>
          </cell>
          <cell r="C4023" t="str">
            <v xml:space="preserve">UN    </v>
          </cell>
          <cell r="D4023" t="str">
            <v>63,34</v>
          </cell>
        </row>
        <row r="4024">
          <cell r="A4024">
            <v>6017</v>
          </cell>
          <cell r="B4024" t="str">
            <v>REGISTRO GAVETA BRUTO EM LATAO FORJADO, BITOLA 1 1/4 " (REF 1509)</v>
          </cell>
          <cell r="C4024" t="str">
            <v xml:space="preserve">UN    </v>
          </cell>
          <cell r="D4024" t="str">
            <v>50,17</v>
          </cell>
        </row>
        <row r="4025">
          <cell r="A4025">
            <v>6020</v>
          </cell>
          <cell r="B4025" t="str">
            <v>REGISTRO GAVETA BRUTO EM LATAO FORJADO, BITOLA 1/2 " (REF 1509)</v>
          </cell>
          <cell r="C4025" t="str">
            <v xml:space="preserve">UN    </v>
          </cell>
          <cell r="D4025" t="str">
            <v>22,11</v>
          </cell>
        </row>
        <row r="4026">
          <cell r="A4026">
            <v>6028</v>
          </cell>
          <cell r="B4026" t="str">
            <v>REGISTRO GAVETA BRUTO EM LATAO FORJADO, BITOLA 2 " (REF 1509)</v>
          </cell>
          <cell r="C4026" t="str">
            <v xml:space="preserve">UN    </v>
          </cell>
          <cell r="D4026" t="str">
            <v>88,23</v>
          </cell>
        </row>
        <row r="4027">
          <cell r="A4027">
            <v>6011</v>
          </cell>
          <cell r="B4027" t="str">
            <v>REGISTRO GAVETA BRUTO EM LATAO FORJADO, BITOLA 2 1/2 " (REF 1509)</v>
          </cell>
          <cell r="C4027" t="str">
            <v xml:space="preserve">UN    </v>
          </cell>
          <cell r="D4027" t="str">
            <v>182,98</v>
          </cell>
        </row>
        <row r="4028">
          <cell r="A4028">
            <v>6012</v>
          </cell>
          <cell r="B4028" t="str">
            <v>REGISTRO GAVETA BRUTO EM LATAO FORJADO, BITOLA 3 " (REF 1509)</v>
          </cell>
          <cell r="C4028" t="str">
            <v xml:space="preserve">UN    </v>
          </cell>
          <cell r="D4028" t="str">
            <v>221,53</v>
          </cell>
        </row>
        <row r="4029">
          <cell r="A4029">
            <v>6016</v>
          </cell>
          <cell r="B4029" t="str">
            <v>REGISTRO GAVETA BRUTO EM LATAO FORJADO, BITOLA 3/4 " (REF 1509)</v>
          </cell>
          <cell r="C4029" t="str">
            <v xml:space="preserve">UN    </v>
          </cell>
          <cell r="D4029" t="str">
            <v>23,32</v>
          </cell>
        </row>
        <row r="4030">
          <cell r="A4030">
            <v>6027</v>
          </cell>
          <cell r="B4030" t="str">
            <v>REGISTRO GAVETA BRUTO EM LATAO FORJADO, BITOLA 4 " (REF 1509)</v>
          </cell>
          <cell r="C4030" t="str">
            <v xml:space="preserve">UN    </v>
          </cell>
          <cell r="D4030" t="str">
            <v>461,59</v>
          </cell>
        </row>
        <row r="4031">
          <cell r="A4031">
            <v>6013</v>
          </cell>
          <cell r="B4031" t="str">
            <v>REGISTRO GAVETA COM ACABAMENTO E CANOPLA CROMADOS, SIMPLES, BITOLA 1 " (REF 1509)</v>
          </cell>
          <cell r="C4031" t="str">
            <v xml:space="preserve">UN    </v>
          </cell>
          <cell r="D4031" t="str">
            <v>69,65</v>
          </cell>
        </row>
        <row r="4032">
          <cell r="A4032">
            <v>6015</v>
          </cell>
          <cell r="B4032" t="str">
            <v>REGISTRO GAVETA COM ACABAMENTO E CANOPLA CROMADOS, SIMPLES, BITOLA 1 1/2 " (REF 1509)</v>
          </cell>
          <cell r="C4032" t="str">
            <v xml:space="preserve">UN    </v>
          </cell>
          <cell r="D4032" t="str">
            <v>101,29</v>
          </cell>
        </row>
        <row r="4033">
          <cell r="A4033">
            <v>6014</v>
          </cell>
          <cell r="B4033" t="str">
            <v>REGISTRO GAVETA COM ACABAMENTO E CANOPLA CROMADOS, SIMPLES, BITOLA 1 1/4 " (REF 1509)</v>
          </cell>
          <cell r="C4033" t="str">
            <v xml:space="preserve">UN    </v>
          </cell>
          <cell r="D4033" t="str">
            <v>96,84</v>
          </cell>
        </row>
        <row r="4034">
          <cell r="A4034">
            <v>6006</v>
          </cell>
          <cell r="B4034" t="str">
            <v>REGISTRO GAVETA COM ACABAMENTO E CANOPLA CROMADOS, SIMPLES, BITOLA 1/2 " (REF 1509)</v>
          </cell>
          <cell r="C4034" t="str">
            <v xml:space="preserve">UN    </v>
          </cell>
          <cell r="D4034" t="str">
            <v>50,44</v>
          </cell>
        </row>
        <row r="4035">
          <cell r="A4035">
            <v>6005</v>
          </cell>
          <cell r="B4035" t="str">
            <v>REGISTRO GAVETA COM ACABAMENTO E CANOPLA CROMADOS, SIMPLES, BITOLA 3/4 " (REF 1509)</v>
          </cell>
          <cell r="C4035" t="str">
            <v xml:space="preserve">UN    </v>
          </cell>
          <cell r="D4035" t="str">
            <v>56,90</v>
          </cell>
        </row>
        <row r="4036">
          <cell r="A4036">
            <v>11756</v>
          </cell>
          <cell r="B4036" t="str">
            <v>REGISTRO OU REGULADOR DE GAS COZINHA, VAZAO DE 2 KG/H, 2,8 KPA</v>
          </cell>
          <cell r="C4036" t="str">
            <v xml:space="preserve">UN    </v>
          </cell>
          <cell r="D4036" t="str">
            <v>27,17</v>
          </cell>
        </row>
        <row r="4037">
          <cell r="A4037">
            <v>10904</v>
          </cell>
          <cell r="B4037" t="str">
            <v>REGISTRO OU VALVULA GLOBO ANGULAR EM LATAO, PARA HIDRANTES EM INSTALACAO PREDIAL DE INCENDIO, 45 GRAUS, DIAMETRO DE 2 1/2", COM VOLANTE, CLASSE DE PRESSAO DE ATE 200 PSI</v>
          </cell>
          <cell r="C4037" t="str">
            <v xml:space="preserve">UN    </v>
          </cell>
          <cell r="D4037" t="str">
            <v>125,82</v>
          </cell>
        </row>
        <row r="4038">
          <cell r="A4038">
            <v>11752</v>
          </cell>
          <cell r="B4038" t="str">
            <v>REGISTRO PRESSAO BRUTO EM LATAO FORJADO, BITOLA 1/2 " (REF 1400)</v>
          </cell>
          <cell r="C4038" t="str">
            <v xml:space="preserve">UN    </v>
          </cell>
          <cell r="D4038" t="str">
            <v>15,67</v>
          </cell>
        </row>
        <row r="4039">
          <cell r="A4039">
            <v>11753</v>
          </cell>
          <cell r="B4039" t="str">
            <v>REGISTRO PRESSAO BRUTO EM LATAO FORJADO, BITOLA 3/4 " (REF 1400)</v>
          </cell>
          <cell r="C4039" t="str">
            <v xml:space="preserve">UN    </v>
          </cell>
          <cell r="D4039" t="str">
            <v>18,71</v>
          </cell>
        </row>
        <row r="4040">
          <cell r="A4040">
            <v>6021</v>
          </cell>
          <cell r="B4040" t="str">
            <v>REGISTRO PRESSAO COM ACABAMENTO E CANOPLA CROMADA, SIMPLES, BITOLA 1/2 " (REF 1416)</v>
          </cell>
          <cell r="C4040" t="str">
            <v xml:space="preserve">UN    </v>
          </cell>
          <cell r="D4040" t="str">
            <v>51,91</v>
          </cell>
        </row>
        <row r="4041">
          <cell r="A4041">
            <v>6024</v>
          </cell>
          <cell r="B4041" t="str">
            <v>REGISTRO PRESSAO COM ACABAMENTO E CANOPLA CROMADA, SIMPLES, BITOLA 3/4 " (REF 1416)</v>
          </cell>
          <cell r="C4041" t="str">
            <v xml:space="preserve">UN    </v>
          </cell>
          <cell r="D4041" t="str">
            <v>53,66</v>
          </cell>
        </row>
        <row r="4042">
          <cell r="A4042">
            <v>38379</v>
          </cell>
          <cell r="B4042" t="str">
            <v>REGUA DE ALUMINIO PARA PEDREIRO 2 X 1 "</v>
          </cell>
          <cell r="C4042" t="str">
            <v xml:space="preserve">M     </v>
          </cell>
          <cell r="D4042" t="str">
            <v>37,23</v>
          </cell>
        </row>
        <row r="4043">
          <cell r="A4043">
            <v>13897</v>
          </cell>
          <cell r="B4043" t="str">
            <v>REGUA VIBRADORA DUPLA PARA CONCRETO A GASOLINA 5,5 HP, PESO DE 60 KG, COMPRIMENTO 4 M</v>
          </cell>
          <cell r="C4043" t="str">
            <v xml:space="preserve">UN    </v>
          </cell>
          <cell r="D4043" t="str">
            <v>5.825,82</v>
          </cell>
        </row>
        <row r="4044">
          <cell r="A4044">
            <v>10640</v>
          </cell>
          <cell r="B4044" t="str">
            <v>REGUA VIBRATORIA DE CONCRETO TRELICADA, EQUIPADA COM MOTOR A GASOLINA DE 9 HP</v>
          </cell>
          <cell r="C4044" t="str">
            <v xml:space="preserve">UN    </v>
          </cell>
          <cell r="D4044" t="str">
            <v>12.617,51</v>
          </cell>
        </row>
        <row r="4045">
          <cell r="A4045">
            <v>11086</v>
          </cell>
          <cell r="B4045" t="str">
            <v>REJEITO DE MINERIO DE FERRO PARA PAVIMENTACAO (POSTO PEDREIRA/FORNECEDOR, SEM FRETE)</v>
          </cell>
          <cell r="C4045" t="str">
            <v xml:space="preserve">M3    </v>
          </cell>
          <cell r="D4045" t="str">
            <v>62,93</v>
          </cell>
        </row>
        <row r="4046">
          <cell r="A4046">
            <v>34357</v>
          </cell>
          <cell r="B4046" t="str">
            <v>REJUNTE CIMENTICIO, QUALQUER COR</v>
          </cell>
          <cell r="C4046" t="str">
            <v xml:space="preserve">KG    </v>
          </cell>
          <cell r="D4046" t="str">
            <v>4,11</v>
          </cell>
        </row>
        <row r="4047">
          <cell r="A4047">
            <v>37329</v>
          </cell>
          <cell r="B4047" t="str">
            <v>REJUNTE EPOXI, QUALQUER COR</v>
          </cell>
          <cell r="C4047" t="str">
            <v xml:space="preserve">KG    </v>
          </cell>
          <cell r="D4047" t="str">
            <v>86,57</v>
          </cell>
        </row>
        <row r="4048">
          <cell r="A4048">
            <v>2510</v>
          </cell>
          <cell r="B4048" t="str">
            <v>RELE FOTOELETRICO INTERNO E EXTERNO BIVOLT 1000 W, DE CONECTOR, SEM BASE</v>
          </cell>
          <cell r="C4048" t="str">
            <v xml:space="preserve">UN    </v>
          </cell>
          <cell r="D4048" t="str">
            <v>20,30</v>
          </cell>
        </row>
        <row r="4049">
          <cell r="A4049">
            <v>12359</v>
          </cell>
          <cell r="B4049" t="str">
            <v>RELE TERMICO BIMETAL PARA USO EM MOTORES TRIFASICOS, TENSAO 380 V, POTENCIA ATE 15 CV, CORRENTE NOMINAL MAXIMA 22 A</v>
          </cell>
          <cell r="C4049" t="str">
            <v xml:space="preserve">UN    </v>
          </cell>
          <cell r="D4049" t="str">
            <v>106,35</v>
          </cell>
        </row>
        <row r="4050">
          <cell r="A4050">
            <v>5320</v>
          </cell>
          <cell r="B4050" t="str">
            <v>REMOVEDOR DE TINTA OLEO/ESMALTE VERNIZ</v>
          </cell>
          <cell r="C4050" t="str">
            <v xml:space="preserve">L     </v>
          </cell>
          <cell r="D4050" t="str">
            <v>31,62</v>
          </cell>
        </row>
        <row r="4051">
          <cell r="A4051">
            <v>7353</v>
          </cell>
          <cell r="B4051" t="str">
            <v>RESINA ACRILICA BASE AGUA - COR BRANCA</v>
          </cell>
          <cell r="C4051" t="str">
            <v xml:space="preserve">L     </v>
          </cell>
          <cell r="D4051" t="str">
            <v>27,97</v>
          </cell>
        </row>
        <row r="4052">
          <cell r="A4052">
            <v>36144</v>
          </cell>
          <cell r="B4052" t="str">
            <v>RESPIRADOR DESCARTAVEL SEM VALVULA DE EXALACAO, PFF 1</v>
          </cell>
          <cell r="C4052" t="str">
            <v xml:space="preserve">UN    </v>
          </cell>
          <cell r="D4052" t="str">
            <v>1,44</v>
          </cell>
        </row>
        <row r="4053">
          <cell r="A4053">
            <v>10518</v>
          </cell>
          <cell r="B4053" t="str">
            <v>RETARDO PARA CORDEL DETONANTE</v>
          </cell>
          <cell r="C4053" t="str">
            <v xml:space="preserve">UN    </v>
          </cell>
          <cell r="D4053" t="str">
            <v>85,79</v>
          </cell>
        </row>
        <row r="4054">
          <cell r="A4054">
            <v>36530</v>
          </cell>
          <cell r="B4054" t="str">
            <v>RETROESCAVADEIRA SOBRE RODAS COM CARREGADEIRA, TRACAO 4 X 2, POTENCIA LIQUIDA 79 HP, PESO OPERACIONAL MINIMO DE 6570 KG, CAPACIDADE DA CARREGADEIRA DE 1,00 M3 E DA  RETROESCAVADEIRA MINIMA DE 0,20 M3, PROFUNDIDADE DE ESCAVACAO MAXIMA DE 4,37 M</v>
          </cell>
          <cell r="C4054" t="str">
            <v xml:space="preserve">UN    </v>
          </cell>
          <cell r="D4054" t="str">
            <v>228.236,85</v>
          </cell>
        </row>
        <row r="4055">
          <cell r="A4055">
            <v>6046</v>
          </cell>
          <cell r="B4055" t="str">
            <v>RETROESCAVADEIRA SOBRE RODAS COM CARREGADEIRA, TRACAO 4 X 4, POTENCIA LIQUIDA 72 HP, PESO OPERACIONAL MINIMO DE 7140 KG, CAPACIDADE MINIMA DA CARREGADEIRA DE 0,79 M3 E DA RETROESCAVADEIRA MINIMA DE 0,18 M3, PROFUNDIDADE DE ESCAVACAO MAXIMA DE 4,50 M</v>
          </cell>
          <cell r="C4055" t="str">
            <v xml:space="preserve">UN    </v>
          </cell>
          <cell r="D4055" t="str">
            <v>247.558,50</v>
          </cell>
        </row>
        <row r="4056">
          <cell r="A4056">
            <v>36531</v>
          </cell>
          <cell r="B4056" t="str">
            <v>RETROESCAVADEIRA SOBRE RODAS COM CARREGADEIRA, TRACAO 4 X 4, POTENCIA LIQUIDA 88 HP, PESO OPERACIONAL MINIMO DE 6674 KG, CAPACIDADE DA CARREGADEIRA DE 1,00 M3 E DA  RETROESCAVADEIRA MINIMA DE 0,26 M3, PROFUNDIDADE DE ESCAVACAO MAXIMA DE 4,37 M</v>
          </cell>
          <cell r="C4056" t="str">
            <v xml:space="preserve">UN    </v>
          </cell>
          <cell r="D4056" t="str">
            <v>256.615,50</v>
          </cell>
        </row>
        <row r="4057">
          <cell r="A4057">
            <v>34684</v>
          </cell>
          <cell r="B4057" t="str">
            <v>REVESTIMENTO DE PAREDE EM GRANILITE, MARMORITE OU GRANITINA - ESP = 5 MM (INCLUSO EXECUCAO)</v>
          </cell>
          <cell r="C4057" t="str">
            <v xml:space="preserve">M2    </v>
          </cell>
          <cell r="D4057" t="str">
            <v>193,94</v>
          </cell>
        </row>
        <row r="4058">
          <cell r="A4058">
            <v>34683</v>
          </cell>
          <cell r="B4058" t="str">
            <v>REVESTIMENTO DE PAREDE EM GRANILITE, MARMORITE OU GRANITINA COLORIDO - ESP = 5 MM (INCLUSO EXECUCAO)</v>
          </cell>
          <cell r="C4058" t="str">
            <v xml:space="preserve">M2    </v>
          </cell>
          <cell r="D4058" t="str">
            <v>121,21</v>
          </cell>
        </row>
        <row r="4059">
          <cell r="A4059">
            <v>533</v>
          </cell>
          <cell r="B4059" t="str">
            <v>REVESTIMENTO EM CERAMICA ESMALTADA COMERCIAL, PEI MENOR OU IGUAL A 3, FORMATO MENOR OU IGUAL A 2025 CM2</v>
          </cell>
          <cell r="C4059" t="str">
            <v xml:space="preserve">M2    </v>
          </cell>
          <cell r="D4059" t="str">
            <v>14,69</v>
          </cell>
        </row>
        <row r="4060">
          <cell r="A4060">
            <v>10515</v>
          </cell>
          <cell r="B4060" t="str">
            <v>REVESTIMENTO EM CERAMICA ESMALTADA EXTRA, PEI MAIOR OU IGUAL 4, FORMATO MAIOR A 2025 CM2</v>
          </cell>
          <cell r="C4060" t="str">
            <v xml:space="preserve">M2    </v>
          </cell>
          <cell r="D4060" t="str">
            <v>37,89</v>
          </cell>
        </row>
        <row r="4061">
          <cell r="A4061">
            <v>536</v>
          </cell>
          <cell r="B4061" t="str">
            <v>REVESTIMENTO EM CERAMICA ESMALTADA EXTRA, PEI MENOR OU IGUAL A 3, FORMATO MENOR OU IGUAL A 2025 CM2</v>
          </cell>
          <cell r="C4061" t="str">
            <v xml:space="preserve">M2    </v>
          </cell>
          <cell r="D4061" t="str">
            <v>24,90</v>
          </cell>
        </row>
        <row r="4062">
          <cell r="A4062">
            <v>153</v>
          </cell>
          <cell r="B4062" t="str">
            <v>REVESTIMENTO EPOXI DE ALTA RESISTENCIA QUIMICA, ISENTO DE SOLVENTES, BICOMPONENTE</v>
          </cell>
          <cell r="C4062" t="str">
            <v xml:space="preserve">L     </v>
          </cell>
          <cell r="D4062" t="str">
            <v>93,07</v>
          </cell>
        </row>
        <row r="4063">
          <cell r="A4063">
            <v>34682</v>
          </cell>
          <cell r="B4063" t="str">
            <v>REVESTIMENTO PARA ESCADA EM GRANILITE, MARMORITE OU GRANITINA ESP = 8 MM (INCLUSO EXECUCAO)</v>
          </cell>
          <cell r="C4063" t="str">
            <v xml:space="preserve">M2    </v>
          </cell>
          <cell r="D4063" t="str">
            <v>92,69</v>
          </cell>
        </row>
        <row r="4064">
          <cell r="A4064">
            <v>20205</v>
          </cell>
          <cell r="B4064" t="str">
            <v>RIPA DE MADEIRA APARELHADA *1,5 X 5* CM, MACARANDUBA, ANGELIM OU EQUIVALENTE DA REGIAO</v>
          </cell>
          <cell r="C4064" t="str">
            <v xml:space="preserve">M     </v>
          </cell>
          <cell r="D4064" t="str">
            <v>2,31</v>
          </cell>
        </row>
        <row r="4065">
          <cell r="A4065">
            <v>4412</v>
          </cell>
          <cell r="B4065" t="str">
            <v>RIPA DE MADEIRA NAO APARELHADA *1 X 3* CM, MACARANDUBA, ANGELIM OU EQUIVALENTE DA REGIAO</v>
          </cell>
          <cell r="C4065" t="str">
            <v xml:space="preserve">M     </v>
          </cell>
          <cell r="D4065" t="str">
            <v>1,46</v>
          </cell>
        </row>
        <row r="4066">
          <cell r="A4066">
            <v>4408</v>
          </cell>
          <cell r="B4066" t="str">
            <v>RIPA DE MADEIRA NAO APARELHADA *1,5 X 5* CM, MACARANDUBA, ANGELIM OU EQUIVALENTE DA REGIAO</v>
          </cell>
          <cell r="C4066" t="str">
            <v xml:space="preserve">M     </v>
          </cell>
          <cell r="D4066" t="str">
            <v>1,98</v>
          </cell>
        </row>
        <row r="4067">
          <cell r="A4067">
            <v>4505</v>
          </cell>
          <cell r="B4067" t="str">
            <v>RIPA DE MADEIRA NAO APARELHADA *2 X 7* CM, PINUS, MISTA OU EQUIVALENTE DA REGIAO</v>
          </cell>
          <cell r="C4067" t="str">
            <v xml:space="preserve">M     </v>
          </cell>
          <cell r="D4067" t="str">
            <v>2,36</v>
          </cell>
        </row>
        <row r="4068">
          <cell r="A4068">
            <v>10559</v>
          </cell>
          <cell r="B4068" t="str">
            <v>ROCADEIRA COSTAL COM MOTOR A GASOLINA DE *32* CC</v>
          </cell>
          <cell r="C4068" t="str">
            <v xml:space="preserve">UN    </v>
          </cell>
          <cell r="D4068" t="str">
            <v>2.540,50</v>
          </cell>
        </row>
        <row r="4069">
          <cell r="A4069">
            <v>10664</v>
          </cell>
          <cell r="B4069" t="str">
            <v>ROCADEIRA DESLOCAVEL, LARGURA DE TRABALHO DE 1,3 M</v>
          </cell>
          <cell r="C4069" t="str">
            <v xml:space="preserve">UN    </v>
          </cell>
          <cell r="D4069" t="str">
            <v>6.904,53</v>
          </cell>
        </row>
        <row r="4070">
          <cell r="A4070">
            <v>36250</v>
          </cell>
          <cell r="B4070" t="str">
            <v>RODAFORRO EM PVC, PARA FORRO DE PVC, COMPRIMENTO 6 M</v>
          </cell>
          <cell r="C4070" t="str">
            <v xml:space="preserve">M     </v>
          </cell>
          <cell r="D4070" t="str">
            <v>3,15</v>
          </cell>
        </row>
        <row r="4071">
          <cell r="A4071">
            <v>10857</v>
          </cell>
          <cell r="B4071" t="str">
            <v>RODAPE ARDOSIA, CINZA, 10 CM, E= *1CM</v>
          </cell>
          <cell r="C4071" t="str">
            <v xml:space="preserve">M     </v>
          </cell>
          <cell r="D4071" t="str">
            <v>9,61</v>
          </cell>
        </row>
        <row r="4072">
          <cell r="A4072">
            <v>4803</v>
          </cell>
          <cell r="B4072" t="str">
            <v>RODAPE DE BORRACHA LISO, H = 70 MM, E = *2* MM, PARA ARGAMASSA, PRETO</v>
          </cell>
          <cell r="C4072" t="str">
            <v xml:space="preserve">M     </v>
          </cell>
          <cell r="D4072" t="str">
            <v>27,99</v>
          </cell>
        </row>
        <row r="4073">
          <cell r="A4073">
            <v>6186</v>
          </cell>
          <cell r="B4073" t="str">
            <v>RODAPE DE MADEIRA MACICA CUMARU/IPE CHAMPANHE OU EQUIVALENTE DA REGIAO, *1,5 X 7 CM</v>
          </cell>
          <cell r="C4073" t="str">
            <v xml:space="preserve">M     </v>
          </cell>
          <cell r="D4073" t="str">
            <v>10,13</v>
          </cell>
        </row>
        <row r="4074">
          <cell r="A4074">
            <v>4829</v>
          </cell>
          <cell r="B4074" t="str">
            <v>RODAPE EM MARMORE, POLIDO, BRANCO COMUM, L= *7* CM, E=  *2* CM, CORTE RETO</v>
          </cell>
          <cell r="C4074" t="str">
            <v xml:space="preserve">M     </v>
          </cell>
          <cell r="D4074" t="str">
            <v>32,74</v>
          </cell>
        </row>
        <row r="4075">
          <cell r="A4075">
            <v>39829</v>
          </cell>
          <cell r="B4075" t="str">
            <v>RODAPE EM POLIESTIRENO, BRANCO, H = *5* CM, E = *1,5* CM</v>
          </cell>
          <cell r="C4075" t="str">
            <v xml:space="preserve">M     </v>
          </cell>
          <cell r="D4075" t="str">
            <v>22,02</v>
          </cell>
        </row>
        <row r="4076">
          <cell r="A4076">
            <v>20231</v>
          </cell>
          <cell r="B4076" t="str">
            <v>RODAPE OU RODABANCADA EM GRANITO, POLIDO, TIPO ANDORINHA/ QUARTZ/ CASTELO/ CORUMBA OU OUTROS EQUIVALENTES DA REGIAO, H= 10 CM, E=  *2,0* CM</v>
          </cell>
          <cell r="C4076" t="str">
            <v xml:space="preserve">M     </v>
          </cell>
          <cell r="D4076" t="str">
            <v>23,81</v>
          </cell>
        </row>
        <row r="4077">
          <cell r="A4077">
            <v>4804</v>
          </cell>
          <cell r="B4077" t="str">
            <v>RODAPE PLANO PARA PISO VINILICO, H = 5 CM</v>
          </cell>
          <cell r="C4077" t="str">
            <v xml:space="preserve">M     </v>
          </cell>
          <cell r="D4077" t="str">
            <v>21,49</v>
          </cell>
        </row>
        <row r="4078">
          <cell r="A4078">
            <v>34680</v>
          </cell>
          <cell r="B4078" t="str">
            <v>RODAPE PRE-MOLDADO DE GRANILITE, MARMORITE OU GRANITINA L = 10 CM</v>
          </cell>
          <cell r="C4078" t="str">
            <v xml:space="preserve">M     </v>
          </cell>
          <cell r="D4078" t="str">
            <v>28,52</v>
          </cell>
        </row>
        <row r="4079">
          <cell r="A4079">
            <v>11573</v>
          </cell>
          <cell r="B4079" t="str">
            <v>RODIZIO PARA TRILHO (TIPO NAPOLEAO),  EM LATAO, COM ROLAMENTO EM ACO, 6 MM, PARA JANELA DE CORRER</v>
          </cell>
          <cell r="C4079" t="str">
            <v xml:space="preserve">UN    </v>
          </cell>
          <cell r="D4079" t="str">
            <v>6,17</v>
          </cell>
        </row>
        <row r="4080">
          <cell r="A4080">
            <v>38401</v>
          </cell>
          <cell r="B4080" t="str">
            <v>RODO PARA CHAO 40 CM COM CABO</v>
          </cell>
          <cell r="C4080" t="str">
            <v xml:space="preserve">UN    </v>
          </cell>
          <cell r="D4080" t="str">
            <v>7,12</v>
          </cell>
        </row>
        <row r="4081">
          <cell r="A4081">
            <v>38179</v>
          </cell>
          <cell r="B4081" t="str">
            <v>ROLDANA CONCOVA DUPLA, EM CHAPA DE ACO, ROLAMENTO INTERNO BLINDADO DE ACO REVESTIDO EM NYLON, PARA PORTA DE CORRER</v>
          </cell>
          <cell r="C4081" t="str">
            <v xml:space="preserve">UN    </v>
          </cell>
          <cell r="D4081" t="str">
            <v>27,04</v>
          </cell>
        </row>
        <row r="4082">
          <cell r="A4082">
            <v>11575</v>
          </cell>
          <cell r="B4082" t="str">
            <v>ROLDANA DUPLA, EM ZAMAC COM CHAPA DE LATAO, ROLAMENTOS EM ACO, PARA PORTA E JANELA DE CORRER</v>
          </cell>
          <cell r="C4082" t="str">
            <v xml:space="preserve">UN    </v>
          </cell>
          <cell r="D4082" t="str">
            <v>29,18</v>
          </cell>
        </row>
        <row r="4083">
          <cell r="A4083">
            <v>20256</v>
          </cell>
          <cell r="B4083" t="str">
            <v>ROLDANA PLASTICA COM PREGO, TAMANHO 30 X 30 MM, PARA INSTALACAO ELETRICA APARENTE</v>
          </cell>
          <cell r="C4083" t="str">
            <v xml:space="preserve">UN    </v>
          </cell>
          <cell r="D4083" t="str">
            <v>0,27</v>
          </cell>
        </row>
        <row r="4084">
          <cell r="A4084">
            <v>14511</v>
          </cell>
          <cell r="B4084" t="str">
            <v>ROLO COMPACTADOR DE PNEUS, ESTATICO, PRESSAO VARIAVEL, POTENCIA 110 HP, PESO SEM/COM LASTRO 10,8/27 T, LARGURA DE ROLAGEM 2,30 M</v>
          </cell>
          <cell r="C4084" t="str">
            <v xml:space="preserve">UN    </v>
          </cell>
          <cell r="D4084" t="str">
            <v>496.736,59</v>
          </cell>
        </row>
        <row r="4085">
          <cell r="A4085">
            <v>10642</v>
          </cell>
          <cell r="B4085" t="str">
            <v>ROLO COMPACTADOR DE PNEUS, ESTATICO, PRESSAO VARIAVEL, POTENCIA 111 HP, PESO SEM/COM LASTRO 9,5/26,0 T, LARGURA DE ROLAGEM 1,90 M</v>
          </cell>
          <cell r="C4085" t="str">
            <v xml:space="preserve">UN    </v>
          </cell>
          <cell r="D4085" t="str">
            <v>467.950,00</v>
          </cell>
        </row>
        <row r="4086">
          <cell r="A4086">
            <v>14489</v>
          </cell>
          <cell r="B4086" t="str">
            <v>ROLO COMPACTADOR PE DE CARNEIRO VIBRATORIO, POTENCIA 125 HP, PESO OPERACIONAL SEM/COM LASTRO 11,95/13,30 T, IMPACTO DINAMICO 38,5/22,5 T, LARGURA DE TRABALHO 2,15 M</v>
          </cell>
          <cell r="C4086" t="str">
            <v xml:space="preserve">UN    </v>
          </cell>
          <cell r="D4086" t="str">
            <v>415.062,94</v>
          </cell>
        </row>
        <row r="4087">
          <cell r="A4087">
            <v>14513</v>
          </cell>
          <cell r="B4087" t="str">
            <v>ROLO COMPACTADOR PE DE CARNEIRO VIBRATORIO, POTENCIA 80 HP, PESO OPERACIONAL SEM/COM LASTRO 7,4/8,8 T, LARGURA DE TRABALHO 1,68 M</v>
          </cell>
          <cell r="C4087" t="str">
            <v xml:space="preserve">UN    </v>
          </cell>
          <cell r="D4087" t="str">
            <v>311.307,05</v>
          </cell>
        </row>
        <row r="4088">
          <cell r="A4088">
            <v>13600</v>
          </cell>
          <cell r="B4088" t="str">
            <v>ROLO COMPACTADOR VIBRATORIO DE UM CILINDRO LISO DE ACO, POTENCIA 125 HP, PESO SEM/COM LASTRO 10,75/12,92 T, IMPACTO DINAMICO 31,5/18,5 T, LARGURA TRABALHO 2,15 M</v>
          </cell>
          <cell r="C4088" t="str">
            <v xml:space="preserve">UN    </v>
          </cell>
          <cell r="D4088" t="str">
            <v>401.673,77</v>
          </cell>
        </row>
        <row r="4089">
          <cell r="A4089">
            <v>10646</v>
          </cell>
          <cell r="B4089" t="str">
            <v>ROLO COMPACTADOR VIBRATORIO DE UM CILINDRO, ACO LISO, POTENCIA 80 HP, PESO OPERACIONAL MAXIMO 8,1 T, IMPACTO DINAMICO 16,15/9,5 T, LARGURA TRABALHO 1,68 M</v>
          </cell>
          <cell r="C4089" t="str">
            <v xml:space="preserve">UN    </v>
          </cell>
          <cell r="D4089" t="str">
            <v>299.421,03</v>
          </cell>
        </row>
        <row r="4090">
          <cell r="A4090">
            <v>6070</v>
          </cell>
          <cell r="B4090" t="str">
            <v>ROLO COMPACTADOR VIBRATORIO PE DE CARNEIRO, COM CONTROLE REMOTO POR RADIO, POTENCIA  12,5 KW, PESO OPERACIONAL DE 1,675 T, LARGURA DE TRABALHO 0,85 M</v>
          </cell>
          <cell r="C4090" t="str">
            <v xml:space="preserve">UN    </v>
          </cell>
          <cell r="D4090" t="str">
            <v>409.121,99</v>
          </cell>
        </row>
        <row r="4091">
          <cell r="A4091">
            <v>6069</v>
          </cell>
          <cell r="B4091" t="str">
            <v>ROLO COMPACTADOR VIBRATORIO REBOCAVEL, CILINDRO DE ACO LISO, POTENCIA DE TRACAO DE 65 CV, PESO DE 4,7 T, IMPACTO DINAMICO TOTAL DE 18,3 T, LARGURA DO ROLO 1,67 M</v>
          </cell>
          <cell r="C4091" t="str">
            <v xml:space="preserve">UN    </v>
          </cell>
          <cell r="D4091" t="str">
            <v>90.381,22</v>
          </cell>
        </row>
        <row r="4092">
          <cell r="A4092">
            <v>14626</v>
          </cell>
          <cell r="B4092" t="str">
            <v>ROLO COMPACTADOR VIBRATORIO TANDEM, ACO LISO, POTENCIA 125 HP, PESO SEM/COM LASTRO 10,20/11,65 T, LARGURA DE TRABALHO 1,73 M</v>
          </cell>
          <cell r="C4092" t="str">
            <v xml:space="preserve">UN    </v>
          </cell>
          <cell r="D4092" t="str">
            <v>447.895,02</v>
          </cell>
        </row>
        <row r="4093">
          <cell r="A4093">
            <v>6067</v>
          </cell>
          <cell r="B4093" t="str">
            <v>ROLO COMPACTADOR VIBRATORIO TANDEM, ACO LISO, POTENCIA 58 CV, PESO SEM/COM LASTRO 6,5/9,4 T, LARGURA DE TRABALHO 1,20 M</v>
          </cell>
          <cell r="C4093" t="str">
            <v xml:space="preserve">UN    </v>
          </cell>
          <cell r="D4093" t="str">
            <v>367.675,00</v>
          </cell>
        </row>
        <row r="4094">
          <cell r="A4094">
            <v>38393</v>
          </cell>
          <cell r="B4094" t="str">
            <v>ROLO DE ESPUMA POLIESTER 23 CM (SEM CABO)</v>
          </cell>
          <cell r="C4094" t="str">
            <v xml:space="preserve">UN    </v>
          </cell>
          <cell r="D4094" t="str">
            <v>11,60</v>
          </cell>
        </row>
        <row r="4095">
          <cell r="A4095">
            <v>38390</v>
          </cell>
          <cell r="B4095" t="str">
            <v>ROLO DE LA DE CARNEIRO 23 CM (SEM CABO)</v>
          </cell>
          <cell r="C4095" t="str">
            <v xml:space="preserve">UN    </v>
          </cell>
          <cell r="D4095" t="str">
            <v>25,73</v>
          </cell>
        </row>
        <row r="4096">
          <cell r="A4096">
            <v>36532</v>
          </cell>
          <cell r="B4096" t="str">
            <v>ROMPEDOR ELETRICO PESO 26 KG, POTENCIA OPERACIONAL DE 2,5 KW</v>
          </cell>
          <cell r="C4096" t="str">
            <v xml:space="preserve">UN    </v>
          </cell>
          <cell r="D4096" t="str">
            <v>19.747,00</v>
          </cell>
        </row>
        <row r="4097">
          <cell r="A4097">
            <v>11578</v>
          </cell>
          <cell r="B4097" t="str">
            <v>ROSETA QUADRADA, SEM FUROS, EM ACO INOX POLIDO, LARGURA APROXIMADA DE 50 MM, PARA FECHADURA DE PORTA - PARAFUSOS INCLUIDOS</v>
          </cell>
          <cell r="C4097" t="str">
            <v xml:space="preserve">UN    </v>
          </cell>
          <cell r="D4097" t="str">
            <v>9,37</v>
          </cell>
        </row>
        <row r="4098">
          <cell r="A4098">
            <v>11577</v>
          </cell>
          <cell r="B4098" t="str">
            <v>ROSETA REDONDA DE SOBREPOR, SEM FUROS, EM ACO INOX POLIDO, DIAMETRO APROXIMADO DE 50 MM, PARA FECHADURA DE PORTA - PARAFUSOS INCLUIDOS</v>
          </cell>
          <cell r="C4098" t="str">
            <v xml:space="preserve">UN    </v>
          </cell>
          <cell r="D4098" t="str">
            <v>8,94</v>
          </cell>
        </row>
        <row r="4099">
          <cell r="A4099">
            <v>42432</v>
          </cell>
          <cell r="B4099" t="str">
            <v>ROTACAO DIAGONAL DUPLA, APARELHO TRIPLO, EM TUBO DE ACO CARBONO, PINTURA NO PROCESSO ELETROSTATICO - EQUIPAMENTO DE GINASTICA PARA ACADEMIA AO AR LIVRE / ACADEMIA DA TERCEIRA IDADE - ATI</v>
          </cell>
          <cell r="C4099" t="str">
            <v xml:space="preserve">UN    </v>
          </cell>
          <cell r="D4099" t="str">
            <v>1.349,51</v>
          </cell>
        </row>
        <row r="4100">
          <cell r="A4100">
            <v>42437</v>
          </cell>
          <cell r="B4100" t="str">
            <v>ROTACAO VERTICAL DUPLO, EM TUBO DE ACO CARBONO, PINTURA NO PROCESSO ELETROSTATICO - EQUIPAMENTO DE GINASTICA PARA ACADEMIA AO AR LIVRE / ACADEMIA DA TERCEIRA IDADE - ATI</v>
          </cell>
          <cell r="C4100" t="str">
            <v xml:space="preserve">UN    </v>
          </cell>
          <cell r="D4100" t="str">
            <v>1.025,98</v>
          </cell>
        </row>
        <row r="4101">
          <cell r="A4101">
            <v>1116</v>
          </cell>
          <cell r="B4101" t="str">
            <v>RUFO EXTERNO DE CHAPA DE ACO GALVANIZADA NUM 26, CORTE 25 CM</v>
          </cell>
          <cell r="C4101" t="str">
            <v xml:space="preserve">M     </v>
          </cell>
          <cell r="D4101" t="str">
            <v>11,90</v>
          </cell>
        </row>
        <row r="4102">
          <cell r="A4102">
            <v>1115</v>
          </cell>
          <cell r="B4102" t="str">
            <v>RUFO EXTERNO DE CHAPA DE ACO GALVANIZADA NUM 26, CORTE 28 CM</v>
          </cell>
          <cell r="C4102" t="str">
            <v xml:space="preserve">M     </v>
          </cell>
          <cell r="D4102" t="str">
            <v>14,26</v>
          </cell>
        </row>
        <row r="4103">
          <cell r="A4103">
            <v>1113</v>
          </cell>
          <cell r="B4103" t="str">
            <v>RUFO EXTERNO/INTERNO DE CHAPA DE ACO GALVANIZADA NUM 26, CORTE 33 CM</v>
          </cell>
          <cell r="C4103" t="str">
            <v xml:space="preserve">M     </v>
          </cell>
          <cell r="D4103" t="str">
            <v>16,67</v>
          </cell>
        </row>
        <row r="4104">
          <cell r="A4104">
            <v>1114</v>
          </cell>
          <cell r="B4104" t="str">
            <v>RUFO INTERNO DE CHAPA DE ACO GALVANIZADA NUM 26, CORTE 50 CM</v>
          </cell>
          <cell r="C4104" t="str">
            <v xml:space="preserve">M     </v>
          </cell>
          <cell r="D4104" t="str">
            <v>19,86</v>
          </cell>
        </row>
        <row r="4105">
          <cell r="A4105">
            <v>40873</v>
          </cell>
          <cell r="B4105" t="str">
            <v>RUFO INTERNO/EXTERNO DE CHAPA DE ACO GALVANIZADA NUM 24, CORTE 25 CM</v>
          </cell>
          <cell r="C4105" t="str">
            <v xml:space="preserve">M     </v>
          </cell>
          <cell r="D4105" t="str">
            <v>15,54</v>
          </cell>
        </row>
        <row r="4106">
          <cell r="A4106">
            <v>20214</v>
          </cell>
          <cell r="B4106" t="str">
            <v>RUFO PARA TELHA ESTRUTURAL DE FIBROCIMENTO 1 ABA (SEM AMIANTO)</v>
          </cell>
          <cell r="C4106" t="str">
            <v xml:space="preserve">UN    </v>
          </cell>
          <cell r="D4106" t="str">
            <v>46,75</v>
          </cell>
        </row>
        <row r="4107">
          <cell r="A4107">
            <v>11064</v>
          </cell>
          <cell r="B4107" t="str">
            <v>RUFO PARA TELHA ESTRUTURAL DE FIBROCIMENTO 2 ABAS, COMPRIMENTO DE 1031 MM (SEM AMIANTO)</v>
          </cell>
          <cell r="C4107" t="str">
            <v xml:space="preserve">UN    </v>
          </cell>
          <cell r="D4107" t="str">
            <v>19,82</v>
          </cell>
        </row>
        <row r="4108">
          <cell r="A4108">
            <v>7237</v>
          </cell>
          <cell r="B4108" t="str">
            <v>RUFO PARA TELHA ONDULADA DE FIBROCIMENTO, E = 6 MM, ABA *260* MM, COMPRIMENTO 1100 MM (SEM AMIANTO)</v>
          </cell>
          <cell r="C4108" t="str">
            <v xml:space="preserve">UN    </v>
          </cell>
          <cell r="D4108" t="str">
            <v>27,04</v>
          </cell>
        </row>
        <row r="4109">
          <cell r="A4109">
            <v>11757</v>
          </cell>
          <cell r="B4109" t="str">
            <v>SABONETEIRA DE PAREDE EM METAL CROMADO</v>
          </cell>
          <cell r="C4109" t="str">
            <v xml:space="preserve">UN    </v>
          </cell>
          <cell r="D4109" t="str">
            <v>26,70</v>
          </cell>
        </row>
        <row r="4110">
          <cell r="A4110">
            <v>11758</v>
          </cell>
          <cell r="B4110" t="str">
            <v>SABONETEIRA PLASTICA TIPO DISPENSER PARA SABONETE LIQUIDO COM RESERVATORIO 800 A 1500 ML</v>
          </cell>
          <cell r="C4110" t="str">
            <v xml:space="preserve">UN    </v>
          </cell>
          <cell r="D4110" t="str">
            <v>54,35</v>
          </cell>
        </row>
        <row r="4111">
          <cell r="A4111">
            <v>37526</v>
          </cell>
          <cell r="B4111" t="str">
            <v>SACO DE RAFIA PARA ENTULHO, NOVO, LISO (SEM CLICHE), *60 x 90* CM</v>
          </cell>
          <cell r="C4111" t="str">
            <v xml:space="preserve">UN    </v>
          </cell>
          <cell r="D4111" t="str">
            <v>2,77</v>
          </cell>
        </row>
        <row r="4112">
          <cell r="A4112">
            <v>6076</v>
          </cell>
          <cell r="B4112" t="str">
            <v>SAIBRO PARA ARGAMASSA (COLETADO NO COMERCIO)</v>
          </cell>
          <cell r="C4112" t="str">
            <v xml:space="preserve">M3    </v>
          </cell>
          <cell r="D4112" t="str">
            <v>55,20</v>
          </cell>
        </row>
        <row r="4113">
          <cell r="A4113">
            <v>13109</v>
          </cell>
          <cell r="B4113" t="str">
            <v>SAPATA DE PVC ADITIVADO NERVURADO D = 6"</v>
          </cell>
          <cell r="C4113" t="str">
            <v xml:space="preserve">UN    </v>
          </cell>
          <cell r="D4113" t="str">
            <v>178,33</v>
          </cell>
        </row>
        <row r="4114">
          <cell r="A4114">
            <v>13110</v>
          </cell>
          <cell r="B4114" t="str">
            <v>SAPATA DE PVC ADITIVADO NERVURADO D = 8"</v>
          </cell>
          <cell r="C4114" t="str">
            <v xml:space="preserve">UN    </v>
          </cell>
          <cell r="D4114" t="str">
            <v>234,69</v>
          </cell>
        </row>
        <row r="4115">
          <cell r="A4115">
            <v>7581</v>
          </cell>
          <cell r="B4115" t="str">
            <v>SAPATILHA EM ACO GALVANIZADO PARA CABOS COM DIAMETRO NOMINAL ATE 5/8"</v>
          </cell>
          <cell r="C4115" t="str">
            <v xml:space="preserve">UN    </v>
          </cell>
          <cell r="D4115" t="str">
            <v>2,67</v>
          </cell>
        </row>
        <row r="4116">
          <cell r="A4116">
            <v>20206</v>
          </cell>
          <cell r="B4116" t="str">
            <v>SARRAFO DE MADEIRA APARELHADA *2 X 10* CM, MACARANDUBA, ANGELIM OU EQUIVALENTE DA REGIAO</v>
          </cell>
          <cell r="C4116" t="str">
            <v xml:space="preserve">M     </v>
          </cell>
          <cell r="D4116" t="str">
            <v>6,86</v>
          </cell>
        </row>
        <row r="4117">
          <cell r="A4117">
            <v>4460</v>
          </cell>
          <cell r="B4117" t="str">
            <v>SARRAFO DE MADEIRA NAO APARELHADA *2,5 X 10 CM, MACARANDUBA, ANGELIM OU EQUIVALENTE DA REGIAO</v>
          </cell>
          <cell r="C4117" t="str">
            <v xml:space="preserve">M     </v>
          </cell>
          <cell r="D4117" t="str">
            <v>8,23</v>
          </cell>
        </row>
        <row r="4118">
          <cell r="A4118">
            <v>4417</v>
          </cell>
          <cell r="B4118" t="str">
            <v>SARRAFO DE MADEIRA NAO APARELHADA *2,5 X 7* CM, MACARANDUBA, ANGELIM OU EQUIVALENTE DA REGIAO</v>
          </cell>
          <cell r="C4118" t="str">
            <v xml:space="preserve">M     </v>
          </cell>
          <cell r="D4118" t="str">
            <v>4,73</v>
          </cell>
        </row>
        <row r="4119">
          <cell r="A4119">
            <v>4517</v>
          </cell>
          <cell r="B4119" t="str">
            <v>SARRAFO DE MADEIRA NAO APARELHADA *2,5 X 7,5* CM (1 X 3 ") PINUS, MISTA OU EQUIVALENTE DA REGIAO</v>
          </cell>
          <cell r="C4119" t="str">
            <v xml:space="preserve">M     </v>
          </cell>
          <cell r="D4119" t="str">
            <v>1,90</v>
          </cell>
        </row>
        <row r="4120">
          <cell r="A4120">
            <v>4512</v>
          </cell>
          <cell r="B4120" t="str">
            <v>SARRAFO DE MADEIRA NAO APARELHADA 2,5 X 5 CM (1 X 2 ") PINUS, MISTA OU EQUIVALENTE DA REGIAO</v>
          </cell>
          <cell r="C4120" t="str">
            <v xml:space="preserve">M     </v>
          </cell>
          <cell r="D4120" t="str">
            <v>1,37</v>
          </cell>
        </row>
        <row r="4121">
          <cell r="A4121">
            <v>4415</v>
          </cell>
          <cell r="B4121" t="str">
            <v>SARRAFO DE MADEIRA NAO APARELHADA 2,5 X 5 CM, MACARANDUBA, ANGELIM OU EQUIVALENTE DA REGIAO</v>
          </cell>
          <cell r="C4121" t="str">
            <v xml:space="preserve">M     </v>
          </cell>
          <cell r="D4121" t="str">
            <v>3,97</v>
          </cell>
        </row>
        <row r="4122">
          <cell r="A4122">
            <v>37373</v>
          </cell>
          <cell r="B4122" t="str">
            <v>SEGURO - HORISTA (COLETADO CAIXA)</v>
          </cell>
          <cell r="C4122" t="str">
            <v xml:space="preserve">H     </v>
          </cell>
          <cell r="D4122" t="str">
            <v>0,07</v>
          </cell>
        </row>
        <row r="4123">
          <cell r="A4123">
            <v>40864</v>
          </cell>
          <cell r="B4123" t="str">
            <v>SEGURO - MENSALISTA (COLETADO CAIXA)</v>
          </cell>
          <cell r="C4123" t="str">
            <v xml:space="preserve">MES   </v>
          </cell>
          <cell r="D4123" t="str">
            <v>13,07</v>
          </cell>
        </row>
        <row r="4124">
          <cell r="A4124">
            <v>4734</v>
          </cell>
          <cell r="B4124" t="str">
            <v>SEIXO ROLADO PARA APLICACAO EM CONCRETO (POSTO PEDREIRA/FORNECEDOR, SEM FRETE)</v>
          </cell>
          <cell r="C4124" t="str">
            <v xml:space="preserve">M3    </v>
          </cell>
          <cell r="D4124" t="str">
            <v>89,56</v>
          </cell>
        </row>
        <row r="4125">
          <cell r="A4125">
            <v>6085</v>
          </cell>
          <cell r="B4125" t="str">
            <v>SELADOR ACRILICO PAREDES INTERNAS/EXTERNAS</v>
          </cell>
          <cell r="C4125" t="str">
            <v xml:space="preserve">L     </v>
          </cell>
          <cell r="D4125" t="str">
            <v>5,81</v>
          </cell>
        </row>
        <row r="4126">
          <cell r="A4126">
            <v>38396</v>
          </cell>
          <cell r="B4126" t="str">
            <v>SELADOR HORIZONTAL PARA FITA DE ACO 1 "</v>
          </cell>
          <cell r="C4126" t="str">
            <v xml:space="preserve">UN    </v>
          </cell>
          <cell r="D4126" t="str">
            <v>560,37</v>
          </cell>
        </row>
        <row r="4127">
          <cell r="A4127">
            <v>6090</v>
          </cell>
          <cell r="B4127" t="str">
            <v>SELADOR PVA PAREDES INTERNAS</v>
          </cell>
          <cell r="C4127" t="str">
            <v xml:space="preserve">L     </v>
          </cell>
          <cell r="D4127" t="str">
            <v>11,04</v>
          </cell>
        </row>
        <row r="4128">
          <cell r="A4128">
            <v>11622</v>
          </cell>
          <cell r="B4128" t="str">
            <v>SELANTE A BASE DE ALCATRAO E POLIURETANO PARA JUNTAS HORIZONTAIS</v>
          </cell>
          <cell r="C4128" t="str">
            <v xml:space="preserve">KG    </v>
          </cell>
          <cell r="D4128" t="str">
            <v>70,13</v>
          </cell>
        </row>
        <row r="4129">
          <cell r="A4129">
            <v>6094</v>
          </cell>
          <cell r="B4129" t="str">
            <v>SELANTE A BASE DE RESINAS ACRILICAS PARA TRINCAS</v>
          </cell>
          <cell r="C4129" t="str">
            <v xml:space="preserve">KG    </v>
          </cell>
          <cell r="D4129" t="str">
            <v>18,66</v>
          </cell>
        </row>
        <row r="4130">
          <cell r="A4130">
            <v>43143</v>
          </cell>
          <cell r="B4130" t="str">
            <v>SELANTE ACRILICO PARA TRATAMENTO / ACABAMENTO SUPERFICIAL DE CONCRETO ESTAMPADO, APARENTE, PEDRAS E OUTROS</v>
          </cell>
          <cell r="C4130" t="str">
            <v xml:space="preserve">L     </v>
          </cell>
          <cell r="D4130" t="str">
            <v>26,48</v>
          </cell>
        </row>
        <row r="4131">
          <cell r="A4131">
            <v>7317</v>
          </cell>
          <cell r="B4131" t="str">
            <v>SELANTE DE BASE ASFALTICA PARA VEDACAO</v>
          </cell>
          <cell r="C4131" t="str">
            <v xml:space="preserve">KG    </v>
          </cell>
          <cell r="D4131" t="str">
            <v>29,06</v>
          </cell>
        </row>
        <row r="4132">
          <cell r="A4132">
            <v>142</v>
          </cell>
          <cell r="B4132" t="str">
            <v>SELANTE ELASTICO MONOCOMPONENTE A BASE DE POLIURETANO (PU) PARA JUNTAS DIVERSAS</v>
          </cell>
          <cell r="C4132" t="str">
            <v xml:space="preserve">310ML </v>
          </cell>
          <cell r="D4132" t="str">
            <v>33,09</v>
          </cell>
        </row>
        <row r="4133">
          <cell r="A4133">
            <v>43142</v>
          </cell>
          <cell r="B4133" t="str">
            <v>SELANTE MONOCOMPONENTE A BASE DE SILICONE DE BAIXO MODULO, PARA JUNTAS DE PAVIMENTACAO</v>
          </cell>
          <cell r="C4133" t="str">
            <v xml:space="preserve">L     </v>
          </cell>
          <cell r="D4133" t="str">
            <v>150,31</v>
          </cell>
        </row>
        <row r="4134">
          <cell r="A4134">
            <v>38123</v>
          </cell>
          <cell r="B4134" t="str">
            <v>SELANTE TIPO VEDA CALHA PARA METAL E FIBROCIMENTO</v>
          </cell>
          <cell r="C4134" t="str">
            <v xml:space="preserve">KG    </v>
          </cell>
          <cell r="D4134" t="str">
            <v>46,61</v>
          </cell>
        </row>
        <row r="4135">
          <cell r="A4135">
            <v>42701</v>
          </cell>
          <cell r="B4135" t="str">
            <v>SELIM COMPACTO EM PVC, SEM TRAVA,  DN 150 X 100 MM, PARA REDE COLETORA ESGOTO (NBR 10569)</v>
          </cell>
          <cell r="C4135" t="str">
            <v xml:space="preserve">UN    </v>
          </cell>
          <cell r="D4135" t="str">
            <v>26,01</v>
          </cell>
        </row>
        <row r="4136">
          <cell r="A4136">
            <v>42702</v>
          </cell>
          <cell r="B4136" t="str">
            <v>SELIM COMPACTO EM PVC, SEM TRAVA,  DN 200 X 100 MM, PARA REDE COLETORA ESGOTO (NBR 10569)</v>
          </cell>
          <cell r="C4136" t="str">
            <v xml:space="preserve">UN    </v>
          </cell>
          <cell r="D4136" t="str">
            <v>46,22</v>
          </cell>
        </row>
        <row r="4137">
          <cell r="A4137">
            <v>37955</v>
          </cell>
          <cell r="B4137" t="str">
            <v>SELIM COMPACTO EM PVC, SEM TRAVAS,  DN 300 X 100 MM, PARA REDE COLETORA ESGOTO (NBR 10569)</v>
          </cell>
          <cell r="C4137" t="str">
            <v xml:space="preserve">UN    </v>
          </cell>
          <cell r="D4137" t="str">
            <v>59,90</v>
          </cell>
        </row>
        <row r="4138">
          <cell r="A4138">
            <v>42699</v>
          </cell>
          <cell r="B4138" t="str">
            <v>SELIM PVC, COM TRAVA, JE, 90 GRAUS,  DN 125 X 100 MM OU 150 X 100 MM, PARA REDE COLETORA ESGOTO (NBR 10569)</v>
          </cell>
          <cell r="C4138" t="str">
            <v xml:space="preserve">UN    </v>
          </cell>
          <cell r="D4138" t="str">
            <v>15,89</v>
          </cell>
        </row>
        <row r="4139">
          <cell r="A4139">
            <v>42700</v>
          </cell>
          <cell r="B4139" t="str">
            <v>SELIM PVC, SOLDAVEL, SEM TRAVA, JE, 90 GRAUS,  DN 200 X 100 MM, PARA REDE COLETORA ESGOTO (NBR 10569)</v>
          </cell>
          <cell r="C4139" t="str">
            <v xml:space="preserve">UN    </v>
          </cell>
          <cell r="D4139" t="str">
            <v>45,30</v>
          </cell>
        </row>
        <row r="4140">
          <cell r="A4140">
            <v>37743</v>
          </cell>
          <cell r="B4140" t="str">
            <v>SEMIRREBOQUE COM DOIS EIXOS EM TANDEM TIPO BASCULANTE COM CACAMBA METALICA 14 M3  (INCLUI MONTAGEM, NAO INCLUI CAVALO MECANICO)</v>
          </cell>
          <cell r="C4140" t="str">
            <v xml:space="preserve">UN    </v>
          </cell>
          <cell r="D4140" t="str">
            <v>138.133,98</v>
          </cell>
        </row>
        <row r="4141">
          <cell r="A4141">
            <v>37744</v>
          </cell>
          <cell r="B4141" t="str">
            <v>SEMIRREBOQUE COM TRES EIXOS EM TANDEM TIPO BASCULANTE COM CACAMBA METALICA 18 M3 (INCLUI MONTAGEM, NAO INCLUI CAVALO MECANICO)</v>
          </cell>
          <cell r="C4141" t="str">
            <v xml:space="preserve">UN    </v>
          </cell>
          <cell r="D4141" t="str">
            <v>162.419,58</v>
          </cell>
        </row>
        <row r="4142">
          <cell r="A4142">
            <v>37741</v>
          </cell>
          <cell r="B4142" t="str">
            <v>SEMIRREBOQUE COM TRES EIXOS, PARA TRANSPORTE DE CARGA SECA, DIMENSOES APROXIMADAS 2,60 X 12,50 X 0,50 M (NAO INCLUI CAVALO MECANICO)</v>
          </cell>
          <cell r="C4142" t="str">
            <v xml:space="preserve">UN    </v>
          </cell>
          <cell r="D4142" t="str">
            <v>125.604,47</v>
          </cell>
        </row>
        <row r="4143">
          <cell r="A4143">
            <v>39396</v>
          </cell>
          <cell r="B4143" t="str">
            <v>SENSOR DE PRESENCA BIVOLT COM FOTOCELULA PARA QUALQUER TIPO DE LAMPADA, POTENCIA MAXIMA *1000* W, USO EXTERNO</v>
          </cell>
          <cell r="C4143" t="str">
            <v xml:space="preserve">UN    </v>
          </cell>
          <cell r="D4143" t="str">
            <v>39,76</v>
          </cell>
        </row>
        <row r="4144">
          <cell r="A4144">
            <v>39392</v>
          </cell>
          <cell r="B4144" t="str">
            <v>SENSOR DE PRESENCA BIVOLT DE PAREDE COM FOTOCELULA PARA QUALQUER TIPO DE LAMPADA POTENCIA MAXIMA *1000* W, USO INTERNO</v>
          </cell>
          <cell r="C4144" t="str">
            <v xml:space="preserve">UN    </v>
          </cell>
          <cell r="D4144" t="str">
            <v>44,85</v>
          </cell>
        </row>
        <row r="4145">
          <cell r="A4145">
            <v>39393</v>
          </cell>
          <cell r="B4145" t="str">
            <v>SENSOR DE PRESENCA BIVOLT DE PAREDE SEM FOTOCELULA PARA QUALQUER TIPO DE LAMPADA POTENCIA MAXIMA *1000* W, USO INTERNO</v>
          </cell>
          <cell r="C4145" t="str">
            <v xml:space="preserve">UN    </v>
          </cell>
          <cell r="D4145" t="str">
            <v>27,74</v>
          </cell>
        </row>
        <row r="4146">
          <cell r="A4146">
            <v>39394</v>
          </cell>
          <cell r="B4146" t="str">
            <v>SENSOR DE PRESENCA BIVOLT DE TETO COM FOTOCELULA PARA QUALQUER TIPO DE LAMPADA POTENCIA MAXIMA *1000* W, USO INTERNO</v>
          </cell>
          <cell r="C4146" t="str">
            <v xml:space="preserve">UN    </v>
          </cell>
          <cell r="D4146" t="str">
            <v>31,22</v>
          </cell>
        </row>
        <row r="4147">
          <cell r="A4147">
            <v>39395</v>
          </cell>
          <cell r="B4147" t="str">
            <v>SENSOR DE PRESENCA BIVOLT DE TETO SEM FOTOCELULA PARA QUALQUER TIPO DE LAMPADA POTENCIA MAXIMA *900* W, USO INTERNO</v>
          </cell>
          <cell r="C4147" t="str">
            <v xml:space="preserve">UN    </v>
          </cell>
          <cell r="D4147" t="str">
            <v>29,03</v>
          </cell>
        </row>
        <row r="4148">
          <cell r="A4148">
            <v>14618</v>
          </cell>
          <cell r="B4148" t="str">
            <v>SERRA CIRCULAR DE BANCADA COM MOTOR ELETRICO, POTENCIA DE *1600* W, PARA DISCO DE DIAMETRO DE 10" (250 MM)</v>
          </cell>
          <cell r="C4148" t="str">
            <v xml:space="preserve">UN    </v>
          </cell>
          <cell r="D4148" t="str">
            <v>1.173,68</v>
          </cell>
        </row>
        <row r="4149">
          <cell r="A4149">
            <v>40269</v>
          </cell>
          <cell r="B4149" t="str">
            <v>SERRA CIRCULAR DE BANCADA, MODELO PICA-PAU, DIAMETRO DE 350 MM. CARACTERISTICAS DO MOTOR: TRIFASICO, POTENCIA DE 5 HP, FREQUENCIA DE 60 HZ</v>
          </cell>
          <cell r="C4149" t="str">
            <v xml:space="preserve">UN    </v>
          </cell>
          <cell r="D4149" t="str">
            <v>4.728,70</v>
          </cell>
        </row>
        <row r="4150">
          <cell r="A4150">
            <v>6110</v>
          </cell>
          <cell r="B4150" t="str">
            <v>SERRALHEIRO</v>
          </cell>
          <cell r="C4150" t="str">
            <v xml:space="preserve">H     </v>
          </cell>
          <cell r="D4150" t="str">
            <v>13,22</v>
          </cell>
        </row>
        <row r="4151">
          <cell r="A4151">
            <v>40910</v>
          </cell>
          <cell r="B4151" t="str">
            <v>SERRALHEIRO (MENSALISTA)</v>
          </cell>
          <cell r="C4151" t="str">
            <v xml:space="preserve">MES   </v>
          </cell>
          <cell r="D4151" t="str">
            <v>2.304,26</v>
          </cell>
        </row>
        <row r="4152">
          <cell r="A4152">
            <v>6111</v>
          </cell>
          <cell r="B4152" t="str">
            <v>SERVENTE DE OBRAS</v>
          </cell>
          <cell r="C4152" t="str">
            <v xml:space="preserve">H     </v>
          </cell>
          <cell r="D4152" t="str">
            <v>9,57</v>
          </cell>
        </row>
        <row r="4153">
          <cell r="A4153">
            <v>41084</v>
          </cell>
          <cell r="B4153" t="str">
            <v>SERVENTE DE OBRAS (MENSALISTA)</v>
          </cell>
          <cell r="C4153" t="str">
            <v xml:space="preserve">MES   </v>
          </cell>
          <cell r="D4153" t="str">
            <v>1.668,15</v>
          </cell>
        </row>
        <row r="4154">
          <cell r="A4154">
            <v>25950</v>
          </cell>
          <cell r="B4154" t="str">
            <v>SERVICO DE BOMBEAMENTO DE CONCRETO COM CONSUMO MINIMO DE 40 M3</v>
          </cell>
          <cell r="C4154" t="str">
            <v xml:space="preserve">M3    </v>
          </cell>
          <cell r="D4154" t="str">
            <v>38,57</v>
          </cell>
        </row>
        <row r="4155">
          <cell r="A4155">
            <v>38637</v>
          </cell>
          <cell r="B4155" t="str">
            <v>SIFAO EM METAL CROMADO PARA PIA AMERICANA, 1.1/2 X 1.1/2 "</v>
          </cell>
          <cell r="C4155" t="str">
            <v xml:space="preserve">UN    </v>
          </cell>
          <cell r="D4155" t="str">
            <v>141,39</v>
          </cell>
        </row>
        <row r="4156">
          <cell r="A4156">
            <v>6150</v>
          </cell>
          <cell r="B4156" t="str">
            <v>SIFAO EM METAL CROMADO PARA PIA AMERICANA, 1.1/2 X 2 "</v>
          </cell>
          <cell r="C4156" t="str">
            <v xml:space="preserve">UN    </v>
          </cell>
          <cell r="D4156" t="str">
            <v>143,12</v>
          </cell>
        </row>
        <row r="4157">
          <cell r="A4157">
            <v>6136</v>
          </cell>
          <cell r="B4157" t="str">
            <v>SIFAO EM METAL CROMADO PARA PIA OU LAVATORIO, 1 X 1.1/2 "</v>
          </cell>
          <cell r="C4157" t="str">
            <v xml:space="preserve">UN    </v>
          </cell>
          <cell r="D4157" t="str">
            <v>112,50</v>
          </cell>
        </row>
        <row r="4158">
          <cell r="A4158">
            <v>38638</v>
          </cell>
          <cell r="B4158" t="str">
            <v>SIFAO EM METAL CROMADO PARA TANQUE, 1.1/4 X 1.1/2 "</v>
          </cell>
          <cell r="C4158" t="str">
            <v xml:space="preserve">UN    </v>
          </cell>
          <cell r="D4158" t="str">
            <v>119,14</v>
          </cell>
        </row>
        <row r="4159">
          <cell r="A4159">
            <v>20262</v>
          </cell>
          <cell r="B4159" t="str">
            <v>SIFAO PLASTICO EXTENSIVEL UNIVERSAL, TIPO COPO</v>
          </cell>
          <cell r="C4159" t="str">
            <v xml:space="preserve">UN    </v>
          </cell>
          <cell r="D4159" t="str">
            <v>12,54</v>
          </cell>
        </row>
        <row r="4160">
          <cell r="A4160">
            <v>6148</v>
          </cell>
          <cell r="B4160" t="str">
            <v>SIFAO PLASTICO FLEXIVEL SAIDA VERTICAL PARA COLUNA LAVATORIO, 1 X 1.1/2 "</v>
          </cell>
          <cell r="C4160" t="str">
            <v xml:space="preserve">UN    </v>
          </cell>
          <cell r="D4160" t="str">
            <v>7,90</v>
          </cell>
        </row>
        <row r="4161">
          <cell r="A4161">
            <v>6145</v>
          </cell>
          <cell r="B4161" t="str">
            <v>SIFAO PLASTICO TIPO COPO PARA PIA AMERICANA 1.1/2 X 1.1/2 "</v>
          </cell>
          <cell r="C4161" t="str">
            <v xml:space="preserve">UN    </v>
          </cell>
          <cell r="D4161" t="str">
            <v>14,17</v>
          </cell>
        </row>
        <row r="4162">
          <cell r="A4162">
            <v>6149</v>
          </cell>
          <cell r="B4162" t="str">
            <v>SIFAO PLASTICO TIPO COPO PARA PIA OU LAVATORIO, 1 X 1.1/2 "</v>
          </cell>
          <cell r="C4162" t="str">
            <v xml:space="preserve">UN    </v>
          </cell>
          <cell r="D4162" t="str">
            <v>13,36</v>
          </cell>
        </row>
        <row r="4163">
          <cell r="A4163">
            <v>6146</v>
          </cell>
          <cell r="B4163" t="str">
            <v>SIFAO PLASTICO TIPO COPO PARA TANQUE, 1.1/4 X 1.1/2 "</v>
          </cell>
          <cell r="C4163" t="str">
            <v xml:space="preserve">UN    </v>
          </cell>
          <cell r="D4163" t="str">
            <v>14,18</v>
          </cell>
        </row>
        <row r="4164">
          <cell r="A4164">
            <v>26026</v>
          </cell>
          <cell r="B4164" t="str">
            <v>SILICA ATIVA PARA ADICAO EM CONCRETO E ARGAMASSA</v>
          </cell>
          <cell r="C4164" t="str">
            <v xml:space="preserve">KG    </v>
          </cell>
          <cell r="D4164" t="str">
            <v>2,78</v>
          </cell>
        </row>
        <row r="4165">
          <cell r="A4165">
            <v>39961</v>
          </cell>
          <cell r="B4165" t="str">
            <v>SILICONE ACETICO USO GERAL INCOLOR 280 G</v>
          </cell>
          <cell r="C4165" t="str">
            <v xml:space="preserve">UN    </v>
          </cell>
          <cell r="D4165" t="str">
            <v>21,86</v>
          </cell>
        </row>
        <row r="4166">
          <cell r="A4166">
            <v>42433</v>
          </cell>
          <cell r="B4166" t="str">
            <v>SIMULADOR DE CAMINHADA TRIPLO, EM TUBO DE ACO CARBONO, PINTURA NO PROCESSO ELETROSTATICO - EQUIPAMENTO DE GINASTICA PARA ACADEMIA AO AR LIVRE / ACADEMIA DA TERCEIRA IDADE - ATI</v>
          </cell>
          <cell r="C4166" t="str">
            <v xml:space="preserve">UN    </v>
          </cell>
          <cell r="D4166" t="str">
            <v>2.665,57</v>
          </cell>
        </row>
        <row r="4167">
          <cell r="A4167">
            <v>42434</v>
          </cell>
          <cell r="B4167" t="str">
            <v>SIMULADOR DE CAVALGADA TRIPLO, EM TUBO DE ACO CARBONO, PINTURA NO PROCESSO ELETROSTATICO - EQUIPAMENTO DE GINASTICA PARA ACADEMIA AO AR LIVRE / ACADEMIA DA TERCEIRA IDADE - ATI</v>
          </cell>
          <cell r="C4167" t="str">
            <v xml:space="preserve">UN    </v>
          </cell>
          <cell r="D4167" t="str">
            <v>2.880,54</v>
          </cell>
        </row>
        <row r="4168">
          <cell r="A4168">
            <v>42435</v>
          </cell>
          <cell r="B4168" t="str">
            <v>SIMULADOR DE REMO INDIVIDUAL, EM TUBO DE ACO CARBONO, PINTURA NO PROCESSO ELETROSTATICO - EQUIPAMENTO DE GINASTICA PARA ACADEMIA AO AR LIVRE / ACADEMIA DA TERCEIRA IDADE - ATI</v>
          </cell>
          <cell r="C4168" t="str">
            <v xml:space="preserve">UN    </v>
          </cell>
          <cell r="D4168" t="str">
            <v>1.436,41</v>
          </cell>
        </row>
        <row r="4169">
          <cell r="A4169">
            <v>38061</v>
          </cell>
          <cell r="B4169" t="str">
            <v>SINALIZADOR NOTURNO SIMPLES PARA PARA-RAIOS, SEM RELE FOTOELETRICO</v>
          </cell>
          <cell r="C4169" t="str">
            <v xml:space="preserve">UN    </v>
          </cell>
          <cell r="D4169" t="str">
            <v>56,79</v>
          </cell>
        </row>
        <row r="4170">
          <cell r="A4170">
            <v>20250</v>
          </cell>
          <cell r="B4170" t="str">
            <v>SISAL EM FIBRA</v>
          </cell>
          <cell r="C4170" t="str">
            <v xml:space="preserve">KG    </v>
          </cell>
          <cell r="D4170" t="str">
            <v>12,50</v>
          </cell>
        </row>
        <row r="4171">
          <cell r="A4171">
            <v>39965</v>
          </cell>
          <cell r="B4171" t="str">
            <v>SISTEMA DE FORMAS MANUSEAVEIS DE ALUMINIO, PARA BLOCO RESID. COM PAREDES DE CONCRETO MOLDADAS IN LOCO, BLOCO COM 4 PAV. E 4 UNIDADES POR PAV., UNIDADE HABITACIONALCOM 48 M2 E 2 QUARTOS; TELHA DE FIBROCIMENTO (COLETADO CAIXA)</v>
          </cell>
          <cell r="C4171" t="str">
            <v xml:space="preserve">M2    </v>
          </cell>
          <cell r="D4171" t="str">
            <v>1.325,85</v>
          </cell>
        </row>
        <row r="4172">
          <cell r="A4172">
            <v>39964</v>
          </cell>
          <cell r="B4172" t="str">
            <v>SISTEMA DE FORMAS MANUSEAVEIS DE ALUMINIO, PARA EDIF. RESID. UNIFAMILIAR COM PAREDES DE CONCRETO MOLDADAS IN LOCO, UNIDADE HABITACIONAL TERREA COM 38 M2, COM SALA, CIRCULACAO, 2 QUARTOS, BANHEIRO, COZINHA E TANQUE EXTERNO (SEM COBERTURA) (COLETADO CAIXA)</v>
          </cell>
          <cell r="C4172" t="str">
            <v xml:space="preserve">M2    </v>
          </cell>
          <cell r="D4172" t="str">
            <v>1.126,16</v>
          </cell>
        </row>
        <row r="4173">
          <cell r="A4173">
            <v>13388</v>
          </cell>
          <cell r="B4173" t="str">
            <v>SOLDA EM BARRA DE ESTANHO-CHUMBO 50/50</v>
          </cell>
          <cell r="C4173" t="str">
            <v xml:space="preserve">KG    </v>
          </cell>
          <cell r="D4173" t="str">
            <v>107,06</v>
          </cell>
        </row>
        <row r="4174">
          <cell r="A4174">
            <v>39914</v>
          </cell>
          <cell r="B4174" t="str">
            <v>SOLDA EM VARETA FOSCOPER, D = *2,5* MM  X COMPRIMENTO 500 MM</v>
          </cell>
          <cell r="C4174" t="str">
            <v xml:space="preserve">KG    </v>
          </cell>
          <cell r="D4174" t="str">
            <v>176,25</v>
          </cell>
        </row>
        <row r="4175">
          <cell r="A4175">
            <v>12732</v>
          </cell>
          <cell r="B4175" t="str">
            <v>SOLDA ESTANHO/COBRE PARA CONEXOES DE COBRE, FIO 2,5 MM, CARRETEL 500 GR (SEM CHUMBO)</v>
          </cell>
          <cell r="C4175" t="str">
            <v xml:space="preserve">UN    </v>
          </cell>
          <cell r="D4175" t="str">
            <v>203,37</v>
          </cell>
        </row>
        <row r="4176">
          <cell r="A4176">
            <v>6160</v>
          </cell>
          <cell r="B4176" t="str">
            <v>SOLDADOR</v>
          </cell>
          <cell r="C4176" t="str">
            <v xml:space="preserve">H     </v>
          </cell>
          <cell r="D4176" t="str">
            <v>13,22</v>
          </cell>
        </row>
        <row r="4177">
          <cell r="A4177">
            <v>41087</v>
          </cell>
          <cell r="B4177" t="str">
            <v>SOLDADOR (MENSALISTA)</v>
          </cell>
          <cell r="C4177" t="str">
            <v xml:space="preserve">MES   </v>
          </cell>
          <cell r="D4177" t="str">
            <v>2.304,26</v>
          </cell>
        </row>
        <row r="4178">
          <cell r="A4178">
            <v>6166</v>
          </cell>
          <cell r="B4178" t="str">
            <v>SOLDADOR ELETRICO (PARA SOLDA A SER TESTADA COM RAIOS "X")</v>
          </cell>
          <cell r="C4178" t="str">
            <v xml:space="preserve">H     </v>
          </cell>
          <cell r="D4178" t="str">
            <v>19,23</v>
          </cell>
        </row>
        <row r="4179">
          <cell r="A4179">
            <v>41088</v>
          </cell>
          <cell r="B4179" t="str">
            <v>SOLDADOR ELETRICO (PARA SOLDA A SER TESTADA COM RAIOS "X") (MENSALISTA)</v>
          </cell>
          <cell r="C4179" t="str">
            <v xml:space="preserve">MES   </v>
          </cell>
          <cell r="D4179" t="str">
            <v>3.353,61</v>
          </cell>
        </row>
        <row r="4180">
          <cell r="A4180">
            <v>20232</v>
          </cell>
          <cell r="B4180" t="str">
            <v>SOLEIRA EM GRANITO, POLIDO, TIPO ANDORINHA/ QUARTZ/ CASTELO/ CORUMBA OU OUTROS EQUIVALENTES DA REGIAO, L= *15* CM, E=  *2,0* CM</v>
          </cell>
          <cell r="C4180" t="str">
            <v xml:space="preserve">M     </v>
          </cell>
          <cell r="D4180" t="str">
            <v>33,71</v>
          </cell>
        </row>
        <row r="4181">
          <cell r="A4181">
            <v>10856</v>
          </cell>
          <cell r="B4181" t="str">
            <v>SOLEIRA PRE-MOLDADA EM GRANILITE, MARMORITE OU GRANITINA, L = *15 CM</v>
          </cell>
          <cell r="C4181" t="str">
            <v xml:space="preserve">M     </v>
          </cell>
          <cell r="D4181" t="str">
            <v>78,43</v>
          </cell>
        </row>
        <row r="4182">
          <cell r="A4182">
            <v>4828</v>
          </cell>
          <cell r="B4182" t="str">
            <v>SOLEIRA/ PEITORIL EM MARMORE, POLIDO, BRANCO COMUM, L= *15* CM, E=  *2* CM,  CORTE RETO</v>
          </cell>
          <cell r="C4182" t="str">
            <v xml:space="preserve">M     </v>
          </cell>
          <cell r="D4182" t="str">
            <v>48,86</v>
          </cell>
        </row>
        <row r="4183">
          <cell r="A4183">
            <v>20249</v>
          </cell>
          <cell r="B4183" t="str">
            <v>SOLEIRA/ TABEIRA EM MARMORE, POLIDO, BRANCO COMUM, L= 5 CM, E=  *2,0* CM</v>
          </cell>
          <cell r="C4183" t="str">
            <v xml:space="preserve">M     </v>
          </cell>
          <cell r="D4183" t="str">
            <v>26,75</v>
          </cell>
        </row>
        <row r="4184">
          <cell r="A4184">
            <v>11609</v>
          </cell>
          <cell r="B4184" t="str">
            <v>SOLUCAO ASFALTICA ELASTOMERICA PARA IMPRIMACAO, APLICACAO A FRIO</v>
          </cell>
          <cell r="C4184" t="str">
            <v xml:space="preserve">L     </v>
          </cell>
          <cell r="D4184" t="str">
            <v>11,65</v>
          </cell>
        </row>
        <row r="4185">
          <cell r="A4185">
            <v>20083</v>
          </cell>
          <cell r="B4185" t="str">
            <v>SOLUCAO LIMPADORA PARA PVC, FRASCO COM 1000 CM3</v>
          </cell>
          <cell r="C4185" t="str">
            <v xml:space="preserve">UN    </v>
          </cell>
          <cell r="D4185" t="str">
            <v>45,50</v>
          </cell>
        </row>
        <row r="4186">
          <cell r="A4186">
            <v>20082</v>
          </cell>
          <cell r="B4186" t="str">
            <v>SOLUCAO LIMPADORA PARA PVC, FRASCO COM 200 CM3</v>
          </cell>
          <cell r="C4186" t="str">
            <v xml:space="preserve">UN    </v>
          </cell>
          <cell r="D4186" t="str">
            <v>17,72</v>
          </cell>
        </row>
        <row r="4187">
          <cell r="A4187">
            <v>5318</v>
          </cell>
          <cell r="B4187" t="str">
            <v>SOLVENTE DILUENTE A BASE DE AGUARRAS</v>
          </cell>
          <cell r="C4187" t="str">
            <v xml:space="preserve">L     </v>
          </cell>
          <cell r="D4187" t="str">
            <v>11,76</v>
          </cell>
        </row>
        <row r="4188">
          <cell r="A4188">
            <v>10691</v>
          </cell>
          <cell r="B4188" t="str">
            <v>SOLVENTE PARA COLA (PARA LAMINADO MELAMINICO) A BASE DE RESINA SINTETICA</v>
          </cell>
          <cell r="C4188" t="str">
            <v xml:space="preserve">L     </v>
          </cell>
          <cell r="D4188" t="str">
            <v>40,01</v>
          </cell>
        </row>
        <row r="4189">
          <cell r="A4189">
            <v>12295</v>
          </cell>
          <cell r="B4189" t="str">
            <v>SOQUETE DE BAQUELITE BASE E27, PARA LAMPADAS</v>
          </cell>
          <cell r="C4189" t="str">
            <v xml:space="preserve">UN    </v>
          </cell>
          <cell r="D4189" t="str">
            <v>2,30</v>
          </cell>
        </row>
        <row r="4190">
          <cell r="A4190">
            <v>12296</v>
          </cell>
          <cell r="B4190" t="str">
            <v>SOQUETE DE PORCELANA BASE E27, FIXO DE TETO, PARA LAMPADAS</v>
          </cell>
          <cell r="C4190" t="str">
            <v xml:space="preserve">UN    </v>
          </cell>
          <cell r="D4190" t="str">
            <v>2,98</v>
          </cell>
        </row>
        <row r="4191">
          <cell r="A4191">
            <v>12294</v>
          </cell>
          <cell r="B4191" t="str">
            <v>SOQUETE DE PORCELANA BASE E27, PARA USO AO TEMPO, PARA LAMPADAS</v>
          </cell>
          <cell r="C4191" t="str">
            <v xml:space="preserve">UN    </v>
          </cell>
          <cell r="D4191" t="str">
            <v>7,16</v>
          </cell>
        </row>
        <row r="4192">
          <cell r="A4192">
            <v>14543</v>
          </cell>
          <cell r="B4192" t="str">
            <v>SOQUETE DE PVC / TERMOPLASTICO BASE E27, COM CHAVE, PARA LAMPADAS</v>
          </cell>
          <cell r="C4192" t="str">
            <v xml:space="preserve">UN    </v>
          </cell>
          <cell r="D4192" t="str">
            <v>5,11</v>
          </cell>
        </row>
        <row r="4193">
          <cell r="A4193">
            <v>13329</v>
          </cell>
          <cell r="B4193" t="str">
            <v>SOQUETE DE PVC / TERMOPLASTICO BASE E27, COM RABICHO, PARA LAMPADAS</v>
          </cell>
          <cell r="C4193" t="str">
            <v xml:space="preserve">UN    </v>
          </cell>
          <cell r="D4193" t="str">
            <v>3,00</v>
          </cell>
        </row>
        <row r="4194">
          <cell r="A4194">
            <v>21044</v>
          </cell>
          <cell r="B4194" t="str">
            <v>SPRINKLER TIPO PENDENTE, 68 GRAUS CELSIUS (BULBO VERMELHO), ACABAMENTO CROMADO, 1/2" - 15 MM</v>
          </cell>
          <cell r="C4194" t="str">
            <v xml:space="preserve">UN    </v>
          </cell>
          <cell r="D4194" t="str">
            <v>38,83</v>
          </cell>
        </row>
        <row r="4195">
          <cell r="A4195">
            <v>21045</v>
          </cell>
          <cell r="B4195" t="str">
            <v>SPRINKLER TIPO PENDENTE, 68 GRAUS CELSIUS (BULBO VERMELHO), ACABAMENTO CROMADO, 3/4" - 20 MM</v>
          </cell>
          <cell r="C4195" t="str">
            <v xml:space="preserve">UN    </v>
          </cell>
          <cell r="D4195" t="str">
            <v>53,19</v>
          </cell>
        </row>
        <row r="4196">
          <cell r="A4196">
            <v>21040</v>
          </cell>
          <cell r="B4196" t="str">
            <v>SPRINKLER TIPO PENDENTE, 68 GRAUS CELSIUS (BULBO VERMELHO), ACABAMENTO NATURAL, 1/2" - 15 MM</v>
          </cell>
          <cell r="C4196" t="str">
            <v xml:space="preserve">UN    </v>
          </cell>
          <cell r="D4196" t="str">
            <v>38,00</v>
          </cell>
        </row>
        <row r="4197">
          <cell r="A4197">
            <v>21041</v>
          </cell>
          <cell r="B4197" t="str">
            <v>SPRINKLER TIPO PENDENTE, 68 GRAUS CELSIUS (BULBO VERMELHO), ACABAMENTO NATURAL, 3/4" - 20 MM</v>
          </cell>
          <cell r="C4197" t="str">
            <v xml:space="preserve">UN    </v>
          </cell>
          <cell r="D4197" t="str">
            <v>45,87</v>
          </cell>
        </row>
        <row r="4198">
          <cell r="A4198">
            <v>21047</v>
          </cell>
          <cell r="B4198" t="str">
            <v>SPRINKLER TIPO PENDENTE, 79 GRAUS CELSIUS (BULBO AMARELO), ACABAMENTO CROMADO, 3/4" - 20 MM</v>
          </cell>
          <cell r="C4198" t="str">
            <v xml:space="preserve">UN    </v>
          </cell>
          <cell r="D4198" t="str">
            <v>57,25</v>
          </cell>
        </row>
        <row r="4199">
          <cell r="A4199">
            <v>21043</v>
          </cell>
          <cell r="B4199" t="str">
            <v>SPRINKLER TIPO PENDENTE, 79 GRAUS CELSIUS (BULBO AMARELO), ACABAMENTO NATURAL, 3/4" - 20 MM</v>
          </cell>
          <cell r="C4199" t="str">
            <v xml:space="preserve">UN    </v>
          </cell>
          <cell r="D4199" t="str">
            <v>55,74</v>
          </cell>
        </row>
        <row r="4200">
          <cell r="A4200">
            <v>21042</v>
          </cell>
          <cell r="B4200" t="str">
            <v>SPRINKLER TIPO PENDENTE, 79 GRAUS CELSIUS (BULBO AMARELO,) ACABAMENTO NATURAL OU CROMADO, 1/2" - 15 MM</v>
          </cell>
          <cell r="C4200" t="str">
            <v xml:space="preserve">UN    </v>
          </cell>
          <cell r="D4200" t="str">
            <v>44,13</v>
          </cell>
        </row>
        <row r="4201">
          <cell r="A4201">
            <v>14149</v>
          </cell>
          <cell r="B4201" t="str">
            <v>SUPORTE "Y" PARA FITA PERFURADA</v>
          </cell>
          <cell r="C4201" t="str">
            <v xml:space="preserve">CENTO </v>
          </cell>
          <cell r="D4201" t="str">
            <v>161,13</v>
          </cell>
        </row>
        <row r="4202">
          <cell r="A4202">
            <v>38099</v>
          </cell>
          <cell r="B4202" t="str">
            <v>SUPORTE DE FIXACAO PARA ESPELHO / PLACA 4" X 2", PARA 3 MODULOS, PARA INSTALACAO DE TOMADAS E INTERRUPTORES (SOMENTE SUPORTE)</v>
          </cell>
          <cell r="C4202" t="str">
            <v xml:space="preserve">UN    </v>
          </cell>
          <cell r="D4202" t="str">
            <v>1,15</v>
          </cell>
        </row>
        <row r="4203">
          <cell r="A4203">
            <v>38100</v>
          </cell>
          <cell r="B4203" t="str">
            <v>SUPORTE DE FIXACAO PARA ESPELHO / PLACA 4" X 4", PARA 6 MODULOS, PARA INSTALACAO DE TOMADAS E INTERRUPTORES (SOMENTE SUPORTE)</v>
          </cell>
          <cell r="C4203" t="str">
            <v xml:space="preserve">UN    </v>
          </cell>
          <cell r="D4203" t="str">
            <v>1,88</v>
          </cell>
        </row>
        <row r="4204">
          <cell r="A4204">
            <v>20061</v>
          </cell>
          <cell r="B4204" t="str">
            <v>SUPORTE DE PVC PARA CALHA PLUVIAL, DIAMETRO ENTRE 119 E 170 MM, PARA DRENAGEM PREDIAL</v>
          </cell>
          <cell r="C4204" t="str">
            <v xml:space="preserve">UN    </v>
          </cell>
          <cell r="D4204" t="str">
            <v>2,76</v>
          </cell>
        </row>
        <row r="4205">
          <cell r="A4205">
            <v>7576</v>
          </cell>
          <cell r="B4205" t="str">
            <v>SUPORTE EM ACO GALVANIZADO PARA TRANSFORMADOR PARA POSTE DUPLO T 185 X 95 MM, CHAPA DE 5/16"</v>
          </cell>
          <cell r="C4205" t="str">
            <v xml:space="preserve">UN    </v>
          </cell>
          <cell r="D4205" t="str">
            <v>109,74</v>
          </cell>
        </row>
        <row r="4206">
          <cell r="A4206">
            <v>3384</v>
          </cell>
          <cell r="B4206" t="str">
            <v>SUPORTE GUIA SIMPLES COM ROLDANA EM POLIPROPILENO PARA CHUMBAR, H = 20 CM</v>
          </cell>
          <cell r="C4206" t="str">
            <v xml:space="preserve">UN    </v>
          </cell>
          <cell r="D4206" t="str">
            <v>5,83</v>
          </cell>
        </row>
        <row r="4207">
          <cell r="A4207">
            <v>7572</v>
          </cell>
          <cell r="B4207" t="str">
            <v>SUPORTE ISOLADOR REFORCADO DIAMETRO NOMINAL 5/16", COM ROSCA SOBERBA E BUCHA</v>
          </cell>
          <cell r="C4207" t="str">
            <v xml:space="preserve">UN    </v>
          </cell>
          <cell r="D4207" t="str">
            <v>9,08</v>
          </cell>
        </row>
        <row r="4208">
          <cell r="A4208">
            <v>3396</v>
          </cell>
          <cell r="B4208" t="str">
            <v>SUPORTE ISOLADOR SIMPLES DIAMETRO NOMINAL 5/16", COM ROSCA SOBERBA E BUCHA</v>
          </cell>
          <cell r="C4208" t="str">
            <v xml:space="preserve">UN    </v>
          </cell>
          <cell r="D4208" t="str">
            <v>6,43</v>
          </cell>
        </row>
        <row r="4209">
          <cell r="A4209">
            <v>37590</v>
          </cell>
          <cell r="B4209" t="str">
            <v>SUPORTE MAO-FRANCESA EM ACO, ABAS IGUAIS 30 CM, CAPACIDADE MINIMA 60 KG, BRANCO</v>
          </cell>
          <cell r="C4209" t="str">
            <v xml:space="preserve">UN    </v>
          </cell>
          <cell r="D4209" t="str">
            <v>10,71</v>
          </cell>
        </row>
        <row r="4210">
          <cell r="A4210">
            <v>37591</v>
          </cell>
          <cell r="B4210" t="str">
            <v>SUPORTE MAO-FRANCESA EM ACO, ABAS IGUAIS 40 CM, CAPACIDADE MINIMA 70 KG, BRANCO</v>
          </cell>
          <cell r="C4210" t="str">
            <v xml:space="preserve">UN    </v>
          </cell>
          <cell r="D4210" t="str">
            <v>12,87</v>
          </cell>
        </row>
        <row r="4211">
          <cell r="A4211">
            <v>12626</v>
          </cell>
          <cell r="B4211" t="str">
            <v>SUPORTE METALICO PARA CALHA PLUVIAL,  ZINCADO, DOBRADO, DIAMETRO ENTRE 119 E 170 MM, PARA DRENAGEM PREDIAL</v>
          </cell>
          <cell r="C4211" t="str">
            <v xml:space="preserve">UN    </v>
          </cell>
          <cell r="D4211" t="str">
            <v>13,28</v>
          </cell>
        </row>
        <row r="4212">
          <cell r="A4212">
            <v>11033</v>
          </cell>
          <cell r="B4212" t="str">
            <v>SUPORTE PARA CALHA DE 150 MM EM FERRO GALVANIZADO</v>
          </cell>
          <cell r="C4212" t="str">
            <v xml:space="preserve">UN    </v>
          </cell>
          <cell r="D4212" t="str">
            <v>6,07</v>
          </cell>
        </row>
        <row r="4213">
          <cell r="A4213">
            <v>390</v>
          </cell>
          <cell r="B4213" t="str">
            <v>SUPORTE PARA TUBO DIAMETRO NOMINAL 2", COM ROSCA MECANICA</v>
          </cell>
          <cell r="C4213" t="str">
            <v xml:space="preserve">UN    </v>
          </cell>
          <cell r="D4213" t="str">
            <v>12,92</v>
          </cell>
        </row>
        <row r="4214">
          <cell r="A4214">
            <v>42436</v>
          </cell>
          <cell r="B4214" t="str">
            <v>SURF DUPLO, EM TUBO DE ACO CARBONO, PINTURA NO PROCESSO ELETROSTATICO - EQUIPAMENTO DE GINASTICA PARA ACADEMIA AO AR LIVRE / ACADEMIA DA TERCEIRA IDADE - ATI</v>
          </cell>
          <cell r="C4214" t="str">
            <v xml:space="preserve">UN    </v>
          </cell>
          <cell r="D4214" t="str">
            <v>1.503,52</v>
          </cell>
        </row>
        <row r="4215">
          <cell r="A4215">
            <v>6178</v>
          </cell>
          <cell r="B4215" t="str">
            <v>TABUA DE  MADEIRA PARA PISO, CUMARU/IPE CHAMPANHE OU EQUIVALENTE DA REGIAO, ENCAIXE MACHO/FEMEA, *10 X 2* CM</v>
          </cell>
          <cell r="C4215" t="str">
            <v xml:space="preserve">M2    </v>
          </cell>
          <cell r="D4215" t="str">
            <v>169,09</v>
          </cell>
        </row>
        <row r="4216">
          <cell r="A4216">
            <v>6180</v>
          </cell>
          <cell r="B4216" t="str">
            <v>TABUA DE  MADEIRA PARA PISO, CUMARU/IPE CHAMPANHE OU EQUIVALENTE DA REGIAO, ENCAIXE MACHO/FEMEA, *15 X 2* CM</v>
          </cell>
          <cell r="C4216" t="str">
            <v xml:space="preserve">M2    </v>
          </cell>
          <cell r="D4216" t="str">
            <v>182,50</v>
          </cell>
        </row>
        <row r="4217">
          <cell r="A4217">
            <v>6182</v>
          </cell>
          <cell r="B4217" t="str">
            <v>TABUA DE  MADEIRA PARA PISO, IPE (CERNE) OU EQUIVALENTE DA REGIAO, ENCAIXE MACHO/FEMEA, *20 X 2* CM</v>
          </cell>
          <cell r="C4217" t="str">
            <v xml:space="preserve">M2    </v>
          </cell>
          <cell r="D4217" t="str">
            <v>226,52</v>
          </cell>
        </row>
        <row r="4218">
          <cell r="A4218">
            <v>3993</v>
          </cell>
          <cell r="B4218" t="str">
            <v>TABUA DE MADEIRA APARELHADA *2,5 X 15* CM, MACARANDUBA, ANGELIM OU EQUIVALENTE DA REGIAO</v>
          </cell>
          <cell r="C4218" t="str">
            <v xml:space="preserve">M2    </v>
          </cell>
          <cell r="D4218" t="str">
            <v>88,93</v>
          </cell>
        </row>
        <row r="4219">
          <cell r="A4219">
            <v>3990</v>
          </cell>
          <cell r="B4219" t="str">
            <v>TABUA DE MADEIRA APARELHADA *2,5 X 25* CM, MACARANDUBA, ANGELIM OU EQUIVALENTE DA REGIAO</v>
          </cell>
          <cell r="C4219" t="str">
            <v xml:space="preserve">M     </v>
          </cell>
          <cell r="D4219" t="str">
            <v>19,65</v>
          </cell>
        </row>
        <row r="4220">
          <cell r="A4220">
            <v>3992</v>
          </cell>
          <cell r="B4220" t="str">
            <v>TABUA DE MADEIRA APARELHADA *2,5 X 30* CM, MACARANDUBA, ANGELIM OU EQUIVALENTE DA REGIAO</v>
          </cell>
          <cell r="C4220" t="str">
            <v xml:space="preserve">M     </v>
          </cell>
          <cell r="D4220" t="str">
            <v>24,13</v>
          </cell>
        </row>
        <row r="4221">
          <cell r="A4221">
            <v>4509</v>
          </cell>
          <cell r="B4221" t="str">
            <v>TABUA DE MADEIRA NAO APARELHADA *2,5 X 10 CM (1 X 4 ") PINUS, MISTA OU EQUIVALENTE DA REGIAO</v>
          </cell>
          <cell r="C4221" t="str">
            <v xml:space="preserve">M     </v>
          </cell>
          <cell r="D4221" t="str">
            <v>2,90</v>
          </cell>
        </row>
        <row r="4222">
          <cell r="A4222">
            <v>6194</v>
          </cell>
          <cell r="B4222" t="str">
            <v>TABUA DE MADEIRA NAO APARELHADA *2,5 X 15 CM (1 X 6 ") PINUS, MISTA OU EQUIVALENTE DA REGIAO</v>
          </cell>
          <cell r="C4222" t="str">
            <v xml:space="preserve">M     </v>
          </cell>
          <cell r="D4222" t="str">
            <v>3,94</v>
          </cell>
        </row>
        <row r="4223">
          <cell r="A4223">
            <v>6193</v>
          </cell>
          <cell r="B4223" t="str">
            <v>TABUA DE MADEIRA NAO APARELHADA *2,5 X 20* CM, CEDRINHO OU EQUIVALENTE DA REGIAO</v>
          </cell>
          <cell r="C4223" t="str">
            <v xml:space="preserve">M     </v>
          </cell>
          <cell r="D4223" t="str">
            <v>9,36</v>
          </cell>
        </row>
        <row r="4224">
          <cell r="A4224">
            <v>10567</v>
          </cell>
          <cell r="B4224" t="str">
            <v>TABUA DE MADEIRA NAO APARELHADA *2,5 X 23* CM (1 x 9 ") PINUS, MISTA OU EQUIVALENTE DA REGIAO</v>
          </cell>
          <cell r="C4224" t="str">
            <v xml:space="preserve">M     </v>
          </cell>
          <cell r="D4224" t="str">
            <v>6,52</v>
          </cell>
        </row>
        <row r="4225">
          <cell r="A4225">
            <v>6212</v>
          </cell>
          <cell r="B4225" t="str">
            <v>TABUA DE MADEIRA NAO APARELHADA *2,5 X 30 CM (1 X 12 ") PINUS, MISTA OU EQUIVALENTE DA REGIAO</v>
          </cell>
          <cell r="C4225" t="str">
            <v xml:space="preserve">M     </v>
          </cell>
          <cell r="D4225" t="str">
            <v>10,70</v>
          </cell>
        </row>
        <row r="4226">
          <cell r="A4226">
            <v>6189</v>
          </cell>
          <cell r="B4226" t="str">
            <v>TABUA DE MADEIRA NAO APARELHADA *2,5 X 30* CM, CEDRINHO OU EQUIVALENTE DA REGIAO</v>
          </cell>
          <cell r="C4226" t="str">
            <v xml:space="preserve">M     </v>
          </cell>
          <cell r="D4226" t="str">
            <v>13,69</v>
          </cell>
        </row>
        <row r="4227">
          <cell r="A4227">
            <v>6214</v>
          </cell>
          <cell r="B4227" t="str">
            <v>TACO DE MADEIRA PARA PISO, IPE (CERNE) OU EQUIVALENTE DA REGIAO, 7 X 42 CM, E = 2 CM</v>
          </cell>
          <cell r="C4227" t="str">
            <v xml:space="preserve">M2    </v>
          </cell>
          <cell r="D4227" t="str">
            <v>105,92</v>
          </cell>
        </row>
        <row r="4228">
          <cell r="A4228">
            <v>36153</v>
          </cell>
          <cell r="B4228" t="str">
            <v>TALABARTE DE SEGURANCA, 2 MOSQUETOES TRAVA DUPLA *53* MM DE ABERTURA, COM ABSORVEDOR DE ENERGIA</v>
          </cell>
          <cell r="C4228" t="str">
            <v xml:space="preserve">UN    </v>
          </cell>
          <cell r="D4228" t="str">
            <v>172,53</v>
          </cell>
        </row>
        <row r="4229">
          <cell r="A4229">
            <v>10740</v>
          </cell>
          <cell r="B4229" t="str">
            <v>TALHA ELETRICA 3 T, VELOCIDADE  2,1 M / MIN, POTENCIA 1,3 KW</v>
          </cell>
          <cell r="C4229" t="str">
            <v xml:space="preserve">UN    </v>
          </cell>
          <cell r="D4229" t="str">
            <v>9.935,66</v>
          </cell>
        </row>
        <row r="4230">
          <cell r="A4230">
            <v>13914</v>
          </cell>
          <cell r="B4230" t="str">
            <v>TALHA MANUAL DE CORRENTE, CAPACIDADE DE 1 T COM ELEVACAO DE 3 M</v>
          </cell>
          <cell r="C4230" t="str">
            <v xml:space="preserve">UN    </v>
          </cell>
          <cell r="D4230" t="str">
            <v>718,88</v>
          </cell>
        </row>
        <row r="4231">
          <cell r="A4231">
            <v>10742</v>
          </cell>
          <cell r="B4231" t="str">
            <v>TALHA MANUAL DE CORRENTE, CAPACIDADE DE 2 T COM ELEVACAO DE 3 M</v>
          </cell>
          <cell r="C4231" t="str">
            <v xml:space="preserve">UN    </v>
          </cell>
          <cell r="D4231" t="str">
            <v>1.048,50</v>
          </cell>
        </row>
        <row r="4232">
          <cell r="A4232">
            <v>38465</v>
          </cell>
          <cell r="B4232" t="str">
            <v>TALHADEIRA COM PUNHO DE PROTECAO *20 X 250* MM</v>
          </cell>
          <cell r="C4232" t="str">
            <v xml:space="preserve">UN    </v>
          </cell>
          <cell r="D4232" t="str">
            <v>33,84</v>
          </cell>
        </row>
        <row r="4233">
          <cell r="A4233">
            <v>7543</v>
          </cell>
          <cell r="B4233" t="str">
            <v>TAMPA CEGA EM PVC PARA CONDULETE 4 X 2"</v>
          </cell>
          <cell r="C4233" t="str">
            <v xml:space="preserve">UN    </v>
          </cell>
          <cell r="D4233" t="str">
            <v>3,27</v>
          </cell>
        </row>
        <row r="4234">
          <cell r="A4234">
            <v>43427</v>
          </cell>
          <cell r="B4234" t="str">
            <v>TAMPA DE CONCRETO ARMADO PARA FOSSA SEPTICA, DIAMETRO NOMINAL DE 3,00 M E ESPESSURA MINIMA DE 100 MM</v>
          </cell>
          <cell r="C4234" t="str">
            <v xml:space="preserve">UN    </v>
          </cell>
          <cell r="D4234" t="str">
            <v>763,49</v>
          </cell>
        </row>
        <row r="4235">
          <cell r="A4235">
            <v>41613</v>
          </cell>
          <cell r="B4235" t="str">
            <v>TAMPA DE CONCRETO ARMADO PARA FOSSA, D = *0,90* M, E = 0,05 M</v>
          </cell>
          <cell r="C4235" t="str">
            <v xml:space="preserve">UN    </v>
          </cell>
          <cell r="D4235" t="str">
            <v>49,07</v>
          </cell>
        </row>
        <row r="4236">
          <cell r="A4236">
            <v>41614</v>
          </cell>
          <cell r="B4236" t="str">
            <v>TAMPA DE CONCRETO ARMADO PARA FOSSA, D = *1,10* M, E = 0,05 M</v>
          </cell>
          <cell r="C4236" t="str">
            <v xml:space="preserve">UN    </v>
          </cell>
          <cell r="D4236" t="str">
            <v>62,53</v>
          </cell>
        </row>
        <row r="4237">
          <cell r="A4237">
            <v>41615</v>
          </cell>
          <cell r="B4237" t="str">
            <v>TAMPA DE CONCRETO ARMADO PARA FOSSA, D = *1,35* M, E = 0,05 M</v>
          </cell>
          <cell r="C4237" t="str">
            <v xml:space="preserve">UN    </v>
          </cell>
          <cell r="D4237" t="str">
            <v>96,65</v>
          </cell>
        </row>
        <row r="4238">
          <cell r="A4238">
            <v>41616</v>
          </cell>
          <cell r="B4238" t="str">
            <v>TAMPA DE CONCRETO ARMADO PARA FOSSA, D = 1,50 M, E = 0,05 M</v>
          </cell>
          <cell r="C4238" t="str">
            <v xml:space="preserve">UN    </v>
          </cell>
          <cell r="D4238" t="str">
            <v>144,41</v>
          </cell>
        </row>
        <row r="4239">
          <cell r="A4239">
            <v>41617</v>
          </cell>
          <cell r="B4239" t="str">
            <v>TAMPA DE CONCRETO ARMADO PARA FOSSA, D = 2,00 M, E = 0,05 M</v>
          </cell>
          <cell r="C4239" t="str">
            <v xml:space="preserve">UN    </v>
          </cell>
          <cell r="D4239" t="str">
            <v>287,15</v>
          </cell>
        </row>
        <row r="4240">
          <cell r="A4240">
            <v>41618</v>
          </cell>
          <cell r="B4240" t="str">
            <v>TAMPA DE CONCRETO ARMADO PARA FOSSA, D = 2,50 M, E = 0,05 M</v>
          </cell>
          <cell r="C4240" t="str">
            <v xml:space="preserve">UN    </v>
          </cell>
          <cell r="D4240" t="str">
            <v>528,62</v>
          </cell>
        </row>
        <row r="4241">
          <cell r="A4241">
            <v>43428</v>
          </cell>
          <cell r="B4241" t="str">
            <v>TAMPA DE CONCRETO ARMADO PARA POCO DE INSPECAO, COM FURO E TAMPINHA, DIAMETRO NOMINAL DE 3,00 M E ESPESSURA MINIMA DE 100 MM</v>
          </cell>
          <cell r="C4241" t="str">
            <v xml:space="preserve">UN    </v>
          </cell>
          <cell r="D4241" t="str">
            <v>928,54</v>
          </cell>
        </row>
        <row r="4242">
          <cell r="A4242">
            <v>41619</v>
          </cell>
          <cell r="B4242" t="str">
            <v>TAMPA DE CONCRETO ARMADO PARA POCO, COM  FURO E TAMPINHA, D = *0,90* M, E = 0,05 M</v>
          </cell>
          <cell r="C4242" t="str">
            <v xml:space="preserve">UN    </v>
          </cell>
          <cell r="D4242" t="str">
            <v>60,16</v>
          </cell>
        </row>
        <row r="4243">
          <cell r="A4243">
            <v>41620</v>
          </cell>
          <cell r="B4243" t="str">
            <v>TAMPA DE CONCRETO ARMADO PARA POCO, COM  FURO E TAMPINHA, D = *1,10* M, E = 0,05 M</v>
          </cell>
          <cell r="C4243" t="str">
            <v xml:space="preserve">UN    </v>
          </cell>
          <cell r="D4243" t="str">
            <v>75,99</v>
          </cell>
        </row>
        <row r="4244">
          <cell r="A4244">
            <v>41622</v>
          </cell>
          <cell r="B4244" t="str">
            <v>TAMPA DE CONCRETO ARMADO PARA POCO, COM  FURO E TAMPINHA, D = *1,35* M, E = 0,05 M</v>
          </cell>
          <cell r="C4244" t="str">
            <v xml:space="preserve">UN    </v>
          </cell>
          <cell r="D4244" t="str">
            <v>131,80</v>
          </cell>
        </row>
        <row r="4245">
          <cell r="A4245">
            <v>41623</v>
          </cell>
          <cell r="B4245" t="str">
            <v>TAMPA DE CONCRETO ARMADO PARA POCO, COM  FURO E TAMPINHA, D = 1,50 M, E = 0,05 M</v>
          </cell>
          <cell r="C4245" t="str">
            <v xml:space="preserve">UN    </v>
          </cell>
          <cell r="D4245" t="str">
            <v>202,64</v>
          </cell>
        </row>
        <row r="4246">
          <cell r="A4246">
            <v>41624</v>
          </cell>
          <cell r="B4246" t="str">
            <v>TAMPA DE CONCRETO ARMADO PARA POCO, COM  FURO E TAMPINHA, D = 2,00 M, E = 0,05 M</v>
          </cell>
          <cell r="C4246" t="str">
            <v xml:space="preserve">UN    </v>
          </cell>
          <cell r="D4246" t="str">
            <v>379,96</v>
          </cell>
        </row>
        <row r="4247">
          <cell r="A4247">
            <v>41625</v>
          </cell>
          <cell r="B4247" t="str">
            <v>TAMPA DE CONCRETO ARMADO PARA POCO, COM  FURO E TAMPINHA, D = 2,50 M, E = 0,05 M</v>
          </cell>
          <cell r="C4247" t="str">
            <v xml:space="preserve">UN    </v>
          </cell>
          <cell r="D4247" t="str">
            <v>584,59</v>
          </cell>
        </row>
        <row r="4248">
          <cell r="A4248">
            <v>13255</v>
          </cell>
          <cell r="B4248" t="str">
            <v>TAMPA DE CONCRETO PARA PV OU CAIXA DE INSPECAO, DIMENSOES 600 X 600 X 50 MM</v>
          </cell>
          <cell r="C4248" t="str">
            <v xml:space="preserve">UN    </v>
          </cell>
          <cell r="D4248" t="str">
            <v>45,09</v>
          </cell>
        </row>
        <row r="4249">
          <cell r="A4249">
            <v>39352</v>
          </cell>
          <cell r="B4249" t="str">
            <v>TAMPA PARA CONDULETE, EM PVC, PARA TOMADA HEXAGONAL</v>
          </cell>
          <cell r="C4249" t="str">
            <v xml:space="preserve">UN    </v>
          </cell>
          <cell r="D4249" t="str">
            <v>2,02</v>
          </cell>
        </row>
        <row r="4250">
          <cell r="A4250">
            <v>39346</v>
          </cell>
          <cell r="B4250" t="str">
            <v>TAMPA PARA CONDULETE, EM PVC, PARA 1 INTERRUPTOR</v>
          </cell>
          <cell r="C4250" t="str">
            <v xml:space="preserve">UN    </v>
          </cell>
          <cell r="D4250" t="str">
            <v>2,02</v>
          </cell>
        </row>
        <row r="4251">
          <cell r="A4251">
            <v>39350</v>
          </cell>
          <cell r="B4251" t="str">
            <v>TAMPA PARA CONDULETE, EM PVC, PARA 1 MODULO RJ</v>
          </cell>
          <cell r="C4251" t="str">
            <v xml:space="preserve">UN    </v>
          </cell>
          <cell r="D4251" t="str">
            <v>2,17</v>
          </cell>
        </row>
        <row r="4252">
          <cell r="A4252">
            <v>39351</v>
          </cell>
          <cell r="B4252" t="str">
            <v>TAMPA PARA CONDULETE, EM PVC, PARA 2 MODULOS RJ</v>
          </cell>
          <cell r="C4252" t="str">
            <v xml:space="preserve">UN    </v>
          </cell>
          <cell r="D4252" t="str">
            <v>2,51</v>
          </cell>
        </row>
        <row r="4253">
          <cell r="A4253">
            <v>38952</v>
          </cell>
          <cell r="B4253" t="str">
            <v>TAMPAO / CAP, ROSCA FEMEA, METALICO, PARA TUBO PEX, DN 1/2"</v>
          </cell>
          <cell r="C4253" t="str">
            <v xml:space="preserve">UN    </v>
          </cell>
          <cell r="D4253" t="str">
            <v>2,78</v>
          </cell>
        </row>
        <row r="4254">
          <cell r="A4254">
            <v>38953</v>
          </cell>
          <cell r="B4254" t="str">
            <v>TAMPAO / CAP, ROSCA FEMEA, METALICO, PARA TUBO PEX, DN 3/4"</v>
          </cell>
          <cell r="C4254" t="str">
            <v xml:space="preserve">UN    </v>
          </cell>
          <cell r="D4254" t="str">
            <v>4,39</v>
          </cell>
        </row>
        <row r="4255">
          <cell r="A4255">
            <v>38835</v>
          </cell>
          <cell r="B4255" t="str">
            <v>TAMPAO / CAP, ROSCA MACHO, PARA TUBO PEX, DN 1/2"</v>
          </cell>
          <cell r="C4255" t="str">
            <v xml:space="preserve">UN    </v>
          </cell>
          <cell r="D4255" t="str">
            <v>3,94</v>
          </cell>
        </row>
        <row r="4256">
          <cell r="A4256">
            <v>38837</v>
          </cell>
          <cell r="B4256" t="str">
            <v>TAMPAO / CAP, ROSCA MACHO, PARA TUBO PEX, DN 1"</v>
          </cell>
          <cell r="C4256" t="str">
            <v xml:space="preserve">UN    </v>
          </cell>
          <cell r="D4256" t="str">
            <v>10,25</v>
          </cell>
        </row>
        <row r="4257">
          <cell r="A4257">
            <v>38836</v>
          </cell>
          <cell r="B4257" t="str">
            <v>TAMPAO / CAP, ROSCA MACHO, PARA TUBO PEX, DN 3/4"</v>
          </cell>
          <cell r="C4257" t="str">
            <v xml:space="preserve">UN    </v>
          </cell>
          <cell r="D4257" t="str">
            <v>5,67</v>
          </cell>
        </row>
        <row r="4258">
          <cell r="A4258">
            <v>2666</v>
          </cell>
          <cell r="B4258" t="str">
            <v>TAMPAO / TERMINAL / PLUG, D = 1 1/4" , PARA DUTO CORRUGADO PEAD (CABEAMENTO SUBTERRANEO)</v>
          </cell>
          <cell r="C4258" t="str">
            <v xml:space="preserve">UN    </v>
          </cell>
          <cell r="D4258" t="str">
            <v>5,28</v>
          </cell>
        </row>
        <row r="4259">
          <cell r="A4259">
            <v>2668</v>
          </cell>
          <cell r="B4259" t="str">
            <v>TAMPAO / TERMINAL / PLUG, D = 2" , PARA DUTO CORRUGADO PEAD (CABEAMENTO SUBTERRANEO)</v>
          </cell>
          <cell r="C4259" t="str">
            <v xml:space="preserve">UN    </v>
          </cell>
          <cell r="D4259" t="str">
            <v>6,02</v>
          </cell>
        </row>
        <row r="4260">
          <cell r="A4260">
            <v>2664</v>
          </cell>
          <cell r="B4260" t="str">
            <v>TAMPAO / TERMINAL / PLUG, D = 3" , PARA DUTO CORRUGADO PEAD (CABEAMENTO SUBTERRANEO)</v>
          </cell>
          <cell r="C4260" t="str">
            <v xml:space="preserve">UN    </v>
          </cell>
          <cell r="D4260" t="str">
            <v>8,89</v>
          </cell>
        </row>
        <row r="4261">
          <cell r="A4261">
            <v>2662</v>
          </cell>
          <cell r="B4261" t="str">
            <v>TAMPAO / TERMINAL / PLUG, D = 4" , PARA DUTO CORRUGADO PEAD (CABEAMENTO SUBTERRANEO)</v>
          </cell>
          <cell r="C4261" t="str">
            <v xml:space="preserve">UN    </v>
          </cell>
          <cell r="D4261" t="str">
            <v>10,90</v>
          </cell>
        </row>
        <row r="4262">
          <cell r="A4262">
            <v>20964</v>
          </cell>
          <cell r="B4262" t="str">
            <v>TAMPAO COM CORRENTE, EM LATAO, ENGATE RAPIDO 1 1/2", PARA INSTALACAO PREDIAL DE COMBATE A INCENDIO</v>
          </cell>
          <cell r="C4262" t="str">
            <v xml:space="preserve">UN    </v>
          </cell>
          <cell r="D4262" t="str">
            <v>49,12</v>
          </cell>
        </row>
        <row r="4263">
          <cell r="A4263">
            <v>10905</v>
          </cell>
          <cell r="B4263" t="str">
            <v>TAMPAO COM CORRENTE, EM LATAO, ENGATE RAPIDO 2 1/2", PARA INSTALACAO PREDIAL DE COMBATE A INCENDIO</v>
          </cell>
          <cell r="C4263" t="str">
            <v xml:space="preserve">UN    </v>
          </cell>
          <cell r="D4263" t="str">
            <v>65,90</v>
          </cell>
        </row>
        <row r="4264">
          <cell r="A4264">
            <v>42703</v>
          </cell>
          <cell r="B4264" t="str">
            <v>TAMPAO COMPLETO PARA TIL, EM PVC, OCRE, DN 100 MM, PARA REDE COLETORA DE ESGOTO</v>
          </cell>
          <cell r="C4264" t="str">
            <v xml:space="preserve">UN    </v>
          </cell>
          <cell r="D4264" t="str">
            <v>50,90</v>
          </cell>
        </row>
        <row r="4265">
          <cell r="A4265">
            <v>42704</v>
          </cell>
          <cell r="B4265" t="str">
            <v>TAMPAO COMPLETO PARA TIL, EM PVC, OCRE, DN 150 MM, PARA REDE COLETORA DE ESGOTO</v>
          </cell>
          <cell r="C4265" t="str">
            <v xml:space="preserve">UN    </v>
          </cell>
          <cell r="D4265" t="str">
            <v>78,15</v>
          </cell>
        </row>
        <row r="4266">
          <cell r="A4266">
            <v>42705</v>
          </cell>
          <cell r="B4266" t="str">
            <v>TAMPAO COMPLETO PARA TIL, EM PVC, OCRE, DN 200 MM, PARA REDE COLETORA DE ESGOTO</v>
          </cell>
          <cell r="C4266" t="str">
            <v xml:space="preserve">UN    </v>
          </cell>
          <cell r="D4266" t="str">
            <v>99,70</v>
          </cell>
        </row>
        <row r="4267">
          <cell r="A4267">
            <v>42706</v>
          </cell>
          <cell r="B4267" t="str">
            <v>TAMPAO COMPLETO PARA TIL, EM PVC, OCRE, DN 250 MM, PARA REDE COLETORA DE ESGOTO</v>
          </cell>
          <cell r="C4267" t="str">
            <v xml:space="preserve">UN    </v>
          </cell>
          <cell r="D4267" t="str">
            <v>123,48</v>
          </cell>
        </row>
        <row r="4268">
          <cell r="A4268">
            <v>11289</v>
          </cell>
          <cell r="B4268" t="str">
            <v>TAMPAO FOFO ARTICULADO P/ REGISTRO, CLASSE A15 CARGA MAX 1,5 T, *200 X 200* MM</v>
          </cell>
          <cell r="C4268" t="str">
            <v xml:space="preserve">UN    </v>
          </cell>
          <cell r="D4268" t="str">
            <v>64,50</v>
          </cell>
        </row>
        <row r="4269">
          <cell r="A4269">
            <v>11241</v>
          </cell>
          <cell r="B4269" t="str">
            <v>TAMPAO FOFO ARTICULADO P/ REGISTRO, CLASSE A15 CARGA MAXIMA 1,5 T, *400 X 400* MM</v>
          </cell>
          <cell r="C4269" t="str">
            <v xml:space="preserve">UN    </v>
          </cell>
          <cell r="D4269" t="str">
            <v>161,27</v>
          </cell>
        </row>
        <row r="4270">
          <cell r="A4270">
            <v>11301</v>
          </cell>
          <cell r="B4270" t="str">
            <v>TAMPAO FOFO ARTICULADO, CLASSE B125 CARGA MAX 12,5 T, REDONDO TAMPA 600 MM, REDE PLUVIAL/ESGOTO</v>
          </cell>
          <cell r="C4270" t="str">
            <v xml:space="preserve">UN    </v>
          </cell>
          <cell r="D4270" t="str">
            <v>408,93</v>
          </cell>
        </row>
        <row r="4271">
          <cell r="A4271">
            <v>21090</v>
          </cell>
          <cell r="B4271" t="str">
            <v>TAMPAO FOFO ARTICULADO, CLASSE D400 CARGA MAX 40 T, REDONDO TAMPA *600 MM, REDE PLUVIAL/ESGOTO</v>
          </cell>
          <cell r="C4271" t="str">
            <v xml:space="preserve">UN    </v>
          </cell>
          <cell r="D4271" t="str">
            <v>501,09</v>
          </cell>
        </row>
        <row r="4272">
          <cell r="A4272">
            <v>14112</v>
          </cell>
          <cell r="B4272" t="str">
            <v>TAMPAO FOFO SIMPLES COM BASE, CLASSE A15 CARGA MAX 1,5 T, *400 X 600* MM, REDE TELEFONE</v>
          </cell>
          <cell r="C4272" t="str">
            <v xml:space="preserve">UN    </v>
          </cell>
          <cell r="D4272" t="str">
            <v>209,07</v>
          </cell>
        </row>
        <row r="4273">
          <cell r="A4273">
            <v>11315</v>
          </cell>
          <cell r="B4273" t="str">
            <v>TAMPAO FOFO SIMPLES COM BASE, CLASSE A15 CARGA MAX 1,5 T, 300 X 300 MM, REDE PLUVIAL/ESGOTO</v>
          </cell>
          <cell r="C4273" t="str">
            <v xml:space="preserve">UN    </v>
          </cell>
          <cell r="D4273" t="str">
            <v>97,91</v>
          </cell>
        </row>
        <row r="4274">
          <cell r="A4274">
            <v>11292</v>
          </cell>
          <cell r="B4274" t="str">
            <v>TAMPAO FOFO SIMPLES COM BASE, CLASSE A15 CARGA MAX 1,5 T, 300 X 400 MM</v>
          </cell>
          <cell r="C4274" t="str">
            <v xml:space="preserve">UN    </v>
          </cell>
          <cell r="D4274" t="str">
            <v>229,23</v>
          </cell>
        </row>
        <row r="4275">
          <cell r="A4275">
            <v>21071</v>
          </cell>
          <cell r="B4275" t="str">
            <v>TAMPAO FOFO SIMPLES COM BASE, CLASSE A15 CARGA MAX 1,5 T, 400 X 400 MM, REDE PLUVIAL/ESGOTO/ELETRICA</v>
          </cell>
          <cell r="C4275" t="str">
            <v xml:space="preserve">UN    </v>
          </cell>
          <cell r="D4275" t="str">
            <v>149,75</v>
          </cell>
        </row>
        <row r="4276">
          <cell r="A4276">
            <v>11293</v>
          </cell>
          <cell r="B4276" t="str">
            <v>TAMPAO FOFO SIMPLES COM BASE, CLASSE A15 CARGA MAX 1,5 T, 400 X 500 MM, COM INSCRICAO INCENDIO</v>
          </cell>
          <cell r="C4276" t="str">
            <v xml:space="preserve">UN    </v>
          </cell>
          <cell r="D4276" t="str">
            <v>253,42</v>
          </cell>
        </row>
        <row r="4277">
          <cell r="A4277">
            <v>11316</v>
          </cell>
          <cell r="B4277" t="str">
            <v>TAMPAO FOFO SIMPLES COM BASE, CLASSE B125 CARGA MAX 12,5 T, REDONDO TAMPA 500 MM, REDE PLUVIAL/ESGOTO</v>
          </cell>
          <cell r="C4277" t="str">
            <v xml:space="preserve">UN    </v>
          </cell>
          <cell r="D4277" t="str">
            <v>322,54</v>
          </cell>
        </row>
        <row r="4278">
          <cell r="A4278">
            <v>6243</v>
          </cell>
          <cell r="B4278" t="str">
            <v>TAMPAO FOFO SIMPLES COM BASE, CLASSE B125 CARGA MAX 12,5 T, REDONDO TAMPA 600 MM, REDE PLUVIAL/ESGOTO</v>
          </cell>
          <cell r="C4278" t="str">
            <v xml:space="preserve">UN    </v>
          </cell>
          <cell r="D4278" t="str">
            <v>371,50</v>
          </cell>
        </row>
        <row r="4279">
          <cell r="A4279">
            <v>21079</v>
          </cell>
          <cell r="B4279" t="str">
            <v>TAMPAO FOFO SIMPLES COM BASE, CLASSE D400 CARGA MAX 40 T, REDONDO TAMPA 500 MM, REDE PLUVIAL/ESGOTO</v>
          </cell>
          <cell r="C4279" t="str">
            <v xml:space="preserve">UN    </v>
          </cell>
          <cell r="D4279" t="str">
            <v>442,92</v>
          </cell>
        </row>
        <row r="4280">
          <cell r="A4280">
            <v>6240</v>
          </cell>
          <cell r="B4280" t="str">
            <v>TAMPAO FOFO SIMPLES COM BASE, CLASSE D400 CARGA MAX 40 T, REDONDO TAMPA 600 MM, REDE PLUVIAL/ESGOTO</v>
          </cell>
          <cell r="C4280" t="str">
            <v xml:space="preserve">UN    </v>
          </cell>
          <cell r="D4280" t="str">
            <v>491,87</v>
          </cell>
        </row>
        <row r="4281">
          <cell r="A4281">
            <v>11296</v>
          </cell>
          <cell r="B4281" t="str">
            <v>TAMPAO FOFO SIMPLES COM BASE, CLASSE D400 CARGA MAX 40 T, REDONDO TAMPA 900 MM, REDE PLUVIAL/ESGOTO</v>
          </cell>
          <cell r="C4281" t="str">
            <v xml:space="preserve">UN    </v>
          </cell>
          <cell r="D4281" t="str">
            <v>1.567,21</v>
          </cell>
        </row>
        <row r="4282">
          <cell r="A4282">
            <v>11299</v>
          </cell>
          <cell r="B4282" t="str">
            <v>TAMPAO FOFO SIMPLES, CLASSE A15 CARGA MAX 1,5 T, *550 X 1100* MM, REDE TELEFONE</v>
          </cell>
          <cell r="C4282" t="str">
            <v xml:space="preserve">UN    </v>
          </cell>
          <cell r="D4282" t="str">
            <v>530,46</v>
          </cell>
        </row>
        <row r="4283">
          <cell r="A4283">
            <v>11066</v>
          </cell>
          <cell r="B4283" t="str">
            <v>TAMPAO PARA TELHA ESTRUTURAL DE FIBROCIMENTO 1 ABA, DE 370 X 155 X 76 MM (SEM AMIANTO)</v>
          </cell>
          <cell r="C4283" t="str">
            <v xml:space="preserve">UN    </v>
          </cell>
          <cell r="D4283" t="str">
            <v>16,45</v>
          </cell>
        </row>
        <row r="4284">
          <cell r="A4284">
            <v>11065</v>
          </cell>
          <cell r="B4284" t="str">
            <v>TAMPAO PARA TELHA ESTRUTURAL DE FIBROCIMENTO 2 ABAS, DE 787 X 215 X 60 MM (SEM AMIANTO)</v>
          </cell>
          <cell r="C4284" t="str">
            <v xml:space="preserve">UN    </v>
          </cell>
          <cell r="D4284" t="str">
            <v>18,85</v>
          </cell>
        </row>
        <row r="4285">
          <cell r="A4285">
            <v>11688</v>
          </cell>
          <cell r="B4285" t="str">
            <v>TANQUE ACO INOXIDAVEL (ACO 304) COM ESFREGADOR E VALVULA, DE *50 X 40 X 22* CM</v>
          </cell>
          <cell r="C4285" t="str">
            <v xml:space="preserve">UN    </v>
          </cell>
          <cell r="D4285" t="str">
            <v>343,21</v>
          </cell>
        </row>
        <row r="4286">
          <cell r="A4286">
            <v>37736</v>
          </cell>
          <cell r="B4286" t="str">
            <v>TANQUE DE ACO CARBONO NAO REVESTIDO, PARA TRANSPORTE DE AGUA COM CAPACIDADE DE 10 M3, COM BOMBA CENTRIFUGA POR TOMADA DE FORCA, VAZAO MAXIMA *75* M3/H (INCLUI MONTAGEM, NAO INCLUI CAMINHAO)</v>
          </cell>
          <cell r="C4286" t="str">
            <v xml:space="preserve">UN    </v>
          </cell>
          <cell r="D4286" t="str">
            <v>57.000,00</v>
          </cell>
        </row>
        <row r="4287">
          <cell r="A4287">
            <v>37739</v>
          </cell>
          <cell r="B4287" t="str">
            <v>TANQUE DE ACO PARA TRANSPORTE DE AGUA COM CAPACIDADE DE 14 M3 (INCLUI MONTAGEM, NAO INCLUI CAMINHAO)</v>
          </cell>
          <cell r="C4287" t="str">
            <v xml:space="preserve">UN    </v>
          </cell>
          <cell r="D4287" t="str">
            <v>70.153,84</v>
          </cell>
        </row>
        <row r="4288">
          <cell r="A4288">
            <v>37740</v>
          </cell>
          <cell r="B4288" t="str">
            <v>TANQUE DE ACO PARA TRANSPORTE DE AGUA COM CAPACIDADE DE 4 M3 (INCLUI MONTAGEM, NAO INCLUI CAMINHAO)</v>
          </cell>
          <cell r="C4288" t="str">
            <v xml:space="preserve">UN    </v>
          </cell>
          <cell r="D4288" t="str">
            <v>40.033,44</v>
          </cell>
        </row>
        <row r="4289">
          <cell r="A4289">
            <v>37738</v>
          </cell>
          <cell r="B4289" t="str">
            <v>TANQUE DE ACO PARA TRANSPORTE DE AGUA COM CAPACIDADE DE 6 M3 (INCLUI MONTAGEM, NAO INCLUI CAMINHAO)</v>
          </cell>
          <cell r="C4289" t="str">
            <v xml:space="preserve">UN    </v>
          </cell>
          <cell r="D4289" t="str">
            <v>47.563,54</v>
          </cell>
        </row>
        <row r="4290">
          <cell r="A4290">
            <v>37737</v>
          </cell>
          <cell r="B4290" t="str">
            <v>TANQUE DE ACO PARA TRANSPORTE DE AGUA COM CAPACIDADE DE 8 M3 (INCLUI MONTAGEM, NAO INCLUI CAMINHAO)</v>
          </cell>
          <cell r="C4290" t="str">
            <v xml:space="preserve">UN    </v>
          </cell>
          <cell r="D4290" t="str">
            <v>37.841,13</v>
          </cell>
        </row>
        <row r="4291">
          <cell r="A4291">
            <v>25014</v>
          </cell>
          <cell r="B4291" t="str">
            <v>TANQUE DE ASFALTO ESTACIONARIO COM MACARICO, CAPACIDADE 20.000 L</v>
          </cell>
          <cell r="C4291" t="str">
            <v xml:space="preserve">UN    </v>
          </cell>
          <cell r="D4291" t="str">
            <v>79.256,68</v>
          </cell>
        </row>
        <row r="4292">
          <cell r="A4292">
            <v>25013</v>
          </cell>
          <cell r="B4292" t="str">
            <v>TANQUE DE ASFALTO ESTACIONARIO COM SERPENTINA, CAPACIDADE 20.000 L</v>
          </cell>
          <cell r="C4292" t="str">
            <v xml:space="preserve">UN    </v>
          </cell>
          <cell r="D4292" t="str">
            <v>83.069,40</v>
          </cell>
        </row>
        <row r="4293">
          <cell r="A4293">
            <v>14405</v>
          </cell>
          <cell r="B4293" t="str">
            <v>TANQUE DE ASFALTO ESTACIONARIO COM SERPENTINA, CAPACIDADE 30.000 L</v>
          </cell>
          <cell r="C4293" t="str">
            <v xml:space="preserve">UN    </v>
          </cell>
          <cell r="D4293" t="str">
            <v>97.510,03</v>
          </cell>
        </row>
        <row r="4294">
          <cell r="A4294">
            <v>36790</v>
          </cell>
          <cell r="B4294" t="str">
            <v>TANQUE DUPLO EM MARMORE SINTETICO COM CUBA LISA E ESFREGADOR, *110 X 60* CM</v>
          </cell>
          <cell r="C4294" t="str">
            <v xml:space="preserve">UN    </v>
          </cell>
          <cell r="D4294" t="str">
            <v>164,09</v>
          </cell>
        </row>
        <row r="4295">
          <cell r="A4295">
            <v>20271</v>
          </cell>
          <cell r="B4295" t="str">
            <v>TANQUE LOUCA BRANCA COM COLUNA *30* L</v>
          </cell>
          <cell r="C4295" t="str">
            <v xml:space="preserve">UN    </v>
          </cell>
          <cell r="D4295" t="str">
            <v>465,00</v>
          </cell>
        </row>
        <row r="4296">
          <cell r="A4296">
            <v>10423</v>
          </cell>
          <cell r="B4296" t="str">
            <v>TANQUE LOUCA BRANCA SUSPENSO *20* L</v>
          </cell>
          <cell r="C4296" t="str">
            <v xml:space="preserve">UN    </v>
          </cell>
          <cell r="D4296" t="str">
            <v>288,40</v>
          </cell>
        </row>
        <row r="4297">
          <cell r="A4297">
            <v>37589</v>
          </cell>
          <cell r="B4297" t="str">
            <v>TANQUE SIMPLES EM MARMORE SINTETICO COM COLUNA, CAPACIDADE *22* L, *60 X 46* CM</v>
          </cell>
          <cell r="C4297" t="str">
            <v xml:space="preserve">UN    </v>
          </cell>
          <cell r="D4297" t="str">
            <v>201,06</v>
          </cell>
        </row>
        <row r="4298">
          <cell r="A4298">
            <v>11690</v>
          </cell>
          <cell r="B4298" t="str">
            <v>TANQUE SIMPLES EM MARMORE SINTETICO DE FIXAR NA PAREDE, CAPACIDADE *22* L, *60 X 46* CM</v>
          </cell>
          <cell r="C4298" t="str">
            <v xml:space="preserve">UN    </v>
          </cell>
          <cell r="D4298" t="str">
            <v>106,81</v>
          </cell>
        </row>
        <row r="4299">
          <cell r="A4299">
            <v>20234</v>
          </cell>
          <cell r="B4299" t="str">
            <v>TANQUE SIMPLES EM MARMORE SINTETICO SUSPENSO, CAPACIDADE *38* L, *60 X 60* CM</v>
          </cell>
          <cell r="C4299" t="str">
            <v xml:space="preserve">UN    </v>
          </cell>
          <cell r="D4299" t="str">
            <v>135,17</v>
          </cell>
        </row>
        <row r="4300">
          <cell r="A4300">
            <v>4763</v>
          </cell>
          <cell r="B4300" t="str">
            <v>TAQUEADOR OU TAQUEIRO</v>
          </cell>
          <cell r="C4300" t="str">
            <v xml:space="preserve">H     </v>
          </cell>
          <cell r="D4300" t="str">
            <v>16,21</v>
          </cell>
        </row>
        <row r="4301">
          <cell r="A4301">
            <v>41070</v>
          </cell>
          <cell r="B4301" t="str">
            <v>TAQUEADOR OU TAQUEIRO (MENSALISTA)</v>
          </cell>
          <cell r="C4301" t="str">
            <v xml:space="preserve">MES   </v>
          </cell>
          <cell r="D4301" t="str">
            <v>2.827,64</v>
          </cell>
        </row>
        <row r="4302">
          <cell r="A4302">
            <v>14583</v>
          </cell>
          <cell r="B4302" t="str">
            <v>TARIFA "A" ENTRE  0 E 20M3 FORNECIMENTO D'AGUA</v>
          </cell>
          <cell r="C4302" t="str">
            <v xml:space="preserve">M3    </v>
          </cell>
          <cell r="D4302" t="str">
            <v>18,92</v>
          </cell>
        </row>
        <row r="4303">
          <cell r="A4303">
            <v>11457</v>
          </cell>
          <cell r="B4303" t="str">
            <v>TARJETA TIPO LIVRE / OCUPADO, CROMADA, PARA PORTA DE BANHEIRO</v>
          </cell>
          <cell r="C4303" t="str">
            <v xml:space="preserve">UN    </v>
          </cell>
          <cell r="D4303" t="str">
            <v>24,93</v>
          </cell>
        </row>
        <row r="4304">
          <cell r="A4304">
            <v>21121</v>
          </cell>
          <cell r="B4304" t="str">
            <v>TE CPVC, SOLDAVEL, 90 GRAUS, 15 MM, PARA AGUA QUENTE PREDIAL</v>
          </cell>
          <cell r="C4304" t="str">
            <v xml:space="preserve">UN    </v>
          </cell>
          <cell r="D4304" t="str">
            <v>2,24</v>
          </cell>
        </row>
        <row r="4305">
          <cell r="A4305">
            <v>38010</v>
          </cell>
          <cell r="B4305" t="str">
            <v>TE CPVC, SOLDAVEL, 90 GRAUS, 22 MM, PARA AGUA QUENTE PREDIAL</v>
          </cell>
          <cell r="C4305" t="str">
            <v xml:space="preserve">UN    </v>
          </cell>
          <cell r="D4305" t="str">
            <v>3,67</v>
          </cell>
        </row>
        <row r="4306">
          <cell r="A4306">
            <v>38011</v>
          </cell>
          <cell r="B4306" t="str">
            <v>TE CPVC, SOLDAVEL, 90 GRAUS, 28 MM, PARA AGUA QUENTE PREDIAL</v>
          </cell>
          <cell r="C4306" t="str">
            <v xml:space="preserve">UN    </v>
          </cell>
          <cell r="D4306" t="str">
            <v>6,77</v>
          </cell>
        </row>
        <row r="4307">
          <cell r="A4307">
            <v>38012</v>
          </cell>
          <cell r="B4307" t="str">
            <v>TE CPVC, SOLDAVEL, 90 GRAUS, 35 MM, PARA AGUA QUENTE PREDIAL</v>
          </cell>
          <cell r="C4307" t="str">
            <v xml:space="preserve">UN    </v>
          </cell>
          <cell r="D4307" t="str">
            <v>23,15</v>
          </cell>
        </row>
        <row r="4308">
          <cell r="A4308">
            <v>38013</v>
          </cell>
          <cell r="B4308" t="str">
            <v>TE CPVC, SOLDAVEL, 90 GRAUS, 42 MM, PARA AGUA QUENTE PREDIAL</v>
          </cell>
          <cell r="C4308" t="str">
            <v xml:space="preserve">UN    </v>
          </cell>
          <cell r="D4308" t="str">
            <v>30,05</v>
          </cell>
        </row>
        <row r="4309">
          <cell r="A4309">
            <v>38014</v>
          </cell>
          <cell r="B4309" t="str">
            <v>TE CPVC, SOLDAVEL, 90 GRAUS, 54 MM, PARA AGUA QUENTE PREDIAL</v>
          </cell>
          <cell r="C4309" t="str">
            <v xml:space="preserve">UN    </v>
          </cell>
          <cell r="D4309" t="str">
            <v>48,91</v>
          </cell>
        </row>
        <row r="4310">
          <cell r="A4310">
            <v>38015</v>
          </cell>
          <cell r="B4310" t="str">
            <v>TE CPVC, SOLDAVEL, 90 GRAUS, 73 MM, PARA AGUA QUENTE PREDIAL</v>
          </cell>
          <cell r="C4310" t="str">
            <v xml:space="preserve">UN    </v>
          </cell>
          <cell r="D4310" t="str">
            <v>118,10</v>
          </cell>
        </row>
        <row r="4311">
          <cell r="A4311">
            <v>38016</v>
          </cell>
          <cell r="B4311" t="str">
            <v>TE CPVC, SOLDAVEL, 90 GRAUS, 89 MM, PARA AGUA QUENTE PREDIAL</v>
          </cell>
          <cell r="C4311" t="str">
            <v xml:space="preserve">UN    </v>
          </cell>
          <cell r="D4311" t="str">
            <v>143,70</v>
          </cell>
        </row>
        <row r="4312">
          <cell r="A4312">
            <v>12741</v>
          </cell>
          <cell r="B4312" t="str">
            <v>TE DE COBRE (REF 611) SEM ANEL DE SOLDA, BOLSA X BOLSA X BOLSA, 104 MM</v>
          </cell>
          <cell r="C4312" t="str">
            <v xml:space="preserve">UN    </v>
          </cell>
          <cell r="D4312" t="str">
            <v>976,52</v>
          </cell>
        </row>
        <row r="4313">
          <cell r="A4313">
            <v>12733</v>
          </cell>
          <cell r="B4313" t="str">
            <v>TE DE COBRE (REF 611) SEM ANEL DE SOLDA, BOLSA X BOLSA X BOLSA, 15 MM</v>
          </cell>
          <cell r="C4313" t="str">
            <v xml:space="preserve">UN    </v>
          </cell>
          <cell r="D4313" t="str">
            <v>4,91</v>
          </cell>
        </row>
        <row r="4314">
          <cell r="A4314">
            <v>12734</v>
          </cell>
          <cell r="B4314" t="str">
            <v>TE DE COBRE (REF 611) SEM ANEL DE SOLDA, BOLSA X BOLSA X BOLSA, 22 MM</v>
          </cell>
          <cell r="C4314" t="str">
            <v xml:space="preserve">UN    </v>
          </cell>
          <cell r="D4314" t="str">
            <v>10,47</v>
          </cell>
        </row>
        <row r="4315">
          <cell r="A4315">
            <v>12735</v>
          </cell>
          <cell r="B4315" t="str">
            <v>TE DE COBRE (REF 611) SEM ANEL DE SOLDA, BOLSA X BOLSA X BOLSA, 28 MM</v>
          </cell>
          <cell r="C4315" t="str">
            <v xml:space="preserve">UN    </v>
          </cell>
          <cell r="D4315" t="str">
            <v>17,23</v>
          </cell>
        </row>
        <row r="4316">
          <cell r="A4316">
            <v>12736</v>
          </cell>
          <cell r="B4316" t="str">
            <v>TE DE COBRE (REF 611) SEM ANEL DE SOLDA, BOLSA X BOLSA X BOLSA, 35 MM</v>
          </cell>
          <cell r="C4316" t="str">
            <v xml:space="preserve">UN    </v>
          </cell>
          <cell r="D4316" t="str">
            <v>39,38</v>
          </cell>
        </row>
        <row r="4317">
          <cell r="A4317">
            <v>12737</v>
          </cell>
          <cell r="B4317" t="str">
            <v>TE DE COBRE (REF 611) SEM ANEL DE SOLDA, BOLSA X BOLSA X BOLSA, 42 MM</v>
          </cell>
          <cell r="C4317" t="str">
            <v xml:space="preserve">UN    </v>
          </cell>
          <cell r="D4317" t="str">
            <v>50,74</v>
          </cell>
        </row>
        <row r="4318">
          <cell r="A4318">
            <v>12738</v>
          </cell>
          <cell r="B4318" t="str">
            <v>TE DE COBRE (REF 611) SEM ANEL DE SOLDA, BOLSA X BOLSA X BOLSA, 54 MM</v>
          </cell>
          <cell r="C4318" t="str">
            <v xml:space="preserve">UN    </v>
          </cell>
          <cell r="D4318" t="str">
            <v>100,28</v>
          </cell>
        </row>
        <row r="4319">
          <cell r="A4319">
            <v>12739</v>
          </cell>
          <cell r="B4319" t="str">
            <v>TE DE COBRE (REF 611) SEM ANEL DE SOLDA, BOLSA X BOLSA X BOLSA, 66 MM</v>
          </cell>
          <cell r="C4319" t="str">
            <v xml:space="preserve">UN    </v>
          </cell>
          <cell r="D4319" t="str">
            <v>285,46</v>
          </cell>
        </row>
        <row r="4320">
          <cell r="A4320">
            <v>12740</v>
          </cell>
          <cell r="B4320" t="str">
            <v>TE DE COBRE (REF 611) SEM ANEL DE SOLDA, BOLSA X BOLSA X BOLSA, 79 MM</v>
          </cell>
          <cell r="C4320" t="str">
            <v xml:space="preserve">UN    </v>
          </cell>
          <cell r="D4320" t="str">
            <v>446,62</v>
          </cell>
        </row>
        <row r="4321">
          <cell r="A4321">
            <v>6297</v>
          </cell>
          <cell r="B4321" t="str">
            <v>TE DE FERRO GALVANIZADO, DE 1 1/2"</v>
          </cell>
          <cell r="C4321" t="str">
            <v xml:space="preserve">UN    </v>
          </cell>
          <cell r="D4321" t="str">
            <v>22,60</v>
          </cell>
        </row>
        <row r="4322">
          <cell r="A4322">
            <v>6296</v>
          </cell>
          <cell r="B4322" t="str">
            <v>TE DE FERRO GALVANIZADO, DE 1 1/4"</v>
          </cell>
          <cell r="C4322" t="str">
            <v xml:space="preserve">UN    </v>
          </cell>
          <cell r="D4322" t="str">
            <v>17,84</v>
          </cell>
        </row>
        <row r="4323">
          <cell r="A4323">
            <v>6294</v>
          </cell>
          <cell r="B4323" t="str">
            <v>TE DE FERRO GALVANIZADO, DE 1/2"</v>
          </cell>
          <cell r="C4323" t="str">
            <v xml:space="preserve">UN    </v>
          </cell>
          <cell r="D4323" t="str">
            <v>5,08</v>
          </cell>
        </row>
        <row r="4324">
          <cell r="A4324">
            <v>6323</v>
          </cell>
          <cell r="B4324" t="str">
            <v>TE DE FERRO GALVANIZADO, DE 1"</v>
          </cell>
          <cell r="C4324" t="str">
            <v xml:space="preserve">UN    </v>
          </cell>
          <cell r="D4324" t="str">
            <v>11,65</v>
          </cell>
        </row>
        <row r="4325">
          <cell r="A4325">
            <v>6299</v>
          </cell>
          <cell r="B4325" t="str">
            <v>TE DE FERRO GALVANIZADO, DE 2 1/2"</v>
          </cell>
          <cell r="C4325" t="str">
            <v xml:space="preserve">UN    </v>
          </cell>
          <cell r="D4325" t="str">
            <v>67,98</v>
          </cell>
        </row>
        <row r="4326">
          <cell r="A4326">
            <v>6298</v>
          </cell>
          <cell r="B4326" t="str">
            <v>TE DE FERRO GALVANIZADO, DE 2"</v>
          </cell>
          <cell r="C4326" t="str">
            <v xml:space="preserve">UN    </v>
          </cell>
          <cell r="D4326" t="str">
            <v>35,80</v>
          </cell>
        </row>
        <row r="4327">
          <cell r="A4327">
            <v>6295</v>
          </cell>
          <cell r="B4327" t="str">
            <v>TE DE FERRO GALVANIZADO, DE 3/4"</v>
          </cell>
          <cell r="C4327" t="str">
            <v xml:space="preserve">UN    </v>
          </cell>
          <cell r="D4327" t="str">
            <v>7,24</v>
          </cell>
        </row>
        <row r="4328">
          <cell r="A4328">
            <v>6322</v>
          </cell>
          <cell r="B4328" t="str">
            <v>TE DE FERRO GALVANIZADO, DE 3"</v>
          </cell>
          <cell r="C4328" t="str">
            <v xml:space="preserve">UN    </v>
          </cell>
          <cell r="D4328" t="str">
            <v>91,05</v>
          </cell>
        </row>
        <row r="4329">
          <cell r="A4329">
            <v>6300</v>
          </cell>
          <cell r="B4329" t="str">
            <v>TE DE FERRO GALVANIZADO, DE 4"</v>
          </cell>
          <cell r="C4329" t="str">
            <v xml:space="preserve">UN    </v>
          </cell>
          <cell r="D4329" t="str">
            <v>167,86</v>
          </cell>
        </row>
        <row r="4330">
          <cell r="A4330">
            <v>6321</v>
          </cell>
          <cell r="B4330" t="str">
            <v>TE DE FERRO GALVANIZADO, DE 5"</v>
          </cell>
          <cell r="C4330" t="str">
            <v xml:space="preserve">UN    </v>
          </cell>
          <cell r="D4330" t="str">
            <v>239,78</v>
          </cell>
        </row>
        <row r="4331">
          <cell r="A4331">
            <v>6301</v>
          </cell>
          <cell r="B4331" t="str">
            <v>TE DE FERRO GALVANIZADO, DE 6"</v>
          </cell>
          <cell r="C4331" t="str">
            <v xml:space="preserve">UN    </v>
          </cell>
          <cell r="D4331" t="str">
            <v>562,02</v>
          </cell>
        </row>
        <row r="4332">
          <cell r="A4332">
            <v>7105</v>
          </cell>
          <cell r="B4332" t="str">
            <v>TE DE INSPECAO, PVC,  100 X 75 MM, SERIE NORMAL PARA ESGOTO PREDIAL</v>
          </cell>
          <cell r="C4332" t="str">
            <v xml:space="preserve">UN    </v>
          </cell>
          <cell r="D4332" t="str">
            <v>23,35</v>
          </cell>
        </row>
        <row r="4333">
          <cell r="A4333">
            <v>20183</v>
          </cell>
          <cell r="B4333" t="str">
            <v>TE DE INSPECAO, PVC, SERIE R, 100 X 75 MM, PARA ESGOTO PREDIAL</v>
          </cell>
          <cell r="C4333" t="str">
            <v xml:space="preserve">UN    </v>
          </cell>
          <cell r="D4333" t="str">
            <v>30,74</v>
          </cell>
        </row>
        <row r="4334">
          <cell r="A4334">
            <v>38448</v>
          </cell>
          <cell r="B4334" t="str">
            <v>TE DE INSPECAO, PVC, SERIE R, 150 X 100 MM, PARA ESGOTO PREDIAL</v>
          </cell>
          <cell r="C4334" t="str">
            <v xml:space="preserve">UN    </v>
          </cell>
          <cell r="D4334" t="str">
            <v>144,45</v>
          </cell>
        </row>
        <row r="4335">
          <cell r="A4335">
            <v>20182</v>
          </cell>
          <cell r="B4335" t="str">
            <v>TE DE INSPECAO, PVC, SERIE R, 75 X 75 MM, PARA ESGOTO PREDIAL</v>
          </cell>
          <cell r="C4335" t="str">
            <v xml:space="preserve">UN    </v>
          </cell>
          <cell r="D4335" t="str">
            <v>17,55</v>
          </cell>
        </row>
        <row r="4336">
          <cell r="A4336">
            <v>7119</v>
          </cell>
          <cell r="B4336" t="str">
            <v>TE DE REDUCAO COM ROSCA, PVC, 90 GRAUS, 1 X 3/4", PARA AGUA FRIA PREDIAL</v>
          </cell>
          <cell r="C4336" t="str">
            <v xml:space="preserve">UN    </v>
          </cell>
          <cell r="D4336" t="str">
            <v>6,47</v>
          </cell>
        </row>
        <row r="4337">
          <cell r="A4337">
            <v>7120</v>
          </cell>
          <cell r="B4337" t="str">
            <v>TE DE REDUCAO COM ROSCA, PVC, 90 GRAUS, 3/4 X 1/2", PARA AGUA FRIA PREDIAL</v>
          </cell>
          <cell r="C4337" t="str">
            <v xml:space="preserve">UN    </v>
          </cell>
          <cell r="D4337" t="str">
            <v>4,44</v>
          </cell>
        </row>
        <row r="4338">
          <cell r="A4338">
            <v>6319</v>
          </cell>
          <cell r="B4338" t="str">
            <v>TE DE REDUCAO DE FERRO GALVANIZADO, COM ROSCA BSP, DE 1 1/2" X 1"</v>
          </cell>
          <cell r="C4338" t="str">
            <v xml:space="preserve">UN    </v>
          </cell>
          <cell r="D4338" t="str">
            <v>26,55</v>
          </cell>
        </row>
        <row r="4339">
          <cell r="A4339">
            <v>6304</v>
          </cell>
          <cell r="B4339" t="str">
            <v>TE DE REDUCAO DE FERRO GALVANIZADO, COM ROSCA BSP, DE 1 1/2" X 3/4"</v>
          </cell>
          <cell r="C4339" t="str">
            <v xml:space="preserve">UN    </v>
          </cell>
          <cell r="D4339" t="str">
            <v>26,55</v>
          </cell>
        </row>
        <row r="4340">
          <cell r="A4340">
            <v>21116</v>
          </cell>
          <cell r="B4340" t="str">
            <v>TE DE REDUCAO DE FERRO GALVANIZADO, COM ROSCA BSP, DE 1 1/4" X 3/4"</v>
          </cell>
          <cell r="C4340" t="str">
            <v xml:space="preserve">UN    </v>
          </cell>
          <cell r="D4340" t="str">
            <v>20,10</v>
          </cell>
        </row>
        <row r="4341">
          <cell r="A4341">
            <v>6320</v>
          </cell>
          <cell r="B4341" t="str">
            <v>TE DE REDUCAO DE FERRO GALVANIZADO, COM ROSCA BSP, DE 1" X 1/2"</v>
          </cell>
          <cell r="C4341" t="str">
            <v xml:space="preserve">UN    </v>
          </cell>
          <cell r="D4341" t="str">
            <v>13,67</v>
          </cell>
        </row>
        <row r="4342">
          <cell r="A4342">
            <v>6303</v>
          </cell>
          <cell r="B4342" t="str">
            <v>TE DE REDUCAO DE FERRO GALVANIZADO, COM ROSCA BSP, DE 1" X 3/4"</v>
          </cell>
          <cell r="C4342" t="str">
            <v xml:space="preserve">UN    </v>
          </cell>
          <cell r="D4342" t="str">
            <v>13,67</v>
          </cell>
        </row>
        <row r="4343">
          <cell r="A4343">
            <v>6308</v>
          </cell>
          <cell r="B4343" t="str">
            <v>TE DE REDUCAO DE FERRO GALVANIZADO, COM ROSCA BSP, DE 2 1/2" X 1 1/2"</v>
          </cell>
          <cell r="C4343" t="str">
            <v xml:space="preserve">UN    </v>
          </cell>
          <cell r="D4343" t="str">
            <v>73,47</v>
          </cell>
        </row>
        <row r="4344">
          <cell r="A4344">
            <v>6317</v>
          </cell>
          <cell r="B4344" t="str">
            <v>TE DE REDUCAO DE FERRO GALVANIZADO, COM ROSCA BSP, DE 2 1/2" X 1 1/4"</v>
          </cell>
          <cell r="C4344" t="str">
            <v xml:space="preserve">UN    </v>
          </cell>
          <cell r="D4344" t="str">
            <v>73,47</v>
          </cell>
        </row>
        <row r="4345">
          <cell r="A4345">
            <v>6307</v>
          </cell>
          <cell r="B4345" t="str">
            <v>TE DE REDUCAO DE FERRO GALVANIZADO, COM ROSCA BSP, DE 2 1/2" X 1"</v>
          </cell>
          <cell r="C4345" t="str">
            <v xml:space="preserve">UN    </v>
          </cell>
          <cell r="D4345" t="str">
            <v>73,47</v>
          </cell>
        </row>
        <row r="4346">
          <cell r="A4346">
            <v>6309</v>
          </cell>
          <cell r="B4346" t="str">
            <v>TE DE REDUCAO DE FERRO GALVANIZADO, COM ROSCA BSP, DE 2 1/2" X 2"</v>
          </cell>
          <cell r="C4346" t="str">
            <v xml:space="preserve">UN    </v>
          </cell>
          <cell r="D4346" t="str">
            <v>75,61</v>
          </cell>
        </row>
        <row r="4347">
          <cell r="A4347">
            <v>6318</v>
          </cell>
          <cell r="B4347" t="str">
            <v>TE DE REDUCAO DE FERRO GALVANIZADO, COM ROSCA BSP, DE 2" X 1 1/2"</v>
          </cell>
          <cell r="C4347" t="str">
            <v xml:space="preserve">UN    </v>
          </cell>
          <cell r="D4347" t="str">
            <v>39,63</v>
          </cell>
        </row>
        <row r="4348">
          <cell r="A4348">
            <v>6306</v>
          </cell>
          <cell r="B4348" t="str">
            <v>TE DE REDUCAO DE FERRO GALVANIZADO, COM ROSCA BSP, DE 2" X 1 1/4"</v>
          </cell>
          <cell r="C4348" t="str">
            <v xml:space="preserve">UN    </v>
          </cell>
          <cell r="D4348" t="str">
            <v>39,63</v>
          </cell>
        </row>
        <row r="4349">
          <cell r="A4349">
            <v>6305</v>
          </cell>
          <cell r="B4349" t="str">
            <v>TE DE REDUCAO DE FERRO GALVANIZADO, COM ROSCA BSP, DE 2" X 1"</v>
          </cell>
          <cell r="C4349" t="str">
            <v xml:space="preserve">UN    </v>
          </cell>
          <cell r="D4349" t="str">
            <v>39,63</v>
          </cell>
        </row>
        <row r="4350">
          <cell r="A4350">
            <v>6302</v>
          </cell>
          <cell r="B4350" t="str">
            <v>TE DE REDUCAO DE FERRO GALVANIZADO, COM ROSCA BSP, DE 3/4" X 1/2"</v>
          </cell>
          <cell r="C4350" t="str">
            <v xml:space="preserve">UN    </v>
          </cell>
          <cell r="D4350" t="str">
            <v>8,40</v>
          </cell>
        </row>
        <row r="4351">
          <cell r="A4351">
            <v>6312</v>
          </cell>
          <cell r="B4351" t="str">
            <v>TE DE REDUCAO DE FERRO GALVANIZADO, COM ROSCA BSP, DE 3" X 1 1/2"</v>
          </cell>
          <cell r="C4351" t="str">
            <v xml:space="preserve">UN    </v>
          </cell>
          <cell r="D4351" t="str">
            <v>105,69</v>
          </cell>
        </row>
        <row r="4352">
          <cell r="A4352">
            <v>6311</v>
          </cell>
          <cell r="B4352" t="str">
            <v>TE DE REDUCAO DE FERRO GALVANIZADO, COM ROSCA BSP, DE 3" X 1 1/4"</v>
          </cell>
          <cell r="C4352" t="str">
            <v xml:space="preserve">UN    </v>
          </cell>
          <cell r="D4352" t="str">
            <v>105,69</v>
          </cell>
        </row>
        <row r="4353">
          <cell r="A4353">
            <v>6310</v>
          </cell>
          <cell r="B4353" t="str">
            <v>TE DE REDUCAO DE FERRO GALVANIZADO, COM ROSCA BSP, DE 3" X 1"</v>
          </cell>
          <cell r="C4353" t="str">
            <v xml:space="preserve">UN    </v>
          </cell>
          <cell r="D4353" t="str">
            <v>105,69</v>
          </cell>
        </row>
        <row r="4354">
          <cell r="A4354">
            <v>6314</v>
          </cell>
          <cell r="B4354" t="str">
            <v>TE DE REDUCAO DE FERRO GALVANIZADO, COM ROSCA BSP, DE 3" X 2 1/2"</v>
          </cell>
          <cell r="C4354" t="str">
            <v xml:space="preserve">UN    </v>
          </cell>
          <cell r="D4354" t="str">
            <v>105,69</v>
          </cell>
        </row>
        <row r="4355">
          <cell r="A4355">
            <v>6313</v>
          </cell>
          <cell r="B4355" t="str">
            <v>TE DE REDUCAO DE FERRO GALVANIZADO, COM ROSCA BSP, DE 3" X 2"</v>
          </cell>
          <cell r="C4355" t="str">
            <v xml:space="preserve">UN    </v>
          </cell>
          <cell r="D4355" t="str">
            <v>105,69</v>
          </cell>
        </row>
        <row r="4356">
          <cell r="A4356">
            <v>6315</v>
          </cell>
          <cell r="B4356" t="str">
            <v>TE DE REDUCAO DE FERRO GALVANIZADO, COM ROSCA BSP, DE 4" X 2"</v>
          </cell>
          <cell r="C4356" t="str">
            <v xml:space="preserve">UN    </v>
          </cell>
          <cell r="D4356" t="str">
            <v>200,11</v>
          </cell>
        </row>
        <row r="4357">
          <cell r="A4357">
            <v>6316</v>
          </cell>
          <cell r="B4357" t="str">
            <v>TE DE REDUCAO DE FERRO GALVANIZADO, COM ROSCA BSP, DE 4" X 3"</v>
          </cell>
          <cell r="C4357" t="str">
            <v xml:space="preserve">UN    </v>
          </cell>
          <cell r="D4357" t="str">
            <v>200,11</v>
          </cell>
        </row>
        <row r="4358">
          <cell r="A4358">
            <v>38878</v>
          </cell>
          <cell r="B4358" t="str">
            <v>TE DE REDUCAO METALICO, PARA CONEXAO COM ANEL DESLIZANTE EM TUBO PEX, DN 16 X 20 X 16 MM</v>
          </cell>
          <cell r="C4358" t="str">
            <v xml:space="preserve">UN    </v>
          </cell>
          <cell r="D4358" t="str">
            <v>14,42</v>
          </cell>
        </row>
        <row r="4359">
          <cell r="A4359">
            <v>38879</v>
          </cell>
          <cell r="B4359" t="str">
            <v>TE DE REDUCAO METALICO, PARA CONEXAO COM ANEL DESLIZANTE EM TUBO PEX, DN 16 X 25 X 16 MM</v>
          </cell>
          <cell r="C4359" t="str">
            <v xml:space="preserve">UN    </v>
          </cell>
          <cell r="D4359" t="str">
            <v>27,04</v>
          </cell>
        </row>
        <row r="4360">
          <cell r="A4360">
            <v>38881</v>
          </cell>
          <cell r="B4360" t="str">
            <v>TE DE REDUCAO METALICO, PARA CONEXAO COM ANEL DESLIZANTE EM TUBO PEX, DN 20 X 16 X 16 MM</v>
          </cell>
          <cell r="C4360" t="str">
            <v xml:space="preserve">UN    </v>
          </cell>
          <cell r="D4360" t="str">
            <v>14,15</v>
          </cell>
        </row>
        <row r="4361">
          <cell r="A4361">
            <v>38880</v>
          </cell>
          <cell r="B4361" t="str">
            <v>TE DE REDUCAO METALICO, PARA CONEXAO COM ANEL DESLIZANTE EM TUBO PEX, DN 20 X 16 X 20 MM</v>
          </cell>
          <cell r="C4361" t="str">
            <v xml:space="preserve">UN    </v>
          </cell>
          <cell r="D4361" t="str">
            <v>14,83</v>
          </cell>
        </row>
        <row r="4362">
          <cell r="A4362">
            <v>38882</v>
          </cell>
          <cell r="B4362" t="str">
            <v>TE DE REDUCAO METALICO, PARA CONEXAO COM ANEL DESLIZANTE EM TUBO PEX, DN 20 X 20 X 16 MM</v>
          </cell>
          <cell r="C4362" t="str">
            <v xml:space="preserve">UN    </v>
          </cell>
          <cell r="D4362" t="str">
            <v>15,35</v>
          </cell>
        </row>
        <row r="4363">
          <cell r="A4363">
            <v>38883</v>
          </cell>
          <cell r="B4363" t="str">
            <v>TE DE REDUCAO METALICO, PARA CONEXAO COM ANEL DESLIZANTE EM TUBO PEX, DN 20 X 25 X 20 MM</v>
          </cell>
          <cell r="C4363" t="str">
            <v xml:space="preserve">UN    </v>
          </cell>
          <cell r="D4363" t="str">
            <v>22,71</v>
          </cell>
        </row>
        <row r="4364">
          <cell r="A4364">
            <v>38884</v>
          </cell>
          <cell r="B4364" t="str">
            <v>TE DE REDUCAO METALICO, PARA CONEXAO COM ANEL DESLIZANTE EM TUBO PEX, DN 25 X 16 X 16 MM</v>
          </cell>
          <cell r="C4364" t="str">
            <v xml:space="preserve">UN    </v>
          </cell>
          <cell r="D4364" t="str">
            <v>24,65</v>
          </cell>
        </row>
        <row r="4365">
          <cell r="A4365">
            <v>38885</v>
          </cell>
          <cell r="B4365" t="str">
            <v>TE DE REDUCAO METALICO, PARA CONEXAO COM ANEL DESLIZANTE EM TUBO PEX, DN 25 X 16 X 20 MM</v>
          </cell>
          <cell r="C4365" t="str">
            <v xml:space="preserve">UN    </v>
          </cell>
          <cell r="D4365" t="str">
            <v>23,85</v>
          </cell>
        </row>
        <row r="4366">
          <cell r="A4366">
            <v>38886</v>
          </cell>
          <cell r="B4366" t="str">
            <v>TE DE REDUCAO METALICO, PARA CONEXAO COM ANEL DESLIZANTE EM TUBO PEX, DN 25 X 16 X 25 MM</v>
          </cell>
          <cell r="C4366" t="str">
            <v xml:space="preserve">UN    </v>
          </cell>
          <cell r="D4366" t="str">
            <v>25,74</v>
          </cell>
        </row>
        <row r="4367">
          <cell r="A4367">
            <v>38887</v>
          </cell>
          <cell r="B4367" t="str">
            <v>TE DE REDUCAO METALICO, PARA CONEXAO COM ANEL DESLIZANTE EM TUBO PEX, DN 25 X 20 X 20 MM</v>
          </cell>
          <cell r="C4367" t="str">
            <v xml:space="preserve">UN    </v>
          </cell>
          <cell r="D4367" t="str">
            <v>23,12</v>
          </cell>
        </row>
        <row r="4368">
          <cell r="A4368">
            <v>38888</v>
          </cell>
          <cell r="B4368" t="str">
            <v>TE DE REDUCAO METALICO, PARA CONEXAO COM ANEL DESLIZANTE EM TUBO PEX, DN 25 X 20 X 25 MM</v>
          </cell>
          <cell r="C4368" t="str">
            <v xml:space="preserve">UN    </v>
          </cell>
          <cell r="D4368" t="str">
            <v>27,48</v>
          </cell>
        </row>
        <row r="4369">
          <cell r="A4369">
            <v>38890</v>
          </cell>
          <cell r="B4369" t="str">
            <v>TE DE REDUCAO METALICO, PARA CONEXAO COM ANEL DESLIZANTE EM TUBO PEX, DN 25 X 32 X 25 MM</v>
          </cell>
          <cell r="C4369" t="str">
            <v xml:space="preserve">UN    </v>
          </cell>
          <cell r="D4369" t="str">
            <v>40,85</v>
          </cell>
        </row>
        <row r="4370">
          <cell r="A4370">
            <v>38893</v>
          </cell>
          <cell r="B4370" t="str">
            <v>TE DE REDUCAO METALICO, PARA CONEXAO COM ANEL DESLIZANTE EM TUBO PEX, DN 32 X 20 X 32 MM</v>
          </cell>
          <cell r="C4370" t="str">
            <v xml:space="preserve">UN    </v>
          </cell>
          <cell r="D4370" t="str">
            <v>32,85</v>
          </cell>
        </row>
        <row r="4371">
          <cell r="A4371">
            <v>38894</v>
          </cell>
          <cell r="B4371" t="str">
            <v>TE DE REDUCAO METALICO, PARA CONEXAO COM ANEL DESLIZANTE EM TUBO PEX, DN 32 X 25 X 25 MM</v>
          </cell>
          <cell r="C4371" t="str">
            <v xml:space="preserve">UN    </v>
          </cell>
          <cell r="D4371" t="str">
            <v>41,72</v>
          </cell>
        </row>
        <row r="4372">
          <cell r="A4372">
            <v>38896</v>
          </cell>
          <cell r="B4372" t="str">
            <v>TE DE REDUCAO METALICO, PARA CONEXAO COM ANEL DESLIZANTE EM TUBO PEX, DN 32 X 25 X 32 MM</v>
          </cell>
          <cell r="C4372" t="str">
            <v xml:space="preserve">UN    </v>
          </cell>
          <cell r="D4372" t="str">
            <v>42,55</v>
          </cell>
        </row>
        <row r="4373">
          <cell r="A4373">
            <v>39324</v>
          </cell>
          <cell r="B4373" t="str">
            <v>TE DE REDUCAO, CPVC, 22 X 15 MM, PARA AGUA QUENTE PREDIAL</v>
          </cell>
          <cell r="C4373" t="str">
            <v xml:space="preserve">UN    </v>
          </cell>
          <cell r="D4373" t="str">
            <v>4,97</v>
          </cell>
        </row>
        <row r="4374">
          <cell r="A4374">
            <v>39325</v>
          </cell>
          <cell r="B4374" t="str">
            <v>TE DE REDUCAO, CPVC, 28 X 22 MM, PARA AGUA QUENTE PREDIAL</v>
          </cell>
          <cell r="C4374" t="str">
            <v xml:space="preserve">UN    </v>
          </cell>
          <cell r="D4374" t="str">
            <v>7,53</v>
          </cell>
        </row>
        <row r="4375">
          <cell r="A4375">
            <v>39326</v>
          </cell>
          <cell r="B4375" t="str">
            <v>TE DE REDUCAO, CPVC, 35 X 28 MM, PARA AGUA QUENTE PREDIAL</v>
          </cell>
          <cell r="C4375" t="str">
            <v xml:space="preserve">UN    </v>
          </cell>
          <cell r="D4375" t="str">
            <v>19,40</v>
          </cell>
        </row>
        <row r="4376">
          <cell r="A4376">
            <v>39327</v>
          </cell>
          <cell r="B4376" t="str">
            <v>TE DE REDUCAO, CPVC, 42 X 35 MM, PARA AGUA QUENTE PREDIAL</v>
          </cell>
          <cell r="C4376" t="str">
            <v xml:space="preserve">UN    </v>
          </cell>
          <cell r="D4376" t="str">
            <v>29,38</v>
          </cell>
        </row>
        <row r="4377">
          <cell r="A4377">
            <v>20176</v>
          </cell>
          <cell r="B4377" t="str">
            <v>TE DE REDUCAO, PVC LEVE, CURTO, 90 GRAUS, COM BOLSA PARA ANEL, 150 X 100 MM, PARA ESGOTO</v>
          </cell>
          <cell r="C4377" t="str">
            <v xml:space="preserve">UN    </v>
          </cell>
          <cell r="D4377" t="str">
            <v>26,49</v>
          </cell>
        </row>
        <row r="4378">
          <cell r="A4378">
            <v>11378</v>
          </cell>
          <cell r="B4378" t="str">
            <v>TE DE REDUCAO, PVC PBA, BBB, JE, DN 100 X 50 / DE 110 X 60 MM, PARA REDE AGUA (NBR 10351)</v>
          </cell>
          <cell r="C4378" t="str">
            <v xml:space="preserve">UN    </v>
          </cell>
          <cell r="D4378" t="str">
            <v>75,27</v>
          </cell>
        </row>
        <row r="4379">
          <cell r="A4379">
            <v>11379</v>
          </cell>
          <cell r="B4379" t="str">
            <v>TE DE REDUCAO, PVC PBA, BBB, JE, DN 100 X 75 / DE 110 X 85 MM, PARA REDE AGUA (NBR 10351)</v>
          </cell>
          <cell r="C4379" t="str">
            <v xml:space="preserve">UN    </v>
          </cell>
          <cell r="D4379" t="str">
            <v>63,60</v>
          </cell>
        </row>
        <row r="4380">
          <cell r="A4380">
            <v>11493</v>
          </cell>
          <cell r="B4380" t="str">
            <v>TE DE REDUCAO, PVC PBA, BBB, JE, DN 75 X 50 / DE 85 X 60 MM, PARA REDE AGUA (NBR 10351)</v>
          </cell>
          <cell r="C4380" t="str">
            <v xml:space="preserve">UN    </v>
          </cell>
          <cell r="D4380" t="str">
            <v>36,69</v>
          </cell>
        </row>
        <row r="4381">
          <cell r="A4381">
            <v>42717</v>
          </cell>
          <cell r="B4381" t="str">
            <v>TE DE REDUCAO, PVC, BBB, JE, 90 GRAUS, DN 200 X 150 MM, PARA TUBO CORRUGADO E/OU LISO, REDE COLETORA ESGOTO (NBR 10569)</v>
          </cell>
          <cell r="C4381" t="str">
            <v xml:space="preserve">UN    </v>
          </cell>
          <cell r="D4381" t="str">
            <v>302,95</v>
          </cell>
        </row>
        <row r="4382">
          <cell r="A4382">
            <v>42718</v>
          </cell>
          <cell r="B4382" t="str">
            <v>TE DE REDUCAO, PVC, BBB, JE, 90 GRAUS, DN 250 X 150 MM, PARA TUBO CORRUGADO E/OU LISO, REDE COLETORA ESGOTO (NBR 10569)</v>
          </cell>
          <cell r="C4382" t="str">
            <v xml:space="preserve">UN    </v>
          </cell>
          <cell r="D4382" t="str">
            <v>336,34</v>
          </cell>
        </row>
        <row r="4383">
          <cell r="A4383">
            <v>7106</v>
          </cell>
          <cell r="B4383" t="str">
            <v>TE DE REDUCAO, PVC, SOLDAVEL, 90 GRAUS, 110 MM X 60 MM, PARA AGUA FRIA PREDIAL</v>
          </cell>
          <cell r="C4383" t="str">
            <v xml:space="preserve">UN    </v>
          </cell>
          <cell r="D4383" t="str">
            <v>105,31</v>
          </cell>
        </row>
        <row r="4384">
          <cell r="A4384">
            <v>7104</v>
          </cell>
          <cell r="B4384" t="str">
            <v>TE DE REDUCAO, PVC, SOLDAVEL, 90 GRAUS, 25 MM X 20 MM, PARA AGUA FRIA PREDIAL</v>
          </cell>
          <cell r="C4384" t="str">
            <v xml:space="preserve">UN    </v>
          </cell>
          <cell r="D4384" t="str">
            <v>2,19</v>
          </cell>
        </row>
        <row r="4385">
          <cell r="A4385">
            <v>7136</v>
          </cell>
          <cell r="B4385" t="str">
            <v>TE DE REDUCAO, PVC, SOLDAVEL, 90 GRAUS, 32 MM X 25 MM, PARA AGUA FRIA PREDIAL</v>
          </cell>
          <cell r="C4385" t="str">
            <v xml:space="preserve">UN    </v>
          </cell>
          <cell r="D4385" t="str">
            <v>4,13</v>
          </cell>
        </row>
        <row r="4386">
          <cell r="A4386">
            <v>7128</v>
          </cell>
          <cell r="B4386" t="str">
            <v>TE DE REDUCAO, PVC, SOLDAVEL, 90 GRAUS, 40 MM X 32 MM, PARA AGUA FRIA PREDIAL</v>
          </cell>
          <cell r="C4386" t="str">
            <v xml:space="preserve">UN    </v>
          </cell>
          <cell r="D4386" t="str">
            <v>6,76</v>
          </cell>
        </row>
        <row r="4387">
          <cell r="A4387">
            <v>7108</v>
          </cell>
          <cell r="B4387" t="str">
            <v>TE DE REDUCAO, PVC, SOLDAVEL, 90 GRAUS, 50 MM X 20 MM, PARA AGUA FRIA PREDIAL</v>
          </cell>
          <cell r="C4387" t="str">
            <v xml:space="preserve">UN    </v>
          </cell>
          <cell r="D4387" t="str">
            <v>7,24</v>
          </cell>
        </row>
        <row r="4388">
          <cell r="A4388">
            <v>7129</v>
          </cell>
          <cell r="B4388" t="str">
            <v>TE DE REDUCAO, PVC, SOLDAVEL, 90 GRAUS, 50 MM X 25 MM, PARA AGUA FRIA PREDIAL</v>
          </cell>
          <cell r="C4388" t="str">
            <v xml:space="preserve">UN    </v>
          </cell>
          <cell r="D4388" t="str">
            <v>6,01</v>
          </cell>
        </row>
        <row r="4389">
          <cell r="A4389">
            <v>7130</v>
          </cell>
          <cell r="B4389" t="str">
            <v>TE DE REDUCAO, PVC, SOLDAVEL, 90 GRAUS, 50 MM X 32 MM, PARA AGUA FRIA PREDIAL</v>
          </cell>
          <cell r="C4389" t="str">
            <v xml:space="preserve">UN    </v>
          </cell>
          <cell r="D4389" t="str">
            <v>9,81</v>
          </cell>
        </row>
        <row r="4390">
          <cell r="A4390">
            <v>7131</v>
          </cell>
          <cell r="B4390" t="str">
            <v>TE DE REDUCAO, PVC, SOLDAVEL, 90 GRAUS, 50 MM X 40 MM, PARA AGUA FRIA PREDIAL</v>
          </cell>
          <cell r="C4390" t="str">
            <v xml:space="preserve">UN    </v>
          </cell>
          <cell r="D4390" t="str">
            <v>12,03</v>
          </cell>
        </row>
        <row r="4391">
          <cell r="A4391">
            <v>7132</v>
          </cell>
          <cell r="B4391" t="str">
            <v>TE DE REDUCAO, PVC, SOLDAVEL, 90 GRAUS, 75 MM X 50 MM, PARA AGUA FRIA PREDIAL</v>
          </cell>
          <cell r="C4391" t="str">
            <v xml:space="preserve">UN    </v>
          </cell>
          <cell r="D4391" t="str">
            <v>33,42</v>
          </cell>
        </row>
        <row r="4392">
          <cell r="A4392">
            <v>7133</v>
          </cell>
          <cell r="B4392" t="str">
            <v>TE DE REDUCAO, PVC, SOLDAVEL, 90 GRAUS, 85 MM X 60 MM, PARA AGUA FRIA PREDIAL</v>
          </cell>
          <cell r="C4392" t="str">
            <v xml:space="preserve">UN    </v>
          </cell>
          <cell r="D4392" t="str">
            <v>51,91</v>
          </cell>
        </row>
        <row r="4393">
          <cell r="A4393">
            <v>37420</v>
          </cell>
          <cell r="B4393" t="str">
            <v>TE DE SERVICO INTEGRADO, EM POLIPROPILENO (PP), PARA TUBOS EM PEAD/PVC, 60 X 20 MM - LIGACAO PREDIAL DE AGUA</v>
          </cell>
          <cell r="C4393" t="str">
            <v xml:space="preserve">UN    </v>
          </cell>
          <cell r="D4393" t="str">
            <v>36,49</v>
          </cell>
        </row>
        <row r="4394">
          <cell r="A4394">
            <v>37421</v>
          </cell>
          <cell r="B4394" t="str">
            <v>TE DE SERVICO INTEGRADO, EM POLIPROPILENO (PP), PARA TUBOS EM PEAD/PVC, 60 X 32 MM - LIGACAO PREDIAL DE AGUA</v>
          </cell>
          <cell r="C4394" t="str">
            <v xml:space="preserve">UN    </v>
          </cell>
          <cell r="D4394" t="str">
            <v>49,87</v>
          </cell>
        </row>
        <row r="4395">
          <cell r="A4395">
            <v>37422</v>
          </cell>
          <cell r="B4395" t="str">
            <v>TE DE SERVICO INTEGRADO, EM POLIPROPILENO (PP), PARA TUBOS EM PEAD, 63 X 20 MM - LIGACAO PREDIAL DE AGUA</v>
          </cell>
          <cell r="C4395" t="str">
            <v xml:space="preserve">UN    </v>
          </cell>
          <cell r="D4395" t="str">
            <v>46,68</v>
          </cell>
        </row>
        <row r="4396">
          <cell r="A4396">
            <v>37443</v>
          </cell>
          <cell r="B4396" t="str">
            <v>TE DE SERVICO, PEAD PE 100, DE 125 X 20 MM, PARA ELETROFUSAO</v>
          </cell>
          <cell r="C4396" t="str">
            <v xml:space="preserve">UN    </v>
          </cell>
          <cell r="D4396" t="str">
            <v>139,87</v>
          </cell>
        </row>
        <row r="4397">
          <cell r="A4397">
            <v>37444</v>
          </cell>
          <cell r="B4397" t="str">
            <v>TE DE SERVICO, PEAD PE 100, DE 125 X 32 MM, PARA ELETROFUSAO</v>
          </cell>
          <cell r="C4397" t="str">
            <v xml:space="preserve">UN    </v>
          </cell>
          <cell r="D4397" t="str">
            <v>142,25</v>
          </cell>
        </row>
        <row r="4398">
          <cell r="A4398">
            <v>37445</v>
          </cell>
          <cell r="B4398" t="str">
            <v>TE DE SERVICO, PEAD PE 100, DE 125 X 63 MM, PARA ELETROFUSAO</v>
          </cell>
          <cell r="C4398" t="str">
            <v xml:space="preserve">UN    </v>
          </cell>
          <cell r="D4398" t="str">
            <v>215,61</v>
          </cell>
        </row>
        <row r="4399">
          <cell r="A4399">
            <v>37446</v>
          </cell>
          <cell r="B4399" t="str">
            <v>TE DE SERVICO, PEAD PE 100, DE 200 X 20 MM, PARA ELETROFUSAO</v>
          </cell>
          <cell r="C4399" t="str">
            <v xml:space="preserve">UN    </v>
          </cell>
          <cell r="D4399" t="str">
            <v>235,04</v>
          </cell>
        </row>
        <row r="4400">
          <cell r="A4400">
            <v>37447</v>
          </cell>
          <cell r="B4400" t="str">
            <v>TE DE SERVICO, PEAD PE 100, DE 200 X 32 MM, PARA ELETROFUSAO</v>
          </cell>
          <cell r="C4400" t="str">
            <v xml:space="preserve">UN    </v>
          </cell>
          <cell r="D4400" t="str">
            <v>238,72</v>
          </cell>
        </row>
        <row r="4401">
          <cell r="A4401">
            <v>37448</v>
          </cell>
          <cell r="B4401" t="str">
            <v>TE DE SERVICO, PEAD PE 100, DE 200 X 63 MM, PARA ELETROFUSAO</v>
          </cell>
          <cell r="C4401" t="str">
            <v xml:space="preserve">UN    </v>
          </cell>
          <cell r="D4401" t="str">
            <v>327,45</v>
          </cell>
        </row>
        <row r="4402">
          <cell r="A4402">
            <v>37440</v>
          </cell>
          <cell r="B4402" t="str">
            <v>TE DE SERVICO, PEAD PE 100, DE 63 X 20 MM, PARA ELETROFUSAO</v>
          </cell>
          <cell r="C4402" t="str">
            <v xml:space="preserve">UN    </v>
          </cell>
          <cell r="D4402" t="str">
            <v>111,02</v>
          </cell>
        </row>
        <row r="4403">
          <cell r="A4403">
            <v>37441</v>
          </cell>
          <cell r="B4403" t="str">
            <v>TE DE SERVICO, PEAD PE 100, DE 63 X 32 MM, PARA ELETROFUSAO</v>
          </cell>
          <cell r="C4403" t="str">
            <v xml:space="preserve">UN    </v>
          </cell>
          <cell r="D4403" t="str">
            <v>111,02</v>
          </cell>
        </row>
        <row r="4404">
          <cell r="A4404">
            <v>37442</v>
          </cell>
          <cell r="B4404" t="str">
            <v>TE DE SERVICO, PEAD PE 100, DE 63 X 63 MM, PARA ELETROFUSAO</v>
          </cell>
          <cell r="C4404" t="str">
            <v xml:space="preserve">UN    </v>
          </cell>
          <cell r="D4404" t="str">
            <v>133,72</v>
          </cell>
        </row>
        <row r="4405">
          <cell r="A4405">
            <v>38017</v>
          </cell>
          <cell r="B4405" t="str">
            <v>TE DE TRANSICAO, CPVC, SOLDAVEL, 15 MM X 1/2", PARA AGUA QUENTE</v>
          </cell>
          <cell r="C4405" t="str">
            <v xml:space="preserve">UN    </v>
          </cell>
          <cell r="D4405" t="str">
            <v>7,08</v>
          </cell>
        </row>
        <row r="4406">
          <cell r="A4406">
            <v>38018</v>
          </cell>
          <cell r="B4406" t="str">
            <v>TE DE TRANSICAO, CPVC, SOLDAVEL, 22 MM X 1/2", PARA AGUA QUENTE</v>
          </cell>
          <cell r="C4406" t="str">
            <v xml:space="preserve">UN    </v>
          </cell>
          <cell r="D4406" t="str">
            <v>7,81</v>
          </cell>
        </row>
        <row r="4407">
          <cell r="A4407">
            <v>39895</v>
          </cell>
          <cell r="B4407" t="str">
            <v>TE DUPLA CURVA BRONZE/LATAO (REF 764) SEM ANEL DE SOLDA, ROSCA F X BOLSA X ROSCA F, 1/2" X 15 X 1/2"</v>
          </cell>
          <cell r="C4407" t="str">
            <v xml:space="preserve">UN    </v>
          </cell>
          <cell r="D4407" t="str">
            <v>35,47</v>
          </cell>
        </row>
        <row r="4408">
          <cell r="A4408">
            <v>39896</v>
          </cell>
          <cell r="B4408" t="str">
            <v>TE DUPLA CURVA BRONZE/LATAO (REF 764) SEM ANEL DE SOLDA, ROSCA F X BOLSA X ROSCA F, 3/4" X 22 X 3/4"</v>
          </cell>
          <cell r="C4408" t="str">
            <v xml:space="preserve">UN    </v>
          </cell>
          <cell r="D4408" t="str">
            <v>51,99</v>
          </cell>
        </row>
        <row r="4409">
          <cell r="A4409">
            <v>38873</v>
          </cell>
          <cell r="B4409" t="str">
            <v>TE METALICO, PARA CONEXAO COM ANEL DESLIZANTE EM TUBO PEX, DN 16 MM</v>
          </cell>
          <cell r="C4409" t="str">
            <v xml:space="preserve">UN    </v>
          </cell>
          <cell r="D4409" t="str">
            <v>12,79</v>
          </cell>
        </row>
        <row r="4410">
          <cell r="A4410">
            <v>38874</v>
          </cell>
          <cell r="B4410" t="str">
            <v>TE METALICO, PARA CONEXAO COM ANEL DESLIZANTE EM TUBO PEX, DN 20 MM</v>
          </cell>
          <cell r="C4410" t="str">
            <v xml:space="preserve">UN    </v>
          </cell>
          <cell r="D4410" t="str">
            <v>15,56</v>
          </cell>
        </row>
        <row r="4411">
          <cell r="A4411">
            <v>38875</v>
          </cell>
          <cell r="B4411" t="str">
            <v>TE METALICO, PARA CONEXAO COM ANEL DESLIZANTE EM TUBO PEX, DN 25 MM</v>
          </cell>
          <cell r="C4411" t="str">
            <v xml:space="preserve">UN    </v>
          </cell>
          <cell r="D4411" t="str">
            <v>27,50</v>
          </cell>
        </row>
        <row r="4412">
          <cell r="A4412">
            <v>38876</v>
          </cell>
          <cell r="B4412" t="str">
            <v>TE METALICO, PARA CONEXAO COM ANEL DESLIZANTE EM TUBO PEX, DN 32 MM</v>
          </cell>
          <cell r="C4412" t="str">
            <v xml:space="preserve">UN    </v>
          </cell>
          <cell r="D4412" t="str">
            <v>37,00</v>
          </cell>
        </row>
        <row r="4413">
          <cell r="A4413">
            <v>39000</v>
          </cell>
          <cell r="B4413" t="str">
            <v>TE MISTURADOR COM INSERTO METALICO, FEMEA, PPR, DN 25 MM X 3/4", PARA AGUA QUENTE E FRIA PREDIAL</v>
          </cell>
          <cell r="C4413" t="str">
            <v xml:space="preserve">UN    </v>
          </cell>
          <cell r="D4413" t="str">
            <v>23,30</v>
          </cell>
        </row>
        <row r="4414">
          <cell r="A4414">
            <v>38674</v>
          </cell>
          <cell r="B4414" t="str">
            <v>TE MISTURADOR DE TRANSICAO, CPVC, COM ROSCA, 22 MM X 3/4", PARA AGUA QUENTE</v>
          </cell>
          <cell r="C4414" t="str">
            <v xml:space="preserve">UN    </v>
          </cell>
          <cell r="D4414" t="str">
            <v>24,61</v>
          </cell>
        </row>
        <row r="4415">
          <cell r="A4415">
            <v>38911</v>
          </cell>
          <cell r="B4415" t="str">
            <v>TE MISTURADOR METALICO, PARA CONEXAO COM ANEL DESLIZANTE EM TUBO PEX, DN 16 MM X 1/2"</v>
          </cell>
          <cell r="C4415" t="str">
            <v xml:space="preserve">UN    </v>
          </cell>
          <cell r="D4415" t="str">
            <v>45,88</v>
          </cell>
        </row>
        <row r="4416">
          <cell r="A4416">
            <v>38912</v>
          </cell>
          <cell r="B4416" t="str">
            <v>TE MISTURADOR METALICO, PARA CONEXAO COM ANEL DESLIZANTE EM TUBO PEX, DN 20 MM X 3/4"</v>
          </cell>
          <cell r="C4416" t="str">
            <v xml:space="preserve">UN    </v>
          </cell>
          <cell r="D4416" t="str">
            <v>58,31</v>
          </cell>
        </row>
        <row r="4417">
          <cell r="A4417">
            <v>38019</v>
          </cell>
          <cell r="B4417" t="str">
            <v>TE MISTURADOR, CPVC, SOLDAVEL, 15 MM, PARA AGUA QUENTE</v>
          </cell>
          <cell r="C4417" t="str">
            <v xml:space="preserve">UN    </v>
          </cell>
          <cell r="D4417" t="str">
            <v>6,17</v>
          </cell>
        </row>
        <row r="4418">
          <cell r="A4418">
            <v>38020</v>
          </cell>
          <cell r="B4418" t="str">
            <v>TE MISTURADOR, CPVC, SOLDAVEL, 22 MM, PARA AGUA QUENTE</v>
          </cell>
          <cell r="C4418" t="str">
            <v xml:space="preserve">UN    </v>
          </cell>
          <cell r="D4418" t="str">
            <v>7,81</v>
          </cell>
        </row>
        <row r="4419">
          <cell r="A4419">
            <v>38454</v>
          </cell>
          <cell r="B4419" t="str">
            <v>TE MISTURADOR, PPR, F M M, DN 20 X 20 MM, PARA AGUA QUENTE PREDIAL</v>
          </cell>
          <cell r="C4419" t="str">
            <v xml:space="preserve">UN    </v>
          </cell>
          <cell r="D4419" t="str">
            <v>4,25</v>
          </cell>
        </row>
        <row r="4420">
          <cell r="A4420">
            <v>38455</v>
          </cell>
          <cell r="B4420" t="str">
            <v>TE MISTURADOR, PPR, F M M, DN 25 X 25 MM, PARA AGUA QUENTE PREDIAL</v>
          </cell>
          <cell r="C4420" t="str">
            <v xml:space="preserve">UN    </v>
          </cell>
          <cell r="D4420" t="str">
            <v>3,89</v>
          </cell>
        </row>
        <row r="4421">
          <cell r="A4421">
            <v>38462</v>
          </cell>
          <cell r="B4421" t="str">
            <v>TE NORMAL, PPR, SOLDAVEL, 90 GRAUS, DN 110 X 110 X 110 MM, PARA AGUA QUENTE PREDIAL</v>
          </cell>
          <cell r="C4421" t="str">
            <v xml:space="preserve">UN    </v>
          </cell>
          <cell r="D4421" t="str">
            <v>109,88</v>
          </cell>
        </row>
        <row r="4422">
          <cell r="A4422">
            <v>36362</v>
          </cell>
          <cell r="B4422" t="str">
            <v>TE NORMAL, PPR, SOLDAVEL, 90 GRAUS, DN 20 X 20 X 20 MM, PARA AGUA QUENTE PREDIAL</v>
          </cell>
          <cell r="C4422" t="str">
            <v xml:space="preserve">UN    </v>
          </cell>
          <cell r="D4422" t="str">
            <v>1,67</v>
          </cell>
        </row>
        <row r="4423">
          <cell r="A4423">
            <v>36298</v>
          </cell>
          <cell r="B4423" t="str">
            <v>TE NORMAL, PPR, SOLDAVEL, 90 GRAUS, DN 25 X 25 X 25 MM, PARA AGUA QUENTE PREDIAL</v>
          </cell>
          <cell r="C4423" t="str">
            <v xml:space="preserve">UN    </v>
          </cell>
          <cell r="D4423" t="str">
            <v>2,48</v>
          </cell>
        </row>
        <row r="4424">
          <cell r="A4424">
            <v>38456</v>
          </cell>
          <cell r="B4424" t="str">
            <v>TE NORMAL, PPR, SOLDAVEL, 90 GRAUS, DN 32 X 32 X 32 MM, PARA AGUA QUENTE PREDIAL</v>
          </cell>
          <cell r="C4424" t="str">
            <v xml:space="preserve">UN    </v>
          </cell>
          <cell r="D4424" t="str">
            <v>4,04</v>
          </cell>
        </row>
        <row r="4425">
          <cell r="A4425">
            <v>38457</v>
          </cell>
          <cell r="B4425" t="str">
            <v>TE NORMAL, PPR, SOLDAVEL, 90 GRAUS, DN 40 X 40 X 40 MM, PARA AGUA QUENTE PREDIAL</v>
          </cell>
          <cell r="C4425" t="str">
            <v xml:space="preserve">UN    </v>
          </cell>
          <cell r="D4425" t="str">
            <v>9,11</v>
          </cell>
        </row>
        <row r="4426">
          <cell r="A4426">
            <v>38458</v>
          </cell>
          <cell r="B4426" t="str">
            <v>TE NORMAL, PPR, SOLDAVEL, 90 GRAUS, DN 50 X 50 X 50 MM, PARA AGUA QUENTE PREDIAL</v>
          </cell>
          <cell r="C4426" t="str">
            <v xml:space="preserve">UN    </v>
          </cell>
          <cell r="D4426" t="str">
            <v>12,21</v>
          </cell>
        </row>
        <row r="4427">
          <cell r="A4427">
            <v>38459</v>
          </cell>
          <cell r="B4427" t="str">
            <v>TE NORMAL, PPR, SOLDAVEL, 90 GRAUS, DN 63 X 63 X 63 MM, PARA AGUA QUENTE PREDIAL</v>
          </cell>
          <cell r="C4427" t="str">
            <v xml:space="preserve">UN    </v>
          </cell>
          <cell r="D4427" t="str">
            <v>21,55</v>
          </cell>
        </row>
        <row r="4428">
          <cell r="A4428">
            <v>38460</v>
          </cell>
          <cell r="B4428" t="str">
            <v>TE NORMAL, PPR, SOLDAVEL, 90 GRAUS, DN 75 X 75 X 75 MM, PARA AGUA QUENTE PREDIAL</v>
          </cell>
          <cell r="C4428" t="str">
            <v xml:space="preserve">UN    </v>
          </cell>
          <cell r="D4428" t="str">
            <v>45,01</v>
          </cell>
        </row>
        <row r="4429">
          <cell r="A4429">
            <v>38461</v>
          </cell>
          <cell r="B4429" t="str">
            <v>TE NORMAL, PPR, SOLDAVEL, 90 GRAUS, DN 90 X 90 X 90 MM, PARA AGUA QUENTE PREDIAL</v>
          </cell>
          <cell r="C4429" t="str">
            <v xml:space="preserve">UN    </v>
          </cell>
          <cell r="D4429" t="str">
            <v>68,67</v>
          </cell>
        </row>
        <row r="4430">
          <cell r="A4430">
            <v>7094</v>
          </cell>
          <cell r="B4430" t="str">
            <v>TE PVC ROSCAVEL 90 GRAUS, 1", PARA  AGUA FRIA PREDIAL</v>
          </cell>
          <cell r="C4430" t="str">
            <v xml:space="preserve">UN    </v>
          </cell>
          <cell r="D4430" t="str">
            <v>7,58</v>
          </cell>
        </row>
        <row r="4431">
          <cell r="A4431">
            <v>7116</v>
          </cell>
          <cell r="B4431" t="str">
            <v>TE PVC SOLDAVEL, BBB, 90 GRAUS, DN 40 MM, PARA ESGOTO SECUNDARIO PREDIAL</v>
          </cell>
          <cell r="C4431" t="str">
            <v xml:space="preserve">UN    </v>
          </cell>
          <cell r="D4431" t="str">
            <v>1,98</v>
          </cell>
        </row>
        <row r="4432">
          <cell r="A4432">
            <v>7118</v>
          </cell>
          <cell r="B4432" t="str">
            <v>TE PVC, ROSCAVEL, 90 GRAUS, 1 1/2", AGUA FRIA PREDIAL</v>
          </cell>
          <cell r="C4432" t="str">
            <v xml:space="preserve">UN    </v>
          </cell>
          <cell r="D4432" t="str">
            <v>16,74</v>
          </cell>
        </row>
        <row r="4433">
          <cell r="A4433">
            <v>7117</v>
          </cell>
          <cell r="B4433" t="str">
            <v>TE PVC, ROSCAVEL, 90 GRAUS, 1 1/4", AGUA FRIA PREDIAL</v>
          </cell>
          <cell r="C4433" t="str">
            <v xml:space="preserve">UN    </v>
          </cell>
          <cell r="D4433" t="str">
            <v>14,89</v>
          </cell>
        </row>
        <row r="4434">
          <cell r="A4434">
            <v>7098</v>
          </cell>
          <cell r="B4434" t="str">
            <v>TE PVC, ROSCAVEL, 90 GRAUS, 1/2",  AGUA FRIA PREDIAL</v>
          </cell>
          <cell r="C4434" t="str">
            <v xml:space="preserve">UN    </v>
          </cell>
          <cell r="D4434" t="str">
            <v>2,07</v>
          </cell>
        </row>
        <row r="4435">
          <cell r="A4435">
            <v>7110</v>
          </cell>
          <cell r="B4435" t="str">
            <v>TE PVC, ROSCAVEL, 90 GRAUS, 2",  AGUA FRIA PREDIAL</v>
          </cell>
          <cell r="C4435" t="str">
            <v xml:space="preserve">UN    </v>
          </cell>
          <cell r="D4435" t="str">
            <v>36,42</v>
          </cell>
        </row>
        <row r="4436">
          <cell r="A4436">
            <v>7123</v>
          </cell>
          <cell r="B4436" t="str">
            <v>TE PVC, ROSCAVEL, 90 GRAUS, 3/4", AGUA FRIA PREDIAL</v>
          </cell>
          <cell r="C4436" t="str">
            <v xml:space="preserve">UN    </v>
          </cell>
          <cell r="D4436" t="str">
            <v>2,67</v>
          </cell>
        </row>
        <row r="4437">
          <cell r="A4437">
            <v>7121</v>
          </cell>
          <cell r="B4437" t="str">
            <v>TE PVC, SOLDAVEL, COM BUCHA DE LATAO NA BOLSA CENTRAL, 90 GRAUS, 20 MM X 1/2", PARA AGUA FRIA PREDIAL</v>
          </cell>
          <cell r="C4437" t="str">
            <v xml:space="preserve">UN    </v>
          </cell>
          <cell r="D4437" t="str">
            <v>6,58</v>
          </cell>
        </row>
        <row r="4438">
          <cell r="A4438">
            <v>7137</v>
          </cell>
          <cell r="B4438" t="str">
            <v>TE PVC, SOLDAVEL, COM BUCHA DE LATAO NA BOLSA CENTRAL, 90 GRAUS, 25 MM X 1/2", PARA AGUA FRIA PREDIAL</v>
          </cell>
          <cell r="C4438" t="str">
            <v xml:space="preserve">UN    </v>
          </cell>
          <cell r="D4438" t="str">
            <v>5,92</v>
          </cell>
        </row>
        <row r="4439">
          <cell r="A4439">
            <v>7122</v>
          </cell>
          <cell r="B4439" t="str">
            <v>TE PVC, SOLDAVEL, COM BUCHA DE LATAO NA BOLSA CENTRAL, 90 GRAUS, 25 MM X 3/4", PARA AGUA FRIA PREDIAL</v>
          </cell>
          <cell r="C4439" t="str">
            <v xml:space="preserve">UN    </v>
          </cell>
          <cell r="D4439" t="str">
            <v>7,40</v>
          </cell>
        </row>
        <row r="4440">
          <cell r="A4440">
            <v>7114</v>
          </cell>
          <cell r="B4440" t="str">
            <v>TE PVC, SOLDAVEL, COM BUCHA DE LATAO NA BOLSA CENTRAL, 90 GRAUS, 32 MM X 3/4", PARA AGUA FRIA PREDIAL</v>
          </cell>
          <cell r="C4440" t="str">
            <v xml:space="preserve">UN    </v>
          </cell>
          <cell r="D4440" t="str">
            <v>11,41</v>
          </cell>
        </row>
        <row r="4441">
          <cell r="A4441">
            <v>7109</v>
          </cell>
          <cell r="B4441" t="str">
            <v>TE PVC, SOLDAVEL, COM ROSCA NA BOLSA CENTRAL, 90 GRAUS, 20 MM X 1/2", PARA AGUA FRIA PREDIAL</v>
          </cell>
          <cell r="C4441" t="str">
            <v xml:space="preserve">UN    </v>
          </cell>
          <cell r="D4441" t="str">
            <v>2,00</v>
          </cell>
        </row>
        <row r="4442">
          <cell r="A4442">
            <v>7135</v>
          </cell>
          <cell r="B4442" t="str">
            <v>TE PVC, SOLDAVEL, COM ROSCA NA BOLSA CENTRAL, 90 GRAUS, 25 MM X 1/2", PARA AGUA FRIA PREDIAL</v>
          </cell>
          <cell r="C4442" t="str">
            <v xml:space="preserve">UN    </v>
          </cell>
          <cell r="D4442" t="str">
            <v>3,12</v>
          </cell>
        </row>
        <row r="4443">
          <cell r="A4443">
            <v>37947</v>
          </cell>
          <cell r="B4443" t="str">
            <v>TE PVC, SOLDAVEL, COM ROSCA NA BOLSA CENTRAL, 90 GRAUS, 25 MM X 3/4", PARA AGUA FRIA PREDIAL</v>
          </cell>
          <cell r="C4443" t="str">
            <v xml:space="preserve">UN    </v>
          </cell>
          <cell r="D4443" t="str">
            <v>3,16</v>
          </cell>
        </row>
        <row r="4444">
          <cell r="A4444">
            <v>7103</v>
          </cell>
          <cell r="B4444" t="str">
            <v>TE PVC, SOLDAVEL, COM ROSCA NA BOLSA CENTRAL, 90 GRAUS, 32 MM X 3/4", PARA AGUA FRIA PREDIAL</v>
          </cell>
          <cell r="C4444" t="str">
            <v xml:space="preserve">UN    </v>
          </cell>
          <cell r="D4444" t="str">
            <v>7,24</v>
          </cell>
        </row>
        <row r="4445">
          <cell r="A4445">
            <v>40419</v>
          </cell>
          <cell r="B4445" t="str">
            <v>TE RANHURADO EM FERRO FUNDIDO, DN 50 (2")</v>
          </cell>
          <cell r="C4445" t="str">
            <v xml:space="preserve">UN    </v>
          </cell>
          <cell r="D4445" t="str">
            <v>29,31</v>
          </cell>
        </row>
        <row r="4446">
          <cell r="A4446">
            <v>40420</v>
          </cell>
          <cell r="B4446" t="str">
            <v>TE RANHURADO EM FERRO FUNDIDO, DN 65 (2 1/2")</v>
          </cell>
          <cell r="C4446" t="str">
            <v xml:space="preserve">UN    </v>
          </cell>
          <cell r="D4446" t="str">
            <v>42,77</v>
          </cell>
        </row>
        <row r="4447">
          <cell r="A4447">
            <v>40421</v>
          </cell>
          <cell r="B4447" t="str">
            <v>TE RANHURADO EM FERRO FUNDIDO, DN 80 (3")</v>
          </cell>
          <cell r="C4447" t="str">
            <v xml:space="preserve">UN    </v>
          </cell>
          <cell r="D4447" t="str">
            <v>45,53</v>
          </cell>
        </row>
        <row r="4448">
          <cell r="A4448">
            <v>7126</v>
          </cell>
          <cell r="B4448" t="str">
            <v>TE REDUCAO PVC, ROSCAVEL, 90 GRAUS,  1.1/2" X 3/4",  AGUA FRIA PREDIAL</v>
          </cell>
          <cell r="C4448" t="str">
            <v xml:space="preserve">UN    </v>
          </cell>
          <cell r="D4448" t="str">
            <v>15,19</v>
          </cell>
        </row>
        <row r="4449">
          <cell r="A4449">
            <v>38905</v>
          </cell>
          <cell r="B4449" t="str">
            <v>TE ROSCA FEMEA, METALICO, PARA CONEXAO COM ANEL DESLIZANTE EM TUBO PEX, DN 16 MM X 1/2"</v>
          </cell>
          <cell r="C4449" t="str">
            <v xml:space="preserve">UN    </v>
          </cell>
          <cell r="D4449" t="str">
            <v>14,38</v>
          </cell>
        </row>
        <row r="4450">
          <cell r="A4450">
            <v>38907</v>
          </cell>
          <cell r="B4450" t="str">
            <v>TE ROSCA FEMEA, METALICO, PARA CONEXAO COM ANEL DESLIZANTE EM TUBO PEX, DN 20 MM X 1/2"</v>
          </cell>
          <cell r="C4450" t="str">
            <v xml:space="preserve">UN    </v>
          </cell>
          <cell r="D4450" t="str">
            <v>15,29</v>
          </cell>
        </row>
        <row r="4451">
          <cell r="A4451">
            <v>38908</v>
          </cell>
          <cell r="B4451" t="str">
            <v>TE ROSCA FEMEA, METALICO, PARA CONEXAO COM ANEL DESLIZANTE EM TUBO PEX, DN 20 MM X 3/4"</v>
          </cell>
          <cell r="C4451" t="str">
            <v xml:space="preserve">UN    </v>
          </cell>
          <cell r="D4451" t="str">
            <v>17,21</v>
          </cell>
        </row>
        <row r="4452">
          <cell r="A4452">
            <v>38909</v>
          </cell>
          <cell r="B4452" t="str">
            <v>TE ROSCA FEMEA, METALICO, PARA CONEXAO COM ANEL DESLIZANTE EM TUBO PEX, DN 25 MM X 1/2"</v>
          </cell>
          <cell r="C4452" t="str">
            <v xml:space="preserve">UN    </v>
          </cell>
          <cell r="D4452" t="str">
            <v>24,75</v>
          </cell>
        </row>
        <row r="4453">
          <cell r="A4453">
            <v>38910</v>
          </cell>
          <cell r="B4453" t="str">
            <v>TE ROSCA FEMEA, METALICO, PARA CONEXAO COM ANEL DESLIZANTE EM TUBO PEX, DN 25 MM X 3/4"</v>
          </cell>
          <cell r="C4453" t="str">
            <v xml:space="preserve">UN    </v>
          </cell>
          <cell r="D4453" t="str">
            <v>26,73</v>
          </cell>
        </row>
        <row r="4454">
          <cell r="A4454">
            <v>38897</v>
          </cell>
          <cell r="B4454" t="str">
            <v>TE ROSCA MACHO, METALICO, PARA CONEXAO COM ANEL DESLIZANTE EM TUBO PEX, DN 16 MM X 1/2"</v>
          </cell>
          <cell r="C4454" t="str">
            <v xml:space="preserve">UN    </v>
          </cell>
          <cell r="D4454" t="str">
            <v>14,44</v>
          </cell>
        </row>
        <row r="4455">
          <cell r="A4455">
            <v>38899</v>
          </cell>
          <cell r="B4455" t="str">
            <v>TE ROSCA MACHO, METALICO, PARA CONEXAO COM ANEL DESLIZANTE EM TUBO PEX, DN 20 MM X 1/2"</v>
          </cell>
          <cell r="C4455" t="str">
            <v xml:space="preserve">UN    </v>
          </cell>
          <cell r="D4455" t="str">
            <v>16,24</v>
          </cell>
        </row>
        <row r="4456">
          <cell r="A4456">
            <v>38900</v>
          </cell>
          <cell r="B4456" t="str">
            <v>TE ROSCA MACHO, METALICO, PARA CONEXAO COM ANEL DESLIZANTE EM TUBO PEX, DN 20 MM X 3/4"</v>
          </cell>
          <cell r="C4456" t="str">
            <v xml:space="preserve">UN    </v>
          </cell>
          <cell r="D4456" t="str">
            <v>16,93</v>
          </cell>
        </row>
        <row r="4457">
          <cell r="A4457">
            <v>38901</v>
          </cell>
          <cell r="B4457" t="str">
            <v>TE ROSCA MACHO, METALICO, PARA CONEXAO COM ANEL DESLIZANTE EM TUBO PEX, DN 25 MM X 3/4"</v>
          </cell>
          <cell r="C4457" t="str">
            <v xml:space="preserve">UN    </v>
          </cell>
          <cell r="D4457" t="str">
            <v>27,70</v>
          </cell>
        </row>
        <row r="4458">
          <cell r="A4458">
            <v>38904</v>
          </cell>
          <cell r="B4458" t="str">
            <v>TE ROSCA MACHO, METALICO, PARA CONEXAO COM ANEL DESLIZANTE EM TUBO PEX, DN 32 MM X 1"</v>
          </cell>
          <cell r="C4458" t="str">
            <v xml:space="preserve">UN    </v>
          </cell>
          <cell r="D4458" t="str">
            <v>45,00</v>
          </cell>
        </row>
        <row r="4459">
          <cell r="A4459">
            <v>38903</v>
          </cell>
          <cell r="B4459" t="str">
            <v>TE ROSCA MACHO, METALICO, PARA CONEXAO COM ANEL DESLIZANTE EM TUBO PEX, DN 32 MM X 3/4"</v>
          </cell>
          <cell r="C4459" t="str">
            <v xml:space="preserve">UN    </v>
          </cell>
          <cell r="D4459" t="str">
            <v>44,71</v>
          </cell>
        </row>
        <row r="4460">
          <cell r="A4460">
            <v>7091</v>
          </cell>
          <cell r="B4460" t="str">
            <v>TE SANITARIO, PVC, DN 100 X 100 MM, SERIE NORMAL, PARA ESGOTO PREDIAL</v>
          </cell>
          <cell r="C4460" t="str">
            <v xml:space="preserve">UN    </v>
          </cell>
          <cell r="D4460" t="str">
            <v>9,32</v>
          </cell>
        </row>
        <row r="4461">
          <cell r="A4461">
            <v>11655</v>
          </cell>
          <cell r="B4461" t="str">
            <v>TE SANITARIO, PVC, DN 100 X 50 MM, SERIE NORMAL, PARA ESGOTO PREDIAL</v>
          </cell>
          <cell r="C4461" t="str">
            <v xml:space="preserve">UN    </v>
          </cell>
          <cell r="D4461" t="str">
            <v>8,90</v>
          </cell>
        </row>
        <row r="4462">
          <cell r="A4462">
            <v>11656</v>
          </cell>
          <cell r="B4462" t="str">
            <v>TE SANITARIO, PVC, DN 100 X 75 MM, SERIE NORMAL PARA ESGOTO PREDIAL</v>
          </cell>
          <cell r="C4462" t="str">
            <v xml:space="preserve">UN    </v>
          </cell>
          <cell r="D4462" t="str">
            <v>9,31</v>
          </cell>
        </row>
        <row r="4463">
          <cell r="A4463">
            <v>37948</v>
          </cell>
          <cell r="B4463" t="str">
            <v>TE SANITARIO, PVC, DN 40 X 40 MM, SERIE NORMAL, PARA ESGOTO PREDIAL</v>
          </cell>
          <cell r="C4463" t="str">
            <v xml:space="preserve">UN    </v>
          </cell>
          <cell r="D4463" t="str">
            <v>1,88</v>
          </cell>
        </row>
        <row r="4464">
          <cell r="A4464">
            <v>7097</v>
          </cell>
          <cell r="B4464" t="str">
            <v>TE SANITARIO, PVC, DN 50 X 50 MM, SERIE NORMAL, PARA ESGOTO PREDIAL</v>
          </cell>
          <cell r="C4464" t="str">
            <v xml:space="preserve">UN    </v>
          </cell>
          <cell r="D4464" t="str">
            <v>4,14</v>
          </cell>
        </row>
        <row r="4465">
          <cell r="A4465">
            <v>11657</v>
          </cell>
          <cell r="B4465" t="str">
            <v>TE SANITARIO, PVC, DN 75 X 50 MM, SERIE NORMAL PARA ESGOTO PREDIAL</v>
          </cell>
          <cell r="C4465" t="str">
            <v xml:space="preserve">UN    </v>
          </cell>
          <cell r="D4465" t="str">
            <v>8,12</v>
          </cell>
        </row>
        <row r="4466">
          <cell r="A4466">
            <v>11658</v>
          </cell>
          <cell r="B4466" t="str">
            <v>TE SANITARIO, PVC, DN 75 X 75 MM, SERIE NORMAL PARA ESGOTO PREDIAL</v>
          </cell>
          <cell r="C4466" t="str">
            <v xml:space="preserve">UN    </v>
          </cell>
          <cell r="D4466" t="str">
            <v>8,27</v>
          </cell>
        </row>
        <row r="4467">
          <cell r="A4467">
            <v>7146</v>
          </cell>
          <cell r="B4467" t="str">
            <v>TE SOLDAVEL, PVC, 90 GRAUS, 110 MM, PARA AGUA FRIA PREDIAL (NBR 5648)</v>
          </cell>
          <cell r="C4467" t="str">
            <v xml:space="preserve">UN    </v>
          </cell>
          <cell r="D4467" t="str">
            <v>112,78</v>
          </cell>
        </row>
        <row r="4468">
          <cell r="A4468">
            <v>7138</v>
          </cell>
          <cell r="B4468" t="str">
            <v>TE SOLDAVEL, PVC, 90 GRAUS, 20 MM, PARA AGUA FRIA PREDIAL (NBR 5648)</v>
          </cell>
          <cell r="C4468" t="str">
            <v xml:space="preserve">UN    </v>
          </cell>
          <cell r="D4468" t="str">
            <v>0,63</v>
          </cell>
        </row>
        <row r="4469">
          <cell r="A4469">
            <v>7139</v>
          </cell>
          <cell r="B4469" t="str">
            <v>TE SOLDAVEL, PVC, 90 GRAUS, 25 MM, PARA AGUA FRIA PREDIAL (NBR 5648)</v>
          </cell>
          <cell r="C4469" t="str">
            <v xml:space="preserve">UN    </v>
          </cell>
          <cell r="D4469" t="str">
            <v>0,83</v>
          </cell>
        </row>
        <row r="4470">
          <cell r="A4470">
            <v>7140</v>
          </cell>
          <cell r="B4470" t="str">
            <v>TE SOLDAVEL, PVC, 90 GRAUS, 32 MM, PARA AGUA FRIA PREDIAL (NBR 5648)</v>
          </cell>
          <cell r="C4470" t="str">
            <v xml:space="preserve">UN    </v>
          </cell>
          <cell r="D4470" t="str">
            <v>2,78</v>
          </cell>
        </row>
        <row r="4471">
          <cell r="A4471">
            <v>7141</v>
          </cell>
          <cell r="B4471" t="str">
            <v>TE SOLDAVEL, PVC, 90 GRAUS, 40 MM, PARA AGUA FRIA PREDIAL (NBR 5648)</v>
          </cell>
          <cell r="C4471" t="str">
            <v xml:space="preserve">UN    </v>
          </cell>
          <cell r="D4471" t="str">
            <v>6,08</v>
          </cell>
        </row>
        <row r="4472">
          <cell r="A4472">
            <v>7143</v>
          </cell>
          <cell r="B4472" t="str">
            <v>TE SOLDAVEL, PVC, 90 GRAUS, 60 MM, PARA AGUA FRIA PREDIAL (NBR 5648)</v>
          </cell>
          <cell r="C4472" t="str">
            <v xml:space="preserve">UN    </v>
          </cell>
          <cell r="D4472" t="str">
            <v>20,27</v>
          </cell>
        </row>
        <row r="4473">
          <cell r="A4473">
            <v>7144</v>
          </cell>
          <cell r="B4473" t="str">
            <v>TE SOLDAVEL, PVC, 90 GRAUS, 75 MM, PARA AGUA FRIA PREDIAL (NBR 5648)</v>
          </cell>
          <cell r="C4473" t="str">
            <v xml:space="preserve">UN    </v>
          </cell>
          <cell r="D4473" t="str">
            <v>40,55</v>
          </cell>
        </row>
        <row r="4474">
          <cell r="A4474">
            <v>7145</v>
          </cell>
          <cell r="B4474" t="str">
            <v>TE SOLDAVEL, PVC, 90 GRAUS, 85 MM, PARA AGUA FRIA PREDIAL (NBR 5648)</v>
          </cell>
          <cell r="C4474" t="str">
            <v xml:space="preserve">UN    </v>
          </cell>
          <cell r="D4474" t="str">
            <v>66,50</v>
          </cell>
        </row>
        <row r="4475">
          <cell r="A4475">
            <v>7142</v>
          </cell>
          <cell r="B4475" t="str">
            <v>TE SOLDAVEL, PVC, 90 GRAUS,50 MM, PARA AGUA FRIA PREDIAL (NBR 5648)</v>
          </cell>
          <cell r="C4475" t="str">
            <v xml:space="preserve">UN    </v>
          </cell>
          <cell r="D4475" t="str">
            <v>6,80</v>
          </cell>
        </row>
        <row r="4476">
          <cell r="A4476">
            <v>3593</v>
          </cell>
          <cell r="B4476" t="str">
            <v>TE 45 GRAUS DE FERRO GALVANIZADO, COM ROSCA BSP, DE 1 1/2"</v>
          </cell>
          <cell r="C4476" t="str">
            <v xml:space="preserve">UN    </v>
          </cell>
          <cell r="D4476" t="str">
            <v>49,05</v>
          </cell>
        </row>
        <row r="4477">
          <cell r="A4477">
            <v>3588</v>
          </cell>
          <cell r="B4477" t="str">
            <v>TE 45 GRAUS DE FERRO GALVANIZADO, COM ROSCA BSP, DE 1 1/4"</v>
          </cell>
          <cell r="C4477" t="str">
            <v xml:space="preserve">UN    </v>
          </cell>
          <cell r="D4477" t="str">
            <v>37,81</v>
          </cell>
        </row>
        <row r="4478">
          <cell r="A4478">
            <v>3585</v>
          </cell>
          <cell r="B4478" t="str">
            <v>TE 45 GRAUS DE FERRO GALVANIZADO, COM ROSCA BSP, DE 1/2"</v>
          </cell>
          <cell r="C4478" t="str">
            <v xml:space="preserve">UN    </v>
          </cell>
          <cell r="D4478" t="str">
            <v>11,68</v>
          </cell>
        </row>
        <row r="4479">
          <cell r="A4479">
            <v>3587</v>
          </cell>
          <cell r="B4479" t="str">
            <v>TE 45 GRAUS DE FERRO GALVANIZADO, COM ROSCA BSP, DE 1"</v>
          </cell>
          <cell r="C4479" t="str">
            <v xml:space="preserve">UN    </v>
          </cell>
          <cell r="D4479" t="str">
            <v>23,46</v>
          </cell>
        </row>
        <row r="4480">
          <cell r="A4480">
            <v>3590</v>
          </cell>
          <cell r="B4480" t="str">
            <v>TE 45 GRAUS DE FERRO GALVANIZADO, COM ROSCA BSP, DE 2 1/2"</v>
          </cell>
          <cell r="C4480" t="str">
            <v xml:space="preserve">UN    </v>
          </cell>
          <cell r="D4480" t="str">
            <v>139,28</v>
          </cell>
        </row>
        <row r="4481">
          <cell r="A4481">
            <v>3589</v>
          </cell>
          <cell r="B4481" t="str">
            <v>TE 45 GRAUS DE FERRO GALVANIZADO, COM ROSCA BSP, DE 2"</v>
          </cell>
          <cell r="C4481" t="str">
            <v xml:space="preserve">UN    </v>
          </cell>
          <cell r="D4481" t="str">
            <v>74,76</v>
          </cell>
        </row>
        <row r="4482">
          <cell r="A4482">
            <v>3586</v>
          </cell>
          <cell r="B4482" t="str">
            <v>TE 45 GRAUS DE FERRO GALVANIZADO, COM ROSCA BSP, DE 3/4"</v>
          </cell>
          <cell r="C4482" t="str">
            <v xml:space="preserve">UN    </v>
          </cell>
          <cell r="D4482" t="str">
            <v>15,29</v>
          </cell>
        </row>
        <row r="4483">
          <cell r="A4483">
            <v>3592</v>
          </cell>
          <cell r="B4483" t="str">
            <v>TE 45 GRAUS DE FERRO GALVANIZADO, COM ROSCA BSP, DE 3"</v>
          </cell>
          <cell r="C4483" t="str">
            <v xml:space="preserve">UN    </v>
          </cell>
          <cell r="D4483" t="str">
            <v>220,16</v>
          </cell>
        </row>
        <row r="4484">
          <cell r="A4484">
            <v>3591</v>
          </cell>
          <cell r="B4484" t="str">
            <v>TE 45 GRAUS DE FERRO GALVANIZADO, COM ROSCA BSP, DE 4"</v>
          </cell>
          <cell r="C4484" t="str">
            <v xml:space="preserve">UN    </v>
          </cell>
          <cell r="D4484" t="str">
            <v>352,93</v>
          </cell>
        </row>
        <row r="4485">
          <cell r="A4485">
            <v>40396</v>
          </cell>
          <cell r="B4485" t="str">
            <v>TE 90 GRAUS EM ACO CARBONO, SOLDAVEL, PRESSAO 3.000 LBS, DN 1 1/2"</v>
          </cell>
          <cell r="C4485" t="str">
            <v xml:space="preserve">UN    </v>
          </cell>
          <cell r="D4485" t="str">
            <v>63,92</v>
          </cell>
        </row>
        <row r="4486">
          <cell r="A4486">
            <v>40395</v>
          </cell>
          <cell r="B4486" t="str">
            <v>TE 90 GRAUS EM ACO CARBONO, SOLDAVEL, PRESSAO 3.000 LBS, DN 1 1/4"</v>
          </cell>
          <cell r="C4486" t="str">
            <v xml:space="preserve">UN    </v>
          </cell>
          <cell r="D4486" t="str">
            <v>49,06</v>
          </cell>
        </row>
        <row r="4487">
          <cell r="A4487">
            <v>40392</v>
          </cell>
          <cell r="B4487" t="str">
            <v>TE 90 GRAUS EM ACO CARBONO, SOLDAVEL, PRESSAO 3.000 LBS, DN 1/2"</v>
          </cell>
          <cell r="C4487" t="str">
            <v xml:space="preserve">UN    </v>
          </cell>
          <cell r="D4487" t="str">
            <v>15,78</v>
          </cell>
        </row>
        <row r="4488">
          <cell r="A4488">
            <v>40394</v>
          </cell>
          <cell r="B4488" t="str">
            <v>TE 90 GRAUS EM ACO CARBONO, SOLDAVEL, PRESSAO 3.000 LBS, DN 1"</v>
          </cell>
          <cell r="C4488" t="str">
            <v xml:space="preserve">UN    </v>
          </cell>
          <cell r="D4488" t="str">
            <v>31,94</v>
          </cell>
        </row>
        <row r="4489">
          <cell r="A4489">
            <v>40398</v>
          </cell>
          <cell r="B4489" t="str">
            <v>TE 90 GRAUS EM ACO CARBONO, SOLDAVEL, PRESSAO 3.000 LBS, DN 2 1/2"</v>
          </cell>
          <cell r="C4489" t="str">
            <v xml:space="preserve">UN    </v>
          </cell>
          <cell r="D4489" t="str">
            <v>205,09</v>
          </cell>
        </row>
        <row r="4490">
          <cell r="A4490">
            <v>40397</v>
          </cell>
          <cell r="B4490" t="str">
            <v>TE 90 GRAUS EM ACO CARBONO, SOLDAVEL, PRESSAO 3.000 LBS, DN 2"</v>
          </cell>
          <cell r="C4490" t="str">
            <v xml:space="preserve">UN    </v>
          </cell>
          <cell r="D4490" t="str">
            <v>105,03</v>
          </cell>
        </row>
        <row r="4491">
          <cell r="A4491">
            <v>40393</v>
          </cell>
          <cell r="B4491" t="str">
            <v>TE 90 GRAUS EM ACO CARBONO, SOLDAVEL, PRESSAO 3.000 LBS, DN 3/4"</v>
          </cell>
          <cell r="C4491" t="str">
            <v xml:space="preserve">UN    </v>
          </cell>
          <cell r="D4491" t="str">
            <v>20,33</v>
          </cell>
        </row>
        <row r="4492">
          <cell r="A4492">
            <v>40399</v>
          </cell>
          <cell r="B4492" t="str">
            <v>TE 90 GRAUS EM ACO CARBONO, SOLDAVEL, PRESSAO 3.000 LBS, DN 3"</v>
          </cell>
          <cell r="C4492" t="str">
            <v xml:space="preserve">UN    </v>
          </cell>
          <cell r="D4492" t="str">
            <v>335,52</v>
          </cell>
        </row>
        <row r="4493">
          <cell r="A4493">
            <v>39322</v>
          </cell>
          <cell r="B4493" t="str">
            <v>TE, PLASTICO, DN 16 MM, PARA CONEXAO COM CRIMPAGEM EM TUBO PEX</v>
          </cell>
          <cell r="C4493" t="str">
            <v xml:space="preserve">UN    </v>
          </cell>
          <cell r="D4493" t="str">
            <v>17,44</v>
          </cell>
        </row>
        <row r="4494">
          <cell r="A4494">
            <v>39289</v>
          </cell>
          <cell r="B4494" t="str">
            <v>TE, PLASTICO, DN 20 MM, PARA CONEXAO COM CRIMPAGEM EM TUBO PEX</v>
          </cell>
          <cell r="C4494" t="str">
            <v xml:space="preserve">UN    </v>
          </cell>
          <cell r="D4494" t="str">
            <v>20,89</v>
          </cell>
        </row>
        <row r="4495">
          <cell r="A4495">
            <v>39290</v>
          </cell>
          <cell r="B4495" t="str">
            <v>TE, PLASTICO, DN 25 MM, PARA CONEXAO COM CRIMPAGEM EM TUBO PEX</v>
          </cell>
          <cell r="C4495" t="str">
            <v xml:space="preserve">UN    </v>
          </cell>
          <cell r="D4495" t="str">
            <v>35,46</v>
          </cell>
        </row>
        <row r="4496">
          <cell r="A4496">
            <v>39291</v>
          </cell>
          <cell r="B4496" t="str">
            <v>TE, PLASTICO, DN 32 MM, PARA CONEXAO COM CRIMPAGEM EM TUBO PEX</v>
          </cell>
          <cell r="C4496" t="str">
            <v xml:space="preserve">UN    </v>
          </cell>
          <cell r="D4496" t="str">
            <v>53,09</v>
          </cell>
        </row>
        <row r="4497">
          <cell r="A4497">
            <v>20174</v>
          </cell>
          <cell r="B4497" t="str">
            <v>TE, PVC LEVE, CURTO, 90 GRAUS, 150 MM, PARA ESGOTO</v>
          </cell>
          <cell r="C4497" t="str">
            <v xml:space="preserve">UN    </v>
          </cell>
          <cell r="D4497" t="str">
            <v>22,72</v>
          </cell>
        </row>
        <row r="4498">
          <cell r="A4498">
            <v>41892</v>
          </cell>
          <cell r="B4498" t="str">
            <v>TE, PVC PBA, BBB, 90 GRAUS, DN 100 / DE 110 MM, PARA REDE  AGUA (NBR 10351)</v>
          </cell>
          <cell r="C4498" t="str">
            <v xml:space="preserve">UN    </v>
          </cell>
          <cell r="D4498" t="str">
            <v>94,72</v>
          </cell>
        </row>
        <row r="4499">
          <cell r="A4499">
            <v>7048</v>
          </cell>
          <cell r="B4499" t="str">
            <v>TE, PVC PBA, BBB, 90 GRAUS, DN 50 / DE 60 MM, PARA REDE AGUA (NBR 10351)</v>
          </cell>
          <cell r="C4499" t="str">
            <v xml:space="preserve">UN    </v>
          </cell>
          <cell r="D4499" t="str">
            <v>20,44</v>
          </cell>
        </row>
        <row r="4500">
          <cell r="A4500">
            <v>7088</v>
          </cell>
          <cell r="B4500" t="str">
            <v>TE, PVC PBA, BBB, 90 GRAUS, DN 75 / DE 85 MM, PARA REDE AGUA (NBR 10351)</v>
          </cell>
          <cell r="C4500" t="str">
            <v xml:space="preserve">UN    </v>
          </cell>
          <cell r="D4500" t="str">
            <v>44,71</v>
          </cell>
        </row>
        <row r="4501">
          <cell r="A4501">
            <v>20179</v>
          </cell>
          <cell r="B4501" t="str">
            <v>TE, PVC, SERIE R, 100 X 100 MM, PARA ESGOTO PREDIAL</v>
          </cell>
          <cell r="C4501" t="str">
            <v xml:space="preserve">UN    </v>
          </cell>
          <cell r="D4501" t="str">
            <v>30,59</v>
          </cell>
        </row>
        <row r="4502">
          <cell r="A4502">
            <v>20178</v>
          </cell>
          <cell r="B4502" t="str">
            <v>TE, PVC, SERIE R, 100 X 75 MM, PARA ESGOTO PREDIAL</v>
          </cell>
          <cell r="C4502" t="str">
            <v xml:space="preserve">UN    </v>
          </cell>
          <cell r="D4502" t="str">
            <v>27,03</v>
          </cell>
        </row>
        <row r="4503">
          <cell r="A4503">
            <v>20180</v>
          </cell>
          <cell r="B4503" t="str">
            <v>TE, PVC, SERIE R, 150 X 100 MM, PARA ESGOTO PREDIAL</v>
          </cell>
          <cell r="C4503" t="str">
            <v xml:space="preserve">UN    </v>
          </cell>
          <cell r="D4503" t="str">
            <v>49,67</v>
          </cell>
        </row>
        <row r="4504">
          <cell r="A4504">
            <v>20181</v>
          </cell>
          <cell r="B4504" t="str">
            <v>TE, PVC, SERIE R, 150 X 150 MM, PARA ESGOTO PREDIAL</v>
          </cell>
          <cell r="C4504" t="str">
            <v xml:space="preserve">UN    </v>
          </cell>
          <cell r="D4504" t="str">
            <v>73,69</v>
          </cell>
        </row>
        <row r="4505">
          <cell r="A4505">
            <v>20177</v>
          </cell>
          <cell r="B4505" t="str">
            <v>TE, PVC, SERIE R, 75 X 75 MM, PARA ESGOTO PREDIAL</v>
          </cell>
          <cell r="C4505" t="str">
            <v xml:space="preserve">UN    </v>
          </cell>
          <cell r="D4505" t="str">
            <v>17,71</v>
          </cell>
        </row>
        <row r="4506">
          <cell r="A4506">
            <v>7082</v>
          </cell>
          <cell r="B4506" t="str">
            <v>TE, PVC, 90 GRAUS, BBB, JE, DN 100 MM, PARA REDE COLETORA ESGOTO (NBR 10569)</v>
          </cell>
          <cell r="C4506" t="str">
            <v xml:space="preserve">UN    </v>
          </cell>
          <cell r="D4506" t="str">
            <v>32,63</v>
          </cell>
        </row>
        <row r="4507">
          <cell r="A4507">
            <v>42707</v>
          </cell>
          <cell r="B4507" t="str">
            <v>TE, PVC, 90 GRAUS, BBB, JE, DN 100 MM, PARA TUBO CORRUGADO E/OU LISO, REDE COLETORA ESGOTO (NBR 10569</v>
          </cell>
          <cell r="C4507" t="str">
            <v xml:space="preserve">UN    </v>
          </cell>
          <cell r="D4507" t="str">
            <v>88,62</v>
          </cell>
        </row>
        <row r="4508">
          <cell r="A4508">
            <v>7069</v>
          </cell>
          <cell r="B4508" t="str">
            <v>TE, PVC, 90 GRAUS, BBB, JE, DN 150 MM, PARA REDE COLETORA ESGOTO (NBR 10569)</v>
          </cell>
          <cell r="C4508" t="str">
            <v xml:space="preserve">UN    </v>
          </cell>
          <cell r="D4508" t="str">
            <v>72,43</v>
          </cell>
        </row>
        <row r="4509">
          <cell r="A4509">
            <v>42708</v>
          </cell>
          <cell r="B4509" t="str">
            <v>TE, PVC, 90 GRAUS, BBB, JE, DN 150 MM, PARA TUBO CORRUGADO E/OU LISO, REDE COLETORA ESGOTO (NBR 10569)</v>
          </cell>
          <cell r="C4509" t="str">
            <v xml:space="preserve">UN    </v>
          </cell>
          <cell r="D4509" t="str">
            <v>232,62</v>
          </cell>
        </row>
        <row r="4510">
          <cell r="A4510">
            <v>7070</v>
          </cell>
          <cell r="B4510" t="str">
            <v>TE, PVC, 90 GRAUS, BBB, JE, DN 200 MM, PARA REDE COLETORA ESGOTO (NBR 10569)</v>
          </cell>
          <cell r="C4510" t="str">
            <v xml:space="preserve">UN    </v>
          </cell>
          <cell r="D4510" t="str">
            <v>103,71</v>
          </cell>
        </row>
        <row r="4511">
          <cell r="A4511">
            <v>42709</v>
          </cell>
          <cell r="B4511" t="str">
            <v>TE, PVC, 90 GRAUS, BBB, JE, DN 200 MM, PARA TUBO CORRUGADO E/OU LISO, REDE COLETORA ESGOTO (NBR 10569)</v>
          </cell>
          <cell r="C4511" t="str">
            <v xml:space="preserve">UN    </v>
          </cell>
          <cell r="D4511" t="str">
            <v>347,89</v>
          </cell>
        </row>
        <row r="4512">
          <cell r="A4512">
            <v>42710</v>
          </cell>
          <cell r="B4512" t="str">
            <v>TE, PVC, 90 GRAUS, BBB, JE, DN 250 MM, PARA TUBO CORRUGADO E/OU LISO, REDE COLETORA ESGOTO (NBR 10569)</v>
          </cell>
          <cell r="C4512" t="str">
            <v xml:space="preserve">UN    </v>
          </cell>
          <cell r="D4512" t="str">
            <v>1.000,02</v>
          </cell>
        </row>
        <row r="4513">
          <cell r="A4513">
            <v>42716</v>
          </cell>
          <cell r="B4513" t="str">
            <v>TE, PVC, 90 GRAUS, BBB, JE, DN 300 MM, PARA TUBO CORRUGADO E/OU LISO, REDE COLETORA ESGOTO (NBR 10569)</v>
          </cell>
          <cell r="C4513" t="str">
            <v xml:space="preserve">UN    </v>
          </cell>
          <cell r="D4513" t="str">
            <v>1.244,70</v>
          </cell>
        </row>
        <row r="4514">
          <cell r="A4514">
            <v>20172</v>
          </cell>
          <cell r="B4514" t="str">
            <v>TE, PVC, 90 GRAUS, BBP, JE, DN 100 MM, PARA REDE COLETORA ESGOTO (NBR 10569)</v>
          </cell>
          <cell r="C4514" t="str">
            <v xml:space="preserve">UN    </v>
          </cell>
          <cell r="D4514" t="str">
            <v>23,93</v>
          </cell>
        </row>
        <row r="4515">
          <cell r="A4515">
            <v>40945</v>
          </cell>
          <cell r="B4515" t="str">
            <v>TECNICO DE EDIFICACOES</v>
          </cell>
          <cell r="C4515" t="str">
            <v xml:space="preserve">H     </v>
          </cell>
          <cell r="D4515" t="str">
            <v>13,09</v>
          </cell>
        </row>
        <row r="4516">
          <cell r="A4516">
            <v>40946</v>
          </cell>
          <cell r="B4516" t="str">
            <v>TECNICO DE EDIFICACOES (MENSALISTA)</v>
          </cell>
          <cell r="C4516" t="str">
            <v xml:space="preserve">MES   </v>
          </cell>
          <cell r="D4516" t="str">
            <v>2.284,74</v>
          </cell>
        </row>
        <row r="4517">
          <cell r="A4517">
            <v>7153</v>
          </cell>
          <cell r="B4517" t="str">
            <v>TECNICO EM LABORATORIO E CAMPO DE CONSTRUCAO CIVIL</v>
          </cell>
          <cell r="C4517" t="str">
            <v xml:space="preserve">H     </v>
          </cell>
          <cell r="D4517" t="str">
            <v>19,16</v>
          </cell>
        </row>
        <row r="4518">
          <cell r="A4518">
            <v>41089</v>
          </cell>
          <cell r="B4518" t="str">
            <v>TECNICO EM LABORATORIO E CAMPO DE CONSTRUCAO CIVIL (MENSALISTA)</v>
          </cell>
          <cell r="C4518" t="str">
            <v xml:space="preserve">MES   </v>
          </cell>
          <cell r="D4518" t="str">
            <v>3.341,28</v>
          </cell>
        </row>
        <row r="4519">
          <cell r="A4519">
            <v>40943</v>
          </cell>
          <cell r="B4519" t="str">
            <v>TECNICO EM SEGURANCA DO TRABALHO</v>
          </cell>
          <cell r="C4519" t="str">
            <v xml:space="preserve">H     </v>
          </cell>
          <cell r="D4519" t="str">
            <v>18,56</v>
          </cell>
        </row>
        <row r="4520">
          <cell r="A4520">
            <v>40944</v>
          </cell>
          <cell r="B4520" t="str">
            <v>TECNICO EM SEGURANCA DO TRABALHO (MENSALISTA)</v>
          </cell>
          <cell r="C4520" t="str">
            <v xml:space="preserve">MES   </v>
          </cell>
          <cell r="D4520" t="str">
            <v>3.238,66</v>
          </cell>
        </row>
        <row r="4521">
          <cell r="A4521">
            <v>6175</v>
          </cell>
          <cell r="B4521" t="str">
            <v>TECNICO EM SONDAGEM</v>
          </cell>
          <cell r="C4521" t="str">
            <v xml:space="preserve">H     </v>
          </cell>
          <cell r="D4521" t="str">
            <v>14,93</v>
          </cell>
        </row>
        <row r="4522">
          <cell r="A4522">
            <v>41092</v>
          </cell>
          <cell r="B4522" t="str">
            <v>TECNICO EM SONDAGEM (MENSALISTA)</v>
          </cell>
          <cell r="C4522" t="str">
            <v xml:space="preserve">MES   </v>
          </cell>
          <cell r="D4522" t="str">
            <v>2.605,43</v>
          </cell>
        </row>
        <row r="4523">
          <cell r="A4523">
            <v>37712</v>
          </cell>
          <cell r="B4523" t="str">
            <v>TELA ARAME GALVANIZADO REVESTIDO COM POLIMERO, MALHA HEXAGONAL DUPLA TORCAO, 8 X 10 CM (ZN/AL REVESTIDO COM POLIMERO), FIO *2,4* MM</v>
          </cell>
          <cell r="C4523" t="str">
            <v xml:space="preserve">M2    </v>
          </cell>
          <cell r="D4523" t="str">
            <v>61,49</v>
          </cell>
        </row>
        <row r="4524">
          <cell r="A4524">
            <v>34547</v>
          </cell>
          <cell r="B4524" t="str">
            <v>TELA DE ACO SOLDADA GALVANIZADA/ZINCADA PARA ALVENARIA, FIO  D = *1,20 A 1,70* MM, MALHA 15 X 15 MM, (C X L) *50 X 12* CM</v>
          </cell>
          <cell r="C4524" t="str">
            <v xml:space="preserve">M     </v>
          </cell>
          <cell r="D4524" t="str">
            <v>2,56</v>
          </cell>
        </row>
        <row r="4525">
          <cell r="A4525">
            <v>34548</v>
          </cell>
          <cell r="B4525" t="str">
            <v>TELA DE ACO SOLDADA GALVANIZADA/ZINCADA PARA ALVENARIA, FIO  D = *1,20 A 1,70* MM, MALHA 15 X 15 MM, (C X L) *50 X 17,5* CM</v>
          </cell>
          <cell r="C4525" t="str">
            <v xml:space="preserve">M     </v>
          </cell>
          <cell r="D4525" t="str">
            <v>4,20</v>
          </cell>
        </row>
        <row r="4526">
          <cell r="A4526">
            <v>34558</v>
          </cell>
          <cell r="B4526" t="str">
            <v>TELA DE ACO SOLDADA GALVANIZADA/ZINCADA PARA ALVENARIA, FIO D = *1,20 A 1,70* MM, MALHA 15 X 15 MM, (C X L) *50 X 10,5* CM</v>
          </cell>
          <cell r="C4526" t="str">
            <v xml:space="preserve">M     </v>
          </cell>
          <cell r="D4526" t="str">
            <v>2,08</v>
          </cell>
        </row>
        <row r="4527">
          <cell r="A4527">
            <v>34550</v>
          </cell>
          <cell r="B4527" t="str">
            <v>TELA DE ACO SOLDADA GALVANIZADA/ZINCADA PARA ALVENARIA, FIO D = *1,20 A 1,70* MM, MALHA 15 X 15 MM, (C X L) *50 X 6* CM</v>
          </cell>
          <cell r="C4527" t="str">
            <v xml:space="preserve">M     </v>
          </cell>
          <cell r="D4527" t="str">
            <v>1,10</v>
          </cell>
        </row>
        <row r="4528">
          <cell r="A4528">
            <v>34557</v>
          </cell>
          <cell r="B4528" t="str">
            <v>TELA DE ACO SOLDADA GALVANIZADA/ZINCADA PARA ALVENARIA, FIO D = *1,20 A 1,70* MM, MALHA 15 X 15 MM, (C X L) *50 X 7,5* CM</v>
          </cell>
          <cell r="C4528" t="str">
            <v xml:space="preserve">M     </v>
          </cell>
          <cell r="D4528" t="str">
            <v>1,62</v>
          </cell>
        </row>
        <row r="4529">
          <cell r="A4529">
            <v>37411</v>
          </cell>
          <cell r="B4529" t="str">
            <v>TELA DE ACO SOLDADA GALVANIZADA/ZINCADA PARA ALVENARIA, FIO D = *1,24 MM, MALHA 25 X 25 MM</v>
          </cell>
          <cell r="C4529" t="str">
            <v xml:space="preserve">M2    </v>
          </cell>
          <cell r="D4529" t="str">
            <v>11,85</v>
          </cell>
        </row>
        <row r="4530">
          <cell r="A4530">
            <v>39508</v>
          </cell>
          <cell r="B4530" t="str">
            <v>TELA DE ACO SOLDADA NERVURADA, CA-60, L-159, (1,69 KG/M2), DIAMETRO DO FIO = 4,5 MM, LARGURA = 2,45 M, ESPACAMENTO DA MALHA = 30 X 10 CM</v>
          </cell>
          <cell r="C4530" t="str">
            <v xml:space="preserve">M2    </v>
          </cell>
          <cell r="D4530" t="str">
            <v>6,66</v>
          </cell>
        </row>
        <row r="4531">
          <cell r="A4531">
            <v>39507</v>
          </cell>
          <cell r="B4531" t="str">
            <v>TELA DE ACO SOLDADA NERVURADA, CA-60, Q-113, (1,8 KG/M2), DIAMETRO DO FIO = 3,8 MM, LARGURA = 2,45 M, ESPACAMENTO DA MALHA = 10 X 10 CM</v>
          </cell>
          <cell r="C4531" t="str">
            <v xml:space="preserve">M2    </v>
          </cell>
          <cell r="D4531" t="str">
            <v>9,93</v>
          </cell>
        </row>
        <row r="4532">
          <cell r="A4532">
            <v>7155</v>
          </cell>
          <cell r="B4532" t="str">
            <v>TELA DE ACO SOLDADA NERVURADA, CA-60, Q-138, (2,20 KG/M2), DIAMETRO DO FIO = 4,2 MM, LARGURA = 2,45 M, ESPACAMENTO DA MALHA = 10  X 10 CM</v>
          </cell>
          <cell r="C4532" t="str">
            <v xml:space="preserve">M2    </v>
          </cell>
          <cell r="D4532" t="str">
            <v>12,75</v>
          </cell>
        </row>
        <row r="4533">
          <cell r="A4533">
            <v>42406</v>
          </cell>
          <cell r="B4533" t="str">
            <v>TELA DE ACO SOLDADA NERVURADA, CA-60, Q-159, (2,52 KG/M2), DIAMETRO DO FIO = 4,5 MM, LARGURA =  2,45 M, ESPACAMENTO DA MALHA = 10 X 10 CM</v>
          </cell>
          <cell r="C4533" t="str">
            <v xml:space="preserve">M2    </v>
          </cell>
          <cell r="D4533" t="str">
            <v>14,62</v>
          </cell>
        </row>
        <row r="4534">
          <cell r="A4534">
            <v>7156</v>
          </cell>
          <cell r="B4534" t="str">
            <v>TELA DE ACO SOLDADA NERVURADA, CA-60, Q-196, (3,11 KG/M2), DIAMETRO DO FIO = 5,0 MM, LARGURA = 2,45 M, ESPACAMENTO DA MALHA = 10 X 10 CM</v>
          </cell>
          <cell r="C4534" t="str">
            <v xml:space="preserve">M2    </v>
          </cell>
          <cell r="D4534" t="str">
            <v>18,30</v>
          </cell>
        </row>
        <row r="4535">
          <cell r="A4535">
            <v>43127</v>
          </cell>
          <cell r="B4535" t="str">
            <v>TELA DE ACO SOLDADA NERVURADA, CA-60, Q-283 (4,48 KG/M2), DIAMETRO DO FIO = 6,0 MM, LARGURA = 2,45 X 6,00 M DE COMPRIMENTO, ESPACAMENTO DA MALHA = 10 X 10 CM</v>
          </cell>
          <cell r="C4535" t="str">
            <v xml:space="preserve">M2    </v>
          </cell>
          <cell r="D4535" t="str">
            <v>26,19</v>
          </cell>
        </row>
        <row r="4536">
          <cell r="A4536">
            <v>10917</v>
          </cell>
          <cell r="B4536" t="str">
            <v>TELA DE ACO SOLDADA NERVURADA, CA-60, Q-61, (0,97 KG/M2), DIAMETRO DO FIO = 3,4 MM, LARGURA = 2,45 M, ESPACAMENTO DA MALHA = 15 X 15 CM</v>
          </cell>
          <cell r="C4536" t="str">
            <v xml:space="preserve">M2    </v>
          </cell>
          <cell r="D4536" t="str">
            <v>5,52</v>
          </cell>
        </row>
        <row r="4537">
          <cell r="A4537">
            <v>21141</v>
          </cell>
          <cell r="B4537" t="str">
            <v>TELA DE ACO SOLDADA NERVURADA, CA-60, Q-92, (1,48 KG/M2), DIAMETRO DO FIO = 4,2 MM, LARGURA = 2,45 X 60 M DE COMPRIMENTO, ESPACAMENTO DA MALHA = 15  X 15 CM</v>
          </cell>
          <cell r="C4537" t="str">
            <v xml:space="preserve">M2    </v>
          </cell>
          <cell r="D4537" t="str">
            <v>8,55</v>
          </cell>
        </row>
        <row r="4538">
          <cell r="A4538">
            <v>39509</v>
          </cell>
          <cell r="B4538" t="str">
            <v>TELA DE ACO SOLDADA NERVURADA, CA-60, T-196, (2,11 KG/M2), DIAMETRO DO FIO = 5,0 MM, LARGURA = 2,45 M, ESPACAMENTO DA MALHA = 30 X 10 CM</v>
          </cell>
          <cell r="C4538" t="str">
            <v xml:space="preserve">M2    </v>
          </cell>
          <cell r="D4538" t="str">
            <v>8,23</v>
          </cell>
        </row>
        <row r="4539">
          <cell r="A4539">
            <v>25988</v>
          </cell>
          <cell r="B4539" t="str">
            <v>TELA DE ANIAGEM (JUTA)</v>
          </cell>
          <cell r="C4539" t="str">
            <v xml:space="preserve">M2    </v>
          </cell>
          <cell r="D4539" t="str">
            <v>11,22</v>
          </cell>
        </row>
        <row r="4540">
          <cell r="A4540">
            <v>7167</v>
          </cell>
          <cell r="B4540" t="str">
            <v>TELA DE ARAME GALVANIZADA QUADRANGULAR / LOSANGULAR, FIO 2,11 MM (14 BWG), MALHA 5 X 5 CM, H = 2 M</v>
          </cell>
          <cell r="C4540" t="str">
            <v xml:space="preserve">M2    </v>
          </cell>
          <cell r="D4540" t="str">
            <v>16,42</v>
          </cell>
        </row>
        <row r="4541">
          <cell r="A4541">
            <v>10928</v>
          </cell>
          <cell r="B4541" t="str">
            <v>TELA DE ARAME GALVANIZADA QUADRANGULAR / LOSANGULAR, FIO 2,11 MM (14 BWG), MALHA 8 X 8 CM, H = 2 M</v>
          </cell>
          <cell r="C4541" t="str">
            <v xml:space="preserve">M2    </v>
          </cell>
          <cell r="D4541" t="str">
            <v>9,43</v>
          </cell>
        </row>
        <row r="4542">
          <cell r="A4542">
            <v>10933</v>
          </cell>
          <cell r="B4542" t="str">
            <v>TELA DE ARAME GALVANIZADA QUADRANGULAR / LOSANGULAR, FIO 2,77 MM (12 BWG), MALHA 10 X 10 CM, H = 2 M</v>
          </cell>
          <cell r="C4542" t="str">
            <v xml:space="preserve">M2    </v>
          </cell>
          <cell r="D4542" t="str">
            <v>14,23</v>
          </cell>
        </row>
        <row r="4543">
          <cell r="A4543">
            <v>7158</v>
          </cell>
          <cell r="B4543" t="str">
            <v>TELA DE ARAME GALVANIZADA QUADRANGULAR / LOSANGULAR, FIO 2,77 MM (12 BWG), MALHA 5 X 5 CM, H = 2 M</v>
          </cell>
          <cell r="C4543" t="str">
            <v xml:space="preserve">M2    </v>
          </cell>
          <cell r="D4543" t="str">
            <v>24,14</v>
          </cell>
        </row>
        <row r="4544">
          <cell r="A4544">
            <v>10927</v>
          </cell>
          <cell r="B4544" t="str">
            <v>TELA DE ARAME GALVANIZADA QUADRANGULAR / LOSANGULAR, FIO 2,77 MM (12 BWG), MALHA 8 X 8 CM, H = 2 M</v>
          </cell>
          <cell r="C4544" t="str">
            <v xml:space="preserve">M2    </v>
          </cell>
          <cell r="D4544" t="str">
            <v>15,43</v>
          </cell>
        </row>
        <row r="4545">
          <cell r="A4545">
            <v>7162</v>
          </cell>
          <cell r="B4545" t="str">
            <v>TELA DE ARAME GALVANIZADA QUADRANGULAR / LOSANGULAR, FIO 3,4 MM (10 BWG), MALHA 5 X 5 CM, H = 2 M</v>
          </cell>
          <cell r="C4545" t="str">
            <v xml:space="preserve">M2    </v>
          </cell>
          <cell r="D4545" t="str">
            <v>37,77</v>
          </cell>
        </row>
        <row r="4546">
          <cell r="A4546">
            <v>10932</v>
          </cell>
          <cell r="B4546" t="str">
            <v>TELA DE ARAME GALVANIZADA QUADRANGULAR / LOSANGULAR, FIO 4,19 MM (8 BWG), MALHA 5 X 5 CM, H = 2 M</v>
          </cell>
          <cell r="C4546" t="str">
            <v xml:space="preserve">M2    </v>
          </cell>
          <cell r="D4546" t="str">
            <v>65,70</v>
          </cell>
        </row>
        <row r="4547">
          <cell r="A4547">
            <v>10937</v>
          </cell>
          <cell r="B4547" t="str">
            <v>TELA DE ARAME GALVANIZADA REVESTIDA EM PVC, QUADRANGULAR / LOSANGULAR, FIO 2,11 MM (14 BWG), BITOLA FINAL = *2,8* MM, MALHA *8 X 8* CM, H = 2 M</v>
          </cell>
          <cell r="C4547" t="str">
            <v xml:space="preserve">M2    </v>
          </cell>
          <cell r="D4547" t="str">
            <v>16,89</v>
          </cell>
        </row>
        <row r="4548">
          <cell r="A4548">
            <v>10935</v>
          </cell>
          <cell r="B4548" t="str">
            <v>TELA DE ARAME GALVANIZADA REVESTIDA EM PVC, QUADRANGULAR / LOSANGULAR, FIO 2,77 MM (12 BWG), BITOLA FINAL = *3,8* MM, MALHA 7,5 X 7,5 CM, H = 2 M</v>
          </cell>
          <cell r="C4548" t="str">
            <v xml:space="preserve">M2    </v>
          </cell>
          <cell r="D4548" t="str">
            <v>29,29</v>
          </cell>
        </row>
        <row r="4549">
          <cell r="A4549">
            <v>10931</v>
          </cell>
          <cell r="B4549" t="str">
            <v>TELA DE ARAME GALVANIZADA, HEXAGONAL, FIO 0,56 MM (24 BWG), MALHA 1/2", H = 1 M</v>
          </cell>
          <cell r="C4549" t="str">
            <v xml:space="preserve">M2    </v>
          </cell>
          <cell r="D4549" t="str">
            <v>8,24</v>
          </cell>
        </row>
        <row r="4550">
          <cell r="A4550">
            <v>7164</v>
          </cell>
          <cell r="B4550" t="str">
            <v>TELA DE ARAME ONDULADA, FIO *2,77* MM (12 BWG), MALHA 5 X 5 CM, H = 2 M</v>
          </cell>
          <cell r="C4550" t="str">
            <v xml:space="preserve">M2    </v>
          </cell>
          <cell r="D4550" t="str">
            <v>27,26</v>
          </cell>
        </row>
        <row r="4551">
          <cell r="A4551">
            <v>36887</v>
          </cell>
          <cell r="B4551" t="str">
            <v>TELA DE FIBRA DE VIDRO, ACABAMENTO ANTI-ALCALINO, MALHA 10 X 10 MM</v>
          </cell>
          <cell r="C4551" t="str">
            <v xml:space="preserve">M2    </v>
          </cell>
          <cell r="D4551" t="str">
            <v>14,07</v>
          </cell>
        </row>
        <row r="4552">
          <cell r="A4552">
            <v>34630</v>
          </cell>
          <cell r="B4552" t="str">
            <v>TELA EM MALHA HEXAGONAL DE DUPLA TORCAO 8 X 10 CM (ZN/AL REVESTIDO COM POLIMERO), FIO 2,7 MM, COM GEOMANTA OU BIOMANTA, DIMENSOES 4,0 X 2,0 X 0,6 M, COM INCLINACAO DE 70 GRAUS, PARA SOLO REFORCADO</v>
          </cell>
          <cell r="C4552" t="str">
            <v xml:space="preserve">UN    </v>
          </cell>
          <cell r="D4552" t="str">
            <v>999,44</v>
          </cell>
        </row>
        <row r="4553">
          <cell r="A4553">
            <v>7161</v>
          </cell>
          <cell r="B4553" t="str">
            <v>TELA EM METAL PARA ESTUQUE (DEPLOYE)</v>
          </cell>
          <cell r="C4553" t="str">
            <v xml:space="preserve">M2    </v>
          </cell>
          <cell r="D4553" t="str">
            <v>3,39</v>
          </cell>
        </row>
        <row r="4554">
          <cell r="A4554">
            <v>7170</v>
          </cell>
          <cell r="B4554" t="str">
            <v>TELA FACHADEIRA EM POLIETILENO, ROLO DE 3 X 100 M (L X C), COR BRANCA, SEM LOGOMARCA - PARA PROTECAO DE OBRAS</v>
          </cell>
          <cell r="C4554" t="str">
            <v xml:space="preserve">M2    </v>
          </cell>
          <cell r="D4554" t="str">
            <v>2,00</v>
          </cell>
        </row>
        <row r="4555">
          <cell r="A4555">
            <v>37524</v>
          </cell>
          <cell r="B4555" t="str">
            <v>TELA PLASTICA LARANJA, TIPO TAPUME PARA SINALIZACAO, MALHA RETANGULAR, ROLO 1.20 X 50 M (L X C)</v>
          </cell>
          <cell r="C4555" t="str">
            <v xml:space="preserve">M     </v>
          </cell>
          <cell r="D4555" t="str">
            <v>1,91</v>
          </cell>
        </row>
        <row r="4556">
          <cell r="A4556">
            <v>37525</v>
          </cell>
          <cell r="B4556" t="str">
            <v>TELA PLASTICA TECIDA LISTRADA BRANCA E LARANJA, TIPO GUARDA CORPO, EM POLIETILENO MONOFILADO, ROLO 1,20 X 50 M (L X C)</v>
          </cell>
          <cell r="C4556" t="str">
            <v xml:space="preserve">M     </v>
          </cell>
          <cell r="D4556" t="str">
            <v>2,28</v>
          </cell>
        </row>
        <row r="4557">
          <cell r="A4557">
            <v>36789</v>
          </cell>
          <cell r="B4557" t="str">
            <v>TELHA CERAMICA TIPO AMERICANA, COMPRIMENTO DE *45* CM, RENDIMENTO DE *12* TELHAS/M2</v>
          </cell>
          <cell r="C4557" t="str">
            <v xml:space="preserve">UN    </v>
          </cell>
          <cell r="D4557" t="str">
            <v>1,14</v>
          </cell>
        </row>
        <row r="4558">
          <cell r="A4558">
            <v>7173</v>
          </cell>
          <cell r="B4558" t="str">
            <v>TELHA DE BARRO / CERAMICA, NAO ESMALTADA, TIPO COLONIAL, CANAL, PLAN, PAULISTA, COMPRIMENTO DE *44 A 50* CM, RENDIMENTO DE COBERTURA DE *26* TELHAS/M2</v>
          </cell>
          <cell r="C4558" t="str">
            <v xml:space="preserve">MIL   </v>
          </cell>
          <cell r="D4558" t="str">
            <v>738,00</v>
          </cell>
        </row>
        <row r="4559">
          <cell r="A4559">
            <v>7175</v>
          </cell>
          <cell r="B4559" t="str">
            <v>TELHA DE BARRO / CERAMICA, TIPO ROMANA, AMERICANA, PORTUGUESA, FRANCESA, COMPRIMENTO DE *41* CM,  RENDIMENTO DE *16* TELHAS/M2</v>
          </cell>
          <cell r="C4559" t="str">
            <v xml:space="preserve">UN    </v>
          </cell>
          <cell r="D4559" t="str">
            <v>0,83</v>
          </cell>
        </row>
        <row r="4560">
          <cell r="A4560">
            <v>40741</v>
          </cell>
          <cell r="B4560" t="str">
            <v>TELHA DE CONCRETO TIPO CLASSICA, COR CINZA, COMPRIMENTO DE *42* CM,  RENDIMENTO DE *10* TELHAS/M2</v>
          </cell>
          <cell r="C4560" t="str">
            <v xml:space="preserve">UN    </v>
          </cell>
          <cell r="D4560" t="str">
            <v>2,02</v>
          </cell>
        </row>
        <row r="4561">
          <cell r="A4561">
            <v>7184</v>
          </cell>
          <cell r="B4561" t="str">
            <v>TELHA DE FIBRA DE VIDRO ONDULADA INCOLOR, E = 0,6 MM, DE *0,50 X 2,44* M</v>
          </cell>
          <cell r="C4561" t="str">
            <v xml:space="preserve">M2    </v>
          </cell>
          <cell r="D4561" t="str">
            <v>28,00</v>
          </cell>
        </row>
        <row r="4562">
          <cell r="A4562">
            <v>34458</v>
          </cell>
          <cell r="B4562" t="str">
            <v>TELHA DE FIBROCIMENTO E = 6 MM, DE 3,00 X 1,06 M (SEM AMIANTO)</v>
          </cell>
          <cell r="C4562" t="str">
            <v xml:space="preserve">UN    </v>
          </cell>
          <cell r="D4562" t="str">
            <v>158,79</v>
          </cell>
        </row>
        <row r="4563">
          <cell r="A4563">
            <v>34464</v>
          </cell>
          <cell r="B4563" t="str">
            <v>TELHA DE FIBROCIMENTO E = 6 MM, DE 4,10 X 1,06 M (SEM AMIANTO)</v>
          </cell>
          <cell r="C4563" t="str">
            <v xml:space="preserve">UN    </v>
          </cell>
          <cell r="D4563" t="str">
            <v>213,04</v>
          </cell>
        </row>
        <row r="4564">
          <cell r="A4564">
            <v>34468</v>
          </cell>
          <cell r="B4564" t="str">
            <v>TELHA DE FIBROCIMENTO E = 6 MM, DE 4,60 X 1,06 M (SEM AMIANTO)</v>
          </cell>
          <cell r="C4564" t="str">
            <v xml:space="preserve">UN    </v>
          </cell>
          <cell r="D4564" t="str">
            <v>245,86</v>
          </cell>
        </row>
        <row r="4565">
          <cell r="A4565">
            <v>34473</v>
          </cell>
          <cell r="B4565" t="str">
            <v>TELHA DE FIBROCIMENTO E = 8 MM, DE 3,00 X 1,06 M (SEM AMIANTO)</v>
          </cell>
          <cell r="C4565" t="str">
            <v xml:space="preserve">UN    </v>
          </cell>
          <cell r="D4565" t="str">
            <v>201,08</v>
          </cell>
        </row>
        <row r="4566">
          <cell r="A4566">
            <v>34480</v>
          </cell>
          <cell r="B4566" t="str">
            <v>TELHA DE FIBROCIMENTO E = 8 MM, DE 4,10 X 1,06 M (SEM AMIANTO)</v>
          </cell>
          <cell r="C4566" t="str">
            <v xml:space="preserve">UN    </v>
          </cell>
          <cell r="D4566" t="str">
            <v>274,21</v>
          </cell>
        </row>
        <row r="4567">
          <cell r="A4567">
            <v>34486</v>
          </cell>
          <cell r="B4567" t="str">
            <v>TELHA DE FIBROCIMENTO E = 8 MM, DE 4,60 X 1,06 M (SEM AMIANTO)</v>
          </cell>
          <cell r="C4567" t="str">
            <v xml:space="preserve">UN    </v>
          </cell>
          <cell r="D4567" t="str">
            <v>307,11</v>
          </cell>
        </row>
        <row r="4568">
          <cell r="A4568">
            <v>7202</v>
          </cell>
          <cell r="B4568" t="str">
            <v>TELHA DE FIBROCIMENTO E= 8 MM, DE *3,70 X 1,06* M (SEM AMIANTO)</v>
          </cell>
          <cell r="C4568" t="str">
            <v xml:space="preserve">M2    </v>
          </cell>
          <cell r="D4568" t="str">
            <v>62,93</v>
          </cell>
        </row>
        <row r="4569">
          <cell r="A4569">
            <v>7190</v>
          </cell>
          <cell r="B4569" t="str">
            <v>TELHA DE FIBROCIMENTO ONDULADA E = 4 MM, DE 1,22 X 0,50 M (SEM AMIANTO)</v>
          </cell>
          <cell r="C4569" t="str">
            <v xml:space="preserve">UN    </v>
          </cell>
          <cell r="D4569" t="str">
            <v>10,80</v>
          </cell>
        </row>
        <row r="4570">
          <cell r="A4570">
            <v>34417</v>
          </cell>
          <cell r="B4570" t="str">
            <v>TELHA DE FIBROCIMENTO ONDULADA E = 4 MM, DE 2,13 X 0,50 M (SEM AMIANTO)</v>
          </cell>
          <cell r="C4570" t="str">
            <v xml:space="preserve">UN    </v>
          </cell>
          <cell r="D4570" t="str">
            <v>18,77</v>
          </cell>
        </row>
        <row r="4571">
          <cell r="A4571">
            <v>7191</v>
          </cell>
          <cell r="B4571" t="str">
            <v>TELHA DE FIBROCIMENTO ONDULADA E = 4 MM, DE 2,44 X 0,50 M (SEM AMIANTO)</v>
          </cell>
          <cell r="C4571" t="str">
            <v xml:space="preserve">UN    </v>
          </cell>
          <cell r="D4571" t="str">
            <v>21,75</v>
          </cell>
        </row>
        <row r="4572">
          <cell r="A4572">
            <v>7213</v>
          </cell>
          <cell r="B4572" t="str">
            <v>TELHA DE FIBROCIMENTO ONDULADA E = 4 MM, DE 2,44 X 0,50 M (SEM AMIANTO)</v>
          </cell>
          <cell r="C4572" t="str">
            <v xml:space="preserve">M2    </v>
          </cell>
          <cell r="D4572" t="str">
            <v>17,82</v>
          </cell>
        </row>
        <row r="4573">
          <cell r="A4573">
            <v>7195</v>
          </cell>
          <cell r="B4573" t="str">
            <v>TELHA DE FIBROCIMENTO ONDULADA E = 6 MM, DE 1,53 X 1,10 M (SEM AMIANTO)</v>
          </cell>
          <cell r="C4573" t="str">
            <v xml:space="preserve">UN    </v>
          </cell>
          <cell r="D4573" t="str">
            <v>51,82</v>
          </cell>
        </row>
        <row r="4574">
          <cell r="A4574">
            <v>7186</v>
          </cell>
          <cell r="B4574" t="str">
            <v>TELHA DE FIBROCIMENTO ONDULADA E = 6 MM, DE 1,83 X 1,10 M (SEM AMIANTO)</v>
          </cell>
          <cell r="C4574" t="str">
            <v xml:space="preserve">UN    </v>
          </cell>
          <cell r="D4574" t="str">
            <v>62,00</v>
          </cell>
        </row>
        <row r="4575">
          <cell r="A4575">
            <v>7194</v>
          </cell>
          <cell r="B4575" t="str">
            <v>TELHA DE FIBROCIMENTO ONDULADA E = 6 MM, DE 2,44 X 1,10 M (SEM AMIANTO)</v>
          </cell>
          <cell r="C4575" t="str">
            <v xml:space="preserve">M2    </v>
          </cell>
          <cell r="D4575" t="str">
            <v>30,74</v>
          </cell>
        </row>
        <row r="4576">
          <cell r="A4576">
            <v>7207</v>
          </cell>
          <cell r="B4576" t="str">
            <v>TELHA DE FIBROCIMENTO ONDULADA E = 6 MM, DE 2,44 X 1,10 M (SEM AMIANTO)</v>
          </cell>
          <cell r="C4576" t="str">
            <v xml:space="preserve">UN    </v>
          </cell>
          <cell r="D4576" t="str">
            <v>82,52</v>
          </cell>
        </row>
        <row r="4577">
          <cell r="A4577">
            <v>7197</v>
          </cell>
          <cell r="B4577" t="str">
            <v>TELHA DE FIBROCIMENTO ONDULADA E = 6 MM, DE 3,66 X 1,10 M (SEM AMIANTO)</v>
          </cell>
          <cell r="C4577" t="str">
            <v xml:space="preserve">UN    </v>
          </cell>
          <cell r="D4577" t="str">
            <v>123,97</v>
          </cell>
        </row>
        <row r="4578">
          <cell r="A4578">
            <v>7192</v>
          </cell>
          <cell r="B4578" t="str">
            <v>TELHA DE FIBROCIMENTO ONDULADA E = 8 MM, DE 1,53 X 1,10 M (SEM AMIANTO)</v>
          </cell>
          <cell r="C4578" t="str">
            <v xml:space="preserve">UN    </v>
          </cell>
          <cell r="D4578" t="str">
            <v>68,18</v>
          </cell>
        </row>
        <row r="4579">
          <cell r="A4579">
            <v>7193</v>
          </cell>
          <cell r="B4579" t="str">
            <v>TELHA DE FIBROCIMENTO ONDULADA E = 8 MM, DE 1,83 X 1,10 M (SEM AMIANTO)</v>
          </cell>
          <cell r="C4579" t="str">
            <v xml:space="preserve">UN    </v>
          </cell>
          <cell r="D4579" t="str">
            <v>81,39</v>
          </cell>
        </row>
        <row r="4580">
          <cell r="A4580">
            <v>7189</v>
          </cell>
          <cell r="B4580" t="str">
            <v>TELHA DE FIBROCIMENTO ONDULADA E = 8 MM, DE 2,44 X 1,10 M (SEM AMIANTO)</v>
          </cell>
          <cell r="C4580" t="str">
            <v xml:space="preserve">UN    </v>
          </cell>
          <cell r="D4580" t="str">
            <v>114,32</v>
          </cell>
        </row>
        <row r="4581">
          <cell r="A4581">
            <v>7198</v>
          </cell>
          <cell r="B4581" t="str">
            <v>TELHA DE FIBROCIMENTO ONDULADA E = 8 MM, DE 3,66 X 1,10 M (SEM AMIANTO)</v>
          </cell>
          <cell r="C4581" t="str">
            <v xml:space="preserve">M2    </v>
          </cell>
          <cell r="D4581" t="str">
            <v>42,56</v>
          </cell>
        </row>
        <row r="4582">
          <cell r="A4582">
            <v>34402</v>
          </cell>
          <cell r="B4582" t="str">
            <v>TELHA DE FIBROCIMENTO ONDULADA E = 8 MM, DE 3,66 X 1,10 M (SEM AMIANTO)</v>
          </cell>
          <cell r="C4582" t="str">
            <v xml:space="preserve">UN    </v>
          </cell>
          <cell r="D4582" t="str">
            <v>171,36</v>
          </cell>
        </row>
        <row r="4583">
          <cell r="A4583">
            <v>7245</v>
          </cell>
          <cell r="B4583" t="str">
            <v>TELHA DE VIDRO TIPO FRANCESA, *39 X 23* CM</v>
          </cell>
          <cell r="C4583" t="str">
            <v xml:space="preserve">UN    </v>
          </cell>
          <cell r="D4583" t="str">
            <v>39,04</v>
          </cell>
        </row>
        <row r="4584">
          <cell r="A4584">
            <v>34425</v>
          </cell>
          <cell r="B4584" t="str">
            <v>TELHA ESTRUTURAL DE FIBROCIMENTO 1 ABA, DE 0,52 X 2,00 M (SEM AMIANTO)</v>
          </cell>
          <cell r="C4584" t="str">
            <v xml:space="preserve">UN    </v>
          </cell>
          <cell r="D4584" t="str">
            <v>105,96</v>
          </cell>
        </row>
        <row r="4585">
          <cell r="A4585">
            <v>7223</v>
          </cell>
          <cell r="B4585" t="str">
            <v>TELHA ESTRUTURAL DE FIBROCIMENTO 1 ABA, DE 0,52 X 2,50 M (SEM AMIANTO)</v>
          </cell>
          <cell r="C4585" t="str">
            <v xml:space="preserve">UN    </v>
          </cell>
          <cell r="D4585" t="str">
            <v>123,49</v>
          </cell>
        </row>
        <row r="4586">
          <cell r="A4586">
            <v>7234</v>
          </cell>
          <cell r="B4586" t="str">
            <v>TELHA ESTRUTURAL DE FIBROCIMENTO 1 ABA, DE 0,52 X 3,60 M (SEM AMIANTO)</v>
          </cell>
          <cell r="C4586" t="str">
            <v xml:space="preserve">UN    </v>
          </cell>
          <cell r="D4586" t="str">
            <v>178,13</v>
          </cell>
        </row>
        <row r="4587">
          <cell r="A4587">
            <v>7224</v>
          </cell>
          <cell r="B4587" t="str">
            <v>TELHA ESTRUTURAL DE FIBROCIMENTO 1 ABA, DE 0,52 X 4,00 M (SEM AMIANTO)</v>
          </cell>
          <cell r="C4587" t="str">
            <v xml:space="preserve">UN    </v>
          </cell>
          <cell r="D4587" t="str">
            <v>196,75</v>
          </cell>
        </row>
        <row r="4588">
          <cell r="A4588">
            <v>7221</v>
          </cell>
          <cell r="B4588" t="str">
            <v>TELHA ESTRUTURAL DE FIBROCIMENTO 1 ABA, DE 0,52 X 4,50 M (SEM AMIANTO)</v>
          </cell>
          <cell r="C4588" t="str">
            <v xml:space="preserve">M2    </v>
          </cell>
          <cell r="D4588" t="str">
            <v>95,66</v>
          </cell>
        </row>
        <row r="4589">
          <cell r="A4589">
            <v>7210</v>
          </cell>
          <cell r="B4589" t="str">
            <v>TELHA ESTRUTURAL DE FIBROCIMENTO 1 ABA, DE 0,52 X 4,50 M (SEM AMIANTO)</v>
          </cell>
          <cell r="C4589" t="str">
            <v xml:space="preserve">UN    </v>
          </cell>
          <cell r="D4589" t="str">
            <v>223,86</v>
          </cell>
        </row>
        <row r="4590">
          <cell r="A4590">
            <v>7225</v>
          </cell>
          <cell r="B4590" t="str">
            <v>TELHA ESTRUTURAL DE FIBROCIMENTO 1 ABA, DE 0,52 X 5,00 M (SEM AMIANTO)</v>
          </cell>
          <cell r="C4590" t="str">
            <v xml:space="preserve">UN    </v>
          </cell>
          <cell r="D4590" t="str">
            <v>248,75</v>
          </cell>
        </row>
        <row r="4591">
          <cell r="A4591">
            <v>7226</v>
          </cell>
          <cell r="B4591" t="str">
            <v>TELHA ESTRUTURAL DE FIBROCIMENTO 1 ABA, DE 0,52 X 5,50 M (SEM AMIANTO)</v>
          </cell>
          <cell r="C4591" t="str">
            <v xml:space="preserve">UN    </v>
          </cell>
          <cell r="D4591" t="str">
            <v>273,73</v>
          </cell>
        </row>
        <row r="4592">
          <cell r="A4592">
            <v>7236</v>
          </cell>
          <cell r="B4592" t="str">
            <v>TELHA ESTRUTURAL DE FIBROCIMENTO 1 ABA, DE 0,52 X 6,00 M (SEM AMIANTO)</v>
          </cell>
          <cell r="C4592" t="str">
            <v xml:space="preserve">UN    </v>
          </cell>
          <cell r="D4592" t="str">
            <v>298,54</v>
          </cell>
        </row>
        <row r="4593">
          <cell r="A4593">
            <v>7227</v>
          </cell>
          <cell r="B4593" t="str">
            <v>TELHA ESTRUTURAL DE FIBROCIMENTO 1 ABA, DE 0,52 X 6,50 M (SEM AMIANTO)</v>
          </cell>
          <cell r="C4593" t="str">
            <v xml:space="preserve">UN    </v>
          </cell>
          <cell r="D4593" t="str">
            <v>323,43</v>
          </cell>
        </row>
        <row r="4594">
          <cell r="A4594">
            <v>7212</v>
          </cell>
          <cell r="B4594" t="str">
            <v>TELHA ESTRUTURAL DE FIBROCIMENTO 1 ABA, DE 0,52 X 7,20 M (SEM AMIANTO)</v>
          </cell>
          <cell r="C4594" t="str">
            <v xml:space="preserve">UN    </v>
          </cell>
          <cell r="D4594" t="str">
            <v>358,11</v>
          </cell>
        </row>
        <row r="4595">
          <cell r="A4595">
            <v>7229</v>
          </cell>
          <cell r="B4595" t="str">
            <v>TELHA ESTRUTURAL DE FIBROCIMENTO 2 ABAS, DE 1,00 X 3,00 M (SEM AMIANTO)</v>
          </cell>
          <cell r="C4595" t="str">
            <v xml:space="preserve">UN    </v>
          </cell>
          <cell r="D4595" t="str">
            <v>236,82</v>
          </cell>
        </row>
        <row r="4596">
          <cell r="A4596">
            <v>7230</v>
          </cell>
          <cell r="B4596" t="str">
            <v>TELHA ESTRUTURAL DE FIBROCIMENTO 2 ABAS, DE 1,00 X 4,60 M (SEM AMIANTO)</v>
          </cell>
          <cell r="C4596" t="str">
            <v xml:space="preserve">UN    </v>
          </cell>
          <cell r="D4596" t="str">
            <v>377,38</v>
          </cell>
        </row>
        <row r="4597">
          <cell r="A4597">
            <v>7231</v>
          </cell>
          <cell r="B4597" t="str">
            <v>TELHA ESTRUTURAL DE FIBROCIMENTO 2 ABAS, DE 1,00 X 6,00 M (SEM AMIANTO)</v>
          </cell>
          <cell r="C4597" t="str">
            <v xml:space="preserve">UN    </v>
          </cell>
          <cell r="D4597" t="str">
            <v>495,62</v>
          </cell>
        </row>
        <row r="4598">
          <cell r="A4598">
            <v>7220</v>
          </cell>
          <cell r="B4598" t="str">
            <v>TELHA ESTRUTURAL DE FIBROCIMENTO 2 ABAS, DE 1,00 X 7,40 M (SEM AMIANTO)</v>
          </cell>
          <cell r="C4598" t="str">
            <v xml:space="preserve">UN    </v>
          </cell>
          <cell r="D4598" t="str">
            <v>609,32</v>
          </cell>
        </row>
        <row r="4599">
          <cell r="A4599">
            <v>34447</v>
          </cell>
          <cell r="B4599" t="str">
            <v>TELHA ESTRUTURAL DE FIBROCIMENTO 2 ABAS, DE 1,00 X 8,20 M (SEM AMIANTO)</v>
          </cell>
          <cell r="C4599" t="str">
            <v xml:space="preserve">UN    </v>
          </cell>
          <cell r="D4599" t="str">
            <v>678,19</v>
          </cell>
        </row>
        <row r="4600">
          <cell r="A4600">
            <v>7233</v>
          </cell>
          <cell r="B4600" t="str">
            <v>TELHA ESTRUTURAL DE FIBROCIMENTO 2 ABAS, DE 1,00 X 9,20 M (SEM AMIANTO)</v>
          </cell>
          <cell r="C4600" t="str">
            <v xml:space="preserve">UN    </v>
          </cell>
          <cell r="D4600" t="str">
            <v>759,26</v>
          </cell>
        </row>
        <row r="4601">
          <cell r="A4601">
            <v>40740</v>
          </cell>
          <cell r="B4601" t="str">
            <v>TELHA GALVALUME COM ISOLAMENTO TERMOACUSTICO EM ESPUMA RIGIDA DE POLIURETANO (PU) INJETADO, ESPESSURA DE 30 MM, DENSIDADE DE 35 KG/M3, COM DUAS FACES TRAPEZOIDAIS, ACABAMENTO NATURAL (NAO INCLUI ACESSORIOS DE FIXACAO)</v>
          </cell>
          <cell r="C4601" t="str">
            <v xml:space="preserve">M2    </v>
          </cell>
          <cell r="D4601" t="str">
            <v>131,78</v>
          </cell>
        </row>
        <row r="4602">
          <cell r="A4602">
            <v>25007</v>
          </cell>
          <cell r="B4602" t="str">
            <v>TELHA ONDULADA EM ACO ZINCADO, ALTURA DE 17 MM, ESPESSURA DE 0,50 MM, LARGURA UTIL DE APROXIMADAMENTE 985 MM, SEM PINTURA</v>
          </cell>
          <cell r="C4602" t="str">
            <v xml:space="preserve">M2    </v>
          </cell>
          <cell r="D4602" t="str">
            <v>37,71</v>
          </cell>
        </row>
        <row r="4603">
          <cell r="A4603">
            <v>43071</v>
          </cell>
          <cell r="B4603" t="str">
            <v>TELHA TERMOISOLANTE REVESTIDA EM ACO GALVALUME, COM FACE SUPERIOR EM TELHA TRAPEZOIDAL E FACE INFERIOR EM CHAPA PLANA (NÃO INCLUI ACESSORIOS DE FIXACAO), REVESTIMENTO COM ESPESSURA DE 0,50 MM COM PRE-PINTURA DE COR BRANCA NAS DUAS FACES, NUCLEO EM POLIISO</v>
          </cell>
          <cell r="C4603" t="str">
            <v xml:space="preserve">M2    </v>
          </cell>
          <cell r="D4603" t="str">
            <v>148,39</v>
          </cell>
        </row>
        <row r="4604">
          <cell r="A4604">
            <v>39520</v>
          </cell>
          <cell r="B4604" t="str">
            <v>TELHA TERMOISOLANTE REVESTIDA EM ACO GALVANIZADO, FACE SUPERIOR EM TELHA TRAPEZOIDAL E FACE INFERIOR EM CHAPA PLANA (SEM ACESSORIOS DE FIXACAO), REVESTIMENTO COM ESPESSURA DE 0,50 MM COM PRE-PINTURA NAS DUAS FACES, NUCLEO EM POLIESTIRENO (EPS) DE 30 MM</v>
          </cell>
          <cell r="C4604" t="str">
            <v xml:space="preserve">M2    </v>
          </cell>
          <cell r="D4604" t="str">
            <v>121,06</v>
          </cell>
        </row>
        <row r="4605">
          <cell r="A4605">
            <v>39521</v>
          </cell>
          <cell r="B4605" t="str">
            <v>TELHA TERMOISOLANTE REVESTIDA EM ACO GALVANIZADO, FACE SUPERIOR EM TELHA TRAPEZOIDAL E FACE INFERIOR EM CHAPA PLANA (SEM ACESSORIOS DE FIXACAO), REVESTIMENTO COM ESPESSURA DE 0,50 MM COM PRE-PINTURA NAS DUAS FACES, NUCLEO EM POLIESTIRENO (EPS) DE 50 MM</v>
          </cell>
          <cell r="C4605" t="str">
            <v xml:space="preserve">M2    </v>
          </cell>
          <cell r="D4605" t="str">
            <v>125,02</v>
          </cell>
        </row>
        <row r="4606">
          <cell r="A4606">
            <v>39522</v>
          </cell>
          <cell r="B4606" t="str">
            <v>TELHA TERMOISOLANTE REVESTIDA EM ACO GALVANIZADO, FACES SUPERIOR E INFERIOR EM TELHA TRAPEZOIDAL (SEM ACESSORIOS DE FIXACAO), REVESTIMENTO COM ESPESSURA DE 0,50 MM COM PRE-PINTURA NAS DUAS FACES, NUCLEO EM POLIESTIRENO (EPS) DE 50 MM</v>
          </cell>
          <cell r="C4606" t="str">
            <v xml:space="preserve">M2    </v>
          </cell>
          <cell r="D4606" t="str">
            <v>129,09</v>
          </cell>
        </row>
        <row r="4607">
          <cell r="A4607">
            <v>7243</v>
          </cell>
          <cell r="B4607" t="str">
            <v>TELHA TRAPEZOIDAL EM ACO ZINCADO, SEM PINTURA, ALTURA DE APROXIMADAMENTE 40 MM, ESPESSURA DE 0,50 MM E LARGURA UTIL DE 980 MM</v>
          </cell>
          <cell r="C4607" t="str">
            <v xml:space="preserve">M2    </v>
          </cell>
          <cell r="D4607" t="str">
            <v>39,40</v>
          </cell>
        </row>
        <row r="4608">
          <cell r="A4608">
            <v>11067</v>
          </cell>
          <cell r="B4608" t="str">
            <v>TELHA TRAPEZOIDAL EM ALUMINIO, ALTURA DE *38* MM E ESPESSURA DE 0,5 MM (LARGURA TOTAL DE 1056 MM E COMPRIMENTO DE 5000 MM)</v>
          </cell>
          <cell r="C4608" t="str">
            <v xml:space="preserve">UN    </v>
          </cell>
          <cell r="D4608" t="str">
            <v>277,77</v>
          </cell>
        </row>
        <row r="4609">
          <cell r="A4609">
            <v>11068</v>
          </cell>
          <cell r="B4609" t="str">
            <v>TELHA TRAPEZOIDAL EM ALUMINIO, ALTURA DE *38* MM E ESPESSURA DE 0,7 MM (LARGURA TOTAL DE 1056 MM E COMPRIMENTO DE 5000 MM)</v>
          </cell>
          <cell r="C4609" t="str">
            <v xml:space="preserve">UN    </v>
          </cell>
          <cell r="D4609" t="str">
            <v>350,91</v>
          </cell>
        </row>
        <row r="4610">
          <cell r="A4610">
            <v>7246</v>
          </cell>
          <cell r="B4610" t="str">
            <v>TELHA VIDRO TIPO CANAL OU COLONIAL, C = 46 A 50 CM</v>
          </cell>
          <cell r="C4610" t="str">
            <v xml:space="preserve">UN    </v>
          </cell>
          <cell r="D4610" t="str">
            <v>36,33</v>
          </cell>
        </row>
        <row r="4611">
          <cell r="A4611">
            <v>12869</v>
          </cell>
          <cell r="B4611" t="str">
            <v>TELHADOR</v>
          </cell>
          <cell r="C4611" t="str">
            <v xml:space="preserve">H     </v>
          </cell>
          <cell r="D4611" t="str">
            <v>13,20</v>
          </cell>
        </row>
        <row r="4612">
          <cell r="A4612">
            <v>41097</v>
          </cell>
          <cell r="B4612" t="str">
            <v>TELHADOR  (MENSALISTA)</v>
          </cell>
          <cell r="C4612" t="str">
            <v xml:space="preserve">MES   </v>
          </cell>
          <cell r="D4612" t="str">
            <v>2.303,37</v>
          </cell>
        </row>
        <row r="4613">
          <cell r="A4613">
            <v>1574</v>
          </cell>
          <cell r="B4613" t="str">
            <v>TERMINAL A COMPRESSAO EM COBRE ESTANHADO PARA CABO 10 MM2, 1 FURO E 1 COMPRESSAO, PARA PARAFUSO DE FIXACAO M6</v>
          </cell>
          <cell r="C4613" t="str">
            <v xml:space="preserve">UN    </v>
          </cell>
          <cell r="D4613" t="str">
            <v>1,18</v>
          </cell>
        </row>
        <row r="4614">
          <cell r="A4614">
            <v>1581</v>
          </cell>
          <cell r="B4614" t="str">
            <v>TERMINAL A COMPRESSAO EM COBRE ESTANHADO PARA CABO 120 MM2, 1 FURO E 1 COMPRESSAO, PARA PARAFUSO DE FIXACAO M12</v>
          </cell>
          <cell r="C4614" t="str">
            <v xml:space="preserve">UN    </v>
          </cell>
          <cell r="D4614" t="str">
            <v>8,23</v>
          </cell>
        </row>
        <row r="4615">
          <cell r="A4615">
            <v>1575</v>
          </cell>
          <cell r="B4615" t="str">
            <v>TERMINAL A COMPRESSAO EM COBRE ESTANHADO PARA CABO 16 MM2, 1 FURO E 1 COMPRESSAO, PARA PARAFUSO DE FIXACAO M6</v>
          </cell>
          <cell r="C4615" t="str">
            <v xml:space="preserve">UN    </v>
          </cell>
          <cell r="D4615" t="str">
            <v>1,41</v>
          </cell>
        </row>
        <row r="4616">
          <cell r="A4616">
            <v>1570</v>
          </cell>
          <cell r="B4616" t="str">
            <v>TERMINAL A COMPRESSAO EM COBRE ESTANHADO PARA CABO 2,5 MM2, 1 FURO E 1 COMPRESSAO, PARA PARAFUSO DE FIXACAO M5</v>
          </cell>
          <cell r="C4616" t="str">
            <v xml:space="preserve">UN    </v>
          </cell>
          <cell r="D4616" t="str">
            <v>0,70</v>
          </cell>
        </row>
        <row r="4617">
          <cell r="A4617">
            <v>1576</v>
          </cell>
          <cell r="B4617" t="str">
            <v>TERMINAL A COMPRESSAO EM COBRE ESTANHADO PARA CABO 25 MM2, 1 FURO E 1 COMPRESSAO, PARA PARAFUSO DE FIXACAO M8</v>
          </cell>
          <cell r="C4617" t="str">
            <v xml:space="preserve">UN    </v>
          </cell>
          <cell r="D4617" t="str">
            <v>1,95</v>
          </cell>
        </row>
        <row r="4618">
          <cell r="A4618">
            <v>1577</v>
          </cell>
          <cell r="B4618" t="str">
            <v>TERMINAL A COMPRESSAO EM COBRE ESTANHADO PARA CABO 35 MM2, 1 FURO E 1 COMPRESSAO, PARA PARAFUSO DE FIXACAO M8</v>
          </cell>
          <cell r="C4618" t="str">
            <v xml:space="preserve">UN    </v>
          </cell>
          <cell r="D4618" t="str">
            <v>2,20</v>
          </cell>
        </row>
        <row r="4619">
          <cell r="A4619">
            <v>1571</v>
          </cell>
          <cell r="B4619" t="str">
            <v>TERMINAL A COMPRESSAO EM COBRE ESTANHADO PARA CABO 4 MM2, 1 FURO E 1 COMPRESSAO, PARA PARAFUSO DE FIXACAO M5</v>
          </cell>
          <cell r="C4619" t="str">
            <v xml:space="preserve">UN    </v>
          </cell>
          <cell r="D4619" t="str">
            <v>0,92</v>
          </cell>
        </row>
        <row r="4620">
          <cell r="A4620">
            <v>1578</v>
          </cell>
          <cell r="B4620" t="str">
            <v>TERMINAL A COMPRESSAO EM COBRE ESTANHADO PARA CABO 50 MM2, 1 FURO E 1 COMPRESSAO, PARA PARAFUSO DE FIXACAO M8</v>
          </cell>
          <cell r="C4620" t="str">
            <v xml:space="preserve">UN    </v>
          </cell>
          <cell r="D4620" t="str">
            <v>3,81</v>
          </cell>
        </row>
        <row r="4621">
          <cell r="A4621">
            <v>1573</v>
          </cell>
          <cell r="B4621" t="str">
            <v>TERMINAL A COMPRESSAO EM COBRE ESTANHADO PARA CABO 6 MM2, 1 FURO E 1 COMPRESSAO, PARA PARAFUSO DE FIXACAO M6</v>
          </cell>
          <cell r="C4621" t="str">
            <v xml:space="preserve">UN    </v>
          </cell>
          <cell r="D4621" t="str">
            <v>1,10</v>
          </cell>
        </row>
        <row r="4622">
          <cell r="A4622">
            <v>1579</v>
          </cell>
          <cell r="B4622" t="str">
            <v>TERMINAL A COMPRESSAO EM COBRE ESTANHADO PARA CABO 70 MM2, 1 FURO E 1 COMPRESSAO, PARA PARAFUSO DE FIXACAO M10</v>
          </cell>
          <cell r="C4622" t="str">
            <v xml:space="preserve">UN    </v>
          </cell>
          <cell r="D4622" t="str">
            <v>4,75</v>
          </cell>
        </row>
        <row r="4623">
          <cell r="A4623">
            <v>1580</v>
          </cell>
          <cell r="B4623" t="str">
            <v>TERMINAL A COMPRESSAO EM COBRE ESTANHADO PARA CABO 95 MM2, 1 FURO E 1 COMPRESSAO, PARA PARAFUSO DE FIXACAO M12</v>
          </cell>
          <cell r="C4623" t="str">
            <v xml:space="preserve">UN    </v>
          </cell>
          <cell r="D4623" t="str">
            <v>5,85</v>
          </cell>
        </row>
        <row r="4624">
          <cell r="A4624">
            <v>7571</v>
          </cell>
          <cell r="B4624" t="str">
            <v>TERMINAL AEREO EM ACO GALVANIZADO DN 5/16", COMPRIMENTO DE 350MM, COM BASE DE FIXACAO HORIZONTAL</v>
          </cell>
          <cell r="C4624" t="str">
            <v xml:space="preserve">UN    </v>
          </cell>
          <cell r="D4624" t="str">
            <v>11,07</v>
          </cell>
        </row>
        <row r="4625">
          <cell r="A4625">
            <v>39321</v>
          </cell>
          <cell r="B4625" t="str">
            <v>TERMINAL DE VENTILACAO, 100 MM, SERIE NORMAL, ESGOTO PREDIAL</v>
          </cell>
          <cell r="C4625" t="str">
            <v xml:space="preserve">UN    </v>
          </cell>
          <cell r="D4625" t="str">
            <v>10,26</v>
          </cell>
        </row>
        <row r="4626">
          <cell r="A4626">
            <v>39319</v>
          </cell>
          <cell r="B4626" t="str">
            <v>TERMINAL DE VENTILACAO, 50 MM, SERIE NORMAL, ESGOTO PREDIAL</v>
          </cell>
          <cell r="C4626" t="str">
            <v xml:space="preserve">UN    </v>
          </cell>
          <cell r="D4626" t="str">
            <v>4,01</v>
          </cell>
        </row>
        <row r="4627">
          <cell r="A4627">
            <v>39320</v>
          </cell>
          <cell r="B4627" t="str">
            <v>TERMINAL DE VENTILACAO, 75 MM, SERIE NORMAL, ESGOTO PREDIAL</v>
          </cell>
          <cell r="C4627" t="str">
            <v xml:space="preserve">UN    </v>
          </cell>
          <cell r="D4627" t="str">
            <v>6,66</v>
          </cell>
        </row>
        <row r="4628">
          <cell r="A4628">
            <v>1591</v>
          </cell>
          <cell r="B4628" t="str">
            <v>TERMINAL METALICO A PRESSAO PARA 1 CABO DE 120 MM2, COM 1 FURO DE FIXACAO</v>
          </cell>
          <cell r="C4628" t="str">
            <v xml:space="preserve">UN    </v>
          </cell>
          <cell r="D4628" t="str">
            <v>18,15</v>
          </cell>
        </row>
        <row r="4629">
          <cell r="A4629">
            <v>1547</v>
          </cell>
          <cell r="B4629" t="str">
            <v>TERMINAL METALICO A PRESSAO PARA 1 CABO DE 150 A 185 MM2, COM 2 FUROS PARA FIXACAO</v>
          </cell>
          <cell r="C4629" t="str">
            <v xml:space="preserve">UN    </v>
          </cell>
          <cell r="D4629" t="str">
            <v>95,12</v>
          </cell>
        </row>
        <row r="4630">
          <cell r="A4630">
            <v>38196</v>
          </cell>
          <cell r="B4630" t="str">
            <v>TERMINAL METALICO A PRESSAO PARA 1 CABO DE 150 MM2, COM 1 FURO DE FIXACAO</v>
          </cell>
          <cell r="C4630" t="str">
            <v xml:space="preserve">UN    </v>
          </cell>
          <cell r="D4630" t="str">
            <v>18,52</v>
          </cell>
        </row>
        <row r="4631">
          <cell r="A4631">
            <v>1543</v>
          </cell>
          <cell r="B4631" t="str">
            <v>TERMINAL METALICO A PRESSAO PARA 1 CABO DE 16 A 25 MM2, COM 2 FUROS PARA FIXACAO</v>
          </cell>
          <cell r="C4631" t="str">
            <v xml:space="preserve">UN    </v>
          </cell>
          <cell r="D4631" t="str">
            <v>19,69</v>
          </cell>
        </row>
        <row r="4632">
          <cell r="A4632">
            <v>1585</v>
          </cell>
          <cell r="B4632" t="str">
            <v>TERMINAL METALICO A PRESSAO PARA 1 CABO DE 16 MM2, COM 1 FURO DE FIXACAO</v>
          </cell>
          <cell r="C4632" t="str">
            <v xml:space="preserve">UN    </v>
          </cell>
          <cell r="D4632" t="str">
            <v>3,81</v>
          </cell>
        </row>
        <row r="4633">
          <cell r="A4633">
            <v>1593</v>
          </cell>
          <cell r="B4633" t="str">
            <v>TERMINAL METALICO A PRESSAO PARA 1 CABO DE 185 MM2, COM 1 FURO DE FIXACAO</v>
          </cell>
          <cell r="C4633" t="str">
            <v xml:space="preserve">UN    </v>
          </cell>
          <cell r="D4633" t="str">
            <v>20,25</v>
          </cell>
        </row>
        <row r="4634">
          <cell r="A4634">
            <v>11838</v>
          </cell>
          <cell r="B4634" t="str">
            <v>TERMINAL METALICO A PRESSAO PARA 1 CABO DE 240 MM2, COM 1 FURO DE FIXACAO</v>
          </cell>
          <cell r="C4634" t="str">
            <v xml:space="preserve">UN    </v>
          </cell>
          <cell r="D4634" t="str">
            <v>26,71</v>
          </cell>
        </row>
        <row r="4635">
          <cell r="A4635">
            <v>1594</v>
          </cell>
          <cell r="B4635" t="str">
            <v>TERMINAL METALICO A PRESSAO PARA 1 CABO DE 25 A 35 MM2, COM 2 FUROS PARA FIXACAO</v>
          </cell>
          <cell r="C4635" t="str">
            <v xml:space="preserve">UN    </v>
          </cell>
          <cell r="D4635" t="str">
            <v>27,01</v>
          </cell>
        </row>
        <row r="4636">
          <cell r="A4636">
            <v>1586</v>
          </cell>
          <cell r="B4636" t="str">
            <v>TERMINAL METALICO A PRESSAO PARA 1 CABO DE 25 MM2, COM 1 FURO DE FIXACAO</v>
          </cell>
          <cell r="C4636" t="str">
            <v xml:space="preserve">UN    </v>
          </cell>
          <cell r="D4636" t="str">
            <v>4,82</v>
          </cell>
        </row>
        <row r="4637">
          <cell r="A4637">
            <v>11839</v>
          </cell>
          <cell r="B4637" t="str">
            <v>TERMINAL METALICO A PRESSAO PARA 1 CABO DE 300 MM2, COM 1 FURO DE FIXACAO</v>
          </cell>
          <cell r="C4637" t="str">
            <v xml:space="preserve">UN    </v>
          </cell>
          <cell r="D4637" t="str">
            <v>38,87</v>
          </cell>
        </row>
        <row r="4638">
          <cell r="A4638">
            <v>1587</v>
          </cell>
          <cell r="B4638" t="str">
            <v>TERMINAL METALICO A PRESSAO PARA 1 CABO DE 35 MM2, COM 1 FURO DE FIXACAO</v>
          </cell>
          <cell r="C4638" t="str">
            <v xml:space="preserve">UN    </v>
          </cell>
          <cell r="D4638" t="str">
            <v>4,91</v>
          </cell>
        </row>
        <row r="4639">
          <cell r="A4639">
            <v>1545</v>
          </cell>
          <cell r="B4639" t="str">
            <v>TERMINAL METALICO A PRESSAO PARA 1 CABO DE 50 A 70 MM2, COM 2 FUROS PARA FIXACAO</v>
          </cell>
          <cell r="C4639" t="str">
            <v xml:space="preserve">UN    </v>
          </cell>
          <cell r="D4639" t="str">
            <v>46,65</v>
          </cell>
        </row>
        <row r="4640">
          <cell r="A4640">
            <v>1588</v>
          </cell>
          <cell r="B4640" t="str">
            <v>TERMINAL METALICO A PRESSAO PARA 1 CABO DE 50 MM2, COM 1 FURO DE FIXACAO</v>
          </cell>
          <cell r="C4640" t="str">
            <v xml:space="preserve">UN    </v>
          </cell>
          <cell r="D4640" t="str">
            <v>6,74</v>
          </cell>
        </row>
        <row r="4641">
          <cell r="A4641">
            <v>1535</v>
          </cell>
          <cell r="B4641" t="str">
            <v>TERMINAL METALICO A PRESSAO PARA 1 CABO DE 6 A 10 MM2, COM 1 FURO DE FIXACAO</v>
          </cell>
          <cell r="C4641" t="str">
            <v xml:space="preserve">UN    </v>
          </cell>
          <cell r="D4641" t="str">
            <v>3,88</v>
          </cell>
        </row>
        <row r="4642">
          <cell r="A4642">
            <v>1589</v>
          </cell>
          <cell r="B4642" t="str">
            <v>TERMINAL METALICO A PRESSAO PARA 1 CABO DE 70 MM2, COM 1 FURO DE FIXACAO</v>
          </cell>
          <cell r="C4642" t="str">
            <v xml:space="preserve">UN    </v>
          </cell>
          <cell r="D4642" t="str">
            <v>6,95</v>
          </cell>
        </row>
        <row r="4643">
          <cell r="A4643">
            <v>1546</v>
          </cell>
          <cell r="B4643" t="str">
            <v>TERMINAL METALICO A PRESSAO PARA 1 CABO DE 95 A 120 MM2, COM 2 FUROS PARA FIXACAO</v>
          </cell>
          <cell r="C4643" t="str">
            <v xml:space="preserve">UN    </v>
          </cell>
          <cell r="D4643" t="str">
            <v>78,72</v>
          </cell>
        </row>
        <row r="4644">
          <cell r="A4644">
            <v>1590</v>
          </cell>
          <cell r="B4644" t="str">
            <v>TERMINAL METALICO A PRESSAO PARA 1 CABO DE 95 MM2, COM 1 FURO DE FIXACAO</v>
          </cell>
          <cell r="C4644" t="str">
            <v xml:space="preserve">UN    </v>
          </cell>
          <cell r="D4644" t="str">
            <v>12,24</v>
          </cell>
        </row>
        <row r="4645">
          <cell r="A4645">
            <v>1542</v>
          </cell>
          <cell r="B4645" t="str">
            <v>TERMINAL METALICO A PRESSAO 1 CABO, PARA CABOS DE 4 A 10 MM2, COM 2 FUROS PARA FIXACAO</v>
          </cell>
          <cell r="C4645" t="str">
            <v xml:space="preserve">UN    </v>
          </cell>
          <cell r="D4645" t="str">
            <v>16,22</v>
          </cell>
        </row>
        <row r="4646">
          <cell r="A4646">
            <v>38415</v>
          </cell>
          <cell r="B4646" t="str">
            <v>TERMOFUSORA PARA TUBOS E CONEXOES EM PPR COM DIAMETROS DE 20 A 63 MM, POTENCIA DE 800 W, TENSAO 220 V</v>
          </cell>
          <cell r="C4646" t="str">
            <v xml:space="preserve">UN    </v>
          </cell>
          <cell r="D4646" t="str">
            <v>870,34</v>
          </cell>
        </row>
        <row r="4647">
          <cell r="A4647">
            <v>38414</v>
          </cell>
          <cell r="B4647" t="str">
            <v>TERMOFUSORA PARA TUBOS E CONEXOES EM PPR COM DIAMETROS DE 75 A 110 MM, POTENCIA DE *1100* W, TENSAO 220 V</v>
          </cell>
          <cell r="C4647" t="str">
            <v xml:space="preserve">UN    </v>
          </cell>
          <cell r="D4647" t="str">
            <v>1.221,53</v>
          </cell>
        </row>
        <row r="4648">
          <cell r="A4648">
            <v>38128</v>
          </cell>
          <cell r="B4648" t="str">
            <v>TERRA VEGETAL (ENSACADA)</v>
          </cell>
          <cell r="C4648" t="str">
            <v xml:space="preserve">KG    </v>
          </cell>
          <cell r="D4648" t="str">
            <v>0,78</v>
          </cell>
        </row>
        <row r="4649">
          <cell r="A4649">
            <v>7253</v>
          </cell>
          <cell r="B4649" t="str">
            <v>TERRA VEGETAL (GRANEL)</v>
          </cell>
          <cell r="C4649" t="str">
            <v xml:space="preserve">M3    </v>
          </cell>
          <cell r="D4649" t="str">
            <v>167,14</v>
          </cell>
        </row>
        <row r="4650">
          <cell r="A4650">
            <v>4806</v>
          </cell>
          <cell r="B4650" t="str">
            <v>TESTEIRA ANTIDERRAPANTE PARA PISO VINILICO *5 X 2,5* CM, E = 2 MM</v>
          </cell>
          <cell r="C4650" t="str">
            <v xml:space="preserve">M     </v>
          </cell>
          <cell r="D4650" t="str">
            <v>16,25</v>
          </cell>
        </row>
        <row r="4651">
          <cell r="A4651">
            <v>34401</v>
          </cell>
          <cell r="B4651" t="str">
            <v>TIJOLO CERAMICO LAMINADO 5,5 X 11 X 23 CM (L X A X C)</v>
          </cell>
          <cell r="C4651" t="str">
            <v xml:space="preserve">UN    </v>
          </cell>
          <cell r="D4651" t="str">
            <v>1,24</v>
          </cell>
        </row>
        <row r="4652">
          <cell r="A4652">
            <v>7260</v>
          </cell>
          <cell r="B4652" t="str">
            <v>TIJOLO CERAMICO MACICO APARENTE *6 X 12 X 24* CM (L X A X C)</v>
          </cell>
          <cell r="C4652" t="str">
            <v xml:space="preserve">UN    </v>
          </cell>
          <cell r="D4652" t="str">
            <v>1,10</v>
          </cell>
        </row>
        <row r="4653">
          <cell r="A4653">
            <v>7256</v>
          </cell>
          <cell r="B4653" t="str">
            <v>TIJOLO CERAMICO MACICO APARENTE 2 FUROS, *6,5 X 10 X 20* CM (L X A X C)</v>
          </cell>
          <cell r="C4653" t="str">
            <v xml:space="preserve">UN    </v>
          </cell>
          <cell r="D4653" t="str">
            <v>1,09</v>
          </cell>
        </row>
        <row r="4654">
          <cell r="A4654">
            <v>7258</v>
          </cell>
          <cell r="B4654" t="str">
            <v>TIJOLO CERAMICO MACICO COMUM *5 X 10 X 20* CM (L X A X C)</v>
          </cell>
          <cell r="C4654" t="str">
            <v xml:space="preserve">UN    </v>
          </cell>
          <cell r="D4654" t="str">
            <v>0,45</v>
          </cell>
        </row>
        <row r="4655">
          <cell r="A4655">
            <v>34400</v>
          </cell>
          <cell r="B4655" t="str">
            <v>TIJOLO CERAMICO REFRATARIO 2,5 X 11,4 X 22,9 CM (L X A X C)</v>
          </cell>
          <cell r="C4655" t="str">
            <v xml:space="preserve">UN    </v>
          </cell>
          <cell r="D4655" t="str">
            <v>1,91</v>
          </cell>
        </row>
        <row r="4656">
          <cell r="A4656">
            <v>10617</v>
          </cell>
          <cell r="B4656" t="str">
            <v>TIJOLO CERAMICO REFRATARIO 6,3 X 11,4 X 22,9 CM (L X A X C)</v>
          </cell>
          <cell r="C4656" t="str">
            <v xml:space="preserve">UN    </v>
          </cell>
          <cell r="D4656" t="str">
            <v>3,66</v>
          </cell>
        </row>
        <row r="4657">
          <cell r="A4657">
            <v>7274</v>
          </cell>
          <cell r="B4657" t="str">
            <v>TIL PARA LIGACAO PREDIAL, EM PVC, JE, BBB, DN 100 X 100 MM, PARA REDE COLETORA ESGOTO (NBR 10569)</v>
          </cell>
          <cell r="C4657" t="str">
            <v xml:space="preserve">UN    </v>
          </cell>
          <cell r="D4657" t="str">
            <v>28,80</v>
          </cell>
        </row>
        <row r="4658">
          <cell r="A4658">
            <v>11663</v>
          </cell>
          <cell r="B4658" t="str">
            <v>TIL TUBO QUEDA, EM PVC, JE, BBB, DN 100 X 100 MM, PARA REDE COLETORA DE ESGOTO (NBR 10569)</v>
          </cell>
          <cell r="C4658" t="str">
            <v xml:space="preserve">UN    </v>
          </cell>
          <cell r="D4658" t="str">
            <v>236,91</v>
          </cell>
        </row>
        <row r="4659">
          <cell r="A4659">
            <v>154</v>
          </cell>
          <cell r="B4659" t="str">
            <v>TINTA / REVESTIMENTO A BASE DE RESINA EPOXI COM ALCATRAO, BICOMPONENTE</v>
          </cell>
          <cell r="C4659" t="str">
            <v xml:space="preserve">L     </v>
          </cell>
          <cell r="D4659" t="str">
            <v>69,96</v>
          </cell>
        </row>
        <row r="4660">
          <cell r="A4660">
            <v>38121</v>
          </cell>
          <cell r="B4660" t="str">
            <v>TINTA A BASE DE RESINA ACRILICA EMULSIONADA EM AGUA, PARA SINALIZACAO HORIZONTAL VIARIA (NBR 13699)</v>
          </cell>
          <cell r="C4660" t="str">
            <v xml:space="preserve">L     </v>
          </cell>
          <cell r="D4660" t="str">
            <v>10,49</v>
          </cell>
        </row>
        <row r="4661">
          <cell r="A4661">
            <v>7343</v>
          </cell>
          <cell r="B4661" t="str">
            <v>TINTA A BASE DE RESINA ACRILICA, PARA SINALIZACAO HORIZONTAL VIARIA (NBR 11862)</v>
          </cell>
          <cell r="C4661" t="str">
            <v xml:space="preserve">L     </v>
          </cell>
          <cell r="D4661" t="str">
            <v>10,63</v>
          </cell>
        </row>
        <row r="4662">
          <cell r="A4662">
            <v>7350</v>
          </cell>
          <cell r="B4662" t="str">
            <v>TINTA ACRILICA PARA CERAMICA</v>
          </cell>
          <cell r="C4662" t="str">
            <v xml:space="preserve">L     </v>
          </cell>
          <cell r="D4662" t="str">
            <v>28,73</v>
          </cell>
        </row>
        <row r="4663">
          <cell r="A4663">
            <v>7348</v>
          </cell>
          <cell r="B4663" t="str">
            <v>TINTA ACRILICA PREMIUM PARA PISO</v>
          </cell>
          <cell r="C4663" t="str">
            <v xml:space="preserve">L     </v>
          </cell>
          <cell r="D4663" t="str">
            <v>16,11</v>
          </cell>
        </row>
        <row r="4664">
          <cell r="A4664">
            <v>7356</v>
          </cell>
          <cell r="B4664" t="str">
            <v>TINTA ACRILICA PREMIUM, COR BRANCO FOSCO</v>
          </cell>
          <cell r="C4664" t="str">
            <v xml:space="preserve">L     </v>
          </cell>
          <cell r="D4664" t="str">
            <v>24,15</v>
          </cell>
        </row>
        <row r="4665">
          <cell r="A4665">
            <v>7313</v>
          </cell>
          <cell r="B4665" t="str">
            <v>TINTA ASFALTICA IMPERMEABILIZANTE DILUIDA EM SOLVENTE, PARA MATERIAIS CIMENTICIOS, METAL E MADEIRA</v>
          </cell>
          <cell r="C4665" t="str">
            <v xml:space="preserve">L     </v>
          </cell>
          <cell r="D4665" t="str">
            <v>15,35</v>
          </cell>
        </row>
        <row r="4666">
          <cell r="A4666">
            <v>7319</v>
          </cell>
          <cell r="B4666" t="str">
            <v>TINTA ASFALTICA IMPERMEABILIZANTE DISPERSA EM AGUA, PARA MATERIAIS CIMENTICIOS</v>
          </cell>
          <cell r="C4666" t="str">
            <v xml:space="preserve">L     </v>
          </cell>
          <cell r="D4666" t="str">
            <v>8,78</v>
          </cell>
        </row>
        <row r="4667">
          <cell r="A4667">
            <v>38119</v>
          </cell>
          <cell r="B4667" t="str">
            <v>TINTA BORRACHA CLORADA, ACABAMENTO SEMIBRILHO, BRANCA</v>
          </cell>
          <cell r="C4667" t="str">
            <v xml:space="preserve">L     </v>
          </cell>
          <cell r="D4667" t="str">
            <v>67,64</v>
          </cell>
        </row>
        <row r="4668">
          <cell r="A4668">
            <v>7314</v>
          </cell>
          <cell r="B4668" t="str">
            <v>TINTA BORRACHA CLORADA, ACABAMENTO SEMIBRILHO, CORES VIVAS</v>
          </cell>
          <cell r="C4668" t="str">
            <v xml:space="preserve">L     </v>
          </cell>
          <cell r="D4668" t="str">
            <v>72,90</v>
          </cell>
        </row>
        <row r="4669">
          <cell r="A4669">
            <v>38131</v>
          </cell>
          <cell r="B4669" t="str">
            <v>TINTA BORRACHA, CLORADA, ACABAMENTO SEMIBRILHO, PRETA</v>
          </cell>
          <cell r="C4669" t="str">
            <v xml:space="preserve">L     </v>
          </cell>
          <cell r="D4669" t="str">
            <v>68,25</v>
          </cell>
        </row>
        <row r="4670">
          <cell r="A4670">
            <v>7304</v>
          </cell>
          <cell r="B4670" t="str">
            <v>TINTA EPOXI PREMIUM, BRANCA</v>
          </cell>
          <cell r="C4670" t="str">
            <v xml:space="preserve">L     </v>
          </cell>
          <cell r="D4670" t="str">
            <v>50,79</v>
          </cell>
        </row>
        <row r="4671">
          <cell r="A4671">
            <v>7293</v>
          </cell>
          <cell r="B4671" t="str">
            <v>TINTA ESMALTE SINTETICO GRAFITE COM PROTECAO PARA METAIS FERROSOS</v>
          </cell>
          <cell r="C4671" t="str">
            <v xml:space="preserve">L     </v>
          </cell>
          <cell r="D4671" t="str">
            <v>22,78</v>
          </cell>
        </row>
        <row r="4672">
          <cell r="A4672">
            <v>7311</v>
          </cell>
          <cell r="B4672" t="str">
            <v>TINTA ESMALTE SINTETICO PREMIUM ACETINADO</v>
          </cell>
          <cell r="C4672" t="str">
            <v xml:space="preserve">L     </v>
          </cell>
          <cell r="D4672" t="str">
            <v>22,03</v>
          </cell>
        </row>
        <row r="4673">
          <cell r="A4673">
            <v>7292</v>
          </cell>
          <cell r="B4673" t="str">
            <v>TINTA ESMALTE SINTETICO PREMIUM BRILHANTE</v>
          </cell>
          <cell r="C4673" t="str">
            <v xml:space="preserve">L     </v>
          </cell>
          <cell r="D4673" t="str">
            <v>21,39</v>
          </cell>
        </row>
        <row r="4674">
          <cell r="A4674">
            <v>7288</v>
          </cell>
          <cell r="B4674" t="str">
            <v>TINTA ESMALTE SINTETICO PREMIUM FOSCO</v>
          </cell>
          <cell r="C4674" t="str">
            <v xml:space="preserve">L     </v>
          </cell>
          <cell r="D4674" t="str">
            <v>24,24</v>
          </cell>
        </row>
        <row r="4675">
          <cell r="A4675">
            <v>35693</v>
          </cell>
          <cell r="B4675" t="str">
            <v>TINTA LATEX ACRILICA ECONOMICA, COR BRANCA</v>
          </cell>
          <cell r="C4675" t="str">
            <v xml:space="preserve">L     </v>
          </cell>
          <cell r="D4675" t="str">
            <v>11,08</v>
          </cell>
        </row>
        <row r="4676">
          <cell r="A4676">
            <v>35692</v>
          </cell>
          <cell r="B4676" t="str">
            <v>TINTA LATEX ACRILICA STANDARD, COR BRANCA</v>
          </cell>
          <cell r="C4676" t="str">
            <v xml:space="preserve">L     </v>
          </cell>
          <cell r="D4676" t="str">
            <v>59,40</v>
          </cell>
        </row>
        <row r="4677">
          <cell r="A4677">
            <v>7342</v>
          </cell>
          <cell r="B4677" t="str">
            <v>TINTA MINERAL IMPERMEAVEL EM PO, BRANCA</v>
          </cell>
          <cell r="C4677" t="str">
            <v xml:space="preserve">KG    </v>
          </cell>
          <cell r="D4677" t="str">
            <v>1,68</v>
          </cell>
        </row>
        <row r="4678">
          <cell r="A4678">
            <v>7306</v>
          </cell>
          <cell r="B4678" t="str">
            <v>TINTA PROTETORA SUPERFICIE METALICA ALUMINIO</v>
          </cell>
          <cell r="C4678" t="str">
            <v xml:space="preserve">L     </v>
          </cell>
          <cell r="D4678" t="str">
            <v>26,12</v>
          </cell>
        </row>
        <row r="4679">
          <cell r="A4679">
            <v>39574</v>
          </cell>
          <cell r="B4679" t="str">
            <v>TIRANTE COM ELO, EM ARAME GALVANIZADO RIGIDO, NUMERO 10, COMPRIMENTO 2000 MM, PARA PENDURAL DE FORRO REMOVIVEL</v>
          </cell>
          <cell r="C4679" t="str">
            <v xml:space="preserve">UN    </v>
          </cell>
          <cell r="D4679" t="str">
            <v>2,66</v>
          </cell>
        </row>
        <row r="4680">
          <cell r="A4680">
            <v>11060</v>
          </cell>
          <cell r="B4680" t="str">
            <v>TIRANTE EM FERRO GALVANIZADO PARA CONTRAVENTAMENTO DE TELHA CANALETE 90, 1/4 " X 400 MM</v>
          </cell>
          <cell r="C4680" t="str">
            <v xml:space="preserve">UN    </v>
          </cell>
          <cell r="D4680" t="str">
            <v>35,99</v>
          </cell>
        </row>
        <row r="4681">
          <cell r="A4681">
            <v>37401</v>
          </cell>
          <cell r="B4681" t="str">
            <v>TOALHEIRO PLASTICO TIPO DISPENSER PARA PAPEL TOALHA INTERFOLHADO</v>
          </cell>
          <cell r="C4681" t="str">
            <v xml:space="preserve">UN    </v>
          </cell>
          <cell r="D4681" t="str">
            <v>56,58</v>
          </cell>
        </row>
        <row r="4682">
          <cell r="A4682">
            <v>7525</v>
          </cell>
          <cell r="B4682" t="str">
            <v>TOMADA INDUSTRIAL DE EMBUTIR 3P+T 30 A, 440 V, COM TRAVA, COM PLACA</v>
          </cell>
          <cell r="C4682" t="str">
            <v xml:space="preserve">UN    </v>
          </cell>
          <cell r="D4682" t="str">
            <v>34,46</v>
          </cell>
        </row>
        <row r="4683">
          <cell r="A4683">
            <v>7524</v>
          </cell>
          <cell r="B4683" t="str">
            <v>TOMADA INDUSTRIAL DE EMBUTIR 3P+T 30 A, 440 V, COM TRAVA, SEM PLACA</v>
          </cell>
          <cell r="C4683" t="str">
            <v xml:space="preserve">UN    </v>
          </cell>
          <cell r="D4683" t="str">
            <v>32,48</v>
          </cell>
        </row>
        <row r="4684">
          <cell r="A4684">
            <v>38105</v>
          </cell>
          <cell r="B4684" t="str">
            <v>TOMADA PARA ANTENA DE TV, CABO COAXIAL DE 9 MM (APENAS MODULO)</v>
          </cell>
          <cell r="C4684" t="str">
            <v xml:space="preserve">UN    </v>
          </cell>
          <cell r="D4684" t="str">
            <v>8,34</v>
          </cell>
        </row>
        <row r="4685">
          <cell r="A4685">
            <v>38084</v>
          </cell>
          <cell r="B4685" t="str">
            <v>TOMADA PARA ANTENA DE TV, CABO COAXIAL DE 9 MM, CONJUNTO MONTADO PARA EMBUTIR 4" X 2" (PLACA + SUPORTE + MODULO)</v>
          </cell>
          <cell r="C4685" t="str">
            <v xml:space="preserve">UN    </v>
          </cell>
          <cell r="D4685" t="str">
            <v>11,85</v>
          </cell>
        </row>
        <row r="4686">
          <cell r="A4686">
            <v>38103</v>
          </cell>
          <cell r="B4686" t="str">
            <v>TOMADA RJ11, 2 FIOS (APENAS MODULO)</v>
          </cell>
          <cell r="C4686" t="str">
            <v xml:space="preserve">UN    </v>
          </cell>
          <cell r="D4686" t="str">
            <v>12,52</v>
          </cell>
        </row>
        <row r="4687">
          <cell r="A4687">
            <v>38082</v>
          </cell>
          <cell r="B4687" t="str">
            <v>TOMADA RJ11, 2 FIOS, CONJUNTO MONTADO PARA EMBUTIR 4" X 2" (PLACA + SUPORTE + MODULO)</v>
          </cell>
          <cell r="C4687" t="str">
            <v xml:space="preserve">UN    </v>
          </cell>
          <cell r="D4687" t="str">
            <v>15,43</v>
          </cell>
        </row>
        <row r="4688">
          <cell r="A4688">
            <v>38104</v>
          </cell>
          <cell r="B4688" t="str">
            <v>TOMADA RJ45, 8 FIOS, CAT 5E (APENAS MODULO)</v>
          </cell>
          <cell r="C4688" t="str">
            <v xml:space="preserve">UN    </v>
          </cell>
          <cell r="D4688" t="str">
            <v>24,52</v>
          </cell>
        </row>
        <row r="4689">
          <cell r="A4689">
            <v>38083</v>
          </cell>
          <cell r="B4689" t="str">
            <v>TOMADA RJ45, 8 FIOS, CAT 5E, CONJUNTO MONTADO PARA EMBUTIR 4" X 2" (PLACA + SUPORTE + MODULO)</v>
          </cell>
          <cell r="C4689" t="str">
            <v xml:space="preserve">UN    </v>
          </cell>
          <cell r="D4689" t="str">
            <v>27,23</v>
          </cell>
        </row>
        <row r="4690">
          <cell r="A4690">
            <v>38101</v>
          </cell>
          <cell r="B4690" t="str">
            <v>TOMADA 2P+T 10A, 250V  (APENAS MODULO)</v>
          </cell>
          <cell r="C4690" t="str">
            <v xml:space="preserve">UN    </v>
          </cell>
          <cell r="D4690" t="str">
            <v>5,95</v>
          </cell>
        </row>
        <row r="4691">
          <cell r="A4691">
            <v>7528</v>
          </cell>
          <cell r="B4691" t="str">
            <v>TOMADA 2P+T 10A, 250V, CONJUNTO MONTADO PARA EMBUTIR 4" X 2" (PLACA + SUPORTE + MODULO)</v>
          </cell>
          <cell r="C4691" t="str">
            <v xml:space="preserve">UN    </v>
          </cell>
          <cell r="D4691" t="str">
            <v>7,00</v>
          </cell>
        </row>
        <row r="4692">
          <cell r="A4692">
            <v>12147</v>
          </cell>
          <cell r="B4692" t="str">
            <v>TOMADA 2P+T 10A, 250V, CONJUNTO MONTADO PARA SOBREPOR 4" X 2" (CAIXA + MODULO)</v>
          </cell>
          <cell r="C4692" t="str">
            <v xml:space="preserve">UN    </v>
          </cell>
          <cell r="D4692" t="str">
            <v>10,67</v>
          </cell>
        </row>
        <row r="4693">
          <cell r="A4693">
            <v>38075</v>
          </cell>
          <cell r="B4693" t="str">
            <v>TOMADA 2P+T 20A 250V, CONJUNTO MONTADO PARA EMBUTIR 4" X 2" (PLACA + SUPORTE + MODULO)</v>
          </cell>
          <cell r="C4693" t="str">
            <v xml:space="preserve">UN    </v>
          </cell>
          <cell r="D4693" t="str">
            <v>12,12</v>
          </cell>
        </row>
        <row r="4694">
          <cell r="A4694">
            <v>38102</v>
          </cell>
          <cell r="B4694" t="str">
            <v>TOMADA 2P+T 20A, 250V  (APENAS MODULO)</v>
          </cell>
          <cell r="C4694" t="str">
            <v xml:space="preserve">UN    </v>
          </cell>
          <cell r="D4694" t="str">
            <v>7,62</v>
          </cell>
        </row>
        <row r="4695">
          <cell r="A4695">
            <v>38076</v>
          </cell>
          <cell r="B4695" t="str">
            <v>TOMADAS (2 MODULOS) 2P+T 10A, 250V, CONJUNTO MONTADO PARA EMBUTIR 4" X 2" (PLACA + SUPORTE + MODULOS)</v>
          </cell>
          <cell r="C4695" t="str">
            <v xml:space="preserve">UN    </v>
          </cell>
          <cell r="D4695" t="str">
            <v>13,59</v>
          </cell>
        </row>
        <row r="4696">
          <cell r="A4696">
            <v>7592</v>
          </cell>
          <cell r="B4696" t="str">
            <v>TOPOGRAFO</v>
          </cell>
          <cell r="C4696" t="str">
            <v xml:space="preserve">H     </v>
          </cell>
          <cell r="D4696" t="str">
            <v>13,74</v>
          </cell>
        </row>
        <row r="4697">
          <cell r="A4697">
            <v>40820</v>
          </cell>
          <cell r="B4697" t="str">
            <v>TOPOGRAFO (MENSALISTA)</v>
          </cell>
          <cell r="C4697" t="str">
            <v xml:space="preserve">MES   </v>
          </cell>
          <cell r="D4697" t="str">
            <v>2.395,13</v>
          </cell>
        </row>
        <row r="4698">
          <cell r="A4698">
            <v>11762</v>
          </cell>
          <cell r="B4698" t="str">
            <v>TORNEIRA CROMADA COM BICO PARA JARDIM/TANQUE 1/2 " OU 3/4 " (REF 1153)</v>
          </cell>
          <cell r="C4698" t="str">
            <v xml:space="preserve">UN    </v>
          </cell>
          <cell r="D4698" t="str">
            <v>46,21</v>
          </cell>
        </row>
        <row r="4699">
          <cell r="A4699">
            <v>13418</v>
          </cell>
          <cell r="B4699" t="str">
            <v>TORNEIRA CROMADA CURTA SEM BICO PARA TANQUE, PADRAO POPULAR, 1/2 " OU 3/4 " (REF 1140)</v>
          </cell>
          <cell r="C4699" t="str">
            <v xml:space="preserve">UN    </v>
          </cell>
          <cell r="D4699" t="str">
            <v>12,91</v>
          </cell>
        </row>
        <row r="4700">
          <cell r="A4700">
            <v>13984</v>
          </cell>
          <cell r="B4700" t="str">
            <v>TORNEIRA CROMADA CURTA SEM BICO PARA USO GERAL  1/2 " OU 3/4 " (REF 1152)</v>
          </cell>
          <cell r="C4700" t="str">
            <v xml:space="preserve">UN    </v>
          </cell>
          <cell r="D4700" t="str">
            <v>32,30</v>
          </cell>
        </row>
        <row r="4701">
          <cell r="A4701">
            <v>11772</v>
          </cell>
          <cell r="B4701" t="str">
            <v>TORNEIRA CROMADA DE MESA PARA COZINHA BICA MOVEL COM AREJADOR 1/2 " OU 3/4 " (REF 1167)</v>
          </cell>
          <cell r="C4701" t="str">
            <v xml:space="preserve">UN    </v>
          </cell>
          <cell r="D4701" t="str">
            <v>78,43</v>
          </cell>
        </row>
        <row r="4702">
          <cell r="A4702">
            <v>36795</v>
          </cell>
          <cell r="B4702" t="str">
            <v>TORNEIRA CROMADA DE MESA PARA LAVATORIO COM SENSOR DE PRESENCA</v>
          </cell>
          <cell r="C4702" t="str">
            <v xml:space="preserve">UN    </v>
          </cell>
          <cell r="D4702" t="str">
            <v>504,47</v>
          </cell>
        </row>
        <row r="4703">
          <cell r="A4703">
            <v>36796</v>
          </cell>
          <cell r="B4703" t="str">
            <v>TORNEIRA CROMADA DE MESA PARA LAVATORIO TEMPORIZADA PRESSAO BICA BAIXA</v>
          </cell>
          <cell r="C4703" t="str">
            <v xml:space="preserve">UN    </v>
          </cell>
          <cell r="D4703" t="str">
            <v>129,88</v>
          </cell>
        </row>
        <row r="4704">
          <cell r="A4704">
            <v>36791</v>
          </cell>
          <cell r="B4704" t="str">
            <v>TORNEIRA CROMADA DE MESA PARA LAVATORIO, BICA ALTA (REF 1195)</v>
          </cell>
          <cell r="C4704" t="str">
            <v xml:space="preserve">UN    </v>
          </cell>
          <cell r="D4704" t="str">
            <v>66,92</v>
          </cell>
        </row>
        <row r="4705">
          <cell r="A4705">
            <v>13415</v>
          </cell>
          <cell r="B4705" t="str">
            <v>TORNEIRA CROMADA DE MESA PARA LAVATORIO, PADRAO POPULAR, 1/2 " OU 3/4 " (REF 1193)</v>
          </cell>
          <cell r="C4705" t="str">
            <v xml:space="preserve">UN    </v>
          </cell>
          <cell r="D4705" t="str">
            <v>38,90</v>
          </cell>
        </row>
        <row r="4706">
          <cell r="A4706">
            <v>36792</v>
          </cell>
          <cell r="B4706" t="str">
            <v>TORNEIRA CROMADA DE PAREDE LONGA PARA LAVATORIO (REF 1178)</v>
          </cell>
          <cell r="C4706" t="str">
            <v xml:space="preserve">UN    </v>
          </cell>
          <cell r="D4706" t="str">
            <v>127,92</v>
          </cell>
        </row>
        <row r="4707">
          <cell r="A4707">
            <v>11773</v>
          </cell>
          <cell r="B4707" t="str">
            <v>TORNEIRA CROMADA DE PAREDE PARA COZINHA BICA MOVEL COM AREJADOR 1/2 " OU 3/4 " (REF 1168)</v>
          </cell>
          <cell r="C4707" t="str">
            <v xml:space="preserve">UN    </v>
          </cell>
          <cell r="D4707" t="str">
            <v>74,88</v>
          </cell>
        </row>
        <row r="4708">
          <cell r="A4708">
            <v>11775</v>
          </cell>
          <cell r="B4708" t="str">
            <v>TORNEIRA CROMADA DE PAREDE PARA COZINHA COM AREJADOR 1/2 " OU 3/4 " (REF 1157)</v>
          </cell>
          <cell r="C4708" t="str">
            <v xml:space="preserve">UN    </v>
          </cell>
          <cell r="D4708" t="str">
            <v>78,19</v>
          </cell>
        </row>
        <row r="4709">
          <cell r="A4709">
            <v>13983</v>
          </cell>
          <cell r="B4709" t="str">
            <v>TORNEIRA CROMADA DE PAREDE PARA COZINHA COM AREJADOR, PADRAO POPULAR, 1/2 " OU 3/4 " (REF 1159)</v>
          </cell>
          <cell r="C4709" t="str">
            <v xml:space="preserve">UN    </v>
          </cell>
          <cell r="D4709" t="str">
            <v>39,95</v>
          </cell>
        </row>
        <row r="4710">
          <cell r="A4710">
            <v>13416</v>
          </cell>
          <cell r="B4710" t="str">
            <v>TORNEIRA CROMADA DE PAREDE PARA COZINHA SEM AREJADOR, PADRAO POPULAR, 1/2 " OU 3/4 " (REF 1158)</v>
          </cell>
          <cell r="C4710" t="str">
            <v xml:space="preserve">UN    </v>
          </cell>
          <cell r="D4710" t="str">
            <v>32,21</v>
          </cell>
        </row>
        <row r="4711">
          <cell r="A4711">
            <v>13417</v>
          </cell>
          <cell r="B4711" t="str">
            <v>TORNEIRA CROMADA SEM BICO PARA TANQUE 1/2 " OU 3/4 " (REF 1143)</v>
          </cell>
          <cell r="C4711" t="str">
            <v xml:space="preserve">UN    </v>
          </cell>
          <cell r="D4711" t="str">
            <v>28,42</v>
          </cell>
        </row>
        <row r="4712">
          <cell r="A4712">
            <v>7604</v>
          </cell>
          <cell r="B4712" t="str">
            <v>TORNEIRA CROMADA SEM BICO PARA TANQUE, PADRAO POPULAR, 1/2 " OU 3/4 " (REF 1126)</v>
          </cell>
          <cell r="C4712" t="str">
            <v xml:space="preserve">UN    </v>
          </cell>
          <cell r="D4712" t="str">
            <v>12,30</v>
          </cell>
        </row>
        <row r="4713">
          <cell r="A4713">
            <v>11763</v>
          </cell>
          <cell r="B4713" t="str">
            <v>TORNEIRA DE BOIA CONVENCIONAL PARA CAIXA D'AGUA, 1.1/2", COM HASTE E TORNEIRA METALICOS E BALAO PLASTICO</v>
          </cell>
          <cell r="C4713" t="str">
            <v xml:space="preserve">UN    </v>
          </cell>
          <cell r="D4713" t="str">
            <v>63,35</v>
          </cell>
        </row>
        <row r="4714">
          <cell r="A4714">
            <v>11764</v>
          </cell>
          <cell r="B4714" t="str">
            <v>TORNEIRA DE BOIA CONVENCIONAL PARA CAIXA D'AGUA, 1.1/4", COM HASTE E TORNEIRA METALICOS E BALAO PLASTICO</v>
          </cell>
          <cell r="C4714" t="str">
            <v xml:space="preserve">UN    </v>
          </cell>
          <cell r="D4714" t="str">
            <v>67,67</v>
          </cell>
        </row>
        <row r="4715">
          <cell r="A4715">
            <v>11829</v>
          </cell>
          <cell r="B4715" t="str">
            <v>TORNEIRA DE BOIA CONVENCIONAL PARA CAIXA D'AGUA, 1/2", COM HASTE E TORNEIRA METALICOS E BALAO PLASTICO</v>
          </cell>
          <cell r="C4715" t="str">
            <v xml:space="preserve">UN    </v>
          </cell>
          <cell r="D4715" t="str">
            <v>16,21</v>
          </cell>
        </row>
        <row r="4716">
          <cell r="A4716">
            <v>11825</v>
          </cell>
          <cell r="B4716" t="str">
            <v>TORNEIRA DE BOIA CONVENCIONAL PARA CAIXA D'AGUA, 1", COM HASTE E TORNEIRA METALICOS E BALAO PLASTICO</v>
          </cell>
          <cell r="C4716" t="str">
            <v xml:space="preserve">UN    </v>
          </cell>
          <cell r="D4716" t="str">
            <v>27,80</v>
          </cell>
        </row>
        <row r="4717">
          <cell r="A4717">
            <v>11767</v>
          </cell>
          <cell r="B4717" t="str">
            <v>TORNEIRA DE BOIA CONVENCIONAL PARA CAIXA D'AGUA, 2", COM HASTE E TORNEIRA METALICOS E BALAO PLASTICO</v>
          </cell>
          <cell r="C4717" t="str">
            <v xml:space="preserve">UN    </v>
          </cell>
          <cell r="D4717" t="str">
            <v>112,32</v>
          </cell>
        </row>
        <row r="4718">
          <cell r="A4718">
            <v>11830</v>
          </cell>
          <cell r="B4718" t="str">
            <v>TORNEIRA DE BOIA CONVENCIONAL PARA CAIXA D'AGUA, 3/4", COM HASTE E TORNEIRA METALICOS E BALAO PLASTICO</v>
          </cell>
          <cell r="C4718" t="str">
            <v xml:space="preserve">UN    </v>
          </cell>
          <cell r="D4718" t="str">
            <v>17,52</v>
          </cell>
        </row>
        <row r="4719">
          <cell r="A4719">
            <v>11766</v>
          </cell>
          <cell r="B4719" t="str">
            <v>TORNEIRA DE BOIA VAZAO TOTAL PARA CAIXA D'AGUA, 1/2", COM HASTE E TORNEIRA METALICOS E BALAO PLASTICO</v>
          </cell>
          <cell r="C4719" t="str">
            <v xml:space="preserve">UN    </v>
          </cell>
          <cell r="D4719" t="str">
            <v>31,15</v>
          </cell>
        </row>
        <row r="4720">
          <cell r="A4720">
            <v>11765</v>
          </cell>
          <cell r="B4720" t="str">
            <v>TORNEIRA DE BOIA VAZAO TOTAL PARA CAIXA D'AGUA, 1", COM HASTE E TORNEIRA METALICOS E BALAO PLASTICO</v>
          </cell>
          <cell r="C4720" t="str">
            <v xml:space="preserve">UN    </v>
          </cell>
          <cell r="D4720" t="str">
            <v>42,42</v>
          </cell>
        </row>
        <row r="4721">
          <cell r="A4721">
            <v>11824</v>
          </cell>
          <cell r="B4721" t="str">
            <v>TORNEIRA DE BOIA VAZAO TOTAL PARA CAIXA D'AGUA, 3/4", COM HASTE E TORNEIRA METALICOS E BALAO PLASTICO</v>
          </cell>
          <cell r="C4721" t="str">
            <v xml:space="preserve">UN    </v>
          </cell>
          <cell r="D4721" t="str">
            <v>32,13</v>
          </cell>
        </row>
        <row r="4722">
          <cell r="A4722">
            <v>11777</v>
          </cell>
          <cell r="B4722" t="str">
            <v>TORNEIRA ELETRICA DE PAREDE, BICA ALTA, PARA COZINHA, 5500 W (110/220 V)</v>
          </cell>
          <cell r="C4722" t="str">
            <v xml:space="preserve">UN    </v>
          </cell>
          <cell r="D4722" t="str">
            <v>128,69</v>
          </cell>
        </row>
        <row r="4723">
          <cell r="A4723">
            <v>7602</v>
          </cell>
          <cell r="B4723" t="str">
            <v>TORNEIRA METAL AMARELO COM BICO PARA JARDIM, PADRAO POPULAR, 1/2 " OU 3/4 " (REF 1128)</v>
          </cell>
          <cell r="C4723" t="str">
            <v xml:space="preserve">UN    </v>
          </cell>
          <cell r="D4723" t="str">
            <v>12,20</v>
          </cell>
        </row>
        <row r="4724">
          <cell r="A4724">
            <v>7603</v>
          </cell>
          <cell r="B4724" t="str">
            <v>TORNEIRA METAL AMARELO CURTA SEM BICO PARA TANQUE, PADRAO POPULAR, 1/2 " OU 3/4 " (REF 1120)</v>
          </cell>
          <cell r="C4724" t="str">
            <v xml:space="preserve">UN    </v>
          </cell>
          <cell r="D4724" t="str">
            <v>11,83</v>
          </cell>
        </row>
        <row r="4725">
          <cell r="A4725">
            <v>11826</v>
          </cell>
          <cell r="B4725" t="str">
            <v>TORNEIRA METALICA DE BOIA CONVENCIONAL PARA CAIXA D'AGUA, 1/2 ", COM HASTE, TORNEIRA E BALAO METALICOS</v>
          </cell>
          <cell r="C4725" t="str">
            <v xml:space="preserve">UN    </v>
          </cell>
          <cell r="D4725" t="str">
            <v>26,98</v>
          </cell>
        </row>
        <row r="4726">
          <cell r="A4726">
            <v>7606</v>
          </cell>
          <cell r="B4726" t="str">
            <v>TORNEIRA METALICA DE BOIA CONVENCIONAL PARA CAIXA D'AGUA, 3/4 ", COM HASTE, TORNEIRA E BALAO METALICOS</v>
          </cell>
          <cell r="C4726" t="str">
            <v xml:space="preserve">UN    </v>
          </cell>
          <cell r="D4726" t="str">
            <v>28,12</v>
          </cell>
        </row>
        <row r="4727">
          <cell r="A4727">
            <v>40329</v>
          </cell>
          <cell r="B4727" t="str">
            <v>TORNEIRA PLASTICA DE BOIA CONVENCIONAL PARA CAIXA DE AGUA, 3/4 ", COM HASTE METALICA E COM TORNEIRA E BALAO PLASTICOS (PADRAO POPULAR)</v>
          </cell>
          <cell r="C4727" t="str">
            <v xml:space="preserve">UN    </v>
          </cell>
          <cell r="D4727" t="str">
            <v>13,60</v>
          </cell>
        </row>
        <row r="4728">
          <cell r="A4728">
            <v>11823</v>
          </cell>
          <cell r="B4728" t="str">
            <v>TORNEIRA PLASTICA DE BOIA PARA CAIXA DE DESCARGA,  1/2", BALAO E TORNEIRA PLASTICOS, COM HASTE METALICA</v>
          </cell>
          <cell r="C4728" t="str">
            <v xml:space="preserve">UN    </v>
          </cell>
          <cell r="D4728" t="str">
            <v>5,87</v>
          </cell>
        </row>
        <row r="4729">
          <cell r="A4729">
            <v>11822</v>
          </cell>
          <cell r="B4729" t="str">
            <v>TORNEIRA PLASTICA DE MESA, BICA MOVEL, PARA COZINHA 1/2 "</v>
          </cell>
          <cell r="C4729" t="str">
            <v xml:space="preserve">UN    </v>
          </cell>
          <cell r="D4729" t="str">
            <v>34,06</v>
          </cell>
        </row>
        <row r="4730">
          <cell r="A4730">
            <v>11831</v>
          </cell>
          <cell r="B4730" t="str">
            <v>TORNEIRA PLASTICA PARA TANQUE 1/2 " OU 3/4 " COM BICO PARA MANGUEIRA</v>
          </cell>
          <cell r="C4730" t="str">
            <v xml:space="preserve">UN    </v>
          </cell>
          <cell r="D4730" t="str">
            <v>25,86</v>
          </cell>
        </row>
        <row r="4731">
          <cell r="A4731">
            <v>7613</v>
          </cell>
          <cell r="B4731" t="str">
            <v>TRANSFORMADOR TRIFASICO DE DISTRIBUICAO, POTENCIA DE 1000 KVA, TENSAO NOMINAL DE 15 KV, TENSAO SECUNDARIA DE 220/127V, EM OLEO ISOLANTE TIPO MINERAL</v>
          </cell>
          <cell r="C4731" t="str">
            <v xml:space="preserve">UN    </v>
          </cell>
          <cell r="D4731" t="str">
            <v>55.959,45</v>
          </cell>
        </row>
        <row r="4732">
          <cell r="A4732">
            <v>7619</v>
          </cell>
          <cell r="B4732" t="str">
            <v>TRANSFORMADOR TRIFASICO DE DISTRIBUICAO, POTENCIA DE 112,5 KVA, TENSAO NOMINAL DE 15 KV, TENSAO SECUNDARIA DE 220/127V, EM OLEO ISOLANTE TIPO MINERAL</v>
          </cell>
          <cell r="C4732" t="str">
            <v xml:space="preserve">UN    </v>
          </cell>
          <cell r="D4732" t="str">
            <v>8.650,13</v>
          </cell>
        </row>
        <row r="4733">
          <cell r="A4733">
            <v>12076</v>
          </cell>
          <cell r="B4733" t="str">
            <v>TRANSFORMADOR TRIFASICO DE DISTRIBUICAO, POTENCIA DE 15 KVA, TENSAO NOMINAL DE 15 KV, TENSAO SECUNDARIA DE 220/127V, EM OLEO ISOLANTE TIPO MINERAL</v>
          </cell>
          <cell r="C4733" t="str">
            <v xml:space="preserve">UN    </v>
          </cell>
          <cell r="D4733" t="str">
            <v>3.967,95</v>
          </cell>
        </row>
        <row r="4734">
          <cell r="A4734">
            <v>7614</v>
          </cell>
          <cell r="B4734" t="str">
            <v>TRANSFORMADOR TRIFASICO DE DISTRIBUICAO, POTENCIA DE 150 KVA, TENSAO NOMINAL DE 15 KV, TENSAO SECUNDARIA DE 220/127V, EM OLEO ISOLANTE TIPO MINERAL</v>
          </cell>
          <cell r="C4734" t="str">
            <v xml:space="preserve">UN    </v>
          </cell>
          <cell r="D4734" t="str">
            <v>10.909,88</v>
          </cell>
        </row>
        <row r="4735">
          <cell r="A4735">
            <v>7618</v>
          </cell>
          <cell r="B4735" t="str">
            <v>TRANSFORMADOR TRIFASICO DE DISTRIBUICAO, POTENCIA DE 1500 KVA, TENSAO NOMINAL DE 15 KV, TENSAO SECUNDARIA DE 220/127V, EM OLEO ISOLANTE TIPO MINERAL</v>
          </cell>
          <cell r="C4735" t="str">
            <v xml:space="preserve">UN    </v>
          </cell>
          <cell r="D4735" t="str">
            <v>70.758,77</v>
          </cell>
        </row>
        <row r="4736">
          <cell r="A4736">
            <v>7620</v>
          </cell>
          <cell r="B4736" t="str">
            <v>TRANSFORMADOR TRIFASICO DE DISTRIBUICAO, POTENCIA DE 225 KVA, TENSAO NOMINAL DE 15 KV, TENSAO SECUNDARIA DE 220/127V, EM OLEO ISOLANTE TIPO MINERAL</v>
          </cell>
          <cell r="C4736" t="str">
            <v xml:space="preserve">UN    </v>
          </cell>
          <cell r="D4736" t="str">
            <v>15.304,95</v>
          </cell>
        </row>
        <row r="4737">
          <cell r="A4737">
            <v>7610</v>
          </cell>
          <cell r="B4737" t="str">
            <v>TRANSFORMADOR TRIFASICO DE DISTRIBUICAO, POTENCIA DE 30 KVA, TENSAO NOMINAL DE 15 KV, TENSAO SECUNDARIA DE 220/127V, EM OLEO ISOLANTE TIPO MINERAL</v>
          </cell>
          <cell r="C4737" t="str">
            <v xml:space="preserve">UN    </v>
          </cell>
          <cell r="D4737" t="str">
            <v>4.846,56</v>
          </cell>
        </row>
        <row r="4738">
          <cell r="A4738">
            <v>7615</v>
          </cell>
          <cell r="B4738" t="str">
            <v>TRANSFORMADOR TRIFASICO DE DISTRIBUICAO, POTENCIA DE 300 KVA, TENSAO NOMINAL DE 15 KV, TENSAO SECUNDARIA DE 220/127V, EM OLEO ISOLANTE TIPO MINERAL</v>
          </cell>
          <cell r="C4738" t="str">
            <v xml:space="preserve">UN    </v>
          </cell>
          <cell r="D4738" t="str">
            <v>17.855,78</v>
          </cell>
        </row>
        <row r="4739">
          <cell r="A4739">
            <v>7617</v>
          </cell>
          <cell r="B4739" t="str">
            <v>TRANSFORMADOR TRIFASICO DE DISTRIBUICAO, POTENCIA DE 45 KVA, TENSAO NOMINAL DE 15 KV, TENSAO SECUNDARIA DE 220/127V, EM OLEO ISOLANTE TIPO MINERAL</v>
          </cell>
          <cell r="C4739" t="str">
            <v xml:space="preserve">UN    </v>
          </cell>
          <cell r="D4739" t="str">
            <v>5.413,41</v>
          </cell>
        </row>
        <row r="4740">
          <cell r="A4740">
            <v>7616</v>
          </cell>
          <cell r="B4740" t="str">
            <v>TRANSFORMADOR TRIFASICO DE DISTRIBUICAO, POTENCIA DE 500 KVA, TENSAO NOMINAL DE 15 KV, TENSAO SECUNDARIA DE 220/127V, EM OLEO ISOLANTE TIPO MINERAL</v>
          </cell>
          <cell r="C4740" t="str">
            <v xml:space="preserve">UN    </v>
          </cell>
          <cell r="D4740" t="str">
            <v>29.137,80</v>
          </cell>
        </row>
        <row r="4741">
          <cell r="A4741">
            <v>7611</v>
          </cell>
          <cell r="B4741" t="str">
            <v>TRANSFORMADOR TRIFASICO DE DISTRIBUICAO, POTENCIA DE 75 KVA, TENSAO NOMINAL DE 15 KV, TENSAO SECUNDARIA DE 220/127V, EM OLEO ISOLANTE TIPO MINERAL</v>
          </cell>
          <cell r="C4741" t="str">
            <v xml:space="preserve">UN    </v>
          </cell>
          <cell r="D4741" t="str">
            <v>7.000,60</v>
          </cell>
        </row>
        <row r="4742">
          <cell r="A4742">
            <v>7612</v>
          </cell>
          <cell r="B4742" t="str">
            <v>TRANSFORMADOR TRIFASICO DE DISTRIBUICAO, POTENCIA DE 750 KVA, TENSAO NOMINAL DE 15 KV, TENSAO SECUNDARIA DE 220/127V, EM OLEO ISOLANTE TIPO MINERAL</v>
          </cell>
          <cell r="C4742" t="str">
            <v xml:space="preserve">UN    </v>
          </cell>
          <cell r="D4742" t="str">
            <v>39.967,47</v>
          </cell>
        </row>
        <row r="4743">
          <cell r="A4743">
            <v>37371</v>
          </cell>
          <cell r="B4743" t="str">
            <v>TRANSPORTE - HORISTA (COLETADO CAIXA)</v>
          </cell>
          <cell r="C4743" t="str">
            <v xml:space="preserve">H     </v>
          </cell>
          <cell r="D4743" t="str">
            <v>0,92</v>
          </cell>
        </row>
        <row r="4744">
          <cell r="A4744">
            <v>40861</v>
          </cell>
          <cell r="B4744" t="str">
            <v>TRANSPORTE - MENSALISTA (COLETADO CAIXA)</v>
          </cell>
          <cell r="C4744" t="str">
            <v xml:space="preserve">MES   </v>
          </cell>
          <cell r="D4744" t="str">
            <v>172,99</v>
          </cell>
        </row>
        <row r="4745">
          <cell r="A4745">
            <v>36510</v>
          </cell>
          <cell r="B4745" t="str">
            <v>TRATOR DE ESTEIRAS, POTENCIA BRUTA DE 133 HP, PESO OPERACIONAL DE 14 T, COM LAMINA COM CAPACIDADE DE 3,00 M3</v>
          </cell>
          <cell r="C4745" t="str">
            <v xml:space="preserve">UN    </v>
          </cell>
          <cell r="D4745" t="str">
            <v>636.085,60</v>
          </cell>
        </row>
        <row r="4746">
          <cell r="A4746">
            <v>25020</v>
          </cell>
          <cell r="B4746" t="str">
            <v>TRATOR DE ESTEIRAS, POTENCIA BRUTA DE 347 HP, PESO OPERACIONAL DE 38,5 T, COM ESCARIFICADOR E LAMINA COM CAPACIDADE DE 4,70M3</v>
          </cell>
          <cell r="C4746" t="str">
            <v xml:space="preserve">UN    </v>
          </cell>
          <cell r="D4746" t="str">
            <v>2.620.448,88</v>
          </cell>
        </row>
        <row r="4747">
          <cell r="A4747">
            <v>7622</v>
          </cell>
          <cell r="B4747" t="str">
            <v>TRATOR DE ESTEIRAS, POTENCIA DE 100 HP, PESO OPERACIONAL DE 9,4 T, COM LAMINA COM CAPACIDADE DE 2,19 M3</v>
          </cell>
          <cell r="C4747" t="str">
            <v xml:space="preserve">UN    </v>
          </cell>
          <cell r="D4747" t="str">
            <v>617.096,00</v>
          </cell>
        </row>
        <row r="4748">
          <cell r="A4748">
            <v>7624</v>
          </cell>
          <cell r="B4748" t="str">
            <v>TRATOR DE ESTEIRAS, POTENCIA DE 150 HP, PESO OPERACIONAL DE 16,7 T, COM RODA MOTRIZ ELEVADA E LAMINA COM CONTATO DE 3,18M3</v>
          </cell>
          <cell r="C4748" t="str">
            <v xml:space="preserve">UN    </v>
          </cell>
          <cell r="D4748" t="str">
            <v>800.000,00</v>
          </cell>
        </row>
        <row r="4749">
          <cell r="A4749">
            <v>7625</v>
          </cell>
          <cell r="B4749" t="str">
            <v>TRATOR DE ESTEIRAS, POTENCIA DE 170 HP, PESO OPERACIONAL DE 19 T, COM LAMINA COM CAPACIDADE DE 5,2 M3</v>
          </cell>
          <cell r="C4749" t="str">
            <v xml:space="preserve">UN    </v>
          </cell>
          <cell r="D4749" t="str">
            <v>795.106,96</v>
          </cell>
        </row>
        <row r="4750">
          <cell r="A4750">
            <v>7623</v>
          </cell>
          <cell r="B4750" t="str">
            <v>TRATOR DE ESTEIRAS, POTENCIA DE 347 HP, PESO OPERACIONAL DE 38,5 T, COM LAMINA COM CAPACIDADE DE 8,70M3</v>
          </cell>
          <cell r="C4750" t="str">
            <v xml:space="preserve">UN    </v>
          </cell>
          <cell r="D4750" t="str">
            <v>2.620.448,88</v>
          </cell>
        </row>
        <row r="4751">
          <cell r="A4751">
            <v>36508</v>
          </cell>
          <cell r="B4751" t="str">
            <v>TRATOR DE ESTEIRAS, POTENCIA NO VOLANTE DE 200 HP, PESO OPERACIONAL DE 20,1 T, COM RODA MOTRIZ ELEVADA E LAMINA COM CAPACIDADE DE 3,89 M3</v>
          </cell>
          <cell r="C4751" t="str">
            <v xml:space="preserve">UN    </v>
          </cell>
          <cell r="D4751" t="str">
            <v>1.178.519,84</v>
          </cell>
        </row>
        <row r="4752">
          <cell r="A4752">
            <v>36509</v>
          </cell>
          <cell r="B4752" t="str">
            <v>TRATOR DE ESTEIRAS, POTENCIA 125 HP, PESO OPERACIONAL DE 12,9 T, COM LAMINA COM CAPACIDADE DE 2,7 M3</v>
          </cell>
          <cell r="C4752" t="str">
            <v xml:space="preserve">UN    </v>
          </cell>
          <cell r="D4752" t="str">
            <v>645.871,52</v>
          </cell>
        </row>
        <row r="4753">
          <cell r="A4753">
            <v>13238</v>
          </cell>
          <cell r="B4753" t="str">
            <v>TRATOR DE PNEUS COM POTENCIA DE 105 CV, TRACAO 4 X 4, PESO COM LASTRO DE 5775 KG</v>
          </cell>
          <cell r="C4753" t="str">
            <v xml:space="preserve">UN    </v>
          </cell>
          <cell r="D4753" t="str">
            <v>173.102,79</v>
          </cell>
        </row>
        <row r="4754">
          <cell r="A4754">
            <v>36511</v>
          </cell>
          <cell r="B4754" t="str">
            <v>TRATOR DE PNEUS COM POTENCIA DE 122 CV, TRACAO 4 X 4, PESO COM LASTRO DE 4510 KG</v>
          </cell>
          <cell r="C4754" t="str">
            <v xml:space="preserve">UN    </v>
          </cell>
          <cell r="D4754" t="str">
            <v>200.579,42</v>
          </cell>
        </row>
        <row r="4755">
          <cell r="A4755">
            <v>36515</v>
          </cell>
          <cell r="B4755" t="str">
            <v>TRATOR DE PNEUS COM POTENCIA DE 15 CV, PESO COM LASTRO DE 1160 KG</v>
          </cell>
          <cell r="C4755" t="str">
            <v xml:space="preserve">UN    </v>
          </cell>
          <cell r="D4755" t="str">
            <v>59.074,75</v>
          </cell>
        </row>
        <row r="4756">
          <cell r="A4756">
            <v>10598</v>
          </cell>
          <cell r="B4756" t="str">
            <v>TRATOR DE PNEUS COM POTENCIA DE 50 CV, TRACAO 4 X 2, PESO COM LASTRO DE 2714 KG</v>
          </cell>
          <cell r="C4756" t="str">
            <v xml:space="preserve">UN    </v>
          </cell>
          <cell r="D4756" t="str">
            <v>95.798,65</v>
          </cell>
        </row>
        <row r="4757">
          <cell r="A4757">
            <v>7640</v>
          </cell>
          <cell r="B4757" t="str">
            <v>TRATOR DE PNEUS COM POTENCIA DE 85 CV, TRACAO 4 X 4, PESO COM LASTRO DE 4675 KG</v>
          </cell>
          <cell r="C4757" t="str">
            <v xml:space="preserve">UN    </v>
          </cell>
          <cell r="D4757" t="str">
            <v>147.000,00</v>
          </cell>
        </row>
        <row r="4758">
          <cell r="A4758">
            <v>36513</v>
          </cell>
          <cell r="B4758" t="str">
            <v>TRATOR DE PNEUS COM POTENCIA DE 85 CV, TURBO,  PESO COM LASTRO DE 4900 KG</v>
          </cell>
          <cell r="C4758" t="str">
            <v xml:space="preserve">UN    </v>
          </cell>
          <cell r="D4758" t="str">
            <v>141.607,70</v>
          </cell>
        </row>
        <row r="4759">
          <cell r="A4759">
            <v>36514</v>
          </cell>
          <cell r="B4759" t="str">
            <v>TRATOR DE PNEUS COM POTENCIA DE 95 CV, TRACAO 4 X 4, PESO MAXIMO DE 5225 KG</v>
          </cell>
          <cell r="C4759" t="str">
            <v xml:space="preserve">UN    </v>
          </cell>
          <cell r="D4759" t="str">
            <v>157.990,64</v>
          </cell>
        </row>
        <row r="4760">
          <cell r="A4760">
            <v>36149</v>
          </cell>
          <cell r="B4760" t="str">
            <v>TRAVA-QUEDAS EM ACO PARA CORDA DE 12 MM, EXTENSOR DE 25 X 300 MM, COM MOSQUETAO TIPO GANCHO TRAVA DUPLA</v>
          </cell>
          <cell r="C4760" t="str">
            <v xml:space="preserve">UN    </v>
          </cell>
          <cell r="D4760" t="str">
            <v>151,57</v>
          </cell>
        </row>
        <row r="4761">
          <cell r="A4761">
            <v>42407</v>
          </cell>
          <cell r="B4761" t="str">
            <v>TRELICA NERVURADA (ESPACADOR), ALTURA = 120,0 MM, DIAMETRO DOS BANZOS INFERIORES E SUPERIOR = 6,0 MM, DIAMETRO DA DIAGONAL = 4,2 MM</v>
          </cell>
          <cell r="C4761" t="str">
            <v xml:space="preserve">M     </v>
          </cell>
          <cell r="D4761" t="str">
            <v>4,17</v>
          </cell>
        </row>
        <row r="4762">
          <cell r="A4762">
            <v>11581</v>
          </cell>
          <cell r="B4762" t="str">
            <v>TRILHO EM ALUMINIO "U", COM ABAULADO PARA ROLDANA DE PORTA DE CORRER, *40 X 40* MM</v>
          </cell>
          <cell r="C4762" t="str">
            <v xml:space="preserve">M     </v>
          </cell>
          <cell r="D4762" t="str">
            <v>23,86</v>
          </cell>
        </row>
        <row r="4763">
          <cell r="A4763">
            <v>11580</v>
          </cell>
          <cell r="B4763" t="str">
            <v>TRILHO QUADRADO, EM ALUMINIO (VERGALHAO MACICO), 1/4", (*6 X 6* CM), PARA RODIZIOS</v>
          </cell>
          <cell r="C4763" t="str">
            <v xml:space="preserve">M     </v>
          </cell>
          <cell r="D4763" t="str">
            <v>10,86</v>
          </cell>
        </row>
        <row r="4764">
          <cell r="A4764">
            <v>38177</v>
          </cell>
          <cell r="B4764" t="str">
            <v>TRINCO / FECHO TIPO AVIAO, EM ZAMAC CROMADO, *60* MM, PARA JANELAS - INCLUI PARAFUSOS</v>
          </cell>
          <cell r="C4764" t="str">
            <v xml:space="preserve">UN    </v>
          </cell>
          <cell r="D4764" t="str">
            <v>7,37</v>
          </cell>
        </row>
        <row r="4765">
          <cell r="A4765">
            <v>10743</v>
          </cell>
          <cell r="B4765" t="str">
            <v>TROLEY MANUAL CAPACIDADE 1 T</v>
          </cell>
          <cell r="C4765" t="str">
            <v xml:space="preserve">UN    </v>
          </cell>
          <cell r="D4765" t="str">
            <v>580,46</v>
          </cell>
        </row>
        <row r="4766">
          <cell r="A4766">
            <v>39848</v>
          </cell>
          <cell r="B4766" t="str">
            <v>TUBO / MANGUEIRA PRETA EM POLIETILENO, LINHA PESADA OU REFORCADA, TIPO ESPAGUETE, PARA INJECAO DE CALDA DE CIMENTO, D = 1/2", ESPESSURA 1,5 MM</v>
          </cell>
          <cell r="C4766" t="str">
            <v xml:space="preserve">M     </v>
          </cell>
          <cell r="D4766" t="str">
            <v>1,33</v>
          </cell>
        </row>
        <row r="4767">
          <cell r="A4767">
            <v>20999</v>
          </cell>
          <cell r="B4767" t="str">
            <v>TUBO ACO CARBONO COM COSTURA, NBR 5580, CLASSE L, DN = 15 MM, E = 2,25 MM, 1,06 KG/M</v>
          </cell>
          <cell r="C4767" t="str">
            <v xml:space="preserve">M     </v>
          </cell>
          <cell r="D4767" t="str">
            <v>8,47</v>
          </cell>
        </row>
        <row r="4768">
          <cell r="A4768">
            <v>21001</v>
          </cell>
          <cell r="B4768" t="str">
            <v>TUBO ACO CARBONO COM COSTURA, NBR 5580, CLASSE L, DN = 25 MM, E = 2,65 MM, 2,02 KG/M</v>
          </cell>
          <cell r="C4768" t="str">
            <v xml:space="preserve">M     </v>
          </cell>
          <cell r="D4768" t="str">
            <v>15,81</v>
          </cell>
        </row>
        <row r="4769">
          <cell r="A4769">
            <v>21003</v>
          </cell>
          <cell r="B4769" t="str">
            <v>TUBO ACO CARBONO COM COSTURA, NBR 5580, CLASSE L, DN = 40 MM, E = 3,0 MM, 3,34 KG/M</v>
          </cell>
          <cell r="C4769" t="str">
            <v xml:space="preserve">M     </v>
          </cell>
          <cell r="D4769" t="str">
            <v>25,98</v>
          </cell>
        </row>
        <row r="4770">
          <cell r="A4770">
            <v>21006</v>
          </cell>
          <cell r="B4770" t="str">
            <v>TUBO ACO CARBONO COM COSTURA, NBR 5580, CLASSE L, DN = 80 MM, E = 3,35 MM, 7,07 KG/M</v>
          </cell>
          <cell r="C4770" t="str">
            <v xml:space="preserve">M     </v>
          </cell>
          <cell r="D4770" t="str">
            <v>55,13</v>
          </cell>
        </row>
        <row r="4771">
          <cell r="A4771">
            <v>21019</v>
          </cell>
          <cell r="B4771" t="str">
            <v>TUBO ACO CARBONO COM COSTURA, NBR 5580, CLASSE M, DN = 25 MM, E = 3,35 MM, *2,50* KG//M</v>
          </cell>
          <cell r="C4771" t="str">
            <v xml:space="preserve">M     </v>
          </cell>
          <cell r="D4771" t="str">
            <v>19,16</v>
          </cell>
        </row>
        <row r="4772">
          <cell r="A4772">
            <v>21021</v>
          </cell>
          <cell r="B4772" t="str">
            <v>TUBO ACO CARBONO COM COSTURA, NBR 5580, CLASSE M, DN = 40 MM, E = 3,35 MM, *3,71* KG//M</v>
          </cell>
          <cell r="C4772" t="str">
            <v xml:space="preserve">M     </v>
          </cell>
          <cell r="D4772" t="str">
            <v>30,29</v>
          </cell>
        </row>
        <row r="4773">
          <cell r="A4773">
            <v>21024</v>
          </cell>
          <cell r="B4773" t="str">
            <v>TUBO ACO CARBONO COM COSTURA, NBR 5580, CLASSE M, DN = 80 MM, E = 4,05 MM, *8,47* KG/M</v>
          </cell>
          <cell r="C4773" t="str">
            <v xml:space="preserve">M     </v>
          </cell>
          <cell r="D4773" t="str">
            <v>64,91</v>
          </cell>
        </row>
        <row r="4774">
          <cell r="A4774">
            <v>40624</v>
          </cell>
          <cell r="B4774" t="str">
            <v>TUBO ACO CARBONO SEM COSTURA 1 1/2", E= *3,68 MM, SCHEDULE 40, 4,05 KG/M</v>
          </cell>
          <cell r="C4774" t="str">
            <v xml:space="preserve">M     </v>
          </cell>
          <cell r="D4774" t="str">
            <v>47,16</v>
          </cell>
        </row>
        <row r="4775">
          <cell r="A4775">
            <v>42575</v>
          </cell>
          <cell r="B4775" t="str">
            <v>TUBO ACO CARBONO SEM COSTURA 1 1/4", E= *3,56 MM, SCHEDULE 40, *3,38* KG/M</v>
          </cell>
          <cell r="C4775" t="str">
            <v xml:space="preserve">M     </v>
          </cell>
          <cell r="D4775" t="str">
            <v>43,28</v>
          </cell>
        </row>
        <row r="4776">
          <cell r="A4776">
            <v>13127</v>
          </cell>
          <cell r="B4776" t="str">
            <v>TUBO ACO CARBONO SEM COSTURA 1/2", E= *2,77 MM, SCHEDULE 40, *1,27 KG/M</v>
          </cell>
          <cell r="C4776" t="str">
            <v xml:space="preserve">M     </v>
          </cell>
          <cell r="D4776" t="str">
            <v>21,03</v>
          </cell>
        </row>
        <row r="4777">
          <cell r="A4777">
            <v>13137</v>
          </cell>
          <cell r="B4777" t="str">
            <v>TUBO ACO CARBONO SEM COSTURA 1/2", E= *3,73 MM, SCHEDULE 80, *1,62 KG/M</v>
          </cell>
          <cell r="C4777" t="str">
            <v xml:space="preserve">M     </v>
          </cell>
          <cell r="D4777" t="str">
            <v>27,91</v>
          </cell>
        </row>
        <row r="4778">
          <cell r="A4778">
            <v>42574</v>
          </cell>
          <cell r="B4778" t="str">
            <v>TUBO ACO CARBONO SEM COSTURA 1", E= *3,38 MM, SCHEDULE 40, *2,50* KG/M</v>
          </cell>
          <cell r="C4778" t="str">
            <v xml:space="preserve">M     </v>
          </cell>
          <cell r="D4778" t="str">
            <v>32,30</v>
          </cell>
        </row>
        <row r="4779">
          <cell r="A4779">
            <v>20989</v>
          </cell>
          <cell r="B4779" t="str">
            <v>TUBO ACO CARBONO SEM COSTURA 14", E= *11,13 MM, SCHEDULE 40, *94,55 KG/M</v>
          </cell>
          <cell r="C4779" t="str">
            <v xml:space="preserve">M     </v>
          </cell>
          <cell r="D4779" t="str">
            <v>1.000,18</v>
          </cell>
        </row>
        <row r="4780">
          <cell r="A4780">
            <v>21147</v>
          </cell>
          <cell r="B4780" t="str">
            <v>TUBO ACO CARBONO SEM COSTURA 2 1/2", E = 5,16 MM, SCHEDULE 40 (8,62 KG/M)</v>
          </cell>
          <cell r="C4780" t="str">
            <v xml:space="preserve">M     </v>
          </cell>
          <cell r="D4780" t="str">
            <v>93,77</v>
          </cell>
        </row>
        <row r="4781">
          <cell r="A4781">
            <v>21148</v>
          </cell>
          <cell r="B4781" t="str">
            <v>TUBO ACO CARBONO SEM COSTURA 2", E= *3,91* MM, SCHEDULE 40, *5,43* KG/M</v>
          </cell>
          <cell r="C4781" t="str">
            <v xml:space="preserve">M     </v>
          </cell>
          <cell r="D4781" t="str">
            <v>57,88</v>
          </cell>
        </row>
        <row r="4782">
          <cell r="A4782">
            <v>20984</v>
          </cell>
          <cell r="B4782" t="str">
            <v>TUBO ACO CARBONO SEM COSTURA 20", E= *12,70 MM, SCHEDULE 30, *154,97 KG/M</v>
          </cell>
          <cell r="C4782" t="str">
            <v xml:space="preserve">M     </v>
          </cell>
          <cell r="D4782" t="str">
            <v>1.919,15</v>
          </cell>
        </row>
        <row r="4783">
          <cell r="A4783">
            <v>13042</v>
          </cell>
          <cell r="B4783" t="str">
            <v>TUBO ACO CARBONO SEM COSTURA 20", E= *6,35 MM,  SCHEDULE 10, *78,46 KG/M</v>
          </cell>
          <cell r="C4783" t="str">
            <v xml:space="preserve">M     </v>
          </cell>
          <cell r="D4783" t="str">
            <v>1.063,49</v>
          </cell>
        </row>
        <row r="4784">
          <cell r="A4784">
            <v>21150</v>
          </cell>
          <cell r="B4784" t="str">
            <v>TUBO ACO CARBONO SEM COSTURA 3/4", E= *2,87 MM, SCHEDULE 40, *1,69 KG/M</v>
          </cell>
          <cell r="C4784" t="str">
            <v xml:space="preserve">M     </v>
          </cell>
          <cell r="D4784" t="str">
            <v>28,70</v>
          </cell>
        </row>
        <row r="4785">
          <cell r="A4785">
            <v>13141</v>
          </cell>
          <cell r="B4785" t="str">
            <v>TUBO ACO CARBONO SEM COSTURA 3/4", E= *3,91 MM, SCHEDULE 80, *2,19 KG/M.</v>
          </cell>
          <cell r="C4785" t="str">
            <v xml:space="preserve">M     </v>
          </cell>
          <cell r="D4785" t="str">
            <v>36,16</v>
          </cell>
        </row>
        <row r="4786">
          <cell r="A4786">
            <v>42576</v>
          </cell>
          <cell r="B4786" t="str">
            <v>TUBO ACO CARBONO SEM COSTURA 3", E= *5,49 MM, SCHEDULE 40, *11,28* KG/M</v>
          </cell>
          <cell r="C4786" t="str">
            <v xml:space="preserve">M     </v>
          </cell>
          <cell r="D4786" t="str">
            <v>118,06</v>
          </cell>
        </row>
        <row r="4787">
          <cell r="A4787">
            <v>21151</v>
          </cell>
          <cell r="B4787" t="str">
            <v>TUBO ACO CARBONO SEM COSTURA 4", E= *6,02 MM, SCHEDULE 40, *16,06 KG/M</v>
          </cell>
          <cell r="C4787" t="str">
            <v xml:space="preserve">M     </v>
          </cell>
          <cell r="D4787" t="str">
            <v>171,78</v>
          </cell>
        </row>
        <row r="4788">
          <cell r="A4788">
            <v>13142</v>
          </cell>
          <cell r="B4788" t="str">
            <v>TUBO ACO CARBONO SEM COSTURA 4", E= *8,56 MM, SCHEDULE 80, *22,31 KG/M</v>
          </cell>
          <cell r="C4788" t="str">
            <v xml:space="preserve">M     </v>
          </cell>
          <cell r="D4788" t="str">
            <v>245,58</v>
          </cell>
        </row>
        <row r="4789">
          <cell r="A4789">
            <v>42577</v>
          </cell>
          <cell r="B4789" t="str">
            <v>TUBO ACO CARBONO SEM COSTURA 5", E= *6,55 MM, SCHEDULE 40, *21,75* KG/M</v>
          </cell>
          <cell r="C4789" t="str">
            <v xml:space="preserve">M     </v>
          </cell>
          <cell r="D4789" t="str">
            <v>269,47</v>
          </cell>
        </row>
        <row r="4790">
          <cell r="A4790">
            <v>20994</v>
          </cell>
          <cell r="B4790" t="str">
            <v>TUBO ACO CARBONO SEM COSTURA 6", E= *10,97 MM, SCHEDULE 80, *42,56 KG/M</v>
          </cell>
          <cell r="C4790" t="str">
            <v xml:space="preserve">M     </v>
          </cell>
          <cell r="D4790" t="str">
            <v>463,03</v>
          </cell>
        </row>
        <row r="4791">
          <cell r="A4791">
            <v>7672</v>
          </cell>
          <cell r="B4791" t="str">
            <v>TUBO ACO CARBONO SEM COSTURA 6", E= 7,11 MM,  SCHEDULE 40, *28,26 KG/M</v>
          </cell>
          <cell r="C4791" t="str">
            <v xml:space="preserve">M     </v>
          </cell>
          <cell r="D4791" t="str">
            <v>303,33</v>
          </cell>
        </row>
        <row r="4792">
          <cell r="A4792">
            <v>20995</v>
          </cell>
          <cell r="B4792" t="str">
            <v>TUBO ACO CARBONO SEM COSTURA 8", E= *12,70 MM, SCHEDULE 80, *64,64 KG/M</v>
          </cell>
          <cell r="C4792" t="str">
            <v xml:space="preserve">M     </v>
          </cell>
          <cell r="D4792" t="str">
            <v>608,51</v>
          </cell>
        </row>
        <row r="4793">
          <cell r="A4793">
            <v>7690</v>
          </cell>
          <cell r="B4793" t="str">
            <v>TUBO ACO CARBONO SEM COSTURA 8", E= *6,35 MM,  SCHEDULE 20, *33,27 KG/M</v>
          </cell>
          <cell r="C4793" t="str">
            <v xml:space="preserve">M     </v>
          </cell>
          <cell r="D4793" t="str">
            <v>351,94</v>
          </cell>
        </row>
        <row r="4794">
          <cell r="A4794">
            <v>20980</v>
          </cell>
          <cell r="B4794" t="str">
            <v>TUBO ACO CARBONO SEM COSTURA 8", E= *7,04 MM, SCHEDULE 30, *36,75 KG/M</v>
          </cell>
          <cell r="C4794" t="str">
            <v xml:space="preserve">M     </v>
          </cell>
          <cell r="D4794" t="str">
            <v>383,93</v>
          </cell>
        </row>
        <row r="4795">
          <cell r="A4795">
            <v>7661</v>
          </cell>
          <cell r="B4795" t="str">
            <v>TUBO ACO CARBONO SEM COSTURA 8", E= *8,18 MM, SCHEDULE 40, *42,55 KG/M</v>
          </cell>
          <cell r="C4795" t="str">
            <v xml:space="preserve">M     </v>
          </cell>
          <cell r="D4795" t="str">
            <v>456,72</v>
          </cell>
        </row>
        <row r="4796">
          <cell r="A4796">
            <v>21016</v>
          </cell>
          <cell r="B4796" t="str">
            <v>TUBO ACO GALVANIZADO COM COSTURA, CLASSE LEVE, DN 100 MM ( 4"),  E = 3,75 MM,  *10,55* KG/M (NBR 5580)</v>
          </cell>
          <cell r="C4796" t="str">
            <v xml:space="preserve">M     </v>
          </cell>
          <cell r="D4796" t="str">
            <v>103,32</v>
          </cell>
        </row>
        <row r="4797">
          <cell r="A4797">
            <v>21008</v>
          </cell>
          <cell r="B4797" t="str">
            <v>TUBO ACO GALVANIZADO COM COSTURA, CLASSE LEVE, DN 15 MM ( 1/2"),  E = 2,25 MM,  *1,2* KG/M (NBR 5580)</v>
          </cell>
          <cell r="C4797" t="str">
            <v xml:space="preserve">M     </v>
          </cell>
          <cell r="D4797" t="str">
            <v>12,07</v>
          </cell>
        </row>
        <row r="4798">
          <cell r="A4798">
            <v>21009</v>
          </cell>
          <cell r="B4798" t="str">
            <v>TUBO ACO GALVANIZADO COM COSTURA, CLASSE LEVE, DN 20 MM ( 3/4"),  E = 2,25 MM,  *1,3* KG/M (NBR 5580)</v>
          </cell>
          <cell r="C4798" t="str">
            <v xml:space="preserve">M     </v>
          </cell>
          <cell r="D4798" t="str">
            <v>15,71</v>
          </cell>
        </row>
        <row r="4799">
          <cell r="A4799">
            <v>21010</v>
          </cell>
          <cell r="B4799" t="str">
            <v>TUBO ACO GALVANIZADO COM COSTURA, CLASSE LEVE, DN 25 MM ( 1"),  E = 2,65 MM,  *2,11* KG/M (NBR 5580)</v>
          </cell>
          <cell r="C4799" t="str">
            <v xml:space="preserve">M     </v>
          </cell>
          <cell r="D4799" t="str">
            <v>21,10</v>
          </cell>
        </row>
        <row r="4800">
          <cell r="A4800">
            <v>21011</v>
          </cell>
          <cell r="B4800" t="str">
            <v>TUBO ACO GALVANIZADO COM COSTURA, CLASSE LEVE, DN 32 MM ( 1 1/4"),  E = 2,65 MM,  *2,71* KG/M (NBR 5580)</v>
          </cell>
          <cell r="C4800" t="str">
            <v xml:space="preserve">M     </v>
          </cell>
          <cell r="D4800" t="str">
            <v>30,75</v>
          </cell>
        </row>
        <row r="4801">
          <cell r="A4801">
            <v>21012</v>
          </cell>
          <cell r="B4801" t="str">
            <v>TUBO ACO GALVANIZADO COM COSTURA, CLASSE LEVE, DN 40 MM ( 1 1/2"),  E = 3,00 MM,  *3,48* KG/M (NBR 5580)</v>
          </cell>
          <cell r="C4801" t="str">
            <v xml:space="preserve">M     </v>
          </cell>
          <cell r="D4801" t="str">
            <v>33,98</v>
          </cell>
        </row>
        <row r="4802">
          <cell r="A4802">
            <v>21013</v>
          </cell>
          <cell r="B4802" t="str">
            <v>TUBO ACO GALVANIZADO COM COSTURA, CLASSE LEVE, DN 50 MM ( 2"),  E = 3,00 MM,  *4,40* KG/M (NBR 5580)</v>
          </cell>
          <cell r="C4802" t="str">
            <v xml:space="preserve">M     </v>
          </cell>
          <cell r="D4802" t="str">
            <v>44,35</v>
          </cell>
        </row>
        <row r="4803">
          <cell r="A4803">
            <v>21014</v>
          </cell>
          <cell r="B4803" t="str">
            <v>TUBO ACO GALVANIZADO COM COSTURA, CLASSE LEVE, DN 65 MM ( 2 1/2"),  E = 3,35 MM, * 6,23* KG/M (NBR 5580)</v>
          </cell>
          <cell r="C4803" t="str">
            <v xml:space="preserve">M     </v>
          </cell>
          <cell r="D4803" t="str">
            <v>62,05</v>
          </cell>
        </row>
        <row r="4804">
          <cell r="A4804">
            <v>21015</v>
          </cell>
          <cell r="B4804" t="str">
            <v>TUBO ACO GALVANIZADO COM COSTURA, CLASSE LEVE, DN 80 MM ( 3"),  E = 3,35 MM, *7,32* KG/M (NBR 5580)</v>
          </cell>
          <cell r="C4804" t="str">
            <v xml:space="preserve">M     </v>
          </cell>
          <cell r="D4804" t="str">
            <v>71,29</v>
          </cell>
        </row>
        <row r="4805">
          <cell r="A4805">
            <v>7697</v>
          </cell>
          <cell r="B4805" t="str">
            <v>TUBO ACO GALVANIZADO COM COSTURA, CLASSE MEDIA, DN 1.1/2", E = *3,25* MM, PESO *3,61* KG/M (NBR 5580)</v>
          </cell>
          <cell r="C4805" t="str">
            <v xml:space="preserve">M     </v>
          </cell>
          <cell r="D4805" t="str">
            <v>34,01</v>
          </cell>
        </row>
        <row r="4806">
          <cell r="A4806">
            <v>7698</v>
          </cell>
          <cell r="B4806" t="str">
            <v>TUBO ACO GALVANIZADO COM COSTURA, CLASSE MEDIA, DN 1.1/4", E = *3,25* MM, PESO *3,14* KG/M (NBR 5580)</v>
          </cell>
          <cell r="C4806" t="str">
            <v xml:space="preserve">M     </v>
          </cell>
          <cell r="D4806" t="str">
            <v>29,28</v>
          </cell>
        </row>
        <row r="4807">
          <cell r="A4807">
            <v>7691</v>
          </cell>
          <cell r="B4807" t="str">
            <v>TUBO ACO GALVANIZADO COM COSTURA, CLASSE MEDIA, DN 1/2", E = *2,65* MM, PESO *1,22* KG/M (NBR 5580)</v>
          </cell>
          <cell r="C4807" t="str">
            <v xml:space="preserve">M     </v>
          </cell>
          <cell r="D4807" t="str">
            <v>12,37</v>
          </cell>
        </row>
        <row r="4808">
          <cell r="A4808">
            <v>40626</v>
          </cell>
          <cell r="B4808" t="str">
            <v>TUBO ACO GALVANIZADO COM COSTURA, CLASSE MEDIA, DN 1", E = 3,38 MM, PESO 2,50 KG/M (NBR 5580)</v>
          </cell>
          <cell r="C4808" t="str">
            <v xml:space="preserve">M     </v>
          </cell>
          <cell r="D4808" t="str">
            <v>23,22</v>
          </cell>
        </row>
        <row r="4809">
          <cell r="A4809">
            <v>7701</v>
          </cell>
          <cell r="B4809" t="str">
            <v>TUBO ACO GALVANIZADO COM COSTURA, CLASSE MEDIA, DN 2.1/2", E = *3,65* MM, PESO *6,51* KG/M (NBR 5580)</v>
          </cell>
          <cell r="C4809" t="str">
            <v xml:space="preserve">M     </v>
          </cell>
          <cell r="D4809" t="str">
            <v>60,87</v>
          </cell>
        </row>
        <row r="4810">
          <cell r="A4810">
            <v>7696</v>
          </cell>
          <cell r="B4810" t="str">
            <v>TUBO ACO GALVANIZADO COM COSTURA, CLASSE MEDIA, DN 2", E = *3,65* MM, PESO *5,10* KG/M (NBR 5580)</v>
          </cell>
          <cell r="C4810" t="str">
            <v xml:space="preserve">M     </v>
          </cell>
          <cell r="D4810" t="str">
            <v>49,05</v>
          </cell>
        </row>
        <row r="4811">
          <cell r="A4811">
            <v>7700</v>
          </cell>
          <cell r="B4811" t="str">
            <v>TUBO ACO GALVANIZADO COM COSTURA, CLASSE MEDIA, DN 3/4", E = *2,65* MM, PESO *1,58* KG/M (NBR 5580)</v>
          </cell>
          <cell r="C4811" t="str">
            <v xml:space="preserve">M     </v>
          </cell>
          <cell r="D4811" t="str">
            <v>15,65</v>
          </cell>
        </row>
        <row r="4812">
          <cell r="A4812">
            <v>7694</v>
          </cell>
          <cell r="B4812" t="str">
            <v>TUBO ACO GALVANIZADO COM COSTURA, CLASSE MEDIA, DN 3", E = *4,05* MM, PESO *8,47* KG/M (NBR 5580)</v>
          </cell>
          <cell r="C4812" t="str">
            <v xml:space="preserve">M     </v>
          </cell>
          <cell r="D4812" t="str">
            <v>81,92</v>
          </cell>
        </row>
        <row r="4813">
          <cell r="A4813">
            <v>7693</v>
          </cell>
          <cell r="B4813" t="str">
            <v>TUBO ACO GALVANIZADO COM COSTURA, CLASSE MEDIA, DN 4", E = 4,50* MM, PESO 12,10* KG/M (NBR 5580)</v>
          </cell>
          <cell r="C4813" t="str">
            <v xml:space="preserve">M     </v>
          </cell>
          <cell r="D4813" t="str">
            <v>112,82</v>
          </cell>
        </row>
        <row r="4814">
          <cell r="A4814">
            <v>7692</v>
          </cell>
          <cell r="B4814" t="str">
            <v>TUBO ACO GALVANIZADO COM COSTURA, CLASSE MEDIA, DN 5", E = *5,40* MM, PESO *17,80* KG/M (NBR 5580)</v>
          </cell>
          <cell r="C4814" t="str">
            <v xml:space="preserve">M     </v>
          </cell>
          <cell r="D4814" t="str">
            <v>168,91</v>
          </cell>
        </row>
        <row r="4815">
          <cell r="A4815">
            <v>7695</v>
          </cell>
          <cell r="B4815" t="str">
            <v>TUBO ACO GALVANIZADO COM COSTURA, CLASSE MEDIA, DN 6", E = 4,85* MM, PESO 19,68* KG/M (NBR 5580)</v>
          </cell>
          <cell r="C4815" t="str">
            <v xml:space="preserve">M     </v>
          </cell>
          <cell r="D4815" t="str">
            <v>183,19</v>
          </cell>
        </row>
        <row r="4816">
          <cell r="A4816">
            <v>13356</v>
          </cell>
          <cell r="B4816" t="str">
            <v>TUBO ACO INDUSTRIAL DN 2" (50,8 MM) E=1,50MM, PESO= 1,8237 KG/M</v>
          </cell>
          <cell r="C4816" t="str">
            <v xml:space="preserve">M     </v>
          </cell>
          <cell r="D4816" t="str">
            <v>13,28</v>
          </cell>
        </row>
        <row r="4817">
          <cell r="A4817">
            <v>36365</v>
          </cell>
          <cell r="B4817" t="str">
            <v>TUBO COLETOR DE ESGOTO PVC, JEI, DN 100 MM (NBR  7362)</v>
          </cell>
          <cell r="C4817" t="str">
            <v xml:space="preserve">M     </v>
          </cell>
          <cell r="D4817" t="str">
            <v>17,62</v>
          </cell>
        </row>
        <row r="4818">
          <cell r="A4818">
            <v>41930</v>
          </cell>
          <cell r="B4818" t="str">
            <v>TUBO COLETOR DE ESGOTO PVC, JEI, DN 200 MM (NBR 7362)</v>
          </cell>
          <cell r="C4818" t="str">
            <v xml:space="preserve">M     </v>
          </cell>
          <cell r="D4818" t="str">
            <v>57,04</v>
          </cell>
        </row>
        <row r="4819">
          <cell r="A4819">
            <v>41931</v>
          </cell>
          <cell r="B4819" t="str">
            <v>TUBO COLETOR DE ESGOTO PVC, JEI, DN 250 MM (NBR 7362)</v>
          </cell>
          <cell r="C4819" t="str">
            <v xml:space="preserve">M     </v>
          </cell>
          <cell r="D4819" t="str">
            <v>97,26</v>
          </cell>
        </row>
        <row r="4820">
          <cell r="A4820">
            <v>41932</v>
          </cell>
          <cell r="B4820" t="str">
            <v>TUBO COLETOR DE ESGOTO PVC, JEI, DN 300 MM (NBR 7362)</v>
          </cell>
          <cell r="C4820" t="str">
            <v xml:space="preserve">M     </v>
          </cell>
          <cell r="D4820" t="str">
            <v>157,09</v>
          </cell>
        </row>
        <row r="4821">
          <cell r="A4821">
            <v>41933</v>
          </cell>
          <cell r="B4821" t="str">
            <v>TUBO COLETOR DE ESGOTO PVC, JEI, DN 350 MM (NBR 7362)</v>
          </cell>
          <cell r="C4821" t="str">
            <v xml:space="preserve">M     </v>
          </cell>
          <cell r="D4821" t="str">
            <v>194,56</v>
          </cell>
        </row>
        <row r="4822">
          <cell r="A4822">
            <v>41934</v>
          </cell>
          <cell r="B4822" t="str">
            <v>TUBO COLETOR DE ESGOTO PVC, JEI, DN 400 MM (NBR 7362)</v>
          </cell>
          <cell r="C4822" t="str">
            <v xml:space="preserve">M     </v>
          </cell>
          <cell r="D4822" t="str">
            <v>252,01</v>
          </cell>
        </row>
        <row r="4823">
          <cell r="A4823">
            <v>41936</v>
          </cell>
          <cell r="B4823" t="str">
            <v>TUBO COLETOR DE ESGOTO, PVC, JEI, DN 150 MM  (NBR 7362)</v>
          </cell>
          <cell r="C4823" t="str">
            <v xml:space="preserve">M     </v>
          </cell>
          <cell r="D4823" t="str">
            <v>37,99</v>
          </cell>
        </row>
        <row r="4824">
          <cell r="A4824">
            <v>41785</v>
          </cell>
          <cell r="B4824" t="str">
            <v>TUBO CORRUGADO PEAD, PAREDE DUPLA, INTERNA LISA, JEI, DN/DI *1000* MM, PARA SANEAMENTO</v>
          </cell>
          <cell r="C4824" t="str">
            <v xml:space="preserve">M     </v>
          </cell>
          <cell r="D4824" t="str">
            <v>1.004,58</v>
          </cell>
        </row>
        <row r="4825">
          <cell r="A4825">
            <v>41781</v>
          </cell>
          <cell r="B4825" t="str">
            <v>TUBO CORRUGADO PEAD, PAREDE DUPLA, INTERNA LISA, JEI, DN/DI *400* MM, PARA SANEAMENTO</v>
          </cell>
          <cell r="C4825" t="str">
            <v xml:space="preserve">M     </v>
          </cell>
          <cell r="D4825" t="str">
            <v>286,41</v>
          </cell>
        </row>
        <row r="4826">
          <cell r="A4826">
            <v>41783</v>
          </cell>
          <cell r="B4826" t="str">
            <v>TUBO CORRUGADO PEAD, PAREDE DUPLA, INTERNA LISA, JEI, DN/DI *800* MM, PARA SANEAMENTO</v>
          </cell>
          <cell r="C4826" t="str">
            <v xml:space="preserve">M     </v>
          </cell>
          <cell r="D4826" t="str">
            <v>755,80</v>
          </cell>
        </row>
        <row r="4827">
          <cell r="A4827">
            <v>41786</v>
          </cell>
          <cell r="B4827" t="str">
            <v>TUBO CORRUGADO PEAD, PAREDE DUPLA, INTERNA LISA, JEI, DN/DI 1200 MM, PARA SANEAMENTO</v>
          </cell>
          <cell r="C4827" t="str">
            <v xml:space="preserve">M     </v>
          </cell>
          <cell r="D4827" t="str">
            <v>1.576,69</v>
          </cell>
        </row>
        <row r="4828">
          <cell r="A4828">
            <v>41779</v>
          </cell>
          <cell r="B4828" t="str">
            <v>TUBO CORRUGADO PEAD, PAREDE DUPLA, INTERNA LISA, JEI, DN/DI 250 MM, PARA SANEAMENTO</v>
          </cell>
          <cell r="C4828" t="str">
            <v xml:space="preserve">M     </v>
          </cell>
          <cell r="D4828" t="str">
            <v>109,85</v>
          </cell>
        </row>
        <row r="4829">
          <cell r="A4829">
            <v>41780</v>
          </cell>
          <cell r="B4829" t="str">
            <v>TUBO CORRUGADO PEAD, PAREDE DUPLA, INTERNA LISA, JEI, DN/DI 300 MM, PARA SANEAMENTO</v>
          </cell>
          <cell r="C4829" t="str">
            <v xml:space="preserve">M     </v>
          </cell>
          <cell r="D4829" t="str">
            <v>129,92</v>
          </cell>
        </row>
        <row r="4830">
          <cell r="A4830">
            <v>41782</v>
          </cell>
          <cell r="B4830" t="str">
            <v>TUBO CORRUGADO PEAD, PAREDE DUPLA, INTERNA LISA, JEI, DN/DI 600 MM, PARA SANEAMENTO</v>
          </cell>
          <cell r="C4830" t="str">
            <v xml:space="preserve">M     </v>
          </cell>
          <cell r="D4830" t="str">
            <v>535,57</v>
          </cell>
        </row>
        <row r="4831">
          <cell r="A4831">
            <v>38130</v>
          </cell>
          <cell r="B4831" t="str">
            <v>TUBO CPVC SOLDAVEL, 35 MM, AGUA QUENTE PREDIAL (NBR 15884)</v>
          </cell>
          <cell r="C4831" t="str">
            <v xml:space="preserve">M     </v>
          </cell>
          <cell r="D4831" t="str">
            <v>31,71</v>
          </cell>
        </row>
        <row r="4832">
          <cell r="A4832">
            <v>21123</v>
          </cell>
          <cell r="B4832" t="str">
            <v>TUBO CPVC, SOLDAVEL, 15 MM, AGUA QUENTE PREDIAL (NBR 15884)</v>
          </cell>
          <cell r="C4832" t="str">
            <v xml:space="preserve">M     </v>
          </cell>
          <cell r="D4832" t="str">
            <v>9,00</v>
          </cell>
        </row>
        <row r="4833">
          <cell r="A4833">
            <v>21124</v>
          </cell>
          <cell r="B4833" t="str">
            <v>TUBO CPVC, SOLDAVEL, 22 MM, AGUA QUENTE PREDIAL (NBR 15884)</v>
          </cell>
          <cell r="C4833" t="str">
            <v xml:space="preserve">M     </v>
          </cell>
          <cell r="D4833" t="str">
            <v>15,96</v>
          </cell>
        </row>
        <row r="4834">
          <cell r="A4834">
            <v>21125</v>
          </cell>
          <cell r="B4834" t="str">
            <v>TUBO CPVC, SOLDAVEL, 28 MM, AGUA QUENTE PREDIAL (NBR 15884)</v>
          </cell>
          <cell r="C4834" t="str">
            <v xml:space="preserve">M     </v>
          </cell>
          <cell r="D4834" t="str">
            <v>25,61</v>
          </cell>
        </row>
        <row r="4835">
          <cell r="A4835">
            <v>38028</v>
          </cell>
          <cell r="B4835" t="str">
            <v>TUBO CPVC, SOLDAVEL, 42 MM, AGUA QUENTE PREDIAL (NBR 15884)</v>
          </cell>
          <cell r="C4835" t="str">
            <v xml:space="preserve">M     </v>
          </cell>
          <cell r="D4835" t="str">
            <v>43,46</v>
          </cell>
        </row>
        <row r="4836">
          <cell r="A4836">
            <v>38029</v>
          </cell>
          <cell r="B4836" t="str">
            <v>TUBO CPVC, SOLDAVEL, 54 MM, AGUA QUENTE PREDIAL (NBR 15884)</v>
          </cell>
          <cell r="C4836" t="str">
            <v xml:space="preserve">M     </v>
          </cell>
          <cell r="D4836" t="str">
            <v>66,25</v>
          </cell>
        </row>
        <row r="4837">
          <cell r="A4837">
            <v>38030</v>
          </cell>
          <cell r="B4837" t="str">
            <v>TUBO CPVC, SOLDAVEL, 73 MM, AGUA QUENTE PREDIAL (NBR 15884)</v>
          </cell>
          <cell r="C4837" t="str">
            <v xml:space="preserve">M     </v>
          </cell>
          <cell r="D4837" t="str">
            <v>101,76</v>
          </cell>
        </row>
        <row r="4838">
          <cell r="A4838">
            <v>38031</v>
          </cell>
          <cell r="B4838" t="str">
            <v>TUBO CPVC, SOLDAVEL, 89 MM, AGUA QUENTE PREDIAL (NBR 15884)</v>
          </cell>
          <cell r="C4838" t="str">
            <v xml:space="preserve">M     </v>
          </cell>
          <cell r="D4838" t="str">
            <v>161,26</v>
          </cell>
        </row>
        <row r="4839">
          <cell r="A4839">
            <v>39735</v>
          </cell>
          <cell r="B4839" t="str">
            <v>TUBO DE BORRACHA ELASTOMERICA FLEXIVEL, PRETA, PARA ISOLAMENTO TERMICO DE TUBULACAO, DN 1 1/8" (28 MM), E= 32 MM, COEFICIENTE DE CONDUTIVIDADE TERMICA 0,036W/mK, VAPOR DE AGUA MAIOR OU IGUAL A 10.000</v>
          </cell>
          <cell r="C4839" t="str">
            <v xml:space="preserve">M     </v>
          </cell>
          <cell r="D4839" t="str">
            <v>77,96</v>
          </cell>
        </row>
        <row r="4840">
          <cell r="A4840">
            <v>39734</v>
          </cell>
          <cell r="B4840" t="str">
            <v>TUBO DE BORRACHA ELASTOMERICA FLEXIVEL, PRETA, PARA ISOLAMENTO TERMICO DE TUBULACAO, DN 1 3/8" (35 MM), E= 32 MM, COEFICIENTE DE CONDUTIVIDADE TERMICA 0,036W/mK, VAPOR DE AGUA MAIOR OU IGUAL A 10.000</v>
          </cell>
          <cell r="C4840" t="str">
            <v xml:space="preserve">M     </v>
          </cell>
          <cell r="D4840" t="str">
            <v>92,47</v>
          </cell>
        </row>
        <row r="4841">
          <cell r="A4841">
            <v>39736</v>
          </cell>
          <cell r="B4841" t="str">
            <v>TUBO DE BORRACHA ELASTOMERICA FLEXIVEL, PRETA, PARA ISOLAMENTO TERMICO DE TUBULACAO, DN 1 5/8" (42 MM), E= 32 MM, COEFICIENTE DE CONDUTIVIDADE TERMICA 0,036W/mK, VAPOR DE AGUA MAIOR OU IGUAL A 10.000</v>
          </cell>
          <cell r="C4841" t="str">
            <v xml:space="preserve">M     </v>
          </cell>
          <cell r="D4841" t="str">
            <v>105,53</v>
          </cell>
        </row>
        <row r="4842">
          <cell r="A4842">
            <v>39737</v>
          </cell>
          <cell r="B4842" t="str">
            <v>TUBO DE BORRACHA ELASTOMERICA FLEXIVEL, PRETA, PARA ISOLAMENTO TERMICO DE TUBULACAO, DN 1/2" (12 MM), E= 19 MM, COEFICIENTE DE CONDUTIVIDADE TERMICA 0,036W/mK, VAPOR DE AGUA MAIOR OU IGUAL A 10.000</v>
          </cell>
          <cell r="C4842" t="str">
            <v xml:space="preserve">M     </v>
          </cell>
          <cell r="D4842" t="str">
            <v>14,19</v>
          </cell>
        </row>
        <row r="4843">
          <cell r="A4843">
            <v>39738</v>
          </cell>
          <cell r="B4843" t="str">
            <v>TUBO DE BORRACHA ELASTOMERICA FLEXIVEL, PRETA, PARA ISOLAMENTO TERMICO DE TUBULACAO, DN 1/4" (6 MM), E= 9 MM, COEFICIENTE DE CONDUTIVIDADE TERMICA 0,036W/mK, VAPOR DE AGUA MAIOR OU IGUAL A 10.000</v>
          </cell>
          <cell r="C4843" t="str">
            <v xml:space="preserve">M     </v>
          </cell>
          <cell r="D4843" t="str">
            <v>5,13</v>
          </cell>
        </row>
        <row r="4844">
          <cell r="A4844">
            <v>39739</v>
          </cell>
          <cell r="B4844" t="str">
            <v>TUBO DE BORRACHA ELASTOMERICA FLEXIVEL, PRETA, PARA ISOLAMENTO TERMICO DE TUBULACAO, DN 1" (25 MM), E= 32 MM, COEFICIENTE DE CONDUTIVIDADE TERMICA 0,036W/mK, VAPOR DE AGUA MAIOR OU IGUAL A 10.000</v>
          </cell>
          <cell r="C4844" t="str">
            <v xml:space="preserve">M     </v>
          </cell>
          <cell r="D4844" t="str">
            <v>72,98</v>
          </cell>
        </row>
        <row r="4845">
          <cell r="A4845">
            <v>39733</v>
          </cell>
          <cell r="B4845" t="str">
            <v>TUBO DE BORRACHA ELASTOMERICA FLEXIVEL, PRETA, PARA ISOLAMENTO TERMICO DE TUBULACAO, DN 2 1/8" (54 MM), E= 32 MM, COEFICIENTE DE CONDUTIVIDADE TERMICA 0,036W/mK, VAPOR DE AGUA MAIOR OU IGUAL A 10.000</v>
          </cell>
          <cell r="C4845" t="str">
            <v xml:space="preserve">M     </v>
          </cell>
          <cell r="D4845" t="str">
            <v>126,29</v>
          </cell>
        </row>
        <row r="4846">
          <cell r="A4846">
            <v>39854</v>
          </cell>
          <cell r="B4846" t="str">
            <v>TUBO DE BORRACHA ELASTOMERICA FLEXIVEL, PRETA, PARA ISOLAMENTO TERMICO DE TUBULACAO, DN 2 5/8" (*64* MM), E= *32* MM, COEFICIENTE DE CONDUTIVIDADE TERMICA 0,036W/MK, VAPOR DE AGUA MAIOR OU IGUAL A 10.000</v>
          </cell>
          <cell r="C4846" t="str">
            <v xml:space="preserve">M     </v>
          </cell>
          <cell r="D4846" t="str">
            <v>128,08</v>
          </cell>
        </row>
        <row r="4847">
          <cell r="A4847">
            <v>39740</v>
          </cell>
          <cell r="B4847" t="str">
            <v>TUBO DE BORRACHA ELASTOMERICA FLEXIVEL, PRETA, PARA ISOLAMENTO TERMICO DE TUBULACAO, DN 3/4" (18 MM), E= 32 MM, COEFICIENTE DE CONDUTIVIDADE TERMICA 0,036W/mK, VAPOR DE AGUA MAIOR OU IGUAL A 10.000</v>
          </cell>
          <cell r="C4847" t="str">
            <v xml:space="preserve">M     </v>
          </cell>
          <cell r="D4847" t="str">
            <v>70,08</v>
          </cell>
        </row>
        <row r="4848">
          <cell r="A4848">
            <v>39741</v>
          </cell>
          <cell r="B4848" t="str">
            <v>TUBO DE BORRACHA ELASTOMERICA FLEXIVEL, PRETA, PARA ISOLAMENTO TERMICO DE TUBULACAO, DN 3/8" (10 MM), E= 19 MM, COEFICIENTE DE CONDUTIVIDADE TERMICA 0,036W/mK, VAPOR DE AGUA MAIOR OU IGUAL A 10.000</v>
          </cell>
          <cell r="C4848" t="str">
            <v xml:space="preserve">M     </v>
          </cell>
          <cell r="D4848" t="str">
            <v>12,91</v>
          </cell>
        </row>
        <row r="4849">
          <cell r="A4849">
            <v>39853</v>
          </cell>
          <cell r="B4849" t="str">
            <v>TUBO DE BORRACHA ELASTOMERICA FLEXIVEL, PRETA, PARA ISOLAMENTO TERMICO DE TUBULACAO, DN 5/8" (15 MM), E= 19 MM, COEFICIENTE DE CONDUTIVIDADE TERMICA 0,036W/MK, VAPOR DE AGUA MAIOR OU IGUAL A 10.000</v>
          </cell>
          <cell r="C4849" t="str">
            <v xml:space="preserve">M     </v>
          </cell>
          <cell r="D4849" t="str">
            <v>16,96</v>
          </cell>
        </row>
        <row r="4850">
          <cell r="A4850">
            <v>39742</v>
          </cell>
          <cell r="B4850" t="str">
            <v>TUBO DE BORRACHA ELASTOMERICA FLEXIVEL, PRETA, PARA ISOLAMENTO TERMICO DE TUBULACAO, DN 7/8" (22 MM), E= 32 MM, COEFICIENTE DE CONDUTIVIDADE TERMICA 0,036W/mK, VAPOR DE AGUA MAIOR OU IGUAL A 10.000</v>
          </cell>
          <cell r="C4850" t="str">
            <v xml:space="preserve">M     </v>
          </cell>
          <cell r="D4850" t="str">
            <v>56,33</v>
          </cell>
        </row>
        <row r="4851">
          <cell r="A4851">
            <v>39749</v>
          </cell>
          <cell r="B4851" t="str">
            <v>TUBO DE COBRE CLASSE "A", DN = 1 " (28 MM), PARA INSTALACOES DE MEDIA PRESSAO PARA GASES COMBUSTIVEIS E MEDICINAIS</v>
          </cell>
          <cell r="C4851" t="str">
            <v xml:space="preserve">M     </v>
          </cell>
          <cell r="D4851" t="str">
            <v>68,55</v>
          </cell>
        </row>
        <row r="4852">
          <cell r="A4852">
            <v>39751</v>
          </cell>
          <cell r="B4852" t="str">
            <v>TUBO DE COBRE CLASSE "A", DN = 1 1/2 " (42 MM), PARA INSTALACOES DE MEDIA PRESSAO PARA GASES COMBUSTIVEIS E MEDICINAIS</v>
          </cell>
          <cell r="C4852" t="str">
            <v xml:space="preserve">M     </v>
          </cell>
          <cell r="D4852" t="str">
            <v>124,56</v>
          </cell>
        </row>
        <row r="4853">
          <cell r="A4853">
            <v>39750</v>
          </cell>
          <cell r="B4853" t="str">
            <v>TUBO DE COBRE CLASSE "A", DN = 1 1/4 " (35 MM), PARA INSTALACOES DE MEDIA PRESSAO PARA GASES COMBUSTIVEIS E MEDICINAIS</v>
          </cell>
          <cell r="C4853" t="str">
            <v xml:space="preserve">M     </v>
          </cell>
          <cell r="D4853" t="str">
            <v>103,53</v>
          </cell>
        </row>
        <row r="4854">
          <cell r="A4854">
            <v>39747</v>
          </cell>
          <cell r="B4854" t="str">
            <v>TUBO DE COBRE CLASSE "A", DN = 1/2 " (15 MM), PARA INSTALACOES DE MEDIA PRESSAO PARA GASES COMBUSTIVEIS E MEDICINAIS</v>
          </cell>
          <cell r="C4854" t="str">
            <v xml:space="preserve">M     </v>
          </cell>
          <cell r="D4854" t="str">
            <v>33,30</v>
          </cell>
        </row>
        <row r="4855">
          <cell r="A4855">
            <v>39753</v>
          </cell>
          <cell r="B4855" t="str">
            <v>TUBO DE COBRE CLASSE "A", DN = 2 1/2 " (66 MM), PARA INSTALACOES DE MEDIA PRESSAO PARA GASES COMBUSTIVEIS E MEDICINAIS</v>
          </cell>
          <cell r="C4855" t="str">
            <v xml:space="preserve">M     </v>
          </cell>
          <cell r="D4855" t="str">
            <v>229,29</v>
          </cell>
        </row>
        <row r="4856">
          <cell r="A4856">
            <v>39754</v>
          </cell>
          <cell r="B4856" t="str">
            <v>TUBO DE COBRE CLASSE "A", DN = 3 " (79 MM), PARA INSTALACOES DE MEDIA PRESSAO PARA GASES COMBUSTIVEIS E MEDICINAIS</v>
          </cell>
          <cell r="C4856" t="str">
            <v xml:space="preserve">M     </v>
          </cell>
          <cell r="D4856" t="str">
            <v>337,81</v>
          </cell>
        </row>
        <row r="4857">
          <cell r="A4857">
            <v>39748</v>
          </cell>
          <cell r="B4857" t="str">
            <v>TUBO DE COBRE CLASSE "A", DN = 3/4 " (22 MM), PARA INSTALACOES DE MEDIA PRESSAO PARA GASES COMBUSTIVEIS E MEDICINAIS</v>
          </cell>
          <cell r="C4857" t="str">
            <v xml:space="preserve">M     </v>
          </cell>
          <cell r="D4857" t="str">
            <v>53,88</v>
          </cell>
        </row>
        <row r="4858">
          <cell r="A4858">
            <v>39755</v>
          </cell>
          <cell r="B4858" t="str">
            <v>TUBO DE COBRE CLASSE "A", DN = 4 " (104 MM), PARA INSTALACOES DE MEDIA PRESSAO PARA GASES COMBUSTIVEIS E MEDICINAIS</v>
          </cell>
          <cell r="C4858" t="str">
            <v xml:space="preserve">M     </v>
          </cell>
          <cell r="D4858" t="str">
            <v>512,19</v>
          </cell>
        </row>
        <row r="4859">
          <cell r="A4859">
            <v>12742</v>
          </cell>
          <cell r="B4859" t="str">
            <v>TUBO DE COBRE CLASSE "E", DN = 104 MM, PARA INSTALACAO HIDRAULICA PREDIAL</v>
          </cell>
          <cell r="C4859" t="str">
            <v xml:space="preserve">M     </v>
          </cell>
          <cell r="D4859" t="str">
            <v>405,57</v>
          </cell>
        </row>
        <row r="4860">
          <cell r="A4860">
            <v>12713</v>
          </cell>
          <cell r="B4860" t="str">
            <v>TUBO DE COBRE CLASSE "E", DN = 15 MM, PARA INSTALACAO HIDRAULICA PREDIAL</v>
          </cell>
          <cell r="C4860" t="str">
            <v xml:space="preserve">M     </v>
          </cell>
          <cell r="D4860" t="str">
            <v>21,51</v>
          </cell>
        </row>
        <row r="4861">
          <cell r="A4861">
            <v>12743</v>
          </cell>
          <cell r="B4861" t="str">
            <v>TUBO DE COBRE CLASSE "E", DN = 22 MM, PARA INSTALACAO HIDRAULICA PREDIAL</v>
          </cell>
          <cell r="C4861" t="str">
            <v xml:space="preserve">M     </v>
          </cell>
          <cell r="D4861" t="str">
            <v>37,00</v>
          </cell>
        </row>
        <row r="4862">
          <cell r="A4862">
            <v>12744</v>
          </cell>
          <cell r="B4862" t="str">
            <v>TUBO DE COBRE CLASSE "E", DN = 28 MM, PARA INSTALACAO HIDRAULICA PREDIAL</v>
          </cell>
          <cell r="C4862" t="str">
            <v xml:space="preserve">M     </v>
          </cell>
          <cell r="D4862" t="str">
            <v>46,96</v>
          </cell>
        </row>
        <row r="4863">
          <cell r="A4863">
            <v>12745</v>
          </cell>
          <cell r="B4863" t="str">
            <v>TUBO DE COBRE CLASSE "E", DN = 35 MM, PARA INSTALACAO HIDRAULICA PREDIAL</v>
          </cell>
          <cell r="C4863" t="str">
            <v xml:space="preserve">M     </v>
          </cell>
          <cell r="D4863" t="str">
            <v>68,19</v>
          </cell>
        </row>
        <row r="4864">
          <cell r="A4864">
            <v>12746</v>
          </cell>
          <cell r="B4864" t="str">
            <v>TUBO DE COBRE CLASSE "E", DN = 42 MM, PARA INSTALACAO HIDRAULICA PREDIAL</v>
          </cell>
          <cell r="C4864" t="str">
            <v xml:space="preserve">M     </v>
          </cell>
          <cell r="D4864" t="str">
            <v>92,09</v>
          </cell>
        </row>
        <row r="4865">
          <cell r="A4865">
            <v>12747</v>
          </cell>
          <cell r="B4865" t="str">
            <v>TUBO DE COBRE CLASSE "E", DN = 54 MM, PARA INSTALACAO HIDRAULICA PREDIAL</v>
          </cell>
          <cell r="C4865" t="str">
            <v xml:space="preserve">M     </v>
          </cell>
          <cell r="D4865" t="str">
            <v>133,55</v>
          </cell>
        </row>
        <row r="4866">
          <cell r="A4866">
            <v>12748</v>
          </cell>
          <cell r="B4866" t="str">
            <v>TUBO DE COBRE CLASSE "E", DN = 66 MM, PARA INSTALACAO HIDRAULICA PREDIAL</v>
          </cell>
          <cell r="C4866" t="str">
            <v xml:space="preserve">M     </v>
          </cell>
          <cell r="D4866" t="str">
            <v>188,15</v>
          </cell>
        </row>
        <row r="4867">
          <cell r="A4867">
            <v>12749</v>
          </cell>
          <cell r="B4867" t="str">
            <v>TUBO DE COBRE CLASSE "E", DN = 79 MM, PARA INSTALACAO HIDRAULICA PREDIAL</v>
          </cell>
          <cell r="C4867" t="str">
            <v xml:space="preserve">M     </v>
          </cell>
          <cell r="D4867" t="str">
            <v>275,04</v>
          </cell>
        </row>
        <row r="4868">
          <cell r="A4868">
            <v>39726</v>
          </cell>
          <cell r="B4868" t="str">
            <v>TUBO DE COBRE CLASSE "I", DN = 1 " (28 MM), PARA INSTALACOES INDUSTRIAIS DE ALTA PRESSAO E VAPOR</v>
          </cell>
          <cell r="C4868" t="str">
            <v xml:space="preserve">M     </v>
          </cell>
          <cell r="D4868" t="str">
            <v>90,34</v>
          </cell>
        </row>
        <row r="4869">
          <cell r="A4869">
            <v>39728</v>
          </cell>
          <cell r="B4869" t="str">
            <v>TUBO DE COBRE CLASSE "I", DN = 1 1/2 " (42 MM), PARA INSTALACOES INDUSTRIAIS DE ALTA PRESSAO E VAPOR</v>
          </cell>
          <cell r="C4869" t="str">
            <v xml:space="preserve">M     </v>
          </cell>
          <cell r="D4869" t="str">
            <v>158,77</v>
          </cell>
        </row>
        <row r="4870">
          <cell r="A4870">
            <v>39727</v>
          </cell>
          <cell r="B4870" t="str">
            <v>TUBO DE COBRE CLASSE "I", DN = 1 1/4 " (35 MM), PARA INSTALACOES INDUSTRIAIS DE ALTA PRESSAO E VAPOR</v>
          </cell>
          <cell r="C4870" t="str">
            <v xml:space="preserve">M     </v>
          </cell>
          <cell r="D4870" t="str">
            <v>130,66</v>
          </cell>
        </row>
        <row r="4871">
          <cell r="A4871">
            <v>39724</v>
          </cell>
          <cell r="B4871" t="str">
            <v>TUBO DE COBRE CLASSE "I", DN = 1/2 " (15 MM), PARA INSTALACOES INDUSTRIAIS DE ALTA PRESSAO E VAPOR</v>
          </cell>
          <cell r="C4871" t="str">
            <v xml:space="preserve">M     </v>
          </cell>
          <cell r="D4871" t="str">
            <v>40,00</v>
          </cell>
        </row>
        <row r="4872">
          <cell r="A4872">
            <v>39729</v>
          </cell>
          <cell r="B4872" t="str">
            <v>TUBO DE COBRE CLASSE "I", DN = 2 " (54 MM), PARA INSTALACOES INDUSTRIAIS DE ALTA PRESSAO E VAPOR</v>
          </cell>
          <cell r="C4872" t="str">
            <v xml:space="preserve">M     </v>
          </cell>
          <cell r="D4872" t="str">
            <v>219,87</v>
          </cell>
        </row>
        <row r="4873">
          <cell r="A4873">
            <v>39730</v>
          </cell>
          <cell r="B4873" t="str">
            <v>TUBO DE COBRE CLASSE "I", DN = 2 1/2 " (66 MM), PARA INSTALACOES INDUSTRIAIS DE ALTA PRESSAO E VAPOR</v>
          </cell>
          <cell r="C4873" t="str">
            <v xml:space="preserve">M     </v>
          </cell>
          <cell r="D4873" t="str">
            <v>285,28</v>
          </cell>
        </row>
        <row r="4874">
          <cell r="A4874">
            <v>39731</v>
          </cell>
          <cell r="B4874" t="str">
            <v>TUBO DE COBRE CLASSE "I", DN = 3 " (79 MM), PARA INSTALACOES INDUSTRIAIS DE ALTA PRESSAO E VAPOR</v>
          </cell>
          <cell r="C4874" t="str">
            <v xml:space="preserve">M     </v>
          </cell>
          <cell r="D4874" t="str">
            <v>422,52</v>
          </cell>
        </row>
        <row r="4875">
          <cell r="A4875">
            <v>39725</v>
          </cell>
          <cell r="B4875" t="str">
            <v>TUBO DE COBRE CLASSE "I", DN = 3/4 " (22 MM), PARA INSTALACOES INDUSTRIAIS DE ALTA PRESSAO E VAPOR</v>
          </cell>
          <cell r="C4875" t="str">
            <v xml:space="preserve">M     </v>
          </cell>
          <cell r="D4875" t="str">
            <v>65,20</v>
          </cell>
        </row>
        <row r="4876">
          <cell r="A4876">
            <v>39732</v>
          </cell>
          <cell r="B4876" t="str">
            <v>TUBO DE COBRE CLASSE "I", DN = 4" (104 MM), PARA INSTALACOES INDUSTRIAIS DE ALTA PRESSAO E VAPOR</v>
          </cell>
          <cell r="C4876" t="str">
            <v xml:space="preserve">M     </v>
          </cell>
          <cell r="D4876" t="str">
            <v>621,93</v>
          </cell>
        </row>
        <row r="4877">
          <cell r="A4877">
            <v>39660</v>
          </cell>
          <cell r="B4877" t="str">
            <v>TUBO DE COBRE FLEXIVEL, D = 1/2 ", E = 0,79 MM, PARA AR-CONDICIONADO/ INSTALACOES GAS RESIDENCIAIS E COMERCIAIS</v>
          </cell>
          <cell r="C4877" t="str">
            <v xml:space="preserve">M     </v>
          </cell>
          <cell r="D4877" t="str">
            <v>28,34</v>
          </cell>
        </row>
        <row r="4878">
          <cell r="A4878">
            <v>39662</v>
          </cell>
          <cell r="B4878" t="str">
            <v>TUBO DE COBRE FLEXIVEL, D = 1/4 ", E = 0,79 MM, PARA AR-CONDICIONADO/ INSTALACOES GAS RESIDENCIAIS E COMERCIAIS</v>
          </cell>
          <cell r="C4878" t="str">
            <v xml:space="preserve">M     </v>
          </cell>
          <cell r="D4878" t="str">
            <v>13,58</v>
          </cell>
        </row>
        <row r="4879">
          <cell r="A4879">
            <v>39661</v>
          </cell>
          <cell r="B4879" t="str">
            <v>TUBO DE COBRE FLEXIVEL, D = 3/16 ", E = 0,79 MM, PARA AR-CONDICIONADO/ INSTALACOES GAS RESIDENCIAIS E COMERCIAIS</v>
          </cell>
          <cell r="C4879" t="str">
            <v xml:space="preserve">M     </v>
          </cell>
          <cell r="D4879" t="str">
            <v>9,26</v>
          </cell>
        </row>
        <row r="4880">
          <cell r="A4880">
            <v>39666</v>
          </cell>
          <cell r="B4880" t="str">
            <v>TUBO DE COBRE FLEXIVEL, D = 3/4 ", E = 0,79 MM, PARA AR-CONDICIONADO/ INSTALACOES GAS RESIDENCIAIS E COMERCIAIS</v>
          </cell>
          <cell r="C4880" t="str">
            <v xml:space="preserve">M     </v>
          </cell>
          <cell r="D4880" t="str">
            <v>42,63</v>
          </cell>
        </row>
        <row r="4881">
          <cell r="A4881">
            <v>39664</v>
          </cell>
          <cell r="B4881" t="str">
            <v>TUBO DE COBRE FLEXIVEL, D = 3/8 ", E = 0,79 MM, PARA AR-CONDICIONADO/ INSTALACOES GAS RESIDENCIAIS E COMERCIAIS</v>
          </cell>
          <cell r="C4881" t="str">
            <v xml:space="preserve">M     </v>
          </cell>
          <cell r="D4881" t="str">
            <v>20,89</v>
          </cell>
        </row>
        <row r="4882">
          <cell r="A4882">
            <v>39663</v>
          </cell>
          <cell r="B4882" t="str">
            <v>TUBO DE COBRE FLEXIVEL, D = 5/16 ", E = 0,79 MM, PARA AR-CONDICIONADO/ INSTALACOES GAS RESIDENCIAIS E COMERCIAIS</v>
          </cell>
          <cell r="C4882" t="str">
            <v xml:space="preserve">M     </v>
          </cell>
          <cell r="D4882" t="str">
            <v>16,70</v>
          </cell>
        </row>
        <row r="4883">
          <cell r="A4883">
            <v>39665</v>
          </cell>
          <cell r="B4883" t="str">
            <v>TUBO DE COBRE FLEXIVEL, D = 5/8 ", E = 0,79 MM, PARA AR-CONDICIONADO/ INSTALACOES GAS RESIDENCIAIS E COMERCIAIS</v>
          </cell>
          <cell r="C4883" t="str">
            <v xml:space="preserve">M     </v>
          </cell>
          <cell r="D4883" t="str">
            <v>35,25</v>
          </cell>
        </row>
        <row r="4884">
          <cell r="A4884">
            <v>39752</v>
          </cell>
          <cell r="B4884" t="str">
            <v>TUBO DE COBRE, CLASSE "A", DN = 2" (54 MM), PARA INSTALACOES DE MEDIA PRESSAO PARA GASES COMBUSTIVEIS E MEDICINAIS</v>
          </cell>
          <cell r="C4884" t="str">
            <v xml:space="preserve">M     </v>
          </cell>
          <cell r="D4884" t="str">
            <v>177,24</v>
          </cell>
        </row>
        <row r="4885">
          <cell r="A4885">
            <v>7725</v>
          </cell>
          <cell r="B4885" t="str">
            <v>TUBO DE CONCRETO ARMADO PARA AGUAS PLUVIAIS, CLASSE PA-1, COM ENCAIXE PONTA E BOLSA, DIAMETRO NOMINAL DE = 600 MM</v>
          </cell>
          <cell r="C4885" t="str">
            <v xml:space="preserve">M     </v>
          </cell>
          <cell r="D4885" t="str">
            <v>94,20</v>
          </cell>
        </row>
        <row r="4886">
          <cell r="A4886">
            <v>7753</v>
          </cell>
          <cell r="B4886" t="str">
            <v>TUBO DE CONCRETO ARMADO PARA AGUAS PLUVIAIS, CLASSE PA-1, COM ENCAIXE PONTA E BOLSA, DIAMETRO NOMINAL DE 1000 MM</v>
          </cell>
          <cell r="C4886" t="str">
            <v xml:space="preserve">M     </v>
          </cell>
          <cell r="D4886" t="str">
            <v>183,65</v>
          </cell>
        </row>
        <row r="4887">
          <cell r="A4887">
            <v>13256</v>
          </cell>
          <cell r="B4887" t="str">
            <v>TUBO DE CONCRETO ARMADO PARA AGUAS PLUVIAIS, CLASSE PA-1, COM ENCAIXE PONTA E BOLSA, DIAMETRO NOMINAL DE 1100 MM</v>
          </cell>
          <cell r="C4887" t="str">
            <v xml:space="preserve">M     </v>
          </cell>
          <cell r="D4887" t="str">
            <v>257,26</v>
          </cell>
        </row>
        <row r="4888">
          <cell r="A4888">
            <v>7757</v>
          </cell>
          <cell r="B4888" t="str">
            <v>TUBO DE CONCRETO ARMADO PARA AGUAS PLUVIAIS, CLASSE PA-1, COM ENCAIXE PONTA E BOLSA, DIAMETRO NOMINAL DE 1200 MM</v>
          </cell>
          <cell r="C4888" t="str">
            <v xml:space="preserve">M     </v>
          </cell>
          <cell r="D4888" t="str">
            <v>274,28</v>
          </cell>
        </row>
        <row r="4889">
          <cell r="A4889">
            <v>7758</v>
          </cell>
          <cell r="B4889" t="str">
            <v>TUBO DE CONCRETO ARMADO PARA AGUAS PLUVIAIS, CLASSE PA-1, COM ENCAIXE PONTA E BOLSA, DIAMETRO NOMINAL DE 1500 MM</v>
          </cell>
          <cell r="C4889" t="str">
            <v xml:space="preserve">M     </v>
          </cell>
          <cell r="D4889" t="str">
            <v>397,38</v>
          </cell>
        </row>
        <row r="4890">
          <cell r="A4890">
            <v>7759</v>
          </cell>
          <cell r="B4890" t="str">
            <v>TUBO DE CONCRETO ARMADO PARA AGUAS PLUVIAIS, CLASSE PA-1, COM ENCAIXE PONTA E BOLSA, DIAMETRO NOMINAL DE 2000 MM</v>
          </cell>
          <cell r="C4890" t="str">
            <v xml:space="preserve">M     </v>
          </cell>
          <cell r="D4890" t="str">
            <v>1.101,14</v>
          </cell>
        </row>
        <row r="4891">
          <cell r="A4891">
            <v>40334</v>
          </cell>
          <cell r="B4891" t="str">
            <v>TUBO DE CONCRETO ARMADO PARA AGUAS PLUVIAIS, CLASSE PA-1, COM ENCAIXE PONTA E BOLSA, DIAMETRO NOMINAL DE 300 MM</v>
          </cell>
          <cell r="C4891" t="str">
            <v xml:space="preserve">M     </v>
          </cell>
          <cell r="D4891" t="str">
            <v>43,14</v>
          </cell>
        </row>
        <row r="4892">
          <cell r="A4892">
            <v>7745</v>
          </cell>
          <cell r="B4892" t="str">
            <v>TUBO DE CONCRETO ARMADO PARA AGUAS PLUVIAIS, CLASSE PA-1, COM ENCAIXE PONTA E BOLSA, DIAMETRO NOMINAL DE 400 MM</v>
          </cell>
          <cell r="C4892" t="str">
            <v xml:space="preserve">M     </v>
          </cell>
          <cell r="D4892" t="str">
            <v>48,68</v>
          </cell>
        </row>
        <row r="4893">
          <cell r="A4893">
            <v>7714</v>
          </cell>
          <cell r="B4893" t="str">
            <v>TUBO DE CONCRETO ARMADO PARA AGUAS PLUVIAIS, CLASSE PA-1, COM ENCAIXE PONTA E BOLSA, DIAMETRO NOMINAL DE 500 MM</v>
          </cell>
          <cell r="C4893" t="str">
            <v xml:space="preserve">M     </v>
          </cell>
          <cell r="D4893" t="str">
            <v>58,18</v>
          </cell>
        </row>
        <row r="4894">
          <cell r="A4894">
            <v>7742</v>
          </cell>
          <cell r="B4894" t="str">
            <v>TUBO DE CONCRETO ARMADO PARA AGUAS PLUVIAIS, CLASSE PA-1, COM ENCAIXE PONTA E BOLSA, DIAMETRO NOMINAL DE 700 MM</v>
          </cell>
          <cell r="C4894" t="str">
            <v xml:space="preserve">M     </v>
          </cell>
          <cell r="D4894" t="str">
            <v>128,39</v>
          </cell>
        </row>
        <row r="4895">
          <cell r="A4895">
            <v>7750</v>
          </cell>
          <cell r="B4895" t="str">
            <v>TUBO DE CONCRETO ARMADO PARA AGUAS PLUVIAIS, CLASSE PA-1, COM ENCAIXE PONTA E BOLSA, DIAMETRO NOMINAL DE 800 MM</v>
          </cell>
          <cell r="C4895" t="str">
            <v xml:space="preserve">M     </v>
          </cell>
          <cell r="D4895" t="str">
            <v>156,73</v>
          </cell>
        </row>
        <row r="4896">
          <cell r="A4896">
            <v>7756</v>
          </cell>
          <cell r="B4896" t="str">
            <v>TUBO DE CONCRETO ARMADO PARA AGUAS PLUVIAIS, CLASSE PA-1, COM ENCAIXE PONTA E BOLSA, DIAMETRO NOMINAL DE 900 MM</v>
          </cell>
          <cell r="C4896" t="str">
            <v xml:space="preserve">M     </v>
          </cell>
          <cell r="D4896" t="str">
            <v>180,08</v>
          </cell>
        </row>
        <row r="4897">
          <cell r="A4897">
            <v>7765</v>
          </cell>
          <cell r="B4897" t="str">
            <v>TUBO DE CONCRETO ARMADO PARA AGUAS PLUVIAIS, CLASSE PA-2, COM ENCAIXE PONTA E BOLSA, DIAMETRO NOMINAL DE 1000 MM</v>
          </cell>
          <cell r="C4897" t="str">
            <v xml:space="preserve">M     </v>
          </cell>
          <cell r="D4897" t="str">
            <v>201,85</v>
          </cell>
        </row>
        <row r="4898">
          <cell r="A4898">
            <v>12569</v>
          </cell>
          <cell r="B4898" t="str">
            <v>TUBO DE CONCRETO ARMADO PARA AGUAS PLUVIAIS, CLASSE PA-2, COM ENCAIXE PONTA E BOLSA, DIAMETRO NOMINAL DE 1100 MM</v>
          </cell>
          <cell r="C4898" t="str">
            <v xml:space="preserve">M     </v>
          </cell>
          <cell r="D4898" t="str">
            <v>278,64</v>
          </cell>
        </row>
        <row r="4899">
          <cell r="A4899">
            <v>7766</v>
          </cell>
          <cell r="B4899" t="str">
            <v>TUBO DE CONCRETO ARMADO PARA AGUAS PLUVIAIS, CLASSE PA-2, COM ENCAIXE PONTA E BOLSA, DIAMETRO NOMINAL DE 1200 MM</v>
          </cell>
          <cell r="C4899" t="str">
            <v xml:space="preserve">M     </v>
          </cell>
          <cell r="D4899" t="str">
            <v>296,05</v>
          </cell>
        </row>
        <row r="4900">
          <cell r="A4900">
            <v>7767</v>
          </cell>
          <cell r="B4900" t="str">
            <v>TUBO DE CONCRETO ARMADO PARA AGUAS PLUVIAIS, CLASSE PA-2, COM ENCAIXE PONTA E BOLSA, DIAMETRO NOMINAL DE 1500 MM</v>
          </cell>
          <cell r="C4900" t="str">
            <v xml:space="preserve">M     </v>
          </cell>
          <cell r="D4900" t="str">
            <v>425,08</v>
          </cell>
        </row>
        <row r="4901">
          <cell r="A4901">
            <v>7727</v>
          </cell>
          <cell r="B4901" t="str">
            <v>TUBO DE CONCRETO ARMADO PARA AGUAS PLUVIAIS, CLASSE PA-2, COM ENCAIXE PONTA E BOLSA, DIAMETRO NOMINAL DE 2000 MM</v>
          </cell>
          <cell r="C4901" t="str">
            <v xml:space="preserve">M     </v>
          </cell>
          <cell r="D4901" t="str">
            <v>1.234,89</v>
          </cell>
        </row>
        <row r="4902">
          <cell r="A4902">
            <v>7760</v>
          </cell>
          <cell r="B4902" t="str">
            <v>TUBO DE CONCRETO ARMADO PARA AGUAS PLUVIAIS, CLASSE PA-2, COM ENCAIXE PONTA E BOLSA, DIAMETRO NOMINAL DE 300 MM</v>
          </cell>
          <cell r="C4902" t="str">
            <v xml:space="preserve">M     </v>
          </cell>
          <cell r="D4902" t="str">
            <v>49,07</v>
          </cell>
        </row>
        <row r="4903">
          <cell r="A4903">
            <v>7761</v>
          </cell>
          <cell r="B4903" t="str">
            <v>TUBO DE CONCRETO ARMADO PARA AGUAS PLUVIAIS, CLASSE PA-2, COM ENCAIXE PONTA E BOLSA, DIAMETRO NOMINAL DE 400 MM</v>
          </cell>
          <cell r="C4903" t="str">
            <v xml:space="preserve">M     </v>
          </cell>
          <cell r="D4903" t="str">
            <v>51,45</v>
          </cell>
        </row>
        <row r="4904">
          <cell r="A4904">
            <v>7752</v>
          </cell>
          <cell r="B4904" t="str">
            <v>TUBO DE CONCRETO ARMADO PARA AGUAS PLUVIAIS, CLASSE PA-2, COM ENCAIXE PONTA E BOLSA, DIAMETRO NOMINAL DE 500 MM</v>
          </cell>
          <cell r="C4904" t="str">
            <v xml:space="preserve">M     </v>
          </cell>
          <cell r="D4904" t="str">
            <v>62,53</v>
          </cell>
        </row>
        <row r="4905">
          <cell r="A4905">
            <v>7762</v>
          </cell>
          <cell r="B4905" t="str">
            <v>TUBO DE CONCRETO ARMADO PARA AGUAS PLUVIAIS, CLASSE PA-2, COM ENCAIXE PONTA E BOLSA, DIAMETRO NOMINAL DE 600 MM</v>
          </cell>
          <cell r="C4905" t="str">
            <v xml:space="preserve">M     </v>
          </cell>
          <cell r="D4905" t="str">
            <v>81,73</v>
          </cell>
        </row>
        <row r="4906">
          <cell r="A4906">
            <v>7722</v>
          </cell>
          <cell r="B4906" t="str">
            <v>TUBO DE CONCRETO ARMADO PARA AGUAS PLUVIAIS, CLASSE PA-2, COM ENCAIXE PONTA E BOLSA, DIAMETRO NOMINAL DE 700 MM</v>
          </cell>
          <cell r="C4906" t="str">
            <v xml:space="preserve">M     </v>
          </cell>
          <cell r="D4906" t="str">
            <v>125,07</v>
          </cell>
        </row>
        <row r="4907">
          <cell r="A4907">
            <v>7763</v>
          </cell>
          <cell r="B4907" t="str">
            <v>TUBO DE CONCRETO ARMADO PARA AGUAS PLUVIAIS, CLASSE PA-2, COM ENCAIXE PONTA E BOLSA, DIAMETRO NOMINAL DE 800 MM</v>
          </cell>
          <cell r="C4907" t="str">
            <v xml:space="preserve">M     </v>
          </cell>
          <cell r="D4907" t="str">
            <v>152,38</v>
          </cell>
        </row>
        <row r="4908">
          <cell r="A4908">
            <v>7764</v>
          </cell>
          <cell r="B4908" t="str">
            <v>TUBO DE CONCRETO ARMADO PARA AGUAS PLUVIAIS, CLASSE PA-2, COM ENCAIXE PONTA E BOLSA, DIAMETRO NOMINAL DE 900 MM</v>
          </cell>
          <cell r="C4908" t="str">
            <v xml:space="preserve">M     </v>
          </cell>
          <cell r="D4908" t="str">
            <v>182,06</v>
          </cell>
        </row>
        <row r="4909">
          <cell r="A4909">
            <v>12572</v>
          </cell>
          <cell r="B4909" t="str">
            <v>TUBO DE CONCRETO ARMADO PARA AGUAS PLUVIAIS, CLASSE PA-3, COM ENCAIXE PONTA E BOLSA, DIAMETRO NOMINAL DE 1000 MM</v>
          </cell>
          <cell r="C4909" t="str">
            <v xml:space="preserve">M     </v>
          </cell>
          <cell r="D4909" t="str">
            <v>257,26</v>
          </cell>
        </row>
        <row r="4910">
          <cell r="A4910">
            <v>12573</v>
          </cell>
          <cell r="B4910" t="str">
            <v>TUBO DE CONCRETO ARMADO PARA AGUAS PLUVIAIS, CLASSE PA-3, COM ENCAIXE PONTA E BOLSA, DIAMETRO NOMINAL DE 1100 MM</v>
          </cell>
          <cell r="C4910" t="str">
            <v xml:space="preserve">M     </v>
          </cell>
          <cell r="D4910" t="str">
            <v>338,40</v>
          </cell>
        </row>
        <row r="4911">
          <cell r="A4911">
            <v>12574</v>
          </cell>
          <cell r="B4911" t="str">
            <v>TUBO DE CONCRETO ARMADO PARA AGUAS PLUVIAIS, CLASSE PA-3, COM ENCAIXE PONTA E BOLSA, DIAMETRO NOMINAL DE 1200 MM</v>
          </cell>
          <cell r="C4911" t="str">
            <v xml:space="preserve">M     </v>
          </cell>
          <cell r="D4911" t="str">
            <v>409,17</v>
          </cell>
        </row>
        <row r="4912">
          <cell r="A4912">
            <v>12575</v>
          </cell>
          <cell r="B4912" t="str">
            <v>TUBO DE CONCRETO ARMADO PARA AGUAS PLUVIAIS, CLASSE PA-3, COM ENCAIXE PONTA E BOLSA, DIAMETRO NOMINAL DE 1500 MM</v>
          </cell>
          <cell r="C4912" t="str">
            <v xml:space="preserve">M     </v>
          </cell>
          <cell r="D4912" t="str">
            <v>621,40</v>
          </cell>
        </row>
        <row r="4913">
          <cell r="A4913">
            <v>12576</v>
          </cell>
          <cell r="B4913" t="str">
            <v>TUBO DE CONCRETO ARMADO PARA AGUAS PLUVIAIS, CLASSE PA-3, COM ENCAIXE PONTA E BOLSA, DIAMETRO NOMINAL DE 400 MM</v>
          </cell>
          <cell r="C4913" t="str">
            <v xml:space="preserve">M     </v>
          </cell>
          <cell r="D4913" t="str">
            <v>75,20</v>
          </cell>
        </row>
        <row r="4914">
          <cell r="A4914">
            <v>12577</v>
          </cell>
          <cell r="B4914" t="str">
            <v>TUBO DE CONCRETO ARMADO PARA AGUAS PLUVIAIS, CLASSE PA-3, COM ENCAIXE PONTA E BOLSA, DIAMETRO NOMINAL DE 500 MM</v>
          </cell>
          <cell r="C4914" t="str">
            <v xml:space="preserve">M     </v>
          </cell>
          <cell r="D4914" t="str">
            <v>101,32</v>
          </cell>
        </row>
        <row r="4915">
          <cell r="A4915">
            <v>12578</v>
          </cell>
          <cell r="B4915" t="str">
            <v>TUBO DE CONCRETO ARMADO PARA AGUAS PLUVIAIS, CLASSE PA-3, COM ENCAIXE PONTA E BOLSA, DIAMETRO NOMINAL DE 600 MM</v>
          </cell>
          <cell r="C4915" t="str">
            <v xml:space="preserve">M     </v>
          </cell>
          <cell r="D4915" t="str">
            <v>122,69</v>
          </cell>
        </row>
        <row r="4916">
          <cell r="A4916">
            <v>12579</v>
          </cell>
          <cell r="B4916" t="str">
            <v>TUBO DE CONCRETO ARMADO PARA AGUAS PLUVIAIS, CLASSE PA-3, COM ENCAIXE PONTA E BOLSA, DIAMETRO NOMINAL DE 700 MM</v>
          </cell>
          <cell r="C4916" t="str">
            <v xml:space="preserve">M     </v>
          </cell>
          <cell r="D4916" t="str">
            <v>211,35</v>
          </cell>
        </row>
        <row r="4917">
          <cell r="A4917">
            <v>12580</v>
          </cell>
          <cell r="B4917" t="str">
            <v>TUBO DE CONCRETO ARMADO PARA AGUAS PLUVIAIS, CLASSE PA-3, COM ENCAIXE PONTA E BOLSA, DIAMETRO NOMINAL DE 800 MM</v>
          </cell>
          <cell r="C4917" t="str">
            <v xml:space="preserve">M     </v>
          </cell>
          <cell r="D4917" t="str">
            <v>220,22</v>
          </cell>
        </row>
        <row r="4918">
          <cell r="A4918">
            <v>12581</v>
          </cell>
          <cell r="B4918" t="str">
            <v>TUBO DE CONCRETO ARMADO PARA AGUAS PLUVIAIS, CLASSE PA-3, COM ENCAIXE PONTA E BOLSA, DIAMETRO NOMINAL DE 900 MM</v>
          </cell>
          <cell r="C4918" t="str">
            <v xml:space="preserve">M     </v>
          </cell>
          <cell r="D4918" t="str">
            <v>235,89</v>
          </cell>
        </row>
        <row r="4919">
          <cell r="A4919">
            <v>7720</v>
          </cell>
          <cell r="B4919" t="str">
            <v>TUBO DE CONCRETO ARMADO PARA ESGOTO SANITARIO, CLASSE EA-2, COM ENCAIXE PONTA E BOLSA, COM JUNTA ELASTICA, DIAMETRO NOMINAL DE 1000 MM</v>
          </cell>
          <cell r="C4919" t="str">
            <v xml:space="preserve">M     </v>
          </cell>
          <cell r="D4919" t="str">
            <v>368,88</v>
          </cell>
        </row>
        <row r="4920">
          <cell r="A4920">
            <v>40335</v>
          </cell>
          <cell r="B4920" t="str">
            <v>TUBO DE CONCRETO ARMADO PARA ESGOTO SANITARIO, CLASSE EA-2, COM ENCAIXE PONTA E BOLSA, COM JUNTA ELASTICA, DIAMETRO NOMINAL DE 300 MM</v>
          </cell>
          <cell r="C4920" t="str">
            <v xml:space="preserve">M     </v>
          </cell>
          <cell r="D4920" t="str">
            <v>77,18</v>
          </cell>
        </row>
        <row r="4921">
          <cell r="A4921">
            <v>7740</v>
          </cell>
          <cell r="B4921" t="str">
            <v>TUBO DE CONCRETO ARMADO PARA ESGOTO SANITARIO, CLASSE EA-2, COM ENCAIXE PONTA E BOLSA, COM JUNTA ELASTICA, DIAMETRO NOMINAL DE 400 MM</v>
          </cell>
          <cell r="C4921" t="str">
            <v xml:space="preserve">M     </v>
          </cell>
          <cell r="D4921" t="str">
            <v>79,15</v>
          </cell>
        </row>
        <row r="4922">
          <cell r="A4922">
            <v>7741</v>
          </cell>
          <cell r="B4922" t="str">
            <v>TUBO DE CONCRETO ARMADO PARA ESGOTO SANITARIO, CLASSE EA-2, COM ENCAIXE PONTA E BOLSA, COM JUNTA ELASTICA, DIAMETRO NOMINAL DE 500 MM</v>
          </cell>
          <cell r="C4922" t="str">
            <v xml:space="preserve">M     </v>
          </cell>
          <cell r="D4922" t="str">
            <v>146,44</v>
          </cell>
        </row>
        <row r="4923">
          <cell r="A4923">
            <v>7774</v>
          </cell>
          <cell r="B4923" t="str">
            <v>TUBO DE CONCRETO ARMADO PARA ESGOTO SANITARIO, CLASSE EA-2, COM ENCAIXE PONTA E BOLSA, COM JUNTA ELASTICA, DIAMETRO NOMINAL DE 600 MM</v>
          </cell>
          <cell r="C4923" t="str">
            <v xml:space="preserve">M     </v>
          </cell>
          <cell r="D4923" t="str">
            <v>179,69</v>
          </cell>
        </row>
        <row r="4924">
          <cell r="A4924">
            <v>7744</v>
          </cell>
          <cell r="B4924" t="str">
            <v>TUBO DE CONCRETO ARMADO PARA ESGOTO SANITARIO, CLASSE EA-2, COM ENCAIXE PONTA E BOLSA, COM JUNTA ELASTICA, DIAMETRO NOMINAL DE 700 MM</v>
          </cell>
          <cell r="C4924" t="str">
            <v xml:space="preserve">M     </v>
          </cell>
          <cell r="D4924" t="str">
            <v>234,70</v>
          </cell>
        </row>
        <row r="4925">
          <cell r="A4925">
            <v>7773</v>
          </cell>
          <cell r="B4925" t="str">
            <v>TUBO DE CONCRETO ARMADO PARA ESGOTO SANITARIO, CLASSE EA-2, COM ENCAIXE PONTA E BOLSA, COM JUNTA ELASTICA, DIAMETRO NOMINAL DE 800 MM</v>
          </cell>
          <cell r="C4925" t="str">
            <v xml:space="preserve">M     </v>
          </cell>
          <cell r="D4925" t="str">
            <v>239,89</v>
          </cell>
        </row>
        <row r="4926">
          <cell r="A4926">
            <v>7754</v>
          </cell>
          <cell r="B4926" t="str">
            <v>TUBO DE CONCRETO ARMADO PARA ESGOTO SANITARIO, CLASSE EA-2, COM ENCAIXE PONTA E BOLSA, COM JUNTA ELASTICA, DIAMETRO NOMINAL DE 900 MM</v>
          </cell>
          <cell r="C4926" t="str">
            <v xml:space="preserve">M     </v>
          </cell>
          <cell r="D4926" t="str">
            <v>363,73</v>
          </cell>
        </row>
        <row r="4927">
          <cell r="A4927">
            <v>7735</v>
          </cell>
          <cell r="B4927" t="str">
            <v>TUBO DE CONCRETO ARMADO PARA ESGOTO SANITARIO, CLASSE EA-3, COM ENCAIXE PONTA E BOLSA, COM JUNTA ELASTICA, DIAMETRO NOMINAL DE 1000 MM</v>
          </cell>
          <cell r="C4927" t="str">
            <v xml:space="preserve">M     </v>
          </cell>
          <cell r="D4927" t="str">
            <v>471,00</v>
          </cell>
        </row>
        <row r="4928">
          <cell r="A4928">
            <v>7755</v>
          </cell>
          <cell r="B4928" t="str">
            <v>TUBO DE CONCRETO ARMADO PARA ESGOTO SANITARIO, CLASSE EA-3, COM ENCAIXE PONTA E BOLSA, COM JUNTA ELASTICA, DIAMETRO NOMINAL DE 400 MM</v>
          </cell>
          <cell r="C4928" t="str">
            <v xml:space="preserve">M     </v>
          </cell>
          <cell r="D4928" t="str">
            <v>93,40</v>
          </cell>
        </row>
        <row r="4929">
          <cell r="A4929">
            <v>7776</v>
          </cell>
          <cell r="B4929" t="str">
            <v>TUBO DE CONCRETO ARMADO PARA ESGOTO SANITARIO, CLASSE EA-3, COM ENCAIXE PONTA E BOLSA, COM JUNTA ELASTICA, DIAMETRO NOMINAL DE 500 MM</v>
          </cell>
          <cell r="C4929" t="str">
            <v xml:space="preserve">M     </v>
          </cell>
          <cell r="D4929" t="str">
            <v>194,73</v>
          </cell>
        </row>
        <row r="4930">
          <cell r="A4930">
            <v>7743</v>
          </cell>
          <cell r="B4930" t="str">
            <v>TUBO DE CONCRETO ARMADO PARA ESGOTO SANITARIO, CLASSE EA-3, COM ENCAIXE PONTA E BOLSA, COM JUNTA ELASTICA, DIAMETRO NOMINAL DE 600 MM</v>
          </cell>
          <cell r="C4930" t="str">
            <v xml:space="preserve">M     </v>
          </cell>
          <cell r="D4930" t="str">
            <v>206,21</v>
          </cell>
        </row>
        <row r="4931">
          <cell r="A4931">
            <v>7733</v>
          </cell>
          <cell r="B4931" t="str">
            <v>TUBO DE CONCRETO ARMADO PARA ESGOTO SANITARIO, CLASSE EA-3, COM ENCAIXE PONTA E BOLSA, COM JUNTA ELASTICA, DIAMETRO NOMINAL DE 700 MM</v>
          </cell>
          <cell r="C4931" t="str">
            <v xml:space="preserve">M     </v>
          </cell>
          <cell r="D4931" t="str">
            <v>269,14</v>
          </cell>
        </row>
        <row r="4932">
          <cell r="A4932">
            <v>7775</v>
          </cell>
          <cell r="B4932" t="str">
            <v>TUBO DE CONCRETO ARMADO PARA ESGOTO SANITARIO, CLASSE EA-3, COM ENCAIXE PONTA E BOLSA, COM JUNTA ELASTICA, DIAMETRO NOMINAL DE 800 MM</v>
          </cell>
          <cell r="C4932" t="str">
            <v xml:space="preserve">M     </v>
          </cell>
          <cell r="D4932" t="str">
            <v>294,86</v>
          </cell>
        </row>
        <row r="4933">
          <cell r="A4933">
            <v>7734</v>
          </cell>
          <cell r="B4933" t="str">
            <v>TUBO DE CONCRETO ARMADO PARA ESGOTO SANITARIO, CLASSE EA-3, COM ENCAIXE PONTA E BOLSA, COM JUNTA ELASTICA, DIAMETRO NOMINAL DE 900 MM</v>
          </cell>
          <cell r="C4933" t="str">
            <v xml:space="preserve">M     </v>
          </cell>
          <cell r="D4933" t="str">
            <v>417,56</v>
          </cell>
        </row>
        <row r="4934">
          <cell r="A4934">
            <v>37449</v>
          </cell>
          <cell r="B4934" t="str">
            <v>TUBO DE CONCRETO SIMPLES PARA AGUAS PLUVIAIS, CLASSE PS1, COM ENCAIXE MACHO E FEMEA, DIAMETRO NOMINAL DE 200 MM</v>
          </cell>
          <cell r="C4934" t="str">
            <v xml:space="preserve">M     </v>
          </cell>
          <cell r="D4934" t="str">
            <v>19,02</v>
          </cell>
        </row>
        <row r="4935">
          <cell r="A4935">
            <v>37450</v>
          </cell>
          <cell r="B4935" t="str">
            <v>TUBO DE CONCRETO SIMPLES PARA AGUAS PLUVIAIS, CLASSE PS1, COM ENCAIXE MACHO E FEMEA, DIAMETRO NOMINAL DE 300 MM</v>
          </cell>
          <cell r="C4935" t="str">
            <v xml:space="preserve">M     </v>
          </cell>
          <cell r="D4935" t="str">
            <v>26,63</v>
          </cell>
        </row>
        <row r="4936">
          <cell r="A4936">
            <v>37451</v>
          </cell>
          <cell r="B4936" t="str">
            <v>TUBO DE CONCRETO SIMPLES PARA AGUAS PLUVIAIS, CLASSE PS1, COM ENCAIXE MACHO E FEMEA, DIAMETRO NOMINAL DE 400 MM</v>
          </cell>
          <cell r="C4936" t="str">
            <v xml:space="preserve">M     </v>
          </cell>
          <cell r="D4936" t="str">
            <v>37,18</v>
          </cell>
        </row>
        <row r="4937">
          <cell r="A4937">
            <v>37452</v>
          </cell>
          <cell r="B4937" t="str">
            <v>TUBO DE CONCRETO SIMPLES PARA AGUAS PLUVIAIS, CLASSE PS1, COM ENCAIXE MACHO E FEMEA, DIAMETRO NOMINAL DE 500 MM</v>
          </cell>
          <cell r="C4937" t="str">
            <v xml:space="preserve">M     </v>
          </cell>
          <cell r="D4937" t="str">
            <v>54,05</v>
          </cell>
        </row>
        <row r="4938">
          <cell r="A4938">
            <v>37453</v>
          </cell>
          <cell r="B4938" t="str">
            <v>TUBO DE CONCRETO SIMPLES PARA AGUAS PLUVIAIS, CLASSE PS1, COM ENCAIXE MACHO E FEMEA, DIAMETRO NOMINAL DE 600 MM</v>
          </cell>
          <cell r="C4938" t="str">
            <v xml:space="preserve">M     </v>
          </cell>
          <cell r="D4938" t="str">
            <v>62,24</v>
          </cell>
        </row>
        <row r="4939">
          <cell r="A4939">
            <v>7778</v>
          </cell>
          <cell r="B4939" t="str">
            <v>TUBO DE CONCRETO SIMPLES PARA AGUAS PLUVIAIS, CLASSE PS1, COM ENCAIXE PONTA E BOLSA, DIAMETRO NOMINAL DE 200 MM</v>
          </cell>
          <cell r="C4939" t="str">
            <v xml:space="preserve">M     </v>
          </cell>
          <cell r="D4939" t="str">
            <v>23,35</v>
          </cell>
        </row>
        <row r="4940">
          <cell r="A4940">
            <v>7796</v>
          </cell>
          <cell r="B4940" t="str">
            <v>TUBO DE CONCRETO SIMPLES PARA AGUAS PLUVIAIS, CLASSE PS1, COM ENCAIXE PONTA E BOLSA, DIAMETRO NOMINAL DE 300 MM</v>
          </cell>
          <cell r="C4940" t="str">
            <v xml:space="preserve">M     </v>
          </cell>
          <cell r="D4940" t="str">
            <v>32,00</v>
          </cell>
        </row>
        <row r="4941">
          <cell r="A4941">
            <v>7781</v>
          </cell>
          <cell r="B4941" t="str">
            <v>TUBO DE CONCRETO SIMPLES PARA AGUAS PLUVIAIS, CLASSE PS1, COM ENCAIXE PONTA E BOLSA, DIAMETRO NOMINAL DE 400 MM</v>
          </cell>
          <cell r="C4941" t="str">
            <v xml:space="preserve">M     </v>
          </cell>
          <cell r="D4941" t="str">
            <v>37,81</v>
          </cell>
        </row>
        <row r="4942">
          <cell r="A4942">
            <v>7795</v>
          </cell>
          <cell r="B4942" t="str">
            <v>TUBO DE CONCRETO SIMPLES PARA AGUAS PLUVIAIS, CLASSE PS1, COM ENCAIXE PONTA E BOLSA, DIAMETRO NOMINAL DE 500 MM</v>
          </cell>
          <cell r="C4942" t="str">
            <v xml:space="preserve">M     </v>
          </cell>
          <cell r="D4942" t="str">
            <v>56,28</v>
          </cell>
        </row>
        <row r="4943">
          <cell r="A4943">
            <v>7791</v>
          </cell>
          <cell r="B4943" t="str">
            <v>TUBO DE CONCRETO SIMPLES PARA AGUAS PLUVIAIS, CLASSE PS1, COM ENCAIXE PONTA E BOLSA, DIAMETRO NOMINAL DE 600 MM</v>
          </cell>
          <cell r="C4943" t="str">
            <v xml:space="preserve">M     </v>
          </cell>
          <cell r="D4943" t="str">
            <v>67,37</v>
          </cell>
        </row>
        <row r="4944">
          <cell r="A4944">
            <v>7783</v>
          </cell>
          <cell r="B4944" t="str">
            <v>TUBO DE CONCRETO SIMPLES PARA AGUAS PLUVIAIS, CLASSE PS2, COM ENCAIXE PONTA E BOLSA, DIAMETRO NOMINAL DE 200 MM</v>
          </cell>
          <cell r="C4944" t="str">
            <v xml:space="preserve">M     </v>
          </cell>
          <cell r="D4944" t="str">
            <v>23,87</v>
          </cell>
        </row>
        <row r="4945">
          <cell r="A4945">
            <v>7790</v>
          </cell>
          <cell r="B4945" t="str">
            <v>TUBO DE CONCRETO SIMPLES PARA AGUAS PLUVIAIS, CLASSE PS2, COM ENCAIXE PONTA E BOLSA, DIAMETRO NOMINAL DE 300 MM</v>
          </cell>
          <cell r="C4945" t="str">
            <v xml:space="preserve">M     </v>
          </cell>
          <cell r="D4945" t="str">
            <v>37,62</v>
          </cell>
        </row>
        <row r="4946">
          <cell r="A4946">
            <v>7785</v>
          </cell>
          <cell r="B4946" t="str">
            <v>TUBO DE CONCRETO SIMPLES PARA AGUAS PLUVIAIS, CLASSE PS2, COM ENCAIXE PONTA E BOLSA, DIAMETRO NOMINAL DE 400 MM</v>
          </cell>
          <cell r="C4946" t="str">
            <v xml:space="preserve">M     </v>
          </cell>
          <cell r="D4946" t="str">
            <v>41,51</v>
          </cell>
        </row>
        <row r="4947">
          <cell r="A4947">
            <v>7792</v>
          </cell>
          <cell r="B4947" t="str">
            <v>TUBO DE CONCRETO SIMPLES PARA AGUAS PLUVIAIS, CLASSE PS2, COM ENCAIXE PONTA E BOLSA, DIAMETRO NOMINAL DE 500 MM</v>
          </cell>
          <cell r="C4947" t="str">
            <v xml:space="preserve">M     </v>
          </cell>
          <cell r="D4947" t="str">
            <v>58,87</v>
          </cell>
        </row>
        <row r="4948">
          <cell r="A4948">
            <v>7793</v>
          </cell>
          <cell r="B4948" t="str">
            <v>TUBO DE CONCRETO SIMPLES PARA AGUAS PLUVIAIS, CLASSE PS2, COM ENCAIXE PONTA E BOLSA, DIAMETRO NOMINAL DE 600 MM</v>
          </cell>
          <cell r="C4948" t="str">
            <v xml:space="preserve">M     </v>
          </cell>
          <cell r="D4948" t="str">
            <v>69,53</v>
          </cell>
        </row>
        <row r="4949">
          <cell r="A4949">
            <v>13159</v>
          </cell>
          <cell r="B4949" t="str">
            <v>TUBO DE CONCRETO SIMPLES PARA ESGOTO SANITARIO, CLASSE ES, COM ENCAIXE PONTA E BOLSA, COM JUNTA ELASTICA, DIAMETRO NOMINAL DE 400 MM</v>
          </cell>
          <cell r="C4949" t="str">
            <v xml:space="preserve">M     </v>
          </cell>
          <cell r="D4949" t="str">
            <v>60,54</v>
          </cell>
        </row>
        <row r="4950">
          <cell r="A4950">
            <v>13168</v>
          </cell>
          <cell r="B4950" t="str">
            <v>TUBO DE CONCRETO SIMPLES PARA ESGOTO SANITARIO, CLASSE ES, COM ENCAIXE PONTA E BOLSA, COM JUNTA ELASTICA, DIAMETRO NOMINAL DE 500 MM</v>
          </cell>
          <cell r="C4950" t="str">
            <v xml:space="preserve">M     </v>
          </cell>
          <cell r="D4950" t="str">
            <v>73,51</v>
          </cell>
        </row>
        <row r="4951">
          <cell r="A4951">
            <v>13173</v>
          </cell>
          <cell r="B4951" t="str">
            <v>TUBO DE CONCRETO SIMPLES PARA ESGOTO SANITARIO, CLASSE ES, COM ENCAIXE PONTA E BOLSA, COM JUNTA ELASTICA, DIAMETRO NOMINAL DE 600 MM</v>
          </cell>
          <cell r="C4951" t="str">
            <v xml:space="preserve">M     </v>
          </cell>
          <cell r="D4951" t="str">
            <v>99,45</v>
          </cell>
        </row>
        <row r="4952">
          <cell r="A4952">
            <v>12583</v>
          </cell>
          <cell r="B4952" t="str">
            <v>TUBO DE CONCRETO SIMPLES POROSO PARA DRENAGEM (DRENO POROSO), COM ENCAIXE MACHO E FEMEA, DIAMETRO NOMINAL DE 200 MM</v>
          </cell>
          <cell r="C4952" t="str">
            <v xml:space="preserve">M     </v>
          </cell>
          <cell r="D4952" t="str">
            <v>19,89</v>
          </cell>
        </row>
        <row r="4953">
          <cell r="A4953">
            <v>12584</v>
          </cell>
          <cell r="B4953" t="str">
            <v>TUBO DE CONCRETO SIMPLES POROSO PARA DRENAGEM (DRENO POROSO), COM ENCAIXE MACHO E FEMEA, DIAMETRO NOMINAL DE 300 MM</v>
          </cell>
          <cell r="C4953" t="str">
            <v xml:space="preserve">M     </v>
          </cell>
          <cell r="D4953" t="str">
            <v>25,94</v>
          </cell>
        </row>
        <row r="4954">
          <cell r="A4954">
            <v>12613</v>
          </cell>
          <cell r="B4954" t="str">
            <v>TUBO DE DESCARGA PVC, PARA LIGACAO CAIXA DE DESCARGA - EMBUTIR, 40 MM X 150 CM</v>
          </cell>
          <cell r="C4954" t="str">
            <v xml:space="preserve">UN    </v>
          </cell>
          <cell r="D4954" t="str">
            <v>14,44</v>
          </cell>
        </row>
        <row r="4955">
          <cell r="A4955">
            <v>1031</v>
          </cell>
          <cell r="B4955" t="str">
            <v>TUBO DE DESCIDA EXTERNO DE PVC PARA CAIXA DE DESCARGA EXTERNA ALTA - 40 MM X 1,60 M</v>
          </cell>
          <cell r="C4955" t="str">
            <v xml:space="preserve">UN    </v>
          </cell>
          <cell r="D4955" t="str">
            <v>8,01</v>
          </cell>
        </row>
        <row r="4956">
          <cell r="A4956">
            <v>39707</v>
          </cell>
          <cell r="B4956" t="str">
            <v>TUBO DE ESPUMA DE POLIETILENO EXPANDIDO FLEXIVEL PARA ISOLAMENTO TERMICO DE TUBULACAO DE AR CONDICIONADO, AGUA QUENTE,  DN 1 1/2", E= 10 MM</v>
          </cell>
          <cell r="C4956" t="str">
            <v xml:space="preserve">M     </v>
          </cell>
          <cell r="D4956" t="str">
            <v>3,11</v>
          </cell>
        </row>
        <row r="4957">
          <cell r="A4957">
            <v>39708</v>
          </cell>
          <cell r="B4957" t="str">
            <v>TUBO DE ESPUMA DE POLIETILENO EXPANDIDO FLEXIVEL PARA ISOLAMENTO TERMICO DE TUBULACAO DE AR CONDICIONADO, AGUA QUENTE,  DN 1 1/4", E= 10 MM</v>
          </cell>
          <cell r="C4957" t="str">
            <v xml:space="preserve">M     </v>
          </cell>
          <cell r="D4957" t="str">
            <v>3,02</v>
          </cell>
        </row>
        <row r="4958">
          <cell r="A4958">
            <v>39710</v>
          </cell>
          <cell r="B4958" t="str">
            <v>TUBO DE ESPUMA DE POLIETILENO EXPANDIDO FLEXIVEL PARA ISOLAMENTO TERMICO DE TUBULACAO DE AR CONDICIONADO, AGUA QUENTE,  DN 1 1/8", E= 10 MM</v>
          </cell>
          <cell r="C4958" t="str">
            <v xml:space="preserve">M     </v>
          </cell>
          <cell r="D4958" t="str">
            <v>2,12</v>
          </cell>
        </row>
        <row r="4959">
          <cell r="A4959">
            <v>39709</v>
          </cell>
          <cell r="B4959" t="str">
            <v>TUBO DE ESPUMA DE POLIETILENO EXPANDIDO FLEXIVEL PARA ISOLAMENTO TERMICO DE TUBULACAO DE AR CONDICIONADO, AGUA QUENTE,  DN 1 3/8", E= 10 MM</v>
          </cell>
          <cell r="C4959" t="str">
            <v xml:space="preserve">M     </v>
          </cell>
          <cell r="D4959" t="str">
            <v>2,94</v>
          </cell>
        </row>
        <row r="4960">
          <cell r="A4960">
            <v>39711</v>
          </cell>
          <cell r="B4960" t="str">
            <v>TUBO DE ESPUMA DE POLIETILENO EXPANDIDO FLEXIVEL PARA ISOLAMENTO TERMICO DE TUBULACAO DE AR CONDICIONADO, AGUA QUENTE,  DN 1 5/8", E= 10 MM</v>
          </cell>
          <cell r="C4960" t="str">
            <v xml:space="preserve">M     </v>
          </cell>
          <cell r="D4960" t="str">
            <v>3,31</v>
          </cell>
        </row>
        <row r="4961">
          <cell r="A4961">
            <v>39712</v>
          </cell>
          <cell r="B4961" t="str">
            <v>TUBO DE ESPUMA DE POLIETILENO EXPANDIDO FLEXIVEL PARA ISOLAMENTO TERMICO DE TUBULACAO DE AR CONDICIONADO, AGUA QUENTE,  DN 1/2", E= 10 MM</v>
          </cell>
          <cell r="C4961" t="str">
            <v xml:space="preserve">M     </v>
          </cell>
          <cell r="D4961" t="str">
            <v>1,16</v>
          </cell>
        </row>
        <row r="4962">
          <cell r="A4962">
            <v>39713</v>
          </cell>
          <cell r="B4962" t="str">
            <v>TUBO DE ESPUMA DE POLIETILENO EXPANDIDO FLEXIVEL PARA ISOLAMENTO TERMICO DE TUBULACAO DE AR CONDICIONADO, AGUA QUENTE,  DN 1/4", E= 10 MM</v>
          </cell>
          <cell r="C4962" t="str">
            <v xml:space="preserve">M     </v>
          </cell>
          <cell r="D4962" t="str">
            <v>0,91</v>
          </cell>
        </row>
        <row r="4963">
          <cell r="A4963">
            <v>39714</v>
          </cell>
          <cell r="B4963" t="str">
            <v>TUBO DE ESPUMA DE POLIETILENO EXPANDIDO FLEXIVEL PARA ISOLAMENTO TERMICO DE TUBULACAO DE AR CONDICIONADO, AGUA QUENTE,  DN 1", E= 10 MM</v>
          </cell>
          <cell r="C4963" t="str">
            <v xml:space="preserve">M     </v>
          </cell>
          <cell r="D4963" t="str">
            <v>2,10</v>
          </cell>
        </row>
        <row r="4964">
          <cell r="A4964">
            <v>39715</v>
          </cell>
          <cell r="B4964" t="str">
            <v>TUBO DE ESPUMA DE POLIETILENO EXPANDIDO FLEXIVEL PARA ISOLAMENTO TERMICO DE TUBULACAO DE AR CONDICIONADO, AGUA QUENTE,  DN 3/4", E= 10 MM</v>
          </cell>
          <cell r="C4964" t="str">
            <v xml:space="preserve">M     </v>
          </cell>
          <cell r="D4964" t="str">
            <v>1,49</v>
          </cell>
        </row>
        <row r="4965">
          <cell r="A4965">
            <v>39716</v>
          </cell>
          <cell r="B4965" t="str">
            <v>TUBO DE ESPUMA DE POLIETILENO EXPANDIDO FLEXIVEL PARA ISOLAMENTO TERMICO DE TUBULACAO DE AR CONDICIONADO, AGUA QUENTE,  DN 3/8", E= 10 MM</v>
          </cell>
          <cell r="C4965" t="str">
            <v xml:space="preserve">M     </v>
          </cell>
          <cell r="D4965" t="str">
            <v>1,13</v>
          </cell>
        </row>
        <row r="4966">
          <cell r="A4966">
            <v>39718</v>
          </cell>
          <cell r="B4966" t="str">
            <v>TUBO DE ESPUMA DE POLIETILENO EXPANDIDO FLEXIVEL PARA ISOLAMENTO TERMICO DE TUBULACAO DE AR CONDICIONADO, AGUA QUENTE,  DN 7/8", E= 10 MM</v>
          </cell>
          <cell r="C4966" t="str">
            <v xml:space="preserve">M     </v>
          </cell>
          <cell r="D4966" t="str">
            <v>1,93</v>
          </cell>
        </row>
        <row r="4967">
          <cell r="A4967">
            <v>9813</v>
          </cell>
          <cell r="B4967" t="str">
            <v>TUBO DE POLIETILENO DE ALTA DENSIDADE (PEAD), PE-80, DE = 20 MM X 2,3 MM DE PAREDE, PARA LIGACAO DE AGUA PREDIAL (NBR 15561)</v>
          </cell>
          <cell r="C4967" t="str">
            <v xml:space="preserve">M     </v>
          </cell>
          <cell r="D4967" t="str">
            <v>3,80</v>
          </cell>
        </row>
        <row r="4968">
          <cell r="A4968">
            <v>9815</v>
          </cell>
          <cell r="B4968" t="str">
            <v>TUBO DE POLIETILENO DE ALTA DENSIDADE (PEAD), PE-80, DE = 32 MM X 3,0 MM DE PAREDE, PARA LIGACAO DE AGUA PREDIAL (NBR 15561)</v>
          </cell>
          <cell r="C4968" t="str">
            <v xml:space="preserve">M     </v>
          </cell>
          <cell r="D4968" t="str">
            <v>7,50</v>
          </cell>
        </row>
        <row r="4969">
          <cell r="A4969">
            <v>25876</v>
          </cell>
          <cell r="B4969" t="str">
            <v>TUBO DE POLIETILENO DE ALTA DENSIDADE, PEAD, PE-80, DE = 1000 MM X 38,5 MM PAREDE, ( SDR 26 - PN 05 ) PARA REDE DE AGUA OU ESGOTO (NBR 15561)</v>
          </cell>
          <cell r="C4969" t="str">
            <v xml:space="preserve">M     </v>
          </cell>
          <cell r="D4969" t="str">
            <v>3.734,13</v>
          </cell>
        </row>
        <row r="4970">
          <cell r="A4970">
            <v>25888</v>
          </cell>
          <cell r="B4970" t="str">
            <v>TUBO DE POLIETILENO DE ALTA DENSIDADE, PEAD, PE-80, DE = 110 MM X 10,0 MM PAREDE, ( SDR 11 - PN 12,5 ) PARA REDE DE AGUA OU ESGOTO (NBR 15561)</v>
          </cell>
          <cell r="C4970" t="str">
            <v xml:space="preserve">M     </v>
          </cell>
          <cell r="D4970" t="str">
            <v>91,52</v>
          </cell>
        </row>
        <row r="4971">
          <cell r="A4971">
            <v>25874</v>
          </cell>
          <cell r="B4971" t="str">
            <v>TUBO DE POLIETILENO DE ALTA DENSIDADE, PEAD, PE-80, DE = 1200 MM X 37,2 MM PAREDE ( SDR 32,25 - PN 04 ) PARA REDE DE AGUA OU ESGOTO (NBR 15561)</v>
          </cell>
          <cell r="C4971" t="str">
            <v xml:space="preserve">M     </v>
          </cell>
          <cell r="D4971" t="str">
            <v>6.549,10</v>
          </cell>
        </row>
        <row r="4972">
          <cell r="A4972">
            <v>25877</v>
          </cell>
          <cell r="B4972" t="str">
            <v>TUBO DE POLIETILENO DE ALTA DENSIDADE, PEAD, PE-80, DE = 1400 MM X 42,9 MM PAREDE, (SDR 32,25 - PN 04 ) PARA REDE DE AGUA OU ESGOTO (NBR 15561)</v>
          </cell>
          <cell r="C4972" t="str">
            <v xml:space="preserve">M     </v>
          </cell>
          <cell r="D4972" t="str">
            <v>8.936,50</v>
          </cell>
        </row>
        <row r="4973">
          <cell r="A4973">
            <v>25878</v>
          </cell>
          <cell r="B4973" t="str">
            <v>TUBO DE POLIETILENO DE ALTA DENSIDADE, PEAD, PE-80, DE = 160 MM X 14,6 MM PAREDE, (SDR 11 - PN 12,5 ) PARA REDE DE AGUA OU ESGOTO (NBR 15561)</v>
          </cell>
          <cell r="C4973" t="str">
            <v xml:space="preserve">M     </v>
          </cell>
          <cell r="D4973" t="str">
            <v>196,44</v>
          </cell>
        </row>
        <row r="4974">
          <cell r="A4974">
            <v>25879</v>
          </cell>
          <cell r="B4974" t="str">
            <v>TUBO DE POLIETILENO DE ALTA DENSIDADE, PEAD, PE-80, DE = 1600 MM X 49,0 MM PAREDE, ( SDR 32,25 - PN 04 ) PARA REDE DE AGUA OU ESGOTO (NBR 15561)</v>
          </cell>
          <cell r="C4974" t="str">
            <v xml:space="preserve">M     </v>
          </cell>
          <cell r="D4974" t="str">
            <v>8.477,33</v>
          </cell>
        </row>
        <row r="4975">
          <cell r="A4975">
            <v>25887</v>
          </cell>
          <cell r="B4975" t="str">
            <v>TUBO DE POLIETILENO DE ALTA DENSIDADE, PEAD, PE-80, DE = 900 MM X 34,7 MM PAREDE, ( SDR 26 - PN 05 ) PARA REDE DE AGUA OU ESGOTO (NBR 15561)</v>
          </cell>
          <cell r="C4975" t="str">
            <v xml:space="preserve">M     </v>
          </cell>
          <cell r="D4975" t="str">
            <v>3.386,83</v>
          </cell>
        </row>
        <row r="4976">
          <cell r="A4976">
            <v>25880</v>
          </cell>
          <cell r="B4976" t="str">
            <v>TUBO DE POLIETILENO DE ALTA DENSIDADE, PEAD, PE-80, DE= 200 MM X 18,2 MM PAREDE, ( SDR 11 - PN 12,5 ) PARA REDE DE AGUA OU ESGOTO (NBR 15561)</v>
          </cell>
          <cell r="C4976" t="str">
            <v xml:space="preserve">M     </v>
          </cell>
          <cell r="D4976" t="str">
            <v>306,23</v>
          </cell>
        </row>
        <row r="4977">
          <cell r="A4977">
            <v>25881</v>
          </cell>
          <cell r="B4977" t="str">
            <v>TUBO DE POLIETILENO DE ALTA DENSIDADE, PEAD, PE-80, DE= 315 MM X 28,7 MM PAREDE, ( SDR 11 - PN 12,5 ) PARA REDE DE AGUA OU ESGOTO (NBR 15561)</v>
          </cell>
          <cell r="C4977" t="str">
            <v xml:space="preserve">M     </v>
          </cell>
          <cell r="D4977" t="str">
            <v>750,35</v>
          </cell>
        </row>
        <row r="4978">
          <cell r="A4978">
            <v>25882</v>
          </cell>
          <cell r="B4978" t="str">
            <v>TUBO DE POLIETILENO DE ALTA DENSIDADE, PEAD, PE-80, DE= 400 MM X 36,4 MM PAREDE, ( SDR 11 - PN 12,5 ) PARA REDE DE AGUA OU ESGOTO (NBR 15561)</v>
          </cell>
          <cell r="C4978" t="str">
            <v xml:space="preserve">M     </v>
          </cell>
          <cell r="D4978" t="str">
            <v>1.208,54</v>
          </cell>
        </row>
        <row r="4979">
          <cell r="A4979">
            <v>25883</v>
          </cell>
          <cell r="B4979" t="str">
            <v>TUBO DE POLIETILENO DE ALTA DENSIDADE, PEAD, PE-80, DE= 50 MM X 4,6 MM PAREDE, (SDR 11 - PN 12,5) PARA REDE DE AGUA OU ESGOTO (NBR 15561)</v>
          </cell>
          <cell r="C4979" t="str">
            <v xml:space="preserve">M     </v>
          </cell>
          <cell r="D4979" t="str">
            <v>19,49</v>
          </cell>
        </row>
        <row r="4980">
          <cell r="A4980">
            <v>25884</v>
          </cell>
          <cell r="B4980" t="str">
            <v>TUBO DE POLIETILENO DE ALTA DENSIDADE, PEAD, PE-80, DE= 500 MM X 45,5 MM PAREDE, ( SDR 11 - PN 12,5 ) PARA REDE DE AGUA OU ESGOTO (NBR 15561)</v>
          </cell>
          <cell r="C4980" t="str">
            <v xml:space="preserve">M     </v>
          </cell>
          <cell r="D4980" t="str">
            <v>2.121,76</v>
          </cell>
        </row>
        <row r="4981">
          <cell r="A4981">
            <v>25885</v>
          </cell>
          <cell r="B4981" t="str">
            <v>TUBO DE POLIETILENO DE ALTA DENSIDADE, PEAD, PE-80, DE= 630 MM X 57,3 MM PAREDE (SDR 11 - PN 12,5 ) PARA REDE DE AGUA OU ESGOTO (NBR 15561)</v>
          </cell>
          <cell r="C4981" t="str">
            <v xml:space="preserve">M     </v>
          </cell>
          <cell r="D4981" t="str">
            <v>3.155,65</v>
          </cell>
        </row>
        <row r="4982">
          <cell r="A4982">
            <v>25889</v>
          </cell>
          <cell r="B4982" t="str">
            <v>TUBO DE POLIETILENO DE ALTA DENSIDADE, PEAD, PE-80, DE= 730 MM X 34,1 MM PAREDE, ( SDR 21 - PN 06 ) PARA REDE DE AGUA OU ESGOTO (NBR 15561)</v>
          </cell>
          <cell r="C4982" t="str">
            <v xml:space="preserve">M     </v>
          </cell>
          <cell r="D4982" t="str">
            <v>1.582,48</v>
          </cell>
        </row>
        <row r="4983">
          <cell r="A4983">
            <v>25886</v>
          </cell>
          <cell r="B4983" t="str">
            <v>TUBO DE POLIETILENO DE ALTA DENSIDADE, PEAD, PE-80, DE= 75 MM X 6,9 MM PAREDE, ( SRD 11 - PN 12,5 ) PARA REDE DE AGUA OU ESGOTO (NBR 15561)</v>
          </cell>
          <cell r="C4983" t="str">
            <v xml:space="preserve">M     </v>
          </cell>
          <cell r="D4983" t="str">
            <v>43,60</v>
          </cell>
        </row>
        <row r="4984">
          <cell r="A4984">
            <v>25875</v>
          </cell>
          <cell r="B4984" t="str">
            <v>TUBO DE POLIETILENO DE ALTA DENSIDADE, PEAD, PE-80, DE= 800 MM X 30,8 MM PAREDE, ( SDR 26 - PN 05 ) PARA REDE DE AGUA OU ESGOTO (NBR 15561)</v>
          </cell>
          <cell r="C4984" t="str">
            <v xml:space="preserve">M     </v>
          </cell>
          <cell r="D4984" t="str">
            <v>2.064,60</v>
          </cell>
        </row>
        <row r="4985">
          <cell r="A4985">
            <v>9876</v>
          </cell>
          <cell r="B4985" t="str">
            <v>TUBO DE PVC, PBL, TIPO LEVE, DN = 125 MM,  PARA VENTILACAO</v>
          </cell>
          <cell r="C4985" t="str">
            <v xml:space="preserve">M     </v>
          </cell>
          <cell r="D4985" t="str">
            <v>13,09</v>
          </cell>
        </row>
        <row r="4986">
          <cell r="A4986">
            <v>9877</v>
          </cell>
          <cell r="B4986" t="str">
            <v>TUBO DE PVC, PBL, TIPO LEVE, DN = 250 MM,  PARA VENTILACAO</v>
          </cell>
          <cell r="C4986" t="str">
            <v xml:space="preserve">M     </v>
          </cell>
          <cell r="D4986" t="str">
            <v>45,87</v>
          </cell>
        </row>
        <row r="4987">
          <cell r="A4987">
            <v>9878</v>
          </cell>
          <cell r="B4987" t="str">
            <v>TUBO DE PVC, PBL, TIPO LEVE, DN = 300 MM,  PARA VENTILACAO</v>
          </cell>
          <cell r="C4987" t="str">
            <v xml:space="preserve">M     </v>
          </cell>
          <cell r="D4987" t="str">
            <v>59,75</v>
          </cell>
        </row>
        <row r="4988">
          <cell r="A4988">
            <v>9879</v>
          </cell>
          <cell r="B4988" t="str">
            <v>TUBO DE PVC, PBL, TIPO LEVE, DN = 400 MM,  PARA VENTILACAO</v>
          </cell>
          <cell r="C4988" t="str">
            <v xml:space="preserve">M     </v>
          </cell>
          <cell r="D4988" t="str">
            <v>142,62</v>
          </cell>
        </row>
        <row r="4989">
          <cell r="A4989">
            <v>42001</v>
          </cell>
          <cell r="B4989" t="str">
            <v>TUBO DE REVESTIMENTO, EM ACO, CORPO SCHEDULE 40, PONTEIRA SCHEDULE 80, ROSQUEAVEL E SEGMENTADO PARA PERFURACAO,  DIAMETRO 6'' (200 MM) (COLETADO CAIXA)</v>
          </cell>
          <cell r="C4989" t="str">
            <v xml:space="preserve">M     </v>
          </cell>
          <cell r="D4989" t="str">
            <v>404,20</v>
          </cell>
        </row>
        <row r="4990">
          <cell r="A4990">
            <v>41986</v>
          </cell>
          <cell r="B4990" t="str">
            <v>TUBO DE REVESTIMENTO, EM ACO, CORPO SCHEDULE 40, PONTEIRA SCHEDULE 80, ROSQUEAVEL E SEGMENTADO PARA PERFURACAO, DIAMETRO 10'' (310 MM)</v>
          </cell>
          <cell r="C4990" t="str">
            <v xml:space="preserve">M     </v>
          </cell>
          <cell r="D4990" t="str">
            <v>1.810,18</v>
          </cell>
        </row>
        <row r="4991">
          <cell r="A4991">
            <v>43422</v>
          </cell>
          <cell r="B4991" t="str">
            <v>TUBO DE REVESTIMENTO, EM ACO, CORPO SCHEDULE 40, PONTEIRA SCHEDULE 80, ROSQUEAVEL E SEGMENTADO PARA PERFURACAO, DIAMETRO 12" (320 MM)</v>
          </cell>
          <cell r="C4991" t="str">
            <v xml:space="preserve">M     </v>
          </cell>
          <cell r="D4991" t="str">
            <v>2.220,01</v>
          </cell>
        </row>
        <row r="4992">
          <cell r="A4992">
            <v>41987</v>
          </cell>
          <cell r="B4992" t="str">
            <v>TUBO DE REVESTIMENTO, EM ACO, CORPO SCHEDULE 40, PONTEIRA SCHEDULE 80, ROSQUEAVEL E SEGMENTADO PARA PERFURACAO, DIAMETRO 14'' (400 MM)</v>
          </cell>
          <cell r="C4992" t="str">
            <v xml:space="preserve">M     </v>
          </cell>
          <cell r="D4992" t="str">
            <v>2.573,17</v>
          </cell>
        </row>
        <row r="4993">
          <cell r="A4993">
            <v>41988</v>
          </cell>
          <cell r="B4993" t="str">
            <v>TUBO DE REVESTIMENTO, EM ACO, CORPO SCHEDULE 40, PONTEIRA SCHEDULE 80, ROSQUEAVEL E SEGMENTADO PARA PERFURACAO, DIAMETRO 16'' (450 MM)</v>
          </cell>
          <cell r="C4993" t="str">
            <v xml:space="preserve">M     </v>
          </cell>
          <cell r="D4993" t="str">
            <v>3.398,79</v>
          </cell>
        </row>
        <row r="4994">
          <cell r="A4994">
            <v>41697</v>
          </cell>
          <cell r="B4994" t="str">
            <v>TUBO DE REVESTIMENTO, EM ACO, CORPO SCHEDULE 40, PONTEIRA SCHEDULE 80, ROSQUEAVEL E SEGMENTADO PARA PERFURACAO, DIAMETRO 4'' (450 MM)</v>
          </cell>
          <cell r="C4994" t="str">
            <v xml:space="preserve">M     </v>
          </cell>
          <cell r="D4994" t="str">
            <v>602,42</v>
          </cell>
        </row>
        <row r="4995">
          <cell r="A4995">
            <v>41985</v>
          </cell>
          <cell r="B4995" t="str">
            <v>TUBO DE REVESTIMENTO, EM ACO, CORPO SCHEDULE 40, PONTEIRA SCHEDULE 80, ROSQUEAVEL E SEGMENTADO PARA PERFURACAO, DIAMETRO 6'' (200 MM)</v>
          </cell>
          <cell r="C4995" t="str">
            <v xml:space="preserve">M     </v>
          </cell>
          <cell r="D4995" t="str">
            <v>839,02</v>
          </cell>
        </row>
        <row r="4996">
          <cell r="A4996">
            <v>41699</v>
          </cell>
          <cell r="B4996" t="str">
            <v>TUBO DE REVESTIMENTO, EM ACO, CORPO SCHEDULE 40, PONTEIRA SCHEDULE 80, ROSQUEAVEL E SEGMENTADO PARA PERFURACAO, DIAMETRO 8'' (450 MM)</v>
          </cell>
          <cell r="C4996" t="str">
            <v xml:space="preserve">M     </v>
          </cell>
          <cell r="D4996" t="str">
            <v>1.194,72</v>
          </cell>
        </row>
        <row r="4997">
          <cell r="A4997">
            <v>38053</v>
          </cell>
          <cell r="B4997" t="str">
            <v>TUBO DRENO, CORRUGADO, ESPIRALADO, FLEXIVEL, PERFURADO, EM POLIETILENO DE ALTA DENSIDADE (PEAD), DN *160* MM, (6") PARA DRENAGEM - EM BARRA (NORMA DNIT 093/2006 - EM)</v>
          </cell>
          <cell r="C4997" t="str">
            <v xml:space="preserve">M     </v>
          </cell>
          <cell r="D4997" t="str">
            <v>10,34</v>
          </cell>
        </row>
        <row r="4998">
          <cell r="A4998">
            <v>38054</v>
          </cell>
          <cell r="B4998" t="str">
            <v>TUBO DRENO, CORRUGADO, ESPIRALADO, FLEXIVEL, PERFURADO, EM POLIETILENO DE ALTA DENSIDADE (PEAD), DN *200* MM, (8") PARA DRENAGEM - EM BARRA (NORMA DNIT 093/2006 - EM)</v>
          </cell>
          <cell r="C4998" t="str">
            <v xml:space="preserve">M     </v>
          </cell>
          <cell r="D4998" t="str">
            <v>17,78</v>
          </cell>
        </row>
        <row r="4999">
          <cell r="A4999">
            <v>38052</v>
          </cell>
          <cell r="B4999" t="str">
            <v>TUBO DRENO, CORRUGADO, ESPIRALADO, FLEXIVEL, PERFURADO, EM POLIETILENO DE ALTA DENSIDADE (PEAD), DN 100 MM, (4") PARA DRENAGEM - EM ROLO (NORMA DNIT 093/2006 - E.M)</v>
          </cell>
          <cell r="C4999" t="str">
            <v xml:space="preserve">M     </v>
          </cell>
          <cell r="D4999" t="str">
            <v>5,01</v>
          </cell>
        </row>
        <row r="5000">
          <cell r="A5000">
            <v>38051</v>
          </cell>
          <cell r="B5000" t="str">
            <v>TUBO DRENO, CORRUGADO, ESPIRALADO, FLEXIVEL, PERFURADO, EM POLIETILENO DE ALTA DENSIDADE (PEAD), DN 65 MM, (2 1/2") PARA DRENAGEM - EM ROLO (NORMA DNIT 093/2006 - EM)</v>
          </cell>
          <cell r="C5000" t="str">
            <v xml:space="preserve">M     </v>
          </cell>
          <cell r="D5000" t="str">
            <v>3,12</v>
          </cell>
        </row>
        <row r="5001">
          <cell r="A5001">
            <v>38787</v>
          </cell>
          <cell r="B5001" t="str">
            <v>TUBO MONOCAMADA PEX, DN 16 MM</v>
          </cell>
          <cell r="C5001" t="str">
            <v xml:space="preserve">M     </v>
          </cell>
          <cell r="D5001" t="str">
            <v>4,48</v>
          </cell>
        </row>
        <row r="5002">
          <cell r="A5002">
            <v>38825</v>
          </cell>
          <cell r="B5002" t="str">
            <v>TUBO MONOCAMADA PEX, DN 20 MM</v>
          </cell>
          <cell r="C5002" t="str">
            <v xml:space="preserve">M     </v>
          </cell>
          <cell r="D5002" t="str">
            <v>5,87</v>
          </cell>
        </row>
        <row r="5003">
          <cell r="A5003">
            <v>38826</v>
          </cell>
          <cell r="B5003" t="str">
            <v>TUBO MONOCAMADA PEX, DN 25 MM</v>
          </cell>
          <cell r="C5003" t="str">
            <v xml:space="preserve">M     </v>
          </cell>
          <cell r="D5003" t="str">
            <v>8,70</v>
          </cell>
        </row>
        <row r="5004">
          <cell r="A5004">
            <v>38827</v>
          </cell>
          <cell r="B5004" t="str">
            <v>TUBO MONOCAMADA PEX, DN 32 MM</v>
          </cell>
          <cell r="C5004" t="str">
            <v xml:space="preserve">M     </v>
          </cell>
          <cell r="D5004" t="str">
            <v>13,97</v>
          </cell>
        </row>
        <row r="5005">
          <cell r="A5005">
            <v>38830</v>
          </cell>
          <cell r="B5005" t="str">
            <v>TUBO MULTICAMADA PEX, DN *26* MM, PARA INSTALACOES A GAS (AMARELO)</v>
          </cell>
          <cell r="C5005" t="str">
            <v xml:space="preserve">M     </v>
          </cell>
          <cell r="D5005" t="str">
            <v>19,57</v>
          </cell>
        </row>
        <row r="5006">
          <cell r="A5006">
            <v>38828</v>
          </cell>
          <cell r="B5006" t="str">
            <v>TUBO MULTICAMADA PEX, DN 16 MM, PARA INSTALACOES A GAS (AMARELO)</v>
          </cell>
          <cell r="C5006" t="str">
            <v xml:space="preserve">M     </v>
          </cell>
          <cell r="D5006" t="str">
            <v>8,63</v>
          </cell>
        </row>
        <row r="5007">
          <cell r="A5007">
            <v>38829</v>
          </cell>
          <cell r="B5007" t="str">
            <v>TUBO MULTICAMADA PEX, DN 20 MM, PARA INSTALACOES A GAS (AMARELO)</v>
          </cell>
          <cell r="C5007" t="str">
            <v xml:space="preserve">M     </v>
          </cell>
          <cell r="D5007" t="str">
            <v>14,13</v>
          </cell>
        </row>
        <row r="5008">
          <cell r="A5008">
            <v>38831</v>
          </cell>
          <cell r="B5008" t="str">
            <v>TUBO MULTICAMADA PEX, DN 32 MM, PARA INSTALACOES A GAS (AMARELO)</v>
          </cell>
          <cell r="C5008" t="str">
            <v xml:space="preserve">M     </v>
          </cell>
          <cell r="D5008" t="str">
            <v>27,29</v>
          </cell>
        </row>
        <row r="5009">
          <cell r="A5009">
            <v>36274</v>
          </cell>
          <cell r="B5009" t="str">
            <v>TUBO PPR PN 20, DN 20 MM, PARA AGUA QUENTE PREDIAL</v>
          </cell>
          <cell r="C5009" t="str">
            <v xml:space="preserve">M     </v>
          </cell>
          <cell r="D5009" t="str">
            <v>5,19</v>
          </cell>
        </row>
        <row r="5010">
          <cell r="A5010">
            <v>36278</v>
          </cell>
          <cell r="B5010" t="str">
            <v>TUBO PPR PN 20, DN 25 MM, PARA AGUA QUENTE PREDIAL</v>
          </cell>
          <cell r="C5010" t="str">
            <v xml:space="preserve">M     </v>
          </cell>
          <cell r="D5010" t="str">
            <v>7,04</v>
          </cell>
        </row>
        <row r="5011">
          <cell r="A5011">
            <v>38977</v>
          </cell>
          <cell r="B5011" t="str">
            <v>TUBO PPR, CLASSE PN 12, DN 110 MM</v>
          </cell>
          <cell r="C5011" t="str">
            <v xml:space="preserve">M     </v>
          </cell>
          <cell r="D5011" t="str">
            <v>107,13</v>
          </cell>
        </row>
        <row r="5012">
          <cell r="A5012">
            <v>38971</v>
          </cell>
          <cell r="B5012" t="str">
            <v>TUBO PPR, CLASSE PN 12, DN 32 MM</v>
          </cell>
          <cell r="C5012" t="str">
            <v xml:space="preserve">M     </v>
          </cell>
          <cell r="D5012" t="str">
            <v>8,82</v>
          </cell>
        </row>
        <row r="5013">
          <cell r="A5013">
            <v>38972</v>
          </cell>
          <cell r="B5013" t="str">
            <v>TUBO PPR, CLASSE PN 12, DN 40 MM</v>
          </cell>
          <cell r="C5013" t="str">
            <v xml:space="preserve">M     </v>
          </cell>
          <cell r="D5013" t="str">
            <v>13,44</v>
          </cell>
        </row>
        <row r="5014">
          <cell r="A5014">
            <v>38973</v>
          </cell>
          <cell r="B5014" t="str">
            <v>TUBO PPR, CLASSE PN 12, DN 50 MM</v>
          </cell>
          <cell r="C5014" t="str">
            <v xml:space="preserve">M     </v>
          </cell>
          <cell r="D5014" t="str">
            <v>17,78</v>
          </cell>
        </row>
        <row r="5015">
          <cell r="A5015">
            <v>38974</v>
          </cell>
          <cell r="B5015" t="str">
            <v>TUBO PPR, CLASSE PN 12, DN 63 MM</v>
          </cell>
          <cell r="C5015" t="str">
            <v xml:space="preserve">M     </v>
          </cell>
          <cell r="D5015" t="str">
            <v>25,93</v>
          </cell>
        </row>
        <row r="5016">
          <cell r="A5016">
            <v>38975</v>
          </cell>
          <cell r="B5016" t="str">
            <v>TUBO PPR, CLASSE PN 12, DN 75 MM</v>
          </cell>
          <cell r="C5016" t="str">
            <v xml:space="preserve">M     </v>
          </cell>
          <cell r="D5016" t="str">
            <v>43,21</v>
          </cell>
        </row>
        <row r="5017">
          <cell r="A5017">
            <v>38976</v>
          </cell>
          <cell r="B5017" t="str">
            <v>TUBO PPR, CLASSE PN 12, DN 90 MM</v>
          </cell>
          <cell r="C5017" t="str">
            <v xml:space="preserve">M     </v>
          </cell>
          <cell r="D5017" t="str">
            <v>60,61</v>
          </cell>
        </row>
        <row r="5018">
          <cell r="A5018">
            <v>38986</v>
          </cell>
          <cell r="B5018" t="str">
            <v>TUBO PPR, CLASSE PN 25, DN 110 MM, PARA AGUA QUENTE E FRIA PREDIAL</v>
          </cell>
          <cell r="C5018" t="str">
            <v xml:space="preserve">M     </v>
          </cell>
          <cell r="D5018" t="str">
            <v>121,97</v>
          </cell>
        </row>
        <row r="5019">
          <cell r="A5019">
            <v>38978</v>
          </cell>
          <cell r="B5019" t="str">
            <v>TUBO PPR, CLASSE PN 25, DN 20 MM, PARA AGUA QUENTE E FRIA PREDIAL</v>
          </cell>
          <cell r="C5019" t="str">
            <v xml:space="preserve">M     </v>
          </cell>
          <cell r="D5019" t="str">
            <v>5,19</v>
          </cell>
        </row>
        <row r="5020">
          <cell r="A5020">
            <v>38979</v>
          </cell>
          <cell r="B5020" t="str">
            <v>TUBO PPR, CLASSE PN 25, DN 25 MM, PARA AGUA QUENTE E FRIA PREDIAL</v>
          </cell>
          <cell r="C5020" t="str">
            <v xml:space="preserve">M     </v>
          </cell>
          <cell r="D5020" t="str">
            <v>7,04</v>
          </cell>
        </row>
        <row r="5021">
          <cell r="A5021">
            <v>38980</v>
          </cell>
          <cell r="B5021" t="str">
            <v>TUBO PPR, CLASSE PN 25, DN 32 MM, PARA AGUA QUENTE E FRIA PREDIAL</v>
          </cell>
          <cell r="C5021" t="str">
            <v xml:space="preserve">M     </v>
          </cell>
          <cell r="D5021" t="str">
            <v>11,77</v>
          </cell>
        </row>
        <row r="5022">
          <cell r="A5022">
            <v>38981</v>
          </cell>
          <cell r="B5022" t="str">
            <v>TUBO PPR, CLASSE PN 25, DN 40 MM, PARA AGUA QUENTE E FRIA PREDIAL</v>
          </cell>
          <cell r="C5022" t="str">
            <v xml:space="preserve">M     </v>
          </cell>
          <cell r="D5022" t="str">
            <v>16,29</v>
          </cell>
        </row>
        <row r="5023">
          <cell r="A5023">
            <v>38982</v>
          </cell>
          <cell r="B5023" t="str">
            <v>TUBO PPR, CLASSE PN 25, DN 50 MM, PARA AGUA QUENTE E FRIA PREDIAL</v>
          </cell>
          <cell r="C5023" t="str">
            <v xml:space="preserve">M     </v>
          </cell>
          <cell r="D5023" t="str">
            <v>23,71</v>
          </cell>
        </row>
        <row r="5024">
          <cell r="A5024">
            <v>38983</v>
          </cell>
          <cell r="B5024" t="str">
            <v>TUBO PPR, CLASSE PN 25, DN 63 MM, PARA AGUA QUENTE E FRIA PREDIAL</v>
          </cell>
          <cell r="C5024" t="str">
            <v xml:space="preserve">M     </v>
          </cell>
          <cell r="D5024" t="str">
            <v>31,44</v>
          </cell>
        </row>
        <row r="5025">
          <cell r="A5025">
            <v>38984</v>
          </cell>
          <cell r="B5025" t="str">
            <v>TUBO PPR, CLASSE PN 25, DN 75 MM, PARA AGUA QUENTE E FRIA PREDIAL</v>
          </cell>
          <cell r="C5025" t="str">
            <v xml:space="preserve">M     </v>
          </cell>
          <cell r="D5025" t="str">
            <v>60,65</v>
          </cell>
        </row>
        <row r="5026">
          <cell r="A5026">
            <v>38985</v>
          </cell>
          <cell r="B5026" t="str">
            <v>TUBO PPR, CLASSE PN 25, DN 90 MM, PARA AGUA QUENTE E FRIA PREDIAL</v>
          </cell>
          <cell r="C5026" t="str">
            <v xml:space="preserve">M     </v>
          </cell>
          <cell r="D5026" t="str">
            <v>89,78</v>
          </cell>
        </row>
        <row r="5027">
          <cell r="A5027">
            <v>9836</v>
          </cell>
          <cell r="B5027" t="str">
            <v>TUBO PVC  SERIE NORMAL, DN 100 MM, PARA ESGOTO  PREDIAL (NBR 5688)</v>
          </cell>
          <cell r="C5027" t="str">
            <v xml:space="preserve">M     </v>
          </cell>
          <cell r="D5027" t="str">
            <v>8,54</v>
          </cell>
        </row>
        <row r="5028">
          <cell r="A5028">
            <v>20065</v>
          </cell>
          <cell r="B5028" t="str">
            <v>TUBO PVC  SERIE NORMAL, DN 150 MM, PARA ESGOTO  PREDIAL (NBR 5688)</v>
          </cell>
          <cell r="C5028" t="str">
            <v xml:space="preserve">M     </v>
          </cell>
          <cell r="D5028" t="str">
            <v>21,84</v>
          </cell>
        </row>
        <row r="5029">
          <cell r="A5029">
            <v>9835</v>
          </cell>
          <cell r="B5029" t="str">
            <v>TUBO PVC  SERIE NORMAL, DN 40 MM, PARA ESGOTO  PREDIAL (NBR 5688)</v>
          </cell>
          <cell r="C5029" t="str">
            <v xml:space="preserve">M     </v>
          </cell>
          <cell r="D5029" t="str">
            <v>3,08</v>
          </cell>
        </row>
        <row r="5030">
          <cell r="A5030">
            <v>38032</v>
          </cell>
          <cell r="B5030" t="str">
            <v>TUBO PVC CORRUGADO, PAREDE DUPLA, JE, DN 150 MM, REDE COLETORA ESGOTO</v>
          </cell>
          <cell r="C5030" t="str">
            <v xml:space="preserve">M     </v>
          </cell>
          <cell r="D5030" t="str">
            <v>29,46</v>
          </cell>
        </row>
        <row r="5031">
          <cell r="A5031">
            <v>38033</v>
          </cell>
          <cell r="B5031" t="str">
            <v>TUBO PVC CORRUGADO, PAREDE DUPLA, JE, DN 200 MM, REDE COLETORA ESGOTO</v>
          </cell>
          <cell r="C5031" t="str">
            <v xml:space="preserve">M     </v>
          </cell>
          <cell r="D5031" t="str">
            <v>48,21</v>
          </cell>
        </row>
        <row r="5032">
          <cell r="A5032">
            <v>38034</v>
          </cell>
          <cell r="B5032" t="str">
            <v>TUBO PVC CORRUGADO, PAREDE DUPLA, JE, DN 250 MM, REDE COLETORA ESGOTO</v>
          </cell>
          <cell r="C5032" t="str">
            <v xml:space="preserve">M     </v>
          </cell>
          <cell r="D5032" t="str">
            <v>79,75</v>
          </cell>
        </row>
        <row r="5033">
          <cell r="A5033">
            <v>38035</v>
          </cell>
          <cell r="B5033" t="str">
            <v>TUBO PVC CORRUGADO, PAREDE DUPLA, JE, DN 300 MM, REDE COLETORA ESGOTO</v>
          </cell>
          <cell r="C5033" t="str">
            <v xml:space="preserve">M     </v>
          </cell>
          <cell r="D5033" t="str">
            <v>111,13</v>
          </cell>
        </row>
        <row r="5034">
          <cell r="A5034">
            <v>38036</v>
          </cell>
          <cell r="B5034" t="str">
            <v>TUBO PVC CORRUGADO, PAREDE DUPLA, JE, DN 350 MM, REDE COLETORA ESGOTO</v>
          </cell>
          <cell r="C5034" t="str">
            <v xml:space="preserve">M     </v>
          </cell>
          <cell r="D5034" t="str">
            <v>156,81</v>
          </cell>
        </row>
        <row r="5035">
          <cell r="A5035">
            <v>38037</v>
          </cell>
          <cell r="B5035" t="str">
            <v>TUBO PVC CORRUGADO, PAREDE DUPLA, JE, DN 400 MM, REDE COLETORA ESGOTO</v>
          </cell>
          <cell r="C5035" t="str">
            <v xml:space="preserve">M     </v>
          </cell>
          <cell r="D5035" t="str">
            <v>181,82</v>
          </cell>
        </row>
        <row r="5036">
          <cell r="A5036">
            <v>9850</v>
          </cell>
          <cell r="B5036" t="str">
            <v>TUBO PVC DE REVESTIMENTO GEOMECANICO NERVURADO REFORCADO, DN = 150 MM, COMPRIMENTO = 2 M</v>
          </cell>
          <cell r="C5036" t="str">
            <v xml:space="preserve">M     </v>
          </cell>
          <cell r="D5036" t="str">
            <v>97,25</v>
          </cell>
        </row>
        <row r="5037">
          <cell r="A5037">
            <v>9853</v>
          </cell>
          <cell r="B5037" t="str">
            <v>TUBO PVC DE REVESTIMENTO GEOMECANICO NERVURADO REFORCADO, DN = 200 MM, COMPRIMENTO = 2 M</v>
          </cell>
          <cell r="C5037" t="str">
            <v xml:space="preserve">M     </v>
          </cell>
          <cell r="D5037" t="str">
            <v>172,94</v>
          </cell>
        </row>
        <row r="5038">
          <cell r="A5038">
            <v>9854</v>
          </cell>
          <cell r="B5038" t="str">
            <v>TUBO PVC DE REVESTIMENTO GEOMECANICO NERVURADO STANDARD, DN = 154 MM, COMPRIMENTO = 2 M</v>
          </cell>
          <cell r="C5038" t="str">
            <v xml:space="preserve">M     </v>
          </cell>
          <cell r="D5038" t="str">
            <v>75,77</v>
          </cell>
        </row>
        <row r="5039">
          <cell r="A5039">
            <v>9851</v>
          </cell>
          <cell r="B5039" t="str">
            <v>TUBO PVC DE REVESTIMENTO GEOMECANICO NERVURADO STANDARD, DN = 206 MM, COMPRIMENTO = 2 M</v>
          </cell>
          <cell r="C5039" t="str">
            <v xml:space="preserve">M     </v>
          </cell>
          <cell r="D5039" t="str">
            <v>131,39</v>
          </cell>
        </row>
        <row r="5040">
          <cell r="A5040">
            <v>9855</v>
          </cell>
          <cell r="B5040" t="str">
            <v>TUBO PVC DE REVESTIMENTO GEOMECANICO NERVURADO STANDARD, DN = 250 MM, COMPRIMENTO = 2 M</v>
          </cell>
          <cell r="C5040" t="str">
            <v xml:space="preserve">M     </v>
          </cell>
          <cell r="D5040" t="str">
            <v>219,77</v>
          </cell>
        </row>
        <row r="5041">
          <cell r="A5041">
            <v>9825</v>
          </cell>
          <cell r="B5041" t="str">
            <v>TUBO PVC DEFOFO, JEI, 1 MPA, DN 100 MM, PARA REDE DE AGUA (NBR 7665)</v>
          </cell>
          <cell r="C5041" t="str">
            <v xml:space="preserve">M     </v>
          </cell>
          <cell r="D5041" t="str">
            <v>38,39</v>
          </cell>
        </row>
        <row r="5042">
          <cell r="A5042">
            <v>9828</v>
          </cell>
          <cell r="B5042" t="str">
            <v>TUBO PVC DEFOFO, JEI, 1 MPA, DN 150 MM, PARA REDE DE  AGUA (NBR 7665)</v>
          </cell>
          <cell r="C5042" t="str">
            <v xml:space="preserve">M     </v>
          </cell>
          <cell r="D5042" t="str">
            <v>103,30</v>
          </cell>
        </row>
        <row r="5043">
          <cell r="A5043">
            <v>9829</v>
          </cell>
          <cell r="B5043" t="str">
            <v>TUBO PVC DEFOFO, JEI, 1 MPA, DN 200 MM, PARA REDE DE AGUA (NBR 7665)</v>
          </cell>
          <cell r="C5043" t="str">
            <v xml:space="preserve">M     </v>
          </cell>
          <cell r="D5043" t="str">
            <v>175,08</v>
          </cell>
        </row>
        <row r="5044">
          <cell r="A5044">
            <v>9826</v>
          </cell>
          <cell r="B5044" t="str">
            <v>TUBO PVC DEFOFO, JEI, 1 MPA, DN 250 MM, PARA REDE DE AGUA (NBR 7665)</v>
          </cell>
          <cell r="C5044" t="str">
            <v xml:space="preserve">M     </v>
          </cell>
          <cell r="D5044" t="str">
            <v>266,53</v>
          </cell>
        </row>
        <row r="5045">
          <cell r="A5045">
            <v>9827</v>
          </cell>
          <cell r="B5045" t="str">
            <v>TUBO PVC DEFOFO, JEI, 1 MPA, DN 300 MM, PARA REDE DE AGUA (NBR 7665)</v>
          </cell>
          <cell r="C5045" t="str">
            <v xml:space="preserve">M     </v>
          </cell>
          <cell r="D5045" t="str">
            <v>378,47</v>
          </cell>
        </row>
        <row r="5046">
          <cell r="A5046">
            <v>36374</v>
          </cell>
          <cell r="B5046" t="str">
            <v>TUBO PVC PBA JEI, CLASSE 12, DN 100 MM, PARA REDE DE AGUA (NBR 5647)</v>
          </cell>
          <cell r="C5046" t="str">
            <v xml:space="preserve">M     </v>
          </cell>
          <cell r="D5046" t="str">
            <v>46,01</v>
          </cell>
        </row>
        <row r="5047">
          <cell r="A5047">
            <v>36084</v>
          </cell>
          <cell r="B5047" t="str">
            <v>TUBO PVC PBA JEI, CLASSE 12, DN 50 MM, PARA REDE DE AGUA (NBR 5647)</v>
          </cell>
          <cell r="C5047" t="str">
            <v xml:space="preserve">M     </v>
          </cell>
          <cell r="D5047" t="str">
            <v>13,63</v>
          </cell>
        </row>
        <row r="5048">
          <cell r="A5048">
            <v>36373</v>
          </cell>
          <cell r="B5048" t="str">
            <v>TUBO PVC PBA JEI, CLASSE 12, DN 75 MM, PARA REDE DE AGUA (NBR 5647)</v>
          </cell>
          <cell r="C5048" t="str">
            <v xml:space="preserve">M     </v>
          </cell>
          <cell r="D5048" t="str">
            <v>28,30</v>
          </cell>
        </row>
        <row r="5049">
          <cell r="A5049">
            <v>36377</v>
          </cell>
          <cell r="B5049" t="str">
            <v>TUBO PVC PBA JEI, CLASSE 15, DN 100 MM, PARA REDE DE AGUA (NBR 5647)</v>
          </cell>
          <cell r="C5049" t="str">
            <v xml:space="preserve">M     </v>
          </cell>
          <cell r="D5049" t="str">
            <v>55,19</v>
          </cell>
        </row>
        <row r="5050">
          <cell r="A5050">
            <v>36375</v>
          </cell>
          <cell r="B5050" t="str">
            <v>TUBO PVC PBA JEI, CLASSE 15, DN 50 MM, PARA REDE DE AGUA (NBR 5647)</v>
          </cell>
          <cell r="C5050" t="str">
            <v xml:space="preserve">M     </v>
          </cell>
          <cell r="D5050" t="str">
            <v>16,82</v>
          </cell>
        </row>
        <row r="5051">
          <cell r="A5051">
            <v>36376</v>
          </cell>
          <cell r="B5051" t="str">
            <v>TUBO PVC PBA JEI, CLASSE 15, DN 75 MM, PARA REDE DE AGUA (NBR 5647)</v>
          </cell>
          <cell r="C5051" t="str">
            <v xml:space="preserve">M     </v>
          </cell>
          <cell r="D5051" t="str">
            <v>33,03</v>
          </cell>
        </row>
        <row r="5052">
          <cell r="A5052">
            <v>36380</v>
          </cell>
          <cell r="B5052" t="str">
            <v>TUBO PVC PBA JEI, CLASSE 20, DN 100 MM, PARA REDE DE AGUA (NBR 5647)</v>
          </cell>
          <cell r="C5052" t="str">
            <v xml:space="preserve">M     </v>
          </cell>
          <cell r="D5052" t="str">
            <v>69,01</v>
          </cell>
        </row>
        <row r="5053">
          <cell r="A5053">
            <v>36378</v>
          </cell>
          <cell r="B5053" t="str">
            <v>TUBO PVC PBA JEI, CLASSE 20, DN 50 MM, PARA REDE DE AGUA (NBR 5647)</v>
          </cell>
          <cell r="C5053" t="str">
            <v xml:space="preserve">M     </v>
          </cell>
          <cell r="D5053" t="str">
            <v>20,68</v>
          </cell>
        </row>
        <row r="5054">
          <cell r="A5054">
            <v>36379</v>
          </cell>
          <cell r="B5054" t="str">
            <v>TUBO PVC PBA JEI, CLASSE 20, DN 75 MM, PARA REDE DE AGUA (NBR 5647)</v>
          </cell>
          <cell r="C5054" t="str">
            <v xml:space="preserve">M     </v>
          </cell>
          <cell r="D5054" t="str">
            <v>41,68</v>
          </cell>
        </row>
        <row r="5055">
          <cell r="A5055">
            <v>9859</v>
          </cell>
          <cell r="B5055" t="str">
            <v>TUBO PVC ROSCAVEL, 3/4",  AGUA FRIA PREDIAL</v>
          </cell>
          <cell r="C5055" t="str">
            <v xml:space="preserve">M     </v>
          </cell>
          <cell r="D5055" t="str">
            <v>6,74</v>
          </cell>
        </row>
        <row r="5056">
          <cell r="A5056">
            <v>9838</v>
          </cell>
          <cell r="B5056" t="str">
            <v>TUBO PVC SERIE NORMAL, DN 50 MM, PARA ESGOTO PREDIAL (NBR 5688)</v>
          </cell>
          <cell r="C5056" t="str">
            <v xml:space="preserve">M     </v>
          </cell>
          <cell r="D5056" t="str">
            <v>5,24</v>
          </cell>
        </row>
        <row r="5057">
          <cell r="A5057">
            <v>9837</v>
          </cell>
          <cell r="B5057" t="str">
            <v>TUBO PVC SERIE NORMAL, DN 75 MM, PARA ESGOTO PREDIAL (NBR 5688)</v>
          </cell>
          <cell r="C5057" t="str">
            <v xml:space="preserve">M     </v>
          </cell>
          <cell r="D5057" t="str">
            <v>7,57</v>
          </cell>
        </row>
        <row r="5058">
          <cell r="A5058">
            <v>9833</v>
          </cell>
          <cell r="B5058" t="str">
            <v>TUBO PVC, FLEXIVEL, CORRUGADO, PERFURADO, DN 110 MM, PARA DRENAGEM, SISTEMA IRRIGACAO</v>
          </cell>
          <cell r="C5058" t="str">
            <v xml:space="preserve">M     </v>
          </cell>
          <cell r="D5058" t="str">
            <v>9,36</v>
          </cell>
        </row>
        <row r="5059">
          <cell r="A5059">
            <v>9830</v>
          </cell>
          <cell r="B5059" t="str">
            <v>TUBO PVC, FLEXIVEL, CORRUGADO, PERFURADO, DN 65 MM, PARA DRENAGEM, SISTEMA IRRIGACAO</v>
          </cell>
          <cell r="C5059" t="str">
            <v xml:space="preserve">M     </v>
          </cell>
          <cell r="D5059" t="str">
            <v>5,01</v>
          </cell>
        </row>
        <row r="5060">
          <cell r="A5060">
            <v>9834</v>
          </cell>
          <cell r="B5060" t="str">
            <v>TUBO PVC, RIGIDO, CORRUGADO, PERFURADO, DN 150 MM, PARA DRENAGEM, SISTEMA IRRIGACAO</v>
          </cell>
          <cell r="C5060" t="str">
            <v xml:space="preserve">M     </v>
          </cell>
          <cell r="D5060" t="str">
            <v>26,06</v>
          </cell>
        </row>
        <row r="5061">
          <cell r="A5061">
            <v>9863</v>
          </cell>
          <cell r="B5061" t="str">
            <v>TUBO PVC, ROSCAVEL,  2 1/2", AGUA FRIA PREDIAL</v>
          </cell>
          <cell r="C5061" t="str">
            <v xml:space="preserve">M     </v>
          </cell>
          <cell r="D5061" t="str">
            <v>48,64</v>
          </cell>
        </row>
        <row r="5062">
          <cell r="A5062">
            <v>9860</v>
          </cell>
          <cell r="B5062" t="str">
            <v>TUBO PVC, ROSCAVEL,  2", PARA AGUA FRIA PREDIAL</v>
          </cell>
          <cell r="C5062" t="str">
            <v xml:space="preserve">M     </v>
          </cell>
          <cell r="D5062" t="str">
            <v>31,22</v>
          </cell>
        </row>
        <row r="5063">
          <cell r="A5063">
            <v>9862</v>
          </cell>
          <cell r="B5063" t="str">
            <v>TUBO PVC, ROSCAVEL, 1 1/2",  AGUA FRIA PREDIAL</v>
          </cell>
          <cell r="C5063" t="str">
            <v xml:space="preserve">M     </v>
          </cell>
          <cell r="D5063" t="str">
            <v>22,03</v>
          </cell>
        </row>
        <row r="5064">
          <cell r="A5064">
            <v>9861</v>
          </cell>
          <cell r="B5064" t="str">
            <v>TUBO PVC, ROSCAVEL, 1 1/4", AGUA FRIA PREDIAL</v>
          </cell>
          <cell r="C5064" t="str">
            <v xml:space="preserve">M     </v>
          </cell>
          <cell r="D5064" t="str">
            <v>17,71</v>
          </cell>
        </row>
        <row r="5065">
          <cell r="A5065">
            <v>9856</v>
          </cell>
          <cell r="B5065" t="str">
            <v>TUBO PVC, ROSCAVEL, 1/2", AGUA FRIA PREDIAL</v>
          </cell>
          <cell r="C5065" t="str">
            <v xml:space="preserve">M     </v>
          </cell>
          <cell r="D5065" t="str">
            <v>4,76</v>
          </cell>
        </row>
        <row r="5066">
          <cell r="A5066">
            <v>9866</v>
          </cell>
          <cell r="B5066" t="str">
            <v>TUBO PVC, ROSCAVEL, 1", AGUA FRIA PREDIAL</v>
          </cell>
          <cell r="C5066" t="str">
            <v xml:space="preserve">M     </v>
          </cell>
          <cell r="D5066" t="str">
            <v>13,08</v>
          </cell>
        </row>
        <row r="5067">
          <cell r="A5067">
            <v>9857</v>
          </cell>
          <cell r="B5067" t="str">
            <v>TUBO PVC, ROSCAVEL, 3", AGUA FRIA PREDIAL</v>
          </cell>
          <cell r="C5067" t="str">
            <v xml:space="preserve">M     </v>
          </cell>
          <cell r="D5067" t="str">
            <v>62,90</v>
          </cell>
        </row>
        <row r="5068">
          <cell r="A5068">
            <v>9864</v>
          </cell>
          <cell r="B5068" t="str">
            <v>TUBO PVC, ROSCAVEL, 4",  AGUA FRIA PREDIAL</v>
          </cell>
          <cell r="C5068" t="str">
            <v xml:space="preserve">M     </v>
          </cell>
          <cell r="D5068" t="str">
            <v>75,94</v>
          </cell>
        </row>
        <row r="5069">
          <cell r="A5069">
            <v>9865</v>
          </cell>
          <cell r="B5069" t="str">
            <v>TUBO PVC, ROSCAVEL, 5",  AGUA FRIA PREDIAL</v>
          </cell>
          <cell r="C5069" t="str">
            <v xml:space="preserve">M     </v>
          </cell>
          <cell r="D5069" t="str">
            <v>109,21</v>
          </cell>
        </row>
        <row r="5070">
          <cell r="A5070">
            <v>9858</v>
          </cell>
          <cell r="B5070" t="str">
            <v>TUBO PVC, ROSCAVEL, 6",  AGUA FRIA PREDIAL</v>
          </cell>
          <cell r="C5070" t="str">
            <v xml:space="preserve">M     </v>
          </cell>
          <cell r="D5070" t="str">
            <v>114,50</v>
          </cell>
        </row>
        <row r="5071">
          <cell r="A5071">
            <v>9841</v>
          </cell>
          <cell r="B5071" t="str">
            <v>TUBO PVC, SERIE R, DN 100 MM, PARA ESGOTO OU AGUAS PLUVIAIS PREDIAL (NBR 5688)</v>
          </cell>
          <cell r="C5071" t="str">
            <v xml:space="preserve">M     </v>
          </cell>
          <cell r="D5071" t="str">
            <v>21,07</v>
          </cell>
        </row>
        <row r="5072">
          <cell r="A5072">
            <v>9840</v>
          </cell>
          <cell r="B5072" t="str">
            <v>TUBO PVC, SERIE R, DN 150 MM, PARA ESGOTO OU AGUAS PLUVIAIS PREDIAL (NBR 5688)</v>
          </cell>
          <cell r="C5072" t="str">
            <v xml:space="preserve">M     </v>
          </cell>
          <cell r="D5072" t="str">
            <v>42,83</v>
          </cell>
        </row>
        <row r="5073">
          <cell r="A5073">
            <v>20067</v>
          </cell>
          <cell r="B5073" t="str">
            <v>TUBO PVC, SERIE R, DN 40 MM, PARA ESGOTO OU AGUAS PLUVIAIS PREDIAL (NBR 5688)</v>
          </cell>
          <cell r="C5073" t="str">
            <v xml:space="preserve">M     </v>
          </cell>
          <cell r="D5073" t="str">
            <v>7,36</v>
          </cell>
        </row>
        <row r="5074">
          <cell r="A5074">
            <v>20068</v>
          </cell>
          <cell r="B5074" t="str">
            <v>TUBO PVC, SERIE R, DN 50 MM, PARA ESGOTO OU AGUAS PLUVIAIS PREDIAL (NBR 5688)</v>
          </cell>
          <cell r="C5074" t="str">
            <v xml:space="preserve">M     </v>
          </cell>
          <cell r="D5074" t="str">
            <v>9,18</v>
          </cell>
        </row>
        <row r="5075">
          <cell r="A5075">
            <v>9839</v>
          </cell>
          <cell r="B5075" t="str">
            <v>TUBO PVC, SERIE R, DN 75 MM, PARA ESGOTO OU AGUAS PLUVIAIS PREDIAL (NBR 5688)</v>
          </cell>
          <cell r="C5075" t="str">
            <v xml:space="preserve">M     </v>
          </cell>
          <cell r="D5075" t="str">
            <v>12,03</v>
          </cell>
        </row>
        <row r="5076">
          <cell r="A5076">
            <v>9870</v>
          </cell>
          <cell r="B5076" t="str">
            <v>TUBO PVC, SOLDAVEL, DN 110 MM, AGUA FRIA (NBR-5648)</v>
          </cell>
          <cell r="C5076" t="str">
            <v xml:space="preserve">M     </v>
          </cell>
          <cell r="D5076" t="str">
            <v>53,04</v>
          </cell>
        </row>
        <row r="5077">
          <cell r="A5077">
            <v>9867</v>
          </cell>
          <cell r="B5077" t="str">
            <v>TUBO PVC, SOLDAVEL, DN 20 MM, AGUA FRIA (NBR-5648)</v>
          </cell>
          <cell r="C5077" t="str">
            <v xml:space="preserve">M     </v>
          </cell>
          <cell r="D5077" t="str">
            <v>1,95</v>
          </cell>
        </row>
        <row r="5078">
          <cell r="A5078">
            <v>9868</v>
          </cell>
          <cell r="B5078" t="str">
            <v>TUBO PVC, SOLDAVEL, DN 25 MM, AGUA FRIA (NBR-5648)</v>
          </cell>
          <cell r="C5078" t="str">
            <v xml:space="preserve">M     </v>
          </cell>
          <cell r="D5078" t="str">
            <v>2,50</v>
          </cell>
        </row>
        <row r="5079">
          <cell r="A5079">
            <v>9869</v>
          </cell>
          <cell r="B5079" t="str">
            <v>TUBO PVC, SOLDAVEL, DN 32 MM, AGUA FRIA (NBR-5648)</v>
          </cell>
          <cell r="C5079" t="str">
            <v xml:space="preserve">M     </v>
          </cell>
          <cell r="D5079" t="str">
            <v>5,61</v>
          </cell>
        </row>
        <row r="5080">
          <cell r="A5080">
            <v>9874</v>
          </cell>
          <cell r="B5080" t="str">
            <v>TUBO PVC, SOLDAVEL, DN 40 MM, AGUA FRIA (NBR-5648)</v>
          </cell>
          <cell r="C5080" t="str">
            <v xml:space="preserve">M     </v>
          </cell>
          <cell r="D5080" t="str">
            <v>8,17</v>
          </cell>
        </row>
        <row r="5081">
          <cell r="A5081">
            <v>9875</v>
          </cell>
          <cell r="B5081" t="str">
            <v>TUBO PVC, SOLDAVEL, DN 50 MM, PARA AGUA FRIA (NBR-5648)</v>
          </cell>
          <cell r="C5081" t="str">
            <v xml:space="preserve">M     </v>
          </cell>
          <cell r="D5081" t="str">
            <v>9,36</v>
          </cell>
        </row>
        <row r="5082">
          <cell r="A5082">
            <v>9873</v>
          </cell>
          <cell r="B5082" t="str">
            <v>TUBO PVC, SOLDAVEL, DN 60 MM, AGUA FRIA (NBR-5648)</v>
          </cell>
          <cell r="C5082" t="str">
            <v xml:space="preserve">M     </v>
          </cell>
          <cell r="D5082" t="str">
            <v>15,79</v>
          </cell>
        </row>
        <row r="5083">
          <cell r="A5083">
            <v>9871</v>
          </cell>
          <cell r="B5083" t="str">
            <v>TUBO PVC, SOLDAVEL, DN 75 MM, AGUA FRIA (NBR-5648)</v>
          </cell>
          <cell r="C5083" t="str">
            <v xml:space="preserve">M     </v>
          </cell>
          <cell r="D5083" t="str">
            <v>26,46</v>
          </cell>
        </row>
        <row r="5084">
          <cell r="A5084">
            <v>9872</v>
          </cell>
          <cell r="B5084" t="str">
            <v>TUBO PVC, SOLDAVEL, DN 85 MM, AGUA FRIA (NBR-5648)</v>
          </cell>
          <cell r="C5084" t="str">
            <v xml:space="preserve">M     </v>
          </cell>
          <cell r="D5084" t="str">
            <v>33,06</v>
          </cell>
        </row>
        <row r="5085">
          <cell r="A5085">
            <v>7667</v>
          </cell>
          <cell r="B5085" t="str">
            <v>TUBO 26" EM CHAPA PRETA, E= 3/16", 147 KG/6 M</v>
          </cell>
          <cell r="C5085" t="str">
            <v xml:space="preserve">M     </v>
          </cell>
          <cell r="D5085" t="str">
            <v>1.708,46</v>
          </cell>
        </row>
        <row r="5086">
          <cell r="A5086">
            <v>7660</v>
          </cell>
          <cell r="B5086" t="str">
            <v>TUBO 30" EM CHAPA PRETA, E= 1/4", 175 KG/6 M</v>
          </cell>
          <cell r="C5086" t="str">
            <v xml:space="preserve">M     </v>
          </cell>
          <cell r="D5086" t="str">
            <v>2.177,88</v>
          </cell>
        </row>
        <row r="5087">
          <cell r="A5087">
            <v>7676</v>
          </cell>
          <cell r="B5087" t="str">
            <v>TUBO 30" EM CHAPA PRETA, E= 3/8", 177 KG/6 M</v>
          </cell>
          <cell r="C5087" t="str">
            <v xml:space="preserve">M     </v>
          </cell>
          <cell r="D5087" t="str">
            <v>2.202,77</v>
          </cell>
        </row>
        <row r="5088">
          <cell r="A5088">
            <v>12426</v>
          </cell>
          <cell r="B5088" t="str">
            <v>UNIAO COM ASSENTO CONICO DE BRONZE, DIAMETRO 1/2"</v>
          </cell>
          <cell r="C5088" t="str">
            <v xml:space="preserve">UN    </v>
          </cell>
          <cell r="D5088" t="str">
            <v>24,51</v>
          </cell>
        </row>
        <row r="5089">
          <cell r="A5089">
            <v>12425</v>
          </cell>
          <cell r="B5089" t="str">
            <v>UNIAO COM ASSENTO CONICO DE BRONZE, DIAMETRO 1"</v>
          </cell>
          <cell r="C5089" t="str">
            <v xml:space="preserve">UN    </v>
          </cell>
          <cell r="D5089" t="str">
            <v>33,67</v>
          </cell>
        </row>
        <row r="5090">
          <cell r="A5090">
            <v>12427</v>
          </cell>
          <cell r="B5090" t="str">
            <v>UNIAO COM ASSENTO CONICO DE BRONZE, DIAMETRO 2 1/2"</v>
          </cell>
          <cell r="C5090" t="str">
            <v xml:space="preserve">UN    </v>
          </cell>
          <cell r="D5090" t="str">
            <v>139,76</v>
          </cell>
        </row>
        <row r="5091">
          <cell r="A5091">
            <v>12428</v>
          </cell>
          <cell r="B5091" t="str">
            <v>UNIAO COM ASSENTO CONICO DE BRONZE, DIAMETRO 2'</v>
          </cell>
          <cell r="C5091" t="str">
            <v xml:space="preserve">UN    </v>
          </cell>
          <cell r="D5091" t="str">
            <v>89,71</v>
          </cell>
        </row>
        <row r="5092">
          <cell r="A5092">
            <v>12430</v>
          </cell>
          <cell r="B5092" t="str">
            <v>UNIAO COM ASSENTO CONICO DE BRONZE, DIAMETRO 3/4"</v>
          </cell>
          <cell r="C5092" t="str">
            <v xml:space="preserve">UN    </v>
          </cell>
          <cell r="D5092" t="str">
            <v>30,05</v>
          </cell>
        </row>
        <row r="5093">
          <cell r="A5093">
            <v>12429</v>
          </cell>
          <cell r="B5093" t="str">
            <v>UNIAO COM ASSENTO CONICO DE BRONZE, DIAMETRO 3"</v>
          </cell>
          <cell r="C5093" t="str">
            <v xml:space="preserve">UN    </v>
          </cell>
          <cell r="D5093" t="str">
            <v>226,00</v>
          </cell>
        </row>
        <row r="5094">
          <cell r="A5094">
            <v>12431</v>
          </cell>
          <cell r="B5094" t="str">
            <v>UNIAO COM ASSENTO CONICO DE BRONZE, DIAMETRO 4"</v>
          </cell>
          <cell r="C5094" t="str">
            <v xml:space="preserve">UN    </v>
          </cell>
          <cell r="D5094" t="str">
            <v>384,62</v>
          </cell>
        </row>
        <row r="5095">
          <cell r="A5095">
            <v>12432</v>
          </cell>
          <cell r="B5095" t="str">
            <v>UNIAO COM ASSENTO CONICO DE FERRO LONGO (MACHO-FEMEA), DIAMETRO 1 1/2"</v>
          </cell>
          <cell r="C5095" t="str">
            <v xml:space="preserve">UN    </v>
          </cell>
          <cell r="D5095" t="str">
            <v>79,10</v>
          </cell>
        </row>
        <row r="5096">
          <cell r="A5096">
            <v>12434</v>
          </cell>
          <cell r="B5096" t="str">
            <v>UNIAO COM ASSENTO CONICO DE FERRO LONGO (MACHO-FEMEA), DIAMETRO 1/2"</v>
          </cell>
          <cell r="C5096" t="str">
            <v xml:space="preserve">UN    </v>
          </cell>
          <cell r="D5096" t="str">
            <v>25,77</v>
          </cell>
        </row>
        <row r="5097">
          <cell r="A5097">
            <v>12433</v>
          </cell>
          <cell r="B5097" t="str">
            <v>UNIAO COM ASSENTO CONICO DE FERRO LONGO (MACHO-FEMEA), DIAMETRO 1"</v>
          </cell>
          <cell r="C5097" t="str">
            <v xml:space="preserve">UN    </v>
          </cell>
          <cell r="D5097" t="str">
            <v>50,36</v>
          </cell>
        </row>
        <row r="5098">
          <cell r="A5098">
            <v>12435</v>
          </cell>
          <cell r="B5098" t="str">
            <v>UNIAO COM ASSENTO CONICO DE FERRO LONGO (MACHO-FEMEA), DIAMETRO 2 1/2"</v>
          </cell>
          <cell r="C5098" t="str">
            <v xml:space="preserve">UN    </v>
          </cell>
          <cell r="D5098" t="str">
            <v>155,85</v>
          </cell>
        </row>
        <row r="5099">
          <cell r="A5099">
            <v>12437</v>
          </cell>
          <cell r="B5099" t="str">
            <v>UNIAO COM ASSENTO CONICO DE FERRO LONGO (MACHO-FEMEA), DIAMETRO 2"</v>
          </cell>
          <cell r="C5099" t="str">
            <v xml:space="preserve">UN    </v>
          </cell>
          <cell r="D5099" t="str">
            <v>125,87</v>
          </cell>
        </row>
        <row r="5100">
          <cell r="A5100">
            <v>12439</v>
          </cell>
          <cell r="B5100" t="str">
            <v>UNIAO COM ASSENTO CONICO DE FERRO LONGO (MACHO-FEMEA), DIAMETRO 3/4"</v>
          </cell>
          <cell r="C5100" t="str">
            <v xml:space="preserve">UN    </v>
          </cell>
          <cell r="D5100" t="str">
            <v>40,39</v>
          </cell>
        </row>
        <row r="5101">
          <cell r="A5101">
            <v>12438</v>
          </cell>
          <cell r="B5101" t="str">
            <v>UNIAO COM ASSENTO CONICO DE FERRO LONGO (MACHO-FEMEA), DIAMETRO 3'</v>
          </cell>
          <cell r="C5101" t="str">
            <v xml:space="preserve">UN    </v>
          </cell>
          <cell r="D5101" t="str">
            <v>227,78</v>
          </cell>
        </row>
        <row r="5102">
          <cell r="A5102">
            <v>12436</v>
          </cell>
          <cell r="B5102" t="str">
            <v>UNIAO COM ASSENTO CONICO DE FERRO LONGO (MACHO-FEMEA), DIAMETRO 4"</v>
          </cell>
          <cell r="C5102" t="str">
            <v xml:space="preserve">UN    </v>
          </cell>
          <cell r="D5102" t="str">
            <v>287,73</v>
          </cell>
        </row>
        <row r="5103">
          <cell r="A5103">
            <v>36357</v>
          </cell>
          <cell r="B5103" t="str">
            <v>UNIAO COM FLANGE PPR, DN 40 MM, PARA AGUA QUENTE PREDIAL</v>
          </cell>
          <cell r="C5103" t="str">
            <v xml:space="preserve">UN    </v>
          </cell>
          <cell r="D5103" t="str">
            <v>92,33</v>
          </cell>
        </row>
        <row r="5104">
          <cell r="A5104">
            <v>12424</v>
          </cell>
          <cell r="B5104" t="str">
            <v>UNIAO DE FERRO GALVANIZADO, COM ASSENTO CONICO DE BRONZE, DE 1 1/2"</v>
          </cell>
          <cell r="C5104" t="str">
            <v xml:space="preserve">UN    </v>
          </cell>
          <cell r="D5104" t="str">
            <v>51,85</v>
          </cell>
        </row>
        <row r="5105">
          <cell r="A5105">
            <v>12440</v>
          </cell>
          <cell r="B5105" t="str">
            <v>UNIAO DE FERRO GALVANIZADO, COM ASSENTO CONICO DE BRONZE, DE 1 1/4"</v>
          </cell>
          <cell r="C5105" t="str">
            <v xml:space="preserve">UN    </v>
          </cell>
          <cell r="D5105" t="str">
            <v>50,11</v>
          </cell>
        </row>
        <row r="5106">
          <cell r="A5106">
            <v>9884</v>
          </cell>
          <cell r="B5106" t="str">
            <v>UNIAO DE FERRO GALVANIZADO, COM ROSCA BSP, COM ASSENTO PLANO, DE 1 1/2"</v>
          </cell>
          <cell r="C5106" t="str">
            <v xml:space="preserve">UN    </v>
          </cell>
          <cell r="D5106" t="str">
            <v>37,38</v>
          </cell>
        </row>
        <row r="5107">
          <cell r="A5107">
            <v>9888</v>
          </cell>
          <cell r="B5107" t="str">
            <v>UNIAO DE FERRO GALVANIZADO, COM ROSCA BSP, COM ASSENTO PLANO, DE 1 1/4"</v>
          </cell>
          <cell r="C5107" t="str">
            <v xml:space="preserve">UN    </v>
          </cell>
          <cell r="D5107" t="str">
            <v>30,03</v>
          </cell>
        </row>
        <row r="5108">
          <cell r="A5108">
            <v>9883</v>
          </cell>
          <cell r="B5108" t="str">
            <v>UNIAO DE FERRO GALVANIZADO, COM ROSCA BSP, COM ASSENTO PLANO, DE 1/2"</v>
          </cell>
          <cell r="C5108" t="str">
            <v xml:space="preserve">UN    </v>
          </cell>
          <cell r="D5108" t="str">
            <v>13,10</v>
          </cell>
        </row>
        <row r="5109">
          <cell r="A5109">
            <v>9886</v>
          </cell>
          <cell r="B5109" t="str">
            <v>UNIAO DE FERRO GALVANIZADO, COM ROSCA BSP, COM ASSENTO PLANO, DE 1"</v>
          </cell>
          <cell r="C5109" t="str">
            <v xml:space="preserve">UN    </v>
          </cell>
          <cell r="D5109" t="str">
            <v>17,95</v>
          </cell>
        </row>
        <row r="5110">
          <cell r="A5110">
            <v>9889</v>
          </cell>
          <cell r="B5110" t="str">
            <v>UNIAO DE FERRO GALVANIZADO, COM ROSCA BSP, COM ASSENTO PLANO, DE 2 1/2"</v>
          </cell>
          <cell r="C5110" t="str">
            <v xml:space="preserve">UN    </v>
          </cell>
          <cell r="D5110" t="str">
            <v>90,94</v>
          </cell>
        </row>
        <row r="5111">
          <cell r="A5111">
            <v>9887</v>
          </cell>
          <cell r="B5111" t="str">
            <v>UNIAO DE FERRO GALVANIZADO, COM ROSCA BSP, COM ASSENTO PLANO, DE 2"</v>
          </cell>
          <cell r="C5111" t="str">
            <v xml:space="preserve">UN    </v>
          </cell>
          <cell r="D5111" t="str">
            <v>54,97</v>
          </cell>
        </row>
        <row r="5112">
          <cell r="A5112">
            <v>9885</v>
          </cell>
          <cell r="B5112" t="str">
            <v>UNIAO DE FERRO GALVANIZADO, COM ROSCA BSP, COM ASSENTO PLANO, DE 3/4"</v>
          </cell>
          <cell r="C5112" t="str">
            <v xml:space="preserve">UN    </v>
          </cell>
          <cell r="D5112" t="str">
            <v>17,35</v>
          </cell>
        </row>
        <row r="5113">
          <cell r="A5113">
            <v>9890</v>
          </cell>
          <cell r="B5113" t="str">
            <v>UNIAO DE FERRO GALVANIZADO, COM ROSCA BSP, COM ASSENTO PLANO, DE 3"</v>
          </cell>
          <cell r="C5113" t="str">
            <v xml:space="preserve">UN    </v>
          </cell>
          <cell r="D5113" t="str">
            <v>140,89</v>
          </cell>
        </row>
        <row r="5114">
          <cell r="A5114">
            <v>9891</v>
          </cell>
          <cell r="B5114" t="str">
            <v>UNIAO DE FERRO GALVANIZADO, COM ROSCA BSP, COM ASSENTO PLANO, DE 4"</v>
          </cell>
          <cell r="C5114" t="str">
            <v xml:space="preserve">UN    </v>
          </cell>
          <cell r="D5114" t="str">
            <v>197,79</v>
          </cell>
        </row>
        <row r="5115">
          <cell r="A5115">
            <v>39292</v>
          </cell>
          <cell r="B5115" t="str">
            <v>UNIAO DE REDUCAO METALICA, PARA CONEXAO COM ANEL DESLIZANTE EM TUBO PEX, DN 20 X 16 MM</v>
          </cell>
          <cell r="C5115" t="str">
            <v xml:space="preserve">UN    </v>
          </cell>
          <cell r="D5115" t="str">
            <v>8,08</v>
          </cell>
        </row>
        <row r="5116">
          <cell r="A5116">
            <v>39293</v>
          </cell>
          <cell r="B5116" t="str">
            <v>UNIAO DE REDUCAO METALICA, PARA CONEXAO COM ANEL DESLIZANTE EM TUBO PEX, DN 25 X 16 MM</v>
          </cell>
          <cell r="C5116" t="str">
            <v xml:space="preserve">UN    </v>
          </cell>
          <cell r="D5116" t="str">
            <v>13,04</v>
          </cell>
        </row>
        <row r="5117">
          <cell r="A5117">
            <v>39294</v>
          </cell>
          <cell r="B5117" t="str">
            <v>UNIAO DE REDUCAO METALICA, PARA CONEXAO COM ANEL DESLIZANTE EM TUBO PEX, DN 25 X 20 MM</v>
          </cell>
          <cell r="C5117" t="str">
            <v xml:space="preserve">UN    </v>
          </cell>
          <cell r="D5117" t="str">
            <v>13,04</v>
          </cell>
        </row>
        <row r="5118">
          <cell r="A5118">
            <v>39295</v>
          </cell>
          <cell r="B5118" t="str">
            <v>UNIAO DE REDUCAO METALICA, PARA CONEXAO COM ANEL DESLIZANTE EM TUBO PEX, DN 32 X 25 MM</v>
          </cell>
          <cell r="C5118" t="str">
            <v xml:space="preserve">UN    </v>
          </cell>
          <cell r="D5118" t="str">
            <v>22,24</v>
          </cell>
        </row>
        <row r="5119">
          <cell r="A5119">
            <v>36313</v>
          </cell>
          <cell r="B5119" t="str">
            <v>UNIAO DUPLA PPR DN 20 MM, PARA AGUA QUENTE PREDIAL</v>
          </cell>
          <cell r="C5119" t="str">
            <v xml:space="preserve">UN    </v>
          </cell>
          <cell r="D5119" t="str">
            <v>21,89</v>
          </cell>
        </row>
        <row r="5120">
          <cell r="A5120">
            <v>36316</v>
          </cell>
          <cell r="B5120" t="str">
            <v>UNIAO DUPLA PPR DN 25 MM, PARA AGUA QUENTE PREDIAL</v>
          </cell>
          <cell r="C5120" t="str">
            <v xml:space="preserve">UN    </v>
          </cell>
          <cell r="D5120" t="str">
            <v>26,54</v>
          </cell>
        </row>
        <row r="5121">
          <cell r="A5121">
            <v>64</v>
          </cell>
          <cell r="B5121" t="str">
            <v>UNIAO EM POLIPROPILENO (PP), PARA TUBO EM PEAD, 20 MM - LIGACAO PREDIAL DE AGUA</v>
          </cell>
          <cell r="C5121" t="str">
            <v xml:space="preserve">UN    </v>
          </cell>
          <cell r="D5121" t="str">
            <v>4,34</v>
          </cell>
        </row>
        <row r="5122">
          <cell r="A5122">
            <v>37423</v>
          </cell>
          <cell r="B5122" t="str">
            <v>UNIAO EM POLIPROPILENO (PP), PARA TUBO EM PEAD, 32 MM - LIGACAO PREDIAL DE AGUA</v>
          </cell>
          <cell r="C5122" t="str">
            <v xml:space="preserve">UN    </v>
          </cell>
          <cell r="D5122" t="str">
            <v>10,72</v>
          </cell>
        </row>
        <row r="5123">
          <cell r="A5123">
            <v>39296</v>
          </cell>
          <cell r="B5123" t="str">
            <v>UNIAO METALICA, PARA CONEXAO COM ANEL DESLIZANTE EM TUBO PEX, DN 16 MM</v>
          </cell>
          <cell r="C5123" t="str">
            <v xml:space="preserve">UN    </v>
          </cell>
          <cell r="D5123" t="str">
            <v>6,24</v>
          </cell>
        </row>
        <row r="5124">
          <cell r="A5124">
            <v>39297</v>
          </cell>
          <cell r="B5124" t="str">
            <v>UNIAO METALICA, PARA CONEXAO COM ANEL DESLIZANTE EM TUBO PEX, DN 20 MM</v>
          </cell>
          <cell r="C5124" t="str">
            <v xml:space="preserve">UN    </v>
          </cell>
          <cell r="D5124" t="str">
            <v>8,93</v>
          </cell>
        </row>
        <row r="5125">
          <cell r="A5125">
            <v>39298</v>
          </cell>
          <cell r="B5125" t="str">
            <v>UNIAO METALICA, PARA CONEXAO COM ANEL DESLIZANTE EM TUBO PEX, DN 25 MM</v>
          </cell>
          <cell r="C5125" t="str">
            <v xml:space="preserve">UN    </v>
          </cell>
          <cell r="D5125" t="str">
            <v>15,72</v>
          </cell>
        </row>
        <row r="5126">
          <cell r="A5126">
            <v>39299</v>
          </cell>
          <cell r="B5126" t="str">
            <v>UNIAO METALICA, PARA CONEXAO COM ANEL DESLIZANTE EM TUBO PEX, DN 32 MM</v>
          </cell>
          <cell r="C5126" t="str">
            <v xml:space="preserve">UN    </v>
          </cell>
          <cell r="D5126" t="str">
            <v>26,76</v>
          </cell>
        </row>
        <row r="5127">
          <cell r="A5127">
            <v>9892</v>
          </cell>
          <cell r="B5127" t="str">
            <v>UNIAO PVC, ROSCAVEL 1/2",  AGUA FRIA PREDIAL</v>
          </cell>
          <cell r="C5127" t="str">
            <v xml:space="preserve">UN    </v>
          </cell>
          <cell r="D5127" t="str">
            <v>4,25</v>
          </cell>
        </row>
        <row r="5128">
          <cell r="A5128">
            <v>9893</v>
          </cell>
          <cell r="B5128" t="str">
            <v>UNIAO PVC, ROSCAVEL 2",  AGUA FRIA PREDIAL</v>
          </cell>
          <cell r="C5128" t="str">
            <v xml:space="preserve">UN    </v>
          </cell>
          <cell r="D5128" t="str">
            <v>57,69</v>
          </cell>
        </row>
        <row r="5129">
          <cell r="A5129">
            <v>9901</v>
          </cell>
          <cell r="B5129" t="str">
            <v>UNIAO PVC, ROSCAVEL, 1 1/2",  AGUA FRIA PREDIAL</v>
          </cell>
          <cell r="C5129" t="str">
            <v xml:space="preserve">UN    </v>
          </cell>
          <cell r="D5129" t="str">
            <v>25,60</v>
          </cell>
        </row>
        <row r="5130">
          <cell r="A5130">
            <v>9896</v>
          </cell>
          <cell r="B5130" t="str">
            <v>UNIAO PVC, ROSCAVEL, 1 1/4",  AGUA FRIA PREDIAL</v>
          </cell>
          <cell r="C5130" t="str">
            <v xml:space="preserve">UN    </v>
          </cell>
          <cell r="D5130" t="str">
            <v>23,07</v>
          </cell>
        </row>
        <row r="5131">
          <cell r="A5131">
            <v>9900</v>
          </cell>
          <cell r="B5131" t="str">
            <v>UNIAO PVC, ROSCAVEL, 1",  AGUA FRIA PREDIAL</v>
          </cell>
          <cell r="C5131" t="str">
            <v xml:space="preserve">UN    </v>
          </cell>
          <cell r="D5131" t="str">
            <v>14,00</v>
          </cell>
        </row>
        <row r="5132">
          <cell r="A5132">
            <v>9898</v>
          </cell>
          <cell r="B5132" t="str">
            <v>UNIAO PVC, ROSCAVEL, 2 1/2",  AGUA FRIA PREDIAL</v>
          </cell>
          <cell r="C5132" t="str">
            <v xml:space="preserve">UN    </v>
          </cell>
          <cell r="D5132" t="str">
            <v>118,62</v>
          </cell>
        </row>
        <row r="5133">
          <cell r="A5133">
            <v>9899</v>
          </cell>
          <cell r="B5133" t="str">
            <v>UNIAO PVC, ROSCAVEL, 3/4",  AGUA FRIA PREDIAL</v>
          </cell>
          <cell r="C5133" t="str">
            <v xml:space="preserve">UN    </v>
          </cell>
          <cell r="D5133" t="str">
            <v>7,64</v>
          </cell>
        </row>
        <row r="5134">
          <cell r="A5134">
            <v>9902</v>
          </cell>
          <cell r="B5134" t="str">
            <v>UNIAO PVC, ROSCAVEL, 3",  AGUA FRIA PREDIAL</v>
          </cell>
          <cell r="C5134" t="str">
            <v xml:space="preserve">UN    </v>
          </cell>
          <cell r="D5134" t="str">
            <v>150,22</v>
          </cell>
        </row>
        <row r="5135">
          <cell r="A5135">
            <v>9908</v>
          </cell>
          <cell r="B5135" t="str">
            <v>UNIAO PVC, SOLDAVEL, 110 MM,  PARA AGUA FRIA PREDIAL</v>
          </cell>
          <cell r="C5135" t="str">
            <v xml:space="preserve">UN    </v>
          </cell>
          <cell r="D5135" t="str">
            <v>299,51</v>
          </cell>
        </row>
        <row r="5136">
          <cell r="A5136">
            <v>9905</v>
          </cell>
          <cell r="B5136" t="str">
            <v>UNIAO PVC, SOLDAVEL, 20 MM,  PARA AGUA FRIA PREDIAL</v>
          </cell>
          <cell r="C5136" t="str">
            <v xml:space="preserve">UN    </v>
          </cell>
          <cell r="D5136" t="str">
            <v>5,00</v>
          </cell>
        </row>
        <row r="5137">
          <cell r="A5137">
            <v>9906</v>
          </cell>
          <cell r="B5137" t="str">
            <v>UNIAO PVC, SOLDAVEL, 25 MM,  PARA AGUA FRIA PREDIAL</v>
          </cell>
          <cell r="C5137" t="str">
            <v xml:space="preserve">UN    </v>
          </cell>
          <cell r="D5137" t="str">
            <v>5,99</v>
          </cell>
        </row>
        <row r="5138">
          <cell r="A5138">
            <v>9895</v>
          </cell>
          <cell r="B5138" t="str">
            <v>UNIAO PVC, SOLDAVEL, 32 MM,  PARA AGUA FRIA PREDIAL</v>
          </cell>
          <cell r="C5138" t="str">
            <v xml:space="preserve">UN    </v>
          </cell>
          <cell r="D5138" t="str">
            <v>9,83</v>
          </cell>
        </row>
        <row r="5139">
          <cell r="A5139">
            <v>9894</v>
          </cell>
          <cell r="B5139" t="str">
            <v>UNIAO PVC, SOLDAVEL, 40 MM,  PARA AGUA FRIA PREDIAL</v>
          </cell>
          <cell r="C5139" t="str">
            <v xml:space="preserve">UN    </v>
          </cell>
          <cell r="D5139" t="str">
            <v>19,16</v>
          </cell>
        </row>
        <row r="5140">
          <cell r="A5140">
            <v>9897</v>
          </cell>
          <cell r="B5140" t="str">
            <v>UNIAO PVC, SOLDAVEL, 50 MM,  PARA AGUA FRIA PREDIAL</v>
          </cell>
          <cell r="C5140" t="str">
            <v xml:space="preserve">UN    </v>
          </cell>
          <cell r="D5140" t="str">
            <v>20,75</v>
          </cell>
        </row>
        <row r="5141">
          <cell r="A5141">
            <v>9910</v>
          </cell>
          <cell r="B5141" t="str">
            <v>UNIAO PVC, SOLDAVEL, 60 MM,  PARA AGUA FRIA PREDIAL</v>
          </cell>
          <cell r="C5141" t="str">
            <v xml:space="preserve">UN    </v>
          </cell>
          <cell r="D5141" t="str">
            <v>52,23</v>
          </cell>
        </row>
        <row r="5142">
          <cell r="A5142">
            <v>9909</v>
          </cell>
          <cell r="B5142" t="str">
            <v>UNIAO PVC, SOLDAVEL, 75 MM,  PARA AGUA FRIA PREDIAL</v>
          </cell>
          <cell r="C5142" t="str">
            <v xml:space="preserve">UN    </v>
          </cell>
          <cell r="D5142" t="str">
            <v>105,40</v>
          </cell>
        </row>
        <row r="5143">
          <cell r="A5143">
            <v>9907</v>
          </cell>
          <cell r="B5143" t="str">
            <v>UNIAO PVC, SOLDAVEL, 85 MM,  PARA AGUA FRIA PREDIAL</v>
          </cell>
          <cell r="C5143" t="str">
            <v xml:space="preserve">UN    </v>
          </cell>
          <cell r="D5143" t="str">
            <v>162,06</v>
          </cell>
        </row>
        <row r="5144">
          <cell r="A5144">
            <v>20973</v>
          </cell>
          <cell r="B5144" t="str">
            <v>UNIAO TIPO STORZ, COM EMPATACAO INTERNA TIPO ANEL DE EXPANSAO, ENGATE RAPIDO 1 1/2", PARA MANGUEIRA DE COMBATE A INCENDIO PREDIAL</v>
          </cell>
          <cell r="C5144" t="str">
            <v xml:space="preserve">UN    </v>
          </cell>
          <cell r="D5144" t="str">
            <v>77,05</v>
          </cell>
        </row>
        <row r="5145">
          <cell r="A5145">
            <v>20974</v>
          </cell>
          <cell r="B5145" t="str">
            <v>UNIAO TIPO STORZ, COM EMPATACAO INTERNA TIPO ANEL DE EXPANSAO, ENGATE RAPIDO 2 1/2", PARA MANGUEIRA DE COMBATE A INCENDIO PREDIAL</v>
          </cell>
          <cell r="C5145" t="str">
            <v xml:space="preserve">UN    </v>
          </cell>
          <cell r="D5145" t="str">
            <v>110,24</v>
          </cell>
        </row>
        <row r="5146">
          <cell r="A5146">
            <v>37989</v>
          </cell>
          <cell r="B5146" t="str">
            <v>UNIAO, CPVC, SOLDAVEL, 15 MM, PARA AGUA QUENTE PREDIAL</v>
          </cell>
          <cell r="C5146" t="str">
            <v xml:space="preserve">UN    </v>
          </cell>
          <cell r="D5146" t="str">
            <v>8,04</v>
          </cell>
        </row>
        <row r="5147">
          <cell r="A5147">
            <v>37990</v>
          </cell>
          <cell r="B5147" t="str">
            <v>UNIAO, CPVC, SOLDAVEL, 22 MM, PARA AGUA QUENTE PREDIAL</v>
          </cell>
          <cell r="C5147" t="str">
            <v xml:space="preserve">UN    </v>
          </cell>
          <cell r="D5147" t="str">
            <v>9,34</v>
          </cell>
        </row>
        <row r="5148">
          <cell r="A5148">
            <v>37991</v>
          </cell>
          <cell r="B5148" t="str">
            <v>UNIAO, CPVC, SOLDAVEL, 28 MM, PARA AGUA QUENTE PREDIAL</v>
          </cell>
          <cell r="C5148" t="str">
            <v xml:space="preserve">UN    </v>
          </cell>
          <cell r="D5148" t="str">
            <v>14,78</v>
          </cell>
        </row>
        <row r="5149">
          <cell r="A5149">
            <v>37992</v>
          </cell>
          <cell r="B5149" t="str">
            <v>UNIAO, CPVC, SOLDAVEL, 35 MM, PARA AGUA QUENTE PREDIAL</v>
          </cell>
          <cell r="C5149" t="str">
            <v xml:space="preserve">UN    </v>
          </cell>
          <cell r="D5149" t="str">
            <v>22,58</v>
          </cell>
        </row>
        <row r="5150">
          <cell r="A5150">
            <v>37993</v>
          </cell>
          <cell r="B5150" t="str">
            <v>UNIAO, CPVC, SOLDAVEL, 42 MM, PARA AGUA QUENTE PREDIAL</v>
          </cell>
          <cell r="C5150" t="str">
            <v xml:space="preserve">UN    </v>
          </cell>
          <cell r="D5150" t="str">
            <v>33,51</v>
          </cell>
        </row>
        <row r="5151">
          <cell r="A5151">
            <v>37994</v>
          </cell>
          <cell r="B5151" t="str">
            <v>UNIAO, CPVC, SOLDAVEL, 54 MM, PARA AGUA QUENTE PREDIAL</v>
          </cell>
          <cell r="C5151" t="str">
            <v xml:space="preserve">UN    </v>
          </cell>
          <cell r="D5151" t="str">
            <v>80,53</v>
          </cell>
        </row>
        <row r="5152">
          <cell r="A5152">
            <v>37995</v>
          </cell>
          <cell r="B5152" t="str">
            <v>UNIAO, CPVC, SOLDAVEL, 73 MM, PARA AGUA QUENTE PREDIAL</v>
          </cell>
          <cell r="C5152" t="str">
            <v xml:space="preserve">UN    </v>
          </cell>
          <cell r="D5152" t="str">
            <v>116,89</v>
          </cell>
        </row>
        <row r="5153">
          <cell r="A5153">
            <v>37996</v>
          </cell>
          <cell r="B5153" t="str">
            <v>UNIAO, CPVC, SOLDAVEL, 89 MM, PARA AGUA QUENTE PREDIAL</v>
          </cell>
          <cell r="C5153" t="str">
            <v xml:space="preserve">UN    </v>
          </cell>
          <cell r="D5153" t="str">
            <v>172,34</v>
          </cell>
        </row>
        <row r="5154">
          <cell r="A5154">
            <v>13883</v>
          </cell>
          <cell r="B5154" t="str">
            <v>USINA DE ASFALTO A FRIO, CAPACIDADE DE 30 A 40 T/H, ELETRICA, POTENCIA DE 30 CV</v>
          </cell>
          <cell r="C5154" t="str">
            <v xml:space="preserve">UN    </v>
          </cell>
          <cell r="D5154" t="str">
            <v>83.655,82</v>
          </cell>
        </row>
        <row r="5155">
          <cell r="A5155">
            <v>38604</v>
          </cell>
          <cell r="B5155" t="str">
            <v>USINA DE ASFALTO A FRIO, CAPACIDADE DE 40 A 60 T/H, ELETRICA, POTENCIA DE 30 CV</v>
          </cell>
          <cell r="C5155" t="str">
            <v xml:space="preserve">UN    </v>
          </cell>
          <cell r="D5155" t="str">
            <v>104.192,22</v>
          </cell>
        </row>
        <row r="5156">
          <cell r="A5156">
            <v>10601</v>
          </cell>
          <cell r="B5156" t="str">
            <v>USINA DE ASFALTO A QUENTE, FIXA, TIPO CONTRA FLUXO, CAPACIDADE DE 100 A 140 T/H, POTENCIA DE 280 KW, COM MISTURADOR EXTERNO ROTATIVO</v>
          </cell>
          <cell r="C5156" t="str">
            <v xml:space="preserve">UN    </v>
          </cell>
          <cell r="D5156" t="str">
            <v>2.026.746,48</v>
          </cell>
        </row>
        <row r="5157">
          <cell r="A5157">
            <v>26034</v>
          </cell>
          <cell r="B5157" t="str">
            <v>USINA DE ASFALTO, GRAVIMETRICA, CAPACIDADE DE 150 T/H, POTENCIA DE 400 KW</v>
          </cell>
          <cell r="C5157" t="str">
            <v xml:space="preserve">UN    </v>
          </cell>
          <cell r="D5157" t="str">
            <v>5.336.351,95</v>
          </cell>
        </row>
        <row r="5158">
          <cell r="A5158">
            <v>13894</v>
          </cell>
          <cell r="B5158" t="str">
            <v>USINA DE CONCRETO FIXA, CAPACIDADE NOMINAL DE 40 M3/H, SEM SILO</v>
          </cell>
          <cell r="C5158" t="str">
            <v xml:space="preserve">UN    </v>
          </cell>
          <cell r="D5158" t="str">
            <v>392.649,25</v>
          </cell>
        </row>
        <row r="5159">
          <cell r="A5159">
            <v>13895</v>
          </cell>
          <cell r="B5159" t="str">
            <v>USINA DE CONCRETO FIXA, CAPACIDADE NOMINAL DE 60 M3/H, SEM SILO</v>
          </cell>
          <cell r="C5159" t="str">
            <v xml:space="preserve">UN    </v>
          </cell>
          <cell r="D5159" t="str">
            <v>527.982,35</v>
          </cell>
        </row>
        <row r="5160">
          <cell r="A5160">
            <v>13892</v>
          </cell>
          <cell r="B5160" t="str">
            <v>USINA DE CONCRETO FIXA, CAPACIDADE NOMINAL DE 80 M3/H, SEM SILO</v>
          </cell>
          <cell r="C5160" t="str">
            <v xml:space="preserve">UN    </v>
          </cell>
          <cell r="D5160" t="str">
            <v>647.029,46</v>
          </cell>
        </row>
        <row r="5161">
          <cell r="A5161">
            <v>9914</v>
          </cell>
          <cell r="B5161" t="str">
            <v>USINA DE CONCRETO FIXA, CAPACIDADE NOMINAL DE 90 A 120 M3/H, SEM SILO</v>
          </cell>
          <cell r="C5161" t="str">
            <v xml:space="preserve">UN    </v>
          </cell>
          <cell r="D5161" t="str">
            <v>700.000,00</v>
          </cell>
        </row>
        <row r="5162">
          <cell r="A5162">
            <v>36485</v>
          </cell>
          <cell r="B5162" t="str">
            <v>USINA DE LAMA ASFALTICA, PROD 30 A 50 T/H, SILO DE AGREGADO 7 M3, RESERVATORIOS PARA EMULSAO E AGUA DE 2,3 M3 CADA, MISTURADOR TIPO PUGG-MILL A SER MONTADO SOBRE CAMINHAO</v>
          </cell>
          <cell r="C5162" t="str">
            <v xml:space="preserve">UN    </v>
          </cell>
          <cell r="D5162" t="str">
            <v>424.438,89</v>
          </cell>
        </row>
        <row r="5163">
          <cell r="A5163">
            <v>9912</v>
          </cell>
          <cell r="B5163" t="str">
            <v>USINA DE MISTURAS ASFALTICAS A QUENTE, MOVEL, TIPO CONTRA FLUXO, CAPACIDADE DE 40 A 80 T/H</v>
          </cell>
          <cell r="C5163" t="str">
            <v xml:space="preserve">UN    </v>
          </cell>
          <cell r="D5163" t="str">
            <v>1.650.000,00</v>
          </cell>
        </row>
        <row r="5164">
          <cell r="A5164">
            <v>9921</v>
          </cell>
          <cell r="B5164" t="str">
            <v>USINA MISTURADORA DE SOLOS,  DOSADORES TRIPLOS, CALHA VIBRATORIA CAPACIDADE DE 200 A 500 T/H, POTENCIA DE 75 KW</v>
          </cell>
          <cell r="C5164" t="str">
            <v xml:space="preserve">UN    </v>
          </cell>
          <cell r="D5164" t="str">
            <v>851.148,04</v>
          </cell>
        </row>
        <row r="5165">
          <cell r="A5165">
            <v>21112</v>
          </cell>
          <cell r="B5165" t="str">
            <v>VALVULA DE DESCARGA EM METAL CROMADO PARA MICTORIO COM ACIONAMENTO POR PRESSAO E FECHAMENTO AUTOMATICO</v>
          </cell>
          <cell r="C5165" t="str">
            <v xml:space="preserve">UN    </v>
          </cell>
          <cell r="D5165" t="str">
            <v>190,75</v>
          </cell>
        </row>
        <row r="5166">
          <cell r="A5166">
            <v>10228</v>
          </cell>
          <cell r="B5166" t="str">
            <v>VALVULA DE DESCARGA METALICA, BASE 1 1/2 " E ACABAMENTO METALICO CROMADO</v>
          </cell>
          <cell r="C5166" t="str">
            <v xml:space="preserve">UN    </v>
          </cell>
          <cell r="D5166" t="str">
            <v>221,60</v>
          </cell>
        </row>
        <row r="5167">
          <cell r="A5167">
            <v>11781</v>
          </cell>
          <cell r="B5167" t="str">
            <v>VALVULA DE DESCARGA METALICA, BASE 1 1/4 " E ACABAMENTO METALICO CROMADO</v>
          </cell>
          <cell r="C5167" t="str">
            <v xml:space="preserve">UN    </v>
          </cell>
          <cell r="D5167" t="str">
            <v>179,52</v>
          </cell>
        </row>
        <row r="5168">
          <cell r="A5168">
            <v>11746</v>
          </cell>
          <cell r="B5168" t="str">
            <v>VALVULA DE ESFERA BRUTA EM BRONZE, BITOLA 1 " (REF 1552-B)</v>
          </cell>
          <cell r="C5168" t="str">
            <v xml:space="preserve">UN    </v>
          </cell>
          <cell r="D5168" t="str">
            <v>51,65</v>
          </cell>
        </row>
        <row r="5169">
          <cell r="A5169">
            <v>11751</v>
          </cell>
          <cell r="B5169" t="str">
            <v>VALVULA DE ESFERA BRUTA EM BRONZE, BITOLA 1 1/2 " (REF 1552-B)</v>
          </cell>
          <cell r="C5169" t="str">
            <v xml:space="preserve">UN    </v>
          </cell>
          <cell r="D5169" t="str">
            <v>92,77</v>
          </cell>
        </row>
        <row r="5170">
          <cell r="A5170">
            <v>11750</v>
          </cell>
          <cell r="B5170" t="str">
            <v>VALVULA DE ESFERA BRUTA EM BRONZE, BITOLA 1 1/4 " (REF 1552-B)</v>
          </cell>
          <cell r="C5170" t="str">
            <v xml:space="preserve">UN    </v>
          </cell>
          <cell r="D5170" t="str">
            <v>76,98</v>
          </cell>
        </row>
        <row r="5171">
          <cell r="A5171">
            <v>11748</v>
          </cell>
          <cell r="B5171" t="str">
            <v>VALVULA DE ESFERA BRUTA EM BRONZE, BITOLA 1/2 " (REF 1552-B)</v>
          </cell>
          <cell r="C5171" t="str">
            <v xml:space="preserve">UN    </v>
          </cell>
          <cell r="D5171" t="str">
            <v>33,14</v>
          </cell>
        </row>
        <row r="5172">
          <cell r="A5172">
            <v>11747</v>
          </cell>
          <cell r="B5172" t="str">
            <v>VALVULA DE ESFERA BRUTA EM BRONZE, BITOLA 2 " (REF 1552-B)</v>
          </cell>
          <cell r="C5172" t="str">
            <v xml:space="preserve">UN    </v>
          </cell>
          <cell r="D5172" t="str">
            <v>143,05</v>
          </cell>
        </row>
        <row r="5173">
          <cell r="A5173">
            <v>11749</v>
          </cell>
          <cell r="B5173" t="str">
            <v>VALVULA DE ESFERA BRUTA EM BRONZE, BITOLA 3/4 " (REF 1552-B)</v>
          </cell>
          <cell r="C5173" t="str">
            <v xml:space="preserve">UN    </v>
          </cell>
          <cell r="D5173" t="str">
            <v>38,26</v>
          </cell>
        </row>
        <row r="5174">
          <cell r="A5174">
            <v>10236</v>
          </cell>
          <cell r="B5174" t="str">
            <v>VALVULA DE RETENCAO DE BRONZE, PE COM CRIVOS, EXTREMIDADE COM ROSCA, DE 1 1/2", PARA FUNDO DE POCO</v>
          </cell>
          <cell r="C5174" t="str">
            <v xml:space="preserve">UN    </v>
          </cell>
          <cell r="D5174" t="str">
            <v>62,94</v>
          </cell>
        </row>
        <row r="5175">
          <cell r="A5175">
            <v>10233</v>
          </cell>
          <cell r="B5175" t="str">
            <v>VALVULA DE RETENCAO DE BRONZE, PE COM CRIVOS, EXTREMIDADE COM ROSCA, DE 1 1/4", PARA FUNDO DE POCO</v>
          </cell>
          <cell r="C5175" t="str">
            <v xml:space="preserve">UN    </v>
          </cell>
          <cell r="D5175" t="str">
            <v>58,98</v>
          </cell>
        </row>
        <row r="5176">
          <cell r="A5176">
            <v>10234</v>
          </cell>
          <cell r="B5176" t="str">
            <v>VALVULA DE RETENCAO DE BRONZE, PE COM CRIVOS, EXTREMIDADE COM ROSCA, DE 1", PARA FUNDO DE POCO</v>
          </cell>
          <cell r="C5176" t="str">
            <v xml:space="preserve">UN    </v>
          </cell>
          <cell r="D5176" t="str">
            <v>37,15</v>
          </cell>
        </row>
        <row r="5177">
          <cell r="A5177">
            <v>10231</v>
          </cell>
          <cell r="B5177" t="str">
            <v>VALVULA DE RETENCAO DE BRONZE, PE COM CRIVOS, EXTREMIDADE COM ROSCA, DE 2 1/2", PARA FUNDO DE POCO</v>
          </cell>
          <cell r="C5177" t="str">
            <v xml:space="preserve">UN    </v>
          </cell>
          <cell r="D5177" t="str">
            <v>170,37</v>
          </cell>
        </row>
        <row r="5178">
          <cell r="A5178">
            <v>10232</v>
          </cell>
          <cell r="B5178" t="str">
            <v>VALVULA DE RETENCAO DE BRONZE, PE COM CRIVOS, EXTREMIDADE COM ROSCA, DE 2", PARA FUNDO DE POCO</v>
          </cell>
          <cell r="C5178" t="str">
            <v xml:space="preserve">UN    </v>
          </cell>
          <cell r="D5178" t="str">
            <v>95,33</v>
          </cell>
        </row>
        <row r="5179">
          <cell r="A5179">
            <v>10229</v>
          </cell>
          <cell r="B5179" t="str">
            <v>VALVULA DE RETENCAO DE BRONZE, PE COM CRIVOS, EXTREMIDADE COM ROSCA, DE 3/4", PARA FUNDO DE POCO</v>
          </cell>
          <cell r="C5179" t="str">
            <v xml:space="preserve">UN    </v>
          </cell>
          <cell r="D5179" t="str">
            <v>33,60</v>
          </cell>
        </row>
        <row r="5180">
          <cell r="A5180">
            <v>10235</v>
          </cell>
          <cell r="B5180" t="str">
            <v>VALVULA DE RETENCAO DE BRONZE, PE COM CRIVOS, EXTREMIDADE COM ROSCA, DE 3", PARA FUNDO DE POCO</v>
          </cell>
          <cell r="C5180" t="str">
            <v xml:space="preserve">UN    </v>
          </cell>
          <cell r="D5180" t="str">
            <v>233,56</v>
          </cell>
        </row>
        <row r="5181">
          <cell r="A5181">
            <v>10230</v>
          </cell>
          <cell r="B5181" t="str">
            <v>VALVULA DE RETENCAO DE BRONZE, PE COM CRIVOS, EXTREMIDADE COM ROSCA, DE 4", PARA FUNDO DE POCO</v>
          </cell>
          <cell r="C5181" t="str">
            <v xml:space="preserve">UN    </v>
          </cell>
          <cell r="D5181" t="str">
            <v>411,04</v>
          </cell>
        </row>
        <row r="5182">
          <cell r="A5182">
            <v>10409</v>
          </cell>
          <cell r="B5182" t="str">
            <v>VALVULA DE RETENCAO HORIZONTAL, DE BRONZE (PN-25), 1 1/2", 400 PSI, TAMPA DE PORCA DE UNIAO, EXTREMIDADES COM ROSCA</v>
          </cell>
          <cell r="C5182" t="str">
            <v xml:space="preserve">UN    </v>
          </cell>
          <cell r="D5182" t="str">
            <v>122,11</v>
          </cell>
        </row>
        <row r="5183">
          <cell r="A5183">
            <v>10411</v>
          </cell>
          <cell r="B5183" t="str">
            <v>VALVULA DE RETENCAO HORIZONTAL, DE BRONZE (PN-25), 1 1/4", 400 PSI, TAMPA DE PORCA DE UNIAO, EXTREMIDADES COM ROSCA</v>
          </cell>
          <cell r="C5183" t="str">
            <v xml:space="preserve">UN    </v>
          </cell>
          <cell r="D5183" t="str">
            <v>109,27</v>
          </cell>
        </row>
        <row r="5184">
          <cell r="A5184">
            <v>10404</v>
          </cell>
          <cell r="B5184" t="str">
            <v>VALVULA DE RETENCAO HORIZONTAL, DE BRONZE (PN-25), 1/2", 400 PSI, TAMPA DE PORCA DE UNIAO, EXTREMIDADES COM ROSCA</v>
          </cell>
          <cell r="C5184" t="str">
            <v xml:space="preserve">UN    </v>
          </cell>
          <cell r="D5184" t="str">
            <v>44,31</v>
          </cell>
        </row>
        <row r="5185">
          <cell r="A5185">
            <v>10410</v>
          </cell>
          <cell r="B5185" t="str">
            <v>VALVULA DE RETENCAO HORIZONTAL, DE BRONZE (PN-25), 1", 400 PSI, TAMPA DE PORCA DE UNIAO, EXTREMIDADES COM ROSCA</v>
          </cell>
          <cell r="C5185" t="str">
            <v xml:space="preserve">UN    </v>
          </cell>
          <cell r="D5185" t="str">
            <v>72,99</v>
          </cell>
        </row>
        <row r="5186">
          <cell r="A5186">
            <v>10405</v>
          </cell>
          <cell r="B5186" t="str">
            <v>VALVULA DE RETENCAO HORIZONTAL, DE BRONZE (PN-25), 2 1/2", 400 PSI, TAMPA DE PORCA DE UNIAO, EXTREMIDADES COM ROSCA</v>
          </cell>
          <cell r="C5186" t="str">
            <v xml:space="preserve">UN    </v>
          </cell>
          <cell r="D5186" t="str">
            <v>244,66</v>
          </cell>
        </row>
        <row r="5187">
          <cell r="A5187">
            <v>10408</v>
          </cell>
          <cell r="B5187" t="str">
            <v>VALVULA DE RETENCAO HORIZONTAL, DE BRONZE (PN-25), 2", 400 PSI, TAMPA DE PORCA DE UNIAO, EXTREMIDADES COM ROSCA</v>
          </cell>
          <cell r="C5187" t="str">
            <v xml:space="preserve">UN    </v>
          </cell>
          <cell r="D5187" t="str">
            <v>171,08</v>
          </cell>
        </row>
        <row r="5188">
          <cell r="A5188">
            <v>10412</v>
          </cell>
          <cell r="B5188" t="str">
            <v>VALVULA DE RETENCAO HORIZONTAL, DE BRONZE (PN-25), 3/4", 400 PSI, TAMPA DE PORCA DE UNIAO, EXTREMIDADES COM ROSCA</v>
          </cell>
          <cell r="C5188" t="str">
            <v xml:space="preserve">UN    </v>
          </cell>
          <cell r="D5188" t="str">
            <v>53,70</v>
          </cell>
        </row>
        <row r="5189">
          <cell r="A5189">
            <v>10406</v>
          </cell>
          <cell r="B5189" t="str">
            <v>VALVULA DE RETENCAO HORIZONTAL, DE BRONZE (PN-25), 3", 400 PSI, TAMPA DE PORCA DE UNIAO, EXTREMIDADES COM ROSCA</v>
          </cell>
          <cell r="C5189" t="str">
            <v xml:space="preserve">UN    </v>
          </cell>
          <cell r="D5189" t="str">
            <v>337,92</v>
          </cell>
        </row>
        <row r="5190">
          <cell r="A5190">
            <v>10407</v>
          </cell>
          <cell r="B5190" t="str">
            <v>VALVULA DE RETENCAO HORIZONTAL, DE BRONZE (PN-25), 4", 400 PSI, TAMPA DE PORCA DE UNIAO, EXTREMIDADES COM ROSCA</v>
          </cell>
          <cell r="C5190" t="str">
            <v xml:space="preserve">UN    </v>
          </cell>
          <cell r="D5190" t="str">
            <v>524,12</v>
          </cell>
        </row>
        <row r="5191">
          <cell r="A5191">
            <v>10416</v>
          </cell>
          <cell r="B5191" t="str">
            <v>VALVULA DE RETENCAO VERTICAL, DE BRONZE (PN-16), 1 1/2", 200 PSI, EXTREMIDADES COM ROSCA</v>
          </cell>
          <cell r="C5191" t="str">
            <v xml:space="preserve">UN    </v>
          </cell>
          <cell r="D5191" t="str">
            <v>65,01</v>
          </cell>
        </row>
        <row r="5192">
          <cell r="A5192">
            <v>10419</v>
          </cell>
          <cell r="B5192" t="str">
            <v>VALVULA DE RETENCAO VERTICAL, DE BRONZE (PN-16), 1 1/4", 200 PSI, EXTREMIDADES COM ROSCA</v>
          </cell>
          <cell r="C5192" t="str">
            <v xml:space="preserve">UN    </v>
          </cell>
          <cell r="D5192" t="str">
            <v>56,43</v>
          </cell>
        </row>
        <row r="5193">
          <cell r="A5193">
            <v>21092</v>
          </cell>
          <cell r="B5193" t="str">
            <v>VALVULA DE RETENCAO VERTICAL, DE BRONZE (PN-16), 1/2", 200 PSI, EXTREMIDADES COM ROSCA</v>
          </cell>
          <cell r="C5193" t="str">
            <v xml:space="preserve">UN    </v>
          </cell>
          <cell r="D5193" t="str">
            <v>32,26</v>
          </cell>
        </row>
        <row r="5194">
          <cell r="A5194">
            <v>10418</v>
          </cell>
          <cell r="B5194" t="str">
            <v>VALVULA DE RETENCAO VERTICAL, DE BRONZE (PN-16), 1", 200 PSI, EXTREMIDADES COM ROSCA</v>
          </cell>
          <cell r="C5194" t="str">
            <v xml:space="preserve">UN    </v>
          </cell>
          <cell r="D5194" t="str">
            <v>37,61</v>
          </cell>
        </row>
        <row r="5195">
          <cell r="A5195">
            <v>12657</v>
          </cell>
          <cell r="B5195" t="str">
            <v>VALVULA DE RETENCAO VERTICAL, DE BRONZE (PN-16), 2 1/2", 200 PSI, EXTREMIDADES COM ROSCA</v>
          </cell>
          <cell r="C5195" t="str">
            <v xml:space="preserve">UN    </v>
          </cell>
          <cell r="D5195" t="str">
            <v>151,79</v>
          </cell>
        </row>
        <row r="5196">
          <cell r="A5196">
            <v>10417</v>
          </cell>
          <cell r="B5196" t="str">
            <v>VALVULA DE RETENCAO VERTICAL, DE BRONZE (PN-16), 2", 200 PSI, EXTREMIDADES COM ROSCA</v>
          </cell>
          <cell r="C5196" t="str">
            <v xml:space="preserve">UN    </v>
          </cell>
          <cell r="D5196" t="str">
            <v>94,72</v>
          </cell>
        </row>
        <row r="5197">
          <cell r="A5197">
            <v>10413</v>
          </cell>
          <cell r="B5197" t="str">
            <v>VALVULA DE RETENCAO VERTICAL, DE BRONZE (PN-16), 3/4", 200 PSI, EXTREMIDADES COM ROSCA</v>
          </cell>
          <cell r="C5197" t="str">
            <v xml:space="preserve">UN    </v>
          </cell>
          <cell r="D5197" t="str">
            <v>34,42</v>
          </cell>
        </row>
        <row r="5198">
          <cell r="A5198">
            <v>10414</v>
          </cell>
          <cell r="B5198" t="str">
            <v>VALVULA DE RETENCAO VERTICAL, DE BRONZE (PN-16), 3", 200 PSI, EXTREMIDADES COM ROSCA</v>
          </cell>
          <cell r="C5198" t="str">
            <v xml:space="preserve">UN    </v>
          </cell>
          <cell r="D5198" t="str">
            <v>207,27</v>
          </cell>
        </row>
        <row r="5199">
          <cell r="A5199">
            <v>10415</v>
          </cell>
          <cell r="B5199" t="str">
            <v>VALVULA DE RETENCAO VERTICAL, DE BRONZE (PN-16), 4", 200 PSI, EXTREMIDADES COM ROSCA</v>
          </cell>
          <cell r="C5199" t="str">
            <v xml:space="preserve">UN    </v>
          </cell>
          <cell r="D5199" t="str">
            <v>359,74</v>
          </cell>
        </row>
        <row r="5200">
          <cell r="A5200">
            <v>38643</v>
          </cell>
          <cell r="B5200" t="str">
            <v>VALVULA EM METAL CROMADO PARA LAVATORIO, 1 " SEM LADRAO</v>
          </cell>
          <cell r="C5200" t="str">
            <v xml:space="preserve">UN    </v>
          </cell>
          <cell r="D5200" t="str">
            <v>28,12</v>
          </cell>
        </row>
        <row r="5201">
          <cell r="A5201">
            <v>6157</v>
          </cell>
          <cell r="B5201" t="str">
            <v>VALVULA EM METAL CROMADO PARA PIA AMERICANA 3.1/2 X 1.1/2 "</v>
          </cell>
          <cell r="C5201" t="str">
            <v xml:space="preserve">UN    </v>
          </cell>
          <cell r="D5201" t="str">
            <v>38,42</v>
          </cell>
        </row>
        <row r="5202">
          <cell r="A5202">
            <v>37588</v>
          </cell>
          <cell r="B5202" t="str">
            <v>VALVULA EM METAL CROMADO PARA TANQUE, 1.1/2 " SEM LADRAO</v>
          </cell>
          <cell r="C5202" t="str">
            <v xml:space="preserve">UN    </v>
          </cell>
          <cell r="D5202" t="str">
            <v>17,58</v>
          </cell>
        </row>
        <row r="5203">
          <cell r="A5203">
            <v>6152</v>
          </cell>
          <cell r="B5203" t="str">
            <v>VALVULA EM PLASTICO BRANCO COM SAIDA LISA PARA TANQUE 1.1/4 " X 1.1/2 "</v>
          </cell>
          <cell r="C5203" t="str">
            <v xml:space="preserve">UN    </v>
          </cell>
          <cell r="D5203" t="str">
            <v>3,03</v>
          </cell>
        </row>
        <row r="5204">
          <cell r="A5204">
            <v>6158</v>
          </cell>
          <cell r="B5204" t="str">
            <v>VALVULA EM PLASTICO BRANCO PARA LAVATORIO 1 ", SEM UNHO, COM LADRAO</v>
          </cell>
          <cell r="C5204" t="str">
            <v xml:space="preserve">UN    </v>
          </cell>
          <cell r="D5204" t="str">
            <v>3,66</v>
          </cell>
        </row>
        <row r="5205">
          <cell r="A5205">
            <v>6153</v>
          </cell>
          <cell r="B5205" t="str">
            <v>VALVULA EM PLASTICO BRANCO PARA TANQUE OU LAVATORIO 1 ", SEM UNHO E SEM LADRAO</v>
          </cell>
          <cell r="C5205" t="str">
            <v xml:space="preserve">UN    </v>
          </cell>
          <cell r="D5205" t="str">
            <v>2,84</v>
          </cell>
        </row>
        <row r="5206">
          <cell r="A5206">
            <v>6156</v>
          </cell>
          <cell r="B5206" t="str">
            <v>VALVULA EM PLASTICO BRANCO PARA TANQUE 1.1/4 " X 1.1/2 ", SEM UNHO E SEM LADRAO</v>
          </cell>
          <cell r="C5206" t="str">
            <v xml:space="preserve">UN    </v>
          </cell>
          <cell r="D5206" t="str">
            <v>3,59</v>
          </cell>
        </row>
        <row r="5207">
          <cell r="A5207">
            <v>6154</v>
          </cell>
          <cell r="B5207" t="str">
            <v>VALVULA EM PLASTICO CROMADO PARA LAVATORIO 1 ", SEM UNHO, COM LADRAO</v>
          </cell>
          <cell r="C5207" t="str">
            <v xml:space="preserve">UN    </v>
          </cell>
          <cell r="D5207" t="str">
            <v>6,78</v>
          </cell>
        </row>
        <row r="5208">
          <cell r="A5208">
            <v>6155</v>
          </cell>
          <cell r="B5208" t="str">
            <v>VALVULA EM PLASTICO CROMADO TIPO AMERICANA PARA PIA DE COZINHA 3.1/2 " X 1.1/2 ", SEM ADAPTADOR</v>
          </cell>
          <cell r="C5208" t="str">
            <v xml:space="preserve">UN    </v>
          </cell>
          <cell r="D5208" t="str">
            <v>14,04</v>
          </cell>
        </row>
        <row r="5209">
          <cell r="A5209">
            <v>38108</v>
          </cell>
          <cell r="B5209" t="str">
            <v>VARIADOR DE LUMINOSIDADE ROTATIVO (DIMMER) 127 V, 300 W (APENAS MODULO)</v>
          </cell>
          <cell r="C5209" t="str">
            <v xml:space="preserve">UN    </v>
          </cell>
          <cell r="D5209" t="str">
            <v>36,45</v>
          </cell>
        </row>
        <row r="5210">
          <cell r="A5210">
            <v>38087</v>
          </cell>
          <cell r="B5210" t="str">
            <v>VARIADOR DE LUMINOSIDADE ROTATIVO (DIMMER) 127V, 300W, CONJUNTO MONTADO PARA EMBUTIR 4" X 2" (PLACA + SUPORTE + MODULO)</v>
          </cell>
          <cell r="C5210" t="str">
            <v xml:space="preserve">UN    </v>
          </cell>
          <cell r="D5210" t="str">
            <v>46,89</v>
          </cell>
        </row>
        <row r="5211">
          <cell r="A5211">
            <v>38109</v>
          </cell>
          <cell r="B5211" t="str">
            <v>VARIADOR DE LUMINOSIDADE ROTATIVO (DIMMER) 220 V, 600 W (APENAS MODULO)</v>
          </cell>
          <cell r="C5211" t="str">
            <v xml:space="preserve">UN    </v>
          </cell>
          <cell r="D5211" t="str">
            <v>58,26</v>
          </cell>
        </row>
        <row r="5212">
          <cell r="A5212">
            <v>38088</v>
          </cell>
          <cell r="B5212" t="str">
            <v>VARIADOR DE LUMINOSIDADE ROTATIVO (DIMMER) 220V, 600W, CONJUNTO MONTADO PARA EMBUTIR 4" X 2" (PLACA + SUPORTE + MODULO)</v>
          </cell>
          <cell r="C5212" t="str">
            <v xml:space="preserve">UN    </v>
          </cell>
          <cell r="D5212" t="str">
            <v>61,26</v>
          </cell>
        </row>
        <row r="5213">
          <cell r="A5213">
            <v>38110</v>
          </cell>
          <cell r="B5213" t="str">
            <v>VARIADOR DE VELOCIDADE PARA VENTILADOR 127 V, 150 W (APENAS MODULO)</v>
          </cell>
          <cell r="C5213" t="str">
            <v xml:space="preserve">UN    </v>
          </cell>
          <cell r="D5213" t="str">
            <v>22,41</v>
          </cell>
        </row>
        <row r="5214">
          <cell r="A5214">
            <v>38089</v>
          </cell>
          <cell r="B5214" t="str">
            <v>VARIADOR DE VELOCIDADE PARA VENTILADOR 127V, 150W + 2 INTERRUPTORES PARALELOS, PARA REVERSAO E LAMPADA, CONJUNTO MONTADO PARA EMBUTIR 4" X 2" (PLACA + SUPORTE + MODULOS)</v>
          </cell>
          <cell r="C5214" t="str">
            <v xml:space="preserve">UN    </v>
          </cell>
          <cell r="D5214" t="str">
            <v>39,05</v>
          </cell>
        </row>
        <row r="5215">
          <cell r="A5215">
            <v>38111</v>
          </cell>
          <cell r="B5215" t="str">
            <v>VARIADOR DE VELOCIDADE PARA VENTILADOR 220 V, 250 W (APENAS MODULO)</v>
          </cell>
          <cell r="C5215" t="str">
            <v xml:space="preserve">UN    </v>
          </cell>
          <cell r="D5215" t="str">
            <v>25,06</v>
          </cell>
        </row>
        <row r="5216">
          <cell r="A5216">
            <v>38090</v>
          </cell>
          <cell r="B5216" t="str">
            <v>VARIADOR DE VELOCIDADE PARA VENTILADOR 220V, 250W + 2 INTERRUPTORES PARALELOS, PARA REVERSAO E LAMPADA, CONJUNTO MONTADO PARA EMBUTIR 4" X 2" (PLACA + SUPORTE + MODULOS)</v>
          </cell>
          <cell r="C5216" t="str">
            <v xml:space="preserve">UN    </v>
          </cell>
          <cell r="D5216" t="str">
            <v>40,36</v>
          </cell>
        </row>
        <row r="5217">
          <cell r="A5217">
            <v>11786</v>
          </cell>
          <cell r="B5217" t="str">
            <v>VASO SANITARIO SIFONADO INFANTIL LOUCA BRANCA</v>
          </cell>
          <cell r="C5217" t="str">
            <v xml:space="preserve">UN    </v>
          </cell>
          <cell r="D5217" t="str">
            <v>239,88</v>
          </cell>
        </row>
        <row r="5218">
          <cell r="A5218">
            <v>13726</v>
          </cell>
          <cell r="B5218" t="str">
            <v>VASSOURA MECANICA REBOCAVEL COM ESCOVA CILINDRICA LARGURA UTIL DE VARRIMENTO = 2,44M</v>
          </cell>
          <cell r="C5218" t="str">
            <v xml:space="preserve">UN    </v>
          </cell>
          <cell r="D5218" t="str">
            <v>36.369,89</v>
          </cell>
        </row>
        <row r="5219">
          <cell r="A5219">
            <v>38400</v>
          </cell>
          <cell r="B5219" t="str">
            <v>VASSOURA 40 CM COM CABO</v>
          </cell>
          <cell r="C5219" t="str">
            <v xml:space="preserve">UN    </v>
          </cell>
          <cell r="D5219" t="str">
            <v>9,96</v>
          </cell>
        </row>
        <row r="5220">
          <cell r="A5220">
            <v>12627</v>
          </cell>
          <cell r="B5220" t="str">
            <v>VEDACAO DE CALHA, EM BORRACHA COR PRETA, MEDIDA ENTRE 119 E 170 MM, PARA DRENAGEM PLUVIAL PREDIAL</v>
          </cell>
          <cell r="C5220" t="str">
            <v xml:space="preserve">UN    </v>
          </cell>
          <cell r="D5220" t="str">
            <v>0,38</v>
          </cell>
        </row>
        <row r="5221">
          <cell r="A5221">
            <v>6138</v>
          </cell>
          <cell r="B5221" t="str">
            <v>VEDACAO PVC, 100 MM, PARA SAIDA VASO SANITARIO</v>
          </cell>
          <cell r="C5221" t="str">
            <v xml:space="preserve">UN    </v>
          </cell>
          <cell r="D5221" t="str">
            <v>1,79</v>
          </cell>
        </row>
        <row r="5222">
          <cell r="A5222">
            <v>39996</v>
          </cell>
          <cell r="B5222" t="str">
            <v>VERGALHAO ZINCADO ROSCA TOTAL, 1/4 " (6,3 MM)</v>
          </cell>
          <cell r="C5222" t="str">
            <v xml:space="preserve">M     </v>
          </cell>
          <cell r="D5222" t="str">
            <v>2,00</v>
          </cell>
        </row>
        <row r="5223">
          <cell r="A5223">
            <v>10478</v>
          </cell>
          <cell r="B5223" t="str">
            <v>VERNIZ POLIURETANO BRILHANTE PARA MADEIRA, COM FILTRO SOLAR, USO INTERNO E EXTERNO</v>
          </cell>
          <cell r="C5223" t="str">
            <v xml:space="preserve">L     </v>
          </cell>
          <cell r="D5223" t="str">
            <v>25,02</v>
          </cell>
        </row>
        <row r="5224">
          <cell r="A5224">
            <v>10475</v>
          </cell>
          <cell r="B5224" t="str">
            <v>VERNIZ SINTETICO BRILHANTE PARA MADEIRA TIPO COPAL, USO INTERNO</v>
          </cell>
          <cell r="C5224" t="str">
            <v xml:space="preserve">L     </v>
          </cell>
          <cell r="D5224" t="str">
            <v>22,01</v>
          </cell>
        </row>
        <row r="5225">
          <cell r="A5225">
            <v>10481</v>
          </cell>
          <cell r="B5225" t="str">
            <v>VERNIZ SINTETICO BRILHANTE PARA MADEIRA, COM FILTRO SOLAR, USO INTERNO E EXTERNO (BASE SOLVENTE)</v>
          </cell>
          <cell r="C5225" t="str">
            <v xml:space="preserve">L     </v>
          </cell>
          <cell r="D5225" t="str">
            <v>24,00</v>
          </cell>
        </row>
        <row r="5226">
          <cell r="A5226">
            <v>4031</v>
          </cell>
          <cell r="B5226" t="str">
            <v>VEU DE VIDRO/VEU DE SUPERFICIE 30 A 35 G/M2</v>
          </cell>
          <cell r="C5226" t="str">
            <v xml:space="preserve">M2    </v>
          </cell>
          <cell r="D5226" t="str">
            <v>28,79</v>
          </cell>
        </row>
        <row r="5227">
          <cell r="A5227">
            <v>4030</v>
          </cell>
          <cell r="B5227" t="str">
            <v>VEU POLIESTER</v>
          </cell>
          <cell r="C5227" t="str">
            <v xml:space="preserve">M2    </v>
          </cell>
          <cell r="D5227" t="str">
            <v>6,12</v>
          </cell>
        </row>
        <row r="5228">
          <cell r="A5228">
            <v>39399</v>
          </cell>
          <cell r="B5228" t="str">
            <v>VIBRADOR DE IMERSAO, COM PONTEIRA DE *35* MM, MANGOTE DE 5 M, SEM MOTOR</v>
          </cell>
          <cell r="C5228" t="str">
            <v xml:space="preserve">UN    </v>
          </cell>
          <cell r="D5228" t="str">
            <v>1.040,71</v>
          </cell>
        </row>
        <row r="5229">
          <cell r="A5229">
            <v>39400</v>
          </cell>
          <cell r="B5229" t="str">
            <v>VIBRADOR DE IMERSAO, COM PONTEIRA DE *45* MM, MANGOTE DE 5 M, SEM MOTOR.</v>
          </cell>
          <cell r="C5229" t="str">
            <v xml:space="preserve">UN    </v>
          </cell>
          <cell r="D5229" t="str">
            <v>1.131,21</v>
          </cell>
        </row>
        <row r="5230">
          <cell r="A5230">
            <v>39401</v>
          </cell>
          <cell r="B5230" t="str">
            <v>VIBRADOR DE IMERSAO, COM PONTEIRA DE *60* MM, MANGOTE DE 5 M, SEM MOTOR.</v>
          </cell>
          <cell r="C5230" t="str">
            <v xml:space="preserve">UN    </v>
          </cell>
          <cell r="D5230" t="str">
            <v>1.268,95</v>
          </cell>
        </row>
        <row r="5231">
          <cell r="A5231">
            <v>11652</v>
          </cell>
          <cell r="B5231" t="str">
            <v>VIBRADOR DE IMERSAO, DIAMETRO DA PONTEIRA DE *35* MM, COM MOTOR 4 TEMPOS A GASOLINA DE 5,5 HP (5,5 CV)</v>
          </cell>
          <cell r="C5231" t="str">
            <v xml:space="preserve">UN    </v>
          </cell>
          <cell r="D5231" t="str">
            <v>2.730,00</v>
          </cell>
        </row>
        <row r="5232">
          <cell r="A5232">
            <v>13896</v>
          </cell>
          <cell r="B5232" t="str">
            <v>VIBRADOR DE IMERSAO, DIAMETRO DA PONTEIRA DE *45* MM, COM MOTOR ELETRICO TRIFASICO DE 2 HP (2 CV)</v>
          </cell>
          <cell r="C5232" t="str">
            <v xml:space="preserve">UN    </v>
          </cell>
          <cell r="D5232" t="str">
            <v>2.449,04</v>
          </cell>
        </row>
        <row r="5233">
          <cell r="A5233">
            <v>13475</v>
          </cell>
          <cell r="B5233" t="str">
            <v>VIBRADOR DE IMERSAO, DIAMETRO DA PONTEIRA DE *45* MM, COM MOTOR 4 TEMPOS A GASOLINA DE 5,5 HP (5,5 CV)</v>
          </cell>
          <cell r="C5233" t="str">
            <v xml:space="preserve">UN    </v>
          </cell>
          <cell r="D5233" t="str">
            <v>2.983,23</v>
          </cell>
        </row>
        <row r="5234">
          <cell r="A5234">
            <v>25971</v>
          </cell>
          <cell r="B5234" t="str">
            <v>VIBROACABADORA DE ASFALTO SOBRE ESTEIRAS, LARG. PAVIM. MAX. 8,00 M, POT. 100 KW/ 134 HP, CAP. 600 T/ H</v>
          </cell>
          <cell r="C5234" t="str">
            <v xml:space="preserve">UN    </v>
          </cell>
          <cell r="D5234" t="str">
            <v>3.134.544,27</v>
          </cell>
        </row>
        <row r="5235">
          <cell r="A5235">
            <v>25970</v>
          </cell>
          <cell r="B5235" t="str">
            <v>VIBROACABADORA DE ASFALTO SOBRE ESTEIRAS, LARG. PAVIM. 2,13 M A 4,55 M, POT. 74 KW/ 100 HP, CAP. 400 T/ H</v>
          </cell>
          <cell r="C5235" t="str">
            <v xml:space="preserve">UN    </v>
          </cell>
          <cell r="D5235" t="str">
            <v>1.319.606,75</v>
          </cell>
        </row>
        <row r="5236">
          <cell r="A5236">
            <v>13476</v>
          </cell>
          <cell r="B5236" t="str">
            <v>VIBROACABADORA DE ASFALTO SOBRE ESTEIRAS, LARG. PAVIM. 2,60 M A 5,75 M, POT. 110 HP, CAP. 450 T/ H</v>
          </cell>
          <cell r="C5236" t="str">
            <v xml:space="preserve">UN    </v>
          </cell>
          <cell r="D5236" t="str">
            <v>1.329.169,22</v>
          </cell>
        </row>
        <row r="5237">
          <cell r="A5237">
            <v>10488</v>
          </cell>
          <cell r="B5237" t="str">
            <v>VIBROACABADORA DE ASFALTO SOBRE ESTEIRAS, LARG. PAVIMENT. 1,90 A 5,3 M, POT. 78 KW/105 HP, CAP. 450 T/H</v>
          </cell>
          <cell r="C5237" t="str">
            <v xml:space="preserve">UN    </v>
          </cell>
          <cell r="D5237" t="str">
            <v>1.610.302,81</v>
          </cell>
        </row>
        <row r="5238">
          <cell r="A5238">
            <v>13606</v>
          </cell>
          <cell r="B5238" t="str">
            <v>VIBROACABADORA DE ASFALTO SOBRE RODAS, LARGURA DE PAVIMENTACAO DE 1,70 A 4,20 M, POTENCIA 78 KW/105 HP, CAPACIDADE 300 T/H</v>
          </cell>
          <cell r="C5238" t="str">
            <v xml:space="preserve">UN    </v>
          </cell>
          <cell r="D5238" t="str">
            <v>1.426.705,26</v>
          </cell>
        </row>
        <row r="5239">
          <cell r="A5239">
            <v>10489</v>
          </cell>
          <cell r="B5239" t="str">
            <v>VIDRACEIRO</v>
          </cell>
          <cell r="C5239" t="str">
            <v xml:space="preserve">H     </v>
          </cell>
          <cell r="D5239" t="str">
            <v>13,33</v>
          </cell>
        </row>
        <row r="5240">
          <cell r="A5240">
            <v>41073</v>
          </cell>
          <cell r="B5240" t="str">
            <v>VIDRACEIRO (MENSALISTA)</v>
          </cell>
          <cell r="C5240" t="str">
            <v xml:space="preserve">MES   </v>
          </cell>
          <cell r="D5240" t="str">
            <v>2.324,72</v>
          </cell>
        </row>
        <row r="5241">
          <cell r="A5241">
            <v>34391</v>
          </cell>
          <cell r="B5241" t="str">
            <v>VIDRO COMUM LAMINADO LISO INCOLOR DUPLO, ESPESSURA TOTAL 8 MM (CADA CAMADA DE 4 MM) - COLOCADO</v>
          </cell>
          <cell r="C5241" t="str">
            <v xml:space="preserve">M2    </v>
          </cell>
          <cell r="D5241" t="str">
            <v>639,04</v>
          </cell>
        </row>
        <row r="5242">
          <cell r="A5242">
            <v>10496</v>
          </cell>
          <cell r="B5242" t="str">
            <v>VIDRO COMUM LAMINADO, LISO, INCOLOR, DUPLO, ESPESSURA TOTAL 6 MM (CADA CAMADA E= 3 MM) - COLOCADO</v>
          </cell>
          <cell r="C5242" t="str">
            <v xml:space="preserve">M2    </v>
          </cell>
          <cell r="D5242" t="str">
            <v>556,27</v>
          </cell>
        </row>
        <row r="5243">
          <cell r="A5243">
            <v>10497</v>
          </cell>
          <cell r="B5243" t="str">
            <v>VIDRO COMUM LAMINADO, LISO, INCOLOR, TRIPLO, ESPESSURA TOTAL 12 MM (CADA CAMADA E=  4 MM) - COLOCADO</v>
          </cell>
          <cell r="C5243" t="str">
            <v xml:space="preserve">M2    </v>
          </cell>
          <cell r="D5243" t="str">
            <v>1.446,32</v>
          </cell>
        </row>
        <row r="5244">
          <cell r="A5244">
            <v>10504</v>
          </cell>
          <cell r="B5244" t="str">
            <v>VIDRO COMUM LAMINADO, LISO, INCOLOR, TRIPLO, ESPESSURA TOTAL 15 MM (CADA CAMADA E = 5 MM) - COLOCADO</v>
          </cell>
          <cell r="C5244" t="str">
            <v xml:space="preserve">M2    </v>
          </cell>
          <cell r="D5244" t="str">
            <v>1.691,08</v>
          </cell>
        </row>
        <row r="5245">
          <cell r="A5245">
            <v>34390</v>
          </cell>
          <cell r="B5245" t="str">
            <v>VIDRO CRISTAL COLORIDO, 10 MM, PINTADO NA COR BRANCA</v>
          </cell>
          <cell r="C5245" t="str">
            <v xml:space="preserve">M2    </v>
          </cell>
          <cell r="D5245" t="str">
            <v>498,42</v>
          </cell>
        </row>
        <row r="5246">
          <cell r="A5246">
            <v>34389</v>
          </cell>
          <cell r="B5246" t="str">
            <v>VIDRO CRISTAL COLORIDO, 4 MM, PINTADO NA COR BRANCA</v>
          </cell>
          <cell r="C5246" t="str">
            <v xml:space="preserve">M2    </v>
          </cell>
          <cell r="D5246" t="str">
            <v>155,75</v>
          </cell>
        </row>
        <row r="5247">
          <cell r="A5247">
            <v>34388</v>
          </cell>
          <cell r="B5247" t="str">
            <v>VIDRO CRISTAL COLORIDO, 6 MM, PINTADO NA COR BRANCA</v>
          </cell>
          <cell r="C5247" t="str">
            <v xml:space="preserve">M2    </v>
          </cell>
          <cell r="D5247" t="str">
            <v>221,36</v>
          </cell>
        </row>
        <row r="5248">
          <cell r="A5248">
            <v>34387</v>
          </cell>
          <cell r="B5248" t="str">
            <v>VIDRO CRISTAL COLORIDO, 8 MM, PINTADO NA COR BRANCA</v>
          </cell>
          <cell r="C5248" t="str">
            <v xml:space="preserve">M2    </v>
          </cell>
          <cell r="D5248" t="str">
            <v>359,35</v>
          </cell>
        </row>
        <row r="5249">
          <cell r="A5249">
            <v>11188</v>
          </cell>
          <cell r="B5249" t="str">
            <v>VIDRO LISO FUME E = 4MM - SEM COLOCACAO</v>
          </cell>
          <cell r="C5249" t="str">
            <v xml:space="preserve">M2    </v>
          </cell>
          <cell r="D5249" t="str">
            <v>178,00</v>
          </cell>
        </row>
        <row r="5250">
          <cell r="A5250">
            <v>11189</v>
          </cell>
          <cell r="B5250" t="str">
            <v>VIDRO LISO FUME E = 6MM - SEM COLOCACAO</v>
          </cell>
          <cell r="C5250" t="str">
            <v xml:space="preserve">M2    </v>
          </cell>
          <cell r="D5250" t="str">
            <v>267,01</v>
          </cell>
        </row>
        <row r="5251">
          <cell r="A5251">
            <v>21107</v>
          </cell>
          <cell r="B5251" t="str">
            <v>VIDRO LISO FUME, E = 5 MM - SEM COLOCACAO</v>
          </cell>
          <cell r="C5251" t="str">
            <v xml:space="preserve">M2    </v>
          </cell>
          <cell r="D5251" t="str">
            <v>192,14</v>
          </cell>
        </row>
        <row r="5252">
          <cell r="A5252">
            <v>34386</v>
          </cell>
          <cell r="B5252" t="str">
            <v>VIDRO LISO INCOLOR 10 MM - SEM COLOCACAO</v>
          </cell>
          <cell r="C5252" t="str">
            <v xml:space="preserve">M2    </v>
          </cell>
          <cell r="D5252" t="str">
            <v>333,76</v>
          </cell>
        </row>
        <row r="5253">
          <cell r="A5253">
            <v>10490</v>
          </cell>
          <cell r="B5253" t="str">
            <v>VIDRO LISO INCOLOR 2 A 3 MM - SEM COLOCACAO</v>
          </cell>
          <cell r="C5253" t="str">
            <v xml:space="preserve">M2    </v>
          </cell>
          <cell r="D5253" t="str">
            <v>100,13</v>
          </cell>
        </row>
        <row r="5254">
          <cell r="A5254">
            <v>10492</v>
          </cell>
          <cell r="B5254" t="str">
            <v>VIDRO LISO INCOLOR 4MM - SEM COLOCACAO</v>
          </cell>
          <cell r="C5254" t="str">
            <v xml:space="preserve">M2    </v>
          </cell>
          <cell r="D5254" t="str">
            <v>133,50</v>
          </cell>
        </row>
        <row r="5255">
          <cell r="A5255">
            <v>10493</v>
          </cell>
          <cell r="B5255" t="str">
            <v>VIDRO LISO INCOLOR 5MM - SEM COLOCACAO</v>
          </cell>
          <cell r="C5255" t="str">
            <v xml:space="preserve">M2    </v>
          </cell>
          <cell r="D5255" t="str">
            <v>155,75</v>
          </cell>
        </row>
        <row r="5256">
          <cell r="A5256">
            <v>10491</v>
          </cell>
          <cell r="B5256" t="str">
            <v>VIDRO LISO INCOLOR 6 MM - SEM COLOCACAO</v>
          </cell>
          <cell r="C5256" t="str">
            <v xml:space="preserve">M2    </v>
          </cell>
          <cell r="D5256" t="str">
            <v>189,13</v>
          </cell>
        </row>
        <row r="5257">
          <cell r="A5257">
            <v>34385</v>
          </cell>
          <cell r="B5257" t="str">
            <v>VIDRO LISO INCOLOR 8MM  -  SEM COLOCACAO</v>
          </cell>
          <cell r="C5257" t="str">
            <v xml:space="preserve">M2    </v>
          </cell>
          <cell r="D5257" t="str">
            <v>275,91</v>
          </cell>
        </row>
        <row r="5258">
          <cell r="A5258">
            <v>10499</v>
          </cell>
          <cell r="B5258" t="str">
            <v>VIDRO MARTELADO OU CANELADO, 4 MM - SEM COLOCACAO</v>
          </cell>
          <cell r="C5258" t="str">
            <v xml:space="preserve">M2    </v>
          </cell>
          <cell r="D5258" t="str">
            <v>111,25</v>
          </cell>
        </row>
        <row r="5259">
          <cell r="A5259">
            <v>34384</v>
          </cell>
          <cell r="B5259" t="str">
            <v>VIDRO PLANO ARAMADO E = 6 MM - SEM COLOCACAO</v>
          </cell>
          <cell r="C5259" t="str">
            <v xml:space="preserve">M2    </v>
          </cell>
          <cell r="D5259" t="str">
            <v>333,76</v>
          </cell>
        </row>
        <row r="5260">
          <cell r="A5260">
            <v>11185</v>
          </cell>
          <cell r="B5260" t="str">
            <v>VIDRO PLANO ARMADO E = 7MM - SEM COLOCACAO</v>
          </cell>
          <cell r="C5260" t="str">
            <v xml:space="preserve">M2    </v>
          </cell>
          <cell r="D5260" t="str">
            <v>344,89</v>
          </cell>
        </row>
        <row r="5261">
          <cell r="A5261">
            <v>10507</v>
          </cell>
          <cell r="B5261" t="str">
            <v>VIDRO TEMPERADO INCOLOR E = 10 MM, SEM COLOCACAO</v>
          </cell>
          <cell r="C5261" t="str">
            <v xml:space="preserve">M2    </v>
          </cell>
          <cell r="D5261" t="str">
            <v>244,97</v>
          </cell>
        </row>
        <row r="5262">
          <cell r="A5262">
            <v>10505</v>
          </cell>
          <cell r="B5262" t="str">
            <v>VIDRO TEMPERADO INCOLOR E = 6 MM, SEM COLOCACAO</v>
          </cell>
          <cell r="C5262" t="str">
            <v xml:space="preserve">M2    </v>
          </cell>
          <cell r="D5262" t="str">
            <v>144,55</v>
          </cell>
        </row>
        <row r="5263">
          <cell r="A5263">
            <v>10506</v>
          </cell>
          <cell r="B5263" t="str">
            <v>VIDRO TEMPERADO INCOLOR E = 8 MM, SEM COLOCACAO</v>
          </cell>
          <cell r="C5263" t="str">
            <v xml:space="preserve">M2    </v>
          </cell>
          <cell r="D5263" t="str">
            <v>188,69</v>
          </cell>
        </row>
        <row r="5264">
          <cell r="A5264">
            <v>5031</v>
          </cell>
          <cell r="B5264" t="str">
            <v>VIDRO TEMPERADO INCOLOR PARA PORTA DE ABRIR, E = 10 MM (SEM FERRAGENS E SEM COLOCACAO)</v>
          </cell>
          <cell r="C5264" t="str">
            <v xml:space="preserve">M2    </v>
          </cell>
          <cell r="D5264" t="str">
            <v>264,96</v>
          </cell>
        </row>
        <row r="5265">
          <cell r="A5265">
            <v>10502</v>
          </cell>
          <cell r="B5265" t="str">
            <v>VIDRO TEMPERADO VERDE E = 10 MM, SEM COLOCACAO</v>
          </cell>
          <cell r="C5265" t="str">
            <v xml:space="preserve">M2    </v>
          </cell>
          <cell r="D5265" t="str">
            <v>308,74</v>
          </cell>
        </row>
        <row r="5266">
          <cell r="A5266">
            <v>10501</v>
          </cell>
          <cell r="B5266" t="str">
            <v>VIDRO TEMPERADO VERDE E = 6 MM, SEM COLOCACAO</v>
          </cell>
          <cell r="C5266" t="str">
            <v xml:space="preserve">M2    </v>
          </cell>
          <cell r="D5266" t="str">
            <v>174,43</v>
          </cell>
        </row>
        <row r="5267">
          <cell r="A5267">
            <v>10503</v>
          </cell>
          <cell r="B5267" t="str">
            <v>VIDRO TEMPERADO VERDE E = 8 MM, SEM COLOCACAO</v>
          </cell>
          <cell r="C5267" t="str">
            <v xml:space="preserve">M2    </v>
          </cell>
          <cell r="D5267" t="str">
            <v>235,65</v>
          </cell>
        </row>
        <row r="5268">
          <cell r="A5268">
            <v>40270</v>
          </cell>
          <cell r="B5268" t="str">
            <v>VIGA DE ESCORAMAENTO H20, DE MADEIRA, PESO DE 5,00 A 5,20 KG/M, COM EXTREMIDADES PLASTICAS</v>
          </cell>
          <cell r="C5268" t="str">
            <v xml:space="preserve">M     </v>
          </cell>
          <cell r="D5268" t="str">
            <v>65,32</v>
          </cell>
        </row>
        <row r="5269">
          <cell r="A5269">
            <v>20213</v>
          </cell>
          <cell r="B5269" t="str">
            <v>VIGA DE MADEIRA APARELHADA *6 X 12* CM, MACARANDUBA, ANGELIM OU EQUIVALENTE DA REGIAO</v>
          </cell>
          <cell r="C5269" t="str">
            <v xml:space="preserve">M     </v>
          </cell>
          <cell r="D5269" t="str">
            <v>18,35</v>
          </cell>
        </row>
        <row r="5270">
          <cell r="A5270">
            <v>20211</v>
          </cell>
          <cell r="B5270" t="str">
            <v>VIGA DE MADEIRA APARELHADA *6 X 16* CM, MACARANDUBA, ANGELIM OU EQUIVALENTE DA REGIAO</v>
          </cell>
          <cell r="C5270" t="str">
            <v xml:space="preserve">M     </v>
          </cell>
          <cell r="D5270" t="str">
            <v>27,11</v>
          </cell>
        </row>
        <row r="5271">
          <cell r="A5271">
            <v>4472</v>
          </cell>
          <cell r="B5271" t="str">
            <v>VIGA DE MADEIRA NAO APARELHADA *6 X 16* CM, MACARANDUBA, ANGELIM OU EQUIVALENTE DA REGIAO</v>
          </cell>
          <cell r="C5271" t="str">
            <v xml:space="preserve">M     </v>
          </cell>
          <cell r="D5271" t="str">
            <v>23,70</v>
          </cell>
        </row>
        <row r="5272">
          <cell r="A5272">
            <v>35272</v>
          </cell>
          <cell r="B5272" t="str">
            <v>VIGA DE MADEIRA NAO APARELHADA *6 X 20* CM, MACARANDUBA, ANGELIM OU EQUIVALENTE DA REGIAO</v>
          </cell>
          <cell r="C5272" t="str">
            <v xml:space="preserve">M     </v>
          </cell>
          <cell r="D5272" t="str">
            <v>31,13</v>
          </cell>
        </row>
        <row r="5273">
          <cell r="A5273">
            <v>4448</v>
          </cell>
          <cell r="B5273" t="str">
            <v>VIGA DE MADEIRA NAO APARELHADA *7,5 X 15 CM (3 X 6 ") PINUS, MISTA OU EQUIVALENTE DA REGIAO</v>
          </cell>
          <cell r="C5273" t="str">
            <v xml:space="preserve">M     </v>
          </cell>
          <cell r="D5273" t="str">
            <v>30,64</v>
          </cell>
        </row>
        <row r="5274">
          <cell r="A5274">
            <v>4425</v>
          </cell>
          <cell r="B5274" t="str">
            <v>VIGA DE MADEIRA NAO APARELHADA 6 X 12 CM, MACARANDUBA, ANGELIM OU EQUIVALENTE DA REGIAO</v>
          </cell>
          <cell r="C5274" t="str">
            <v xml:space="preserve">M     </v>
          </cell>
          <cell r="D5274" t="str">
            <v>17,41</v>
          </cell>
        </row>
        <row r="5275">
          <cell r="A5275">
            <v>4481</v>
          </cell>
          <cell r="B5275" t="str">
            <v>VIGA DE MADEIRA NAO APARELHADA 8 X 16 CM, MACARANDUBA, ANGELIM OU EQUIVALENTE DA REGIAO</v>
          </cell>
          <cell r="C5275" t="str">
            <v xml:space="preserve">M     </v>
          </cell>
          <cell r="D5275" t="str">
            <v>32,08</v>
          </cell>
        </row>
        <row r="5276">
          <cell r="A5276">
            <v>34345</v>
          </cell>
          <cell r="B5276" t="str">
            <v>VIGIA DIURNO</v>
          </cell>
          <cell r="C5276" t="str">
            <v xml:space="preserve">H     </v>
          </cell>
          <cell r="D5276" t="str">
            <v>9,96</v>
          </cell>
        </row>
        <row r="5277">
          <cell r="A5277">
            <v>41096</v>
          </cell>
          <cell r="B5277" t="str">
            <v>VIGIA DIURNO (MENSALISTA)</v>
          </cell>
          <cell r="C5277" t="str">
            <v xml:space="preserve">MES   </v>
          </cell>
          <cell r="D5277" t="str">
            <v>1.739,12</v>
          </cell>
        </row>
        <row r="5278">
          <cell r="A5278">
            <v>41776</v>
          </cell>
          <cell r="B5278" t="str">
            <v>VIGIA NOTURNO, HORA EFETIVAMENTE TRABALHADA DE 22 H AS 5 H (COM ADICIONAL NOTURNO)</v>
          </cell>
          <cell r="C5278" t="str">
            <v xml:space="preserve">H     </v>
          </cell>
          <cell r="D5278" t="str">
            <v>13,66</v>
          </cell>
        </row>
        <row r="5279">
          <cell r="A5279">
            <v>11157</v>
          </cell>
          <cell r="B5279" t="str">
            <v>WASH PRIMER PARA TINTA AUTOMOTIVA</v>
          </cell>
          <cell r="C5279" t="str">
            <v xml:space="preserve">GL    </v>
          </cell>
          <cell r="D5279" t="str">
            <v>134,74</v>
          </cell>
        </row>
      </sheetData>
      <sheetData sheetId="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intético"/>
      <sheetName val="Cronogr. F.Finac 15.03.2021"/>
      <sheetName val="CPUs PRAÇA"/>
      <sheetName val="ANÁLISE"/>
      <sheetName val="sedop"/>
      <sheetName val="sinapi abril"/>
      <sheetName val="insumo"/>
    </sheetNames>
    <sheetDataSet>
      <sheetData sheetId="0"/>
      <sheetData sheetId="1"/>
      <sheetData sheetId="2"/>
      <sheetData sheetId="3"/>
      <sheetData sheetId="4"/>
      <sheetData sheetId="5"/>
      <sheetData sheetId="6">
        <row r="1">
          <cell r="A1">
            <v>1363</v>
          </cell>
          <cell r="B1" t="str">
            <v>!EM PROCESSO DE DESATIVACAO! CHAPA DE MADEIRA COMPENSADA DE PINUS, VIROLA OU EQUIVALENTE, DE *2,2 X 1,6* M, E = 6 MM</v>
          </cell>
          <cell r="C1" t="str">
            <v xml:space="preserve">M2    </v>
          </cell>
          <cell r="D1" t="str">
            <v>19,89</v>
          </cell>
        </row>
        <row r="2">
          <cell r="A2">
            <v>1344</v>
          </cell>
          <cell r="B2" t="str">
            <v>!EM PROCESSO DE DESATIVACAO! CHAPA DE MADEIRA COMPENSADA PLASTIFICADA PARA FORMA DE CONCRETO, DE 2,20 x 1,10 M, E = 6 MM</v>
          </cell>
          <cell r="C2" t="str">
            <v xml:space="preserve">UN    </v>
          </cell>
          <cell r="D2" t="str">
            <v>53,02</v>
          </cell>
        </row>
        <row r="3">
          <cell r="A3">
            <v>1342</v>
          </cell>
          <cell r="B3" t="str">
            <v>!EM PROCESSO DE DESATIVACAO! CHAPA DE MADEIRA COMPENSADA PLASTIFICADA PARA FORMA DE CONCRETO, DE 2,20 X 1,10 m, E = 14 MM</v>
          </cell>
          <cell r="C3" t="str">
            <v xml:space="preserve">UN    </v>
          </cell>
          <cell r="D3" t="str">
            <v>93,72</v>
          </cell>
        </row>
        <row r="4">
          <cell r="A4">
            <v>1349</v>
          </cell>
          <cell r="B4" t="str">
            <v>!EM PROCESSO DE DESATIVACAO! CHAPA DE MADEIRA COMPENSADA PLASTIFICADA PARA FORMA DE CONCRETO, DE 2,20 X 1,10 M, E = 20 MM</v>
          </cell>
          <cell r="C4" t="str">
            <v xml:space="preserve">UN    </v>
          </cell>
          <cell r="D4" t="str">
            <v>133,66</v>
          </cell>
        </row>
        <row r="5">
          <cell r="A5">
            <v>1350</v>
          </cell>
          <cell r="B5" t="str">
            <v>!EM PROCESSO DE DESATIVACAO! CHAPA DE MADEIRA COMPENSADA RESINADA PARA FORMA DE CONCRETO, DE *2,2 X 1,1* M, E = 10 MM</v>
          </cell>
          <cell r="C5" t="str">
            <v xml:space="preserve">UN    </v>
          </cell>
          <cell r="D5" t="str">
            <v>59,00</v>
          </cell>
        </row>
        <row r="6">
          <cell r="A6">
            <v>1359</v>
          </cell>
          <cell r="B6" t="str">
            <v>!EM PROCESSO DE DESATIVACAO! CHAPA DE MADEIRA COMPENSADA RESINADA PARA FORMA DE CONCRETO, DE *2,2 X 1,1* M, E = 20 MM</v>
          </cell>
          <cell r="C6" t="str">
            <v xml:space="preserve">UN    </v>
          </cell>
          <cell r="D6" t="str">
            <v>116,11</v>
          </cell>
        </row>
        <row r="7">
          <cell r="A7">
            <v>1351</v>
          </cell>
          <cell r="B7" t="str">
            <v>!EM PROCESSO DE DESATIVACAO! CHAPA DE MADEIRA COMPENSADA RESINADA PARA FORMA DE CONCRETO, DE *2,2 X 1,1* M, E = 6 MM</v>
          </cell>
          <cell r="C7" t="str">
            <v xml:space="preserve">UN    </v>
          </cell>
          <cell r="D7" t="str">
            <v>37,42</v>
          </cell>
        </row>
        <row r="8">
          <cell r="A8">
            <v>2418</v>
          </cell>
          <cell r="B8" t="str">
            <v>!EM PROCESSO DE DESATIVACAO! DOBRADICA EM ACO/FERRO, 3" X 2 1/2", E= 1,2 A 1,8 MM, SEM ANEL,  CROMADO OU ZINCADO, TAMPA BOLA, COM PARAFUSOS</v>
          </cell>
          <cell r="C8" t="str">
            <v xml:space="preserve">UN    </v>
          </cell>
          <cell r="D8" t="str">
            <v>11,34</v>
          </cell>
        </row>
        <row r="9">
          <cell r="A9">
            <v>6086</v>
          </cell>
          <cell r="B9" t="str">
            <v>!EM PROCESSO DE DESATIVACAO! FUNDO SINTETICO NIVELADOR BRANCO FOSCO PARA MADEIRA</v>
          </cell>
          <cell r="C9" t="str">
            <v xml:space="preserve">GL    </v>
          </cell>
          <cell r="D9" t="str">
            <v>54,36</v>
          </cell>
        </row>
        <row r="10">
          <cell r="A10">
            <v>3378</v>
          </cell>
          <cell r="B10" t="str">
            <v>!EM PROCESSO DE DESATIVACAO! HASTE DE ATERRAMENTO EM ACO COM 3,00 M DE COMPRIMENTO E DN = 3/4", REVESTIDA COM BAIXA CAMADA DE COBRE, SEM CONECTOR</v>
          </cell>
          <cell r="C10" t="str">
            <v xml:space="preserve">UN    </v>
          </cell>
          <cell r="D10" t="str">
            <v>108,45</v>
          </cell>
        </row>
        <row r="11">
          <cell r="A11">
            <v>3380</v>
          </cell>
          <cell r="B11" t="str">
            <v>!EM PROCESSO DE DESATIVACAO! HASTE DE ATERRAMENTO EM ACO COM 3,00 M DE COMPRIMENTO E DN = 5/8", REVESTIDA COM BAIXA CAMADA DE COBRE, COM CONECTOR TIPO GRAMPO</v>
          </cell>
          <cell r="C11" t="str">
            <v xml:space="preserve">UN    </v>
          </cell>
          <cell r="D11" t="str">
            <v>75,92</v>
          </cell>
        </row>
        <row r="12">
          <cell r="A12">
            <v>3379</v>
          </cell>
          <cell r="B12" t="str">
            <v>!EM PROCESSO DE DESATIVACAO! HASTE DE ATERRAMENTO EM ACO COM 3,00 M DE COMPRIMENTO E DN = 5/8", REVESTIDA COM BAIXA CAMADA DE COBRE, SEM CONECTOR</v>
          </cell>
          <cell r="C12" t="str">
            <v xml:space="preserve">UN    </v>
          </cell>
          <cell r="D12" t="str">
            <v>73,30</v>
          </cell>
        </row>
        <row r="13">
          <cell r="A13">
            <v>615</v>
          </cell>
          <cell r="B13" t="str">
            <v>!EM PROCESSO DE DESATIVACAO! JANELA BASCULANTE, ACO, COM BATENTE/REQUADRO, 60 X 80 CM (SEM VIDROS)</v>
          </cell>
          <cell r="C13" t="str">
            <v xml:space="preserve">M2    </v>
          </cell>
          <cell r="D13" t="str">
            <v>421,30</v>
          </cell>
        </row>
        <row r="14">
          <cell r="A14">
            <v>606</v>
          </cell>
          <cell r="B14" t="str">
            <v>!EM PROCESSO DE DESATIVACAO! JANELA DE CORRER, ACO, BATENTE/REQUADRO DE 6 A 14 CM, QUADRICULADA, PINTURA ANTICORROSIVA, SEM VIDRO, BANDEIRA COM BASCULA, 4 FLS, 120  X 150 CM (A X L)</v>
          </cell>
          <cell r="C14" t="str">
            <v xml:space="preserve">M2    </v>
          </cell>
          <cell r="D14" t="str">
            <v>661,81</v>
          </cell>
        </row>
        <row r="15">
          <cell r="A15">
            <v>13382</v>
          </cell>
          <cell r="B15" t="str">
            <v>!EM PROCESSO DE DESATIVACAO! LUMINARIA FECHADA P/ ILUMINACAO PUBLICA, TIPO ABL 50/F OU EQUIV, P/ LAMPADA A VAPOR DE MERCURIO 400W</v>
          </cell>
          <cell r="C15" t="str">
            <v xml:space="preserve">UN    </v>
          </cell>
          <cell r="D15" t="str">
            <v>303,20</v>
          </cell>
        </row>
        <row r="16">
          <cell r="A16">
            <v>4047</v>
          </cell>
          <cell r="B16" t="str">
            <v>!EM PROCESSO DE DESATIVACAO! MASSA CORRIDA PVA PARA PAREDES INTERNAS</v>
          </cell>
          <cell r="C16" t="str">
            <v xml:space="preserve">GL    </v>
          </cell>
          <cell r="D16" t="str">
            <v>11,00</v>
          </cell>
        </row>
        <row r="17">
          <cell r="A17">
            <v>7344</v>
          </cell>
          <cell r="B17" t="str">
            <v>!EM PROCESSO DE DESATIVACAO! TINTA LATEX PVA PREMIUM, COR BRANCA</v>
          </cell>
          <cell r="C17" t="str">
            <v xml:space="preserve">GL    </v>
          </cell>
          <cell r="D17" t="str">
            <v>75,16</v>
          </cell>
        </row>
        <row r="18">
          <cell r="A18">
            <v>40514</v>
          </cell>
          <cell r="B18" t="str">
            <v>!EM PROCESSO DE DESATIVACAO! VERNIZ POLIURETANO BRILHANTE PARA MADEIRA, SEM FILTRO SOLAR, USO INTERNO E EXTERNO</v>
          </cell>
          <cell r="C18" t="str">
            <v xml:space="preserve">L     </v>
          </cell>
          <cell r="D18" t="str">
            <v>22,05</v>
          </cell>
        </row>
        <row r="19">
          <cell r="A19">
            <v>11199</v>
          </cell>
          <cell r="B19" t="str">
            <v>!EM PROCESSO DE DESATIVACAO!JANELA DE CORRER, ACO, BATENTE/REQUADRO DE 6 A 14 CM,  COM DIVISAO HORIZ , PINT ANTICORROSIVA, SEM VIDRO, BANDEIRA COM BASCULA, 4 FLS, 120  X 150 CM (A X L)</v>
          </cell>
          <cell r="C19" t="str">
            <v xml:space="preserve">UN    </v>
          </cell>
          <cell r="D19" t="str">
            <v>949,65</v>
          </cell>
        </row>
        <row r="20">
          <cell r="A20">
            <v>4053</v>
          </cell>
          <cell r="B20" t="str">
            <v>!EM PROCESSO DE DESATIVACAO!MASSA A OLEO PARA MADEIRA</v>
          </cell>
          <cell r="C20" t="str">
            <v xml:space="preserve">GL    </v>
          </cell>
          <cell r="D20" t="str">
            <v>41,90</v>
          </cell>
        </row>
        <row r="21">
          <cell r="A21">
            <v>4056</v>
          </cell>
          <cell r="B21" t="str">
            <v>!EM PROCESSO DE DESATIVACAO!MASSA ACRILICA PARA PAREDES INTERIOR/EXTERIOR</v>
          </cell>
          <cell r="C21" t="str">
            <v xml:space="preserve">GL    </v>
          </cell>
          <cell r="D21" t="str">
            <v>22,03</v>
          </cell>
        </row>
        <row r="22">
          <cell r="A22">
            <v>21136</v>
          </cell>
          <cell r="B22" t="str">
            <v>!EM PROCESSO DESATIVACAO! ELETRODUTO EM ACO GALVANIZADO ELETROLITICO, LEVE, DIAMETRO 1", PAREDE DE 0,90 MM</v>
          </cell>
          <cell r="C22" t="str">
            <v xml:space="preserve">M     </v>
          </cell>
          <cell r="D22" t="str">
            <v>12,88</v>
          </cell>
        </row>
        <row r="23">
          <cell r="A23">
            <v>21128</v>
          </cell>
          <cell r="B23" t="str">
            <v>!EM PROCESSO DESATIVACAO! ELETRODUTO EM ACO GALVANIZADO ELETROLITICO, LEVE, DIAMETRO 3/4", PAREDE DE 0,90 MM</v>
          </cell>
          <cell r="C23" t="str">
            <v xml:space="preserve">M     </v>
          </cell>
          <cell r="D23" t="str">
            <v>9,97</v>
          </cell>
        </row>
        <row r="24">
          <cell r="A24">
            <v>21130</v>
          </cell>
          <cell r="B24" t="str">
            <v>!EM PROCESSO DESATIVACAO! ELETRODUTO EM ACO GALVANIZADO ELETROLITICO, SEMI-PESADO, DIAMETRO 1 1/2", PAREDE DE 1,20 MM</v>
          </cell>
          <cell r="C24" t="str">
            <v xml:space="preserve">M     </v>
          </cell>
          <cell r="D24" t="str">
            <v>25,18</v>
          </cell>
        </row>
        <row r="25">
          <cell r="A25">
            <v>21135</v>
          </cell>
          <cell r="B25" t="str">
            <v>!EM PROCESSO DESATIVACAO! ELETRODUTO EM ACO GALVANIZADO ELETROLITICO, SEMI-PESADO, DIAMETRO 1 1/4", PAREDE DE 1,20 MM</v>
          </cell>
          <cell r="C25" t="str">
            <v xml:space="preserve">M     </v>
          </cell>
          <cell r="D25" t="str">
            <v>24,79</v>
          </cell>
        </row>
        <row r="26">
          <cell r="A26">
            <v>38605</v>
          </cell>
          <cell r="B26" t="str">
            <v>ABERTURA PARA ENCAIXE DE CUBA OU LAVATORIO EM BANCADA DE MARMORE/ GRANITO OU OUTRO TIPO DE PEDRA NATURAL</v>
          </cell>
          <cell r="C26" t="str">
            <v xml:space="preserve">UN    </v>
          </cell>
          <cell r="D26" t="str">
            <v>101,28</v>
          </cell>
        </row>
        <row r="27">
          <cell r="A27">
            <v>11270</v>
          </cell>
          <cell r="B27" t="str">
            <v>ABRACADEIRA DE LATAO PARA FIXACAO DE CABO PARA-RAIO, DIMENSOES 32 X 24 X 24 MM</v>
          </cell>
          <cell r="C27" t="str">
            <v xml:space="preserve">UN    </v>
          </cell>
          <cell r="D27" t="str">
            <v>1,56</v>
          </cell>
        </row>
        <row r="28">
          <cell r="A28">
            <v>412</v>
          </cell>
          <cell r="B28" t="str">
            <v>ABRACADEIRA DE NYLON PARA AMARRACAO DE CABOS, COMPRIMENTO DE *230* X *7,6* MM</v>
          </cell>
          <cell r="C28" t="str">
            <v xml:space="preserve">UN    </v>
          </cell>
          <cell r="D28" t="str">
            <v>0,97</v>
          </cell>
        </row>
        <row r="29">
          <cell r="A29">
            <v>414</v>
          </cell>
          <cell r="B29" t="str">
            <v>ABRACADEIRA DE NYLON PARA AMARRACAO DE CABOS, COMPRIMENTO DE 100 X 2,5 MM</v>
          </cell>
          <cell r="C29" t="str">
            <v xml:space="preserve">UN    </v>
          </cell>
          <cell r="D29" t="str">
            <v>0,06</v>
          </cell>
        </row>
        <row r="30">
          <cell r="A30">
            <v>410</v>
          </cell>
          <cell r="B30" t="str">
            <v>ABRACADEIRA DE NYLON PARA AMARRACAO DE CABOS, COMPRIMENTO DE 150 X *3,6* MM</v>
          </cell>
          <cell r="C30" t="str">
            <v xml:space="preserve">UN    </v>
          </cell>
          <cell r="D30" t="str">
            <v>0,15</v>
          </cell>
        </row>
        <row r="31">
          <cell r="A31">
            <v>411</v>
          </cell>
          <cell r="B31" t="str">
            <v>ABRACADEIRA DE NYLON PARA AMARRACAO DE CABOS, COMPRIMENTO DE 200 X *4,6* MM</v>
          </cell>
          <cell r="C31" t="str">
            <v xml:space="preserve">UN    </v>
          </cell>
          <cell r="D31" t="str">
            <v>0,19</v>
          </cell>
        </row>
        <row r="32">
          <cell r="A32">
            <v>408</v>
          </cell>
          <cell r="B32" t="str">
            <v>ABRACADEIRA DE NYLON PARA AMARRACAO DE CABOS, COMPRIMENTO DE 390 X *4,6* MM</v>
          </cell>
          <cell r="C32" t="str">
            <v xml:space="preserve">UN    </v>
          </cell>
          <cell r="D32" t="str">
            <v>0,94</v>
          </cell>
        </row>
        <row r="33">
          <cell r="A33">
            <v>39131</v>
          </cell>
          <cell r="B33" t="str">
            <v>ABRACADEIRA EM ACO PARA AMARRACAO DE ELETRODUTOS, TIPO D, COM 1 1/2" E CUNHA DE FIXACAO</v>
          </cell>
          <cell r="C33" t="str">
            <v xml:space="preserve">UN    </v>
          </cell>
          <cell r="D33" t="str">
            <v>1,82</v>
          </cell>
        </row>
        <row r="34">
          <cell r="A34">
            <v>394</v>
          </cell>
          <cell r="B34" t="str">
            <v>ABRACADEIRA EM ACO PARA AMARRACAO DE ELETRODUTOS, TIPO D, COM 1 1/2" E PARAFUSO DE FIXACAO</v>
          </cell>
          <cell r="C34" t="str">
            <v xml:space="preserve">UN    </v>
          </cell>
          <cell r="D34" t="str">
            <v>1,84</v>
          </cell>
        </row>
        <row r="35">
          <cell r="A35">
            <v>39130</v>
          </cell>
          <cell r="B35" t="str">
            <v>ABRACADEIRA EM ACO PARA AMARRACAO DE ELETRODUTOS, TIPO D, COM 1 1/4" E CUNHA DE FIXACAO</v>
          </cell>
          <cell r="C35" t="str">
            <v xml:space="preserve">UN    </v>
          </cell>
          <cell r="D35" t="str">
            <v>1,66</v>
          </cell>
        </row>
        <row r="36">
          <cell r="A36">
            <v>395</v>
          </cell>
          <cell r="B36" t="str">
            <v>ABRACADEIRA EM ACO PARA AMARRACAO DE ELETRODUTOS, TIPO D, COM 1 1/4" E PARAFUSO DE FIXACAO</v>
          </cell>
          <cell r="C36" t="str">
            <v xml:space="preserve">UN    </v>
          </cell>
          <cell r="D36" t="str">
            <v>1,77</v>
          </cell>
        </row>
        <row r="37">
          <cell r="A37">
            <v>39127</v>
          </cell>
          <cell r="B37" t="str">
            <v>ABRACADEIRA EM ACO PARA AMARRACAO DE ELETRODUTOS, TIPO D, COM 1/2" E CUNHA DE FIXACAO</v>
          </cell>
          <cell r="C37" t="str">
            <v xml:space="preserve">UN    </v>
          </cell>
          <cell r="D37" t="str">
            <v>0,87</v>
          </cell>
        </row>
        <row r="38">
          <cell r="A38">
            <v>392</v>
          </cell>
          <cell r="B38" t="str">
            <v>ABRACADEIRA EM ACO PARA AMARRACAO DE ELETRODUTOS, TIPO D, COM 1/2" E PARAFUSO DE FIXACAO</v>
          </cell>
          <cell r="C38" t="str">
            <v xml:space="preserve">UN    </v>
          </cell>
          <cell r="D38" t="str">
            <v>0,89</v>
          </cell>
        </row>
        <row r="39">
          <cell r="A39">
            <v>39129</v>
          </cell>
          <cell r="B39" t="str">
            <v>ABRACADEIRA EM ACO PARA AMARRACAO DE ELETRODUTOS, TIPO D, COM 1" E CUNHA DE FIXACAO</v>
          </cell>
          <cell r="C39" t="str">
            <v xml:space="preserve">UN    </v>
          </cell>
          <cell r="D39" t="str">
            <v>1,02</v>
          </cell>
        </row>
        <row r="40">
          <cell r="A40">
            <v>393</v>
          </cell>
          <cell r="B40" t="str">
            <v>ABRACADEIRA EM ACO PARA AMARRACAO DE ELETRODUTOS, TIPO D, COM 1" E PARAFUSO DE FIXACAO</v>
          </cell>
          <cell r="C40" t="str">
            <v xml:space="preserve">UN    </v>
          </cell>
          <cell r="D40" t="str">
            <v>1,07</v>
          </cell>
        </row>
        <row r="41">
          <cell r="A41">
            <v>39133</v>
          </cell>
          <cell r="B41" t="str">
            <v>ABRACADEIRA EM ACO PARA AMARRACAO DE ELETRODUTOS, TIPO D, COM 2 1/2" E CUNHA DE FIXACAO</v>
          </cell>
          <cell r="C41" t="str">
            <v xml:space="preserve">UN    </v>
          </cell>
          <cell r="D41" t="str">
            <v>2,39</v>
          </cell>
        </row>
        <row r="42">
          <cell r="A42">
            <v>397</v>
          </cell>
          <cell r="B42" t="str">
            <v>ABRACADEIRA EM ACO PARA AMARRACAO DE ELETRODUTOS, TIPO D, COM 2 1/2" E PARAFUSO DE FIXACAO</v>
          </cell>
          <cell r="C42" t="str">
            <v xml:space="preserve">UN    </v>
          </cell>
          <cell r="D42" t="str">
            <v>2,64</v>
          </cell>
        </row>
        <row r="43">
          <cell r="A43">
            <v>39132</v>
          </cell>
          <cell r="B43" t="str">
            <v>ABRACADEIRA EM ACO PARA AMARRACAO DE ELETRODUTOS, TIPO D, COM 2" E CUNHA DE FIXACAO</v>
          </cell>
          <cell r="C43" t="str">
            <v xml:space="preserve">UN    </v>
          </cell>
          <cell r="D43" t="str">
            <v>1,91</v>
          </cell>
        </row>
        <row r="44">
          <cell r="A44">
            <v>396</v>
          </cell>
          <cell r="B44" t="str">
            <v>ABRACADEIRA EM ACO PARA AMARRACAO DE ELETRODUTOS, TIPO D, COM 2" E PARAFUSO DE FIXACAO</v>
          </cell>
          <cell r="C44" t="str">
            <v xml:space="preserve">UN    </v>
          </cell>
          <cell r="D44" t="str">
            <v>2,04</v>
          </cell>
        </row>
        <row r="45">
          <cell r="A45">
            <v>39135</v>
          </cell>
          <cell r="B45" t="str">
            <v>ABRACADEIRA EM ACO PARA AMARRACAO DE ELETRODUTOS, TIPO D, COM 3 1/2" E CUNHA DE FIXACAO</v>
          </cell>
          <cell r="C45" t="str">
            <v xml:space="preserve">UN    </v>
          </cell>
          <cell r="D45" t="str">
            <v>3,82</v>
          </cell>
        </row>
        <row r="46">
          <cell r="A46">
            <v>39128</v>
          </cell>
          <cell r="B46" t="str">
            <v>ABRACADEIRA EM ACO PARA AMARRACAO DE ELETRODUTOS, TIPO D, COM 3/4" E CUNHA DE FIXACAO</v>
          </cell>
          <cell r="C46" t="str">
            <v xml:space="preserve">UN    </v>
          </cell>
          <cell r="D46" t="str">
            <v>0,95</v>
          </cell>
        </row>
        <row r="47">
          <cell r="A47">
            <v>400</v>
          </cell>
          <cell r="B47" t="str">
            <v>ABRACADEIRA EM ACO PARA AMARRACAO DE ELETRODUTOS, TIPO D, COM 3/4" E PARAFUSO DE FIXACAO</v>
          </cell>
          <cell r="C47" t="str">
            <v xml:space="preserve">UN    </v>
          </cell>
          <cell r="D47" t="str">
            <v>0,93</v>
          </cell>
        </row>
        <row r="48">
          <cell r="A48">
            <v>39125</v>
          </cell>
          <cell r="B48" t="str">
            <v>ABRACADEIRA EM ACO PARA AMARRACAO DE ELETRODUTOS, TIPO D, COM 3/8" E PARAFUSO DE FIXACAO</v>
          </cell>
          <cell r="C48" t="str">
            <v xml:space="preserve">UN    </v>
          </cell>
          <cell r="D48" t="str">
            <v>0,95</v>
          </cell>
        </row>
        <row r="49">
          <cell r="A49">
            <v>39134</v>
          </cell>
          <cell r="B49" t="str">
            <v>ABRACADEIRA EM ACO PARA AMARRACAO DE ELETRODUTOS, TIPO D, COM 3" E CUNHA DE FIXACAO</v>
          </cell>
          <cell r="C49" t="str">
            <v xml:space="preserve">UN    </v>
          </cell>
          <cell r="D49" t="str">
            <v>3,18</v>
          </cell>
        </row>
        <row r="50">
          <cell r="A50">
            <v>398</v>
          </cell>
          <cell r="B50" t="str">
            <v>ABRACADEIRA EM ACO PARA AMARRACAO DE ELETRODUTOS, TIPO D, COM 3" E PARAFUSO DE FIXACAO</v>
          </cell>
          <cell r="C50" t="str">
            <v xml:space="preserve">UN    </v>
          </cell>
          <cell r="D50" t="str">
            <v>2,93</v>
          </cell>
        </row>
        <row r="51">
          <cell r="A51">
            <v>39126</v>
          </cell>
          <cell r="B51" t="str">
            <v>ABRACADEIRA EM ACO PARA AMARRACAO DE ELETRODUTOS, TIPO D, COM 4" E CUNHA DE FIXACAO</v>
          </cell>
          <cell r="C51" t="str">
            <v xml:space="preserve">UN    </v>
          </cell>
          <cell r="D51" t="str">
            <v>4,30</v>
          </cell>
        </row>
        <row r="52">
          <cell r="A52">
            <v>399</v>
          </cell>
          <cell r="B52" t="str">
            <v>ABRACADEIRA EM ACO PARA AMARRACAO DE ELETRODUTOS, TIPO D, COM 4" E PARAFUSO DE FIXACAO</v>
          </cell>
          <cell r="C52" t="str">
            <v xml:space="preserve">UN    </v>
          </cell>
          <cell r="D52" t="str">
            <v>3,79</v>
          </cell>
        </row>
        <row r="53">
          <cell r="A53">
            <v>39158</v>
          </cell>
          <cell r="B53" t="str">
            <v>ABRACADEIRA EM ACO PARA AMARRACAO DE ELETRODUTOS, TIPO ECONOMICA (GOTA), COM 8"</v>
          </cell>
          <cell r="C53" t="str">
            <v xml:space="preserve">UN    </v>
          </cell>
          <cell r="D53" t="str">
            <v>10,17</v>
          </cell>
        </row>
        <row r="54">
          <cell r="A54">
            <v>39141</v>
          </cell>
          <cell r="B54" t="str">
            <v>ABRACADEIRA EM ACO PARA AMARRACAO DE ELETRODUTOS, TIPO U SIMPLES, COM 1 1/2"</v>
          </cell>
          <cell r="C54" t="str">
            <v xml:space="preserve">UN    </v>
          </cell>
          <cell r="D54" t="str">
            <v>0,73</v>
          </cell>
        </row>
        <row r="55">
          <cell r="A55">
            <v>39140</v>
          </cell>
          <cell r="B55" t="str">
            <v>ABRACADEIRA EM ACO PARA AMARRACAO DE ELETRODUTOS, TIPO U SIMPLES, COM 1 1/4"</v>
          </cell>
          <cell r="C55" t="str">
            <v xml:space="preserve">UN    </v>
          </cell>
          <cell r="D55" t="str">
            <v>0,67</v>
          </cell>
        </row>
        <row r="56">
          <cell r="A56">
            <v>39137</v>
          </cell>
          <cell r="B56" t="str">
            <v>ABRACADEIRA EM ACO PARA AMARRACAO DE ELETRODUTOS, TIPO U SIMPLES, COM 1/2"</v>
          </cell>
          <cell r="C56" t="str">
            <v xml:space="preserve">UN    </v>
          </cell>
          <cell r="D56" t="str">
            <v>0,38</v>
          </cell>
        </row>
        <row r="57">
          <cell r="A57">
            <v>39139</v>
          </cell>
          <cell r="B57" t="str">
            <v>ABRACADEIRA EM ACO PARA AMARRACAO DE ELETRODUTOS, TIPO U SIMPLES, COM 1"</v>
          </cell>
          <cell r="C57" t="str">
            <v xml:space="preserve">UN    </v>
          </cell>
          <cell r="D57" t="str">
            <v>0,55</v>
          </cell>
        </row>
        <row r="58">
          <cell r="A58">
            <v>39143</v>
          </cell>
          <cell r="B58" t="str">
            <v>ABRACADEIRA EM ACO PARA AMARRACAO DE ELETRODUTOS, TIPO U SIMPLES, COM 2 1/2"</v>
          </cell>
          <cell r="C58" t="str">
            <v xml:space="preserve">UN    </v>
          </cell>
          <cell r="D58" t="str">
            <v>1,52</v>
          </cell>
        </row>
        <row r="59">
          <cell r="A59">
            <v>39142</v>
          </cell>
          <cell r="B59" t="str">
            <v>ABRACADEIRA EM ACO PARA AMARRACAO DE ELETRODUTOS, TIPO U SIMPLES, COM 2"</v>
          </cell>
          <cell r="C59" t="str">
            <v xml:space="preserve">UN    </v>
          </cell>
          <cell r="D59" t="str">
            <v>1,09</v>
          </cell>
        </row>
        <row r="60">
          <cell r="A60">
            <v>39138</v>
          </cell>
          <cell r="B60" t="str">
            <v>ABRACADEIRA EM ACO PARA AMARRACAO DE ELETRODUTOS, TIPO U SIMPLES, COM 3/4"</v>
          </cell>
          <cell r="C60" t="str">
            <v xml:space="preserve">UN    </v>
          </cell>
          <cell r="D60" t="str">
            <v>0,40</v>
          </cell>
        </row>
        <row r="61">
          <cell r="A61">
            <v>39136</v>
          </cell>
          <cell r="B61" t="str">
            <v>ABRACADEIRA EM ACO PARA AMARRACAO DE ELETRODUTOS, TIPO U SIMPLES, COM 3/8"</v>
          </cell>
          <cell r="C61" t="str">
            <v xml:space="preserve">UN    </v>
          </cell>
          <cell r="D61" t="str">
            <v>0,27</v>
          </cell>
        </row>
        <row r="62">
          <cell r="A62">
            <v>39144</v>
          </cell>
          <cell r="B62" t="str">
            <v>ABRACADEIRA EM ACO PARA AMARRACAO DE ELETRODUTOS, TIPO U SIMPLES, COM 3"</v>
          </cell>
          <cell r="C62" t="str">
            <v xml:space="preserve">UN    </v>
          </cell>
          <cell r="D62" t="str">
            <v>1,77</v>
          </cell>
        </row>
        <row r="63">
          <cell r="A63">
            <v>39145</v>
          </cell>
          <cell r="B63" t="str">
            <v>ABRACADEIRA EM ACO PARA AMARRACAO DE ELETRODUTOS, TIPO U SIMPLES, COM 4"</v>
          </cell>
          <cell r="C63" t="str">
            <v xml:space="preserve">UN    </v>
          </cell>
          <cell r="D63" t="str">
            <v>2,92</v>
          </cell>
        </row>
        <row r="64">
          <cell r="A64">
            <v>12615</v>
          </cell>
          <cell r="B64" t="str">
            <v>ABRACADEIRA PVC, PARA CALHA PLUVIAL, DIAMETRO ENTRE 80 E 100 MM, PARA DRENAGEM PREDIAL</v>
          </cell>
          <cell r="C64" t="str">
            <v xml:space="preserve">UN    </v>
          </cell>
          <cell r="D64" t="str">
            <v>4,01</v>
          </cell>
        </row>
        <row r="65">
          <cell r="A65">
            <v>11927</v>
          </cell>
          <cell r="B65" t="str">
            <v>ABRACADEIRA, GALVANIZADA/ZINCADA, ROSCA SEM FIM, PARAFUSO INOX, LARGURA  FITA *12,6 A *14 MM, D = 2" A 2 1/2"</v>
          </cell>
          <cell r="C65" t="str">
            <v xml:space="preserve">UN    </v>
          </cell>
          <cell r="D65" t="str">
            <v>4,65</v>
          </cell>
        </row>
        <row r="66">
          <cell r="A66">
            <v>11928</v>
          </cell>
          <cell r="B66" t="str">
            <v>ABRACADEIRA, GALVANIZADA/ZINCADA, ROSCA SEM FIM, PARAFUSO INOX, LARGURA  FITA *12,6 A *14 MM, D = 3" A 3 3/4"</v>
          </cell>
          <cell r="C66" t="str">
            <v xml:space="preserve">UN    </v>
          </cell>
          <cell r="D66" t="str">
            <v>5,33</v>
          </cell>
        </row>
        <row r="67">
          <cell r="A67">
            <v>11929</v>
          </cell>
          <cell r="B67" t="str">
            <v>ABRACADEIRA, GALVANIZADA/ZINCADA, ROSCA SEM FIM, PARAFUSO INOX, LARGURA  FITA *12,6 A *14 MM, D = 4" A 4 3/4"</v>
          </cell>
          <cell r="C67" t="str">
            <v xml:space="preserve">UN    </v>
          </cell>
          <cell r="D67" t="str">
            <v>8,25</v>
          </cell>
        </row>
        <row r="68">
          <cell r="A68">
            <v>36801</v>
          </cell>
          <cell r="B68" t="str">
            <v>ACABAMENTO CROMADO PARA REGISTRO PEQUENO, 1/2 " OU 3/4 "</v>
          </cell>
          <cell r="C68" t="str">
            <v xml:space="preserve">UN    </v>
          </cell>
          <cell r="D68" t="str">
            <v>19,65</v>
          </cell>
        </row>
        <row r="69">
          <cell r="A69">
            <v>36246</v>
          </cell>
          <cell r="B69" t="str">
            <v>ACABAMENTO SIMPLES/CONVENCIONAL PARA FORRO PVC, TIPO "U" OU "C", COR BRANCA, COMPRIMENTO 6 M</v>
          </cell>
          <cell r="C69" t="str">
            <v xml:space="preserve">M     </v>
          </cell>
          <cell r="D69" t="str">
            <v>3,50</v>
          </cell>
        </row>
        <row r="70">
          <cell r="A70">
            <v>37600</v>
          </cell>
          <cell r="B70" t="str">
            <v>ACESSORIO DE LIGACAO NAO ELETRICO PARA CARGAS EXPLOSIVAS, TUBO DE 6 M</v>
          </cell>
          <cell r="C70" t="str">
            <v xml:space="preserve">UN    </v>
          </cell>
          <cell r="D70" t="str">
            <v>65,97</v>
          </cell>
        </row>
        <row r="71">
          <cell r="A71">
            <v>37599</v>
          </cell>
          <cell r="B71" t="str">
            <v>ACESSORIO INICIADOR NAO ELETRICO, TUBO DE 6 M, TEMPO DE RETARDO DE *160* MS</v>
          </cell>
          <cell r="C71" t="str">
            <v xml:space="preserve">UN    </v>
          </cell>
          <cell r="D71" t="str">
            <v>61,40</v>
          </cell>
        </row>
        <row r="72">
          <cell r="A72">
            <v>1</v>
          </cell>
          <cell r="B72" t="str">
            <v>ACETILENO (RECARGA PARA CILINDRO DE CONJUNTO OXICORTE GRANDE)</v>
          </cell>
          <cell r="C72" t="str">
            <v xml:space="preserve">KG    </v>
          </cell>
          <cell r="D72" t="str">
            <v>51,40</v>
          </cell>
        </row>
        <row r="73">
          <cell r="A73">
            <v>3</v>
          </cell>
          <cell r="B73" t="str">
            <v>ACIDO MURIATICO, DILUICAO 10% A 12% PARA USO EM LIMPEZA</v>
          </cell>
          <cell r="C73" t="str">
            <v xml:space="preserve">L     </v>
          </cell>
          <cell r="D73" t="str">
            <v>4,85</v>
          </cell>
        </row>
        <row r="74">
          <cell r="A74">
            <v>43054</v>
          </cell>
          <cell r="B74" t="str">
            <v>ACO CA-25, 10,0 MM, OU 12,5 MM, OU 16,0 MM, OU 20,0 MM, OU 25,0 MM, VERGALHAO</v>
          </cell>
          <cell r="C74" t="str">
            <v xml:space="preserve">KG    </v>
          </cell>
          <cell r="D74" t="str">
            <v>9,31</v>
          </cell>
        </row>
        <row r="75">
          <cell r="A75">
            <v>42402</v>
          </cell>
          <cell r="B75" t="str">
            <v>ACO CA-25, 16,0 MM, BARRA DE TRANSFERENCIA</v>
          </cell>
          <cell r="C75" t="str">
            <v xml:space="preserve">KG    </v>
          </cell>
          <cell r="D75" t="str">
            <v>8,90</v>
          </cell>
        </row>
        <row r="76">
          <cell r="A76">
            <v>42403</v>
          </cell>
          <cell r="B76" t="str">
            <v>ACO CA-25, 20,0 MM, BARRA DE TRANSFERENCIA</v>
          </cell>
          <cell r="C76" t="str">
            <v xml:space="preserve">KG    </v>
          </cell>
          <cell r="D76" t="str">
            <v>11,42</v>
          </cell>
        </row>
        <row r="77">
          <cell r="A77">
            <v>42404</v>
          </cell>
          <cell r="B77" t="str">
            <v>ACO CA-25, 25,0 MM, BARRA DE TRANSFERENCIA</v>
          </cell>
          <cell r="C77" t="str">
            <v xml:space="preserve">KG    </v>
          </cell>
          <cell r="D77" t="str">
            <v>11,36</v>
          </cell>
        </row>
        <row r="78">
          <cell r="A78">
            <v>42405</v>
          </cell>
          <cell r="B78" t="str">
            <v>ACO CA-25, 32,0 MM, BARRA DE TRANSFERENCIA</v>
          </cell>
          <cell r="C78" t="str">
            <v xml:space="preserve">KG    </v>
          </cell>
          <cell r="D78" t="str">
            <v>12,10</v>
          </cell>
        </row>
        <row r="79">
          <cell r="A79">
            <v>34341</v>
          </cell>
          <cell r="B79" t="str">
            <v>ACO CA-25, 32,0 MM, VERGALHAO</v>
          </cell>
          <cell r="C79" t="str">
            <v xml:space="preserve">KG    </v>
          </cell>
          <cell r="D79" t="str">
            <v>10,50</v>
          </cell>
        </row>
        <row r="80">
          <cell r="A80">
            <v>43053</v>
          </cell>
          <cell r="B80" t="str">
            <v>ACO CA-25, 6,3 MM OU 8,0 MM, VERGALHAO</v>
          </cell>
          <cell r="C80" t="str">
            <v xml:space="preserve">KG    </v>
          </cell>
          <cell r="D80" t="str">
            <v>8,32</v>
          </cell>
        </row>
        <row r="81">
          <cell r="A81">
            <v>43058</v>
          </cell>
          <cell r="B81" t="str">
            <v>ACO CA-50, 10,0 MM, OU 12,5 MM, OU 16,0 MM, OU 20,0 MM, DOBRADO E CORTADO</v>
          </cell>
          <cell r="C81" t="str">
            <v xml:space="preserve">KG    </v>
          </cell>
          <cell r="D81" t="str">
            <v>8,63</v>
          </cell>
        </row>
        <row r="82">
          <cell r="A82">
            <v>34</v>
          </cell>
          <cell r="B82" t="str">
            <v>ACO CA-50, 10,0 MM, VERGALHAO</v>
          </cell>
          <cell r="C82" t="str">
            <v xml:space="preserve">KG    </v>
          </cell>
          <cell r="D82" t="str">
            <v>8,67</v>
          </cell>
        </row>
        <row r="83">
          <cell r="A83">
            <v>43055</v>
          </cell>
          <cell r="B83" t="str">
            <v>ACO CA-50, 12,5 MM OU 16,0 MM, VERGALHAO</v>
          </cell>
          <cell r="C83" t="str">
            <v xml:space="preserve">KG    </v>
          </cell>
          <cell r="D83" t="str">
            <v>7,51</v>
          </cell>
        </row>
        <row r="84">
          <cell r="A84">
            <v>43056</v>
          </cell>
          <cell r="B84" t="str">
            <v>ACO CA-50, 20,0 MM OU 25,0 MM, VERGALHAO</v>
          </cell>
          <cell r="C84" t="str">
            <v xml:space="preserve">KG    </v>
          </cell>
          <cell r="D84" t="str">
            <v>8,66</v>
          </cell>
        </row>
        <row r="85">
          <cell r="A85">
            <v>43057</v>
          </cell>
          <cell r="B85" t="str">
            <v>ACO CA-50, 32,0 MM, VERGALHAO</v>
          </cell>
          <cell r="C85" t="str">
            <v xml:space="preserve">KG    </v>
          </cell>
          <cell r="D85" t="str">
            <v>9,51</v>
          </cell>
        </row>
        <row r="86">
          <cell r="A86">
            <v>34449</v>
          </cell>
          <cell r="B86" t="str">
            <v>ACO CA-50, 6,3 MM, DOBRADO E CORTADO</v>
          </cell>
          <cell r="C86" t="str">
            <v xml:space="preserve">KG    </v>
          </cell>
          <cell r="D86" t="str">
            <v>10,17</v>
          </cell>
        </row>
        <row r="87">
          <cell r="A87">
            <v>32</v>
          </cell>
          <cell r="B87" t="str">
            <v>ACO CA-50, 6,3 MM, VERGALHAO</v>
          </cell>
          <cell r="C87" t="str">
            <v xml:space="preserve">KG    </v>
          </cell>
          <cell r="D87" t="str">
            <v>9,14</v>
          </cell>
        </row>
        <row r="88">
          <cell r="A88">
            <v>33</v>
          </cell>
          <cell r="B88" t="str">
            <v>ACO CA-50, 8,0 MM, VERGALHAO</v>
          </cell>
          <cell r="C88" t="str">
            <v xml:space="preserve">KG    </v>
          </cell>
          <cell r="D88" t="str">
            <v>9,20</v>
          </cell>
        </row>
        <row r="89">
          <cell r="A89">
            <v>43061</v>
          </cell>
          <cell r="B89" t="str">
            <v>ACO CA-60, 4,2 MM OU 5,0 MM, DOBRADO E CORTADO</v>
          </cell>
          <cell r="C89" t="str">
            <v xml:space="preserve">KG    </v>
          </cell>
          <cell r="D89" t="str">
            <v>8,59</v>
          </cell>
        </row>
        <row r="90">
          <cell r="A90">
            <v>43059</v>
          </cell>
          <cell r="B90" t="str">
            <v>ACO CA-60, 4,2 MM, OU 5,0 MM, OU 6,0 MM, OU 7,0 MM, VERGALHAO</v>
          </cell>
          <cell r="C90" t="str">
            <v xml:space="preserve">KG    </v>
          </cell>
          <cell r="D90" t="str">
            <v>8,20</v>
          </cell>
        </row>
        <row r="91">
          <cell r="A91">
            <v>43062</v>
          </cell>
          <cell r="B91" t="str">
            <v>ACO CA-60, 6,0 MM OU 7,0 MM, DOBRADO E CORTADO</v>
          </cell>
          <cell r="C91" t="str">
            <v xml:space="preserve">KG    </v>
          </cell>
          <cell r="D91" t="str">
            <v>9,09</v>
          </cell>
        </row>
        <row r="92">
          <cell r="A92">
            <v>43060</v>
          </cell>
          <cell r="B92" t="str">
            <v>ACO CA-60, 8,0 MM OU 9,5 MM, VERGALHAO</v>
          </cell>
          <cell r="C92" t="str">
            <v xml:space="preserve">KG    </v>
          </cell>
          <cell r="D92" t="str">
            <v>7,15</v>
          </cell>
        </row>
        <row r="93">
          <cell r="A93">
            <v>20063</v>
          </cell>
          <cell r="B93" t="str">
            <v>ACOPLAMENTO DE CONDUTOR PLUVIAL, EM PVC, DIAMETRO ENTRE 80 E 100 MM, PARA DRENAGEM PREDIAL</v>
          </cell>
          <cell r="C93" t="str">
            <v xml:space="preserve">UN    </v>
          </cell>
          <cell r="D93" t="str">
            <v>3,99</v>
          </cell>
        </row>
        <row r="94">
          <cell r="A94">
            <v>40410</v>
          </cell>
          <cell r="B94" t="str">
            <v>ACOPLAMENTO RIGIDO EM FERRO FUNDIDO PARA SISTEMA DE TUBULACAO RANHURADA, DN 50 MM (2")</v>
          </cell>
          <cell r="C94" t="str">
            <v xml:space="preserve">UN    </v>
          </cell>
          <cell r="D94" t="str">
            <v>23,91</v>
          </cell>
        </row>
        <row r="95">
          <cell r="A95">
            <v>40411</v>
          </cell>
          <cell r="B95" t="str">
            <v>ACOPLAMENTO RIGIDO EM FERRO FUNDIDO PARA SISTEMA DE TUBULACAO RANHURADA, DN 65 MM (2 1/2")</v>
          </cell>
          <cell r="C95" t="str">
            <v xml:space="preserve">UN    </v>
          </cell>
          <cell r="D95" t="str">
            <v>25,95</v>
          </cell>
        </row>
        <row r="96">
          <cell r="A96">
            <v>40412</v>
          </cell>
          <cell r="B96" t="str">
            <v>ACOPLAMENTO RIGIDO EM FERRO FUNDIDO PARA SISTEMA DE TUBULACAO RANHURADA, DN 80 MM (3")</v>
          </cell>
          <cell r="C96" t="str">
            <v xml:space="preserve">UN    </v>
          </cell>
          <cell r="D96" t="str">
            <v>29,12</v>
          </cell>
        </row>
        <row r="97">
          <cell r="A97">
            <v>38838</v>
          </cell>
          <cell r="B97" t="str">
            <v>ADAPTADOR DE COBRE PARA TUBULACAO PEX, DN 16 X 15 MM</v>
          </cell>
          <cell r="C97" t="str">
            <v xml:space="preserve">UN    </v>
          </cell>
          <cell r="D97" t="str">
            <v>9,66</v>
          </cell>
        </row>
        <row r="98">
          <cell r="A98">
            <v>38839</v>
          </cell>
          <cell r="B98" t="str">
            <v>ADAPTADOR DE COBRE PARA TUBULACAO PEX, DN 20 X 22 MM</v>
          </cell>
          <cell r="C98" t="str">
            <v xml:space="preserve">UN    </v>
          </cell>
          <cell r="D98" t="str">
            <v>11,37</v>
          </cell>
        </row>
        <row r="99">
          <cell r="A99">
            <v>55</v>
          </cell>
          <cell r="B99" t="str">
            <v>ADAPTADOR DE COMPRESSAO EM POLIPROPILENO (PP), PARA TUBO EM PEAD, 20 MM X 1/2", PARA LIGACAO PREDIAL DE AGUA (NTS 179)</v>
          </cell>
          <cell r="C99" t="str">
            <v xml:space="preserve">UN    </v>
          </cell>
          <cell r="D99" t="str">
            <v>4,20</v>
          </cell>
        </row>
        <row r="100">
          <cell r="A100">
            <v>61</v>
          </cell>
          <cell r="B100" t="str">
            <v>ADAPTADOR DE COMPRESSAO EM POLIPROPILENO (PP), PARA TUBO EM PEAD, 20 MM X 3/4", PARA LIGACAO PREDIAL DE AGUA (NTS 179)</v>
          </cell>
          <cell r="C100" t="str">
            <v xml:space="preserve">UN    </v>
          </cell>
          <cell r="D100" t="str">
            <v>3,97</v>
          </cell>
        </row>
        <row r="101">
          <cell r="A101">
            <v>62</v>
          </cell>
          <cell r="B101" t="str">
            <v>ADAPTADOR DE COMPRESSAO EM POLIPROPILENO (PP), PARA TUBO EM PEAD, 32 MM X 1", PARA LIGACAO PREDIAL DE AGUA (NTS 179)</v>
          </cell>
          <cell r="C101" t="str">
            <v xml:space="preserve">UN    </v>
          </cell>
          <cell r="D101" t="str">
            <v>8,23</v>
          </cell>
        </row>
        <row r="102">
          <cell r="A102">
            <v>77</v>
          </cell>
          <cell r="B102" t="str">
            <v>ADAPTADOR PVC PARA SIFAO METALICO, SOLDAVEL, COM ANEL BORRACHA (JE), 40 MM X 1 1/2"</v>
          </cell>
          <cell r="C102" t="str">
            <v xml:space="preserve">UN    </v>
          </cell>
          <cell r="D102" t="str">
            <v>1,17</v>
          </cell>
        </row>
        <row r="103">
          <cell r="A103">
            <v>76</v>
          </cell>
          <cell r="B103" t="str">
            <v>ADAPTADOR PVC PARA SIFAO, ROSCAVEL, 40 MM X 1 1/4"</v>
          </cell>
          <cell r="C103" t="str">
            <v xml:space="preserve">UN    </v>
          </cell>
          <cell r="D103" t="str">
            <v>1,19</v>
          </cell>
        </row>
        <row r="104">
          <cell r="A104">
            <v>67</v>
          </cell>
          <cell r="B104" t="str">
            <v>ADAPTADOR PVC ROSCAVEL, COM FLANGES E ANEL DE VEDACAO, 1/2", PARA CAIXA D' AGUA</v>
          </cell>
          <cell r="C104" t="str">
            <v xml:space="preserve">UN    </v>
          </cell>
          <cell r="D104" t="str">
            <v>11,52</v>
          </cell>
        </row>
        <row r="105">
          <cell r="A105">
            <v>71</v>
          </cell>
          <cell r="B105" t="str">
            <v>ADAPTADOR PVC ROSCAVEL, COM FLANGES E ANEL DE VEDACAO, 1", PARA CAIXA D' AGUA</v>
          </cell>
          <cell r="C105" t="str">
            <v xml:space="preserve">UN    </v>
          </cell>
          <cell r="D105" t="str">
            <v>21,17</v>
          </cell>
        </row>
        <row r="106">
          <cell r="A106">
            <v>73</v>
          </cell>
          <cell r="B106" t="str">
            <v>ADAPTADOR PVC ROSCAVEL, COM FLANGES E ANEL DE VEDACAO, 3/4", PARA CAIXA D' AGUA</v>
          </cell>
          <cell r="C106" t="str">
            <v xml:space="preserve">UN    </v>
          </cell>
          <cell r="D106" t="str">
            <v>15,81</v>
          </cell>
        </row>
        <row r="107">
          <cell r="A107">
            <v>103</v>
          </cell>
          <cell r="B107" t="str">
            <v>ADAPTADOR PVC SOLDAVEL CURTO COM BOLSA E ROSCA, 110 MM X 4", PARA AGUA FRIA</v>
          </cell>
          <cell r="C107" t="str">
            <v xml:space="preserve">UN    </v>
          </cell>
          <cell r="D107" t="str">
            <v>47,02</v>
          </cell>
        </row>
        <row r="108">
          <cell r="A108">
            <v>107</v>
          </cell>
          <cell r="B108" t="str">
            <v>ADAPTADOR PVC SOLDAVEL CURTO COM BOLSA E ROSCA, 20 MM X 1/2", PARA AGUA FRIA</v>
          </cell>
          <cell r="C108" t="str">
            <v xml:space="preserve">UN    </v>
          </cell>
          <cell r="D108" t="str">
            <v>0,73</v>
          </cell>
        </row>
        <row r="109">
          <cell r="A109">
            <v>65</v>
          </cell>
          <cell r="B109" t="str">
            <v>ADAPTADOR PVC SOLDAVEL CURTO COM BOLSA E ROSCA, 25 MM X 3/4", PARA AGUA FRIA</v>
          </cell>
          <cell r="C109" t="str">
            <v xml:space="preserve">UN    </v>
          </cell>
          <cell r="D109" t="str">
            <v>0,90</v>
          </cell>
        </row>
        <row r="110">
          <cell r="A110">
            <v>108</v>
          </cell>
          <cell r="B110" t="str">
            <v>ADAPTADOR PVC SOLDAVEL CURTO COM BOLSA E ROSCA, 32 MM X 1", PARA AGUA FRIA</v>
          </cell>
          <cell r="C110" t="str">
            <v xml:space="preserve">UN    </v>
          </cell>
          <cell r="D110" t="str">
            <v>1,88</v>
          </cell>
        </row>
        <row r="111">
          <cell r="A111">
            <v>110</v>
          </cell>
          <cell r="B111" t="str">
            <v>ADAPTADOR PVC SOLDAVEL CURTO COM BOLSA E ROSCA, 40 MM X 1 1/2", PARA AGUA FRIA</v>
          </cell>
          <cell r="C111" t="str">
            <v xml:space="preserve">UN    </v>
          </cell>
          <cell r="D111" t="str">
            <v>7,26</v>
          </cell>
        </row>
        <row r="112">
          <cell r="A112">
            <v>109</v>
          </cell>
          <cell r="B112" t="str">
            <v>ADAPTADOR PVC SOLDAVEL CURTO COM BOLSA E ROSCA, 40 MM X 1 1/4", PARA AGUA FRIA</v>
          </cell>
          <cell r="C112" t="str">
            <v xml:space="preserve">UN    </v>
          </cell>
          <cell r="D112" t="str">
            <v>3,58</v>
          </cell>
        </row>
        <row r="113">
          <cell r="A113">
            <v>111</v>
          </cell>
          <cell r="B113" t="str">
            <v>ADAPTADOR PVC SOLDAVEL CURTO COM BOLSA E ROSCA, 50 MM X 1 1/4", PARA AGUA FRIA</v>
          </cell>
          <cell r="C113" t="str">
            <v xml:space="preserve">UN    </v>
          </cell>
          <cell r="D113" t="str">
            <v>8,37</v>
          </cell>
        </row>
        <row r="114">
          <cell r="A114">
            <v>112</v>
          </cell>
          <cell r="B114" t="str">
            <v>ADAPTADOR PVC SOLDAVEL CURTO COM BOLSA E ROSCA, 50 MM X1 1/2", PARA AGUA FRIA</v>
          </cell>
          <cell r="C114" t="str">
            <v xml:space="preserve">UN    </v>
          </cell>
          <cell r="D114" t="str">
            <v>4,55</v>
          </cell>
        </row>
        <row r="115">
          <cell r="A115">
            <v>113</v>
          </cell>
          <cell r="B115" t="str">
            <v>ADAPTADOR PVC SOLDAVEL CURTO COM BOLSA E ROSCA, 60 MM X 2", PARA AGUA FRIA</v>
          </cell>
          <cell r="C115" t="str">
            <v xml:space="preserve">UN    </v>
          </cell>
          <cell r="D115" t="str">
            <v>12,37</v>
          </cell>
        </row>
        <row r="116">
          <cell r="A116">
            <v>104</v>
          </cell>
          <cell r="B116" t="str">
            <v>ADAPTADOR PVC SOLDAVEL CURTO COM BOLSA E ROSCA, 75 MM X 2 1/2", PARA AGUA FRIA</v>
          </cell>
          <cell r="C116" t="str">
            <v xml:space="preserve">UN    </v>
          </cell>
          <cell r="D116" t="str">
            <v>17,99</v>
          </cell>
        </row>
        <row r="117">
          <cell r="A117">
            <v>102</v>
          </cell>
          <cell r="B117" t="str">
            <v>ADAPTADOR PVC SOLDAVEL CURTO COM BOLSA E ROSCA, 85 MM X 3", PARA AGUA FRIA</v>
          </cell>
          <cell r="C117" t="str">
            <v xml:space="preserve">UN    </v>
          </cell>
          <cell r="D117" t="str">
            <v>29,53</v>
          </cell>
        </row>
        <row r="118">
          <cell r="A118">
            <v>95</v>
          </cell>
          <cell r="B118" t="str">
            <v>ADAPTADOR PVC SOLDAVEL, COM FLANGE E ANEL DE VEDACAO, 20 MM X 1/2", PARA CAIXA D'AGUA</v>
          </cell>
          <cell r="C118" t="str">
            <v xml:space="preserve">UN    </v>
          </cell>
          <cell r="D118" t="str">
            <v>10,00</v>
          </cell>
        </row>
        <row r="119">
          <cell r="A119">
            <v>96</v>
          </cell>
          <cell r="B119" t="str">
            <v>ADAPTADOR PVC SOLDAVEL, COM FLANGE E ANEL DE VEDACAO, 25 MM X 3/4", PARA CAIXA D'AGUA</v>
          </cell>
          <cell r="C119" t="str">
            <v xml:space="preserve">UN    </v>
          </cell>
          <cell r="D119" t="str">
            <v>11,49</v>
          </cell>
        </row>
        <row r="120">
          <cell r="A120">
            <v>97</v>
          </cell>
          <cell r="B120" t="str">
            <v>ADAPTADOR PVC SOLDAVEL, COM FLANGE E ANEL DE VEDACAO, 32 MM X 1", PARA CAIXA D'AGUA</v>
          </cell>
          <cell r="C120" t="str">
            <v xml:space="preserve">UN    </v>
          </cell>
          <cell r="D120" t="str">
            <v>14,93</v>
          </cell>
        </row>
        <row r="121">
          <cell r="A121">
            <v>98</v>
          </cell>
          <cell r="B121" t="str">
            <v>ADAPTADOR PVC SOLDAVEL, COM FLANGE E ANEL DE VEDACAO, 40 MM X 1 1/4", PARA CAIXA D'AGUA</v>
          </cell>
          <cell r="C121" t="str">
            <v xml:space="preserve">UN    </v>
          </cell>
          <cell r="D121" t="str">
            <v>20,12</v>
          </cell>
        </row>
        <row r="122">
          <cell r="A122">
            <v>99</v>
          </cell>
          <cell r="B122" t="str">
            <v>ADAPTADOR PVC SOLDAVEL, COM FLANGE E ANEL DE VEDACAO, 50 MM X 1 1/2", PARA CAIXA D'AGUA</v>
          </cell>
          <cell r="C122" t="str">
            <v xml:space="preserve">UN    </v>
          </cell>
          <cell r="D122" t="str">
            <v>24,40</v>
          </cell>
        </row>
        <row r="123">
          <cell r="A123">
            <v>100</v>
          </cell>
          <cell r="B123" t="str">
            <v>ADAPTADOR PVC SOLDAVEL, COM FLANGES E ANEL DE VEDACAO, 60 MM X 2", PARA CAIXA D' AGUA</v>
          </cell>
          <cell r="C123" t="str">
            <v xml:space="preserve">UN    </v>
          </cell>
          <cell r="D123" t="str">
            <v>34,04</v>
          </cell>
        </row>
        <row r="124">
          <cell r="A124">
            <v>75</v>
          </cell>
          <cell r="B124" t="str">
            <v>ADAPTADOR PVC SOLDAVEL, COM FLANGES LIVRES, 110 MM X 4", PARA CAIXA D' AGUA</v>
          </cell>
          <cell r="C124" t="str">
            <v xml:space="preserve">UN    </v>
          </cell>
          <cell r="D124" t="str">
            <v>354,83</v>
          </cell>
        </row>
        <row r="125">
          <cell r="A125">
            <v>114</v>
          </cell>
          <cell r="B125" t="str">
            <v>ADAPTADOR PVC SOLDAVEL, COM FLANGES LIVRES, 25 MM X 3/4", PARA CAIXA D' AGUA</v>
          </cell>
          <cell r="C125" t="str">
            <v xml:space="preserve">UN    </v>
          </cell>
          <cell r="D125" t="str">
            <v>12,93</v>
          </cell>
        </row>
        <row r="126">
          <cell r="A126">
            <v>68</v>
          </cell>
          <cell r="B126" t="str">
            <v>ADAPTADOR PVC SOLDAVEL, COM FLANGES LIVRES, 32 MM X 1", PARA CAIXA D' AGUA</v>
          </cell>
          <cell r="C126" t="str">
            <v xml:space="preserve">UN    </v>
          </cell>
          <cell r="D126" t="str">
            <v>19,77</v>
          </cell>
        </row>
        <row r="127">
          <cell r="A127">
            <v>86</v>
          </cell>
          <cell r="B127" t="str">
            <v>ADAPTADOR PVC SOLDAVEL, COM FLANGES LIVRES, 40 MM X 1  1/4", PARA CAIXA D' AGUA</v>
          </cell>
          <cell r="C127" t="str">
            <v xml:space="preserve">UN    </v>
          </cell>
          <cell r="D127" t="str">
            <v>36,75</v>
          </cell>
        </row>
        <row r="128">
          <cell r="A128">
            <v>66</v>
          </cell>
          <cell r="B128" t="str">
            <v>ADAPTADOR PVC SOLDAVEL, COM FLANGES LIVRES, 50 MM X 1  1/2", PARA CAIXA D' AGUA</v>
          </cell>
          <cell r="C128" t="str">
            <v xml:space="preserve">UN    </v>
          </cell>
          <cell r="D128" t="str">
            <v>36,89</v>
          </cell>
        </row>
        <row r="129">
          <cell r="A129">
            <v>69</v>
          </cell>
          <cell r="B129" t="str">
            <v>ADAPTADOR PVC SOLDAVEL, COM FLANGES LIVRES, 60 MM X 2", PARA CAIXA D' AGUA</v>
          </cell>
          <cell r="C129" t="str">
            <v xml:space="preserve">UN    </v>
          </cell>
          <cell r="D129" t="str">
            <v>56,38</v>
          </cell>
        </row>
        <row r="130">
          <cell r="A130">
            <v>83</v>
          </cell>
          <cell r="B130" t="str">
            <v>ADAPTADOR PVC SOLDAVEL, COM FLANGES LIVRES, 75 MM X 2  1/2", PARA CAIXA D' AGUA</v>
          </cell>
          <cell r="C130" t="str">
            <v xml:space="preserve">UN    </v>
          </cell>
          <cell r="D130" t="str">
            <v>180,08</v>
          </cell>
        </row>
        <row r="131">
          <cell r="A131">
            <v>74</v>
          </cell>
          <cell r="B131" t="str">
            <v>ADAPTADOR PVC SOLDAVEL, COM FLANGES LIVRES, 85 MM X 3", PARA CAIXA D' AGUA</v>
          </cell>
          <cell r="C131" t="str">
            <v xml:space="preserve">UN    </v>
          </cell>
          <cell r="D131" t="str">
            <v>251,40</v>
          </cell>
        </row>
        <row r="132">
          <cell r="A132">
            <v>106</v>
          </cell>
          <cell r="B132" t="str">
            <v>ADAPTADOR PVC SOLDAVEL, LONGO, COM FLANGE LIVRE,  110 MM X 4", PARA CAIXA D' AGUA</v>
          </cell>
          <cell r="C132" t="str">
            <v xml:space="preserve">UN    </v>
          </cell>
          <cell r="D132" t="str">
            <v>381,93</v>
          </cell>
        </row>
        <row r="133">
          <cell r="A133">
            <v>87</v>
          </cell>
          <cell r="B133" t="str">
            <v>ADAPTADOR PVC SOLDAVEL, LONGO, COM FLANGE LIVRE,  25 MM X 3/4", PARA CAIXA D' AGUA</v>
          </cell>
          <cell r="C133" t="str">
            <v xml:space="preserve">UN    </v>
          </cell>
          <cell r="D133" t="str">
            <v>18,15</v>
          </cell>
        </row>
        <row r="134">
          <cell r="A134">
            <v>88</v>
          </cell>
          <cell r="B134" t="str">
            <v>ADAPTADOR PVC SOLDAVEL, LONGO, COM FLANGE LIVRE,  32 MM X 1", PARA CAIXA D' AGUA</v>
          </cell>
          <cell r="C134" t="str">
            <v xml:space="preserve">UN    </v>
          </cell>
          <cell r="D134" t="str">
            <v>20,26</v>
          </cell>
        </row>
        <row r="135">
          <cell r="A135">
            <v>89</v>
          </cell>
          <cell r="B135" t="str">
            <v>ADAPTADOR PVC SOLDAVEL, LONGO, COM FLANGE LIVRE,  40 MM X 1 1/4", PARA CAIXA D' AGUA</v>
          </cell>
          <cell r="C135" t="str">
            <v xml:space="preserve">UN    </v>
          </cell>
          <cell r="D135" t="str">
            <v>29,96</v>
          </cell>
        </row>
        <row r="136">
          <cell r="A136">
            <v>90</v>
          </cell>
          <cell r="B136" t="str">
            <v>ADAPTADOR PVC SOLDAVEL, LONGO, COM FLANGE LIVRE,  50 MM X 1 1/2", PARA CAIXA D' AGUA</v>
          </cell>
          <cell r="C136" t="str">
            <v xml:space="preserve">UN    </v>
          </cell>
          <cell r="D136" t="str">
            <v>34,32</v>
          </cell>
        </row>
        <row r="137">
          <cell r="A137">
            <v>81</v>
          </cell>
          <cell r="B137" t="str">
            <v>ADAPTADOR PVC SOLDAVEL, LONGO, COM FLANGE LIVRE,  60 MM X 2", PARA CAIXA D' AGUA</v>
          </cell>
          <cell r="C137" t="str">
            <v xml:space="preserve">UN    </v>
          </cell>
          <cell r="D137" t="str">
            <v>58,70</v>
          </cell>
        </row>
        <row r="138">
          <cell r="A138">
            <v>82</v>
          </cell>
          <cell r="B138" t="str">
            <v>ADAPTADOR PVC SOLDAVEL, LONGO, COM FLANGE LIVRE,  75 MM X 2 1/2", PARA CAIXA D' AGUA</v>
          </cell>
          <cell r="C138" t="str">
            <v xml:space="preserve">UN    </v>
          </cell>
          <cell r="D138" t="str">
            <v>227,88</v>
          </cell>
        </row>
        <row r="139">
          <cell r="A139">
            <v>105</v>
          </cell>
          <cell r="B139" t="str">
            <v>ADAPTADOR PVC SOLDAVEL, LONGO, COM FLANGE LIVRE,  85 MM X 3", PARA CAIXA D' AGUA</v>
          </cell>
          <cell r="C139" t="str">
            <v xml:space="preserve">UN    </v>
          </cell>
          <cell r="D139" t="str">
            <v>266,79</v>
          </cell>
        </row>
        <row r="140">
          <cell r="A140">
            <v>60</v>
          </cell>
          <cell r="B140" t="str">
            <v>ADAPTADOR PVC, COM REGISTRO, PARA PEAD, 20 MM X 3/4", PARA LIGACAO PREDIAL DE AGUA</v>
          </cell>
          <cell r="C140" t="str">
            <v xml:space="preserve">UN    </v>
          </cell>
          <cell r="D140" t="str">
            <v>5,45</v>
          </cell>
        </row>
        <row r="141">
          <cell r="A141">
            <v>72</v>
          </cell>
          <cell r="B141" t="str">
            <v>ADAPTADOR PVC, ROSCAVEL, COM FLANGES E ANEL DE VEDACAO, 1 1/2", PARA CAIXA D'AGUA</v>
          </cell>
          <cell r="C141" t="str">
            <v xml:space="preserve">UN    </v>
          </cell>
          <cell r="D141" t="str">
            <v>35,88</v>
          </cell>
        </row>
        <row r="142">
          <cell r="A142">
            <v>70</v>
          </cell>
          <cell r="B142" t="str">
            <v>ADAPTADOR PVC, ROSCAVEL, COM FLANGES E ANEL DE VEDACAO, 1 1/4", PARA CAIXA D' AGUA</v>
          </cell>
          <cell r="C142" t="str">
            <v xml:space="preserve">UN    </v>
          </cell>
          <cell r="D142" t="str">
            <v>30,01</v>
          </cell>
        </row>
        <row r="143">
          <cell r="A143">
            <v>85</v>
          </cell>
          <cell r="B143" t="str">
            <v>ADAPTADOR PVC, ROSCAVEL, COM FLANGES E ANEL DE VEDACAO, 2", PARA CAIXA D' AGUA</v>
          </cell>
          <cell r="C143" t="str">
            <v xml:space="preserve">UN    </v>
          </cell>
          <cell r="D143" t="str">
            <v>43,55</v>
          </cell>
        </row>
        <row r="144">
          <cell r="A144">
            <v>84</v>
          </cell>
          <cell r="B144" t="str">
            <v>ADAPTADOR PVC, ROSCAVEL, PARA VALVULA PIA OU LAVATORIO, 40 MM</v>
          </cell>
          <cell r="C144" t="str">
            <v xml:space="preserve">UN    </v>
          </cell>
          <cell r="D144" t="str">
            <v>0,50</v>
          </cell>
        </row>
        <row r="145">
          <cell r="A145">
            <v>37997</v>
          </cell>
          <cell r="B145" t="str">
            <v>ADAPTADOR, CPVC, SOLDAVEL, 15 MM, PARA AGUA QUENTE</v>
          </cell>
          <cell r="C145" t="str">
            <v xml:space="preserve">UN    </v>
          </cell>
          <cell r="D145" t="str">
            <v>6,32</v>
          </cell>
        </row>
        <row r="146">
          <cell r="A146">
            <v>37998</v>
          </cell>
          <cell r="B146" t="str">
            <v>ADAPTADOR, CPVC, SOLDAVEL, 22 MM, PARA AGUA QUENTE</v>
          </cell>
          <cell r="C146" t="str">
            <v xml:space="preserve">UN    </v>
          </cell>
          <cell r="D146" t="str">
            <v>6,55</v>
          </cell>
        </row>
        <row r="147">
          <cell r="A147">
            <v>10899</v>
          </cell>
          <cell r="B147" t="str">
            <v>ADAPTADOR, EM LATAO, ENGATE RAPIDO 2 1/2" X ROSCA INTERNA 5 FIOS 2 1/2",  PARA INSTALACAO PREDIAL DE COMBATE A INCENDIO</v>
          </cell>
          <cell r="C147" t="str">
            <v xml:space="preserve">UN    </v>
          </cell>
          <cell r="D147" t="str">
            <v>65,16</v>
          </cell>
        </row>
        <row r="148">
          <cell r="A148">
            <v>10900</v>
          </cell>
          <cell r="B148" t="str">
            <v>ADAPTADOR, EM LATAO, ENGATE RAPIDO1 1/2" X ROSCA INTERNA 5 FIOS 2 1/2",  PARA INSTALACAO PREDIAL DE COMBATE A INCENDIO</v>
          </cell>
          <cell r="C148" t="str">
            <v xml:space="preserve">UN    </v>
          </cell>
          <cell r="D148" t="str">
            <v>50,99</v>
          </cell>
        </row>
        <row r="149">
          <cell r="A149">
            <v>46</v>
          </cell>
          <cell r="B149" t="str">
            <v>ADAPTADOR, PVC PBA,  BOLSA/ROSCA, JE, DN 75 / DE  85 MM</v>
          </cell>
          <cell r="C149" t="str">
            <v xml:space="preserve">UN    </v>
          </cell>
          <cell r="D149" t="str">
            <v>53,49</v>
          </cell>
        </row>
        <row r="150">
          <cell r="A150">
            <v>51</v>
          </cell>
          <cell r="B150" t="str">
            <v>ADAPTADOR, PVC PBA, A BOLSA DEFOFO, JE, DN 100 / DE 110 MM</v>
          </cell>
          <cell r="C150" t="str">
            <v xml:space="preserve">UN    </v>
          </cell>
          <cell r="D150" t="str">
            <v>147,56</v>
          </cell>
        </row>
        <row r="151">
          <cell r="A151">
            <v>12863</v>
          </cell>
          <cell r="B151" t="str">
            <v>ADAPTADOR, PVC PBA, A BOLSA DEFOFO, JE, DN 50 / DE 60 MM</v>
          </cell>
          <cell r="C151" t="str">
            <v xml:space="preserve">UN    </v>
          </cell>
          <cell r="D151" t="str">
            <v>33,99</v>
          </cell>
        </row>
        <row r="152">
          <cell r="A152">
            <v>50</v>
          </cell>
          <cell r="B152" t="str">
            <v>ADAPTADOR, PVC PBA, A BOLSA DEFOFO, JE, DN 75 / DE  85 MM</v>
          </cell>
          <cell r="C152" t="str">
            <v xml:space="preserve">UN    </v>
          </cell>
          <cell r="D152" t="str">
            <v>77,05</v>
          </cell>
        </row>
        <row r="153">
          <cell r="A153">
            <v>47</v>
          </cell>
          <cell r="B153" t="str">
            <v>ADAPTADOR, PVC PBA, BOLSA/ROSCA, JE, DN 100 / DE 110 MM</v>
          </cell>
          <cell r="C153" t="str">
            <v xml:space="preserve">UN    </v>
          </cell>
          <cell r="D153" t="str">
            <v>91,46</v>
          </cell>
        </row>
        <row r="154">
          <cell r="A154">
            <v>48</v>
          </cell>
          <cell r="B154" t="str">
            <v>ADAPTADOR, PVC PBA, BOLSA/ROSCA, JE, DN 50 / DE 60 MM</v>
          </cell>
          <cell r="C154" t="str">
            <v xml:space="preserve">UN    </v>
          </cell>
          <cell r="D154" t="str">
            <v>23,86</v>
          </cell>
        </row>
        <row r="155">
          <cell r="A155">
            <v>52</v>
          </cell>
          <cell r="B155" t="str">
            <v>ADAPTADOR, PVC PBA, PONTA/ROSCA, JE, DN 50 / DE  60 MM</v>
          </cell>
          <cell r="C155" t="str">
            <v xml:space="preserve">UN    </v>
          </cell>
          <cell r="D155" t="str">
            <v>18,12</v>
          </cell>
        </row>
        <row r="156">
          <cell r="A156">
            <v>43</v>
          </cell>
          <cell r="B156" t="str">
            <v>ADAPTADOR, PVC PBA, PONTA/ROSCA, JE, DN 75 / DE  85 MM</v>
          </cell>
          <cell r="C156" t="str">
            <v xml:space="preserve">UN    </v>
          </cell>
          <cell r="D156" t="str">
            <v>61,17</v>
          </cell>
        </row>
        <row r="157">
          <cell r="A157">
            <v>4791</v>
          </cell>
          <cell r="B157" t="str">
            <v>ADESIVO ACRILICO/COLA DE CONTATO</v>
          </cell>
          <cell r="C157" t="str">
            <v xml:space="preserve">KG    </v>
          </cell>
          <cell r="D157" t="str">
            <v>21,48</v>
          </cell>
        </row>
        <row r="158">
          <cell r="A158">
            <v>157</v>
          </cell>
          <cell r="B158" t="str">
            <v>ADESIVO ESTRUTURAL A BASE DE RESINA EPOXI PARA INJECAO EM TRINCAS, BICOMPONENTE, BAIXA VISCOSIDADE</v>
          </cell>
          <cell r="C158" t="str">
            <v xml:space="preserve">KG    </v>
          </cell>
          <cell r="D158" t="str">
            <v>149,04</v>
          </cell>
        </row>
        <row r="159">
          <cell r="A159">
            <v>156</v>
          </cell>
          <cell r="B159" t="str">
            <v>ADESIVO ESTRUTURAL A BASE DE RESINA EPOXI, BICOMPONENTE, FLUIDO</v>
          </cell>
          <cell r="C159" t="str">
            <v xml:space="preserve">KG    </v>
          </cell>
          <cell r="D159" t="str">
            <v>53,06</v>
          </cell>
        </row>
        <row r="160">
          <cell r="A160">
            <v>131</v>
          </cell>
          <cell r="B160" t="str">
            <v>ADESIVO ESTRUTURAL A BASE DE RESINA EPOXI, BICOMPONENTE, PASTOSO (TIXOTROPICO)</v>
          </cell>
          <cell r="C160" t="str">
            <v xml:space="preserve">KG    </v>
          </cell>
          <cell r="D160" t="str">
            <v>45,38</v>
          </cell>
        </row>
        <row r="161">
          <cell r="A161">
            <v>39719</v>
          </cell>
          <cell r="B161" t="str">
            <v>ADESIVO LIQUIDO A BASE DE RESINAS PARA COLAGEM DE ESPUMA DE ISOLAMENTO TERMICO FLEXIVEL</v>
          </cell>
          <cell r="C161" t="str">
            <v xml:space="preserve">L     </v>
          </cell>
          <cell r="D161" t="str">
            <v>76,89</v>
          </cell>
        </row>
        <row r="162">
          <cell r="A162">
            <v>21114</v>
          </cell>
          <cell r="B162" t="str">
            <v>ADESIVO PARA TUBOS CPVC, *75* G</v>
          </cell>
          <cell r="C162" t="str">
            <v xml:space="preserve">UN    </v>
          </cell>
          <cell r="D162" t="str">
            <v>16,47</v>
          </cell>
        </row>
        <row r="163">
          <cell r="A163">
            <v>119</v>
          </cell>
          <cell r="B163" t="str">
            <v>ADESIVO PLASTICO PARA PVC, BISNAGA COM 75 GR</v>
          </cell>
          <cell r="C163" t="str">
            <v xml:space="preserve">UN    </v>
          </cell>
          <cell r="D163" t="str">
            <v>6,50</v>
          </cell>
        </row>
        <row r="164">
          <cell r="A164">
            <v>20080</v>
          </cell>
          <cell r="B164" t="str">
            <v>ADESIVO PLASTICO PARA PVC, FRASCO COM 175 GR</v>
          </cell>
          <cell r="C164" t="str">
            <v xml:space="preserve">UN    </v>
          </cell>
          <cell r="D164" t="str">
            <v>18,63</v>
          </cell>
        </row>
        <row r="165">
          <cell r="A165">
            <v>122</v>
          </cell>
          <cell r="B165" t="str">
            <v>ADESIVO PLASTICO PARA PVC, FRASCO COM 850 GR</v>
          </cell>
          <cell r="C165" t="str">
            <v xml:space="preserve">UN    </v>
          </cell>
          <cell r="D165" t="str">
            <v>58,71</v>
          </cell>
        </row>
        <row r="166">
          <cell r="A166">
            <v>3410</v>
          </cell>
          <cell r="B166" t="str">
            <v>ADESIVO/COLA PARA EPS (ISOPOR) E OUTROS MATERIAIS</v>
          </cell>
          <cell r="C166" t="str">
            <v xml:space="preserve">KG    </v>
          </cell>
          <cell r="D166" t="str">
            <v>27,22</v>
          </cell>
        </row>
        <row r="167">
          <cell r="A167">
            <v>124</v>
          </cell>
          <cell r="B167" t="str">
            <v>ADITIVO ACELERADOR DE PEGA E ENDURECIMENTO PARA ARGAMASSAS E CONCRETOS, LIQUIDO E ISENTO DE CLORETOS</v>
          </cell>
          <cell r="C167" t="str">
            <v xml:space="preserve">L     </v>
          </cell>
          <cell r="D167" t="str">
            <v>17,50</v>
          </cell>
        </row>
        <row r="168">
          <cell r="A168">
            <v>7334</v>
          </cell>
          <cell r="B168" t="str">
            <v>ADITIVO ADESIVO LIQUIDO PARA ARGAMASSAS DE REVESTIMENTOS CIMENTICIOS</v>
          </cell>
          <cell r="C168" t="str">
            <v xml:space="preserve">L     </v>
          </cell>
          <cell r="D168" t="str">
            <v>11,12</v>
          </cell>
        </row>
        <row r="169">
          <cell r="A169">
            <v>123</v>
          </cell>
          <cell r="B169" t="str">
            <v>ADITIVO IMPERMEABILIZANTE DE PEGA NORMAL PARA ARGAMASSAS E CONCRETOS SEM ARMACAO, LIQUIDO E ISENTO DE CLORETOS</v>
          </cell>
          <cell r="C169" t="str">
            <v xml:space="preserve">L     </v>
          </cell>
          <cell r="D169" t="str">
            <v>7,16</v>
          </cell>
        </row>
        <row r="170">
          <cell r="A170">
            <v>127</v>
          </cell>
          <cell r="B170" t="str">
            <v>ADITIVO IMPERMEABILIZANTE DE PEGA ULTRARRAPIDA, LIQUIDO E ISENTO DE CLORETOS</v>
          </cell>
          <cell r="C170" t="str">
            <v xml:space="preserve">L     </v>
          </cell>
          <cell r="D170" t="str">
            <v>17,09</v>
          </cell>
        </row>
        <row r="171">
          <cell r="A171">
            <v>41373</v>
          </cell>
          <cell r="B171" t="str">
            <v>ADITIVO LIQUIDO IMPERMEABILIZANTE CRISTALIZANTE</v>
          </cell>
          <cell r="C171" t="str">
            <v xml:space="preserve">L     </v>
          </cell>
          <cell r="D171" t="str">
            <v>23,81</v>
          </cell>
        </row>
        <row r="172">
          <cell r="A172">
            <v>133</v>
          </cell>
          <cell r="B172" t="str">
            <v>ADITIVO LIQUIDO INCORPORADOR DE AR PARA CONCRETO E ARGAMASSA, LIQUIDO E ISENTO DE CLORETOS</v>
          </cell>
          <cell r="C172" t="str">
            <v xml:space="preserve">L     </v>
          </cell>
          <cell r="D172" t="str">
            <v>7,10</v>
          </cell>
        </row>
        <row r="173">
          <cell r="A173">
            <v>43617</v>
          </cell>
          <cell r="B173" t="str">
            <v>ADITIVO PLASTIFICANTE E ESTABILIZADOR PARA ARGAMASSAS DE ASSENTAMENTO E REBOCO, LIQUIDO E ISENTO DE CLORETOS</v>
          </cell>
          <cell r="C173" t="str">
            <v xml:space="preserve">L     </v>
          </cell>
          <cell r="D173" t="str">
            <v>7,93</v>
          </cell>
        </row>
        <row r="174">
          <cell r="A174">
            <v>132</v>
          </cell>
          <cell r="B174" t="str">
            <v>ADITIVO PLASTIFICANTE RETARDADOR DE PEGA E REDUTOR DE AGUA PARA CONCRETO, LIQUIDO E ISENTO DE CLORETOS</v>
          </cell>
          <cell r="C174" t="str">
            <v xml:space="preserve">L     </v>
          </cell>
          <cell r="D174" t="str">
            <v>7,36</v>
          </cell>
        </row>
        <row r="175">
          <cell r="A175">
            <v>43618</v>
          </cell>
          <cell r="B175" t="str">
            <v>ADITIVO SUPERPLASTIFICANTE DE PEGA NORMAL PARA CONCRETO, LIQUIDO E ISENTO DE CLORETOS</v>
          </cell>
          <cell r="C175" t="str">
            <v xml:space="preserve">KG    </v>
          </cell>
          <cell r="D175" t="str">
            <v>18,53</v>
          </cell>
        </row>
        <row r="176">
          <cell r="A176">
            <v>37476</v>
          </cell>
          <cell r="B176" t="str">
            <v>ADUELA/ GALERIA PRE-MOLDADA DE CONCRETO ARMADO, SECAO QUADRADA INTERNA DE 1,50 X 1,50 M (L X A), MISULA DE 20 X 20 CM, C = 1,00 M, ESPESSURA MIN = 15 CM, TB-45 E FCK DO CONCRETO = 30 MPA</v>
          </cell>
          <cell r="C176" t="str">
            <v xml:space="preserve">UN    </v>
          </cell>
          <cell r="D176" t="str">
            <v>1.955,04</v>
          </cell>
        </row>
        <row r="177">
          <cell r="A177">
            <v>37478</v>
          </cell>
          <cell r="B177" t="str">
            <v>ADUELA/ GALERIA PRE-MOLDADA DE CONCRETO ARMADO, SECAO RETANGULAR INTERNA DE 2,00 X 2,00 M (L X A), MISULA DE 20 X 20 CM, C = 1,00 M, ESPESSURA MIN = 15 CM, TB-45 E FCK DO CONCRETO = 30 MPA</v>
          </cell>
          <cell r="C177" t="str">
            <v xml:space="preserve">UN    </v>
          </cell>
          <cell r="D177" t="str">
            <v>2.448,73</v>
          </cell>
        </row>
        <row r="178">
          <cell r="A178">
            <v>37477</v>
          </cell>
          <cell r="B178" t="str">
            <v>ADUELA/ GALERIA PRE-MOLDADA DE CONCRETO ARMADO, SECAO RETANGULAR INTERNA DE 2,50 X 2,50 M (L X A), MISULA DE 20 X 20 CM, C = 1,00 M, ESPESSURA MIN = 15 CM, TB-45 E FCK DO CONCRETO = 30 MPA</v>
          </cell>
          <cell r="C178" t="str">
            <v xml:space="preserve">UN    </v>
          </cell>
          <cell r="D178" t="str">
            <v>3.317,64</v>
          </cell>
        </row>
        <row r="179">
          <cell r="A179">
            <v>37479</v>
          </cell>
          <cell r="B179" t="str">
            <v>ADUELA/ GALERIA PRE-MOLDADA DE CONCRETO ARMADO, SECAO RETANGULAR INTERNA DE 3,00 X 3,00 M (L X A), MISULA DE 20 X 20 CM, C = 1.00 M, ESPESSURA MIN = 20 CM, TB-45 E FCK DO CONCRETO = 30 MPA</v>
          </cell>
          <cell r="C179" t="str">
            <v xml:space="preserve">UN    </v>
          </cell>
          <cell r="D179" t="str">
            <v>3.934,76</v>
          </cell>
        </row>
        <row r="180">
          <cell r="A180">
            <v>4319</v>
          </cell>
          <cell r="B180" t="str">
            <v>AFASTADOR PARA TELHA DE FIBROCIMENTO CANALETE 90 OU KALHETAO</v>
          </cell>
          <cell r="C180" t="str">
            <v xml:space="preserve">UN    </v>
          </cell>
          <cell r="D180" t="str">
            <v>1,51</v>
          </cell>
        </row>
        <row r="181">
          <cell r="A181">
            <v>42409</v>
          </cell>
          <cell r="B181" t="str">
            <v>AGENTE DE CURA, PROTETOR DA EVAPORACAO DA AGUA DE HIDRATACAO DO CONCRETO</v>
          </cell>
          <cell r="C181" t="str">
            <v xml:space="preserve">KG    </v>
          </cell>
          <cell r="D181" t="str">
            <v>11,67</v>
          </cell>
        </row>
        <row r="182">
          <cell r="A182">
            <v>40553</v>
          </cell>
          <cell r="B182" t="str">
            <v>AGREGADO RECICLADO, TIPO RACHAO RECICLADO CINZA, CLASSE A</v>
          </cell>
          <cell r="C182" t="str">
            <v xml:space="preserve">M3    </v>
          </cell>
          <cell r="D182" t="str">
            <v>36,45</v>
          </cell>
        </row>
        <row r="183">
          <cell r="A183">
            <v>6114</v>
          </cell>
          <cell r="B183" t="str">
            <v>AJUDANTE DE ARMADOR</v>
          </cell>
          <cell r="C183" t="str">
            <v xml:space="preserve">H     </v>
          </cell>
          <cell r="D183" t="str">
            <v>9,25</v>
          </cell>
        </row>
        <row r="184">
          <cell r="A184">
            <v>40912</v>
          </cell>
          <cell r="B184" t="str">
            <v>AJUDANTE DE ARMADOR (MENSALISTA)</v>
          </cell>
          <cell r="C184" t="str">
            <v xml:space="preserve">MES   </v>
          </cell>
          <cell r="D184" t="str">
            <v>1.611,42</v>
          </cell>
        </row>
        <row r="185">
          <cell r="A185">
            <v>247</v>
          </cell>
          <cell r="B185" t="str">
            <v>AJUDANTE DE ELETRICISTA</v>
          </cell>
          <cell r="C185" t="str">
            <v xml:space="preserve">H     </v>
          </cell>
          <cell r="D185" t="str">
            <v>9,32</v>
          </cell>
        </row>
        <row r="186">
          <cell r="A186">
            <v>40919</v>
          </cell>
          <cell r="B186" t="str">
            <v>AJUDANTE DE ELETRICISTA (MENSALISTA)</v>
          </cell>
          <cell r="C186" t="str">
            <v xml:space="preserve">MES   </v>
          </cell>
          <cell r="D186" t="str">
            <v>1.624,98</v>
          </cell>
        </row>
        <row r="187">
          <cell r="A187">
            <v>25958</v>
          </cell>
          <cell r="B187" t="str">
            <v>AJUDANTE DE ESTRUTURAS METALICAS</v>
          </cell>
          <cell r="C187" t="str">
            <v xml:space="preserve">H     </v>
          </cell>
          <cell r="D187" t="str">
            <v>8,27</v>
          </cell>
        </row>
        <row r="188">
          <cell r="A188">
            <v>40984</v>
          </cell>
          <cell r="B188" t="str">
            <v>AJUDANTE DE ESTRUTURAS METALICAS (MENSALISTA)</v>
          </cell>
          <cell r="C188" t="str">
            <v xml:space="preserve">MES   </v>
          </cell>
          <cell r="D188" t="str">
            <v>1.441,57</v>
          </cell>
        </row>
        <row r="189">
          <cell r="A189">
            <v>248</v>
          </cell>
          <cell r="B189" t="str">
            <v>AJUDANTE DE OPERACAO EM GERAL</v>
          </cell>
          <cell r="C189" t="str">
            <v xml:space="preserve">H     </v>
          </cell>
          <cell r="D189" t="str">
            <v>9,56</v>
          </cell>
        </row>
        <row r="190">
          <cell r="A190">
            <v>41086</v>
          </cell>
          <cell r="B190" t="str">
            <v>AJUDANTE DE OPERACAO EM GERAL (MENSALISTA)</v>
          </cell>
          <cell r="C190" t="str">
            <v xml:space="preserve">MES   </v>
          </cell>
          <cell r="D190" t="str">
            <v>1.667,44</v>
          </cell>
        </row>
        <row r="191">
          <cell r="A191">
            <v>34466</v>
          </cell>
          <cell r="B191" t="str">
            <v>AJUDANTE DE PINTOR</v>
          </cell>
          <cell r="C191" t="str">
            <v xml:space="preserve">H     </v>
          </cell>
          <cell r="D191" t="str">
            <v>9,56</v>
          </cell>
        </row>
        <row r="192">
          <cell r="A192">
            <v>41083</v>
          </cell>
          <cell r="B192" t="str">
            <v>AJUDANTE DE PINTOR (MENSALISTA)</v>
          </cell>
          <cell r="C192" t="str">
            <v xml:space="preserve">MES   </v>
          </cell>
          <cell r="D192" t="str">
            <v>1.667,44</v>
          </cell>
        </row>
        <row r="193">
          <cell r="A193">
            <v>252</v>
          </cell>
          <cell r="B193" t="str">
            <v>AJUDANTE DE SERRALHEIRO</v>
          </cell>
          <cell r="C193" t="str">
            <v xml:space="preserve">H     </v>
          </cell>
          <cell r="D193" t="str">
            <v>9,92</v>
          </cell>
        </row>
        <row r="194">
          <cell r="A194">
            <v>40909</v>
          </cell>
          <cell r="B194" t="str">
            <v>AJUDANTE DE SERRALHEIRO (MENSALISTA)</v>
          </cell>
          <cell r="C194" t="str">
            <v xml:space="preserve">MES   </v>
          </cell>
          <cell r="D194" t="str">
            <v>1.728,40</v>
          </cell>
        </row>
        <row r="195">
          <cell r="A195">
            <v>242</v>
          </cell>
          <cell r="B195" t="str">
            <v>AJUDANTE ESPECIALIZADO</v>
          </cell>
          <cell r="C195" t="str">
            <v xml:space="preserve">H     </v>
          </cell>
          <cell r="D195" t="str">
            <v>12,46</v>
          </cell>
        </row>
        <row r="196">
          <cell r="A196">
            <v>41085</v>
          </cell>
          <cell r="B196" t="str">
            <v>AJUDANTE ESPECIALIZADO (MENSALISTA)</v>
          </cell>
          <cell r="C196" t="str">
            <v xml:space="preserve">MES   </v>
          </cell>
          <cell r="D196" t="str">
            <v>2.170,47</v>
          </cell>
        </row>
        <row r="197">
          <cell r="A197">
            <v>427</v>
          </cell>
          <cell r="B197" t="str">
            <v>ALCA PREFORMADA DE CONTRA POSTE, EM ACO GALVANIZADO, PARA CABO 3/16", COMPRIMENTO *860* MM</v>
          </cell>
          <cell r="C197" t="str">
            <v xml:space="preserve">UN    </v>
          </cell>
          <cell r="D197" t="str">
            <v>5,70</v>
          </cell>
        </row>
        <row r="198">
          <cell r="A198">
            <v>417</v>
          </cell>
          <cell r="B198" t="str">
            <v>ALCA PREFORMADA DE DISTRIBUICAO, EM ACO GALVANIZADO, PARA CABO DE ALUMINIO DIAMETRO 16 A 25 MM</v>
          </cell>
          <cell r="C198" t="str">
            <v xml:space="preserve">UN    </v>
          </cell>
          <cell r="D198" t="str">
            <v>2,69</v>
          </cell>
        </row>
        <row r="199">
          <cell r="A199">
            <v>11273</v>
          </cell>
          <cell r="B199" t="str">
            <v>ALCA PREFORMADA DE DISTRIBUICAO, EM ACO GALVANIZADO, PARA CONDUTORES DE ALUMINIO AWG 1/0 (CAA 6/1 OU CA 7 FIOS)</v>
          </cell>
          <cell r="C199" t="str">
            <v xml:space="preserve">UN    </v>
          </cell>
          <cell r="D199" t="str">
            <v>8,34</v>
          </cell>
        </row>
        <row r="200">
          <cell r="A200">
            <v>11272</v>
          </cell>
          <cell r="B200" t="str">
            <v>ALCA PREFORMADA DE DISTRIBUICAO, EM ACO GALVANIZADO, PARA CONDUTORES DE ALUMINIO AWG 2 (CAA 6/1 OU CA 7 FIOS)</v>
          </cell>
          <cell r="C200" t="str">
            <v xml:space="preserve">UN    </v>
          </cell>
          <cell r="D200" t="str">
            <v>5,03</v>
          </cell>
        </row>
        <row r="201">
          <cell r="A201">
            <v>11275</v>
          </cell>
          <cell r="B201" t="str">
            <v>ALCA PREFORMADA DE SERVICO, EM ACO GALVANIZADO, PARA CONDUTORES DE ALUMINIO AWG 4 (CAA 6/1)</v>
          </cell>
          <cell r="C201" t="str">
            <v xml:space="preserve">UN    </v>
          </cell>
          <cell r="D201" t="str">
            <v>2,02</v>
          </cell>
        </row>
        <row r="202">
          <cell r="A202">
            <v>11274</v>
          </cell>
          <cell r="B202" t="str">
            <v>ALCA PREFORMADA DE SERVICO, EM ACO GALVANIZADO, PARA CONDUTORES DE ALUMINIO AWG 6 (CAA 6/1)</v>
          </cell>
          <cell r="C202" t="str">
            <v xml:space="preserve">UN    </v>
          </cell>
          <cell r="D202" t="str">
            <v>1,54</v>
          </cell>
        </row>
        <row r="203">
          <cell r="A203">
            <v>38470</v>
          </cell>
          <cell r="B203" t="str">
            <v>ALICATE DE CORTE DIAGONAL 6 " COM ISOLAMENTO</v>
          </cell>
          <cell r="C203" t="str">
            <v xml:space="preserve">UN    </v>
          </cell>
          <cell r="D203" t="str">
            <v>45,00</v>
          </cell>
        </row>
        <row r="204">
          <cell r="A204">
            <v>38547</v>
          </cell>
          <cell r="B204" t="str">
            <v>ALICATE DE CRIMPAR RJ11, RJ12 E RJ45</v>
          </cell>
          <cell r="C204" t="str">
            <v xml:space="preserve">UN    </v>
          </cell>
          <cell r="D204" t="str">
            <v>122,80</v>
          </cell>
        </row>
        <row r="205">
          <cell r="A205">
            <v>38469</v>
          </cell>
          <cell r="B205" t="str">
            <v>ALICATE DE PRESSAO PARA SOLDA DE CHAPA 18 "</v>
          </cell>
          <cell r="C205" t="str">
            <v xml:space="preserve">UN    </v>
          </cell>
          <cell r="D205" t="str">
            <v>132,04</v>
          </cell>
        </row>
        <row r="206">
          <cell r="A206">
            <v>38467</v>
          </cell>
          <cell r="B206" t="str">
            <v>ALICATE DE PRESSAO 11 " PARA SOLDA, TIPO C</v>
          </cell>
          <cell r="C206" t="str">
            <v xml:space="preserve">UN    </v>
          </cell>
          <cell r="D206" t="str">
            <v>74,29</v>
          </cell>
        </row>
        <row r="207">
          <cell r="A207">
            <v>38468</v>
          </cell>
          <cell r="B207" t="str">
            <v>ALICATE DE PRESSAO 11 " PARA SOLDA, TIPO U</v>
          </cell>
          <cell r="C207" t="str">
            <v xml:space="preserve">UN    </v>
          </cell>
          <cell r="D207" t="str">
            <v>81,75</v>
          </cell>
        </row>
        <row r="208">
          <cell r="A208">
            <v>38471</v>
          </cell>
          <cell r="B208" t="str">
            <v>ALICATE PARA ANEIS DE PISTAO, CAPACIDADE 50 A 100 MM</v>
          </cell>
          <cell r="C208" t="str">
            <v xml:space="preserve">UN    </v>
          </cell>
          <cell r="D208" t="str">
            <v>106,17</v>
          </cell>
        </row>
        <row r="209">
          <cell r="A209">
            <v>37370</v>
          </cell>
          <cell r="B209" t="str">
            <v>ALIMENTACAO - HORISTA (COLETADO CAIXA)</v>
          </cell>
          <cell r="C209" t="str">
            <v xml:space="preserve">H     </v>
          </cell>
          <cell r="D209" t="str">
            <v>2,37</v>
          </cell>
        </row>
        <row r="210">
          <cell r="A210">
            <v>40862</v>
          </cell>
          <cell r="B210" t="str">
            <v>ALIMENTACAO - MENSALISTA (COLETADO CAIXA)</v>
          </cell>
          <cell r="C210" t="str">
            <v xml:space="preserve">MES   </v>
          </cell>
          <cell r="D210" t="str">
            <v>446,79</v>
          </cell>
        </row>
        <row r="211">
          <cell r="A211">
            <v>10658</v>
          </cell>
          <cell r="B211" t="str">
            <v>ALISADORA DE CONCRETO COM MOTOR A GASOLINA DE 5,5 HP, PESO COM MOTOR DE 78 KG, 4 PAS</v>
          </cell>
          <cell r="C211" t="str">
            <v xml:space="preserve">UN    </v>
          </cell>
          <cell r="D211" t="str">
            <v>7.000,00</v>
          </cell>
        </row>
        <row r="212">
          <cell r="A212">
            <v>253</v>
          </cell>
          <cell r="B212" t="str">
            <v>ALMOXARIFE</v>
          </cell>
          <cell r="C212" t="str">
            <v xml:space="preserve">H     </v>
          </cell>
          <cell r="D212" t="str">
            <v>13,26</v>
          </cell>
        </row>
        <row r="213">
          <cell r="A213">
            <v>40809</v>
          </cell>
          <cell r="B213" t="str">
            <v>ALMOXARIFE (MENSALISTA)</v>
          </cell>
          <cell r="C213" t="str">
            <v xml:space="preserve">MES   </v>
          </cell>
          <cell r="D213" t="str">
            <v>2.310,04</v>
          </cell>
        </row>
        <row r="214">
          <cell r="A214">
            <v>42428</v>
          </cell>
          <cell r="B214" t="str">
            <v>ALONGADOR COM TRES ALTURAS, EM TUBO DE ACO CARBONO, PINTURA NO PROCESSO ELETROSTATICO - EQUIPAMENTO DE GINASTICA PARA ACADEMIA AO AR LIVRE / ACADEMIA DA TERCEIRA IDADE - ATI</v>
          </cell>
          <cell r="C214" t="str">
            <v xml:space="preserve">UN    </v>
          </cell>
          <cell r="D214" t="str">
            <v>1.944,00</v>
          </cell>
        </row>
        <row r="215">
          <cell r="A215">
            <v>583</v>
          </cell>
          <cell r="B215" t="str">
            <v>ALUMINIO ANODIZADO</v>
          </cell>
          <cell r="C215" t="str">
            <v xml:space="preserve">KG    </v>
          </cell>
          <cell r="D215" t="str">
            <v>37,49</v>
          </cell>
        </row>
        <row r="216">
          <cell r="A216">
            <v>299</v>
          </cell>
          <cell r="B216" t="str">
            <v>ANEL BORRACHA DN 100 MM, PARA TUBO SERIE REFORCADA ESGOTO PREDIAL</v>
          </cell>
          <cell r="C216" t="str">
            <v xml:space="preserve">UN    </v>
          </cell>
          <cell r="D216" t="str">
            <v>3,08</v>
          </cell>
        </row>
        <row r="217">
          <cell r="A217">
            <v>298</v>
          </cell>
          <cell r="B217" t="str">
            <v>ANEL BORRACHA DN 75 MM, PARA TUBO SERIE REFORCADA ESGOTO PREDIAL</v>
          </cell>
          <cell r="C217" t="str">
            <v xml:space="preserve">UN    </v>
          </cell>
          <cell r="D217" t="str">
            <v>3,09</v>
          </cell>
        </row>
        <row r="218">
          <cell r="A218">
            <v>295</v>
          </cell>
          <cell r="B218" t="str">
            <v>ANEL BORRACHA PARA TUBO ESGOTO PREDIAL DN 40 MM (NBR 5688)</v>
          </cell>
          <cell r="C218" t="str">
            <v xml:space="preserve">UN    </v>
          </cell>
          <cell r="D218" t="str">
            <v>1,84</v>
          </cell>
        </row>
        <row r="219">
          <cell r="A219">
            <v>296</v>
          </cell>
          <cell r="B219" t="str">
            <v>ANEL BORRACHA PARA TUBO ESGOTO PREDIAL DN 50 MM (NBR 5688)</v>
          </cell>
          <cell r="C219" t="str">
            <v xml:space="preserve">UN    </v>
          </cell>
          <cell r="D219" t="str">
            <v>1,91</v>
          </cell>
        </row>
        <row r="220">
          <cell r="A220">
            <v>297</v>
          </cell>
          <cell r="B220" t="str">
            <v>ANEL BORRACHA PARA TUBO ESGOTO PREDIAL DN 75 MM (NBR 5688)</v>
          </cell>
          <cell r="C220" t="str">
            <v xml:space="preserve">UN    </v>
          </cell>
          <cell r="D220" t="str">
            <v>2,70</v>
          </cell>
        </row>
        <row r="221">
          <cell r="A221">
            <v>301</v>
          </cell>
          <cell r="B221" t="str">
            <v>ANEL BORRACHA PARA TUBO ESGOTO PREDIAL, DN 100 MM (NBR 5688)</v>
          </cell>
          <cell r="C221" t="str">
            <v xml:space="preserve">UN    </v>
          </cell>
          <cell r="D221" t="str">
            <v>3,39</v>
          </cell>
        </row>
        <row r="222">
          <cell r="A222">
            <v>300</v>
          </cell>
          <cell r="B222" t="str">
            <v>ANEL BORRACHA, DN 150 MM, PARA TUBO SERIE REFORCADA ESGOTO PREDIAL</v>
          </cell>
          <cell r="C222" t="str">
            <v xml:space="preserve">UN    </v>
          </cell>
          <cell r="D222" t="str">
            <v>14,24</v>
          </cell>
        </row>
        <row r="223">
          <cell r="A223">
            <v>20084</v>
          </cell>
          <cell r="B223" t="str">
            <v>ANEL BORRACHA, DN 40 MM, PARA TUBO SERIE REFORCADA ESGOTO PREDIAL</v>
          </cell>
          <cell r="C223" t="str">
            <v xml:space="preserve">UN    </v>
          </cell>
          <cell r="D223" t="str">
            <v>1,84</v>
          </cell>
        </row>
        <row r="224">
          <cell r="A224">
            <v>20085</v>
          </cell>
          <cell r="B224" t="str">
            <v>ANEL BORRACHA, DN 50 MM, PARA TUBO SERIE REFORCADA ESGOTO PREDIAL</v>
          </cell>
          <cell r="C224" t="str">
            <v xml:space="preserve">UN    </v>
          </cell>
          <cell r="D224" t="str">
            <v>1,71</v>
          </cell>
        </row>
        <row r="225">
          <cell r="A225">
            <v>311</v>
          </cell>
          <cell r="B225" t="str">
            <v>ANEL BORRACHA, PARA TUBO PVC DEFOFO, DN 100 MM (NBR 7665)</v>
          </cell>
          <cell r="C225" t="str">
            <v xml:space="preserve">UN    </v>
          </cell>
          <cell r="D225" t="str">
            <v>11,02</v>
          </cell>
        </row>
        <row r="226">
          <cell r="A226">
            <v>318</v>
          </cell>
          <cell r="B226" t="str">
            <v>ANEL BORRACHA, PARA TUBO PVC DEFOFO, DN 150 MM (NBR 7665)</v>
          </cell>
          <cell r="C226" t="str">
            <v xml:space="preserve">UN    </v>
          </cell>
          <cell r="D226" t="str">
            <v>19,31</v>
          </cell>
        </row>
        <row r="227">
          <cell r="A227">
            <v>319</v>
          </cell>
          <cell r="B227" t="str">
            <v>ANEL BORRACHA, PARA TUBO PVC DEFOFO, DN 200 MM (NBR 7665)</v>
          </cell>
          <cell r="C227" t="str">
            <v xml:space="preserve">UN    </v>
          </cell>
          <cell r="D227" t="str">
            <v>36,46</v>
          </cell>
        </row>
        <row r="228">
          <cell r="A228">
            <v>320</v>
          </cell>
          <cell r="B228" t="str">
            <v>ANEL BORRACHA, PARA TUBO PVC DEFOFO, DN 250 MM (NBR 7665)</v>
          </cell>
          <cell r="C228" t="str">
            <v xml:space="preserve">UN    </v>
          </cell>
          <cell r="D228" t="str">
            <v>115,92</v>
          </cell>
        </row>
        <row r="229">
          <cell r="A229">
            <v>314</v>
          </cell>
          <cell r="B229" t="str">
            <v>ANEL BORRACHA, PARA TUBO PVC DEFOFO, DN 300 MM (NBR 7665)</v>
          </cell>
          <cell r="C229" t="str">
            <v xml:space="preserve">UN    </v>
          </cell>
          <cell r="D229" t="str">
            <v>178,06</v>
          </cell>
        </row>
        <row r="230">
          <cell r="A230">
            <v>303</v>
          </cell>
          <cell r="B230" t="str">
            <v>ANEL BORRACHA, PARA TUBO PVC, REDE COLETOR ESGOTO, DN 100 MM (NBR 7362)</v>
          </cell>
          <cell r="C230" t="str">
            <v xml:space="preserve">UN    </v>
          </cell>
          <cell r="D230" t="str">
            <v>4,62</v>
          </cell>
        </row>
        <row r="231">
          <cell r="A231">
            <v>305</v>
          </cell>
          <cell r="B231" t="str">
            <v>ANEL BORRACHA, PARA TUBO PVC, REDE COLETOR ESGOTO, DN 150 MM (NBR 7362)</v>
          </cell>
          <cell r="C231" t="str">
            <v xml:space="preserve">UN    </v>
          </cell>
          <cell r="D231" t="str">
            <v>12,05</v>
          </cell>
        </row>
        <row r="232">
          <cell r="A232">
            <v>306</v>
          </cell>
          <cell r="B232" t="str">
            <v>ANEL BORRACHA, PARA TUBO PVC, REDE COLETOR ESGOTO, DN 200 MM (NBR 7362)</v>
          </cell>
          <cell r="C232" t="str">
            <v xml:space="preserve">UN    </v>
          </cell>
          <cell r="D232" t="str">
            <v>14,48</v>
          </cell>
        </row>
        <row r="233">
          <cell r="A233">
            <v>307</v>
          </cell>
          <cell r="B233" t="str">
            <v>ANEL BORRACHA, PARA TUBO PVC, REDE COLETOR ESGOTO, DN 250 MM (NBR 7362)</v>
          </cell>
          <cell r="C233" t="str">
            <v xml:space="preserve">UN    </v>
          </cell>
          <cell r="D233" t="str">
            <v>28,59</v>
          </cell>
        </row>
        <row r="234">
          <cell r="A234">
            <v>309</v>
          </cell>
          <cell r="B234" t="str">
            <v>ANEL BORRACHA, PARA TUBO PVC, REDE COLETOR ESGOTO, DN 350 MM (NBR 7362)</v>
          </cell>
          <cell r="C234" t="str">
            <v xml:space="preserve">UN    </v>
          </cell>
          <cell r="D234" t="str">
            <v>58,58</v>
          </cell>
        </row>
        <row r="235">
          <cell r="A235">
            <v>310</v>
          </cell>
          <cell r="B235" t="str">
            <v>ANEL BORRACHA, PARA TUBO PVC, REDE COLETOR ESGOTO, DN 400 MM (NBR 7362)</v>
          </cell>
          <cell r="C235" t="str">
            <v xml:space="preserve">UN    </v>
          </cell>
          <cell r="D235" t="str">
            <v>74,30</v>
          </cell>
        </row>
        <row r="236">
          <cell r="A236">
            <v>328</v>
          </cell>
          <cell r="B236" t="str">
            <v>ANEL BORRACHA, PARA TUBO/CONEXAO PVC PBA, DN 100 MM, PARA REDE AGUA</v>
          </cell>
          <cell r="C236" t="str">
            <v xml:space="preserve">UN    </v>
          </cell>
          <cell r="D236" t="str">
            <v>8,86</v>
          </cell>
        </row>
        <row r="237">
          <cell r="A237">
            <v>325</v>
          </cell>
          <cell r="B237" t="str">
            <v>ANEL BORRACHA, PARA TUBO/CONEXAO PVC PBA, DN 50 MM, PARA REDE AGUA</v>
          </cell>
          <cell r="C237" t="str">
            <v xml:space="preserve">UN    </v>
          </cell>
          <cell r="D237" t="str">
            <v>3,44</v>
          </cell>
        </row>
        <row r="238">
          <cell r="A238">
            <v>20326</v>
          </cell>
          <cell r="B238" t="str">
            <v>ANEL BORRACHA, PARA TUBO/CONEXAO PVC PBA, DN 60 MM, PARA REDE AGUA</v>
          </cell>
          <cell r="C238" t="str">
            <v xml:space="preserve">UN    </v>
          </cell>
          <cell r="D238" t="str">
            <v>9,21</v>
          </cell>
        </row>
        <row r="239">
          <cell r="A239">
            <v>329</v>
          </cell>
          <cell r="B239" t="str">
            <v>ANEL BORRACHA, PARA TUBO/CONEXAO PVC PBA, DN 75 MM, PARA REDE AGUA</v>
          </cell>
          <cell r="C239" t="str">
            <v xml:space="preserve">UN    </v>
          </cell>
          <cell r="D239" t="str">
            <v>11,33</v>
          </cell>
        </row>
        <row r="240">
          <cell r="A240">
            <v>308</v>
          </cell>
          <cell r="B240" t="str">
            <v>ANEL BORRACHA, PARA TUBO, PVC REDE COLETOR ESGOTO, DN 300 MM (NBR 7362)</v>
          </cell>
          <cell r="C240" t="str">
            <v xml:space="preserve">UN    </v>
          </cell>
          <cell r="D240" t="str">
            <v>38,18</v>
          </cell>
        </row>
        <row r="241">
          <cell r="A241">
            <v>39642</v>
          </cell>
          <cell r="B241" t="str">
            <v>ANEL DE BORRACHA PARA VEDACAO DE DUTO PEAD CORRUGADO PARA ELETRICA, DN 1 1/2"</v>
          </cell>
          <cell r="C241" t="str">
            <v xml:space="preserve">UN    </v>
          </cell>
          <cell r="D241" t="str">
            <v>2,32</v>
          </cell>
        </row>
        <row r="242">
          <cell r="A242">
            <v>39641</v>
          </cell>
          <cell r="B242" t="str">
            <v>ANEL DE BORRACHA PARA VEDACAO DE DUTO PEAD CORRUGADO PARA ELETRICA, DN 1 1/4"</v>
          </cell>
          <cell r="C242" t="str">
            <v xml:space="preserve">UN    </v>
          </cell>
          <cell r="D242" t="str">
            <v>1,61</v>
          </cell>
        </row>
        <row r="243">
          <cell r="A243">
            <v>39643</v>
          </cell>
          <cell r="B243" t="str">
            <v>ANEL DE BORRACHA PARA VEDACAO DE DUTO PEAD CORRUGADO PARA ELETRICA, DN 2"</v>
          </cell>
          <cell r="C243" t="str">
            <v xml:space="preserve">UN    </v>
          </cell>
          <cell r="D243" t="str">
            <v>6,44</v>
          </cell>
        </row>
        <row r="244">
          <cell r="A244">
            <v>39644</v>
          </cell>
          <cell r="B244" t="str">
            <v>ANEL DE BORRACHA PARA VEDACAO DE DUTO PEAD CORRUGADO PARA ELETRICA, DN 3"</v>
          </cell>
          <cell r="C244" t="str">
            <v xml:space="preserve">UN    </v>
          </cell>
          <cell r="D244" t="str">
            <v>8,31</v>
          </cell>
        </row>
        <row r="245">
          <cell r="A245">
            <v>39645</v>
          </cell>
          <cell r="B245" t="str">
            <v>ANEL DE BORRACHA PARA VEDACAO DE DUTO PEAD CORRUGADO PARA ELETRICA, DN 4"</v>
          </cell>
          <cell r="C245" t="str">
            <v xml:space="preserve">UN    </v>
          </cell>
          <cell r="D245" t="str">
            <v>10,74</v>
          </cell>
        </row>
        <row r="246">
          <cell r="A246">
            <v>41610</v>
          </cell>
          <cell r="B246" t="str">
            <v>ANEL DE CONCRETO ARMADO COM FUNDO, PARA FOSSA E POCO 1,50 X *0,50* M</v>
          </cell>
          <cell r="C246" t="str">
            <v xml:space="preserve">UN    </v>
          </cell>
          <cell r="D246" t="str">
            <v>362,70</v>
          </cell>
        </row>
        <row r="247">
          <cell r="A247">
            <v>41611</v>
          </cell>
          <cell r="B247" t="str">
            <v>ANEL DE CONCRETO ARMADO COM FUNDO, PARA FOSSA E POCO 2,00 X *0,50* M</v>
          </cell>
          <cell r="C247" t="str">
            <v xml:space="preserve">UN    </v>
          </cell>
          <cell r="D247" t="str">
            <v>571,70</v>
          </cell>
        </row>
        <row r="248">
          <cell r="A248">
            <v>41612</v>
          </cell>
          <cell r="B248" t="str">
            <v>ANEL DE CONCRETO ARMADO COM FUNDO, PARA FOSSA E POCO 2,50 X *0,50* M</v>
          </cell>
          <cell r="C248" t="str">
            <v xml:space="preserve">UN    </v>
          </cell>
          <cell r="D248" t="str">
            <v>802,75</v>
          </cell>
        </row>
        <row r="249">
          <cell r="A249">
            <v>41637</v>
          </cell>
          <cell r="B249" t="str">
            <v>ANEL DE CONCRETO ARMADO, COM FUROS/DRENO PARA SUMIDOURO, D = 0,80 M, H = 0,50 M</v>
          </cell>
          <cell r="C249" t="str">
            <v xml:space="preserve">UN    </v>
          </cell>
          <cell r="D249" t="str">
            <v>75,04</v>
          </cell>
        </row>
        <row r="250">
          <cell r="A250">
            <v>41638</v>
          </cell>
          <cell r="B250" t="str">
            <v>ANEL DE CONCRETO ARMADO, COM FUROS/DRENO PARA SUMIDOURO, D = 1,00 M, H = 0,50M</v>
          </cell>
          <cell r="C250" t="str">
            <v xml:space="preserve">UN    </v>
          </cell>
          <cell r="D250" t="str">
            <v>97,75</v>
          </cell>
        </row>
        <row r="251">
          <cell r="A251">
            <v>41639</v>
          </cell>
          <cell r="B251" t="str">
            <v>ANEL DE CONCRETO ARMADO, COM FUROS/DRENO PARA SUMIDOURO, D = 1,50 M, H = 0,50 M</v>
          </cell>
          <cell r="C251" t="str">
            <v xml:space="preserve">UN    </v>
          </cell>
          <cell r="D251" t="str">
            <v>236,48</v>
          </cell>
        </row>
        <row r="252">
          <cell r="A252">
            <v>11789</v>
          </cell>
          <cell r="B252" t="str">
            <v>ANEL DE DISTRIBUICAO EM ACO GALVANIZADO PARA FIO FE-160</v>
          </cell>
          <cell r="C252" t="str">
            <v xml:space="preserve">UN    </v>
          </cell>
          <cell r="D252" t="str">
            <v>0,76</v>
          </cell>
        </row>
        <row r="253">
          <cell r="A253">
            <v>20975</v>
          </cell>
          <cell r="B253" t="str">
            <v>ANEL DE EXPANSAO EM COBRE, ENGATE RAPIDO 1 1/2", PARA EMPATACAO MANGUEIRA DE COMBATE A INCENDIO PREDIAL</v>
          </cell>
          <cell r="C253" t="str">
            <v xml:space="preserve">UN    </v>
          </cell>
          <cell r="D253" t="str">
            <v>10,22</v>
          </cell>
        </row>
        <row r="254">
          <cell r="A254">
            <v>20976</v>
          </cell>
          <cell r="B254" t="str">
            <v>ANEL DE EXPANSAO EM COBRE, ENGATE RAPIDO 2 1/2", PARA EMPATACAO MANGUEIRA DE COMBATE A INCENDIO PREDIAL</v>
          </cell>
          <cell r="C254" t="str">
            <v xml:space="preserve">UN    </v>
          </cell>
          <cell r="D254" t="str">
            <v>15,44</v>
          </cell>
        </row>
        <row r="255">
          <cell r="A255">
            <v>40340</v>
          </cell>
          <cell r="B255" t="str">
            <v>ANEL DE VEDACAO/JUNTA ELASTICA, H = *16* MM, PARA TUBO DE CONCRETO DN 300 MM</v>
          </cell>
          <cell r="C255" t="str">
            <v xml:space="preserve">UN    </v>
          </cell>
          <cell r="D255" t="str">
            <v>89,77</v>
          </cell>
        </row>
        <row r="256">
          <cell r="A256">
            <v>40341</v>
          </cell>
          <cell r="B256" t="str">
            <v>ANEL DE VEDACAO/JUNTA ELASTICA, H = *16* MM, PARA TUBO DE CONCRETO DN 400 MM</v>
          </cell>
          <cell r="C256" t="str">
            <v xml:space="preserve">UN    </v>
          </cell>
          <cell r="D256" t="str">
            <v>106,30</v>
          </cell>
        </row>
        <row r="257">
          <cell r="A257">
            <v>40342</v>
          </cell>
          <cell r="B257" t="str">
            <v>ANEL DE VEDACAO/JUNTA ELASTICA, H = *16* MM, PARA TUBO DE CONCRETO DN 500 MM</v>
          </cell>
          <cell r="C257" t="str">
            <v xml:space="preserve">UN    </v>
          </cell>
          <cell r="D257" t="str">
            <v>134,76</v>
          </cell>
        </row>
        <row r="258">
          <cell r="A258">
            <v>40343</v>
          </cell>
          <cell r="B258" t="str">
            <v>ANEL DE VEDACAO/JUNTA ELASTICA, H = *16* MM, PARA TUBO DE CONCRETO DN 600 MM</v>
          </cell>
          <cell r="C258" t="str">
            <v xml:space="preserve">UN    </v>
          </cell>
          <cell r="D258" t="str">
            <v>165,33</v>
          </cell>
        </row>
        <row r="259">
          <cell r="A259">
            <v>40344</v>
          </cell>
          <cell r="B259" t="str">
            <v>ANEL DE VEDACAO/JUNTA ELASTICA, H = *18* MM, PARA TUBO DE CONCRETO DN 700 MM</v>
          </cell>
          <cell r="C259" t="str">
            <v xml:space="preserve">UN    </v>
          </cell>
          <cell r="D259" t="str">
            <v>174,81</v>
          </cell>
        </row>
        <row r="260">
          <cell r="A260">
            <v>40345</v>
          </cell>
          <cell r="B260" t="str">
            <v>ANEL DE VEDACAO/JUNTA ELASTICA, H = *19* MM, PARA TUBO DE CONCRETO DN 800 MM</v>
          </cell>
          <cell r="C260" t="str">
            <v xml:space="preserve">UN    </v>
          </cell>
          <cell r="D260" t="str">
            <v>218,25</v>
          </cell>
        </row>
        <row r="261">
          <cell r="A261">
            <v>40346</v>
          </cell>
          <cell r="B261" t="str">
            <v>ANEL DE VEDACAO/JUNTA ELASTICA, H = *19* MM, PARA TUBO DE CONCRETO DN 900 MM</v>
          </cell>
          <cell r="C261" t="str">
            <v xml:space="preserve">UN    </v>
          </cell>
          <cell r="D261" t="str">
            <v>205,32</v>
          </cell>
        </row>
        <row r="262">
          <cell r="A262">
            <v>40347</v>
          </cell>
          <cell r="B262" t="str">
            <v>ANEL DE VEDACAO/JUNTA ELASTICA, H = *21* MM, PARA TUBO DE CONCRETO DN 1000 MM</v>
          </cell>
          <cell r="C262" t="str">
            <v xml:space="preserve">UN    </v>
          </cell>
          <cell r="D262" t="str">
            <v>253,86</v>
          </cell>
        </row>
        <row r="263">
          <cell r="A263">
            <v>38840</v>
          </cell>
          <cell r="B263" t="str">
            <v>ANEL DESLIZANTE / TRADICIONAL, METALICO, PARA TUBO PEX, DN 16 MM</v>
          </cell>
          <cell r="C263" t="str">
            <v xml:space="preserve">UN    </v>
          </cell>
          <cell r="D263" t="str">
            <v>2,70</v>
          </cell>
        </row>
        <row r="264">
          <cell r="A264">
            <v>38841</v>
          </cell>
          <cell r="B264" t="str">
            <v>ANEL DESLIZANTE / TRADICIONAL, METALICO, PARA TUBO PEX, DN 20 MM</v>
          </cell>
          <cell r="C264" t="str">
            <v xml:space="preserve">UN    </v>
          </cell>
          <cell r="D264" t="str">
            <v>3,00</v>
          </cell>
        </row>
        <row r="265">
          <cell r="A265">
            <v>38842</v>
          </cell>
          <cell r="B265" t="str">
            <v>ANEL DESLIZANTE / TRADICIONAL, METALICO, PARA TUBO PEX, DN 25 MM</v>
          </cell>
          <cell r="C265" t="str">
            <v xml:space="preserve">UN    </v>
          </cell>
          <cell r="D265" t="str">
            <v>5,93</v>
          </cell>
        </row>
        <row r="266">
          <cell r="A266">
            <v>38843</v>
          </cell>
          <cell r="B266" t="str">
            <v>ANEL DESLIZANTE / TRADICIONAL, METALICO, PARA TUBO PEX, DN 32 MM</v>
          </cell>
          <cell r="C266" t="str">
            <v xml:space="preserve">UN    </v>
          </cell>
          <cell r="D266" t="str">
            <v>9,26</v>
          </cell>
        </row>
        <row r="267">
          <cell r="A267">
            <v>43424</v>
          </cell>
          <cell r="B267" t="str">
            <v>ANEL EM CONCRETO ARMADO, LISO,  PARA FOSSAS SEPTICAS E SUMIDOUROS, COM FUNDO, DIAMETRO INTERNO DE 1,20 M E ALTURA DE 0,50 M</v>
          </cell>
          <cell r="C267" t="str">
            <v xml:space="preserve">UN    </v>
          </cell>
          <cell r="D267" t="str">
            <v>303,89</v>
          </cell>
        </row>
        <row r="268">
          <cell r="A268">
            <v>43426</v>
          </cell>
          <cell r="B268" t="str">
            <v>ANEL EM CONCRETO ARMADO, LISO, PARA FOSSAS SEPTICAS E SUMIDOUROS, COM FUNDO, DIAMETRO INTERNO DE 3,00 M E ALTURA DE 0,50 M</v>
          </cell>
          <cell r="C268" t="str">
            <v xml:space="preserve">UN    </v>
          </cell>
          <cell r="D268" t="str">
            <v>1.048,11</v>
          </cell>
        </row>
        <row r="269">
          <cell r="A269">
            <v>12565</v>
          </cell>
          <cell r="B269" t="str">
            <v>ANEL EM CONCRETO ARMADO, LISO, PARA FOSSAS SEPTICAS E SUMIDOUROS, SEM FUNDO, DIAMETRO INTERNO DE 2,00 M E ALTURA DE 0,50 M</v>
          </cell>
          <cell r="C269" t="str">
            <v xml:space="preserve">UN    </v>
          </cell>
          <cell r="D269" t="str">
            <v>367,56</v>
          </cell>
        </row>
        <row r="270">
          <cell r="A270">
            <v>12567</v>
          </cell>
          <cell r="B270" t="str">
            <v>ANEL EM CONCRETO ARMADO, LISO, PARA FOSSAS SEPTICAS E SUMIDOUROS, SEM FUNDO, DIAMETRO INTERNO DE 2,50 M E ALTURA DE 0,50 M</v>
          </cell>
          <cell r="C270" t="str">
            <v xml:space="preserve">UN    </v>
          </cell>
          <cell r="D270" t="str">
            <v>493,69</v>
          </cell>
        </row>
        <row r="271">
          <cell r="A271">
            <v>12568</v>
          </cell>
          <cell r="B271" t="str">
            <v>ANEL EM CONCRETO ARMADO, LISO, PARA FOSSAS SEPTICAS E SUMIDOUROS, SEM FUNDO, DIAMETRO INTERNO DE 3,00 M E ALTURA DE 0,50 M</v>
          </cell>
          <cell r="C271" t="str">
            <v xml:space="preserve">UN    </v>
          </cell>
          <cell r="D271" t="str">
            <v>691,17</v>
          </cell>
        </row>
        <row r="272">
          <cell r="A272">
            <v>43441</v>
          </cell>
          <cell r="B272" t="str">
            <v>ANEL EM CONCRETO ARMADO, LISO, PARA POCOS DE INSPECAO, COM FUNDO, DIAMETRO INTERNO DE 0,60 M E ALTURA DE 0,50 M</v>
          </cell>
          <cell r="C272" t="str">
            <v xml:space="preserve">UN    </v>
          </cell>
          <cell r="D272" t="str">
            <v>88,86</v>
          </cell>
        </row>
        <row r="273">
          <cell r="A273">
            <v>43423</v>
          </cell>
          <cell r="B273" t="str">
            <v>ANEL EM CONCRETO ARMADO, LISO, PARA POCOS DE INSPECAO, SEM FUNDO, DIAMETRO INTERNO DE 0,60 M E ALTURA DE 0,20 M</v>
          </cell>
          <cell r="C273" t="str">
            <v xml:space="preserve">UN    </v>
          </cell>
          <cell r="D273" t="str">
            <v>41,47</v>
          </cell>
        </row>
        <row r="274">
          <cell r="A274">
            <v>12532</v>
          </cell>
          <cell r="B274" t="str">
            <v>ANEL EM CONCRETO ARMADO, LISO, PARA POCOS DE INSPECAO, SEM FUNDO, DIAMETRO INTERNO DE 0,60 M E ALTURA DE 0,50 M</v>
          </cell>
          <cell r="C274" t="str">
            <v xml:space="preserve">UN    </v>
          </cell>
          <cell r="D274" t="str">
            <v>63,95</v>
          </cell>
        </row>
        <row r="275">
          <cell r="A275">
            <v>43444</v>
          </cell>
          <cell r="B275" t="str">
            <v>ANEL EM CONCRETO ARMADO, LISO, PARA POCOS DE VISITA, POCOS DE INSPECAO, FOSSAS SEPTICAS E SUMIDOUROS, COM FUNDO, DIAMETRO INTERNO DE 1,20 M E ALTURA DE 0,75 M</v>
          </cell>
          <cell r="C275" t="str">
            <v xml:space="preserve">UN    </v>
          </cell>
          <cell r="D275" t="str">
            <v>214,75</v>
          </cell>
        </row>
        <row r="276">
          <cell r="A276">
            <v>12551</v>
          </cell>
          <cell r="B276" t="str">
            <v>ANEL EM CONCRETO ARMADO, LISO, PARA POCOS DE VISITA, POCOS DE INSPECAO, FOSSAS SEPTICAS E SUMIDOUROS, SEM FUNDO, DIAMETRO INTERNO DE 1,20 M E ALTURA DE 0,50 M</v>
          </cell>
          <cell r="C276" t="str">
            <v xml:space="preserve">UN    </v>
          </cell>
          <cell r="D276" t="str">
            <v>153,22</v>
          </cell>
        </row>
        <row r="277">
          <cell r="A277">
            <v>43442</v>
          </cell>
          <cell r="B277" t="str">
            <v>ANEL EM CONCRETO ARMADO, LISO, PARA POCOS DE VISITAS, POCOS DE INSPECAO, FOSSAS SEPTICAS E SUMIDOUROS, COM FUNDO, DIAMETRO INTERNO DE 0,80 M E ALTURA DE 0,50 M</v>
          </cell>
          <cell r="C277" t="str">
            <v xml:space="preserve">UN    </v>
          </cell>
          <cell r="D277" t="str">
            <v>118,48</v>
          </cell>
        </row>
        <row r="278">
          <cell r="A278">
            <v>43443</v>
          </cell>
          <cell r="B278" t="str">
            <v>ANEL EM CONCRETO ARMADO, LISO, PARA POCOS DE VISITAS, POCOS DE INSPECAO, FOSSAS SEPTICAS E SUMIDOUROS, COM FUNDO, DIAMETRO INTERNO DE 1,00 M E ALTURA DE 0,50 M</v>
          </cell>
          <cell r="C278" t="str">
            <v xml:space="preserve">UN    </v>
          </cell>
          <cell r="D278" t="str">
            <v>155,51</v>
          </cell>
        </row>
        <row r="279">
          <cell r="A279">
            <v>12544</v>
          </cell>
          <cell r="B279" t="str">
            <v>ANEL EM CONCRETO ARMADO, LISO, PARA POCOS DE VISITAS, POCOS DE INSPECAO, FOSSAS SEPTICAS E SUMIDOUROS, SEM FUNDO, DIAMETRO INTERNO DE 0,80 M E ALTURA DE 0,50 M</v>
          </cell>
          <cell r="C279" t="str">
            <v xml:space="preserve">UN    </v>
          </cell>
          <cell r="D279" t="str">
            <v>83,92</v>
          </cell>
        </row>
        <row r="280">
          <cell r="A280">
            <v>12547</v>
          </cell>
          <cell r="B280" t="str">
            <v>ANEL EM CONCRETO ARMADO, LISO, PARA POCOS DE VISITAS, POCOS DE INSPECAO, FOSSAS SEPTICAS E SUMIDOUROS, SEM FUNDO, DIAMETRO INTERNO DE 1,00 M E ALTURA DE 0,50 M</v>
          </cell>
          <cell r="C280" t="str">
            <v xml:space="preserve">UN    </v>
          </cell>
          <cell r="D280" t="str">
            <v>112,87</v>
          </cell>
        </row>
        <row r="281">
          <cell r="A281">
            <v>43445</v>
          </cell>
          <cell r="B281" t="str">
            <v>ANEL EM CONCRETO ARMADO, LISO, PARA, POCOS DE VISITA, POCOS DE INSPECAO, FOSSAS SEPTICAS E SUMIDOUROS, COM FUNDO, DIAMETRO INTERNO DE 1,50 M E ALTURA DE 1,00 M</v>
          </cell>
          <cell r="C281" t="str">
            <v xml:space="preserve">UN    </v>
          </cell>
          <cell r="D281" t="str">
            <v>296,21</v>
          </cell>
        </row>
        <row r="282">
          <cell r="A282">
            <v>12563</v>
          </cell>
          <cell r="B282" t="str">
            <v>ANEL EM CONCRETO ARMADO, LISO, PARA, POCOS DE VISITA, POCOS DE INSPECAO, FOSSAS SEPTICAS E SUMIDOUROS, SEM FUNDO, DIAMETRO INTERNO DE 1,50 M E ALTURA DE 0,50 M</v>
          </cell>
          <cell r="C282" t="str">
            <v xml:space="preserve">UN    </v>
          </cell>
          <cell r="D282" t="str">
            <v>211,93</v>
          </cell>
        </row>
        <row r="283">
          <cell r="A283">
            <v>43425</v>
          </cell>
          <cell r="B283" t="str">
            <v>ANEL EM CONCRETO ARMADO, PERFURADO,  PARA FOSSAS SEPTICAS E SUMIDOUROS, SEM FUNDO, DIAMETRO INTERNO DE 1,20 M E ALTURA DE 0,50 M</v>
          </cell>
          <cell r="C283" t="str">
            <v xml:space="preserve">UN    </v>
          </cell>
          <cell r="D283" t="str">
            <v>133,29</v>
          </cell>
        </row>
        <row r="284">
          <cell r="A284">
            <v>43446</v>
          </cell>
          <cell r="B284" t="str">
            <v>ANEL EM CONCRETO ARMADO, PERFURADO, PARA FOSSAS SEPTICAS E SUMIDOUROS, SEM FUNDO, DIAMETRO INTERNO DE 2,00 M E ALTURA DE 0,50 M</v>
          </cell>
          <cell r="C284" t="str">
            <v xml:space="preserve">UN    </v>
          </cell>
          <cell r="D284" t="str">
            <v>281,40</v>
          </cell>
        </row>
        <row r="285">
          <cell r="A285">
            <v>43447</v>
          </cell>
          <cell r="B285" t="str">
            <v>ANEL EM CONCRETO ARMADO, PERFURADO, PARA FOSSAS SEPTICAS E SUMIDOUROS, SEM FUNDO, DIAMETRO INTERNO DE 2,50 M E ALTURA DE 0,50 M</v>
          </cell>
          <cell r="C285" t="str">
            <v xml:space="preserve">UN    </v>
          </cell>
          <cell r="D285" t="str">
            <v>345,58</v>
          </cell>
        </row>
        <row r="286">
          <cell r="A286">
            <v>43448</v>
          </cell>
          <cell r="B286" t="str">
            <v>ANEL EM CONCRETO ARMADO, PERFURADO, PARA FOSSAS SEPTICAS E SUMIDOUROS, SEM FUNDO, DIAMETRO INTERNO DE 3,00 M E ALTURA DE 0,50 M</v>
          </cell>
          <cell r="C286" t="str">
            <v xml:space="preserve">UN    </v>
          </cell>
          <cell r="D286" t="str">
            <v>483,82</v>
          </cell>
        </row>
        <row r="287">
          <cell r="A287">
            <v>13761</v>
          </cell>
          <cell r="B287" t="str">
            <v>APARELHO CORTE OXI-ACETILENO PARA SOLDA E CORTE CONTENDO MACARICO SOLDA, BICO DE CORTE, CILINDROS, REGULADORES, MANGUEIRAS E CARRINHO</v>
          </cell>
          <cell r="C287" t="str">
            <v xml:space="preserve">UN    </v>
          </cell>
          <cell r="D287" t="str">
            <v>2.826,96</v>
          </cell>
        </row>
        <row r="288">
          <cell r="A288">
            <v>12888</v>
          </cell>
          <cell r="B288" t="str">
            <v>APARELHO DE APOIO DE NEOPRENE FRETADO, 60 X 45 X 7,6 CM, COM FRETAGEM DE ACO DE 4 MM INTERCALADAS COM ELASTOMERO DE 11 MM E REVESTIMENTO FINAL COM ELASTOMERO DE 6 MM</v>
          </cell>
          <cell r="C288" t="str">
            <v xml:space="preserve">DM3   </v>
          </cell>
          <cell r="D288" t="str">
            <v>96,72</v>
          </cell>
        </row>
        <row r="289">
          <cell r="A289">
            <v>12889</v>
          </cell>
          <cell r="B289" t="str">
            <v>APARELHO DE APOIO DE NEOPRENE SIMPLES/ NAO FRETADO, 100 X 100 CM, ESPESSURA 6,3 MM</v>
          </cell>
          <cell r="C289" t="str">
            <v xml:space="preserve">DM3   </v>
          </cell>
          <cell r="D289" t="str">
            <v>63,16</v>
          </cell>
        </row>
        <row r="290">
          <cell r="A290">
            <v>4814</v>
          </cell>
          <cell r="B290" t="str">
            <v>APARELHO SINALIZADOR LUMINOSO COM LED, PARA SAIDA GARAGEM, COM 2 LENTES EM POLICARBONATO, BIVOLT (INCLUI SUPORTE DE FIXACAO)</v>
          </cell>
          <cell r="C290" t="str">
            <v xml:space="preserve">UN    </v>
          </cell>
          <cell r="D290" t="str">
            <v>99,16</v>
          </cell>
        </row>
        <row r="291">
          <cell r="A291">
            <v>25967</v>
          </cell>
          <cell r="B291" t="str">
            <v>APOIO DO PORTA DENTE PARA FRESADORA DE ASFALTO</v>
          </cell>
          <cell r="C291" t="str">
            <v xml:space="preserve">UN    </v>
          </cell>
          <cell r="D291" t="str">
            <v>1.691,85</v>
          </cell>
        </row>
        <row r="292">
          <cell r="A292">
            <v>6122</v>
          </cell>
          <cell r="B292" t="str">
            <v>APONTADOR OU APROPRIADOR DE MAO DE OBRA</v>
          </cell>
          <cell r="C292" t="str">
            <v xml:space="preserve">H     </v>
          </cell>
          <cell r="D292" t="str">
            <v>13,25</v>
          </cell>
        </row>
        <row r="293">
          <cell r="A293">
            <v>40810</v>
          </cell>
          <cell r="B293" t="str">
            <v>APONTADOR OU APROPRIADOR DE MAO DE OBRA (MENSALISTA)</v>
          </cell>
          <cell r="C293" t="str">
            <v xml:space="preserve">MES   </v>
          </cell>
          <cell r="D293" t="str">
            <v>2.310,01</v>
          </cell>
        </row>
        <row r="294">
          <cell r="A294">
            <v>21100</v>
          </cell>
          <cell r="B294" t="str">
            <v>AQUECEDOR DE AGUA A GAS GLP/GN COM CAPACIDADE DE ARMAZENAMENTO DE 50 A 80 L</v>
          </cell>
          <cell r="C294" t="str">
            <v xml:space="preserve">UN    </v>
          </cell>
          <cell r="D294" t="str">
            <v>2.625,92</v>
          </cell>
        </row>
        <row r="295">
          <cell r="A295">
            <v>11816</v>
          </cell>
          <cell r="B295" t="str">
            <v>AQUECEDOR DE AGUA ELETRICO  RESERVATORIO DE 100 L CILINDRICO EM COBRE, REFORCADO COM ACO CARBONO, MONOFASICO, TENSAO NOMINAL 220 V</v>
          </cell>
          <cell r="C295" t="str">
            <v xml:space="preserve">UN    </v>
          </cell>
          <cell r="D295" t="str">
            <v>2.800,00</v>
          </cell>
        </row>
        <row r="296">
          <cell r="A296">
            <v>11814</v>
          </cell>
          <cell r="B296" t="str">
            <v>AQUECEDOR DE AGUA ELETRICO  RESERVATORIO DE 500 L CILINDRICO EM COBRE, REFORCADO COM ACO CARBONO, MONOFASICO, TENSAO NOMINAL 220 V</v>
          </cell>
          <cell r="C296" t="str">
            <v xml:space="preserve">UN    </v>
          </cell>
          <cell r="D296" t="str">
            <v>6.094,89</v>
          </cell>
        </row>
        <row r="297">
          <cell r="A297">
            <v>14186</v>
          </cell>
          <cell r="B297" t="str">
            <v>AQUECEDOR DE AGUA ELETRICO  RESERVATORIO DE 500 L CILINDRICO EM COBRE, REFORCADO COM ACO CARBONO, TRIFASICO, TENSAO NOMINAL 220/380/400 V, POTENCIA 24 KW</v>
          </cell>
          <cell r="C297" t="str">
            <v xml:space="preserve">UN    </v>
          </cell>
          <cell r="D297" t="str">
            <v>7.652,96</v>
          </cell>
        </row>
        <row r="298">
          <cell r="A298">
            <v>14185</v>
          </cell>
          <cell r="B298" t="str">
            <v>AQUECEDOR DE AGUA ELETRICO  RESERVATORIO DE 700 L CILINDRICO EM COBRE, REFORCADO COM ACO CARBONO, MONOFASICO, TENSAO NOMINAL 220 V</v>
          </cell>
          <cell r="C298" t="str">
            <v xml:space="preserve">UN    </v>
          </cell>
          <cell r="D298" t="str">
            <v>9.913,57</v>
          </cell>
        </row>
        <row r="299">
          <cell r="A299">
            <v>11811</v>
          </cell>
          <cell r="B299" t="str">
            <v>AQUECEDOR DE AGUA ELETRICO HORIZONTAL, RESERVATORIO DE 200 L CILINDRICO EM COBRE, REFORCADO COM ACO CARBONO, MONOFASICO, TENSAO NOMINAL 220 V</v>
          </cell>
          <cell r="C299" t="str">
            <v xml:space="preserve">UN    </v>
          </cell>
          <cell r="D299" t="str">
            <v>3.790,57</v>
          </cell>
        </row>
        <row r="300">
          <cell r="A300">
            <v>26038</v>
          </cell>
          <cell r="B300" t="str">
            <v>AQUECEDOR DE OLEO BPF (FLUIDO) TERMICO, CAPACIDADE DE 300.000 KCAL/H</v>
          </cell>
          <cell r="C300" t="str">
            <v xml:space="preserve">UN    </v>
          </cell>
          <cell r="D300" t="str">
            <v>229.600,99</v>
          </cell>
        </row>
        <row r="301">
          <cell r="A301">
            <v>34482</v>
          </cell>
          <cell r="B301" t="str">
            <v>AQUECEDOR SOLAR  CAPACIDADE DO RESERVATORIO 800 L, INCLUI 8 PLACAS COLETORAS DE 1,42 M2</v>
          </cell>
          <cell r="C301" t="str">
            <v xml:space="preserve">UN    </v>
          </cell>
          <cell r="D301" t="str">
            <v>5.568,10</v>
          </cell>
        </row>
        <row r="302">
          <cell r="A302">
            <v>34469</v>
          </cell>
          <cell r="B302" t="str">
            <v>AQUECEDOR SOLAR CAPACIDADE DO RESERVATORIO 1000 L, INCLUI 10 PLACAS COLETORAS DE 1,42 M2</v>
          </cell>
          <cell r="C302" t="str">
            <v xml:space="preserve">UN    </v>
          </cell>
          <cell r="D302" t="str">
            <v>8.613,16</v>
          </cell>
        </row>
        <row r="303">
          <cell r="A303">
            <v>34472</v>
          </cell>
          <cell r="B303" t="str">
            <v>AQUECEDOR SOLAR CAPACIDADE DO RESERVATORIO 200 L, INCLUI 2 PLACAS COLETORAS DE 1,42 M2</v>
          </cell>
          <cell r="C303" t="str">
            <v xml:space="preserve">UN    </v>
          </cell>
          <cell r="D303" t="str">
            <v>2.650,00</v>
          </cell>
        </row>
        <row r="304">
          <cell r="A304">
            <v>34476</v>
          </cell>
          <cell r="B304" t="str">
            <v>AQUECEDOR SOLAR CAPACIDADE DO RESERVATORIO 400L, INCLUI 4 PLACAS COLETORAS DE 1,42 M2</v>
          </cell>
          <cell r="C304" t="str">
            <v xml:space="preserve">UN    </v>
          </cell>
          <cell r="D304" t="str">
            <v>4.492,12</v>
          </cell>
        </row>
        <row r="305">
          <cell r="A305">
            <v>34477</v>
          </cell>
          <cell r="B305" t="str">
            <v>AQUECEDOR SOLAR CAPACIDADE DO RESERVATORIO 600 L, INCLUI 6 PLACAS COLETORAS DE 1,42 M2</v>
          </cell>
          <cell r="C305" t="str">
            <v xml:space="preserve">UN    </v>
          </cell>
          <cell r="D305" t="str">
            <v>5.961,92</v>
          </cell>
        </row>
        <row r="306">
          <cell r="A306">
            <v>42425</v>
          </cell>
          <cell r="B306" t="str">
            <v>AR CONDICIONADO SPLIT INVERTER, HI-WALL (PAREDE), 12000 BTU/H, CICLO FRIO, 60HZ, CLASSIFICACAO A (SELO PROCEL), GAS HFC, CONTROLE S/FIO</v>
          </cell>
          <cell r="C306" t="str">
            <v xml:space="preserve">UN    </v>
          </cell>
          <cell r="D306" t="str">
            <v>1.866,68</v>
          </cell>
        </row>
        <row r="307">
          <cell r="A307">
            <v>42422</v>
          </cell>
          <cell r="B307" t="str">
            <v>AR CONDICIONADO SPLIT INVERTER, HI-WALL (PAREDE), 18000 BTU/H, CICLO FRIO, 60HZ, CLASSIFICACAO A (SELO PROCEL), GAS HFC, CONTROLE S/FIO</v>
          </cell>
          <cell r="C307" t="str">
            <v xml:space="preserve">UN    </v>
          </cell>
          <cell r="D307" t="str">
            <v>2.771,15</v>
          </cell>
        </row>
        <row r="308">
          <cell r="A308">
            <v>43184</v>
          </cell>
          <cell r="B308" t="str">
            <v>AR CONDICIONADO SPLIT INVERTER, HI-WALL (PAREDE), 24000 BTU/H, CICLO FRIO, 60HZ, CLASSIFICACAO A - SELO PROCEL, GAS HFC, CONTROLE S/FIO</v>
          </cell>
          <cell r="C308" t="str">
            <v xml:space="preserve">UN    </v>
          </cell>
          <cell r="D308" t="str">
            <v>3.829,99</v>
          </cell>
        </row>
        <row r="309">
          <cell r="A309">
            <v>42424</v>
          </cell>
          <cell r="B309" t="str">
            <v>AR CONDICIONADO SPLIT INVERTER, HI-WALL (PAREDE), 9000 BTU/H, CICLO FRIO, 60HZ, CLASSIFICACAO A (SELO PROCEL), GAS HFC, CONTROLE S/FIO</v>
          </cell>
          <cell r="C309" t="str">
            <v xml:space="preserve">UN    </v>
          </cell>
          <cell r="D309" t="str">
            <v>1.667,11</v>
          </cell>
        </row>
        <row r="310">
          <cell r="A310">
            <v>42421</v>
          </cell>
          <cell r="B310" t="str">
            <v>AR CONDICIONADO SPLIT INVERTER, PISO TETO, APRESENTANDO ENTRE 54000 E 58000 BTU/H, CICLO FRIO, 60HZ, CLASSIFICACAO ENERGETICA A OU B (SELO PROCEL), GAS HFC, CONTROLE S/FIO</v>
          </cell>
          <cell r="C310" t="str">
            <v xml:space="preserve">UN    </v>
          </cell>
          <cell r="D310" t="str">
            <v>15.178,84</v>
          </cell>
        </row>
        <row r="311">
          <cell r="A311">
            <v>42416</v>
          </cell>
          <cell r="B311" t="str">
            <v>AR CONDICIONADO SPLIT INVERTER, PISO TETO, 18000 BTU/H, CICLO FRIO, 60HZ, CLASSIFICACAO ENERGETICA A OU B (SELO PROCEL), GAS HFC, CONTROLE S/FIO</v>
          </cell>
          <cell r="C311" t="str">
            <v xml:space="preserve">UN    </v>
          </cell>
          <cell r="D311" t="str">
            <v>7.186,71</v>
          </cell>
        </row>
        <row r="312">
          <cell r="A312">
            <v>42417</v>
          </cell>
          <cell r="B312" t="str">
            <v>AR CONDICIONADO SPLIT INVERTER, PISO TETO, 24000 BTU/H, CICLO FRIO, 60HZ, CLASSIFICACAO ENERGETICA A OU B (SELO PROCEL), GAS HFC, CONTROLE S/FIO</v>
          </cell>
          <cell r="C312" t="str">
            <v xml:space="preserve">UN    </v>
          </cell>
          <cell r="D312" t="str">
            <v>8.056,89</v>
          </cell>
        </row>
        <row r="313">
          <cell r="A313">
            <v>42419</v>
          </cell>
          <cell r="B313" t="str">
            <v>AR CONDICIONADO SPLIT INVERTER, PISO TETO, 36000 BTU/H, CICLO FRIO, 60HZ, CLASSIFICACAO ENERGETICA A OU B (SELO PROCEL), GAS HFC, CONTROLE S/FIO</v>
          </cell>
          <cell r="C313" t="str">
            <v xml:space="preserve">UN    </v>
          </cell>
          <cell r="D313" t="str">
            <v>9.102,58</v>
          </cell>
        </row>
        <row r="314">
          <cell r="A314">
            <v>42420</v>
          </cell>
          <cell r="B314" t="str">
            <v>AR CONDICIONADO SPLIT INVERTER, PISO TETO, 48000 BTU/H, CICLO FRIO, 60HZ, CLASSIFICACAO ENERGETICA A OU B (SELO PROCEL), GAS HFC, CONTROLE S/FIO</v>
          </cell>
          <cell r="C314" t="str">
            <v xml:space="preserve">UN    </v>
          </cell>
          <cell r="D314" t="str">
            <v>12.510,82</v>
          </cell>
        </row>
        <row r="315">
          <cell r="A315">
            <v>43195</v>
          </cell>
          <cell r="B315" t="str">
            <v>AR CONDICIONADO SPLIT ON/OFF, CASSETE (TETO), FRIO 4 VIAS 18000 BTUS/H, CLASSIFICACAO ENERGETICA C - SELO PROCEL, GAS HFC, CONTROLE S/ FIO</v>
          </cell>
          <cell r="C315" t="str">
            <v xml:space="preserve">UN    </v>
          </cell>
          <cell r="D315" t="str">
            <v>4.405,24</v>
          </cell>
        </row>
        <row r="316">
          <cell r="A316">
            <v>43196</v>
          </cell>
          <cell r="B316" t="str">
            <v>AR CONDICIONADO SPLIT ON/OFF, CASSETE (TETO), FRIO 4 VIAS 24000 BTUS/H, CLASSIFICACAO ENERGETICA C - SELO PROCEL, GAS HFC, CONTROLE S/ FIO</v>
          </cell>
          <cell r="C316" t="str">
            <v xml:space="preserve">UN    </v>
          </cell>
          <cell r="D316" t="str">
            <v>5.459,66</v>
          </cell>
        </row>
        <row r="317">
          <cell r="A317">
            <v>43198</v>
          </cell>
          <cell r="B317" t="str">
            <v>AR CONDICIONADO SPLIT ON/OFF, CASSETE (TETO), FRIO 4 VIAS 36000 BTUS/H, CLASSIFICACAO ENERGETICA C - SELO PROCEL, GAS HFC, CONTROLE S/ FIO</v>
          </cell>
          <cell r="C317" t="str">
            <v xml:space="preserve">UN    </v>
          </cell>
          <cell r="D317" t="str">
            <v>8.112,92</v>
          </cell>
        </row>
        <row r="318">
          <cell r="A318">
            <v>43199</v>
          </cell>
          <cell r="B318" t="str">
            <v>AR CONDICIONADO SPLIT ON/OFF, CASSETE (TETO), FRIO 4 VIAS 48000 BTUS/H, CLASSIFICACAO ENERGETICA C - SELO PROCEL, GAS HFC, CONTROLE S/ FIO</v>
          </cell>
          <cell r="C318" t="str">
            <v xml:space="preserve">UN    </v>
          </cell>
          <cell r="D318" t="str">
            <v>8.410,21</v>
          </cell>
        </row>
        <row r="319">
          <cell r="A319">
            <v>43200</v>
          </cell>
          <cell r="B319" t="str">
            <v>AR CONDICIONADO SPLIT ON/OFF, CASSETE (TETO), FRIO 4 VIAS 60000 BTUS/H, CLASSIFICACAO ENERGETICA C - SELO PROCEL, GAS HFC, CONTROLE S/ FIO</v>
          </cell>
          <cell r="C319" t="str">
            <v xml:space="preserve">UN    </v>
          </cell>
          <cell r="D319" t="str">
            <v>9.651,33</v>
          </cell>
        </row>
        <row r="320">
          <cell r="A320">
            <v>39556</v>
          </cell>
          <cell r="B320" t="str">
            <v>AR CONDICIONADO SPLIT ON/OFF, CASSETE (TETO), 18000 BTUS/H, CICLO QUENTE/FRIO, 60 HZ, CLASSIFICACAO ENERGETICA C - SELO PROCEL, GAS HFC, CONTROLE S/ FIO</v>
          </cell>
          <cell r="C320" t="str">
            <v xml:space="preserve">UN    </v>
          </cell>
          <cell r="D320" t="str">
            <v>5.271,27</v>
          </cell>
        </row>
        <row r="321">
          <cell r="A321">
            <v>39557</v>
          </cell>
          <cell r="B321" t="str">
            <v>AR CONDICIONADO SPLIT ON/OFF, CASSETE (TETO), 24000 BTUS/H, CICLO QUENTE/FRIO, 60 HZ, CLASSIFICACAO ENERGETICA C - SELO PROCEL, GAS HFC, CONTROLE S/ FIO</v>
          </cell>
          <cell r="C321" t="str">
            <v xml:space="preserve">UN    </v>
          </cell>
          <cell r="D321" t="str">
            <v>5.676,01</v>
          </cell>
        </row>
        <row r="322">
          <cell r="A322">
            <v>39559</v>
          </cell>
          <cell r="B322" t="str">
            <v>AR CONDICIONADO SPLIT ON/OFF, CASSETE (TETO), 36000 BTUS/H, CICLO QUENTE/FRIO, 60 HZ, CLASSIFICACAO ENERGETICA A - SELO PROCEL, GAS HFC, CONTROLE S/ FIO</v>
          </cell>
          <cell r="C322" t="str">
            <v xml:space="preserve">UN    </v>
          </cell>
          <cell r="D322" t="str">
            <v>8.388,05</v>
          </cell>
        </row>
        <row r="323">
          <cell r="A323">
            <v>39560</v>
          </cell>
          <cell r="B323" t="str">
            <v>AR CONDICIONADO SPLIT ON/OFF, CASSETE (TETO), 48000 BTUS/H, CICLO QUENTE/FRIO, 60 HZ, CLASSIFICACAO ENERGETICA A - SELO PROCEL, GAS HFC, CONTROLE S/ FIO</v>
          </cell>
          <cell r="C323" t="str">
            <v xml:space="preserve">UN    </v>
          </cell>
          <cell r="D323" t="str">
            <v>9.704,15</v>
          </cell>
        </row>
        <row r="324">
          <cell r="A324">
            <v>39561</v>
          </cell>
          <cell r="B324" t="str">
            <v>AR CONDICIONADO SPLIT ON/OFF, CASSETE (TETO), 60000 BTUS/H, CICLO QUENTE/FRIO, 60 HZ, CLASSIFICACAO ENERGETICA A - SELO PROCEL, GAS HFC, CONTROLE S/ FIO</v>
          </cell>
          <cell r="C324" t="str">
            <v xml:space="preserve">UN    </v>
          </cell>
          <cell r="D324" t="str">
            <v>10.151,78</v>
          </cell>
        </row>
        <row r="325">
          <cell r="A325">
            <v>43190</v>
          </cell>
          <cell r="B325" t="str">
            <v>AR CONDICIONADO SPLIT ON/OFF, HI-WALL (PAREDE), 12000 BTUS/H, CICLO FRIO, 60 HZ, CLASSIFICACAO ENERGETICA A - SELO PROCEL, GAS HFC, CONTROLE S/ FIO</v>
          </cell>
          <cell r="C325" t="str">
            <v xml:space="preserve">UN    </v>
          </cell>
          <cell r="D325" t="str">
            <v>1.498,13</v>
          </cell>
        </row>
        <row r="326">
          <cell r="A326">
            <v>39555</v>
          </cell>
          <cell r="B326" t="str">
            <v>AR CONDICIONADO SPLIT ON/OFF, HI-WALL (PAREDE), 12000 BTUS/H, CICLO QUENTE/FRIO, 60 HZ, CLASSIFICACAO ENERGETICA A - SELO PROCEL, GAS HFC, CONTROLE S/ FIO</v>
          </cell>
          <cell r="C326" t="str">
            <v xml:space="preserve">UN    </v>
          </cell>
          <cell r="D326" t="str">
            <v>1.620,59</v>
          </cell>
        </row>
        <row r="327">
          <cell r="A327">
            <v>43191</v>
          </cell>
          <cell r="B327" t="str">
            <v>AR CONDICIONADO SPLIT ON/OFF, HI-WALL (PAREDE), 18000 BTUS/H, CICLO FRIO, 60 HZ, CLASSIFICACAO ENERGETICA A - SELO PROCEL, GAS HFC, CONTROLE S/ FIO</v>
          </cell>
          <cell r="C327" t="str">
            <v xml:space="preserve">UN    </v>
          </cell>
          <cell r="D327" t="str">
            <v>2.155,61</v>
          </cell>
        </row>
        <row r="328">
          <cell r="A328">
            <v>39548</v>
          </cell>
          <cell r="B328" t="str">
            <v>AR CONDICIONADO SPLIT ON/OFF, HI-WALL (PAREDE), 18000 BTUS/H, CICLO QUENTE/FRIO, 60 HZ, CLASSIFICACAO ENERGETICA A - SELO PROCEL, GAS HFC, CONTROLE S/ FIO</v>
          </cell>
          <cell r="C328" t="str">
            <v xml:space="preserve">UN    </v>
          </cell>
          <cell r="D328" t="str">
            <v>2.403,84</v>
          </cell>
        </row>
        <row r="329">
          <cell r="A329">
            <v>43192</v>
          </cell>
          <cell r="B329" t="str">
            <v>AR CONDICIONADO SPLIT ON/OFF, HI-WALL (PAREDE), 24000 BTUS/H, CICLO FRIO, 60 HZ, CLASSIFICACAO ENERGETICA A - SELO PROCEL, GAS HFC, CONTROLE S/ FIO</v>
          </cell>
          <cell r="C329" t="str">
            <v xml:space="preserve">UN    </v>
          </cell>
          <cell r="D329" t="str">
            <v>2.823,66</v>
          </cell>
        </row>
        <row r="330">
          <cell r="A330">
            <v>39554</v>
          </cell>
          <cell r="B330" t="str">
            <v>AR CONDICIONADO SPLIT ON/OFF, HI-WALL (PAREDE), 24000 BTUS/H, CICLO QUENTE/FRIO, 60 HZ, CLASSIFICACAO ENERGETICA A - SELO PROCEL, GAS HFC, CONTROLE S/ FIO</v>
          </cell>
          <cell r="C330" t="str">
            <v xml:space="preserve">UN    </v>
          </cell>
          <cell r="D330" t="str">
            <v>3.178,72</v>
          </cell>
        </row>
        <row r="331">
          <cell r="A331">
            <v>43194</v>
          </cell>
          <cell r="B331" t="str">
            <v>AR CONDICIONADO SPLIT ON/OFF, HI-WALL (PAREDE), 9000 BTUS/H, CICLO FRIO, 60 HZ, CLASSIFICACAO ENERGETICA A - SELO PROCEL, GAS HFC, CONTROLE S/ FIO</v>
          </cell>
          <cell r="C331" t="str">
            <v xml:space="preserve">UN    </v>
          </cell>
          <cell r="D331" t="str">
            <v>1.283,40</v>
          </cell>
        </row>
        <row r="332">
          <cell r="A332">
            <v>39551</v>
          </cell>
          <cell r="B332" t="str">
            <v>AR CONDICIONADO SPLIT ON/OFF, HI-WALL (PAREDE), 9000 BTUS/H, CICLO QUENTE/FRIO, 60 HZ, CLASSIFICACAO ENERGETICA A - SELO PROCEL, GAS HFC, CONTROLE S/ FIO</v>
          </cell>
          <cell r="C332" t="str">
            <v xml:space="preserve">UN    </v>
          </cell>
          <cell r="D332" t="str">
            <v>1.413,17</v>
          </cell>
        </row>
        <row r="333">
          <cell r="A333">
            <v>43185</v>
          </cell>
          <cell r="B333" t="str">
            <v>AR CONDICIONADO SPLIT ON/OFF, PISO TETO, 18.000 BTU/H, CICLO FRIO, 60HZ, CLASSIFICACAO ENERGETICA C - SELO PROCEL, GAS HFC, CONTROLE S/FIO</v>
          </cell>
          <cell r="C333" t="str">
            <v xml:space="preserve">UN    </v>
          </cell>
          <cell r="D333" t="str">
            <v>4.015,97</v>
          </cell>
        </row>
        <row r="334">
          <cell r="A334">
            <v>43186</v>
          </cell>
          <cell r="B334" t="str">
            <v>AR CONDICIONADO SPLIT ON/OFF, PISO TETO, 24.000 BTU/H, CICLO FRIO, 60HZ, CLASSIFICACAO ENERGETICA C - SELO PROCEL, GAS HFC, CONTROLE S/FIO</v>
          </cell>
          <cell r="C334" t="str">
            <v xml:space="preserve">UN    </v>
          </cell>
          <cell r="D334" t="str">
            <v>4.236,04</v>
          </cell>
        </row>
        <row r="335">
          <cell r="A335">
            <v>43187</v>
          </cell>
          <cell r="B335" t="str">
            <v>AR CONDICIONADO SPLIT ON/OFF, PISO TETO, 36.000 BTU/H, CICLO FRIO, 60HZ, CLASSIFICACAO ENERGETICA C - SELO PROCEL, GAS HFC, CONTROLE S/FIO</v>
          </cell>
          <cell r="C335" t="str">
            <v xml:space="preserve">UN    </v>
          </cell>
          <cell r="D335" t="str">
            <v>5.621,26</v>
          </cell>
        </row>
        <row r="336">
          <cell r="A336">
            <v>43188</v>
          </cell>
          <cell r="B336" t="str">
            <v>AR CONDICIONADO SPLIT ON/OFF, PISO TETO, 48.000 BTU/H, CICLO FRIO, 60HZ, CLASSIFICACAO ENERGETICA C - SELO PROCEL, GAS HFC, CONTROLE S/FIO</v>
          </cell>
          <cell r="C336" t="str">
            <v xml:space="preserve">UN    </v>
          </cell>
          <cell r="D336" t="str">
            <v>6.810,91</v>
          </cell>
        </row>
        <row r="337">
          <cell r="A337">
            <v>43189</v>
          </cell>
          <cell r="B337" t="str">
            <v>AR CONDICIONADO SPLIT ON/OFF, PISO TETO, 60.000 BTU/H, CICLO FRIO, 60HZ, CLASSIFICACAO ENERGETICA C - SELO PROCEL, GAS HFC, CONTROLE S/FIO</v>
          </cell>
          <cell r="C337" t="str">
            <v xml:space="preserve">UN    </v>
          </cell>
          <cell r="D337" t="str">
            <v>7.661,13</v>
          </cell>
        </row>
        <row r="338">
          <cell r="A338">
            <v>39580</v>
          </cell>
          <cell r="B338" t="str">
            <v>AR-CONDICIONADO FRIO SPLITAO INVERTER 30 TR</v>
          </cell>
          <cell r="C338" t="str">
            <v xml:space="preserve">UN    </v>
          </cell>
          <cell r="D338" t="str">
            <v>60.372,88</v>
          </cell>
        </row>
        <row r="339">
          <cell r="A339">
            <v>39577</v>
          </cell>
          <cell r="B339" t="str">
            <v>AR-CONDICIONADO FRIO SPLITAO MODULAR 10 TR</v>
          </cell>
          <cell r="C339" t="str">
            <v xml:space="preserve">UN    </v>
          </cell>
          <cell r="D339" t="str">
            <v>18.896,58</v>
          </cell>
        </row>
        <row r="340">
          <cell r="A340">
            <v>39578</v>
          </cell>
          <cell r="B340" t="str">
            <v>AR-CONDICIONADO FRIO SPLITAO MODULAR 15 TR</v>
          </cell>
          <cell r="C340" t="str">
            <v xml:space="preserve">UN    </v>
          </cell>
          <cell r="D340" t="str">
            <v>24.386,41</v>
          </cell>
        </row>
        <row r="341">
          <cell r="A341">
            <v>39579</v>
          </cell>
          <cell r="B341" t="str">
            <v>AR-CONDICIONADO FRIO SPLITAO MODULAR 20 TR</v>
          </cell>
          <cell r="C341" t="str">
            <v xml:space="preserve">UN    </v>
          </cell>
          <cell r="D341" t="str">
            <v>35.480,32</v>
          </cell>
        </row>
        <row r="342">
          <cell r="A342">
            <v>39826</v>
          </cell>
          <cell r="B342" t="str">
            <v>AR-CONDICIONADO SPLIT INVERTER, PISO TETO, 24000 BTU/H, QUENTE/FRIO, 60HZ, CLASSIFICACAO ENERGETICA A - SELO PROCEL, GAS HFC, CONTROLE S/FIO</v>
          </cell>
          <cell r="C342" t="str">
            <v xml:space="preserve">UN    </v>
          </cell>
          <cell r="D342" t="str">
            <v>4.357,63</v>
          </cell>
        </row>
        <row r="343">
          <cell r="A343">
            <v>10700</v>
          </cell>
          <cell r="B343" t="str">
            <v>ARADO REVERSIVEL COM 3 DISCOS DE 26" X 6MM REBOCAVEL</v>
          </cell>
          <cell r="C343" t="str">
            <v xml:space="preserve">UN    </v>
          </cell>
          <cell r="D343" t="str">
            <v>17.592,44</v>
          </cell>
        </row>
        <row r="344">
          <cell r="A344">
            <v>346</v>
          </cell>
          <cell r="B344" t="str">
            <v>ARAME DE ACO OVALADO 15 X 17 ( 45,7 KG, 700 KGF), ROLO 1000 M</v>
          </cell>
          <cell r="C344" t="str">
            <v xml:space="preserve">KG    </v>
          </cell>
          <cell r="D344" t="str">
            <v>17,59</v>
          </cell>
        </row>
        <row r="345">
          <cell r="A345">
            <v>3312</v>
          </cell>
          <cell r="B345" t="str">
            <v>ARAME DE AMARRACAO PARA GABIAO GALVANIZADO, DIAMETRO 2,2 MM</v>
          </cell>
          <cell r="C345" t="str">
            <v xml:space="preserve">KG    </v>
          </cell>
          <cell r="D345" t="str">
            <v>21,12</v>
          </cell>
        </row>
        <row r="346">
          <cell r="A346">
            <v>339</v>
          </cell>
          <cell r="B346" t="str">
            <v>ARAME FARPADO GALVANIZADO, 14 BWG (2,11 MM), CLASSE 250</v>
          </cell>
          <cell r="C346" t="str">
            <v xml:space="preserve">M     </v>
          </cell>
          <cell r="D346" t="str">
            <v>0,90</v>
          </cell>
        </row>
        <row r="347">
          <cell r="A347">
            <v>340</v>
          </cell>
          <cell r="B347" t="str">
            <v>ARAME FARPADO GALVANIZADO, 16 BWG (1,65 MM), CLASSE 250</v>
          </cell>
          <cell r="C347" t="str">
            <v xml:space="preserve">M     </v>
          </cell>
          <cell r="D347" t="str">
            <v>0,82</v>
          </cell>
        </row>
        <row r="348">
          <cell r="A348">
            <v>43130</v>
          </cell>
          <cell r="B348" t="str">
            <v>ARAME GALVANIZADO 12 BWG, D = 2,76 MM (0,048 KG/M) OU 14 BWG, D = 2,11 MM (0,026 KG/M)</v>
          </cell>
          <cell r="C348" t="str">
            <v xml:space="preserve">KG    </v>
          </cell>
          <cell r="D348" t="str">
            <v>14,85</v>
          </cell>
        </row>
        <row r="349">
          <cell r="A349">
            <v>344</v>
          </cell>
          <cell r="B349" t="str">
            <v>ARAME GALVANIZADO 16 BWG, D = 1,65MM (0,0166 KG/M)</v>
          </cell>
          <cell r="C349" t="str">
            <v xml:space="preserve">KG    </v>
          </cell>
          <cell r="D349" t="str">
            <v>19,52</v>
          </cell>
        </row>
        <row r="350">
          <cell r="A350">
            <v>345</v>
          </cell>
          <cell r="B350" t="str">
            <v>ARAME GALVANIZADO 18 BWG, D = 1,24MM (0,009 KG/M)</v>
          </cell>
          <cell r="C350" t="str">
            <v xml:space="preserve">KG    </v>
          </cell>
          <cell r="D350" t="str">
            <v>21,18</v>
          </cell>
        </row>
        <row r="351">
          <cell r="A351">
            <v>43131</v>
          </cell>
          <cell r="B351" t="str">
            <v>ARAME GALVANIZADO 6 BWG, D = 5,16 MM (0,157 KG/M), OU 8 BWG, D = 4,19 MM (0,101 KG/M), OU 10 BWG, D = 3,40 MM (0,0713 KG/M)</v>
          </cell>
          <cell r="C351" t="str">
            <v xml:space="preserve">KG    </v>
          </cell>
          <cell r="D351" t="str">
            <v>17,25</v>
          </cell>
        </row>
        <row r="352">
          <cell r="A352">
            <v>3313</v>
          </cell>
          <cell r="B352" t="str">
            <v>ARAME PROTEGIDO COM POLIMERO PARA GABIAO, DIAMETRO 2,2 MM</v>
          </cell>
          <cell r="C352" t="str">
            <v xml:space="preserve">KG    </v>
          </cell>
          <cell r="D352" t="str">
            <v>27,18</v>
          </cell>
        </row>
        <row r="353">
          <cell r="A353">
            <v>43132</v>
          </cell>
          <cell r="B353" t="str">
            <v>ARAME RECOZIDO 16 BWG, D = 1,65 MM (0,016 KG/M) OU 18 BWG, D = 1,25 MM (0,01 KG/M)</v>
          </cell>
          <cell r="C353" t="str">
            <v xml:space="preserve">KG    </v>
          </cell>
          <cell r="D353" t="str">
            <v>14,85</v>
          </cell>
        </row>
        <row r="354">
          <cell r="A354">
            <v>366</v>
          </cell>
          <cell r="B354" t="str">
            <v>AREIA FINA - POSTO JAZIDA/FORNECEDOR (RETIRADO NA JAZIDA, SEM TRANSPORTE)</v>
          </cell>
          <cell r="C354" t="str">
            <v xml:space="preserve">M3    </v>
          </cell>
          <cell r="D354" t="str">
            <v>65,00</v>
          </cell>
        </row>
        <row r="355">
          <cell r="A355">
            <v>367</v>
          </cell>
          <cell r="B355" t="str">
            <v>AREIA GROSSA - POSTO JAZIDA/FORNECEDOR (RETIRADO NA JAZIDA, SEM TRANSPORTE)</v>
          </cell>
          <cell r="C355" t="str">
            <v xml:space="preserve">M3    </v>
          </cell>
          <cell r="D355" t="str">
            <v>50,00</v>
          </cell>
        </row>
        <row r="356">
          <cell r="A356">
            <v>370</v>
          </cell>
          <cell r="B356" t="str">
            <v>AREIA MEDIA - POSTO JAZIDA/FORNECEDOR (RETIRADO NA JAZIDA, SEM TRANSPORTE)</v>
          </cell>
          <cell r="C356" t="str">
            <v xml:space="preserve">M3    </v>
          </cell>
          <cell r="D356" t="str">
            <v>52,50</v>
          </cell>
        </row>
        <row r="357">
          <cell r="A357">
            <v>368</v>
          </cell>
          <cell r="B357" t="str">
            <v>AREIA PARA ATERRO - POSTO JAZIDA/FORNECEDOR (RETIRADO NA JAZIDA, SEM TRANSPORTE)</v>
          </cell>
          <cell r="C357" t="str">
            <v xml:space="preserve">M3    </v>
          </cell>
          <cell r="D357" t="str">
            <v>37,50</v>
          </cell>
        </row>
        <row r="358">
          <cell r="A358">
            <v>11075</v>
          </cell>
          <cell r="B358" t="str">
            <v>AREIA PARA LEITO FILTRANTE (0,42 A 1,68 MM) - POSTO JAZIDA/FORNECEDOR (RETIRADO NA JAZIDA, SEM TRANSPORTE)</v>
          </cell>
          <cell r="C358" t="str">
            <v xml:space="preserve">M3    </v>
          </cell>
          <cell r="D358" t="str">
            <v>818,75</v>
          </cell>
        </row>
        <row r="359">
          <cell r="A359">
            <v>1381</v>
          </cell>
          <cell r="B359" t="str">
            <v>ARGAMASSA COLANTE AC I PARA CERAMICAS</v>
          </cell>
          <cell r="C359" t="str">
            <v xml:space="preserve">KG    </v>
          </cell>
          <cell r="D359" t="str">
            <v>0,70</v>
          </cell>
        </row>
        <row r="360">
          <cell r="A360">
            <v>34353</v>
          </cell>
          <cell r="B360" t="str">
            <v>ARGAMASSA COLANTE AC II</v>
          </cell>
          <cell r="C360" t="str">
            <v xml:space="preserve">KG    </v>
          </cell>
          <cell r="D360" t="str">
            <v>1,30</v>
          </cell>
        </row>
        <row r="361">
          <cell r="A361">
            <v>37595</v>
          </cell>
          <cell r="B361" t="str">
            <v>ARGAMASSA COLANTE TIPO AC III</v>
          </cell>
          <cell r="C361" t="str">
            <v xml:space="preserve">KG    </v>
          </cell>
          <cell r="D361" t="str">
            <v>2,15</v>
          </cell>
        </row>
        <row r="362">
          <cell r="A362">
            <v>37596</v>
          </cell>
          <cell r="B362" t="str">
            <v>ARGAMASSA COLANTE TIPO AC III E</v>
          </cell>
          <cell r="C362" t="str">
            <v xml:space="preserve">KG    </v>
          </cell>
          <cell r="D362" t="str">
            <v>2,47</v>
          </cell>
        </row>
        <row r="363">
          <cell r="A363">
            <v>371</v>
          </cell>
          <cell r="B363" t="str">
            <v>ARGAMASSA INDUSTRIALIZADA MULTIUSO, PARA REVESTIMENTO INTERNO E EXTERNO E ASSENTAMENTO DE BLOCOS DIVERSOS</v>
          </cell>
          <cell r="C363" t="str">
            <v xml:space="preserve">KG    </v>
          </cell>
          <cell r="D363" t="str">
            <v>0,76</v>
          </cell>
        </row>
        <row r="364">
          <cell r="A364">
            <v>37553</v>
          </cell>
          <cell r="B364" t="str">
            <v>ARGAMASSA INDUSTRIALIZADA PARA CHAPISCO COLANTE</v>
          </cell>
          <cell r="C364" t="str">
            <v xml:space="preserve">KG    </v>
          </cell>
          <cell r="D364" t="str">
            <v>1,43</v>
          </cell>
        </row>
        <row r="365">
          <cell r="A365">
            <v>37552</v>
          </cell>
          <cell r="B365" t="str">
            <v>ARGAMASSA INDUSTRIALIZADA PARA CHAPISCO ROLADO</v>
          </cell>
          <cell r="C365" t="str">
            <v xml:space="preserve">KG    </v>
          </cell>
          <cell r="D365" t="str">
            <v>2,30</v>
          </cell>
        </row>
        <row r="366">
          <cell r="A366">
            <v>36880</v>
          </cell>
          <cell r="B366" t="str">
            <v>ARGAMASSA PARA REVESTIMENTO DECORATIVO MONOCAMADA</v>
          </cell>
          <cell r="C366" t="str">
            <v xml:space="preserve">KG    </v>
          </cell>
          <cell r="D366" t="str">
            <v>2,33</v>
          </cell>
        </row>
        <row r="367">
          <cell r="A367">
            <v>34355</v>
          </cell>
          <cell r="B367" t="str">
            <v>ARGAMASSA PISO SOBRE PISO</v>
          </cell>
          <cell r="C367" t="str">
            <v xml:space="preserve">KG    </v>
          </cell>
          <cell r="D367" t="str">
            <v>2,01</v>
          </cell>
        </row>
        <row r="368">
          <cell r="A368">
            <v>130</v>
          </cell>
          <cell r="B368" t="str">
            <v>ARGAMASSA POLIMERICA DE REPARO ESTRUTURAL, BICOMPONENTE</v>
          </cell>
          <cell r="C368" t="str">
            <v xml:space="preserve">KG    </v>
          </cell>
          <cell r="D368" t="str">
            <v>4,08</v>
          </cell>
        </row>
        <row r="369">
          <cell r="A369">
            <v>135</v>
          </cell>
          <cell r="B369" t="str">
            <v>ARGAMASSA POLIMERICA IMPERMEABILIZANTE SEMIFLEXIVEL, BICOMPONENTE (MEMBRANA IMPERMEABILIZANTE ACRILICA)</v>
          </cell>
          <cell r="C369" t="str">
            <v xml:space="preserve">KG    </v>
          </cell>
          <cell r="D369" t="str">
            <v>3,28</v>
          </cell>
        </row>
        <row r="370">
          <cell r="A370">
            <v>36886</v>
          </cell>
          <cell r="B370" t="str">
            <v>ARGAMASSA PRONTA PARA CONTRAPISO</v>
          </cell>
          <cell r="C370" t="str">
            <v xml:space="preserve">KG    </v>
          </cell>
          <cell r="D370" t="str">
            <v>0,72</v>
          </cell>
        </row>
        <row r="371">
          <cell r="A371">
            <v>38546</v>
          </cell>
          <cell r="B371" t="str">
            <v>ARGAMASSA USINADA AUTOADENSAVEL E AUTONIVELANTE PARA CONTRAPISO, INCLUI BOMBEAMENTO</v>
          </cell>
          <cell r="C371" t="str">
            <v xml:space="preserve">M3    </v>
          </cell>
          <cell r="D371" t="str">
            <v>463,73</v>
          </cell>
        </row>
        <row r="372">
          <cell r="A372">
            <v>34549</v>
          </cell>
          <cell r="B372" t="str">
            <v>ARGILA EXPANDIDA, GRANULOMETRIA 2215</v>
          </cell>
          <cell r="C372" t="str">
            <v xml:space="preserve">M3    </v>
          </cell>
          <cell r="D372" t="str">
            <v>201,33</v>
          </cell>
        </row>
        <row r="373">
          <cell r="A373">
            <v>6081</v>
          </cell>
          <cell r="B373" t="str">
            <v>ARGILA OU BARRO PARA ATERRO/REATERRO (COM TRANSPORTE ATE 10 KM)</v>
          </cell>
          <cell r="C373" t="str">
            <v xml:space="preserve">M3    </v>
          </cell>
          <cell r="D373" t="str">
            <v>28,52</v>
          </cell>
        </row>
        <row r="374">
          <cell r="A374">
            <v>6077</v>
          </cell>
          <cell r="B374" t="str">
            <v>ARGILA OU BARRO PARA ATERRO/REATERRO (RETIRADO NA JAZIDA, SEM TRANSPORTE)</v>
          </cell>
          <cell r="C374" t="str">
            <v xml:space="preserve">M3    </v>
          </cell>
          <cell r="D374" t="str">
            <v>16,44</v>
          </cell>
        </row>
        <row r="375">
          <cell r="A375">
            <v>6079</v>
          </cell>
          <cell r="B375" t="str">
            <v>ARGILA, ARGILA VERMELHA OU ARGILA ARENOSA (RETIRADA NA JAZIDA, SEM TRANSPORTE)</v>
          </cell>
          <cell r="C375" t="str">
            <v xml:space="preserve">M3    </v>
          </cell>
          <cell r="D375" t="str">
            <v>9,39</v>
          </cell>
        </row>
        <row r="376">
          <cell r="A376">
            <v>1091</v>
          </cell>
          <cell r="B376" t="str">
            <v>ARMACAO VERTICAL COM HASTE E CONTRA-PINO, EM CHAPA DE ACO GALVANIZADO 3/16", COM 1 ESTRIBO E 1 ISOLADOR</v>
          </cell>
          <cell r="C376" t="str">
            <v xml:space="preserve">UN    </v>
          </cell>
          <cell r="D376" t="str">
            <v>22,72</v>
          </cell>
        </row>
        <row r="377">
          <cell r="A377">
            <v>1094</v>
          </cell>
          <cell r="B377" t="str">
            <v>ARMACAO VERTICAL COM HASTE E CONTRA-PINO, EM CHAPA DE ACO GALVANIZADO 3/16", COM 1 ESTRIBO, SEM ISOLADOR</v>
          </cell>
          <cell r="C377" t="str">
            <v xml:space="preserve">UN    </v>
          </cell>
          <cell r="D377" t="str">
            <v>15,89</v>
          </cell>
        </row>
        <row r="378">
          <cell r="A378">
            <v>1095</v>
          </cell>
          <cell r="B378" t="str">
            <v>ARMACAO VERTICAL COM HASTE E CONTRA-PINO, EM CHAPA DE ACO GALVANIZADO 3/16", COM 2 ESTRIBOS, E 2 ISOLADORES</v>
          </cell>
          <cell r="C378" t="str">
            <v xml:space="preserve">UN    </v>
          </cell>
          <cell r="D378" t="str">
            <v>33,77</v>
          </cell>
        </row>
        <row r="379">
          <cell r="A379">
            <v>1092</v>
          </cell>
          <cell r="B379" t="str">
            <v>ARMACAO VERTICAL COM HASTE E CONTRA-PINO, EM CHAPA DE ACO GALVANIZADO 3/16", COM 2 ESTRIBOS, SEM ISOLADOR</v>
          </cell>
          <cell r="C379" t="str">
            <v xml:space="preserve">UN    </v>
          </cell>
          <cell r="D379" t="str">
            <v>26,13</v>
          </cell>
        </row>
        <row r="380">
          <cell r="A380">
            <v>1093</v>
          </cell>
          <cell r="B380" t="str">
            <v>ARMACAO VERTICAL COM HASTE E CONTRA-PINO, EM CHAPA DE ACO GALVANIZADO 3/16", COM 3 ESTRIBOS E 3 ISOLADORES</v>
          </cell>
          <cell r="C380" t="str">
            <v xml:space="preserve">UN    </v>
          </cell>
          <cell r="D380" t="str">
            <v>61,02</v>
          </cell>
        </row>
        <row r="381">
          <cell r="A381">
            <v>1090</v>
          </cell>
          <cell r="B381" t="str">
            <v>ARMACAO VERTICAL COM HASTE E CONTRA-PINO, EM CHAPA DE ACO GALVANIZADO 3/16", COM 3 ESTRIBOS, SEM ISOLADOR</v>
          </cell>
          <cell r="C381" t="str">
            <v xml:space="preserve">UN    </v>
          </cell>
          <cell r="D381" t="str">
            <v>43,69</v>
          </cell>
        </row>
        <row r="382">
          <cell r="A382">
            <v>1096</v>
          </cell>
          <cell r="B382" t="str">
            <v>ARMACAO VERTICAL COM HASTE E CONTRA-PINO, EM CHAPA DE ACO GALVANIZADO 3/16", COM 4 ESTRIBOS E 4 ISOLADORES</v>
          </cell>
          <cell r="C382" t="str">
            <v xml:space="preserve">UN    </v>
          </cell>
          <cell r="D382" t="str">
            <v>78,62</v>
          </cell>
        </row>
        <row r="383">
          <cell r="A383">
            <v>1097</v>
          </cell>
          <cell r="B383" t="str">
            <v>ARMACAO VERTICAL COM HASTE E CONTRA-PINO, EM CHAPA DE ACO GALVANIZADO 3/16", COM 4 ESTRIBOS, SEM ISOLADOR</v>
          </cell>
          <cell r="C383" t="str">
            <v xml:space="preserve">UN    </v>
          </cell>
          <cell r="D383" t="str">
            <v>66,74</v>
          </cell>
        </row>
        <row r="384">
          <cell r="A384">
            <v>378</v>
          </cell>
          <cell r="B384" t="str">
            <v>ARMADOR</v>
          </cell>
          <cell r="C384" t="str">
            <v xml:space="preserve">H     </v>
          </cell>
          <cell r="D384" t="str">
            <v>13,26</v>
          </cell>
        </row>
        <row r="385">
          <cell r="A385">
            <v>40911</v>
          </cell>
          <cell r="B385" t="str">
            <v>ARMADOR (MENSALISTA)</v>
          </cell>
          <cell r="C385" t="str">
            <v xml:space="preserve">MES   </v>
          </cell>
          <cell r="D385" t="str">
            <v>2.310,04</v>
          </cell>
        </row>
        <row r="386">
          <cell r="A386">
            <v>33939</v>
          </cell>
          <cell r="B386" t="str">
            <v>ARQUITETO JUNIOR</v>
          </cell>
          <cell r="C386" t="str">
            <v xml:space="preserve">H     </v>
          </cell>
          <cell r="D386" t="str">
            <v>58,53</v>
          </cell>
        </row>
        <row r="387">
          <cell r="A387">
            <v>40815</v>
          </cell>
          <cell r="B387" t="str">
            <v>ARQUITETO JUNIOR (MENSALISTA)</v>
          </cell>
          <cell r="C387" t="str">
            <v xml:space="preserve">MES   </v>
          </cell>
          <cell r="D387" t="str">
            <v>10.192,41</v>
          </cell>
        </row>
        <row r="388">
          <cell r="A388">
            <v>34760</v>
          </cell>
          <cell r="B388" t="str">
            <v>ARQUITETO PAISAGISTA</v>
          </cell>
          <cell r="C388" t="str">
            <v xml:space="preserve">H     </v>
          </cell>
          <cell r="D388" t="str">
            <v>82,92</v>
          </cell>
        </row>
        <row r="389">
          <cell r="A389">
            <v>40935</v>
          </cell>
          <cell r="B389" t="str">
            <v>ARQUITETO PAISAGISTA (MENSALISTA)</v>
          </cell>
          <cell r="C389" t="str">
            <v xml:space="preserve">MES   </v>
          </cell>
          <cell r="D389" t="str">
            <v>14.436,17</v>
          </cell>
        </row>
        <row r="390">
          <cell r="A390">
            <v>33952</v>
          </cell>
          <cell r="B390" t="str">
            <v>ARQUITETO PLENO</v>
          </cell>
          <cell r="C390" t="str">
            <v xml:space="preserve">H     </v>
          </cell>
          <cell r="D390" t="str">
            <v>83,15</v>
          </cell>
        </row>
        <row r="391">
          <cell r="A391">
            <v>40816</v>
          </cell>
          <cell r="B391" t="str">
            <v>ARQUITETO PLENO (MENSALISTA)</v>
          </cell>
          <cell r="C391" t="str">
            <v xml:space="preserve">MES   </v>
          </cell>
          <cell r="D391" t="str">
            <v>14.477,46</v>
          </cell>
        </row>
        <row r="392">
          <cell r="A392">
            <v>33953</v>
          </cell>
          <cell r="B392" t="str">
            <v>ARQUITETO SENIOR</v>
          </cell>
          <cell r="C392" t="str">
            <v xml:space="preserve">H     </v>
          </cell>
          <cell r="D392" t="str">
            <v>109,93</v>
          </cell>
        </row>
        <row r="393">
          <cell r="A393">
            <v>40817</v>
          </cell>
          <cell r="B393" t="str">
            <v>ARQUITETO SENIOR (MENSALISTA)</v>
          </cell>
          <cell r="C393" t="str">
            <v xml:space="preserve">MES   </v>
          </cell>
          <cell r="D393" t="str">
            <v>19.140,50</v>
          </cell>
        </row>
        <row r="394">
          <cell r="A394">
            <v>13348</v>
          </cell>
          <cell r="B394" t="str">
            <v>ARRUELA  EM ACO GALVANIZADO, DIAMETRO EXTERNO = 35MM, ESPESSURA = 3MM, DIAMETRO DO FURO= 18MM</v>
          </cell>
          <cell r="C394" t="str">
            <v xml:space="preserve">UN    </v>
          </cell>
          <cell r="D394" t="str">
            <v>1,03</v>
          </cell>
        </row>
        <row r="395">
          <cell r="A395">
            <v>39211</v>
          </cell>
          <cell r="B395" t="str">
            <v>ARRUELA EM ALUMINIO, COM ROSCA, DE  1 1/4", PARA ELETRODUTO</v>
          </cell>
          <cell r="C395" t="str">
            <v xml:space="preserve">UN    </v>
          </cell>
          <cell r="D395" t="str">
            <v>1,59</v>
          </cell>
        </row>
        <row r="396">
          <cell r="A396">
            <v>39212</v>
          </cell>
          <cell r="B396" t="str">
            <v>ARRUELA EM ALUMINIO, COM ROSCA, DE 1 1/2", PARA ELETRODUTO</v>
          </cell>
          <cell r="C396" t="str">
            <v xml:space="preserve">UN    </v>
          </cell>
          <cell r="D396" t="str">
            <v>1,77</v>
          </cell>
        </row>
        <row r="397">
          <cell r="A397">
            <v>39208</v>
          </cell>
          <cell r="B397" t="str">
            <v>ARRUELA EM ALUMINIO, COM ROSCA, DE 1/2", PARA ELETRODUTO</v>
          </cell>
          <cell r="C397" t="str">
            <v xml:space="preserve">UN    </v>
          </cell>
          <cell r="D397" t="str">
            <v>0,48</v>
          </cell>
        </row>
        <row r="398">
          <cell r="A398">
            <v>39210</v>
          </cell>
          <cell r="B398" t="str">
            <v>ARRUELA EM ALUMINIO, COM ROSCA, DE 1", PARA ELETRODUTO</v>
          </cell>
          <cell r="C398" t="str">
            <v xml:space="preserve">UN    </v>
          </cell>
          <cell r="D398" t="str">
            <v>0,89</v>
          </cell>
        </row>
        <row r="399">
          <cell r="A399">
            <v>39214</v>
          </cell>
          <cell r="B399" t="str">
            <v>ARRUELA EM ALUMINIO, COM ROSCA, DE 2 1/2", PARA ELETRODUTO</v>
          </cell>
          <cell r="C399" t="str">
            <v xml:space="preserve">UN    </v>
          </cell>
          <cell r="D399" t="str">
            <v>3,29</v>
          </cell>
        </row>
        <row r="400">
          <cell r="A400">
            <v>39213</v>
          </cell>
          <cell r="B400" t="str">
            <v>ARRUELA EM ALUMINIO, COM ROSCA, DE 2", PARA ELETRODUTO</v>
          </cell>
          <cell r="C400" t="str">
            <v xml:space="preserve">UN    </v>
          </cell>
          <cell r="D400" t="str">
            <v>2,32</v>
          </cell>
        </row>
        <row r="401">
          <cell r="A401">
            <v>39209</v>
          </cell>
          <cell r="B401" t="str">
            <v>ARRUELA EM ALUMINIO, COM ROSCA, DE 3/4", PARA ELETRODUTO</v>
          </cell>
          <cell r="C401" t="str">
            <v xml:space="preserve">UN    </v>
          </cell>
          <cell r="D401" t="str">
            <v>0,57</v>
          </cell>
        </row>
        <row r="402">
          <cell r="A402">
            <v>39207</v>
          </cell>
          <cell r="B402" t="str">
            <v>ARRUELA EM ALUMINIO, COM ROSCA, DE 3/8", PARA ELETRODUTO</v>
          </cell>
          <cell r="C402" t="str">
            <v xml:space="preserve">UN    </v>
          </cell>
          <cell r="D402" t="str">
            <v>0,89</v>
          </cell>
        </row>
        <row r="403">
          <cell r="A403">
            <v>39215</v>
          </cell>
          <cell r="B403" t="str">
            <v>ARRUELA EM ALUMINIO, COM ROSCA, DE 3", PARA ELETRODUTO</v>
          </cell>
          <cell r="C403" t="str">
            <v xml:space="preserve">UN    </v>
          </cell>
          <cell r="D403" t="str">
            <v>5,99</v>
          </cell>
        </row>
        <row r="404">
          <cell r="A404">
            <v>39216</v>
          </cell>
          <cell r="B404" t="str">
            <v>ARRUELA EM ALUMINIO, COM ROSCA, DE 4", PARA ELETRODUTO</v>
          </cell>
          <cell r="C404" t="str">
            <v xml:space="preserve">UN    </v>
          </cell>
          <cell r="D404" t="str">
            <v>8,36</v>
          </cell>
        </row>
        <row r="405">
          <cell r="A405">
            <v>11267</v>
          </cell>
          <cell r="B405" t="str">
            <v>ARRUELA LISA, REDONDA, DE LATAO POLIDO, DIAMETRO NOMINAL 5/8", DIAMETRO EXTERNO = 34 MM, DIAMETRO DO FURO = 17 MM, ESPESSURA = *2,5* MM</v>
          </cell>
          <cell r="C405" t="str">
            <v xml:space="preserve">UN    </v>
          </cell>
          <cell r="D405" t="str">
            <v>0,90</v>
          </cell>
        </row>
        <row r="406">
          <cell r="A406">
            <v>379</v>
          </cell>
          <cell r="B406" t="str">
            <v>ARRUELA QUADRADA EM ACO GALVANIZADO, DIMENSAO = 38 MM, ESPESSURA = 3MM, DIAMETRO DO FURO= 18 MM</v>
          </cell>
          <cell r="C406" t="str">
            <v xml:space="preserve">UN    </v>
          </cell>
          <cell r="D406" t="str">
            <v>0,90</v>
          </cell>
        </row>
        <row r="407">
          <cell r="A407">
            <v>41901</v>
          </cell>
          <cell r="B407" t="str">
            <v>ASFALTO DILUIDO DE PETROLEO CM-30 (COLETADO CAIXA NA ANP ACRESCIDO DE ICMS)</v>
          </cell>
          <cell r="C407" t="str">
            <v xml:space="preserve">KG    </v>
          </cell>
          <cell r="D407" t="str">
            <v>5,00</v>
          </cell>
        </row>
        <row r="408">
          <cell r="A408">
            <v>510</v>
          </cell>
          <cell r="B408" t="str">
            <v>ASFALTO MODIFICADO TIPO I - NBR 9910 (ASFALTO OXIDADO PARA IMPERMEABILIZACAO, COEFICIENTE DE PENETRACAO 25-40)</v>
          </cell>
          <cell r="C408" t="str">
            <v xml:space="preserve">KG    </v>
          </cell>
          <cell r="D408" t="str">
            <v>9,62</v>
          </cell>
        </row>
        <row r="409">
          <cell r="A409">
            <v>516</v>
          </cell>
          <cell r="B409" t="str">
            <v>ASFALTO MODIFICADO TIPO II - NBR 9910 (ASFALTO OXIDADO PARA IMPERMEABILIZACAO, COEFICIENTE DE PENETRACAO 20-35)</v>
          </cell>
          <cell r="C409" t="str">
            <v xml:space="preserve">KG    </v>
          </cell>
          <cell r="D409" t="str">
            <v>11,39</v>
          </cell>
        </row>
        <row r="410">
          <cell r="A410">
            <v>509</v>
          </cell>
          <cell r="B410" t="str">
            <v>ASFALTO MODIFICADO TIPO III - NBR 9910 (ASFALTO OXIDADO PARA IMPERMEABILIZACAO, COEFICIENTE DE PENETRACAO 15-25)</v>
          </cell>
          <cell r="C410" t="str">
            <v xml:space="preserve">KG    </v>
          </cell>
          <cell r="D410" t="str">
            <v>12,79</v>
          </cell>
        </row>
        <row r="411">
          <cell r="A411">
            <v>40331</v>
          </cell>
          <cell r="B411" t="str">
            <v>ASSENTADOR DE MANILHAS</v>
          </cell>
          <cell r="C411" t="str">
            <v xml:space="preserve">H     </v>
          </cell>
          <cell r="D411" t="str">
            <v>14,14</v>
          </cell>
        </row>
        <row r="412">
          <cell r="A412">
            <v>40930</v>
          </cell>
          <cell r="B412" t="str">
            <v>ASSENTADOR DE MANILHAS (MENSALISTA)</v>
          </cell>
          <cell r="C412" t="str">
            <v xml:space="preserve">MES   </v>
          </cell>
          <cell r="D412" t="str">
            <v>2.465,72</v>
          </cell>
        </row>
        <row r="413">
          <cell r="A413">
            <v>11761</v>
          </cell>
          <cell r="B413" t="str">
            <v>ASSENTO  VASO SANITARIO INFANTIL EM PLASTICO BRANCO</v>
          </cell>
          <cell r="C413" t="str">
            <v xml:space="preserve">UN    </v>
          </cell>
          <cell r="D413" t="str">
            <v>59,58</v>
          </cell>
        </row>
        <row r="414">
          <cell r="A414">
            <v>377</v>
          </cell>
          <cell r="B414" t="str">
            <v>ASSENTO SANITARIO DE PLASTICO, TIPO CONVENCIONAL</v>
          </cell>
          <cell r="C414" t="str">
            <v xml:space="preserve">UN    </v>
          </cell>
          <cell r="D414" t="str">
            <v>28,00</v>
          </cell>
        </row>
        <row r="415">
          <cell r="A415">
            <v>7588</v>
          </cell>
          <cell r="B415" t="str">
            <v>AUTOMATICO DE BOIA SUPERIOR / INFERIOR, *15* A / 250 V</v>
          </cell>
          <cell r="C415" t="str">
            <v xml:space="preserve">UN    </v>
          </cell>
          <cell r="D415" t="str">
            <v>41,45</v>
          </cell>
        </row>
        <row r="416">
          <cell r="A416">
            <v>34392</v>
          </cell>
          <cell r="B416" t="str">
            <v>AUXILIAR  DE ALMOXARIFE</v>
          </cell>
          <cell r="C416" t="str">
            <v xml:space="preserve">H     </v>
          </cell>
          <cell r="D416" t="str">
            <v>10,16</v>
          </cell>
        </row>
        <row r="417">
          <cell r="A417">
            <v>40908</v>
          </cell>
          <cell r="B417" t="str">
            <v>AUXILIAR DE ALMOXARIFE (MENSALISTA)</v>
          </cell>
          <cell r="C417" t="str">
            <v xml:space="preserve">MES   </v>
          </cell>
          <cell r="D417" t="str">
            <v>1.770,06</v>
          </cell>
        </row>
        <row r="418">
          <cell r="A418">
            <v>34551</v>
          </cell>
          <cell r="B418" t="str">
            <v>AUXILIAR DE AZULEJISTA</v>
          </cell>
          <cell r="C418" t="str">
            <v xml:space="preserve">H     </v>
          </cell>
          <cell r="D418" t="str">
            <v>9,66</v>
          </cell>
        </row>
        <row r="419">
          <cell r="A419">
            <v>41078</v>
          </cell>
          <cell r="B419" t="str">
            <v>AUXILIAR DE AZULEJISTA (MENSALISTA)</v>
          </cell>
          <cell r="C419" t="str">
            <v xml:space="preserve">MES   </v>
          </cell>
          <cell r="D419" t="str">
            <v>1.683,91</v>
          </cell>
        </row>
        <row r="420">
          <cell r="A420">
            <v>246</v>
          </cell>
          <cell r="B420" t="str">
            <v>AUXILIAR DE ENCANADOR OU BOMBEIRO HIDRAULICO</v>
          </cell>
          <cell r="C420" t="str">
            <v xml:space="preserve">H     </v>
          </cell>
          <cell r="D420" t="str">
            <v>9,40</v>
          </cell>
        </row>
        <row r="421">
          <cell r="A421">
            <v>40927</v>
          </cell>
          <cell r="B421" t="str">
            <v>AUXILIAR DE ENCANADOR OU BOMBEIRO HIDRAULICO (MENSALISTA)</v>
          </cell>
          <cell r="C421" t="str">
            <v xml:space="preserve">MES   </v>
          </cell>
          <cell r="D421" t="str">
            <v>1.637,77</v>
          </cell>
        </row>
        <row r="422">
          <cell r="A422">
            <v>2350</v>
          </cell>
          <cell r="B422" t="str">
            <v>AUXILIAR DE ESCRITORIO</v>
          </cell>
          <cell r="C422" t="str">
            <v xml:space="preserve">H     </v>
          </cell>
          <cell r="D422" t="str">
            <v>12,67</v>
          </cell>
        </row>
        <row r="423">
          <cell r="A423">
            <v>40812</v>
          </cell>
          <cell r="B423" t="str">
            <v>AUXILIAR DE ESCRITORIO (MENSALISTA)</v>
          </cell>
          <cell r="C423" t="str">
            <v xml:space="preserve">MES   </v>
          </cell>
          <cell r="D423" t="str">
            <v>2.206,91</v>
          </cell>
        </row>
        <row r="424">
          <cell r="A424">
            <v>245</v>
          </cell>
          <cell r="B424" t="str">
            <v>AUXILIAR DE LABORATORISTA DE SOLOS E DE CONCRETO</v>
          </cell>
          <cell r="C424" t="str">
            <v xml:space="preserve">H     </v>
          </cell>
          <cell r="D424" t="str">
            <v>13,21</v>
          </cell>
        </row>
        <row r="425">
          <cell r="A425">
            <v>41090</v>
          </cell>
          <cell r="B425" t="str">
            <v>AUXILIAR DE LABORATORISTA DE SOLOS E DE CONCRETO (MENSALISTA)</v>
          </cell>
          <cell r="C425" t="str">
            <v xml:space="preserve">MES   </v>
          </cell>
          <cell r="D425" t="str">
            <v>2.302,32</v>
          </cell>
        </row>
        <row r="426">
          <cell r="A426">
            <v>251</v>
          </cell>
          <cell r="B426" t="str">
            <v>AUXILIAR DE MECANICO</v>
          </cell>
          <cell r="C426" t="str">
            <v xml:space="preserve">H     </v>
          </cell>
          <cell r="D426" t="str">
            <v>9,53</v>
          </cell>
        </row>
        <row r="427">
          <cell r="A427">
            <v>40975</v>
          </cell>
          <cell r="B427" t="str">
            <v>AUXILIAR DE MECANICO (MENSALISTA)</v>
          </cell>
          <cell r="C427" t="str">
            <v xml:space="preserve">MES   </v>
          </cell>
          <cell r="D427" t="str">
            <v>1.660,10</v>
          </cell>
        </row>
        <row r="428">
          <cell r="A428">
            <v>6127</v>
          </cell>
          <cell r="B428" t="str">
            <v>AUXILIAR DE PEDREIRO</v>
          </cell>
          <cell r="C428" t="str">
            <v xml:space="preserve">H     </v>
          </cell>
          <cell r="D428" t="str">
            <v>9,58</v>
          </cell>
        </row>
        <row r="429">
          <cell r="A429">
            <v>41072</v>
          </cell>
          <cell r="B429" t="str">
            <v>AUXILIAR DE PEDREIRO (MENSALISTA)</v>
          </cell>
          <cell r="C429" t="str">
            <v xml:space="preserve">MES   </v>
          </cell>
          <cell r="D429" t="str">
            <v>1.671,91</v>
          </cell>
        </row>
        <row r="430">
          <cell r="A430">
            <v>6121</v>
          </cell>
          <cell r="B430" t="str">
            <v>AUXILIAR DE SERVICOS GERAIS</v>
          </cell>
          <cell r="C430" t="str">
            <v xml:space="preserve">H     </v>
          </cell>
          <cell r="D430" t="str">
            <v>10,33</v>
          </cell>
        </row>
        <row r="431">
          <cell r="A431">
            <v>41071</v>
          </cell>
          <cell r="B431" t="str">
            <v>AUXILIAR DE SERVICOS GERAIS (MENSALISTA)</v>
          </cell>
          <cell r="C431" t="str">
            <v xml:space="preserve">MES   </v>
          </cell>
          <cell r="D431" t="str">
            <v>1.800,42</v>
          </cell>
        </row>
        <row r="432">
          <cell r="A432">
            <v>244</v>
          </cell>
          <cell r="B432" t="str">
            <v>AUXILIAR DE TOPOGRAFO</v>
          </cell>
          <cell r="C432" t="str">
            <v xml:space="preserve">H     </v>
          </cell>
          <cell r="D432" t="str">
            <v>5,99</v>
          </cell>
        </row>
        <row r="433">
          <cell r="A433">
            <v>41093</v>
          </cell>
          <cell r="B433" t="str">
            <v>AUXILIAR DE TOPOGRAFO (MENSALISTA)</v>
          </cell>
          <cell r="C433" t="str">
            <v xml:space="preserve">MES   </v>
          </cell>
          <cell r="D433" t="str">
            <v>1.045,95</v>
          </cell>
        </row>
        <row r="434">
          <cell r="A434">
            <v>532</v>
          </cell>
          <cell r="B434" t="str">
            <v>AUXILIAR TECNICO / ASSISTENTE DE ENGENHARIA</v>
          </cell>
          <cell r="C434" t="str">
            <v xml:space="preserve">H     </v>
          </cell>
          <cell r="D434" t="str">
            <v>27,92</v>
          </cell>
        </row>
        <row r="435">
          <cell r="A435">
            <v>40931</v>
          </cell>
          <cell r="B435" t="str">
            <v>AUXILIAR TECNICO / ASSISTENTE DE ENGENHARIA (MENSALISTA)</v>
          </cell>
          <cell r="C435" t="str">
            <v xml:space="preserve">MES   </v>
          </cell>
          <cell r="D435" t="str">
            <v>4.863,34</v>
          </cell>
        </row>
        <row r="436">
          <cell r="A436">
            <v>36150</v>
          </cell>
          <cell r="B436" t="str">
            <v>AVENTAL DE SEGURANCA DE RASPA DE COURO 1,00 X 0,60 M</v>
          </cell>
          <cell r="C436" t="str">
            <v xml:space="preserve">UN    </v>
          </cell>
          <cell r="D436" t="str">
            <v>38,61</v>
          </cell>
        </row>
        <row r="437">
          <cell r="A437">
            <v>4760</v>
          </cell>
          <cell r="B437" t="str">
            <v>AZULEJISTA OU LADRILHEIRO</v>
          </cell>
          <cell r="C437" t="str">
            <v xml:space="preserve">H     </v>
          </cell>
          <cell r="D437" t="str">
            <v>14,40</v>
          </cell>
        </row>
        <row r="438">
          <cell r="A438">
            <v>41069</v>
          </cell>
          <cell r="B438" t="str">
            <v>AZULEJISTA OU LADRILHEIRO (MENSALISTA)</v>
          </cell>
          <cell r="C438" t="str">
            <v xml:space="preserve">MES   </v>
          </cell>
          <cell r="D438" t="str">
            <v>2.509,84</v>
          </cell>
        </row>
        <row r="439">
          <cell r="A439">
            <v>10422</v>
          </cell>
          <cell r="B439" t="str">
            <v>BACIA SANITARIA (VASO) COM CAIXA ACOPLADA, DE LOUCA BRANCA</v>
          </cell>
          <cell r="C439" t="str">
            <v xml:space="preserve">UN    </v>
          </cell>
          <cell r="D439" t="str">
            <v>293,29</v>
          </cell>
        </row>
        <row r="440">
          <cell r="A440">
            <v>10420</v>
          </cell>
          <cell r="B440" t="str">
            <v>BACIA SANITARIA (VASO) CONVENCIONAL DE LOUCA BRANCA</v>
          </cell>
          <cell r="C440" t="str">
            <v xml:space="preserve">UN    </v>
          </cell>
          <cell r="D440" t="str">
            <v>110,00</v>
          </cell>
        </row>
        <row r="441">
          <cell r="A441">
            <v>10421</v>
          </cell>
          <cell r="B441" t="str">
            <v>BACIA SANITARIA (VASO) CONVENCIONAL DE LOUCA COR</v>
          </cell>
          <cell r="C441" t="str">
            <v xml:space="preserve">UN    </v>
          </cell>
          <cell r="D441" t="str">
            <v>147,21</v>
          </cell>
        </row>
        <row r="442">
          <cell r="A442">
            <v>36520</v>
          </cell>
          <cell r="B442" t="str">
            <v>BACIA SANITARIA (VASO) CONVENCIONAL PARA PCD SEM FURO FRONTAL, DE LOUCA BRANCA, SEM ASSENTO</v>
          </cell>
          <cell r="C442" t="str">
            <v xml:space="preserve">UN    </v>
          </cell>
          <cell r="D442" t="str">
            <v>548,03</v>
          </cell>
        </row>
        <row r="443">
          <cell r="A443">
            <v>10</v>
          </cell>
          <cell r="B443" t="str">
            <v>BALDE PLASTICO CAPACIDADE *10* L</v>
          </cell>
          <cell r="C443" t="str">
            <v xml:space="preserve">UN    </v>
          </cell>
          <cell r="D443" t="str">
            <v>7,19</v>
          </cell>
        </row>
        <row r="444">
          <cell r="A444">
            <v>4815</v>
          </cell>
          <cell r="B444" t="str">
            <v>BALDE VERMELHO PARA SINALIZACAO DE VIAS</v>
          </cell>
          <cell r="C444" t="str">
            <v xml:space="preserve">UN    </v>
          </cell>
          <cell r="D444" t="str">
            <v>5,46</v>
          </cell>
        </row>
        <row r="445">
          <cell r="A445">
            <v>541</v>
          </cell>
          <cell r="B445" t="str">
            <v>BANCADA DE MARMORE SINTETICO COM UMA CUBA, 120 X *60* CM</v>
          </cell>
          <cell r="C445" t="str">
            <v xml:space="preserve">UN    </v>
          </cell>
          <cell r="D445" t="str">
            <v>129,50</v>
          </cell>
        </row>
        <row r="446">
          <cell r="A446">
            <v>542</v>
          </cell>
          <cell r="B446" t="str">
            <v>BANCADA DE MARMORE SINTETICO COM UMA CUBA, 150 X *60* CM</v>
          </cell>
          <cell r="C446" t="str">
            <v xml:space="preserve">UN    </v>
          </cell>
          <cell r="D446" t="str">
            <v>162,33</v>
          </cell>
        </row>
        <row r="447">
          <cell r="A447">
            <v>540</v>
          </cell>
          <cell r="B447" t="str">
            <v>BANCADA DE MARMORE SINTETICO COM UMA CUBA, 200 X *60* CM</v>
          </cell>
          <cell r="C447" t="str">
            <v xml:space="preserve">UN    </v>
          </cell>
          <cell r="D447" t="str">
            <v>365,81</v>
          </cell>
        </row>
        <row r="448">
          <cell r="A448">
            <v>38364</v>
          </cell>
          <cell r="B448" t="str">
            <v>BANCADA/ BANCA EM GRANITO, POLIDO, TIPO ANDORINHA/ QUARTZ/ CASTELO/ CORUMBA OU OUTROS EQUIVALENTES DA REGIAO, COM CUBA INOX, FORMATO *120 X 60* CM, E=  *2* CM</v>
          </cell>
          <cell r="C448" t="str">
            <v xml:space="preserve">UN    </v>
          </cell>
          <cell r="D448" t="str">
            <v>335,42</v>
          </cell>
        </row>
        <row r="449">
          <cell r="A449">
            <v>11692</v>
          </cell>
          <cell r="B449" t="str">
            <v>BANCADA/ BANCA EM MARMORE, POLIDO, BRANCO COMUM, E=  *3* CM</v>
          </cell>
          <cell r="C449" t="str">
            <v xml:space="preserve">M2    </v>
          </cell>
          <cell r="D449" t="str">
            <v>342,81</v>
          </cell>
        </row>
        <row r="450">
          <cell r="A450">
            <v>1746</v>
          </cell>
          <cell r="B450" t="str">
            <v>BANCADA/BANCA/PIA DE ACO INOXIDAVEL (AISI 430) COM 1 CUBA CENTRAL, COM VALVULA, ESCORREDOR DUPLO, DE *0,55 X 1,20* M</v>
          </cell>
          <cell r="C450" t="str">
            <v xml:space="preserve">UN    </v>
          </cell>
          <cell r="D450" t="str">
            <v>199,90</v>
          </cell>
        </row>
        <row r="451">
          <cell r="A451">
            <v>1748</v>
          </cell>
          <cell r="B451" t="str">
            <v>BANCADA/BANCA/PIA DE ACO INOXIDAVEL (AISI 430) COM 1 CUBA CENTRAL, COM VALVULA, ESCORREDOR DUPLO, DE *0,55 X 1,40* M</v>
          </cell>
          <cell r="C451" t="str">
            <v xml:space="preserve">UN    </v>
          </cell>
          <cell r="D451" t="str">
            <v>265,82</v>
          </cell>
        </row>
        <row r="452">
          <cell r="A452">
            <v>1749</v>
          </cell>
          <cell r="B452" t="str">
            <v>BANCADA/BANCA/PIA DE ACO INOXIDAVEL (AISI 430) COM 1 CUBA CENTRAL, COM VALVULA, ESCORREDOR DUPLO, DE *0,55 X 1,80* M</v>
          </cell>
          <cell r="C452" t="str">
            <v xml:space="preserve">UN    </v>
          </cell>
          <cell r="D452" t="str">
            <v>385,12</v>
          </cell>
        </row>
        <row r="453">
          <cell r="A453">
            <v>37412</v>
          </cell>
          <cell r="B453" t="str">
            <v>BANCADA/BANCA/PIA DE ACO INOXIDAVEL (AISI 430) COM 1 CUBA CENTRAL, COM VALVULA, LISA (SEM ESCORREDOR), DE *0,55 X 1,20* M</v>
          </cell>
          <cell r="C453" t="str">
            <v xml:space="preserve">UN    </v>
          </cell>
          <cell r="D453" t="str">
            <v>195,40</v>
          </cell>
        </row>
        <row r="454">
          <cell r="A454">
            <v>1745</v>
          </cell>
          <cell r="B454" t="str">
            <v>BANCADA/BANCA/PIA DE ACO INOXIDAVEL (AISI 430) COM 1 CUBA CENTRAL, SEM VALVULA, ESCORREDOR DUPLO, DE *0,55 X 1,60* M</v>
          </cell>
          <cell r="C454" t="str">
            <v xml:space="preserve">UN    </v>
          </cell>
          <cell r="D454" t="str">
            <v>232,35</v>
          </cell>
        </row>
        <row r="455">
          <cell r="A455">
            <v>1750</v>
          </cell>
          <cell r="B455" t="str">
            <v>BANCADA/BANCA/PIA DE ACO INOXIDAVEL (AISI 430) COM 2 CUBAS, COM VALVULAS, ESCORREDOR DUPLO, DE *0,55 X 2,00* M</v>
          </cell>
          <cell r="C455" t="str">
            <v xml:space="preserve">UN    </v>
          </cell>
          <cell r="D455" t="str">
            <v>542,99</v>
          </cell>
        </row>
        <row r="456">
          <cell r="A456">
            <v>11687</v>
          </cell>
          <cell r="B456" t="str">
            <v>BANCADA/TAMPO ACO INOX (AISI 304), LARGURA 60 CM, COM RODABANCA (NAO INCLUI PES DE APOIO)</v>
          </cell>
          <cell r="C456" t="str">
            <v xml:space="preserve">M     </v>
          </cell>
          <cell r="D456" t="str">
            <v>865,14</v>
          </cell>
        </row>
        <row r="457">
          <cell r="A457">
            <v>11689</v>
          </cell>
          <cell r="B457" t="str">
            <v>BANCADA/TAMPO ACO INOX (AISI 304), LARGURA 70 CM, COM RODABANCA (NAO INCLUI PES DE APOIO)</v>
          </cell>
          <cell r="C457" t="str">
            <v xml:space="preserve">M     </v>
          </cell>
          <cell r="D457" t="str">
            <v>1.083,97</v>
          </cell>
        </row>
        <row r="458">
          <cell r="A458">
            <v>11693</v>
          </cell>
          <cell r="B458" t="str">
            <v>BANCADA/TAMPO LISO (SEM CUBA) EM MARMORE SINTETICO</v>
          </cell>
          <cell r="C458" t="str">
            <v xml:space="preserve">M2    </v>
          </cell>
          <cell r="D458" t="str">
            <v>143,58</v>
          </cell>
        </row>
        <row r="459">
          <cell r="A459">
            <v>36215</v>
          </cell>
          <cell r="B459" t="str">
            <v>BANCO ARTICULADO PARA BANHO, EM ACO INOX POLIDO, 70* CM X 45* CM</v>
          </cell>
          <cell r="C459" t="str">
            <v xml:space="preserve">UN    </v>
          </cell>
          <cell r="D459" t="str">
            <v>714,52</v>
          </cell>
        </row>
        <row r="460">
          <cell r="A460">
            <v>42439</v>
          </cell>
          <cell r="B460" t="str">
            <v>BANCO COM ENCOSTO, 1,60M* DE COMPRIMENTO, EM TUBO DE ACO CARBONO E PINTURA NO PROCESSO ELETROSTATICO - PARA ACADEMIA AO AR LIVRE / ACADEMIA DA TERCEIRA IDADE - ATI</v>
          </cell>
          <cell r="C460" t="str">
            <v xml:space="preserve">UN    </v>
          </cell>
          <cell r="D460" t="str">
            <v>1.033,93</v>
          </cell>
        </row>
        <row r="461">
          <cell r="A461">
            <v>38381</v>
          </cell>
          <cell r="B461" t="str">
            <v>BANDEJA DE PINTURA PARA ROLO 23 CM</v>
          </cell>
          <cell r="C461" t="str">
            <v xml:space="preserve">UN    </v>
          </cell>
          <cell r="D461" t="str">
            <v>9,04</v>
          </cell>
        </row>
        <row r="462">
          <cell r="A462">
            <v>39621</v>
          </cell>
          <cell r="B462" t="str">
            <v>BARRA ANTIPANICO DUPLA, CEGA EM LADO OPOSTO, COR CINZA</v>
          </cell>
          <cell r="C462" t="str">
            <v xml:space="preserve">PAR   </v>
          </cell>
          <cell r="D462" t="str">
            <v>799,96</v>
          </cell>
        </row>
        <row r="463">
          <cell r="A463">
            <v>39624</v>
          </cell>
          <cell r="B463" t="str">
            <v>BARRA ANTIPANICO DUPLA, PARA PORTA DE VIDRO, COR CINZA</v>
          </cell>
          <cell r="C463" t="str">
            <v xml:space="preserve">PAR   </v>
          </cell>
          <cell r="D463" t="str">
            <v>882,44</v>
          </cell>
        </row>
        <row r="464">
          <cell r="A464">
            <v>39615</v>
          </cell>
          <cell r="B464" t="str">
            <v>BARRA ANTIPANICO SIMPLES, CEGA EM LADO OPOSTO, COR CINZA</v>
          </cell>
          <cell r="C464" t="str">
            <v xml:space="preserve">UN    </v>
          </cell>
          <cell r="D464" t="str">
            <v>356,59</v>
          </cell>
        </row>
        <row r="465">
          <cell r="A465">
            <v>39620</v>
          </cell>
          <cell r="B465" t="str">
            <v>BARRA ANTIPANICO SIMPLES, COM FECHADURA LADO OPOSTO, COR CINZA</v>
          </cell>
          <cell r="C465" t="str">
            <v xml:space="preserve">UN    </v>
          </cell>
          <cell r="D465" t="str">
            <v>544,60</v>
          </cell>
        </row>
        <row r="466">
          <cell r="A466">
            <v>39623</v>
          </cell>
          <cell r="B466" t="str">
            <v>BARRA ANTIPANICO SIMPLES, PARA PORTA DE VIDRO, COR CINZA</v>
          </cell>
          <cell r="C466" t="str">
            <v xml:space="preserve">UN    </v>
          </cell>
          <cell r="D466" t="str">
            <v>583,32</v>
          </cell>
        </row>
        <row r="467">
          <cell r="A467">
            <v>36207</v>
          </cell>
          <cell r="B467" t="str">
            <v>BARRA DE APOIO EM "L", EM ACO INOX POLIDO 70 X 70 CM, DIAMETRO MINIMO 3 CM</v>
          </cell>
          <cell r="C467" t="str">
            <v xml:space="preserve">UN    </v>
          </cell>
          <cell r="D467" t="str">
            <v>316,48</v>
          </cell>
        </row>
        <row r="468">
          <cell r="A468">
            <v>36209</v>
          </cell>
          <cell r="B468" t="str">
            <v>BARRA DE APOIO EM "L", EM ACO INOX POLIDO 80 X 80 CM, DIAMETRO MINIMO 3 CM</v>
          </cell>
          <cell r="C468" t="str">
            <v xml:space="preserve">UN    </v>
          </cell>
          <cell r="D468" t="str">
            <v>363,21</v>
          </cell>
        </row>
        <row r="469">
          <cell r="A469">
            <v>36210</v>
          </cell>
          <cell r="B469" t="str">
            <v>BARRA DE APOIO LATERAL ARTICULADA, COM TRAVA, EM ACO INOX POLIDO, 70 CM, DIAMETRO MINIMO 3 CM</v>
          </cell>
          <cell r="C469" t="str">
            <v xml:space="preserve">UN    </v>
          </cell>
          <cell r="D469" t="str">
            <v>392,98</v>
          </cell>
        </row>
        <row r="470">
          <cell r="A470">
            <v>36204</v>
          </cell>
          <cell r="B470" t="str">
            <v>BARRA DE APOIO RETA, EM ACO INOX POLIDO, COMPRIMENTO 60CM, DIAMETRO MINIMO 3 CM</v>
          </cell>
          <cell r="C470" t="str">
            <v xml:space="preserve">UN    </v>
          </cell>
          <cell r="D470" t="str">
            <v>139,34</v>
          </cell>
        </row>
        <row r="471">
          <cell r="A471">
            <v>36205</v>
          </cell>
          <cell r="B471" t="str">
            <v>BARRA DE APOIO RETA, EM ACO INOX POLIDO, COMPRIMENTO 70CM, DIAMETRO MINIMO 3 CM</v>
          </cell>
          <cell r="C471" t="str">
            <v xml:space="preserve">UN    </v>
          </cell>
          <cell r="D471" t="str">
            <v>154,75</v>
          </cell>
        </row>
        <row r="472">
          <cell r="A472">
            <v>36081</v>
          </cell>
          <cell r="B472" t="str">
            <v>BARRA DE APOIO RETA, EM ACO INOX POLIDO, COMPRIMENTO 80CM, DIAMETRO MINIMO 3 CM</v>
          </cell>
          <cell r="C472" t="str">
            <v xml:space="preserve">UN    </v>
          </cell>
          <cell r="D472" t="str">
            <v>165,00</v>
          </cell>
        </row>
        <row r="473">
          <cell r="A473">
            <v>36206</v>
          </cell>
          <cell r="B473" t="str">
            <v>BARRA DE APOIO RETA, EM ACO INOX POLIDO, COMPRIMENTO 90 CM, DIAMETRO MINIMO 3 CM</v>
          </cell>
          <cell r="C473" t="str">
            <v xml:space="preserve">UN    </v>
          </cell>
          <cell r="D473" t="str">
            <v>172,86</v>
          </cell>
        </row>
        <row r="474">
          <cell r="A474">
            <v>36218</v>
          </cell>
          <cell r="B474" t="str">
            <v>BARRA DE APOIO RETA, EM ALUMINIO, COMPRIMENTO 60CM, DIAMETRO MINIMO 3 CM</v>
          </cell>
          <cell r="C474" t="str">
            <v xml:space="preserve">UN    </v>
          </cell>
          <cell r="D474" t="str">
            <v>120,09</v>
          </cell>
        </row>
        <row r="475">
          <cell r="A475">
            <v>36220</v>
          </cell>
          <cell r="B475" t="str">
            <v>BARRA DE APOIO RETA, EM ALUMINIO, COMPRIMENTO 70CM, DIAMETRO MINIMO 3 CM</v>
          </cell>
          <cell r="C475" t="str">
            <v xml:space="preserve">UN    </v>
          </cell>
          <cell r="D475" t="str">
            <v>137,70</v>
          </cell>
        </row>
        <row r="476">
          <cell r="A476">
            <v>36080</v>
          </cell>
          <cell r="B476" t="str">
            <v>BARRA DE APOIO RETA, EM ALUMINIO, COMPRIMENTO 80 CM, DIAMETRO MINIMO 3 CM</v>
          </cell>
          <cell r="C476" t="str">
            <v xml:space="preserve">UN    </v>
          </cell>
          <cell r="D476" t="str">
            <v>148,95</v>
          </cell>
        </row>
        <row r="477">
          <cell r="A477">
            <v>36223</v>
          </cell>
          <cell r="B477" t="str">
            <v>BARRA DE APOIO RETA, EM ALUMINIO, COMPRIMENTO 90 CM, DIAMETRO MINIMO 3 CM</v>
          </cell>
          <cell r="C477" t="str">
            <v xml:space="preserve">UN    </v>
          </cell>
          <cell r="D477" t="str">
            <v>155,97</v>
          </cell>
        </row>
        <row r="478">
          <cell r="A478">
            <v>546</v>
          </cell>
          <cell r="B478" t="str">
            <v>BARRA DE FERRO CHATA, RETANGULAR (QUALQUER BITOLA)</v>
          </cell>
          <cell r="C478" t="str">
            <v xml:space="preserve">KG    </v>
          </cell>
          <cell r="D478" t="str">
            <v>6,61</v>
          </cell>
        </row>
        <row r="479">
          <cell r="A479">
            <v>566</v>
          </cell>
          <cell r="B479" t="str">
            <v>BARRA DE FERRO CHATO, RETANGULAR, 19,05 MM X 3,17 MM (L X E), 0,47 KG/M</v>
          </cell>
          <cell r="C479" t="str">
            <v xml:space="preserve">M     </v>
          </cell>
          <cell r="D479" t="str">
            <v>3,13</v>
          </cell>
        </row>
        <row r="480">
          <cell r="A480">
            <v>565</v>
          </cell>
          <cell r="B480" t="str">
            <v>BARRA DE FERRO CHATO, RETANGULAR, 25,4 MM X 4,76 MM (L X E), 1,73 KG/M</v>
          </cell>
          <cell r="C480" t="str">
            <v xml:space="preserve">M     </v>
          </cell>
          <cell r="D480" t="str">
            <v>11,43</v>
          </cell>
        </row>
        <row r="481">
          <cell r="A481">
            <v>555</v>
          </cell>
          <cell r="B481" t="str">
            <v>BARRA DE FERRO CHATO, RETANGULAR, 25,4 MM X 6,35 MM (L X E), 1,2265 KG/M</v>
          </cell>
          <cell r="C481" t="str">
            <v xml:space="preserve">M     </v>
          </cell>
          <cell r="D481" t="str">
            <v>8,10</v>
          </cell>
        </row>
        <row r="482">
          <cell r="A482">
            <v>557</v>
          </cell>
          <cell r="B482" t="str">
            <v>BARRA DE FERRO CHATO, RETANGULAR, 38,1 MM X 12,7 MM (L X E), 3,79 KG/M</v>
          </cell>
          <cell r="C482" t="str">
            <v xml:space="preserve">M     </v>
          </cell>
          <cell r="D482" t="str">
            <v>25,43</v>
          </cell>
        </row>
        <row r="483">
          <cell r="A483">
            <v>552</v>
          </cell>
          <cell r="B483" t="str">
            <v>BARRA DE FERRO CHATO, RETANGULAR, 38,1 MM X 6,35 MM (L X E), 1,89 KG/M</v>
          </cell>
          <cell r="C483" t="str">
            <v xml:space="preserve">M     </v>
          </cell>
          <cell r="D483" t="str">
            <v>12,62</v>
          </cell>
        </row>
        <row r="484">
          <cell r="A484">
            <v>563</v>
          </cell>
          <cell r="B484" t="str">
            <v>BARRA DE FERRO CHATO, RETANGULAR, 38,1 MM X 9,53 MM (L X E), 2,84 KG/M</v>
          </cell>
          <cell r="C484" t="str">
            <v xml:space="preserve">M     </v>
          </cell>
          <cell r="D484" t="str">
            <v>18,96</v>
          </cell>
        </row>
        <row r="485">
          <cell r="A485">
            <v>549</v>
          </cell>
          <cell r="B485" t="str">
            <v>BARRA DE FERRO CHATO, RETANGULAR, 50,8 MM X 12,7 MM (L X E), 5,06 KG/M</v>
          </cell>
          <cell r="C485" t="str">
            <v xml:space="preserve">M     </v>
          </cell>
          <cell r="D485" t="str">
            <v>34,12</v>
          </cell>
        </row>
        <row r="486">
          <cell r="A486">
            <v>551</v>
          </cell>
          <cell r="B486" t="str">
            <v>BARRA DE FERRO CHATO, RETANGULAR, 50,8 MM X 25,4 MM (L X E), 10,12 KG/M</v>
          </cell>
          <cell r="C486" t="str">
            <v xml:space="preserve">M     </v>
          </cell>
          <cell r="D486" t="str">
            <v>67,57</v>
          </cell>
        </row>
        <row r="487">
          <cell r="A487">
            <v>559</v>
          </cell>
          <cell r="B487" t="str">
            <v>BARRA DE FERRO CHATO, RETANGULAR, 50,8 MM X 6,35 MM (L X E), 2,53 KG/M</v>
          </cell>
          <cell r="C487" t="str">
            <v xml:space="preserve">M     </v>
          </cell>
          <cell r="D487" t="str">
            <v>16,89</v>
          </cell>
        </row>
        <row r="488">
          <cell r="A488">
            <v>560</v>
          </cell>
          <cell r="B488" t="str">
            <v>BARRA DE FERRO CHATO, RETANGULAR, 50,8 MM X 7,94 MM (L X E), 3,162 KG/M</v>
          </cell>
          <cell r="C488" t="str">
            <v xml:space="preserve">M     </v>
          </cell>
          <cell r="D488" t="str">
            <v>21,13</v>
          </cell>
        </row>
        <row r="489">
          <cell r="A489">
            <v>547</v>
          </cell>
          <cell r="B489" t="str">
            <v>BARRA DE FERRO CHATO, RETANGULAR, 50,8 MM X 9,53 MM (L X E), 3,79KG/M</v>
          </cell>
          <cell r="C489" t="str">
            <v xml:space="preserve">M     </v>
          </cell>
          <cell r="D489" t="str">
            <v>25,30</v>
          </cell>
        </row>
        <row r="490">
          <cell r="A490">
            <v>38127</v>
          </cell>
          <cell r="B490" t="str">
            <v>BASE DE MISTURADOR MONOCOMANDO PARA CHUVEIRO</v>
          </cell>
          <cell r="C490" t="str">
            <v xml:space="preserve">UN    </v>
          </cell>
          <cell r="D490" t="str">
            <v>344,31</v>
          </cell>
        </row>
        <row r="491">
          <cell r="A491">
            <v>38060</v>
          </cell>
          <cell r="B491" t="str">
            <v>BASE PARA MASTRO DE PARA-RAIOS DIAMETRO NOMINAL 1 1/2"</v>
          </cell>
          <cell r="C491" t="str">
            <v xml:space="preserve">UN    </v>
          </cell>
          <cell r="D491" t="str">
            <v>71,54</v>
          </cell>
        </row>
        <row r="492">
          <cell r="A492">
            <v>10956</v>
          </cell>
          <cell r="B492" t="str">
            <v>BASE PARA MASTRO DE PARA-RAIOS DIAMETRO NOMINAL 2"</v>
          </cell>
          <cell r="C492" t="str">
            <v xml:space="preserve">UN    </v>
          </cell>
          <cell r="D492" t="str">
            <v>74,31</v>
          </cell>
        </row>
        <row r="493">
          <cell r="A493">
            <v>39380</v>
          </cell>
          <cell r="B493" t="str">
            <v>BASE PARA RELE COM SUPORTE METALICO</v>
          </cell>
          <cell r="C493" t="str">
            <v xml:space="preserve">UN    </v>
          </cell>
          <cell r="D493" t="str">
            <v>15,77</v>
          </cell>
        </row>
        <row r="494">
          <cell r="A494">
            <v>13374</v>
          </cell>
          <cell r="B494" t="str">
            <v>BASE UNIPOLAR PARA FUSIVEL NH1, CORRENTE NOMINAL DE 250 A, SEM CAPA</v>
          </cell>
          <cell r="C494" t="str">
            <v xml:space="preserve">UN    </v>
          </cell>
          <cell r="D494" t="str">
            <v>89,95</v>
          </cell>
        </row>
        <row r="495">
          <cell r="A495">
            <v>37597</v>
          </cell>
          <cell r="B495" t="str">
            <v>BATE-ESTACAS POR GRAVIDADE, POTENCIA160 HP, PESO DO MARTELO ATE 3 TONELADAS</v>
          </cell>
          <cell r="C495" t="str">
            <v xml:space="preserve">UN    </v>
          </cell>
          <cell r="D495" t="str">
            <v>414.382,81</v>
          </cell>
        </row>
        <row r="496">
          <cell r="A496">
            <v>183</v>
          </cell>
          <cell r="B496" t="str">
            <v>BATENTE/ PORTAL/ ADUELA/ MARCO MACICO, E= *3 CM, L= *13 CM, *60 CM A 120* CM X *210 CM,  EM CEDRINHO/ ANGELIM COMERCIAL/ EUCALIPTO/ CURUPIXA/ PEROBA/ CUMARU OU EQUIVALENTE DA REGIAO (NAO INCLUI ALIZARES)</v>
          </cell>
          <cell r="C496" t="str">
            <v xml:space="preserve">JG    </v>
          </cell>
          <cell r="D496" t="str">
            <v>90,00</v>
          </cell>
        </row>
        <row r="497">
          <cell r="A497">
            <v>184</v>
          </cell>
          <cell r="B497" t="str">
            <v>BATENTE/ PORTAL/ ADUELA/ MARCO MACICO, E= *3* CM, L= *13* CM, *60 CM A 120* CM X *210* CM, EM PINUS/ TAUARI/ VIROLA OU EQUIVALENTE DA REGIAO (NAO INCLUI ALIZARES)</v>
          </cell>
          <cell r="C497" t="str">
            <v xml:space="preserve">JG    </v>
          </cell>
          <cell r="D497" t="str">
            <v>59,48</v>
          </cell>
        </row>
        <row r="498">
          <cell r="A498">
            <v>195</v>
          </cell>
          <cell r="B498" t="str">
            <v>BATENTE/ PORTAL/ ADUELA/ MARCO MACICO, E= *3* CM, L= *7* CM, *60 CM A 120* CM X *210* CM,  EM CEDRINHO/ ANGELIM COMERCIAL/ EUCALIPTO/ CURUPIXA/ PEROBA/ CUMARU OU EQUIVALENTE DA REGIAO (NAO INCLUI ALIZARES)</v>
          </cell>
          <cell r="C498" t="str">
            <v xml:space="preserve">JG    </v>
          </cell>
          <cell r="D498" t="str">
            <v>73,11</v>
          </cell>
        </row>
        <row r="499">
          <cell r="A499">
            <v>20001</v>
          </cell>
          <cell r="B499" t="str">
            <v>BATENTE/ PORTAL/ ADUELA/MARCO MACICO, E= *3* CM, L= *15* CM, *60 CM A 120* CM  X *210* CM, EM PINUS/ TAUARI/ VIROLA OU EQUIVALENTE DA REGIAO</v>
          </cell>
          <cell r="C499" t="str">
            <v xml:space="preserve">JG    </v>
          </cell>
          <cell r="D499" t="str">
            <v>72,85</v>
          </cell>
        </row>
        <row r="500">
          <cell r="A500">
            <v>181</v>
          </cell>
          <cell r="B500" t="str">
            <v>BATENTE/ PORTAL/ADUELA/ MARCO MACICO, E= *3* CM, L= *15* CM, *60 CM A 120* CM  X *210* CM,  EM CEDRINHO/ ANGELIM COMERCIAL/  EUCALIPTO/ CURUPIXA/ PEROBA/ CUMARU OU EQUIVALENTE DA REGIAO (NAO INCLUI ALIZARES)</v>
          </cell>
          <cell r="C500" t="str">
            <v xml:space="preserve">JG    </v>
          </cell>
          <cell r="D500" t="str">
            <v>98,57</v>
          </cell>
        </row>
        <row r="501">
          <cell r="A501">
            <v>39837</v>
          </cell>
          <cell r="B501" t="str">
            <v>BATENTE/PORTAL/ADUELA/MARCO, EM MDF/PVC WOOD/POLIESTIRENO OU MADEIRA LAMINADA, L = *9,0* CM COM GUARNICAO REGULAVEL 2 FACES = *35* MM, PRIMER</v>
          </cell>
          <cell r="C501" t="str">
            <v xml:space="preserve">JG    </v>
          </cell>
          <cell r="D501" t="str">
            <v>308,05</v>
          </cell>
        </row>
        <row r="502">
          <cell r="A502">
            <v>10535</v>
          </cell>
          <cell r="B502" t="str">
            <v>BETONEIRA CAPACIDADE NOMINAL 400 L, CAPACIDADE DE MISTURA  280 L, MOTOR ELETRICO TRIFASICO 220/380 V POTENCIA 2 CV, SEM CARREGADOR</v>
          </cell>
          <cell r="C502" t="str">
            <v xml:space="preserve">UN    </v>
          </cell>
          <cell r="D502" t="str">
            <v>3.767,42</v>
          </cell>
        </row>
        <row r="503">
          <cell r="A503">
            <v>10537</v>
          </cell>
          <cell r="B503" t="str">
            <v>BETONEIRA CAPACIDADE NOMINAL 400 L, CAPACIDADE DE MISTURA 310 L, MOTOR A DIESEL POTENCIA 5 CV, SEM CARREGADOR</v>
          </cell>
          <cell r="C503" t="str">
            <v xml:space="preserve">UN    </v>
          </cell>
          <cell r="D503" t="str">
            <v>5.137,73</v>
          </cell>
        </row>
        <row r="504">
          <cell r="A504">
            <v>13891</v>
          </cell>
          <cell r="B504" t="str">
            <v>BETONEIRA CAPACIDADE NOMINAL 400 L, CAPACIDADE DE MISTURA 310 L, MOTOR A GASOLINA POTENCIA 5,5 CV, SEM CARREGADOR</v>
          </cell>
          <cell r="C504" t="str">
            <v xml:space="preserve">UN    </v>
          </cell>
          <cell r="D504" t="str">
            <v>4.712,46</v>
          </cell>
        </row>
        <row r="505">
          <cell r="A505">
            <v>25975</v>
          </cell>
          <cell r="B505" t="str">
            <v>BETONEIRA CAPACIDADE NOMINAL 600 L, CAPACIDADE DE MISTURA 440 L, MOTOR A GASOLINA POTENCIA 10 HP, COM CARREGADOR</v>
          </cell>
          <cell r="C505" t="str">
            <v xml:space="preserve">UN    </v>
          </cell>
          <cell r="D505" t="str">
            <v>20.497,31</v>
          </cell>
        </row>
        <row r="506">
          <cell r="A506">
            <v>36396</v>
          </cell>
          <cell r="B506" t="str">
            <v>BETONEIRA, CAPACIDADE NOMINAL 400 L, CAPACIDADE DE MISTURA 310L, MOTOR ELETRICO TRIFASICO 220/380V POTENCIA 2 CV, SEM CARREGADOR</v>
          </cell>
          <cell r="C506" t="str">
            <v xml:space="preserve">UN    </v>
          </cell>
          <cell r="D506" t="str">
            <v>4.310,18</v>
          </cell>
        </row>
        <row r="507">
          <cell r="A507">
            <v>36397</v>
          </cell>
          <cell r="B507" t="str">
            <v>BETONEIRA, CAPACIDADE NOMINAL 600 L, CAPACIDADE DE MISTURA  360L, MOTOR ELETRICO TRIFASICO 220/380V, POTENCIA 4CV, EXCLUSO CARREGADOR</v>
          </cell>
          <cell r="C507" t="str">
            <v xml:space="preserve">UN    </v>
          </cell>
          <cell r="D507" t="str">
            <v>15.325,09</v>
          </cell>
        </row>
        <row r="508">
          <cell r="A508">
            <v>36398</v>
          </cell>
          <cell r="B508" t="str">
            <v>BETONEIRA, CAPACIDADE NOMINAL 600 L, CAPACIDADE DE MISTURA 440 L, MOTOR A DIESEL POTENCIA 10 CV, COM CARREGADOR</v>
          </cell>
          <cell r="C508" t="str">
            <v xml:space="preserve">UN    </v>
          </cell>
          <cell r="D508" t="str">
            <v>18.626,37</v>
          </cell>
        </row>
        <row r="509">
          <cell r="A509">
            <v>647</v>
          </cell>
          <cell r="B509" t="str">
            <v>BLASTER, DINAMITADOR OU CABO DE FOGO</v>
          </cell>
          <cell r="C509" t="str">
            <v xml:space="preserve">H     </v>
          </cell>
          <cell r="D509" t="str">
            <v>11,83</v>
          </cell>
        </row>
        <row r="510">
          <cell r="A510">
            <v>40920</v>
          </cell>
          <cell r="B510" t="str">
            <v>BLASTER, DINAMITADOR OU CABO DE FOGO (MENSALISTA)</v>
          </cell>
          <cell r="C510" t="str">
            <v xml:space="preserve">MES   </v>
          </cell>
          <cell r="D510" t="str">
            <v>2.061,09</v>
          </cell>
        </row>
        <row r="511">
          <cell r="A511">
            <v>38783</v>
          </cell>
          <cell r="B511" t="str">
            <v>BLOCO CERAMICO DE VEDACAO COM FUROS NA HORIZONTAL, 11,5 X 19 X 19 CM - 4,5 MPA (NBR 15270)</v>
          </cell>
          <cell r="C511" t="str">
            <v xml:space="preserve">UN    </v>
          </cell>
          <cell r="D511" t="str">
            <v>1,05</v>
          </cell>
        </row>
        <row r="512">
          <cell r="A512">
            <v>37593</v>
          </cell>
          <cell r="B512" t="str">
            <v>BLOCO CERAMICO DE VEDACAO COM FUROS NA VERTICAL, 14 X 19 X 39 CM - 4,5 MPA (NBR 15270)</v>
          </cell>
          <cell r="C512" t="str">
            <v xml:space="preserve">UN    </v>
          </cell>
          <cell r="D512" t="str">
            <v>2,58</v>
          </cell>
        </row>
        <row r="513">
          <cell r="A513">
            <v>37594</v>
          </cell>
          <cell r="B513" t="str">
            <v>BLOCO CERAMICO DE VEDACAO COM FUROS NA VERTICAL, 19 X 19 X 39 CM - 4,5 MPA (NBR 15270)</v>
          </cell>
          <cell r="C513" t="str">
            <v xml:space="preserve">UN    </v>
          </cell>
          <cell r="D513" t="str">
            <v>3,21</v>
          </cell>
        </row>
        <row r="514">
          <cell r="A514">
            <v>37592</v>
          </cell>
          <cell r="B514" t="str">
            <v>BLOCO CERAMICO DE VEDACAO COM FUROS NA VERTICAL, 9 X 19 X 39 CM - 4,5 MPA (NBR 15270)</v>
          </cell>
          <cell r="C514" t="str">
            <v xml:space="preserve">UN    </v>
          </cell>
          <cell r="D514" t="str">
            <v>2,03</v>
          </cell>
        </row>
        <row r="515">
          <cell r="A515">
            <v>7266</v>
          </cell>
          <cell r="B515" t="str">
            <v>BLOCO CERAMICO VAZADO PARA ALVENARIA DE VEDACAO, DE 9 X 19 X 19 CM (L X A X C)</v>
          </cell>
          <cell r="C515" t="str">
            <v xml:space="preserve">MIL   </v>
          </cell>
          <cell r="D515" t="str">
            <v>785,84</v>
          </cell>
        </row>
        <row r="516">
          <cell r="A516">
            <v>7270</v>
          </cell>
          <cell r="B516" t="str">
            <v>BLOCO CERAMICO VAZADO PARA ALVENARIA DE VEDACAO, 4 FUROS, DE 9 X 9 X 19 CM (L X A X C)</v>
          </cell>
          <cell r="C516" t="str">
            <v xml:space="preserve">UN    </v>
          </cell>
          <cell r="D516" t="str">
            <v>0,90</v>
          </cell>
        </row>
        <row r="517">
          <cell r="A517">
            <v>7267</v>
          </cell>
          <cell r="B517" t="str">
            <v>BLOCO CERAMICO VAZADO PARA ALVENARIA DE VEDACAO, 6 FUROS, DE 9 X 14 X 19 CM (L X A X C)</v>
          </cell>
          <cell r="C517" t="str">
            <v xml:space="preserve">UN    </v>
          </cell>
          <cell r="D517" t="str">
            <v>0,71</v>
          </cell>
        </row>
        <row r="518">
          <cell r="A518">
            <v>7269</v>
          </cell>
          <cell r="B518" t="str">
            <v>BLOCO CERAMICO VAZADO PARA ALVENARIA DE VEDACAO, 6 FUROS, DE 9 X 9 X 19 CM (L X A X C)</v>
          </cell>
          <cell r="C518" t="str">
            <v xml:space="preserve">UN    </v>
          </cell>
          <cell r="D518" t="str">
            <v>0,72</v>
          </cell>
        </row>
        <row r="519">
          <cell r="A519">
            <v>7271</v>
          </cell>
          <cell r="B519" t="str">
            <v>BLOCO CERAMICO VAZADO PARA ALVENARIA DE VEDACAO, 8 FUROS, DE 9 X 19 X 19 CM (L XA X C)</v>
          </cell>
          <cell r="C519" t="str">
            <v xml:space="preserve">UN    </v>
          </cell>
          <cell r="D519" t="str">
            <v>0,78</v>
          </cell>
        </row>
        <row r="520">
          <cell r="A520">
            <v>7268</v>
          </cell>
          <cell r="B520" t="str">
            <v>BLOCO CERAMICO VAZADO PARA ALVENARIA DE VEDACAO, 8 FUROS, DE 9 X 19 X 29 CM (L X A X C)</v>
          </cell>
          <cell r="C520" t="str">
            <v xml:space="preserve">UN    </v>
          </cell>
          <cell r="D520" t="str">
            <v>1,09</v>
          </cell>
        </row>
        <row r="521">
          <cell r="A521">
            <v>34556</v>
          </cell>
          <cell r="B521" t="str">
            <v>BLOCO DE CONCRETO ESTRUTURAL 14 X 19 X 29 CM, FBK 10 MPA (NBR 6136)</v>
          </cell>
          <cell r="C521" t="str">
            <v xml:space="preserve">UN    </v>
          </cell>
          <cell r="D521" t="str">
            <v>3,33</v>
          </cell>
        </row>
        <row r="522">
          <cell r="A522">
            <v>37873</v>
          </cell>
          <cell r="B522" t="str">
            <v>BLOCO DE CONCRETO ESTRUTURAL 14 X 19 X 29 CM, FBK 12 MPA (NBR 6136)</v>
          </cell>
          <cell r="C522" t="str">
            <v xml:space="preserve">UN    </v>
          </cell>
          <cell r="D522" t="str">
            <v>3,39</v>
          </cell>
        </row>
        <row r="523">
          <cell r="A523">
            <v>34564</v>
          </cell>
          <cell r="B523" t="str">
            <v>BLOCO DE CONCRETO ESTRUTURAL 14 X 19 X 29 CM, FBK 14 MPA (NBR 6136)</v>
          </cell>
          <cell r="C523" t="str">
            <v xml:space="preserve">UN    </v>
          </cell>
          <cell r="D523" t="str">
            <v>3,55</v>
          </cell>
        </row>
        <row r="524">
          <cell r="A524">
            <v>34565</v>
          </cell>
          <cell r="B524" t="str">
            <v>BLOCO DE CONCRETO ESTRUTURAL 14 X 19 X 29 CM, FBK 16 MPA (NBR 6136)</v>
          </cell>
          <cell r="C524" t="str">
            <v xml:space="preserve">UN    </v>
          </cell>
          <cell r="D524" t="str">
            <v>3,75</v>
          </cell>
        </row>
        <row r="525">
          <cell r="A525">
            <v>38590</v>
          </cell>
          <cell r="B525" t="str">
            <v>BLOCO DE CONCRETO ESTRUTURAL 14 X 19 X 29 CM, FBK 4,5 MPA (NBR 6136)</v>
          </cell>
          <cell r="C525" t="str">
            <v xml:space="preserve">UN    </v>
          </cell>
          <cell r="D525" t="str">
            <v>2,77</v>
          </cell>
        </row>
        <row r="526">
          <cell r="A526">
            <v>34566</v>
          </cell>
          <cell r="B526" t="str">
            <v>BLOCO DE CONCRETO ESTRUTURAL 14 X 19 X 29 CM, FBK 6 MPA (NBR 6136)</v>
          </cell>
          <cell r="C526" t="str">
            <v xml:space="preserve">UN    </v>
          </cell>
          <cell r="D526" t="str">
            <v>2,91</v>
          </cell>
        </row>
        <row r="527">
          <cell r="A527">
            <v>34567</v>
          </cell>
          <cell r="B527" t="str">
            <v>BLOCO DE CONCRETO ESTRUTURAL 14 X 19 X 29 CM, FBK 8 MPA (NBR 6136)</v>
          </cell>
          <cell r="C527" t="str">
            <v xml:space="preserve">UN    </v>
          </cell>
          <cell r="D527" t="str">
            <v>3,09</v>
          </cell>
        </row>
        <row r="528">
          <cell r="A528">
            <v>38591</v>
          </cell>
          <cell r="B528" t="str">
            <v>BLOCO DE CONCRETO ESTRUTURAL 14 X 19 X 34 CM, FBK 4,5 MPA (NBR 6136)</v>
          </cell>
          <cell r="C528" t="str">
            <v xml:space="preserve">UN    </v>
          </cell>
          <cell r="D528" t="str">
            <v>2,80</v>
          </cell>
        </row>
        <row r="529">
          <cell r="A529">
            <v>34568</v>
          </cell>
          <cell r="B529" t="str">
            <v>BLOCO DE CONCRETO ESTRUTURAL 14 X 19 X 39 CM, FBK 10 MPA (NBR 6136)</v>
          </cell>
          <cell r="C529" t="str">
            <v xml:space="preserve">UN    </v>
          </cell>
          <cell r="D529" t="str">
            <v>3,65</v>
          </cell>
        </row>
        <row r="530">
          <cell r="A530">
            <v>34569</v>
          </cell>
          <cell r="B530" t="str">
            <v>BLOCO DE CONCRETO ESTRUTURAL 14 X 19 X 39 CM, FBK 12 MPA (NBR 6136)</v>
          </cell>
          <cell r="C530" t="str">
            <v xml:space="preserve">UN    </v>
          </cell>
          <cell r="D530" t="str">
            <v>3,75</v>
          </cell>
        </row>
        <row r="531">
          <cell r="A531">
            <v>34570</v>
          </cell>
          <cell r="B531" t="str">
            <v>BLOCO DE CONCRETO ESTRUTURAL 14 X 19 X 39 CM, FBK 14 MPA (NBR 6136)</v>
          </cell>
          <cell r="C531" t="str">
            <v xml:space="preserve">UN    </v>
          </cell>
          <cell r="D531" t="str">
            <v>4,08</v>
          </cell>
        </row>
        <row r="532">
          <cell r="A532">
            <v>25070</v>
          </cell>
          <cell r="B532" t="str">
            <v>BLOCO DE CONCRETO ESTRUTURAL 14 X 19 X 39 CM, FBK 4,5 MPA (NBR 6136)</v>
          </cell>
          <cell r="C532" t="str">
            <v xml:space="preserve">UN    </v>
          </cell>
          <cell r="D532" t="str">
            <v>3,07</v>
          </cell>
        </row>
        <row r="533">
          <cell r="A533">
            <v>34571</v>
          </cell>
          <cell r="B533" t="str">
            <v>BLOCO DE CONCRETO ESTRUTURAL 14 X 19 X 39 CM, FBK 6 MPA (NBR 6136)</v>
          </cell>
          <cell r="C533" t="str">
            <v xml:space="preserve">UN    </v>
          </cell>
          <cell r="D533" t="str">
            <v>3,10</v>
          </cell>
        </row>
        <row r="534">
          <cell r="A534">
            <v>34573</v>
          </cell>
          <cell r="B534" t="str">
            <v>BLOCO DE CONCRETO ESTRUTURAL 14 X 19 X 39 CM, FBK 8 MPA (NBR 6136)</v>
          </cell>
          <cell r="C534" t="str">
            <v xml:space="preserve">UN    </v>
          </cell>
          <cell r="D534" t="str">
            <v>3,26</v>
          </cell>
        </row>
        <row r="535">
          <cell r="A535">
            <v>37107</v>
          </cell>
          <cell r="B535" t="str">
            <v>BLOCO DE CONCRETO ESTRUTURAL 14 X 19 X 39, FCK 16 MPA (NBR 6136)</v>
          </cell>
          <cell r="C535" t="str">
            <v xml:space="preserve">UN    </v>
          </cell>
          <cell r="D535" t="str">
            <v>4,30</v>
          </cell>
        </row>
        <row r="536">
          <cell r="A536">
            <v>34576</v>
          </cell>
          <cell r="B536" t="str">
            <v>BLOCO DE CONCRETO ESTRUTURAL 19 X 19 X 39 CM, FBK 10 MPA (NBR 6136)</v>
          </cell>
          <cell r="C536" t="str">
            <v xml:space="preserve">UN    </v>
          </cell>
          <cell r="D536" t="str">
            <v>4,75</v>
          </cell>
        </row>
        <row r="537">
          <cell r="A537">
            <v>34577</v>
          </cell>
          <cell r="B537" t="str">
            <v>BLOCO DE CONCRETO ESTRUTURAL 19 X 19 X 39 CM, FBK 12 MPA (NBR 6136)</v>
          </cell>
          <cell r="C537" t="str">
            <v xml:space="preserve">UN    </v>
          </cell>
          <cell r="D537" t="str">
            <v>4,95</v>
          </cell>
        </row>
        <row r="538">
          <cell r="A538">
            <v>34578</v>
          </cell>
          <cell r="B538" t="str">
            <v>BLOCO DE CONCRETO ESTRUTURAL 19 X 19 X 39 CM, FBK 14 MPA (NBR 6136)</v>
          </cell>
          <cell r="C538" t="str">
            <v xml:space="preserve">UN    </v>
          </cell>
          <cell r="D538" t="str">
            <v>5,37</v>
          </cell>
        </row>
        <row r="539">
          <cell r="A539">
            <v>34579</v>
          </cell>
          <cell r="B539" t="str">
            <v>BLOCO DE CONCRETO ESTRUTURAL 19 X 19 X 39 CM, FBK 16 MPA (NBR 6136)</v>
          </cell>
          <cell r="C539" t="str">
            <v xml:space="preserve">UN    </v>
          </cell>
          <cell r="D539" t="str">
            <v>5,73</v>
          </cell>
        </row>
        <row r="540">
          <cell r="A540">
            <v>25067</v>
          </cell>
          <cell r="B540" t="str">
            <v>BLOCO DE CONCRETO ESTRUTURAL 19 X 19 X 39 CM, FBK 4,5 MPA (NBR 6136)</v>
          </cell>
          <cell r="C540" t="str">
            <v xml:space="preserve">UN    </v>
          </cell>
          <cell r="D540" t="str">
            <v>3,83</v>
          </cell>
        </row>
        <row r="541">
          <cell r="A541">
            <v>34580</v>
          </cell>
          <cell r="B541" t="str">
            <v>BLOCO DE CONCRETO ESTRUTURAL 19 X 19 X 39 CM, FBK 8 MPA (NBR 6136)</v>
          </cell>
          <cell r="C541" t="str">
            <v xml:space="preserve">UN    </v>
          </cell>
          <cell r="D541" t="str">
            <v>4,28</v>
          </cell>
        </row>
        <row r="542">
          <cell r="A542">
            <v>25071</v>
          </cell>
          <cell r="B542" t="str">
            <v>BLOCO DE CONCRETO ESTRUTURAL 9 X 19 X 39 CM, FBK 4,5 MPA (NBR 6136)</v>
          </cell>
          <cell r="C542" t="str">
            <v xml:space="preserve">UN    </v>
          </cell>
          <cell r="D542" t="str">
            <v>2,13</v>
          </cell>
        </row>
        <row r="543">
          <cell r="A543">
            <v>38395</v>
          </cell>
          <cell r="B543" t="str">
            <v>BLOCO DE ESPUMA MULTIUSO *23 X 13 X 8* CM</v>
          </cell>
          <cell r="C543" t="str">
            <v xml:space="preserve">UN    </v>
          </cell>
          <cell r="D543" t="str">
            <v>7,55</v>
          </cell>
        </row>
        <row r="544">
          <cell r="A544">
            <v>34583</v>
          </cell>
          <cell r="B544" t="str">
            <v>BLOCO DE GESSO COMPACTO / MACICO, BRANCO, E = 10 CM, DIMENSOES *67 X 50* CM</v>
          </cell>
          <cell r="C544" t="str">
            <v xml:space="preserve">M2    </v>
          </cell>
          <cell r="D544" t="str">
            <v>39,49</v>
          </cell>
        </row>
        <row r="545">
          <cell r="A545">
            <v>34584</v>
          </cell>
          <cell r="B545" t="str">
            <v>BLOCO DE GESSO VAZADO, BRANCO, E = *7* CM, DIMENSOES *67 X 50* CM</v>
          </cell>
          <cell r="C545" t="str">
            <v xml:space="preserve">M2    </v>
          </cell>
          <cell r="D545" t="str">
            <v>22,10</v>
          </cell>
        </row>
        <row r="546">
          <cell r="A546">
            <v>709</v>
          </cell>
          <cell r="B546" t="str">
            <v>BLOCO DE POLIETILENO ALTA DENSIDADE, *27* X *30* X *100* CM, ACOMPANHADOS PLACAS  TERMINAIS  E LONGARINAS, PARA FUNDO DE FILTRO</v>
          </cell>
          <cell r="C546" t="str">
            <v xml:space="preserve">M2    </v>
          </cell>
          <cell r="D546" t="str">
            <v>578,34</v>
          </cell>
        </row>
        <row r="547">
          <cell r="A547">
            <v>34599</v>
          </cell>
          <cell r="B547" t="str">
            <v>BLOCO DE VEDACAO CONCRETO APARENTE 9 X 19 X 39 CM (CLASSE C - NBR 6136)</v>
          </cell>
          <cell r="C547" t="str">
            <v xml:space="preserve">UN    </v>
          </cell>
          <cell r="D547" t="str">
            <v>2,19</v>
          </cell>
        </row>
        <row r="548">
          <cell r="A548">
            <v>34592</v>
          </cell>
          <cell r="B548" t="str">
            <v>BLOCO DE VEDACAO CONCRETO 14 X 19 X 29 CM (CLASSE C - NBR 6136)</v>
          </cell>
          <cell r="C548" t="str">
            <v xml:space="preserve">UN    </v>
          </cell>
          <cell r="D548" t="str">
            <v>2,44</v>
          </cell>
        </row>
        <row r="549">
          <cell r="A549">
            <v>37103</v>
          </cell>
          <cell r="B549" t="str">
            <v>BLOCO DE VEDACAO DE CONCRETO APARENTE 14 X 19 X 39 CM (CLASSE C - NBR 6136)</v>
          </cell>
          <cell r="C549" t="str">
            <v xml:space="preserve">UN    </v>
          </cell>
          <cell r="D549" t="str">
            <v>2,79</v>
          </cell>
        </row>
        <row r="550">
          <cell r="A550">
            <v>34555</v>
          </cell>
          <cell r="B550" t="str">
            <v>BLOCO DE VEDACAO DE CONCRETO APARENTE 19 X 19 X 39 CM  (CLASSE C - NBR 6136)</v>
          </cell>
          <cell r="C550" t="str">
            <v xml:space="preserve">UN    </v>
          </cell>
          <cell r="D550" t="str">
            <v>3,54</v>
          </cell>
        </row>
        <row r="551">
          <cell r="A551">
            <v>674</v>
          </cell>
          <cell r="B551" t="str">
            <v>BLOCO DE VEDACAO DE CONCRETO CELULAR AUTOCLAVADO 10 X 30 X 60 CM (E X A X C)</v>
          </cell>
          <cell r="C551" t="str">
            <v xml:space="preserve">M2    </v>
          </cell>
          <cell r="D551" t="str">
            <v>61,27</v>
          </cell>
        </row>
        <row r="552">
          <cell r="A552">
            <v>34600</v>
          </cell>
          <cell r="B552" t="str">
            <v>BLOCO DE VEDACAO DE CONCRETO CELULAR AUTOCLAVADO 15 X 30 X 60 CM (E X A X C)</v>
          </cell>
          <cell r="C552" t="str">
            <v xml:space="preserve">M2    </v>
          </cell>
          <cell r="D552" t="str">
            <v>90,00</v>
          </cell>
        </row>
        <row r="553">
          <cell r="A553">
            <v>652</v>
          </cell>
          <cell r="B553" t="str">
            <v>BLOCO DE VEDACAO DE CONCRETO CELULAR AUTOCLAVADO 20 X 30 X 60 CM (E X A X C)</v>
          </cell>
          <cell r="C553" t="str">
            <v xml:space="preserve">M2    </v>
          </cell>
          <cell r="D553" t="str">
            <v>137,87</v>
          </cell>
        </row>
        <row r="554">
          <cell r="A554">
            <v>651</v>
          </cell>
          <cell r="B554" t="str">
            <v>BLOCO DE VEDACAO DE CONCRETO 14 X 19 X 39 CM (CLASSE C - NBR 6136)</v>
          </cell>
          <cell r="C554" t="str">
            <v xml:space="preserve">UN    </v>
          </cell>
          <cell r="D554" t="str">
            <v>2,69</v>
          </cell>
        </row>
        <row r="555">
          <cell r="A555">
            <v>654</v>
          </cell>
          <cell r="B555" t="str">
            <v>BLOCO DE VEDACAO DE CONCRETO 19 X 19 X 39 CM (CLASSE C - NBR 6136)</v>
          </cell>
          <cell r="C555" t="str">
            <v xml:space="preserve">UN    </v>
          </cell>
          <cell r="D555" t="str">
            <v>3,33</v>
          </cell>
        </row>
        <row r="556">
          <cell r="A556">
            <v>650</v>
          </cell>
          <cell r="B556" t="str">
            <v>BLOCO DE VEDACAO DE CONCRETO, 9 X 19 X 39 CM (CLASSE C - NBR 6136)</v>
          </cell>
          <cell r="C556" t="str">
            <v xml:space="preserve">UN    </v>
          </cell>
          <cell r="D556" t="str">
            <v>2,15</v>
          </cell>
        </row>
        <row r="557">
          <cell r="A557">
            <v>716</v>
          </cell>
          <cell r="B557" t="str">
            <v>BLOCO DE VIDRO INCOLOR XADREZ, DE *20 X 20 X 10* CM</v>
          </cell>
          <cell r="C557" t="str">
            <v xml:space="preserve">UN    </v>
          </cell>
          <cell r="D557" t="str">
            <v>19,97</v>
          </cell>
        </row>
        <row r="558">
          <cell r="A558">
            <v>715</v>
          </cell>
          <cell r="B558" t="str">
            <v>BLOCO DE VIDRO INCOLOR, CANELADO, DE *19 X 19 X 8* CM</v>
          </cell>
          <cell r="C558" t="str">
            <v xml:space="preserve">UN    </v>
          </cell>
          <cell r="D558" t="str">
            <v>19,75</v>
          </cell>
        </row>
        <row r="559">
          <cell r="A559">
            <v>718</v>
          </cell>
          <cell r="B559" t="str">
            <v>BLOCO DE VIDRO/ELEMENTO VAZADO INCOLOR, VENEZIANA, DE *20 X 20 X 6* CM</v>
          </cell>
          <cell r="C559" t="str">
            <v xml:space="preserve">UN    </v>
          </cell>
          <cell r="D559" t="str">
            <v>29,43</v>
          </cell>
        </row>
        <row r="560">
          <cell r="A560">
            <v>11981</v>
          </cell>
          <cell r="B560" t="str">
            <v>BLOCO DE VIDRO/ELEMENTO VAZADO, INCOLOR, VENEZIANA, *20 X 10 X 8* CM</v>
          </cell>
          <cell r="C560" t="str">
            <v xml:space="preserve">UN    </v>
          </cell>
          <cell r="D560" t="str">
            <v>20,18</v>
          </cell>
        </row>
        <row r="561">
          <cell r="A561">
            <v>34586</v>
          </cell>
          <cell r="B561" t="str">
            <v>BLOCO ESTRUTURAL CERAMICO 14 X 19 X 29 CM, 6,0 MPA (NBR 15270)</v>
          </cell>
          <cell r="C561" t="str">
            <v xml:space="preserve">UN    </v>
          </cell>
          <cell r="D561" t="str">
            <v>2,20</v>
          </cell>
        </row>
        <row r="562">
          <cell r="A562">
            <v>38603</v>
          </cell>
          <cell r="B562" t="str">
            <v>BLOCO ESTRUTURAL CERAMICO 14 X 19 X 34 CM, 6,0 MPA (NBR 15270)</v>
          </cell>
          <cell r="C562" t="str">
            <v xml:space="preserve">UN    </v>
          </cell>
          <cell r="D562" t="str">
            <v>2,67</v>
          </cell>
        </row>
        <row r="563">
          <cell r="A563">
            <v>34588</v>
          </cell>
          <cell r="B563" t="str">
            <v>BLOCO ESTRUTURAL CERAMICO 14 X 19 X 39 CM, 6,0 MPA (NBR 15270)</v>
          </cell>
          <cell r="C563" t="str">
            <v xml:space="preserve">UN    </v>
          </cell>
          <cell r="D563" t="str">
            <v>2,88</v>
          </cell>
        </row>
        <row r="564">
          <cell r="A564">
            <v>34590</v>
          </cell>
          <cell r="B564" t="str">
            <v>BLOCO ESTRUTURAL CERAMICO 19 X 19 X 29 CM, 6,0 MPA (NBR 15270)</v>
          </cell>
          <cell r="C564" t="str">
            <v xml:space="preserve">UN    </v>
          </cell>
          <cell r="D564" t="str">
            <v>2,63</v>
          </cell>
        </row>
        <row r="565">
          <cell r="A565">
            <v>34591</v>
          </cell>
          <cell r="B565" t="str">
            <v>BLOCO ESTRUTURAL CERAMICO 19 X 19 X 39 CM, 6,0 MPA (NBR 15270)</v>
          </cell>
          <cell r="C565" t="str">
            <v xml:space="preserve">UN    </v>
          </cell>
          <cell r="D565" t="str">
            <v>3,56</v>
          </cell>
        </row>
        <row r="566">
          <cell r="A566">
            <v>41372</v>
          </cell>
          <cell r="B566" t="str">
            <v>BLOCO VEDACAO CONCRETO CELULAR AUTOCLAVADO 12,5 X 30 X 60 CM (E X A X C)</v>
          </cell>
          <cell r="C566" t="str">
            <v xml:space="preserve">M2    </v>
          </cell>
          <cell r="D566" t="str">
            <v>85,99</v>
          </cell>
        </row>
        <row r="567">
          <cell r="A567">
            <v>41371</v>
          </cell>
          <cell r="B567" t="str">
            <v>BLOCO VEDACAO CONCRETO CELULAR AUTOCLAVADO 7,5 X 30 X 60 CM (E X A X C)</v>
          </cell>
          <cell r="C567" t="str">
            <v xml:space="preserve">M2    </v>
          </cell>
          <cell r="D567" t="str">
            <v>50,83</v>
          </cell>
        </row>
        <row r="568">
          <cell r="A568">
            <v>40517</v>
          </cell>
          <cell r="B568" t="str">
            <v>BLOQUETE/PISO DE CONCRETO - MODELO BLOCO PISOGRAMA/CONCREGRAMA 2 FUROS, DIMENSOES APROX. DE 35 CM X 15 CM E ESPESSURA DE 7 CM (+/- 1 CM), COR NATURAL</v>
          </cell>
          <cell r="C568" t="str">
            <v xml:space="preserve">M2    </v>
          </cell>
          <cell r="D568" t="str">
            <v>40,24</v>
          </cell>
        </row>
        <row r="569">
          <cell r="A569">
            <v>40515</v>
          </cell>
          <cell r="B569" t="str">
            <v>BLOQUETE/PISO DE CONCRETO - MODELO PISOGRAMA/CONCREGRAMA/PAVI-GRADE/GRAMEIRO, DIMENSOES APROXIMADAS DE 60 CM X 45 CM E ESPESSURA DE 8 CM (+/- 1 CM), COR NATURAL</v>
          </cell>
          <cell r="C569" t="str">
            <v xml:space="preserve">M2    </v>
          </cell>
          <cell r="D569" t="str">
            <v>90,55</v>
          </cell>
        </row>
        <row r="570">
          <cell r="A570">
            <v>40529</v>
          </cell>
          <cell r="B570" t="str">
            <v>BLOQUETE/PISO INTERTRAVADO DE CONCRETO - MODELO ONDA/16 FACES/RETANGULAR/TIJOLINHO/PAVER/HOLANDES/PARALELEPIPEDO, *22 CM X *11 CM, E = 10 CM, RESISTENCIA DE 50 MPA (NBR 9781), COR NATURAL</v>
          </cell>
          <cell r="C570" t="str">
            <v xml:space="preserve">M2    </v>
          </cell>
          <cell r="D570" t="str">
            <v>57,85</v>
          </cell>
        </row>
        <row r="571">
          <cell r="A571">
            <v>36170</v>
          </cell>
          <cell r="B571" t="str">
            <v>BLOQUETE/PISO INTERTRAVADO DE CONCRETO - MODELO ONDA/16 FACES/RETANGULAR/TIJOLINHO/PAVER/HOLANDES/PARALELEPIPEDO, *22 CM X 11* CM, E = 8 CM, RESISTENCIA DE 35 MPA (NBR 9781), COR NATURAL</v>
          </cell>
          <cell r="C571" t="str">
            <v xml:space="preserve">M2    </v>
          </cell>
          <cell r="D571" t="str">
            <v>48,00</v>
          </cell>
        </row>
        <row r="572">
          <cell r="A572">
            <v>40524</v>
          </cell>
          <cell r="B572" t="str">
            <v>BLOQUETE/PISO INTERTRAVADO DE CONCRETO - MODELO ONDA/16 FACES/RETANGULAR/TIJOLINHO/PAVER/HOLANDES/PARALELEPIPEDO, 20 CM X 10 CM, E = 10 CM, RESISTENCIA DE 35 MPA (NBR 9781), COR NATURAL</v>
          </cell>
          <cell r="C572" t="str">
            <v xml:space="preserve">M2    </v>
          </cell>
          <cell r="D572" t="str">
            <v>56,59</v>
          </cell>
        </row>
        <row r="573">
          <cell r="A573">
            <v>36156</v>
          </cell>
          <cell r="B573" t="str">
            <v>BLOQUETE/PISO INTERTRAVADO DE CONCRETO - MODELO ONDA/16 FACES/RETANGULAR/TIJOLINHO/PAVER/HOLANDES/PARALELEPIPEDO, 20 CM X 10 CM, E = 6 CM, RESISTENCIA DE 35 MPA (NBR 9781), COLORIDO</v>
          </cell>
          <cell r="C573" t="str">
            <v xml:space="preserve">M2    </v>
          </cell>
          <cell r="D573" t="str">
            <v>44,01</v>
          </cell>
        </row>
        <row r="574">
          <cell r="A574">
            <v>36155</v>
          </cell>
          <cell r="B574" t="str">
            <v>BLOQUETE/PISO INTERTRAVADO DE CONCRETO - MODELO ONDA/16 FACES/RETANGULAR/TIJOLINHO/PAVER/HOLANDES/PARALELEPIPEDO, 20 CM X 10 CM, E = 6 CM, RESISTENCIA DE 35 MPA (NBR 9781), COR NATURAL</v>
          </cell>
          <cell r="C574" t="str">
            <v xml:space="preserve">M2    </v>
          </cell>
          <cell r="D574" t="str">
            <v>38,00</v>
          </cell>
        </row>
        <row r="575">
          <cell r="A575">
            <v>36154</v>
          </cell>
          <cell r="B575" t="str">
            <v>BLOQUETE/PISO INTERTRAVADO DE CONCRETO - MODELO ONDA/16 FACES/RETANGULAR/TIJOLINHO/PAVER/HOLANDES/PARALELEPIPEDO, 20 CM X 10 CM, E = 8 CM, RESISTENCIA DE 35 MPA (NBR 9781), COLORIDO</v>
          </cell>
          <cell r="C575" t="str">
            <v xml:space="preserve">M2    </v>
          </cell>
          <cell r="D575" t="str">
            <v>52,82</v>
          </cell>
        </row>
        <row r="576">
          <cell r="A576">
            <v>695</v>
          </cell>
          <cell r="B576" t="str">
            <v>BLOQUETE/PISO INTERTRAVADO DE CONCRETO - MODELO RAQUETE, *22 CM X 13,5* CM, E = 6 CM, RESISTENCIA DE 35 MPA (NBR 9781), COR NATURAL</v>
          </cell>
          <cell r="C576" t="str">
            <v xml:space="preserve">M2    </v>
          </cell>
          <cell r="D576" t="str">
            <v>38,79</v>
          </cell>
        </row>
        <row r="577">
          <cell r="A577">
            <v>679</v>
          </cell>
          <cell r="B577" t="str">
            <v>BLOQUETE/PISO INTERTRAVADO DE CONCRETO - MODELO SEXTAVADO / HEXAGONAL, 25 CM X 25 CM, E = 10 CM, RESISTENCIA DE 35 MPA (NBR 9781), COR NATURAL</v>
          </cell>
          <cell r="C577" t="str">
            <v xml:space="preserve">M2    </v>
          </cell>
          <cell r="D577" t="str">
            <v>57,85</v>
          </cell>
        </row>
        <row r="578">
          <cell r="A578">
            <v>711</v>
          </cell>
          <cell r="B578" t="str">
            <v>BLOQUETE/PISO INTERTRAVADO DE CONCRETO - MODELO SEXTAVADO / HEXAGONAL, 25 CM X 25 CM, E = 6 CM, RESISTENCIA DE 35 MPA (NBR 9781), COR NATURAL</v>
          </cell>
          <cell r="C578" t="str">
            <v xml:space="preserve">M2    </v>
          </cell>
          <cell r="D578" t="str">
            <v>38,27</v>
          </cell>
        </row>
        <row r="579">
          <cell r="A579">
            <v>712</v>
          </cell>
          <cell r="B579" t="str">
            <v>BLOQUETE/PISO INTERTRAVADO DE CONCRETO - MODELO SEXTAVADO / HEXAGONAL, 25 CM X 25 CM, E = 8 CM, RESISTENCIA DE 35 MPA (NBR 9781), COR NATURAL</v>
          </cell>
          <cell r="C579" t="str">
            <v xml:space="preserve">M2    </v>
          </cell>
          <cell r="D579" t="str">
            <v>48,20</v>
          </cell>
        </row>
        <row r="580">
          <cell r="A580">
            <v>12614</v>
          </cell>
          <cell r="B580" t="str">
            <v>BOCAL PVC, PARA CALHA PLUVIAL, DIAMETRO DA SAIDA ENTRE 80 E 100 MM, PARA DRENAGEM PREDIAL</v>
          </cell>
          <cell r="C580" t="str">
            <v xml:space="preserve">UN    </v>
          </cell>
          <cell r="D580" t="str">
            <v>18,66</v>
          </cell>
        </row>
        <row r="581">
          <cell r="A581">
            <v>6140</v>
          </cell>
          <cell r="B581" t="str">
            <v>BOLSA DE LIGACAO EM PVC FLEXIVEL PARA VASO SANITARIO 1.1/2 " (40 MM)</v>
          </cell>
          <cell r="C581" t="str">
            <v xml:space="preserve">UN    </v>
          </cell>
          <cell r="D581" t="str">
            <v>2,87</v>
          </cell>
        </row>
        <row r="582">
          <cell r="A582">
            <v>38399</v>
          </cell>
          <cell r="B582" t="str">
            <v>BOLSA DE LONA PARA FERRAMENTAS *50 X 35 X 25* CM</v>
          </cell>
          <cell r="C582" t="str">
            <v xml:space="preserve">UN    </v>
          </cell>
          <cell r="D582" t="str">
            <v>210,69</v>
          </cell>
        </row>
        <row r="583">
          <cell r="A583">
            <v>735</v>
          </cell>
          <cell r="B583" t="str">
            <v>BOMBA CENTRIFUGA  MOTOR ELETRICO TRIFASICO 1,48HP  DIAMETRO DE SUCCAO X ELEVACAO 1" X 1", 4 ESTAGIOS, DIAMETRO DOS ROTORES 3 X 107 MM + 1 X 100 MM, HM/Q: 10 M / 5,3 M3/H A 70 M / 1,8 M3/H</v>
          </cell>
          <cell r="C583" t="str">
            <v xml:space="preserve">UN    </v>
          </cell>
          <cell r="D583" t="str">
            <v>2.480,71</v>
          </cell>
        </row>
        <row r="584">
          <cell r="A584">
            <v>736</v>
          </cell>
          <cell r="B584" t="str">
            <v>BOMBA CENTRIFUGA  MOTOR ELETRICO TRIFASICO 2,96HP, DIAMETRO DE SUCCAO X ELEVACAO 1 1/2" X 1 1/4", DIAMETRO DO ROTOR 148 MM, HM/Q: 34 M / 14,80 M3/H A 40 M / 8,60 M3/H</v>
          </cell>
          <cell r="C584" t="str">
            <v xml:space="preserve">UN    </v>
          </cell>
          <cell r="D584" t="str">
            <v>2.085,83</v>
          </cell>
        </row>
        <row r="585">
          <cell r="A585">
            <v>729</v>
          </cell>
          <cell r="B585" t="str">
            <v>BOMBA CENTRIFUGA COM MOTOR ELETRICO MONOFASICO, POTENCIA 0,33 HP,  BOCAIS 1" X 3/4", DIAMETRO DO ROTOR 99 MM, HM/Q = 4 MCA / 8,5 M3/H A 18 MCA / 0,90 M3/H</v>
          </cell>
          <cell r="C585" t="str">
            <v xml:space="preserve">UN    </v>
          </cell>
          <cell r="D585" t="str">
            <v>850,00</v>
          </cell>
        </row>
        <row r="586">
          <cell r="A586">
            <v>39925</v>
          </cell>
          <cell r="B586" t="str">
            <v>BOMBA CENTRIFUGA MONOESTAGIO COM MOTOR ELETRICO MONOFASICO, POTENCIA 15 HP,  DIAMETRO DO ROTOR *173* MM, HM/Q = *30* MCA / *90* M3/H A *45* MCA / *55* M3/H</v>
          </cell>
          <cell r="C586" t="str">
            <v xml:space="preserve">UN    </v>
          </cell>
          <cell r="D586" t="str">
            <v>12.282,42</v>
          </cell>
        </row>
        <row r="587">
          <cell r="A587">
            <v>731</v>
          </cell>
          <cell r="B587" t="str">
            <v>BOMBA CENTRIFUGA MOTOR ELETRICO MONOFASICO 0,49 HP  BOCAIS 1" X 3/4", DIAMETRO DO ROTOR 110 MM, HM/Q: 6 M / 8,3 M3/H A 20 M / 1,2 M3/H</v>
          </cell>
          <cell r="C587" t="str">
            <v xml:space="preserve">UN    </v>
          </cell>
          <cell r="D587" t="str">
            <v>827,26</v>
          </cell>
        </row>
        <row r="588">
          <cell r="A588">
            <v>10575</v>
          </cell>
          <cell r="B588" t="str">
            <v>BOMBA CENTRIFUGA MOTOR ELETRICO MONOFASICO 0,50 CV DIAMETRO DE SUCCAO X ELEVACAO 3/4" X 3/4", MONOESTAGIO, DIAMETRO DOS ROTORES 114 MM, HM/Q: 2 M / 2,99 M3/H A 24 M / 0,71 M3/H</v>
          </cell>
          <cell r="C588" t="str">
            <v xml:space="preserve">UN    </v>
          </cell>
          <cell r="D588" t="str">
            <v>1.291,00</v>
          </cell>
        </row>
        <row r="589">
          <cell r="A589">
            <v>733</v>
          </cell>
          <cell r="B589" t="str">
            <v>BOMBA CENTRIFUGA MOTOR ELETRICO MONOFASICO 0,74HP  DIAMETRO DE SUCCAO X ELEVACAO 1 1/4" X 1", DIAMETRO DO ROTOR 120 MM, HM/Q: 8 M / 7,70 M3/H A 24 M / 2,80 M3/H</v>
          </cell>
          <cell r="C589" t="str">
            <v xml:space="preserve">UN    </v>
          </cell>
          <cell r="D589" t="str">
            <v>1.413,49</v>
          </cell>
        </row>
        <row r="590">
          <cell r="A590">
            <v>732</v>
          </cell>
          <cell r="B590" t="str">
            <v>BOMBA CENTRIFUGA MOTOR ELETRICO TRIFASICO 0,99HP  DIAMETRO DE SUCCAO X ELEVACAO 1" X 1", DIAMETRO DO ROTOR 145 MM, HM/Q: 14 M / 8,4 M3/H A 40 M / 0,60 M3/H</v>
          </cell>
          <cell r="C590" t="str">
            <v xml:space="preserve">UN    </v>
          </cell>
          <cell r="D590" t="str">
            <v>1.394,48</v>
          </cell>
        </row>
        <row r="591">
          <cell r="A591">
            <v>737</v>
          </cell>
          <cell r="B591" t="str">
            <v>BOMBA CENTRIFUGA MOTOR ELETRICO TRIFASICO 14,8 HP, DIAMETRO DE SUCCAO X ELEVACAO 2 1/2" X 2", DIAMETRO DO ROTOR 195 MM, HM/Q: 62 M / 55,5 M3/H A 80 M / 31,50 M3/H</v>
          </cell>
          <cell r="C591" t="str">
            <v xml:space="preserve">UN    </v>
          </cell>
          <cell r="D591" t="str">
            <v>7.819,86</v>
          </cell>
        </row>
        <row r="592">
          <cell r="A592">
            <v>738</v>
          </cell>
          <cell r="B592" t="str">
            <v>BOMBA CENTRIFUGA MOTOR ELETRICO TRIFASICO 5HP, DIAMETRO DE SUCCAO X ELEVACAO 2" X 1 1/2", DIAMETRO DO ROTOR 155 MM, HM/Q: 40 M / 20,40 M3/H A 46 M / 9,20 M3/H</v>
          </cell>
          <cell r="C592" t="str">
            <v xml:space="preserve">UN    </v>
          </cell>
          <cell r="D592" t="str">
            <v>3.626,01</v>
          </cell>
        </row>
        <row r="593">
          <cell r="A593">
            <v>740</v>
          </cell>
          <cell r="B593" t="str">
            <v>BOMBA CENTRIFUGA MOTOR ELETRICO TRIFASICO 9,86 DIAMETRO DE SUCCAO X ELEVACAO 1" X 1", 4 ESTAGIOS, DIAMETRO DOS ROTORES 4 X 146 MM, HM/Q: 85 M / 14,9 M3/H A 140 M / 4,2 M3/H</v>
          </cell>
          <cell r="C593" t="str">
            <v xml:space="preserve">UN    </v>
          </cell>
          <cell r="D593" t="str">
            <v>7.356,43</v>
          </cell>
        </row>
        <row r="594">
          <cell r="A594">
            <v>734</v>
          </cell>
          <cell r="B594" t="str">
            <v>BOMBA CENTRIFUGA,  MOTOR ELETRICO TRIFASICO 1,48HP  DIAMETRO DE SUCCAO X ELEVACAO 1 1/2" X 1", DIAMETRO DO ROTOR 117 MM, HM/Q: 10 M / 21,9 M3/H A 24 M / 6,1 M3/H</v>
          </cell>
          <cell r="C594" t="str">
            <v xml:space="preserve">UN    </v>
          </cell>
          <cell r="D594" t="str">
            <v>1.494,88</v>
          </cell>
        </row>
        <row r="595">
          <cell r="A595">
            <v>39008</v>
          </cell>
          <cell r="B595" t="str">
            <v>BOMBA DE PROJECAO DE CONCRETO SECO, POTENCIA 10 CV, VAZAO 3 M3/H</v>
          </cell>
          <cell r="C595" t="str">
            <v xml:space="preserve">UN    </v>
          </cell>
          <cell r="D595" t="str">
            <v>45.926,00</v>
          </cell>
        </row>
        <row r="596">
          <cell r="A596">
            <v>39009</v>
          </cell>
          <cell r="B596" t="str">
            <v>BOMBA DE PROJECAO DE CONCRETO SECO, POTENCIA 10 CV, VAZAO 6 M3/H</v>
          </cell>
          <cell r="C596" t="str">
            <v xml:space="preserve">UN    </v>
          </cell>
          <cell r="D596" t="str">
            <v>49.204,01</v>
          </cell>
        </row>
        <row r="597">
          <cell r="A597">
            <v>10587</v>
          </cell>
          <cell r="B597" t="str">
            <v>BOMBA SUBMERSA PARA POCOS TUBULARES PROFUNDOS DIAMETRO DE 4 POLEGADAS, ELETRICA, MONOFASICA, POTENCIA 0,49 HP, 13 ESTAGIOS, BOCAL DE DESCARGA DIAMETRO DE UMA POLEGADA E MEIA, HM/Q = 18 M / 1,90 M3/H A 85 M / 0,60 M3/H</v>
          </cell>
          <cell r="C597" t="str">
            <v xml:space="preserve">UN    </v>
          </cell>
          <cell r="D597" t="str">
            <v>2.981,05</v>
          </cell>
        </row>
        <row r="598">
          <cell r="A598">
            <v>759</v>
          </cell>
          <cell r="B598" t="str">
            <v>BOMBA SUBMERSA PARA POCOS TUBULARES PROFUNDOS DIAMETRO DE 4 POLEGADAS, ELETRICA, TRIFASICA, POTENCIA 1,97 HP, 20 ESTAGIOS, BOCAL DE DESCARGA DIAMETRO DE UMA POLEGADA E MEIA, HM/Q = 18 M / 5,40 M3/H A 164 M / 0,80 M3/H</v>
          </cell>
          <cell r="C598" t="str">
            <v xml:space="preserve">UN    </v>
          </cell>
          <cell r="D598" t="str">
            <v>4.286,16</v>
          </cell>
        </row>
        <row r="599">
          <cell r="A599">
            <v>761</v>
          </cell>
          <cell r="B599" t="str">
            <v>BOMBA SUBMERSA PARA POCOS TUBULARES PROFUNDOS DIAMETRO DE 4 POLEGADAS, ELETRICA, TRIFASICA, POTENCIA 5,42 HP, 15 ESTAGIOS, BOCAL DE DESCARGA DIAMETRO DE 2 POLEGADAS, HM/Q = 18 M / 18,10 M3/H A 121 M / 2,90 M3/H</v>
          </cell>
          <cell r="C599" t="str">
            <v xml:space="preserve">UN    </v>
          </cell>
          <cell r="D599" t="str">
            <v>7.265,41</v>
          </cell>
        </row>
        <row r="600">
          <cell r="A600">
            <v>750</v>
          </cell>
          <cell r="B600" t="str">
            <v>BOMBA SUBMERSA PARA POCOS TUBULARES PROFUNDOS DIAMETRO DE 4 POLEGADAS, ELETRICA, TRIFASICA, POTENCIA 5,42 HP, 29 ESTAGIOS, BOCAL DE DESCARGA DE UMA POLEGADA E MEIA, HM/Q = 18 M / 8,10 M3/H A 201 M / 3,2 M3/H</v>
          </cell>
          <cell r="C600" t="str">
            <v xml:space="preserve">UN    </v>
          </cell>
          <cell r="D600" t="str">
            <v>6.897,92</v>
          </cell>
        </row>
        <row r="601">
          <cell r="A601">
            <v>755</v>
          </cell>
          <cell r="B601" t="str">
            <v>BOMBA SUBMERSA PARA POCOS TUBULARES PROFUNDOS DIAMETRO DE 6 POLEGADAS, ELETRICA, TRIFASICA, POTENCIA 27,12 HP, 7 ESTAGIOS, BOCAL DE DESCARGA DIAMETRO DE 4 POLEGADAS, HM/Q = 13,9 M / 90 M3/H A 44,0 M / 25,0 M3/H</v>
          </cell>
          <cell r="C601" t="str">
            <v xml:space="preserve">UN    </v>
          </cell>
          <cell r="D601" t="str">
            <v>28.305,74</v>
          </cell>
        </row>
        <row r="602">
          <cell r="A602">
            <v>749</v>
          </cell>
          <cell r="B602" t="str">
            <v>BOMBA SUBMERSA PARA POCOS TUBULARES PROFUNDOS DIAMETRO DE 6 POLEGADAS, ELETRICA, TRIFASICA, POTENCIA 3,45 HP, 5 ESTAGIOS, BOCAL DE DESCARGA DIAMETRO DE 2 POLEGADAS, HM/Q = 68,5 M / 6,12 M3/H A 39,5 M / 14,04 M3/H</v>
          </cell>
          <cell r="C602" t="str">
            <v xml:space="preserve">UN    </v>
          </cell>
          <cell r="D602" t="str">
            <v>10.410,33</v>
          </cell>
        </row>
        <row r="603">
          <cell r="A603">
            <v>756</v>
          </cell>
          <cell r="B603" t="str">
            <v>BOMBA SUBMERSA PARA POCOS TUBULARES PROFUNDOS DIAMETRO DE 6 POLEGADAS, ELETRICA, TRIFASICA, POTENCIA 32 HP, 9 ESTAGIOS, BOCAL DE DESCARGA DIAMETRO DE 4 POLEGADAS, HM/Q = 114,0 M / 13,9 M3/H A 57,0 M / 25,0 M3/H</v>
          </cell>
          <cell r="C603" t="str">
            <v xml:space="preserve">UN    </v>
          </cell>
          <cell r="D603" t="str">
            <v>30.871,20</v>
          </cell>
        </row>
        <row r="604">
          <cell r="A604">
            <v>757</v>
          </cell>
          <cell r="B604" t="str">
            <v>BOMBA SUBMERSIVEL,  ELETRICA, TRIFASICA, POTENCIA 6 HP, DIAMETRO DO ROTOR 127 MM, BOCAL DE SAIDA DIAMETRO DE 3 POLEGADAS, HM/Q = 7 M / 66,90 M3/H A 26 M / 2,88 M3/H</v>
          </cell>
          <cell r="C604" t="str">
            <v xml:space="preserve">UN    </v>
          </cell>
          <cell r="D604" t="str">
            <v>14.017,50</v>
          </cell>
        </row>
        <row r="605">
          <cell r="A605">
            <v>10588</v>
          </cell>
          <cell r="B605" t="str">
            <v>BOMBA SUBMERSIVEL, ELETRICA, TRIFASICA, POTENCIA 0,98 HP, DIAMETRO DO ROTOR 142 MM SEMIABERTO, BOCAL DE SAIDA DIAMETRO DE 2 POLEGADAS, HM/Q = 2 M / 32 M3/H A 8 M / 16 M3/H</v>
          </cell>
          <cell r="C605" t="str">
            <v xml:space="preserve">UN    </v>
          </cell>
          <cell r="D605" t="str">
            <v>3.094,71</v>
          </cell>
        </row>
        <row r="606">
          <cell r="A606">
            <v>10592</v>
          </cell>
          <cell r="B606" t="str">
            <v>BOMBA SUBMERSIVEL, ELETRICA, TRIFASICA, POTENCIA 0,99 HP, DIAMETRO ROTOR 98 MM SEMIABERTO, BOCAL DE SAIDA DIAMETRO 2 POLEGADAS, HM/Q = 2 M / 28,90 M3/H A 14 M / 7 M3/H</v>
          </cell>
          <cell r="C606" t="str">
            <v xml:space="preserve">UN    </v>
          </cell>
          <cell r="D606" t="str">
            <v>3.738,00</v>
          </cell>
        </row>
        <row r="607">
          <cell r="A607">
            <v>10589</v>
          </cell>
          <cell r="B607" t="str">
            <v>BOMBA SUBMERSIVEL, ELETRICA, TRIFASICA, POTENCIA 1,97 HP, DIAMETRO DO ROTOR 144 MM SEMIABERTO, BOCAL DE SAIDA DIAMETRO DE 2 POLEGADAS, HM/Q = 2 M / 26,8 M3/H A 28 M / 4,6 M3/H</v>
          </cell>
          <cell r="C607" t="str">
            <v xml:space="preserve">UN    </v>
          </cell>
          <cell r="D607" t="str">
            <v>5.021,76</v>
          </cell>
        </row>
        <row r="608">
          <cell r="A608">
            <v>760</v>
          </cell>
          <cell r="B608" t="str">
            <v>BOMBA SUBMERSIVEL, ELETRICA, TRIFASICA, POTENCIA 13 HP, DIAMETRO DO ROTOR 170 MM, BOCAL DE SAIDA DIAMETRO DE 3 POLEGADAS, HM/Q = 11 M / 68,40 M3/H A 72 M / 3,6 M3/H</v>
          </cell>
          <cell r="C608" t="str">
            <v xml:space="preserve">UN    </v>
          </cell>
          <cell r="D608" t="str">
            <v>28.035,00</v>
          </cell>
        </row>
        <row r="609">
          <cell r="A609">
            <v>751</v>
          </cell>
          <cell r="B609" t="str">
            <v>BOMBA SUBMERSIVEL, ELETRICA, TRIFASICA, POTENCIA 2,96 HP, DIAMETRO DO ROTOR 144 MM SEMIABERTO, BOCAL DE SAIDA DIAMETRO DE DUAS POLEGADAS, HM/Q = 2 M / 38,8 M3/H A 28 M / 5 M3/H</v>
          </cell>
          <cell r="C609" t="str">
            <v xml:space="preserve">UN    </v>
          </cell>
          <cell r="D609" t="str">
            <v>4.415,51</v>
          </cell>
        </row>
        <row r="610">
          <cell r="A610">
            <v>754</v>
          </cell>
          <cell r="B610" t="str">
            <v>BOMBA SUBMERSIVEL, ELETRICA, TRIFASICA, POTENCIA 3,75 HP, DIAMETRO DO ROTOR 90 MM SEMIABERTO, BOCAL DE SAIDA DIAMETRO DE 2 POLEGADAS, HM/Q = 5 M / 61,2 M3/H A 25,5 M / 3,6 M3/H</v>
          </cell>
          <cell r="C610" t="str">
            <v xml:space="preserve">UN    </v>
          </cell>
          <cell r="D610" t="str">
            <v>7.008,75</v>
          </cell>
        </row>
        <row r="611">
          <cell r="A611">
            <v>14013</v>
          </cell>
          <cell r="B611" t="str">
            <v>BOMBA TRIPLEX COM MOTOR A DIESEL, NACIONAL, DIAMETRO DE SUCCAO DE 2 1/2''</v>
          </cell>
          <cell r="C611" t="str">
            <v xml:space="preserve">UN    </v>
          </cell>
          <cell r="D611" t="str">
            <v>211.309,62</v>
          </cell>
        </row>
        <row r="612">
          <cell r="A612">
            <v>39917</v>
          </cell>
          <cell r="B612" t="str">
            <v>BOMBA TRIPLEX, PARA INJECAO DE CALDA DE CIMENTO, VAZAO MAXIMA DE *100* LITROS/MINUTO, PRESSAO MAXIMA DE *70* BAR, POTENCIA DE 15 CV</v>
          </cell>
          <cell r="C612" t="str">
            <v xml:space="preserve">UN    </v>
          </cell>
          <cell r="D612" t="str">
            <v>70.545,65</v>
          </cell>
        </row>
        <row r="613">
          <cell r="A613">
            <v>38167</v>
          </cell>
          <cell r="B613" t="str">
            <v>BORBOLETA PARA JANELA TIPO GUILHOTINA, EM ZAMAC CROMADO</v>
          </cell>
          <cell r="C613" t="str">
            <v xml:space="preserve">PAR   </v>
          </cell>
          <cell r="D613" t="str">
            <v>24,86</v>
          </cell>
        </row>
        <row r="614">
          <cell r="A614">
            <v>36145</v>
          </cell>
          <cell r="B614" t="str">
            <v>BOTA DE PVC PRETA, CANO MEDIO, SEM FORRO</v>
          </cell>
          <cell r="C614" t="str">
            <v xml:space="preserve">PAR   </v>
          </cell>
          <cell r="D614" t="str">
            <v>37,44</v>
          </cell>
        </row>
        <row r="615">
          <cell r="A615">
            <v>12893</v>
          </cell>
          <cell r="B615" t="str">
            <v>BOTA DE SEGURANCA COM BIQUEIRA DE ACO E COLARINHO ACOLCHOADO</v>
          </cell>
          <cell r="C615" t="str">
            <v xml:space="preserve">PAR   </v>
          </cell>
          <cell r="D615" t="str">
            <v>62,40</v>
          </cell>
        </row>
        <row r="616">
          <cell r="A616">
            <v>11685</v>
          </cell>
          <cell r="B616" t="str">
            <v>BRACO / CANO PARA CHUVEIRO ELETRICO, EM ALUMINIO, 30 CM X 1/2 "</v>
          </cell>
          <cell r="C616" t="str">
            <v xml:space="preserve">UN    </v>
          </cell>
          <cell r="D616" t="str">
            <v>24,90</v>
          </cell>
        </row>
        <row r="617">
          <cell r="A617">
            <v>11679</v>
          </cell>
          <cell r="B617" t="str">
            <v>BRACO OU HASTE COM CANOPLA PLASTICA, 1/2 ", PARA CHUVEIRO ELETRICO</v>
          </cell>
          <cell r="C617" t="str">
            <v xml:space="preserve">UN    </v>
          </cell>
          <cell r="D617" t="str">
            <v>6,94</v>
          </cell>
        </row>
        <row r="618">
          <cell r="A618">
            <v>11680</v>
          </cell>
          <cell r="B618" t="str">
            <v>BRACO OU HASTE COM CANOPLA PLASTICA, 1/2 ", PARA CHUVEIRO SIMPLES</v>
          </cell>
          <cell r="C618" t="str">
            <v xml:space="preserve">UN    </v>
          </cell>
          <cell r="D618" t="str">
            <v>5,72</v>
          </cell>
        </row>
        <row r="619">
          <cell r="A619">
            <v>2512</v>
          </cell>
          <cell r="B619" t="str">
            <v>BRACO P/ LUMINARIA PUBLICA 1 X 1,50M ROMAGNOLE OU EQUIV</v>
          </cell>
          <cell r="C619" t="str">
            <v xml:space="preserve">UN    </v>
          </cell>
          <cell r="D619" t="str">
            <v>30,32</v>
          </cell>
        </row>
        <row r="620">
          <cell r="A620">
            <v>4374</v>
          </cell>
          <cell r="B620" t="str">
            <v>BUCHA DE NYLON SEM ABA S10</v>
          </cell>
          <cell r="C620" t="str">
            <v xml:space="preserve">UN    </v>
          </cell>
          <cell r="D620" t="str">
            <v>0,51</v>
          </cell>
        </row>
        <row r="621">
          <cell r="A621">
            <v>7568</v>
          </cell>
          <cell r="B621" t="str">
            <v>BUCHA DE NYLON SEM ABA S10, COM PARAFUSO DE 6,10 X 65 MM EM ACO ZINCADO COM ROSCA SOBERBA, CABECA CHATA E FENDA PHILLIPS</v>
          </cell>
          <cell r="C621" t="str">
            <v xml:space="preserve">UN    </v>
          </cell>
          <cell r="D621" t="str">
            <v>0,86</v>
          </cell>
        </row>
        <row r="622">
          <cell r="A622">
            <v>7584</v>
          </cell>
          <cell r="B622" t="str">
            <v>BUCHA DE NYLON SEM ABA S12, COM PARAFUSO DE 5/16" X 80 MM EM ACO ZINCADO COM ROSCA SOBERBA E CABECA SEXTAVADA</v>
          </cell>
          <cell r="C622" t="str">
            <v xml:space="preserve">UN    </v>
          </cell>
          <cell r="D622" t="str">
            <v>1,31</v>
          </cell>
        </row>
        <row r="623">
          <cell r="A623">
            <v>11945</v>
          </cell>
          <cell r="B623" t="str">
            <v>BUCHA DE NYLON SEM ABA S4</v>
          </cell>
          <cell r="C623" t="str">
            <v xml:space="preserve">UN    </v>
          </cell>
          <cell r="D623" t="str">
            <v>0,08</v>
          </cell>
        </row>
        <row r="624">
          <cell r="A624">
            <v>11946</v>
          </cell>
          <cell r="B624" t="str">
            <v>BUCHA DE NYLON SEM ABA S5</v>
          </cell>
          <cell r="C624" t="str">
            <v xml:space="preserve">UN    </v>
          </cell>
          <cell r="D624" t="str">
            <v>0,09</v>
          </cell>
        </row>
        <row r="625">
          <cell r="A625">
            <v>4375</v>
          </cell>
          <cell r="B625" t="str">
            <v>BUCHA DE NYLON SEM ABA S6</v>
          </cell>
          <cell r="C625" t="str">
            <v xml:space="preserve">UN    </v>
          </cell>
          <cell r="D625" t="str">
            <v>0,14</v>
          </cell>
        </row>
        <row r="626">
          <cell r="A626">
            <v>11950</v>
          </cell>
          <cell r="B626" t="str">
            <v>BUCHA DE NYLON SEM ABA S6, COM PARAFUSO DE 4,20 X 40 MM EM ACO ZINCADO COM ROSCA SOBERBA, CABECA CHATA E FENDA PHILLIPS</v>
          </cell>
          <cell r="C626" t="str">
            <v xml:space="preserve">UN    </v>
          </cell>
          <cell r="D626" t="str">
            <v>0,28</v>
          </cell>
        </row>
        <row r="627">
          <cell r="A627">
            <v>4376</v>
          </cell>
          <cell r="B627" t="str">
            <v>BUCHA DE NYLON SEM ABA S8</v>
          </cell>
          <cell r="C627" t="str">
            <v xml:space="preserve">UN    </v>
          </cell>
          <cell r="D627" t="str">
            <v>0,27</v>
          </cell>
        </row>
        <row r="628">
          <cell r="A628">
            <v>7583</v>
          </cell>
          <cell r="B628" t="str">
            <v>BUCHA DE NYLON SEM ABA S8, COM PARAFUSO DE 4,80 X 50 MM EM ACO ZINCADO COM ROSCA SOBERBA, CABECA CHATA E FENDA PHILLIPS</v>
          </cell>
          <cell r="C628" t="str">
            <v xml:space="preserve">UN    </v>
          </cell>
          <cell r="D628" t="str">
            <v>0,58</v>
          </cell>
        </row>
        <row r="629">
          <cell r="A629">
            <v>4350</v>
          </cell>
          <cell r="B629" t="str">
            <v>BUCHA DE NYLON, DIAMETRO DO FURO 8 MM, COMPRIMENTO 40 MM, COM PARAFUSO DE ROSCA SOBERBA, CABECA CHATA, FENDA SIMPLES, 4,8 X 50 MM</v>
          </cell>
          <cell r="C629" t="str">
            <v xml:space="preserve">UN    </v>
          </cell>
          <cell r="D629" t="str">
            <v>0,38</v>
          </cell>
        </row>
        <row r="630">
          <cell r="A630">
            <v>39886</v>
          </cell>
          <cell r="B630" t="str">
            <v>BUCHA DE REDUCAO DE COBRE (REF 600-2) SEM ANEL DE SOLDA, PONTA X BOLSA, 22 X 15 MM</v>
          </cell>
          <cell r="C630" t="str">
            <v xml:space="preserve">UN    </v>
          </cell>
          <cell r="D630" t="str">
            <v>5,27</v>
          </cell>
        </row>
        <row r="631">
          <cell r="A631">
            <v>39887</v>
          </cell>
          <cell r="B631" t="str">
            <v>BUCHA DE REDUCAO DE COBRE (REF 600-2) SEM ANEL DE SOLDA, PONTA X BOLSA, 28 X 22 MM</v>
          </cell>
          <cell r="C631" t="str">
            <v xml:space="preserve">UN    </v>
          </cell>
          <cell r="D631" t="str">
            <v>7,91</v>
          </cell>
        </row>
        <row r="632">
          <cell r="A632">
            <v>39888</v>
          </cell>
          <cell r="B632" t="str">
            <v>BUCHA DE REDUCAO DE COBRE (REF 600-2) SEM ANEL DE SOLDA, PONTA X BOLSA, 35 X 28 MM</v>
          </cell>
          <cell r="C632" t="str">
            <v xml:space="preserve">UN    </v>
          </cell>
          <cell r="D632" t="str">
            <v>18,09</v>
          </cell>
        </row>
        <row r="633">
          <cell r="A633">
            <v>39890</v>
          </cell>
          <cell r="B633" t="str">
            <v>BUCHA DE REDUCAO DE COBRE (REF 600-2) SEM ANEL DE SOLDA, PONTA X BOLSA, 42 X 35 MM</v>
          </cell>
          <cell r="C633" t="str">
            <v xml:space="preserve">UN    </v>
          </cell>
          <cell r="D633" t="str">
            <v>30,88</v>
          </cell>
        </row>
        <row r="634">
          <cell r="A634">
            <v>39891</v>
          </cell>
          <cell r="B634" t="str">
            <v>BUCHA DE REDUCAO DE COBRE (REF 600-2) SEM ANEL DE SOLDA, PONTA X BOLSA, 54 X 42 MM</v>
          </cell>
          <cell r="C634" t="str">
            <v xml:space="preserve">UN    </v>
          </cell>
          <cell r="D634" t="str">
            <v>43,54</v>
          </cell>
        </row>
        <row r="635">
          <cell r="A635">
            <v>39892</v>
          </cell>
          <cell r="B635" t="str">
            <v>BUCHA DE REDUCAO DE COBRE (REF 600-2) SEM ANEL DE SOLDA, PONTA X BOLSA, 66 X 54 MM</v>
          </cell>
          <cell r="C635" t="str">
            <v xml:space="preserve">UN    </v>
          </cell>
          <cell r="D635" t="str">
            <v>135,73</v>
          </cell>
        </row>
        <row r="636">
          <cell r="A636">
            <v>790</v>
          </cell>
          <cell r="B636" t="str">
            <v>BUCHA DE REDUCAO DE FERRO GALVANIZADO, COM ROSCA BSP, DE 1 1/2" X 1 1/4"</v>
          </cell>
          <cell r="C636" t="str">
            <v xml:space="preserve">UN    </v>
          </cell>
          <cell r="D636" t="str">
            <v>17,15</v>
          </cell>
        </row>
        <row r="637">
          <cell r="A637">
            <v>766</v>
          </cell>
          <cell r="B637" t="str">
            <v>BUCHA DE REDUCAO DE FERRO GALVANIZADO, COM ROSCA BSP, DE 1 1/2" X 1/2"</v>
          </cell>
          <cell r="C637" t="str">
            <v xml:space="preserve">UN    </v>
          </cell>
          <cell r="D637" t="str">
            <v>17,15</v>
          </cell>
        </row>
        <row r="638">
          <cell r="A638">
            <v>791</v>
          </cell>
          <cell r="B638" t="str">
            <v>BUCHA DE REDUCAO DE FERRO GALVANIZADO, COM ROSCA BSP, DE 1 1/2" X 1"</v>
          </cell>
          <cell r="C638" t="str">
            <v xml:space="preserve">UN    </v>
          </cell>
          <cell r="D638" t="str">
            <v>17,15</v>
          </cell>
        </row>
        <row r="639">
          <cell r="A639">
            <v>767</v>
          </cell>
          <cell r="B639" t="str">
            <v>BUCHA DE REDUCAO DE FERRO GALVANIZADO, COM ROSCA BSP, DE 1 1/2" X 3/4"</v>
          </cell>
          <cell r="C639" t="str">
            <v xml:space="preserve">UN    </v>
          </cell>
          <cell r="D639" t="str">
            <v>17,15</v>
          </cell>
        </row>
        <row r="640">
          <cell r="A640">
            <v>768</v>
          </cell>
          <cell r="B640" t="str">
            <v>BUCHA DE REDUCAO DE FERRO GALVANIZADO, COM ROSCA BSP, DE 1 1/4" X 1/2"</v>
          </cell>
          <cell r="C640" t="str">
            <v xml:space="preserve">UN    </v>
          </cell>
          <cell r="D640" t="str">
            <v>13,47</v>
          </cell>
        </row>
        <row r="641">
          <cell r="A641">
            <v>789</v>
          </cell>
          <cell r="B641" t="str">
            <v>BUCHA DE REDUCAO DE FERRO GALVANIZADO, COM ROSCA BSP, DE 1 1/4" X 1"</v>
          </cell>
          <cell r="C641" t="str">
            <v xml:space="preserve">UN    </v>
          </cell>
          <cell r="D641" t="str">
            <v>13,18</v>
          </cell>
        </row>
        <row r="642">
          <cell r="A642">
            <v>769</v>
          </cell>
          <cell r="B642" t="str">
            <v>BUCHA DE REDUCAO DE FERRO GALVANIZADO, COM ROSCA BSP, DE 1 1/4" X 3/4"</v>
          </cell>
          <cell r="C642" t="str">
            <v xml:space="preserve">UN    </v>
          </cell>
          <cell r="D642" t="str">
            <v>13,47</v>
          </cell>
        </row>
        <row r="643">
          <cell r="A643">
            <v>770</v>
          </cell>
          <cell r="B643" t="str">
            <v>BUCHA DE REDUCAO DE FERRO GALVANIZADO, COM ROSCA BSP, DE 1/2" X 1/4"</v>
          </cell>
          <cell r="C643" t="str">
            <v xml:space="preserve">UN    </v>
          </cell>
          <cell r="D643" t="str">
            <v>4,75</v>
          </cell>
        </row>
        <row r="644">
          <cell r="A644">
            <v>12394</v>
          </cell>
          <cell r="B644" t="str">
            <v>BUCHA DE REDUCAO DE FERRO GALVANIZADO, COM ROSCA BSP, DE 1/2" X 3/8"</v>
          </cell>
          <cell r="C644" t="str">
            <v xml:space="preserve">UN    </v>
          </cell>
          <cell r="D644" t="str">
            <v>4,75</v>
          </cell>
        </row>
        <row r="645">
          <cell r="A645">
            <v>764</v>
          </cell>
          <cell r="B645" t="str">
            <v>BUCHA DE REDUCAO DE FERRO GALVANIZADO, COM ROSCA BSP, DE 1" X 1/2"</v>
          </cell>
          <cell r="C645" t="str">
            <v xml:space="preserve">UN    </v>
          </cell>
          <cell r="D645" t="str">
            <v>8,29</v>
          </cell>
        </row>
        <row r="646">
          <cell r="A646">
            <v>765</v>
          </cell>
          <cell r="B646" t="str">
            <v>BUCHA DE REDUCAO DE FERRO GALVANIZADO, COM ROSCA BSP, DE 1" X 3/4"</v>
          </cell>
          <cell r="C646" t="str">
            <v xml:space="preserve">UN    </v>
          </cell>
          <cell r="D646" t="str">
            <v>8,29</v>
          </cell>
        </row>
        <row r="647">
          <cell r="A647">
            <v>787</v>
          </cell>
          <cell r="B647" t="str">
            <v>BUCHA DE REDUCAO DE FERRO GALVANIZADO, COM ROSCA BSP, DE 2 1/2" X 1 1/2"</v>
          </cell>
          <cell r="C647" t="str">
            <v xml:space="preserve">UN    </v>
          </cell>
          <cell r="D647" t="str">
            <v>37,03</v>
          </cell>
        </row>
        <row r="648">
          <cell r="A648">
            <v>774</v>
          </cell>
          <cell r="B648" t="str">
            <v>BUCHA DE REDUCAO DE FERRO GALVANIZADO, COM ROSCA BSP, DE 2 1/2" X 1 1/4"</v>
          </cell>
          <cell r="C648" t="str">
            <v xml:space="preserve">UN    </v>
          </cell>
          <cell r="D648" t="str">
            <v>37,03</v>
          </cell>
        </row>
        <row r="649">
          <cell r="A649">
            <v>773</v>
          </cell>
          <cell r="B649" t="str">
            <v>BUCHA DE REDUCAO DE FERRO GALVANIZADO, COM ROSCA BSP, DE 2 1/2" X 1"</v>
          </cell>
          <cell r="C649" t="str">
            <v xml:space="preserve">UN    </v>
          </cell>
          <cell r="D649" t="str">
            <v>37,03</v>
          </cell>
        </row>
        <row r="650">
          <cell r="A650">
            <v>775</v>
          </cell>
          <cell r="B650" t="str">
            <v>BUCHA DE REDUCAO DE FERRO GALVANIZADO, COM ROSCA BSP, DE 2 1/2" X 2"</v>
          </cell>
          <cell r="C650" t="str">
            <v xml:space="preserve">UN    </v>
          </cell>
          <cell r="D650" t="str">
            <v>37,03</v>
          </cell>
        </row>
        <row r="651">
          <cell r="A651">
            <v>788</v>
          </cell>
          <cell r="B651" t="str">
            <v>BUCHA DE REDUCAO DE FERRO GALVANIZADO, COM ROSCA BSP, DE 2" X 1 1/2"</v>
          </cell>
          <cell r="C651" t="str">
            <v xml:space="preserve">UN    </v>
          </cell>
          <cell r="D651" t="str">
            <v>23,01</v>
          </cell>
        </row>
        <row r="652">
          <cell r="A652">
            <v>772</v>
          </cell>
          <cell r="B652" t="str">
            <v>BUCHA DE REDUCAO DE FERRO GALVANIZADO, COM ROSCA BSP, DE 2" X 1 1/4"</v>
          </cell>
          <cell r="C652" t="str">
            <v xml:space="preserve">UN    </v>
          </cell>
          <cell r="D652" t="str">
            <v>23,01</v>
          </cell>
        </row>
        <row r="653">
          <cell r="A653">
            <v>771</v>
          </cell>
          <cell r="B653" t="str">
            <v>BUCHA DE REDUCAO DE FERRO GALVANIZADO, COM ROSCA BSP, DE 2" X 1"</v>
          </cell>
          <cell r="C653" t="str">
            <v xml:space="preserve">UN    </v>
          </cell>
          <cell r="D653" t="str">
            <v>23,01</v>
          </cell>
        </row>
        <row r="654">
          <cell r="A654">
            <v>779</v>
          </cell>
          <cell r="B654" t="str">
            <v>BUCHA DE REDUCAO DE FERRO GALVANIZADO, COM ROSCA BSP, DE 3/4" X 1/2"</v>
          </cell>
          <cell r="C654" t="str">
            <v xml:space="preserve">UN    </v>
          </cell>
          <cell r="D654" t="str">
            <v>5,72</v>
          </cell>
        </row>
        <row r="655">
          <cell r="A655">
            <v>776</v>
          </cell>
          <cell r="B655" t="str">
            <v>BUCHA DE REDUCAO DE FERRO GALVANIZADO, COM ROSCA BSP, DE 3" X 1 1/2"</v>
          </cell>
          <cell r="C655" t="str">
            <v xml:space="preserve">UN    </v>
          </cell>
          <cell r="D655" t="str">
            <v>54,59</v>
          </cell>
        </row>
        <row r="656">
          <cell r="A656">
            <v>777</v>
          </cell>
          <cell r="B656" t="str">
            <v>BUCHA DE REDUCAO DE FERRO GALVANIZADO, COM ROSCA BSP, DE 3" X 1 1/4"</v>
          </cell>
          <cell r="C656" t="str">
            <v xml:space="preserve">UN    </v>
          </cell>
          <cell r="D656" t="str">
            <v>53,07</v>
          </cell>
        </row>
        <row r="657">
          <cell r="A657">
            <v>780</v>
          </cell>
          <cell r="B657" t="str">
            <v>BUCHA DE REDUCAO DE FERRO GALVANIZADO, COM ROSCA BSP, DE 3" X 2 1/2"</v>
          </cell>
          <cell r="C657" t="str">
            <v xml:space="preserve">UN    </v>
          </cell>
          <cell r="D657" t="str">
            <v>53,33</v>
          </cell>
        </row>
        <row r="658">
          <cell r="A658">
            <v>778</v>
          </cell>
          <cell r="B658" t="str">
            <v>BUCHA DE REDUCAO DE FERRO GALVANIZADO, COM ROSCA BSP, DE 3" X 2"</v>
          </cell>
          <cell r="C658" t="str">
            <v xml:space="preserve">UN    </v>
          </cell>
          <cell r="D658" t="str">
            <v>54,59</v>
          </cell>
        </row>
        <row r="659">
          <cell r="A659">
            <v>781</v>
          </cell>
          <cell r="B659" t="str">
            <v>BUCHA DE REDUCAO DE FERRO GALVANIZADO, COM ROSCA BSP, DE 4" X 2 1/2"</v>
          </cell>
          <cell r="C659" t="str">
            <v xml:space="preserve">UN    </v>
          </cell>
          <cell r="D659" t="str">
            <v>100,86</v>
          </cell>
        </row>
        <row r="660">
          <cell r="A660">
            <v>786</v>
          </cell>
          <cell r="B660" t="str">
            <v>BUCHA DE REDUCAO DE FERRO GALVANIZADO, COM ROSCA BSP, DE 4" X 2"</v>
          </cell>
          <cell r="C660" t="str">
            <v xml:space="preserve">UN    </v>
          </cell>
          <cell r="D660" t="str">
            <v>100,86</v>
          </cell>
        </row>
        <row r="661">
          <cell r="A661">
            <v>782</v>
          </cell>
          <cell r="B661" t="str">
            <v>BUCHA DE REDUCAO DE FERRO GALVANIZADO, COM ROSCA BSP, DE 4" X 3"</v>
          </cell>
          <cell r="C661" t="str">
            <v xml:space="preserve">UN    </v>
          </cell>
          <cell r="D661" t="str">
            <v>100,86</v>
          </cell>
        </row>
        <row r="662">
          <cell r="A662">
            <v>783</v>
          </cell>
          <cell r="B662" t="str">
            <v>BUCHA DE REDUCAO DE FERRO GALVANIZADO, COM ROSCA BSP, DE 5" X 4"</v>
          </cell>
          <cell r="C662" t="str">
            <v xml:space="preserve">UN    </v>
          </cell>
          <cell r="D662" t="str">
            <v>276,04</v>
          </cell>
        </row>
        <row r="663">
          <cell r="A663">
            <v>785</v>
          </cell>
          <cell r="B663" t="str">
            <v>BUCHA DE REDUCAO DE FERRO GALVANIZADO, COM ROSCA BSP, DE 6" X 4"</v>
          </cell>
          <cell r="C663" t="str">
            <v xml:space="preserve">UN    </v>
          </cell>
          <cell r="D663" t="str">
            <v>291,67</v>
          </cell>
        </row>
        <row r="664">
          <cell r="A664">
            <v>784</v>
          </cell>
          <cell r="B664" t="str">
            <v>BUCHA DE REDUCAO DE FERRO GALVANIZADO, COM ROSCA BSP, DE 6" X 5"</v>
          </cell>
          <cell r="C664" t="str">
            <v xml:space="preserve">UN    </v>
          </cell>
          <cell r="D664" t="str">
            <v>312,89</v>
          </cell>
        </row>
        <row r="665">
          <cell r="A665">
            <v>831</v>
          </cell>
          <cell r="B665" t="str">
            <v>BUCHA DE REDUCAO DE PVC, SOLDAVEL, CURTA, COM 110 X 85 MM, PARA AGUA FRIA PREDIAL</v>
          </cell>
          <cell r="C665" t="str">
            <v xml:space="preserve">UN    </v>
          </cell>
          <cell r="D665" t="str">
            <v>76,96</v>
          </cell>
        </row>
        <row r="666">
          <cell r="A666">
            <v>828</v>
          </cell>
          <cell r="B666" t="str">
            <v>BUCHA DE REDUCAO DE PVC, SOLDAVEL, CURTA, COM 25 X 20 MM, PARA AGUA FRIA PREDIAL</v>
          </cell>
          <cell r="C666" t="str">
            <v xml:space="preserve">UN    </v>
          </cell>
          <cell r="D666" t="str">
            <v>0,44</v>
          </cell>
        </row>
        <row r="667">
          <cell r="A667">
            <v>829</v>
          </cell>
          <cell r="B667" t="str">
            <v>BUCHA DE REDUCAO DE PVC, SOLDAVEL, CURTA, COM 32 X 25 MM, PARA AGUA FRIA PREDIAL</v>
          </cell>
          <cell r="C667" t="str">
            <v xml:space="preserve">UN    </v>
          </cell>
          <cell r="D667" t="str">
            <v>0,93</v>
          </cell>
        </row>
        <row r="668">
          <cell r="A668">
            <v>812</v>
          </cell>
          <cell r="B668" t="str">
            <v>BUCHA DE REDUCAO DE PVC, SOLDAVEL, CURTA, COM 40 X 32 MM, PARA AGUA FRIA PREDIAL</v>
          </cell>
          <cell r="C668" t="str">
            <v xml:space="preserve">UN    </v>
          </cell>
          <cell r="D668" t="str">
            <v>2,02</v>
          </cell>
        </row>
        <row r="669">
          <cell r="A669">
            <v>819</v>
          </cell>
          <cell r="B669" t="str">
            <v>BUCHA DE REDUCAO DE PVC, SOLDAVEL, CURTA, COM 50 X 40 MM, PARA AGUA FRIA PREDIAL</v>
          </cell>
          <cell r="C669" t="str">
            <v xml:space="preserve">UN    </v>
          </cell>
          <cell r="D669" t="str">
            <v>3,32</v>
          </cell>
        </row>
        <row r="670">
          <cell r="A670">
            <v>818</v>
          </cell>
          <cell r="B670" t="str">
            <v>BUCHA DE REDUCAO DE PVC, SOLDAVEL, CURTA, COM 60 X 50 MM, PARA AGUA FRIA PREDIAL</v>
          </cell>
          <cell r="C670" t="str">
            <v xml:space="preserve">UN    </v>
          </cell>
          <cell r="D670" t="str">
            <v>5,59</v>
          </cell>
        </row>
        <row r="671">
          <cell r="A671">
            <v>823</v>
          </cell>
          <cell r="B671" t="str">
            <v>BUCHA DE REDUCAO DE PVC, SOLDAVEL, CURTA, COM 75 X 60 MM, PARA AGUA FRIA PREDIAL</v>
          </cell>
          <cell r="C671" t="str">
            <v xml:space="preserve">UN    </v>
          </cell>
          <cell r="D671" t="str">
            <v>16,84</v>
          </cell>
        </row>
        <row r="672">
          <cell r="A672">
            <v>830</v>
          </cell>
          <cell r="B672" t="str">
            <v>BUCHA DE REDUCAO DE PVC, SOLDAVEL, CURTA, COM 85 X 75 MM, PARA AGUA FRIA PREDIAL</v>
          </cell>
          <cell r="C672" t="str">
            <v xml:space="preserve">UN    </v>
          </cell>
          <cell r="D672" t="str">
            <v>13,87</v>
          </cell>
        </row>
        <row r="673">
          <cell r="A673">
            <v>826</v>
          </cell>
          <cell r="B673" t="str">
            <v>BUCHA DE REDUCAO DE PVC, SOLDAVEL, LONGA, COM 110 X 60 MM, PARA AGUA FRIA PREDIAL</v>
          </cell>
          <cell r="C673" t="str">
            <v xml:space="preserve">UN    </v>
          </cell>
          <cell r="D673" t="str">
            <v>43,16</v>
          </cell>
        </row>
        <row r="674">
          <cell r="A674">
            <v>827</v>
          </cell>
          <cell r="B674" t="str">
            <v>BUCHA DE REDUCAO DE PVC, SOLDAVEL, LONGA, COM 110 X 75 MM, PARA AGUA FRIA PREDIAL</v>
          </cell>
          <cell r="C674" t="str">
            <v xml:space="preserve">UN    </v>
          </cell>
          <cell r="D674" t="str">
            <v>36,46</v>
          </cell>
        </row>
        <row r="675">
          <cell r="A675">
            <v>832</v>
          </cell>
          <cell r="B675" t="str">
            <v>BUCHA DE REDUCAO DE PVC, SOLDAVEL, LONGA, COM 32 X 20 MM, PARA AGUA FRIA PREDIAL</v>
          </cell>
          <cell r="C675" t="str">
            <v xml:space="preserve">UN    </v>
          </cell>
          <cell r="D675" t="str">
            <v>2,52</v>
          </cell>
        </row>
        <row r="676">
          <cell r="A676">
            <v>833</v>
          </cell>
          <cell r="B676" t="str">
            <v>BUCHA DE REDUCAO DE PVC, SOLDAVEL, LONGA, COM 40 X 20 MM, PARA AGUA FRIA PREDIAL</v>
          </cell>
          <cell r="C676" t="str">
            <v xml:space="preserve">UN    </v>
          </cell>
          <cell r="D676" t="str">
            <v>3,57</v>
          </cell>
        </row>
        <row r="677">
          <cell r="A677">
            <v>834</v>
          </cell>
          <cell r="B677" t="str">
            <v>BUCHA DE REDUCAO DE PVC, SOLDAVEL, LONGA, COM 40 X 25 MM, PARA AGUA FRIA PREDIAL</v>
          </cell>
          <cell r="C677" t="str">
            <v xml:space="preserve">UN    </v>
          </cell>
          <cell r="D677" t="str">
            <v>3,92</v>
          </cell>
        </row>
        <row r="678">
          <cell r="A678">
            <v>825</v>
          </cell>
          <cell r="B678" t="str">
            <v>BUCHA DE REDUCAO DE PVC, SOLDAVEL, LONGA, COM 50 X 20 MM, PARA AGUA FRIA PREDIAL</v>
          </cell>
          <cell r="C678" t="str">
            <v xml:space="preserve">UN    </v>
          </cell>
          <cell r="D678" t="str">
            <v>4,38</v>
          </cell>
        </row>
        <row r="679">
          <cell r="A679">
            <v>813</v>
          </cell>
          <cell r="B679" t="str">
            <v>BUCHA DE REDUCAO DE PVC, SOLDAVEL, LONGA, COM 50 X 25 MM, PARA AGUA FRIA PREDIAL</v>
          </cell>
          <cell r="C679" t="str">
            <v xml:space="preserve">UN    </v>
          </cell>
          <cell r="D679" t="str">
            <v>4,30</v>
          </cell>
        </row>
        <row r="680">
          <cell r="A680">
            <v>820</v>
          </cell>
          <cell r="B680" t="str">
            <v>BUCHA DE REDUCAO DE PVC, SOLDAVEL, LONGA, COM 50 X 32 MM, PARA AGUA FRIA PREDIAL</v>
          </cell>
          <cell r="C680" t="str">
            <v xml:space="preserve">UN    </v>
          </cell>
          <cell r="D680" t="str">
            <v>5,46</v>
          </cell>
        </row>
        <row r="681">
          <cell r="A681">
            <v>816</v>
          </cell>
          <cell r="B681" t="str">
            <v>BUCHA DE REDUCAO DE PVC, SOLDAVEL, LONGA, COM 60 X 25 MM, PARA AGUA FRIA PREDIAL</v>
          </cell>
          <cell r="C681" t="str">
            <v xml:space="preserve">UN    </v>
          </cell>
          <cell r="D681" t="str">
            <v>9,29</v>
          </cell>
        </row>
        <row r="682">
          <cell r="A682">
            <v>814</v>
          </cell>
          <cell r="B682" t="str">
            <v>BUCHA DE REDUCAO DE PVC, SOLDAVEL, LONGA, COM 60 X 32 MM, PARA AGUA FRIA PREDIAL</v>
          </cell>
          <cell r="C682" t="str">
            <v xml:space="preserve">UN    </v>
          </cell>
          <cell r="D682" t="str">
            <v>11,22</v>
          </cell>
        </row>
        <row r="683">
          <cell r="A683">
            <v>815</v>
          </cell>
          <cell r="B683" t="str">
            <v>BUCHA DE REDUCAO DE PVC, SOLDAVEL, LONGA, COM 60 X 40 MM, PARA AGUA FRIA PREDIAL</v>
          </cell>
          <cell r="C683" t="str">
            <v xml:space="preserve">UN    </v>
          </cell>
          <cell r="D683" t="str">
            <v>12,13</v>
          </cell>
        </row>
        <row r="684">
          <cell r="A684">
            <v>822</v>
          </cell>
          <cell r="B684" t="str">
            <v>BUCHA DE REDUCAO DE PVC, SOLDAVEL, LONGA, COM 60 X 50 MM, PARA AGUA FRIA PREDIAL</v>
          </cell>
          <cell r="C684" t="str">
            <v xml:space="preserve">UN    </v>
          </cell>
          <cell r="D684" t="str">
            <v>14,77</v>
          </cell>
        </row>
        <row r="685">
          <cell r="A685">
            <v>821</v>
          </cell>
          <cell r="B685" t="str">
            <v>BUCHA DE REDUCAO DE PVC, SOLDAVEL, LONGA, COM 75 X 50 MM, PARA AGUA FRIA PREDIAL</v>
          </cell>
          <cell r="C685" t="str">
            <v xml:space="preserve">UN    </v>
          </cell>
          <cell r="D685" t="str">
            <v>17,27</v>
          </cell>
        </row>
        <row r="686">
          <cell r="A686">
            <v>817</v>
          </cell>
          <cell r="B686" t="str">
            <v>BUCHA DE REDUCAO DE PVC, SOLDAVEL, LONGA, COM 85 X 60 MM, PARA AGUA FRIA PREDIAL</v>
          </cell>
          <cell r="C686" t="str">
            <v xml:space="preserve">UN    </v>
          </cell>
          <cell r="D686" t="str">
            <v>20,53</v>
          </cell>
        </row>
        <row r="687">
          <cell r="A687">
            <v>20086</v>
          </cell>
          <cell r="B687" t="str">
            <v>BUCHA DE REDUCAO DE PVC, SOLDAVEL, LONGA, 50 X 40 MM, PARA ESGOTO PREDIAL</v>
          </cell>
          <cell r="C687" t="str">
            <v xml:space="preserve">UN    </v>
          </cell>
          <cell r="D687" t="str">
            <v>2,27</v>
          </cell>
        </row>
        <row r="688">
          <cell r="A688">
            <v>39191</v>
          </cell>
          <cell r="B688" t="str">
            <v>BUCHA DE REDUCAO EM ALUMINIO, COM ROSCA, DE 1 1/2" X 1 1/4", PARA ELETRODUTO</v>
          </cell>
          <cell r="C688" t="str">
            <v xml:space="preserve">UN    </v>
          </cell>
          <cell r="D688" t="str">
            <v>18,67</v>
          </cell>
        </row>
        <row r="689">
          <cell r="A689">
            <v>39190</v>
          </cell>
          <cell r="B689" t="str">
            <v>BUCHA DE REDUCAO EM ALUMINIO, COM ROSCA, DE 1 1/2" X 1", PARA ELETRODUTO</v>
          </cell>
          <cell r="C689" t="str">
            <v xml:space="preserve">UN    </v>
          </cell>
          <cell r="D689" t="str">
            <v>19,50</v>
          </cell>
        </row>
        <row r="690">
          <cell r="A690">
            <v>39189</v>
          </cell>
          <cell r="B690" t="str">
            <v>BUCHA DE REDUCAO EM ALUMINIO, COM ROSCA, DE 1 1/2" X 3/4", PARA ELETRODUTO</v>
          </cell>
          <cell r="C690" t="str">
            <v xml:space="preserve">UN    </v>
          </cell>
          <cell r="D690" t="str">
            <v>20,64</v>
          </cell>
        </row>
        <row r="691">
          <cell r="A691">
            <v>39186</v>
          </cell>
          <cell r="B691" t="str">
            <v>BUCHA DE REDUCAO EM ALUMINIO, COM ROSCA, DE 1 1/4" X 1/2", PARA ELETRODUTO</v>
          </cell>
          <cell r="C691" t="str">
            <v xml:space="preserve">UN    </v>
          </cell>
          <cell r="D691" t="str">
            <v>18,46</v>
          </cell>
        </row>
        <row r="692">
          <cell r="A692">
            <v>39188</v>
          </cell>
          <cell r="B692" t="str">
            <v>BUCHA DE REDUCAO EM ALUMINIO, COM ROSCA, DE 1 1/4" X 1", PARA ELETRODUTO</v>
          </cell>
          <cell r="C692" t="str">
            <v xml:space="preserve">UN    </v>
          </cell>
          <cell r="D692" t="str">
            <v>15,19</v>
          </cell>
        </row>
        <row r="693">
          <cell r="A693">
            <v>39187</v>
          </cell>
          <cell r="B693" t="str">
            <v>BUCHA DE REDUCAO EM ALUMINIO, COM ROSCA, DE 1 1/4" X 3/4", PARA ELETRODUTO</v>
          </cell>
          <cell r="C693" t="str">
            <v xml:space="preserve">UN    </v>
          </cell>
          <cell r="D693" t="str">
            <v>15,92</v>
          </cell>
        </row>
        <row r="694">
          <cell r="A694">
            <v>39184</v>
          </cell>
          <cell r="B694" t="str">
            <v>BUCHA DE REDUCAO EM ALUMINIO, COM ROSCA, DE 1" X 1/2", PARA ELETRODUTO</v>
          </cell>
          <cell r="C694" t="str">
            <v xml:space="preserve">UN    </v>
          </cell>
          <cell r="D694" t="str">
            <v>5,99</v>
          </cell>
        </row>
        <row r="695">
          <cell r="A695">
            <v>39185</v>
          </cell>
          <cell r="B695" t="str">
            <v>BUCHA DE REDUCAO EM ALUMINIO, COM ROSCA, DE 1" X 3/4", PARA ELETRODUTO</v>
          </cell>
          <cell r="C695" t="str">
            <v xml:space="preserve">UN    </v>
          </cell>
          <cell r="D695" t="str">
            <v>5,46</v>
          </cell>
        </row>
        <row r="696">
          <cell r="A696">
            <v>39198</v>
          </cell>
          <cell r="B696" t="str">
            <v>BUCHA DE REDUCAO EM ALUMINIO, COM ROSCA, DE 2 1/2" X 1 1/2", PARA ELETRODUTO</v>
          </cell>
          <cell r="C696" t="str">
            <v xml:space="preserve">UN    </v>
          </cell>
          <cell r="D696" t="str">
            <v>61,24</v>
          </cell>
        </row>
        <row r="697">
          <cell r="A697">
            <v>39197</v>
          </cell>
          <cell r="B697" t="str">
            <v>BUCHA DE REDUCAO EM ALUMINIO, COM ROSCA, DE 2 1/2" X 1 1/4", PARA ELETRODUTO</v>
          </cell>
          <cell r="C697" t="str">
            <v xml:space="preserve">UN    </v>
          </cell>
          <cell r="D697" t="str">
            <v>63,97</v>
          </cell>
        </row>
        <row r="698">
          <cell r="A698">
            <v>39196</v>
          </cell>
          <cell r="B698" t="str">
            <v>BUCHA DE REDUCAO EM ALUMINIO, COM ROSCA, DE 2 1/2" X 1", PARA ELETRODUTO</v>
          </cell>
          <cell r="C698" t="str">
            <v xml:space="preserve">UN    </v>
          </cell>
          <cell r="D698" t="str">
            <v>65,97</v>
          </cell>
        </row>
        <row r="699">
          <cell r="A699">
            <v>39199</v>
          </cell>
          <cell r="B699" t="str">
            <v>BUCHA DE REDUCAO EM ALUMINIO, COM ROSCA, DE 2 1/2" X 2", PARA ELETRODUTO</v>
          </cell>
          <cell r="C699" t="str">
            <v xml:space="preserve">UN    </v>
          </cell>
          <cell r="D699" t="str">
            <v>58,93</v>
          </cell>
        </row>
        <row r="700">
          <cell r="A700">
            <v>39195</v>
          </cell>
          <cell r="B700" t="str">
            <v>BUCHA DE REDUCAO EM ALUMINIO, COM ROSCA, DE 2" X 1 1/2", PARA ELETRODUTO</v>
          </cell>
          <cell r="C700" t="str">
            <v xml:space="preserve">UN    </v>
          </cell>
          <cell r="D700" t="str">
            <v>34,01</v>
          </cell>
        </row>
        <row r="701">
          <cell r="A701">
            <v>39194</v>
          </cell>
          <cell r="B701" t="str">
            <v>BUCHA DE REDUCAO EM ALUMINIO, COM ROSCA, DE 2" X 1 1/4", PARA ELETRODUTO</v>
          </cell>
          <cell r="C701" t="str">
            <v xml:space="preserve">UN    </v>
          </cell>
          <cell r="D701" t="str">
            <v>36,40</v>
          </cell>
        </row>
        <row r="702">
          <cell r="A702">
            <v>39193</v>
          </cell>
          <cell r="B702" t="str">
            <v>BUCHA DE REDUCAO EM ALUMINIO, COM ROSCA, DE 2" X 1", PARA ELETRODUTO</v>
          </cell>
          <cell r="C702" t="str">
            <v xml:space="preserve">UN    </v>
          </cell>
          <cell r="D702" t="str">
            <v>39,90</v>
          </cell>
        </row>
        <row r="703">
          <cell r="A703">
            <v>39192</v>
          </cell>
          <cell r="B703" t="str">
            <v>BUCHA DE REDUCAO EM ALUMINIO, COM ROSCA, DE 2" X 3/4", PARA ELETRODUTO</v>
          </cell>
          <cell r="C703" t="str">
            <v xml:space="preserve">UN    </v>
          </cell>
          <cell r="D703" t="str">
            <v>41,50</v>
          </cell>
        </row>
        <row r="704">
          <cell r="A704">
            <v>39920</v>
          </cell>
          <cell r="B704" t="str">
            <v>BUCHA DE REDUCAO EM ALUMINIO, COM ROSCA, DE 3/4" X 1/2",  PARA ELETRODUTO</v>
          </cell>
          <cell r="C704" t="str">
            <v xml:space="preserve">UN    </v>
          </cell>
          <cell r="D704" t="str">
            <v>5,02</v>
          </cell>
        </row>
        <row r="705">
          <cell r="A705">
            <v>39201</v>
          </cell>
          <cell r="B705" t="str">
            <v>BUCHA DE REDUCAO EM ALUMINIO, COM ROSCA, DE 3" X 1 1/2", PARA ELETRODUTO</v>
          </cell>
          <cell r="C705" t="str">
            <v xml:space="preserve">UN    </v>
          </cell>
          <cell r="D705" t="str">
            <v>73,21</v>
          </cell>
        </row>
        <row r="706">
          <cell r="A706">
            <v>39200</v>
          </cell>
          <cell r="B706" t="str">
            <v>BUCHA DE REDUCAO EM ALUMINIO, COM ROSCA, DE 3" X 1 1/4", PARA ELETRODUTO</v>
          </cell>
          <cell r="C706" t="str">
            <v xml:space="preserve">UN    </v>
          </cell>
          <cell r="D706" t="str">
            <v>73,80</v>
          </cell>
        </row>
        <row r="707">
          <cell r="A707">
            <v>39203</v>
          </cell>
          <cell r="B707" t="str">
            <v>BUCHA DE REDUCAO EM ALUMINIO, COM ROSCA, DE 3" X 2 1/2", PARA ELETRODUTO</v>
          </cell>
          <cell r="C707" t="str">
            <v xml:space="preserve">UN    </v>
          </cell>
          <cell r="D707" t="str">
            <v>59,59</v>
          </cell>
        </row>
        <row r="708">
          <cell r="A708">
            <v>39202</v>
          </cell>
          <cell r="B708" t="str">
            <v>BUCHA DE REDUCAO EM ALUMINIO, COM ROSCA, DE 3" X 2", PARA ELETRODUTO</v>
          </cell>
          <cell r="C708" t="str">
            <v xml:space="preserve">UN    </v>
          </cell>
          <cell r="D708" t="str">
            <v>70,00</v>
          </cell>
        </row>
        <row r="709">
          <cell r="A709">
            <v>39205</v>
          </cell>
          <cell r="B709" t="str">
            <v>BUCHA DE REDUCAO EM ALUMINIO, COM ROSCA, DE 4" X 2 1/2", PARA ELETRODUTO</v>
          </cell>
          <cell r="C709" t="str">
            <v xml:space="preserve">UN    </v>
          </cell>
          <cell r="D709" t="str">
            <v>116,79</v>
          </cell>
        </row>
        <row r="710">
          <cell r="A710">
            <v>39204</v>
          </cell>
          <cell r="B710" t="str">
            <v>BUCHA DE REDUCAO EM ALUMINIO, COM ROSCA, DE 4" X 2", PARA ELETRODUTO</v>
          </cell>
          <cell r="C710" t="str">
            <v xml:space="preserve">UN    </v>
          </cell>
          <cell r="D710" t="str">
            <v>119,62</v>
          </cell>
        </row>
        <row r="711">
          <cell r="A711">
            <v>39206</v>
          </cell>
          <cell r="B711" t="str">
            <v>BUCHA DE REDUCAO EM ALUMINIO, COM ROSCA, DE 4" X 3", PARA ELETRODUTO</v>
          </cell>
          <cell r="C711" t="str">
            <v xml:space="preserve">UN    </v>
          </cell>
          <cell r="D711" t="str">
            <v>113,48</v>
          </cell>
        </row>
        <row r="712">
          <cell r="A712">
            <v>797</v>
          </cell>
          <cell r="B712" t="str">
            <v>BUCHA DE REDUCAO PVC ROSCAVEL 1 1/2" X 1"</v>
          </cell>
          <cell r="C712" t="str">
            <v xml:space="preserve">UN    </v>
          </cell>
          <cell r="D712" t="str">
            <v>8,03</v>
          </cell>
        </row>
        <row r="713">
          <cell r="A713">
            <v>798</v>
          </cell>
          <cell r="B713" t="str">
            <v>BUCHA DE REDUCAO PVC ROSCAVEL 3/4" X 1/2"</v>
          </cell>
          <cell r="C713" t="str">
            <v xml:space="preserve">UN    </v>
          </cell>
          <cell r="D713" t="str">
            <v>1,10</v>
          </cell>
        </row>
        <row r="714">
          <cell r="A714">
            <v>796</v>
          </cell>
          <cell r="B714" t="str">
            <v>BUCHA DE REDUCAO PVC ROSCAVEL, 1 1/2" X 3/4"</v>
          </cell>
          <cell r="C714" t="str">
            <v xml:space="preserve">UN    </v>
          </cell>
          <cell r="D714" t="str">
            <v>7,69</v>
          </cell>
        </row>
        <row r="715">
          <cell r="A715">
            <v>799</v>
          </cell>
          <cell r="B715" t="str">
            <v>BUCHA DE REDUCAO PVC ROSCAVEL, 1" X 1/2"</v>
          </cell>
          <cell r="C715" t="str">
            <v xml:space="preserve">UN    </v>
          </cell>
          <cell r="D715" t="str">
            <v>3,62</v>
          </cell>
        </row>
        <row r="716">
          <cell r="A716">
            <v>792</v>
          </cell>
          <cell r="B716" t="str">
            <v>BUCHA DE REDUCAO PVC ROSCAVEL, 1" X 3/4"</v>
          </cell>
          <cell r="C716" t="str">
            <v xml:space="preserve">UN    </v>
          </cell>
          <cell r="D716" t="str">
            <v>3,68</v>
          </cell>
        </row>
        <row r="717">
          <cell r="A717">
            <v>804</v>
          </cell>
          <cell r="B717" t="str">
            <v>BUCHA DE REDUCAO PVC, ROSCAVEL,  2"  X 1 1/2 "</v>
          </cell>
          <cell r="C717" t="str">
            <v xml:space="preserve">UN    </v>
          </cell>
          <cell r="D717" t="str">
            <v>18,24</v>
          </cell>
        </row>
        <row r="718">
          <cell r="A718">
            <v>793</v>
          </cell>
          <cell r="B718" t="str">
            <v>BUCHA DE REDUCAO PVC, ROSCAVEL, 1 1/2"  X1 1/4 "</v>
          </cell>
          <cell r="C718" t="str">
            <v xml:space="preserve">UN    </v>
          </cell>
          <cell r="D718" t="str">
            <v>7,83</v>
          </cell>
        </row>
        <row r="719">
          <cell r="A719">
            <v>801</v>
          </cell>
          <cell r="B719" t="str">
            <v>BUCHA DE REDUCAO PVC, ROSCAVEL, 1 1/4"  X 3/4 "</v>
          </cell>
          <cell r="C719" t="str">
            <v xml:space="preserve">UN    </v>
          </cell>
          <cell r="D719" t="str">
            <v>5,58</v>
          </cell>
        </row>
        <row r="720">
          <cell r="A720">
            <v>794</v>
          </cell>
          <cell r="B720" t="str">
            <v>BUCHA DE REDUCAO PVC, ROSCAVEL, 1 1/4" X 1 "</v>
          </cell>
          <cell r="C720" t="str">
            <v xml:space="preserve">UN    </v>
          </cell>
          <cell r="D720" t="str">
            <v>5,77</v>
          </cell>
        </row>
        <row r="721">
          <cell r="A721">
            <v>802</v>
          </cell>
          <cell r="B721" t="str">
            <v>BUCHA DE REDUCAO PVC, ROSCAVEL, 2"  X 1 "</v>
          </cell>
          <cell r="C721" t="str">
            <v xml:space="preserve">UN    </v>
          </cell>
          <cell r="D721" t="str">
            <v>16,09</v>
          </cell>
        </row>
        <row r="722">
          <cell r="A722">
            <v>803</v>
          </cell>
          <cell r="B722" t="str">
            <v>BUCHA DE REDUCAO PVC, ROSCAVEL, 2"  X 1 1/4 "</v>
          </cell>
          <cell r="C722" t="str">
            <v xml:space="preserve">UN    </v>
          </cell>
          <cell r="D722" t="str">
            <v>14,03</v>
          </cell>
        </row>
        <row r="723">
          <cell r="A723">
            <v>38001</v>
          </cell>
          <cell r="B723" t="str">
            <v>BUCHA DE REDUCAO, CPVC, SOLDAVEL, 22 X 15 MM, PARA AGUA QUENTE</v>
          </cell>
          <cell r="C723" t="str">
            <v xml:space="preserve">UN    </v>
          </cell>
          <cell r="D723" t="str">
            <v>1,04</v>
          </cell>
        </row>
        <row r="724">
          <cell r="A724">
            <v>38002</v>
          </cell>
          <cell r="B724" t="str">
            <v>BUCHA DE REDUCAO, CPVC, SOLDAVEL, 28 X 22 MM, PARA AGUA QUENTE</v>
          </cell>
          <cell r="C724" t="str">
            <v xml:space="preserve">UN    </v>
          </cell>
          <cell r="D724" t="str">
            <v>1,93</v>
          </cell>
        </row>
        <row r="725">
          <cell r="A725">
            <v>38003</v>
          </cell>
          <cell r="B725" t="str">
            <v>BUCHA DE REDUCAO, CPVC, SOLDAVEL, 35 X 28 MM, PARA AGUA QUENTE</v>
          </cell>
          <cell r="C725" t="str">
            <v xml:space="preserve">UN    </v>
          </cell>
          <cell r="D725" t="str">
            <v>23,14</v>
          </cell>
        </row>
        <row r="726">
          <cell r="A726">
            <v>38004</v>
          </cell>
          <cell r="B726" t="str">
            <v>BUCHA DE REDUCAO, CPVC, SOLDAVEL, 42 X 22 MM, PARA AGUA QUENTE</v>
          </cell>
          <cell r="C726" t="str">
            <v xml:space="preserve">UN    </v>
          </cell>
          <cell r="D726" t="str">
            <v>30,94</v>
          </cell>
        </row>
        <row r="727">
          <cell r="A727">
            <v>36327</v>
          </cell>
          <cell r="B727" t="str">
            <v>BUCHA DE REDUCAO, PPR, DN 25 X 20 MM, PARA AGUA QUENTE PREDIAL</v>
          </cell>
          <cell r="C727" t="str">
            <v xml:space="preserve">UN    </v>
          </cell>
          <cell r="D727" t="str">
            <v>2,37</v>
          </cell>
        </row>
        <row r="728">
          <cell r="A728">
            <v>38992</v>
          </cell>
          <cell r="B728" t="str">
            <v>BUCHA DE REDUCAO, PPR, DN 32 X 25 MM, PARA AGUA QUENTE E FRIA PREDIAL</v>
          </cell>
          <cell r="C728" t="str">
            <v xml:space="preserve">UN    </v>
          </cell>
          <cell r="D728" t="str">
            <v>3,80</v>
          </cell>
        </row>
        <row r="729">
          <cell r="A729">
            <v>38993</v>
          </cell>
          <cell r="B729" t="str">
            <v>BUCHA DE REDUCAO, PPR, DN 40 X 25 MM, PARA AGUA QUENTE E FRIA PREDIAL</v>
          </cell>
          <cell r="C729" t="str">
            <v xml:space="preserve">UN    </v>
          </cell>
          <cell r="D729" t="str">
            <v>10,83</v>
          </cell>
        </row>
        <row r="730">
          <cell r="A730">
            <v>38418</v>
          </cell>
          <cell r="B730" t="str">
            <v>BUCHA DE REDUCAO, PVC, LONGA, SERIE R, DN 50 X 40 MM, PARA ESGOTO OU AGUAS PLUVIAIS PREDIAIS</v>
          </cell>
          <cell r="C730" t="str">
            <v xml:space="preserve">UN    </v>
          </cell>
          <cell r="D730" t="str">
            <v>6,59</v>
          </cell>
        </row>
        <row r="731">
          <cell r="A731">
            <v>39178</v>
          </cell>
          <cell r="B731" t="str">
            <v>BUCHA EM ALUMINIO, COM ROSCA, DE  1 1/2", PARA ELETRODUTO</v>
          </cell>
          <cell r="C731" t="str">
            <v xml:space="preserve">UN    </v>
          </cell>
          <cell r="D731" t="str">
            <v>2,02</v>
          </cell>
        </row>
        <row r="732">
          <cell r="A732">
            <v>39177</v>
          </cell>
          <cell r="B732" t="str">
            <v>BUCHA EM ALUMINIO, COM ROSCA, DE 1 1/4", PARA ELETRODUTO</v>
          </cell>
          <cell r="C732" t="str">
            <v xml:space="preserve">UN    </v>
          </cell>
          <cell r="D732" t="str">
            <v>1,82</v>
          </cell>
        </row>
        <row r="733">
          <cell r="A733">
            <v>39174</v>
          </cell>
          <cell r="B733" t="str">
            <v>BUCHA EM ALUMINIO, COM ROSCA, DE 1/2", PARA ELETRODUTO</v>
          </cell>
          <cell r="C733" t="str">
            <v xml:space="preserve">UN    </v>
          </cell>
          <cell r="D733" t="str">
            <v>0,91</v>
          </cell>
        </row>
        <row r="734">
          <cell r="A734">
            <v>39176</v>
          </cell>
          <cell r="B734" t="str">
            <v>BUCHA EM ALUMINIO, COM ROSCA, DE 1", PARA ELETRODUTO</v>
          </cell>
          <cell r="C734" t="str">
            <v xml:space="preserve">UN    </v>
          </cell>
          <cell r="D734" t="str">
            <v>1,19</v>
          </cell>
        </row>
        <row r="735">
          <cell r="A735">
            <v>39180</v>
          </cell>
          <cell r="B735" t="str">
            <v>BUCHA EM ALUMINIO, COM ROSCA, DE 2 1/2", PARA ELETRODUTO</v>
          </cell>
          <cell r="C735" t="str">
            <v xml:space="preserve">UN    </v>
          </cell>
          <cell r="D735" t="str">
            <v>5,48</v>
          </cell>
        </row>
        <row r="736">
          <cell r="A736">
            <v>39179</v>
          </cell>
          <cell r="B736" t="str">
            <v>BUCHA EM ALUMINIO, COM ROSCA, DE 2", PARA ELETRODUTO</v>
          </cell>
          <cell r="C736" t="str">
            <v xml:space="preserve">UN    </v>
          </cell>
          <cell r="D736" t="str">
            <v>4,85</v>
          </cell>
        </row>
        <row r="737">
          <cell r="A737">
            <v>39175</v>
          </cell>
          <cell r="B737" t="str">
            <v>BUCHA EM ALUMINIO, COM ROSCA, DE 3/4", PARA ELETRODUTO</v>
          </cell>
          <cell r="C737" t="str">
            <v xml:space="preserve">UN    </v>
          </cell>
          <cell r="D737" t="str">
            <v>1,11</v>
          </cell>
        </row>
        <row r="738">
          <cell r="A738">
            <v>39217</v>
          </cell>
          <cell r="B738" t="str">
            <v>BUCHA EM ALUMINIO, COM ROSCA, DE 3/8", PARA ELETRODUTO</v>
          </cell>
          <cell r="C738" t="str">
            <v xml:space="preserve">UN    </v>
          </cell>
          <cell r="D738" t="str">
            <v>0,86</v>
          </cell>
        </row>
        <row r="739">
          <cell r="A739">
            <v>39181</v>
          </cell>
          <cell r="B739" t="str">
            <v>BUCHA EM ALUMINIO, COM ROSCA, DE 3", PARA ELETRODUTO</v>
          </cell>
          <cell r="C739" t="str">
            <v xml:space="preserve">UN    </v>
          </cell>
          <cell r="D739" t="str">
            <v>7,35</v>
          </cell>
        </row>
        <row r="740">
          <cell r="A740">
            <v>39182</v>
          </cell>
          <cell r="B740" t="str">
            <v>BUCHA EM ALUMINIO, COM ROSCA, DE 4", PARA ELETRODUTO</v>
          </cell>
          <cell r="C740" t="str">
            <v xml:space="preserve">UN    </v>
          </cell>
          <cell r="D740" t="str">
            <v>10,34</v>
          </cell>
        </row>
        <row r="741">
          <cell r="A741">
            <v>12616</v>
          </cell>
          <cell r="B741" t="str">
            <v>CABECEIRA DIREITA OU ESQUERDA, PVC, PARA CALHA PLUVIAL, DIAMETRO ENTRE 119 E 170 MM, PARA DRENAGEM PREDIAL</v>
          </cell>
          <cell r="C741" t="str">
            <v xml:space="preserve">UN    </v>
          </cell>
          <cell r="D741" t="str">
            <v>5,53</v>
          </cell>
        </row>
        <row r="742">
          <cell r="A742">
            <v>1049</v>
          </cell>
          <cell r="B742" t="str">
            <v>CABECOTE PARA ENTRADA DE LINHA DE ALIMENTACAO PARA ELETRODUTO, EM LIGA DE ALUMINIO COM ACABAMENTO ANTI CORROSIVO, COM FIXACAO POR ENCAIXE LISO DE 360 GRAUS, DE 1 1/2"</v>
          </cell>
          <cell r="C742" t="str">
            <v xml:space="preserve">UN    </v>
          </cell>
          <cell r="D742" t="str">
            <v>8,65</v>
          </cell>
        </row>
        <row r="743">
          <cell r="A743">
            <v>1099</v>
          </cell>
          <cell r="B743" t="str">
            <v>CABECOTE PARA ENTRADA DE LINHA DE ALIMENTACAO PARA ELETRODUTO, EM LIGA DE ALUMINIO COM ACABAMENTO ANTI CORROSIVO, COM FIXACAO POR ENCAIXE LISO DE 360 GRAUS, DE 1 1/4"</v>
          </cell>
          <cell r="C743" t="str">
            <v xml:space="preserve">UN    </v>
          </cell>
          <cell r="D743" t="str">
            <v>6,62</v>
          </cell>
        </row>
        <row r="744">
          <cell r="A744">
            <v>39678</v>
          </cell>
          <cell r="B744" t="str">
            <v>CABECOTE PARA ENTRADA DE LINHA DE ALIMENTACAO PARA ELETRODUTO, EM LIGA DE ALUMINIO COM ACABAMENTO ANTI CORROSIVO, COM FIXACAO POR ENCAIXE LISO DE 360 GRAUS, DE 1/2"</v>
          </cell>
          <cell r="C744" t="str">
            <v xml:space="preserve">UN    </v>
          </cell>
          <cell r="D744" t="str">
            <v>2,67</v>
          </cell>
        </row>
        <row r="745">
          <cell r="A745">
            <v>1050</v>
          </cell>
          <cell r="B745" t="str">
            <v>CABECOTE PARA ENTRADA DE LINHA DE ALIMENTACAO PARA ELETRODUTO, EM LIGA DE ALUMINIO COM ACABAMENTO ANTI CORROSIVO, COM FIXACAO POR ENCAIXE LISO DE 360 GRAUS, DE 1"</v>
          </cell>
          <cell r="C745" t="str">
            <v xml:space="preserve">UN    </v>
          </cell>
          <cell r="D745" t="str">
            <v>4,53</v>
          </cell>
        </row>
        <row r="746">
          <cell r="A746">
            <v>1101</v>
          </cell>
          <cell r="B746" t="str">
            <v>CABECOTE PARA ENTRADA DE LINHA DE ALIMENTACAO PARA ELETRODUTO, EM LIGA DE ALUMINIO COM ACABAMENTO ANTI CORROSIVO, COM FIXACAO POR ENCAIXE LISO DE 360 GRAUS, DE 2 1/2"</v>
          </cell>
          <cell r="C746" t="str">
            <v xml:space="preserve">UN    </v>
          </cell>
          <cell r="D746" t="str">
            <v>28,54</v>
          </cell>
        </row>
        <row r="747">
          <cell r="A747">
            <v>1100</v>
          </cell>
          <cell r="B747" t="str">
            <v>CABECOTE PARA ENTRADA DE LINHA DE ALIMENTACAO PARA ELETRODUTO, EM LIGA DE ALUMINIO COM ACABAMENTO ANTI CORROSIVO, COM FIXACAO POR ENCAIXE LISO DE 360 GRAUS, DE 2"</v>
          </cell>
          <cell r="C747" t="str">
            <v xml:space="preserve">UN    </v>
          </cell>
          <cell r="D747" t="str">
            <v>14,72</v>
          </cell>
        </row>
        <row r="748">
          <cell r="A748">
            <v>39679</v>
          </cell>
          <cell r="B748" t="str">
            <v>CABECOTE PARA ENTRADA DE LINHA DE ALIMENTACAO PARA ELETRODUTO, EM LIGA DE ALUMINIO COM ACABAMENTO ANTI CORROSIVO, COM FIXACAO POR ENCAIXE LISO DE 360 GRAUS, DE 3 1/2"</v>
          </cell>
          <cell r="C748" t="str">
            <v xml:space="preserve">UN    </v>
          </cell>
          <cell r="D748" t="str">
            <v>56,88</v>
          </cell>
        </row>
        <row r="749">
          <cell r="A749">
            <v>1098</v>
          </cell>
          <cell r="B749" t="str">
            <v>CABECOTE PARA ENTRADA DE LINHA DE ALIMENTACAO PARA ELETRODUTO, EM LIGA DE ALUMINIO COM ACABAMENTO ANTI CORROSIVO, COM FIXACAO POR ENCAIXE LISO DE 360 GRAUS, DE 3/4"</v>
          </cell>
          <cell r="C749" t="str">
            <v xml:space="preserve">UN    </v>
          </cell>
          <cell r="D749" t="str">
            <v>3,53</v>
          </cell>
        </row>
        <row r="750">
          <cell r="A750">
            <v>1102</v>
          </cell>
          <cell r="B750" t="str">
            <v>CABECOTE PARA ENTRADA DE LINHA DE ALIMENTACAO PARA ELETRODUTO, EM LIGA DE ALUMINIO COM ACABAMENTO ANTI CORROSIVO, COM FIXACAO POR ENCAIXE LISO DE 360 GRAUS, DE 3"</v>
          </cell>
          <cell r="C750" t="str">
            <v xml:space="preserve">UN    </v>
          </cell>
          <cell r="D750" t="str">
            <v>42,56</v>
          </cell>
        </row>
        <row r="751">
          <cell r="A751">
            <v>1051</v>
          </cell>
          <cell r="B751" t="str">
            <v>CABECOTE PARA ENTRADA DE LINHA DE ALIMENTACAO PARA ELETRODUTO, EM LIGA DE ALUMINIO COM ACABAMENTO ANTI CORROSIVO, COM FIXACAO POR ENCAIXE LISO DE 360 GRAUS, DE 4"</v>
          </cell>
          <cell r="C751" t="str">
            <v xml:space="preserve">UN    </v>
          </cell>
          <cell r="D751" t="str">
            <v>61,86</v>
          </cell>
        </row>
        <row r="752">
          <cell r="A752">
            <v>37399</v>
          </cell>
          <cell r="B752" t="str">
            <v>CABIDE/GANCHO DE BANHEIRO SIMPLES EM METAL CROMADO</v>
          </cell>
          <cell r="C752" t="str">
            <v xml:space="preserve">UN    </v>
          </cell>
          <cell r="D752" t="str">
            <v>18,54</v>
          </cell>
        </row>
        <row r="753">
          <cell r="A753">
            <v>41955</v>
          </cell>
          <cell r="B753" t="str">
            <v>CABO DE ACO GALVANIZADO, DIAMETRO 12,7 MM (1/2"), COM ALMA DE ACO CABO INDEPENDENTE 6 X 25 F</v>
          </cell>
          <cell r="C753" t="str">
            <v xml:space="preserve">KG    </v>
          </cell>
          <cell r="D753" t="str">
            <v>49,70</v>
          </cell>
        </row>
        <row r="754">
          <cell r="A754">
            <v>41953</v>
          </cell>
          <cell r="B754" t="str">
            <v>CABO DE ACO GALVANIZADO, DIAMETRO 12,7 MM (1/2"), COM ALMA DE FIBRA 6 X 25 F</v>
          </cell>
          <cell r="C754" t="str">
            <v xml:space="preserve">KG    </v>
          </cell>
          <cell r="D754" t="str">
            <v>47,43</v>
          </cell>
        </row>
        <row r="755">
          <cell r="A755">
            <v>41954</v>
          </cell>
          <cell r="B755" t="str">
            <v>CABO DE ACO GALVANIZADO, DIAMETRO 9,53 MM (3/8"), COM ALMA DE FIBRA 6 X 25 F</v>
          </cell>
          <cell r="C755" t="str">
            <v xml:space="preserve">KG    </v>
          </cell>
          <cell r="D755" t="str">
            <v>46,98</v>
          </cell>
        </row>
        <row r="756">
          <cell r="A756">
            <v>25004</v>
          </cell>
          <cell r="B756" t="str">
            <v>CABO DE ALUMINIO NU COM ALMA DE ACO, BITOLA 1/0 AWG</v>
          </cell>
          <cell r="C756" t="str">
            <v xml:space="preserve">KG    </v>
          </cell>
          <cell r="D756" t="str">
            <v>19,33</v>
          </cell>
        </row>
        <row r="757">
          <cell r="A757">
            <v>25002</v>
          </cell>
          <cell r="B757" t="str">
            <v>CABO DE ALUMINIO NU COM ALMA DE ACO, BITOLA 2 AWG</v>
          </cell>
          <cell r="C757" t="str">
            <v xml:space="preserve">KG    </v>
          </cell>
          <cell r="D757" t="str">
            <v>19,49</v>
          </cell>
        </row>
        <row r="758">
          <cell r="A758">
            <v>37409</v>
          </cell>
          <cell r="B758" t="str">
            <v>CABO DE ALUMINIO NU COM ALMA DE ACO, BITOLA 2/0 AWG</v>
          </cell>
          <cell r="C758" t="str">
            <v xml:space="preserve">KG    </v>
          </cell>
          <cell r="D758" t="str">
            <v>19,17</v>
          </cell>
        </row>
        <row r="759">
          <cell r="A759">
            <v>841</v>
          </cell>
          <cell r="B759" t="str">
            <v>CABO DE ALUMINIO NU COM ALMA DE ACO, BITOLA 4 AWG</v>
          </cell>
          <cell r="C759" t="str">
            <v xml:space="preserve">KG    </v>
          </cell>
          <cell r="D759" t="str">
            <v>19,80</v>
          </cell>
        </row>
        <row r="760">
          <cell r="A760">
            <v>25005</v>
          </cell>
          <cell r="B760" t="str">
            <v>CABO DE ALUMINIO NU SEM ALMA DE ACO, BITOLA 1/0 AWG</v>
          </cell>
          <cell r="C760" t="str">
            <v xml:space="preserve">KG    </v>
          </cell>
          <cell r="D760" t="str">
            <v>21,71</v>
          </cell>
        </row>
        <row r="761">
          <cell r="A761">
            <v>25003</v>
          </cell>
          <cell r="B761" t="str">
            <v>CABO DE ALUMINIO NU SEM ALMA DE ACO, BITOLA 2 AWG</v>
          </cell>
          <cell r="C761" t="str">
            <v xml:space="preserve">KG    </v>
          </cell>
          <cell r="D761" t="str">
            <v>23,19</v>
          </cell>
        </row>
        <row r="762">
          <cell r="A762">
            <v>37410</v>
          </cell>
          <cell r="B762" t="str">
            <v>CABO DE ALUMINIO NU SEM ALMA DE ACO, BITOLA 2/0 AWG</v>
          </cell>
          <cell r="C762" t="str">
            <v xml:space="preserve">KG    </v>
          </cell>
          <cell r="D762" t="str">
            <v>21,71</v>
          </cell>
        </row>
        <row r="763">
          <cell r="A763">
            <v>842</v>
          </cell>
          <cell r="B763" t="str">
            <v>CABO DE ALUMINIO NU SEM ALMA DE ACO, BITOLA 4 AWG</v>
          </cell>
          <cell r="C763" t="str">
            <v xml:space="preserve">KG    </v>
          </cell>
          <cell r="D763" t="str">
            <v>24,42</v>
          </cell>
        </row>
        <row r="764">
          <cell r="A764">
            <v>862</v>
          </cell>
          <cell r="B764" t="str">
            <v>CABO DE COBRE NU 10 MM2 MEIO-DURO</v>
          </cell>
          <cell r="C764" t="str">
            <v xml:space="preserve">M     </v>
          </cell>
          <cell r="D764" t="str">
            <v>5,70</v>
          </cell>
        </row>
        <row r="765">
          <cell r="A765">
            <v>866</v>
          </cell>
          <cell r="B765" t="str">
            <v>CABO DE COBRE NU 120 MM2 MEIO-DURO</v>
          </cell>
          <cell r="C765" t="str">
            <v xml:space="preserve">M     </v>
          </cell>
          <cell r="D765" t="str">
            <v>70,06</v>
          </cell>
        </row>
        <row r="766">
          <cell r="A766">
            <v>892</v>
          </cell>
          <cell r="B766" t="str">
            <v>CABO DE COBRE NU 150 MM2 MEIO-DURO</v>
          </cell>
          <cell r="C766" t="str">
            <v xml:space="preserve">M     </v>
          </cell>
          <cell r="D766" t="str">
            <v>89,09</v>
          </cell>
        </row>
        <row r="767">
          <cell r="A767">
            <v>857</v>
          </cell>
          <cell r="B767" t="str">
            <v>CABO DE COBRE NU 16 MM2 MEIO-DURO</v>
          </cell>
          <cell r="C767" t="str">
            <v xml:space="preserve">M     </v>
          </cell>
          <cell r="D767" t="str">
            <v>9,07</v>
          </cell>
        </row>
        <row r="768">
          <cell r="A768">
            <v>37404</v>
          </cell>
          <cell r="B768" t="str">
            <v>CABO DE COBRE NU 185 MM2 MEIO-DURO</v>
          </cell>
          <cell r="C768" t="str">
            <v xml:space="preserve">M     </v>
          </cell>
          <cell r="D768" t="str">
            <v>107,13</v>
          </cell>
        </row>
        <row r="769">
          <cell r="A769">
            <v>868</v>
          </cell>
          <cell r="B769" t="str">
            <v>CABO DE COBRE NU 25 MM2 MEIO-DURO</v>
          </cell>
          <cell r="C769" t="str">
            <v xml:space="preserve">M     </v>
          </cell>
          <cell r="D769" t="str">
            <v>14,00</v>
          </cell>
        </row>
        <row r="770">
          <cell r="A770">
            <v>870</v>
          </cell>
          <cell r="B770" t="str">
            <v>CABO DE COBRE NU 300 MM2 MEIO-DURO</v>
          </cell>
          <cell r="C770" t="str">
            <v xml:space="preserve">M     </v>
          </cell>
          <cell r="D770" t="str">
            <v>184,61</v>
          </cell>
        </row>
        <row r="771">
          <cell r="A771">
            <v>863</v>
          </cell>
          <cell r="B771" t="str">
            <v>CABO DE COBRE NU 35 MM2 MEIO-DURO</v>
          </cell>
          <cell r="C771" t="str">
            <v xml:space="preserve">M     </v>
          </cell>
          <cell r="D771" t="str">
            <v>19,35</v>
          </cell>
        </row>
        <row r="772">
          <cell r="A772">
            <v>867</v>
          </cell>
          <cell r="B772" t="str">
            <v>CABO DE COBRE NU 50 MM2 MEIO-DURO</v>
          </cell>
          <cell r="C772" t="str">
            <v xml:space="preserve">M     </v>
          </cell>
          <cell r="D772" t="str">
            <v>26,95</v>
          </cell>
        </row>
        <row r="773">
          <cell r="A773">
            <v>891</v>
          </cell>
          <cell r="B773" t="str">
            <v>CABO DE COBRE NU 500 MM2 MEIO-DURO</v>
          </cell>
          <cell r="C773" t="str">
            <v xml:space="preserve">M     </v>
          </cell>
          <cell r="D773" t="str">
            <v>310,04</v>
          </cell>
        </row>
        <row r="774">
          <cell r="A774">
            <v>864</v>
          </cell>
          <cell r="B774" t="str">
            <v>CABO DE COBRE NU 70 MM2 MEIO-DURO</v>
          </cell>
          <cell r="C774" t="str">
            <v xml:space="preserve">M     </v>
          </cell>
          <cell r="D774" t="str">
            <v>37,97</v>
          </cell>
        </row>
        <row r="775">
          <cell r="A775">
            <v>865</v>
          </cell>
          <cell r="B775" t="str">
            <v>CABO DE COBRE NU 95 MM2 MEIO-DURO</v>
          </cell>
          <cell r="C775" t="str">
            <v xml:space="preserve">M     </v>
          </cell>
          <cell r="D775" t="str">
            <v>53,48</v>
          </cell>
        </row>
        <row r="776">
          <cell r="A776">
            <v>1006</v>
          </cell>
          <cell r="B776" t="str">
            <v>CABO DE COBRE RIGIDO, CLASSE 2, ISOLACAO EM PVC, ANTI-CHAMA BWF-B, 1 CONDUTOR, 450/750 V, DIAMETRO 120 MM2</v>
          </cell>
          <cell r="C776" t="str">
            <v xml:space="preserve">M     </v>
          </cell>
          <cell r="D776" t="str">
            <v>108,44</v>
          </cell>
        </row>
        <row r="777">
          <cell r="A777">
            <v>948</v>
          </cell>
          <cell r="B777" t="str">
            <v>CABO DE COBRE UNIPOLAR 10 MM2, BLINDADO, ISOLACAO 3,6/6 KV EPR, COBERTURA EM PVC</v>
          </cell>
          <cell r="C777" t="str">
            <v xml:space="preserve">M     </v>
          </cell>
          <cell r="D777" t="str">
            <v>33,22</v>
          </cell>
        </row>
        <row r="778">
          <cell r="A778">
            <v>947</v>
          </cell>
          <cell r="B778" t="str">
            <v>CABO DE COBRE UNIPOLAR 16 MM2, BLINDADO, ISOLACAO 3,6/6 KV EPR, COBERTURA EM PVC</v>
          </cell>
          <cell r="C778" t="str">
            <v xml:space="preserve">M     </v>
          </cell>
          <cell r="D778" t="str">
            <v>33,79</v>
          </cell>
        </row>
        <row r="779">
          <cell r="A779">
            <v>911</v>
          </cell>
          <cell r="B779" t="str">
            <v>CABO DE COBRE UNIPOLAR 16 MM2, BLINDADO, ISOLACAO 6/10 KV EPR, COBERTURA EM PVC</v>
          </cell>
          <cell r="C779" t="str">
            <v xml:space="preserve">M     </v>
          </cell>
          <cell r="D779" t="str">
            <v>49,14</v>
          </cell>
        </row>
        <row r="780">
          <cell r="A780">
            <v>925</v>
          </cell>
          <cell r="B780" t="str">
            <v>CABO DE COBRE UNIPOLAR 25 MM2, BLINDADO, ISOLACAO 3,6/6 KV EPR, COBERTURA EM PVC</v>
          </cell>
          <cell r="C780" t="str">
            <v xml:space="preserve">M     </v>
          </cell>
          <cell r="D780" t="str">
            <v>45,42</v>
          </cell>
        </row>
        <row r="781">
          <cell r="A781">
            <v>954</v>
          </cell>
          <cell r="B781" t="str">
            <v>CABO DE COBRE UNIPOLAR 25MM2, BLINDADO, ISOLACAO 6/10 KV EPR, COBERTURA EM PVC</v>
          </cell>
          <cell r="C781" t="str">
            <v xml:space="preserve">M     </v>
          </cell>
          <cell r="D781" t="str">
            <v>50,17</v>
          </cell>
        </row>
        <row r="782">
          <cell r="A782">
            <v>901</v>
          </cell>
          <cell r="B782" t="str">
            <v>CABO DE COBRE UNIPOLAR 35 MM2, BLINDADO, ISOLACAO 12/20 KV EPR, COBERTURA EM PVC</v>
          </cell>
          <cell r="C782" t="str">
            <v xml:space="preserve">M     </v>
          </cell>
          <cell r="D782" t="str">
            <v>53,70</v>
          </cell>
        </row>
        <row r="783">
          <cell r="A783">
            <v>926</v>
          </cell>
          <cell r="B783" t="str">
            <v>CABO DE COBRE UNIPOLAR 35 MM2, BLINDADO, ISOLACAO 3,6/6 KV EPR, COBERTURA EM PVC</v>
          </cell>
          <cell r="C783" t="str">
            <v xml:space="preserve">M     </v>
          </cell>
          <cell r="D783" t="str">
            <v>56,75</v>
          </cell>
        </row>
        <row r="784">
          <cell r="A784">
            <v>912</v>
          </cell>
          <cell r="B784" t="str">
            <v>CABO DE COBRE UNIPOLAR 35 MM2, BLINDADO, ISOLACAO 6/10 KV EPR, COBERTURA EM PVC</v>
          </cell>
          <cell r="C784" t="str">
            <v xml:space="preserve">M     </v>
          </cell>
          <cell r="D784" t="str">
            <v>57,10</v>
          </cell>
        </row>
        <row r="785">
          <cell r="A785">
            <v>955</v>
          </cell>
          <cell r="B785" t="str">
            <v>CABO DE COBRE UNIPOLAR 50 MM2, BLINDADO, ISOLACAO 12/20 KV EPR, COBERTURA EM PVC</v>
          </cell>
          <cell r="C785" t="str">
            <v xml:space="preserve">M     </v>
          </cell>
          <cell r="D785" t="str">
            <v>68,15</v>
          </cell>
        </row>
        <row r="786">
          <cell r="A786">
            <v>946</v>
          </cell>
          <cell r="B786" t="str">
            <v>CABO DE COBRE UNIPOLAR 50 MM2, BLINDADO, ISOLACAO 3,6/6 KV EPR, COBERTURA EM PVC</v>
          </cell>
          <cell r="C786" t="str">
            <v xml:space="preserve">M     </v>
          </cell>
          <cell r="D786" t="str">
            <v>76,62</v>
          </cell>
        </row>
        <row r="787">
          <cell r="A787">
            <v>953</v>
          </cell>
          <cell r="B787" t="str">
            <v>CABO DE COBRE UNIPOLAR 50 MM2, BLINDADO, ISOLACAO 6/10 KV EPR, COBERTURA EM PVC</v>
          </cell>
          <cell r="C787" t="str">
            <v xml:space="preserve">M     </v>
          </cell>
          <cell r="D787" t="str">
            <v>69,73</v>
          </cell>
        </row>
        <row r="788">
          <cell r="A788">
            <v>902</v>
          </cell>
          <cell r="B788" t="str">
            <v>CABO DE COBRE UNIPOLAR 70 MM2, BLINDADO, ISOLACAO 12/20 KV EPR, COBERTURA EM PVC</v>
          </cell>
          <cell r="C788" t="str">
            <v xml:space="preserve">M     </v>
          </cell>
          <cell r="D788" t="str">
            <v>84,76</v>
          </cell>
        </row>
        <row r="789">
          <cell r="A789">
            <v>927</v>
          </cell>
          <cell r="B789" t="str">
            <v>CABO DE COBRE UNIPOLAR 70 MM2, BLINDADO, ISOLACAO 3,6/6 KV EPR, COBERTURA EM PVC</v>
          </cell>
          <cell r="C789" t="str">
            <v xml:space="preserve">M     </v>
          </cell>
          <cell r="D789" t="str">
            <v>82,16</v>
          </cell>
        </row>
        <row r="790">
          <cell r="A790">
            <v>913</v>
          </cell>
          <cell r="B790" t="str">
            <v>CABO DE COBRE UNIPOLAR 70 MM2, BLINDADO, ISOLACAO 6/10 KV EPR, COBERTURA EM PVC</v>
          </cell>
          <cell r="C790" t="str">
            <v xml:space="preserve">M     </v>
          </cell>
          <cell r="D790" t="str">
            <v>91,70</v>
          </cell>
        </row>
        <row r="791">
          <cell r="A791">
            <v>903</v>
          </cell>
          <cell r="B791" t="str">
            <v>CABO DE COBRE UNIPOLAR 95 MM2, BLINDADO, ISOLACAO 12/20 KV EPR, COBERTURA EM PVC</v>
          </cell>
          <cell r="C791" t="str">
            <v xml:space="preserve">M     </v>
          </cell>
          <cell r="D791" t="str">
            <v>103,78</v>
          </cell>
        </row>
        <row r="792">
          <cell r="A792">
            <v>945</v>
          </cell>
          <cell r="B792" t="str">
            <v>CABO DE COBRE UNIPOLAR 95 MM2, BLINDADO, ISOLACAO 3,6/6 KV EPR, COBERTURA EM PVC</v>
          </cell>
          <cell r="C792" t="str">
            <v xml:space="preserve">M     </v>
          </cell>
          <cell r="D792" t="str">
            <v>109,78</v>
          </cell>
        </row>
        <row r="793">
          <cell r="A793">
            <v>914</v>
          </cell>
          <cell r="B793" t="str">
            <v>CABO DE COBRE UNIPOLAR 95 MM2, BLINDADO, ISOLACAO 6/10 KV EPR, COBERTURA EM PVC</v>
          </cell>
          <cell r="C793" t="str">
            <v xml:space="preserve">M     </v>
          </cell>
          <cell r="D793" t="str">
            <v>112,46</v>
          </cell>
        </row>
        <row r="794">
          <cell r="A794">
            <v>993</v>
          </cell>
          <cell r="B794" t="str">
            <v>CABO DE COBRE, FLEXIVEL, CLASSE 4 OU 5, ISOLACAO EM PVC/A, ANTICHAMA BWF-B, COBERTURA PVC-ST1, ANTICHAMA BWF-B, 1 CONDUTOR, 0,6/1 KV, SECAO NOMINAL 1,5 MM2</v>
          </cell>
          <cell r="C794" t="str">
            <v xml:space="preserve">M     </v>
          </cell>
          <cell r="D794" t="str">
            <v>2,33</v>
          </cell>
        </row>
        <row r="795">
          <cell r="A795">
            <v>1020</v>
          </cell>
          <cell r="B795" t="str">
            <v>CABO DE COBRE, FLEXIVEL, CLASSE 4 OU 5, ISOLACAO EM PVC/A, ANTICHAMA BWF-B, COBERTURA PVC-ST1, ANTICHAMA BWF-B, 1 CONDUTOR, 0,6/1 KV, SECAO NOMINAL 10 MM2</v>
          </cell>
          <cell r="C795" t="str">
            <v xml:space="preserve">M     </v>
          </cell>
          <cell r="D795" t="str">
            <v>10,17</v>
          </cell>
        </row>
        <row r="796">
          <cell r="A796">
            <v>1017</v>
          </cell>
          <cell r="B796" t="str">
            <v>CABO DE COBRE, FLEXIVEL, CLASSE 4 OU 5, ISOLACAO EM PVC/A, ANTICHAMA BWF-B, COBERTURA PVC-ST1, ANTICHAMA BWF-B, 1 CONDUTOR, 0,6/1 KV, SECAO NOMINAL 120 MM2</v>
          </cell>
          <cell r="C796" t="str">
            <v xml:space="preserve">M     </v>
          </cell>
          <cell r="D796" t="str">
            <v>111,72</v>
          </cell>
        </row>
        <row r="797">
          <cell r="A797">
            <v>999</v>
          </cell>
          <cell r="B797" t="str">
            <v>CABO DE COBRE, FLEXIVEL, CLASSE 4 OU 5, ISOLACAO EM PVC/A, ANTICHAMA BWF-B, COBERTURA PVC-ST1, ANTICHAMA BWF-B, 1 CONDUTOR, 0,6/1 KV, SECAO NOMINAL 150 MM2</v>
          </cell>
          <cell r="C797" t="str">
            <v xml:space="preserve">M     </v>
          </cell>
          <cell r="D797" t="str">
            <v>138,43</v>
          </cell>
        </row>
        <row r="798">
          <cell r="A798">
            <v>995</v>
          </cell>
          <cell r="B798" t="str">
            <v>CABO DE COBRE, FLEXIVEL, CLASSE 4 OU 5, ISOLACAO EM PVC/A, ANTICHAMA BWF-B, COBERTURA PVC-ST1, ANTICHAMA BWF-B, 1 CONDUTOR, 0,6/1 KV, SECAO NOMINAL 16 MM2</v>
          </cell>
          <cell r="C798" t="str">
            <v xml:space="preserve">M     </v>
          </cell>
          <cell r="D798" t="str">
            <v>15,59</v>
          </cell>
        </row>
        <row r="799">
          <cell r="A799">
            <v>1000</v>
          </cell>
          <cell r="B799" t="str">
            <v>CABO DE COBRE, FLEXIVEL, CLASSE 4 OU 5, ISOLACAO EM PVC/A, ANTICHAMA BWF-B, COBERTURA PVC-ST1, ANTICHAMA BWF-B, 1 CONDUTOR, 0,6/1 KV, SECAO NOMINAL 185 MM2</v>
          </cell>
          <cell r="C799" t="str">
            <v xml:space="preserve">M     </v>
          </cell>
          <cell r="D799" t="str">
            <v>169,69</v>
          </cell>
        </row>
        <row r="800">
          <cell r="A800">
            <v>1022</v>
          </cell>
          <cell r="B800" t="str">
            <v>CABO DE COBRE, FLEXIVEL, CLASSE 4 OU 5, ISOLACAO EM PVC/A, ANTICHAMA BWF-B, COBERTURA PVC-ST1, ANTICHAMA BWF-B, 1 CONDUTOR, 0,6/1 KV, SECAO NOMINAL 2,5 MM2</v>
          </cell>
          <cell r="C800" t="str">
            <v xml:space="preserve">M     </v>
          </cell>
          <cell r="D800" t="str">
            <v>3,24</v>
          </cell>
        </row>
        <row r="801">
          <cell r="A801">
            <v>1015</v>
          </cell>
          <cell r="B801" t="str">
            <v>CABO DE COBRE, FLEXIVEL, CLASSE 4 OU 5, ISOLACAO EM PVC/A, ANTICHAMA BWF-B, COBERTURA PVC-ST1, ANTICHAMA BWF-B, 1 CONDUTOR, 0,6/1 KV, SECAO NOMINAL 240 MM2</v>
          </cell>
          <cell r="C801" t="str">
            <v xml:space="preserve">M     </v>
          </cell>
          <cell r="D801" t="str">
            <v>223,45</v>
          </cell>
        </row>
        <row r="802">
          <cell r="A802">
            <v>996</v>
          </cell>
          <cell r="B802" t="str">
            <v>CABO DE COBRE, FLEXIVEL, CLASSE 4 OU 5, ISOLACAO EM PVC/A, ANTICHAMA BWF-B, COBERTURA PVC-ST1, ANTICHAMA BWF-B, 1 CONDUTOR, 0,6/1 KV, SECAO NOMINAL 25 MM2</v>
          </cell>
          <cell r="C802" t="str">
            <v xml:space="preserve">M     </v>
          </cell>
          <cell r="D802" t="str">
            <v>23,74</v>
          </cell>
        </row>
        <row r="803">
          <cell r="A803">
            <v>1001</v>
          </cell>
          <cell r="B803" t="str">
            <v>CABO DE COBRE, FLEXIVEL, CLASSE 4 OU 5, ISOLACAO EM PVC/A, ANTICHAMA BWF-B, COBERTURA PVC-ST1, ANTICHAMA BWF-B, 1 CONDUTOR, 0,6/1 KV, SECAO NOMINAL 300 MM2</v>
          </cell>
          <cell r="C803" t="str">
            <v xml:space="preserve">M     </v>
          </cell>
          <cell r="D803" t="str">
            <v>279,63</v>
          </cell>
        </row>
        <row r="804">
          <cell r="A804">
            <v>1019</v>
          </cell>
          <cell r="B804" t="str">
            <v>CABO DE COBRE, FLEXIVEL, CLASSE 4 OU 5, ISOLACAO EM PVC/A, ANTICHAMA BWF-B, COBERTURA PVC-ST1, ANTICHAMA BWF-B, 1 CONDUTOR, 0,6/1 KV, SECAO NOMINAL 35 MM2</v>
          </cell>
          <cell r="C804" t="str">
            <v xml:space="preserve">M     </v>
          </cell>
          <cell r="D804" t="str">
            <v>32,72</v>
          </cell>
        </row>
        <row r="805">
          <cell r="A805">
            <v>1021</v>
          </cell>
          <cell r="B805" t="str">
            <v>CABO DE COBRE, FLEXIVEL, CLASSE 4 OU 5, ISOLACAO EM PVC/A, ANTICHAMA BWF-B, COBERTURA PVC-ST1, ANTICHAMA BWF-B, 1 CONDUTOR, 0,6/1 KV, SECAO NOMINAL 4 MM2</v>
          </cell>
          <cell r="C805" t="str">
            <v xml:space="preserve">M     </v>
          </cell>
          <cell r="D805" t="str">
            <v>4,64</v>
          </cell>
        </row>
        <row r="806">
          <cell r="A806">
            <v>39249</v>
          </cell>
          <cell r="B806" t="str">
            <v>CABO DE COBRE, FLEXIVEL, CLASSE 4 OU 5, ISOLACAO EM PVC/A, ANTICHAMA BWF-B, COBERTURA PVC-ST1, ANTICHAMA BWF-B, 1 CONDUTOR, 0,6/1 KV, SECAO NOMINAL 400 MM2</v>
          </cell>
          <cell r="C806" t="str">
            <v xml:space="preserve">M     </v>
          </cell>
          <cell r="D806" t="str">
            <v>364,78</v>
          </cell>
        </row>
        <row r="807">
          <cell r="A807">
            <v>1018</v>
          </cell>
          <cell r="B807" t="str">
            <v>CABO DE COBRE, FLEXIVEL, CLASSE 4 OU 5, ISOLACAO EM PVC/A, ANTICHAMA BWF-B, COBERTURA PVC-ST1, ANTICHAMA BWF-B, 1 CONDUTOR, 0,6/1 KV, SECAO NOMINAL 50 MM2</v>
          </cell>
          <cell r="C807" t="str">
            <v xml:space="preserve">M     </v>
          </cell>
          <cell r="D807" t="str">
            <v>46,64</v>
          </cell>
        </row>
        <row r="808">
          <cell r="A808">
            <v>39250</v>
          </cell>
          <cell r="B808" t="str">
            <v>CABO DE COBRE, FLEXIVEL, CLASSE 4 OU 5, ISOLACAO EM PVC/A, ANTICHAMA BWF-B, COBERTURA PVC-ST1, ANTICHAMA BWF-B, 1 CONDUTOR, 0,6/1 KV, SECAO NOMINAL 500 MM2</v>
          </cell>
          <cell r="C808" t="str">
            <v xml:space="preserve">M     </v>
          </cell>
          <cell r="D808" t="str">
            <v>468,59</v>
          </cell>
        </row>
        <row r="809">
          <cell r="A809">
            <v>994</v>
          </cell>
          <cell r="B809" t="str">
            <v>CABO DE COBRE, FLEXIVEL, CLASSE 4 OU 5, ISOLACAO EM PVC/A, ANTICHAMA BWF-B, COBERTURA PVC-ST1, ANTICHAMA BWF-B, 1 CONDUTOR, 0,6/1 KV, SECAO NOMINAL 6 MM2</v>
          </cell>
          <cell r="C809" t="str">
            <v xml:space="preserve">M     </v>
          </cell>
          <cell r="D809" t="str">
            <v>6,34</v>
          </cell>
        </row>
        <row r="810">
          <cell r="A810">
            <v>977</v>
          </cell>
          <cell r="B810" t="str">
            <v>CABO DE COBRE, FLEXIVEL, CLASSE 4 OU 5, ISOLACAO EM PVC/A, ANTICHAMA BWF-B, COBERTURA PVC-ST1, ANTICHAMA BWF-B, 1 CONDUTOR, 0,6/1 KV, SECAO NOMINAL 70 MM2</v>
          </cell>
          <cell r="C810" t="str">
            <v xml:space="preserve">M     </v>
          </cell>
          <cell r="D810" t="str">
            <v>64,61</v>
          </cell>
        </row>
        <row r="811">
          <cell r="A811">
            <v>998</v>
          </cell>
          <cell r="B811" t="str">
            <v>CABO DE COBRE, FLEXIVEL, CLASSE 4 OU 5, ISOLACAO EM PVC/A, ANTICHAMA BWF-B, COBERTURA PVC-ST1, ANTICHAMA BWF-B, 1 CONDUTOR, 0,6/1 KV, SECAO NOMINAL 95 MM2</v>
          </cell>
          <cell r="C811" t="str">
            <v xml:space="preserve">M     </v>
          </cell>
          <cell r="D811" t="str">
            <v>85,82</v>
          </cell>
        </row>
        <row r="812">
          <cell r="A812">
            <v>39251</v>
          </cell>
          <cell r="B812" t="str">
            <v>CABO DE COBRE, FLEXIVEL, CLASSE 4 OU 5, ISOLACAO EM PVC/A, ANTICHAMA BWF-B, 1 CONDUTOR, 450/750 V, SECAO NOMINAL 0,5 MM2</v>
          </cell>
          <cell r="C812" t="str">
            <v xml:space="preserve">M     </v>
          </cell>
          <cell r="D812" t="str">
            <v>0,62</v>
          </cell>
        </row>
        <row r="813">
          <cell r="A813">
            <v>1011</v>
          </cell>
          <cell r="B813" t="str">
            <v>CABO DE COBRE, FLEXIVEL, CLASSE 4 OU 5, ISOLACAO EM PVC/A, ANTICHAMA BWF-B, 1 CONDUTOR, 450/750 V, SECAO NOMINAL 0,75 MM2</v>
          </cell>
          <cell r="C813" t="str">
            <v xml:space="preserve">M     </v>
          </cell>
          <cell r="D813" t="str">
            <v>0,86</v>
          </cell>
        </row>
        <row r="814">
          <cell r="A814">
            <v>39252</v>
          </cell>
          <cell r="B814" t="str">
            <v>CABO DE COBRE, FLEXIVEL, CLASSE 4 OU 5, ISOLACAO EM PVC/A, ANTICHAMA BWF-B, 1 CONDUTOR, 450/750 V, SECAO NOMINAL 1,0 MM2</v>
          </cell>
          <cell r="C814" t="str">
            <v xml:space="preserve">M     </v>
          </cell>
          <cell r="D814" t="str">
            <v>1,03</v>
          </cell>
        </row>
        <row r="815">
          <cell r="A815">
            <v>1013</v>
          </cell>
          <cell r="B815" t="str">
            <v>CABO DE COBRE, FLEXIVEL, CLASSE 4 OU 5, ISOLACAO EM PVC/A, ANTICHAMA BWF-B, 1 CONDUTOR, 450/750 V, SECAO NOMINAL 1,5 MM2</v>
          </cell>
          <cell r="C815" t="str">
            <v xml:space="preserve">M     </v>
          </cell>
          <cell r="D815" t="str">
            <v>1,37</v>
          </cell>
        </row>
        <row r="816">
          <cell r="A816">
            <v>980</v>
          </cell>
          <cell r="B816" t="str">
            <v>CABO DE COBRE, FLEXIVEL, CLASSE 4 OU 5, ISOLACAO EM PVC/A, ANTICHAMA BWF-B, 1 CONDUTOR, 450/750 V, SECAO NOMINAL 10 MM2</v>
          </cell>
          <cell r="C816" t="str">
            <v xml:space="preserve">M     </v>
          </cell>
          <cell r="D816" t="str">
            <v>9,32</v>
          </cell>
        </row>
        <row r="817">
          <cell r="A817">
            <v>39237</v>
          </cell>
          <cell r="B817" t="str">
            <v>CABO DE COBRE, FLEXIVEL, CLASSE 4 OU 5, ISOLACAO EM PVC/A, ANTICHAMA BWF-B, 1 CONDUTOR, 450/750 V, SECAO NOMINAL 120 MM2</v>
          </cell>
          <cell r="C817" t="str">
            <v xml:space="preserve">M     </v>
          </cell>
          <cell r="D817" t="str">
            <v>110,55</v>
          </cell>
        </row>
        <row r="818">
          <cell r="A818">
            <v>39238</v>
          </cell>
          <cell r="B818" t="str">
            <v>CABO DE COBRE, FLEXIVEL, CLASSE 4 OU 5, ISOLACAO EM PVC/A, ANTICHAMA BWF-B, 1 CONDUTOR, 450/750 V, SECAO NOMINAL 150 MM2</v>
          </cell>
          <cell r="C818" t="str">
            <v xml:space="preserve">M     </v>
          </cell>
          <cell r="D818" t="str">
            <v>138,02</v>
          </cell>
        </row>
        <row r="819">
          <cell r="A819">
            <v>979</v>
          </cell>
          <cell r="B819" t="str">
            <v>CABO DE COBRE, FLEXIVEL, CLASSE 4 OU 5, ISOLACAO EM PVC/A, ANTICHAMA BWF-B, 1 CONDUTOR, 450/750 V, SECAO NOMINAL 16 MM2</v>
          </cell>
          <cell r="C819" t="str">
            <v xml:space="preserve">M     </v>
          </cell>
          <cell r="D819" t="str">
            <v>9,20</v>
          </cell>
        </row>
        <row r="820">
          <cell r="A820">
            <v>39239</v>
          </cell>
          <cell r="B820" t="str">
            <v>CABO DE COBRE, FLEXIVEL, CLASSE 4 OU 5, ISOLACAO EM PVC/A, ANTICHAMA BWF-B, 1 CONDUTOR, 450/750 V, SECAO NOMINAL 185 MM2</v>
          </cell>
          <cell r="C820" t="str">
            <v xml:space="preserve">M     </v>
          </cell>
          <cell r="D820" t="str">
            <v>167,97</v>
          </cell>
        </row>
        <row r="821">
          <cell r="A821">
            <v>1014</v>
          </cell>
          <cell r="B821" t="str">
            <v>CABO DE COBRE, FLEXIVEL, CLASSE 4 OU 5, ISOLACAO EM PVC/A, ANTICHAMA BWF-B, 1 CONDUTOR, 450/750 V, SECAO NOMINAL 2,5 MM2</v>
          </cell>
          <cell r="C821" t="str">
            <v xml:space="preserve">M     </v>
          </cell>
          <cell r="D821" t="str">
            <v>2,18</v>
          </cell>
        </row>
        <row r="822">
          <cell r="A822">
            <v>39240</v>
          </cell>
          <cell r="B822" t="str">
            <v>CABO DE COBRE, FLEXIVEL, CLASSE 4 OU 5, ISOLACAO EM PVC/A, ANTICHAMA BWF-B, 1 CONDUTOR, 450/750 V, SECAO NOMINAL 240 MM2</v>
          </cell>
          <cell r="C822" t="str">
            <v xml:space="preserve">M     </v>
          </cell>
          <cell r="D822" t="str">
            <v>222,01</v>
          </cell>
        </row>
        <row r="823">
          <cell r="A823">
            <v>39232</v>
          </cell>
          <cell r="B823" t="str">
            <v>CABO DE COBRE, FLEXIVEL, CLASSE 4 OU 5, ISOLACAO EM PVC/A, ANTICHAMA BWF-B, 1 CONDUTOR, 450/750 V, SECAO NOMINAL 25 MM2</v>
          </cell>
          <cell r="C823" t="str">
            <v xml:space="preserve">M     </v>
          </cell>
          <cell r="D823" t="str">
            <v>23,05</v>
          </cell>
        </row>
        <row r="824">
          <cell r="A824">
            <v>39233</v>
          </cell>
          <cell r="B824" t="str">
            <v>CABO DE COBRE, FLEXIVEL, CLASSE 4 OU 5, ISOLACAO EM PVC/A, ANTICHAMA BWF-B, 1 CONDUTOR, 450/750 V, SECAO NOMINAL 35 MM2</v>
          </cell>
          <cell r="C824" t="str">
            <v xml:space="preserve">M     </v>
          </cell>
          <cell r="D824" t="str">
            <v>31,69</v>
          </cell>
        </row>
        <row r="825">
          <cell r="A825">
            <v>981</v>
          </cell>
          <cell r="B825" t="str">
            <v>CABO DE COBRE, FLEXIVEL, CLASSE 4 OU 5, ISOLACAO EM PVC/A, ANTICHAMA BWF-B, 1 CONDUTOR, 450/750 V, SECAO NOMINAL 4 MM2</v>
          </cell>
          <cell r="C825" t="str">
            <v xml:space="preserve">M     </v>
          </cell>
          <cell r="D825" t="str">
            <v>3,90</v>
          </cell>
        </row>
        <row r="826">
          <cell r="A826">
            <v>39234</v>
          </cell>
          <cell r="B826" t="str">
            <v>CABO DE COBRE, FLEXIVEL, CLASSE 4 OU 5, ISOLACAO EM PVC/A, ANTICHAMA BWF-B, 1 CONDUTOR, 450/750 V, SECAO NOMINAL 50 MM2</v>
          </cell>
          <cell r="C826" t="str">
            <v xml:space="preserve">M     </v>
          </cell>
          <cell r="D826" t="str">
            <v>46,51</v>
          </cell>
        </row>
        <row r="827">
          <cell r="A827">
            <v>982</v>
          </cell>
          <cell r="B827" t="str">
            <v>CABO DE COBRE, FLEXIVEL, CLASSE 4 OU 5, ISOLACAO EM PVC/A, ANTICHAMA BWF-B, 1 CONDUTOR, 450/750 V, SECAO NOMINAL 6 MM2</v>
          </cell>
          <cell r="C827" t="str">
            <v xml:space="preserve">M     </v>
          </cell>
          <cell r="D827" t="str">
            <v>5,45</v>
          </cell>
        </row>
        <row r="828">
          <cell r="A828">
            <v>39235</v>
          </cell>
          <cell r="B828" t="str">
            <v>CABO DE COBRE, FLEXIVEL, CLASSE 4 OU 5, ISOLACAO EM PVC/A, ANTICHAMA BWF-B, 1 CONDUTOR, 450/750 V, SECAO NOMINAL 70 MM2</v>
          </cell>
          <cell r="C828" t="str">
            <v xml:space="preserve">M     </v>
          </cell>
          <cell r="D828" t="str">
            <v>65,42</v>
          </cell>
        </row>
        <row r="829">
          <cell r="A829">
            <v>39236</v>
          </cell>
          <cell r="B829" t="str">
            <v>CABO DE COBRE, FLEXIVEL, CLASSE 4 OU 5, ISOLACAO EM PVC/A, ANTICHAMA BWF-B, 1 CONDUTOR, 450/750 V, SECAO NOMINAL 95 MM2</v>
          </cell>
          <cell r="C829" t="str">
            <v xml:space="preserve">M     </v>
          </cell>
          <cell r="D829" t="str">
            <v>85,76</v>
          </cell>
        </row>
        <row r="830">
          <cell r="A830">
            <v>876</v>
          </cell>
          <cell r="B830" t="str">
            <v>CABO DE COBRE, RIGIDO, CLASSE 2, COMPACTADO, BLINDADO, ISOLACAO EM EPR OU XLPE, COBERTURA ANTICHAMA EM PVC, PEAD OU HFFR, 1 CONDUTOR, 20/35 KV, SECAO NOMINAL 120 MM2</v>
          </cell>
          <cell r="C830" t="str">
            <v xml:space="preserve">M     </v>
          </cell>
          <cell r="D830" t="str">
            <v>221,39</v>
          </cell>
        </row>
        <row r="831">
          <cell r="A831">
            <v>877</v>
          </cell>
          <cell r="B831" t="str">
            <v>CABO DE COBRE, RIGIDO, CLASSE 2, COMPACTADO, BLINDADO, ISOLACAO EM EPR OU XLPE, COBERTURA ANTICHAMA EM PVC, PEAD OU HFFR, 1 CONDUTOR, 20/35 KV, SECAO NOMINAL 150 MM2</v>
          </cell>
          <cell r="C831" t="str">
            <v xml:space="preserve">M     </v>
          </cell>
          <cell r="D831" t="str">
            <v>260,26</v>
          </cell>
        </row>
        <row r="832">
          <cell r="A832">
            <v>882</v>
          </cell>
          <cell r="B832" t="str">
            <v>CABO DE COBRE, RIGIDO, CLASSE 2, COMPACTADO, BLINDADO, ISOLACAO EM EPR OU XLPE, COBERTURA ANTICHAMA EM PVC, PEAD OU HFFR, 1 CONDUTOR, 20/35 KV, SECAO NOMINAL 185 MM2</v>
          </cell>
          <cell r="C832" t="str">
            <v xml:space="preserve">M     </v>
          </cell>
          <cell r="D832" t="str">
            <v>283,60</v>
          </cell>
        </row>
        <row r="833">
          <cell r="A833">
            <v>878</v>
          </cell>
          <cell r="B833" t="str">
            <v>CABO DE COBRE, RIGIDO, CLASSE 2, COMPACTADO, BLINDADO, ISOLACAO EM EPR OU XLPE, COBERTURA ANTICHAMA EM PVC, PEAD OU HFFR, 1 CONDUTOR, 20/35 KV, SECAO NOMINAL 240 MM2</v>
          </cell>
          <cell r="C833" t="str">
            <v xml:space="preserve">M     </v>
          </cell>
          <cell r="D833" t="str">
            <v>352,58</v>
          </cell>
        </row>
        <row r="834">
          <cell r="A834">
            <v>879</v>
          </cell>
          <cell r="B834" t="str">
            <v>CABO DE COBRE, RIGIDO, CLASSE 2, COMPACTADO, BLINDADO, ISOLACAO EM EPR OU XLPE, COBERTURA ANTICHAMA EM PVC, PEAD OU HFFR, 1 CONDUTOR, 20/35 KV, SECAO NOMINAL 300 MM2</v>
          </cell>
          <cell r="C834" t="str">
            <v xml:space="preserve">M     </v>
          </cell>
          <cell r="D834" t="str">
            <v>415,57</v>
          </cell>
        </row>
        <row r="835">
          <cell r="A835">
            <v>880</v>
          </cell>
          <cell r="B835" t="str">
            <v>CABO DE COBRE, RIGIDO, CLASSE 2, COMPACTADO, BLINDADO, ISOLACAO EM EPR OU XLPE, COBERTURA ANTICHAMA EM PVC, PEAD OU HFFR, 1 CONDUTOR, 20/35 KV, SECAO NOMINAL 400 MM2</v>
          </cell>
          <cell r="C835" t="str">
            <v xml:space="preserve">M     </v>
          </cell>
          <cell r="D835" t="str">
            <v>488,97</v>
          </cell>
        </row>
        <row r="836">
          <cell r="A836">
            <v>873</v>
          </cell>
          <cell r="B836" t="str">
            <v>CABO DE COBRE, RIGIDO, CLASSE 2, COMPACTADO, BLINDADO, ISOLACAO EM EPR OU XLPE, COBERTURA ANTICHAMA EM PVC, PEAD OU HFFR, 1 CONDUTOR, 20/35 KV, SECAO NOMINAL 50 MM2</v>
          </cell>
          <cell r="C836" t="str">
            <v xml:space="preserve">M     </v>
          </cell>
          <cell r="D836" t="str">
            <v>148,68</v>
          </cell>
        </row>
        <row r="837">
          <cell r="A837">
            <v>881</v>
          </cell>
          <cell r="B837" t="str">
            <v>CABO DE COBRE, RIGIDO, CLASSE 2, COMPACTADO, BLINDADO, ISOLACAO EM EPR OU XLPE, COBERTURA ANTICHAMA EM PVC, PEAD OU HFFR, 1 CONDUTOR, 20/35 KV, SECAO NOMINAL 500 MM2</v>
          </cell>
          <cell r="C837" t="str">
            <v xml:space="preserve">M     </v>
          </cell>
          <cell r="D837" t="str">
            <v>668,34</v>
          </cell>
        </row>
        <row r="838">
          <cell r="A838">
            <v>874</v>
          </cell>
          <cell r="B838" t="str">
            <v>CABO DE COBRE, RIGIDO, CLASSE 2, COMPACTADO, BLINDADO, ISOLACAO EM EPR OU XLPE, COBERTURA ANTICHAMA EM PVC, PEAD OU HFFR, 1 CONDUTOR, 20/35 KV, SECAO NOMINAL 70 MM2</v>
          </cell>
          <cell r="C838" t="str">
            <v xml:space="preserve">M     </v>
          </cell>
          <cell r="D838" t="str">
            <v>176,44</v>
          </cell>
        </row>
        <row r="839">
          <cell r="A839">
            <v>875</v>
          </cell>
          <cell r="B839" t="str">
            <v>CABO DE COBRE, RIGIDO, CLASSE 2, COMPACTADO, BLINDADO, ISOLACAO EM EPR OU XLPE, COBERTURA ANTICHAMA EM PVC, PEAD OU HFFR, 1 CONDUTOR, 20/35 KV, SECAO NOMINAL 95 MM2</v>
          </cell>
          <cell r="C839" t="str">
            <v xml:space="preserve">M     </v>
          </cell>
          <cell r="D839" t="str">
            <v>210,51</v>
          </cell>
        </row>
        <row r="840">
          <cell r="A840">
            <v>983</v>
          </cell>
          <cell r="B840" t="str">
            <v>CABO DE COBRE, RIGIDO, CLASSE 2, ISOLACAO EM PVC/A, ANTICHAMA BWF-B, 1 CONDUTOR, 450/750 V, SECAO NOMINAL 1,5 MM2</v>
          </cell>
          <cell r="C840" t="str">
            <v xml:space="preserve">M     </v>
          </cell>
          <cell r="D840" t="str">
            <v>1,32</v>
          </cell>
        </row>
        <row r="841">
          <cell r="A841">
            <v>985</v>
          </cell>
          <cell r="B841" t="str">
            <v>CABO DE COBRE, RIGIDO, CLASSE 2, ISOLACAO EM PVC/A, ANTICHAMA BWF-B, 1 CONDUTOR, 450/750 V, SECAO NOMINAL 10 MM2</v>
          </cell>
          <cell r="C841" t="str">
            <v xml:space="preserve">M     </v>
          </cell>
          <cell r="D841" t="str">
            <v>9,89</v>
          </cell>
        </row>
        <row r="842">
          <cell r="A842">
            <v>990</v>
          </cell>
          <cell r="B842" t="str">
            <v>CABO DE COBRE, RIGIDO, CLASSE 2, ISOLACAO EM PVC/A, ANTICHAMA BWF-B, 1 CONDUTOR, 450/750 V, SECAO NOMINAL 150 MM2</v>
          </cell>
          <cell r="C842" t="str">
            <v xml:space="preserve">M     </v>
          </cell>
          <cell r="D842" t="str">
            <v>135,33</v>
          </cell>
        </row>
        <row r="843">
          <cell r="A843">
            <v>39241</v>
          </cell>
          <cell r="B843" t="str">
            <v>CABO DE COBRE, RIGIDO, CLASSE 2, ISOLACAO EM PVC/A, ANTICHAMA BWF-B, 1 CONDUTOR, 450/750 V, SECAO NOMINAL 16 MM2</v>
          </cell>
          <cell r="C843" t="str">
            <v xml:space="preserve">M     </v>
          </cell>
          <cell r="D843" t="str">
            <v>15,47</v>
          </cell>
        </row>
        <row r="844">
          <cell r="A844">
            <v>1005</v>
          </cell>
          <cell r="B844" t="str">
            <v>CABO DE COBRE, RIGIDO, CLASSE 2, ISOLACAO EM PVC/A, ANTICHAMA BWF-B, 1 CONDUTOR, 450/750 V, SECAO NOMINAL 185 MM2</v>
          </cell>
          <cell r="C844" t="str">
            <v xml:space="preserve">M     </v>
          </cell>
          <cell r="D844" t="str">
            <v>166,10</v>
          </cell>
        </row>
        <row r="845">
          <cell r="A845">
            <v>984</v>
          </cell>
          <cell r="B845" t="str">
            <v>CABO DE COBRE, RIGIDO, CLASSE 2, ISOLACAO EM PVC/A, ANTICHAMA BWF-B, 1 CONDUTOR, 450/750 V, SECAO NOMINAL 2,5 MM2</v>
          </cell>
          <cell r="C845" t="str">
            <v xml:space="preserve">M     </v>
          </cell>
          <cell r="D845" t="str">
            <v>3,41</v>
          </cell>
        </row>
        <row r="846">
          <cell r="A846">
            <v>991</v>
          </cell>
          <cell r="B846" t="str">
            <v>CABO DE COBRE, RIGIDO, CLASSE 2, ISOLACAO EM PVC/A, ANTICHAMA BWF-B, 1 CONDUTOR, 450/750 V, SECAO NOMINAL 240 MM2</v>
          </cell>
          <cell r="C846" t="str">
            <v xml:space="preserve">M     </v>
          </cell>
          <cell r="D846" t="str">
            <v>219,48</v>
          </cell>
        </row>
        <row r="847">
          <cell r="A847">
            <v>986</v>
          </cell>
          <cell r="B847" t="str">
            <v>CABO DE COBRE, RIGIDO, CLASSE 2, ISOLACAO EM PVC/A, ANTICHAMA BWF-B, 1 CONDUTOR, 450/750 V, SECAO NOMINAL 25 MM2</v>
          </cell>
          <cell r="C847" t="str">
            <v xml:space="preserve">M     </v>
          </cell>
          <cell r="D847" t="str">
            <v>23,64</v>
          </cell>
        </row>
        <row r="848">
          <cell r="A848">
            <v>1024</v>
          </cell>
          <cell r="B848" t="str">
            <v>CABO DE COBRE, RIGIDO, CLASSE 2, ISOLACAO EM PVC/A, ANTICHAMA BWF-B, 1 CONDUTOR, 450/750 V, SECAO NOMINAL 300 MM2</v>
          </cell>
          <cell r="C848" t="str">
            <v xml:space="preserve">M     </v>
          </cell>
          <cell r="D848" t="str">
            <v>271,65</v>
          </cell>
        </row>
        <row r="849">
          <cell r="A849">
            <v>987</v>
          </cell>
          <cell r="B849" t="str">
            <v>CABO DE COBRE, RIGIDO, CLASSE 2, ISOLACAO EM PVC/A, ANTICHAMA BWF-B, 1 CONDUTOR, 450/750 V, SECAO NOMINAL 35 MM2</v>
          </cell>
          <cell r="C849" t="str">
            <v xml:space="preserve">M     </v>
          </cell>
          <cell r="D849" t="str">
            <v>32,13</v>
          </cell>
        </row>
        <row r="850">
          <cell r="A850">
            <v>1003</v>
          </cell>
          <cell r="B850" t="str">
            <v>CABO DE COBRE, RIGIDO, CLASSE 2, ISOLACAO EM PVC/A, ANTICHAMA BWF-B, 1 CONDUTOR, 450/750 V, SECAO NOMINAL 4 MM2</v>
          </cell>
          <cell r="C850" t="str">
            <v xml:space="preserve">M     </v>
          </cell>
          <cell r="D850" t="str">
            <v>5,00</v>
          </cell>
        </row>
        <row r="851">
          <cell r="A851">
            <v>992</v>
          </cell>
          <cell r="B851" t="str">
            <v>CABO DE COBRE, RIGIDO, CLASSE 2, ISOLACAO EM PVC/A, ANTICHAMA BWF-B, 1 CONDUTOR, 450/750 V, SECAO NOMINAL 400 MM2</v>
          </cell>
          <cell r="C851" t="str">
            <v xml:space="preserve">M     </v>
          </cell>
          <cell r="D851" t="str">
            <v>351,45</v>
          </cell>
        </row>
        <row r="852">
          <cell r="A852">
            <v>1007</v>
          </cell>
          <cell r="B852" t="str">
            <v>CABO DE COBRE, RIGIDO, CLASSE 2, ISOLACAO EM PVC/A, ANTICHAMA BWF-B, 1 CONDUTOR, 450/750 V, SECAO NOMINAL 50 MM2</v>
          </cell>
          <cell r="C852" t="str">
            <v xml:space="preserve">M     </v>
          </cell>
          <cell r="D852" t="str">
            <v>45,58</v>
          </cell>
        </row>
        <row r="853">
          <cell r="A853">
            <v>39242</v>
          </cell>
          <cell r="B853" t="str">
            <v>CABO DE COBRE, RIGIDO, CLASSE 2, ISOLACAO EM PVC/A, ANTICHAMA BWF-B, 1 CONDUTOR, 450/750 V, SECAO NOMINAL 500 MM2</v>
          </cell>
          <cell r="C853" t="str">
            <v xml:space="preserve">M     </v>
          </cell>
          <cell r="D853" t="str">
            <v>435,46</v>
          </cell>
        </row>
        <row r="854">
          <cell r="A854">
            <v>1008</v>
          </cell>
          <cell r="B854" t="str">
            <v>CABO DE COBRE, RIGIDO, CLASSE 2, ISOLACAO EM PVC/A, ANTICHAMA BWF-B, 1 CONDUTOR, 450/750 V, SECAO NOMINAL 6 MM2</v>
          </cell>
          <cell r="C854" t="str">
            <v xml:space="preserve">M     </v>
          </cell>
          <cell r="D854" t="str">
            <v>5,67</v>
          </cell>
        </row>
        <row r="855">
          <cell r="A855">
            <v>988</v>
          </cell>
          <cell r="B855" t="str">
            <v>CABO DE COBRE, RIGIDO, CLASSE 2, ISOLACAO EM PVC/A, ANTICHAMA BWF-B, 1 CONDUTOR, 450/750 V, SECAO NOMINAL 70 MM2</v>
          </cell>
          <cell r="C855" t="str">
            <v xml:space="preserve">M     </v>
          </cell>
          <cell r="D855" t="str">
            <v>62,96</v>
          </cell>
        </row>
        <row r="856">
          <cell r="A856">
            <v>989</v>
          </cell>
          <cell r="B856" t="str">
            <v>CABO DE COBRE, RIGIDO, CLASSE 2, ISOLACAO EM PVC/A, ANTICHAMA BWF-B, 1 CONDUTOR, 450/750 V, SECAO NOMINAL 95 MM2</v>
          </cell>
          <cell r="C856" t="str">
            <v xml:space="preserve">M     </v>
          </cell>
          <cell r="D856" t="str">
            <v>85,28</v>
          </cell>
        </row>
        <row r="857">
          <cell r="A857">
            <v>39598</v>
          </cell>
          <cell r="B857" t="str">
            <v>CABO DE PAR TRANCADO UTP, 4 PARES, CATEGORIA 5E</v>
          </cell>
          <cell r="C857" t="str">
            <v xml:space="preserve">M     </v>
          </cell>
          <cell r="D857" t="str">
            <v>1,24</v>
          </cell>
        </row>
        <row r="858">
          <cell r="A858">
            <v>39599</v>
          </cell>
          <cell r="B858" t="str">
            <v>CABO DE PAR TRANCADO UTP, 4 PARES, CATEGORIA 6</v>
          </cell>
          <cell r="C858" t="str">
            <v xml:space="preserve">M     </v>
          </cell>
          <cell r="D858" t="str">
            <v>1,87</v>
          </cell>
        </row>
        <row r="859">
          <cell r="A859">
            <v>34602</v>
          </cell>
          <cell r="B859" t="str">
            <v>CABO FLEXIVEL PVC 750 V, 2 CONDUTORES DE 1,5 MM2</v>
          </cell>
          <cell r="C859" t="str">
            <v xml:space="preserve">M     </v>
          </cell>
          <cell r="D859" t="str">
            <v>3,13</v>
          </cell>
        </row>
        <row r="860">
          <cell r="A860">
            <v>34603</v>
          </cell>
          <cell r="B860" t="str">
            <v>CABO FLEXIVEL PVC 750 V, 2 CONDUTORES DE 10,0 MM2</v>
          </cell>
          <cell r="C860" t="str">
            <v xml:space="preserve">M     </v>
          </cell>
          <cell r="D860" t="str">
            <v>15,05</v>
          </cell>
        </row>
        <row r="861">
          <cell r="A861">
            <v>34607</v>
          </cell>
          <cell r="B861" t="str">
            <v>CABO FLEXIVEL PVC 750 V, 2 CONDUTORES DE 4,0 MM2</v>
          </cell>
          <cell r="C861" t="str">
            <v xml:space="preserve">M     </v>
          </cell>
          <cell r="D861" t="str">
            <v>6,71</v>
          </cell>
        </row>
        <row r="862">
          <cell r="A862">
            <v>34609</v>
          </cell>
          <cell r="B862" t="str">
            <v>CABO FLEXIVEL PVC 750 V, 2 CONDUTORES DE 6,0 MM2</v>
          </cell>
          <cell r="C862" t="str">
            <v xml:space="preserve">M     </v>
          </cell>
          <cell r="D862" t="str">
            <v>10,07</v>
          </cell>
        </row>
        <row r="863">
          <cell r="A863">
            <v>34618</v>
          </cell>
          <cell r="B863" t="str">
            <v>CABO FLEXIVEL PVC 750 V, 3 CONDUTORES DE 1,5 MM2</v>
          </cell>
          <cell r="C863" t="str">
            <v xml:space="preserve">M     </v>
          </cell>
          <cell r="D863" t="str">
            <v>4,15</v>
          </cell>
        </row>
        <row r="864">
          <cell r="A864">
            <v>34620</v>
          </cell>
          <cell r="B864" t="str">
            <v>CABO FLEXIVEL PVC 750 V, 3 CONDUTORES DE 10,0 MM2</v>
          </cell>
          <cell r="C864" t="str">
            <v xml:space="preserve">M     </v>
          </cell>
          <cell r="D864" t="str">
            <v>20,77</v>
          </cell>
        </row>
        <row r="865">
          <cell r="A865">
            <v>34621</v>
          </cell>
          <cell r="B865" t="str">
            <v>CABO FLEXIVEL PVC 750 V, 3 CONDUTORES DE 4,0 MM2</v>
          </cell>
          <cell r="C865" t="str">
            <v xml:space="preserve">M     </v>
          </cell>
          <cell r="D865" t="str">
            <v>9,63</v>
          </cell>
        </row>
        <row r="866">
          <cell r="A866">
            <v>34622</v>
          </cell>
          <cell r="B866" t="str">
            <v>CABO FLEXIVEL PVC 750 V, 3 CONDUTORES DE 6,0 MM2</v>
          </cell>
          <cell r="C866" t="str">
            <v xml:space="preserve">M     </v>
          </cell>
          <cell r="D866" t="str">
            <v>13,65</v>
          </cell>
        </row>
        <row r="867">
          <cell r="A867">
            <v>34624</v>
          </cell>
          <cell r="B867" t="str">
            <v>CABO FLEXIVEL PVC 750 V, 4 CONDUTORES DE 1,5 MM2</v>
          </cell>
          <cell r="C867" t="str">
            <v xml:space="preserve">M     </v>
          </cell>
          <cell r="D867" t="str">
            <v>5,30</v>
          </cell>
        </row>
        <row r="868">
          <cell r="A868">
            <v>34626</v>
          </cell>
          <cell r="B868" t="str">
            <v>CABO FLEXIVEL PVC 750 V, 4 CONDUTORES DE 10,0 MM2</v>
          </cell>
          <cell r="C868" t="str">
            <v xml:space="preserve">M     </v>
          </cell>
          <cell r="D868" t="str">
            <v>28,55</v>
          </cell>
        </row>
        <row r="869">
          <cell r="A869">
            <v>34627</v>
          </cell>
          <cell r="B869" t="str">
            <v>CABO FLEXIVEL PVC 750 V, 4 CONDUTORES DE 4,0 MM2</v>
          </cell>
          <cell r="C869" t="str">
            <v xml:space="preserve">M     </v>
          </cell>
          <cell r="D869" t="str">
            <v>12,30</v>
          </cell>
        </row>
        <row r="870">
          <cell r="A870">
            <v>34629</v>
          </cell>
          <cell r="B870" t="str">
            <v>CABO FLEXIVEL PVC 750 V, 4 CONDUTORES DE 6,0 MM2</v>
          </cell>
          <cell r="C870" t="str">
            <v xml:space="preserve">M     </v>
          </cell>
          <cell r="D870" t="str">
            <v>18,01</v>
          </cell>
        </row>
        <row r="871">
          <cell r="A871">
            <v>39257</v>
          </cell>
          <cell r="B871" t="str">
            <v>CABO MULTIPOLAR DE COBRE, FLEXIVEL, CLASSE 4 OU 5, ISOLACAO EM HEPR, COBERTURA EM PVC-ST2, ANTICHAMA BWF-B, 0,6/1 KV, 3 CONDUTORES DE 1,5 MM2</v>
          </cell>
          <cell r="C871" t="str">
            <v xml:space="preserve">M     </v>
          </cell>
          <cell r="D871" t="str">
            <v>5,95</v>
          </cell>
        </row>
        <row r="872">
          <cell r="A872">
            <v>39261</v>
          </cell>
          <cell r="B872" t="str">
            <v>CABO MULTIPOLAR DE COBRE, FLEXIVEL, CLASSE 4 OU 5, ISOLACAO EM HEPR, COBERTURA EM PVC-ST2, ANTICHAMA BWF-B, 0,6/1 KV, 3 CONDUTORES DE 10 MM2</v>
          </cell>
          <cell r="C872" t="str">
            <v xml:space="preserve">M     </v>
          </cell>
          <cell r="D872" t="str">
            <v>31,72</v>
          </cell>
        </row>
        <row r="873">
          <cell r="A873">
            <v>39268</v>
          </cell>
          <cell r="B873" t="str">
            <v>CABO MULTIPOLAR DE COBRE, FLEXIVEL, CLASSE 4 OU 5, ISOLACAO EM HEPR, COBERTURA EM PVC-ST2, ANTICHAMA BWF-B, 0,6/1 KV, 3 CONDUTORES DE 120 MM2</v>
          </cell>
          <cell r="C873" t="str">
            <v xml:space="preserve">M     </v>
          </cell>
          <cell r="D873" t="str">
            <v>366,03</v>
          </cell>
        </row>
        <row r="874">
          <cell r="A874">
            <v>39262</v>
          </cell>
          <cell r="B874" t="str">
            <v>CABO MULTIPOLAR DE COBRE, FLEXIVEL, CLASSE 4 OU 5, ISOLACAO EM HEPR, COBERTURA EM PVC-ST2, ANTICHAMA BWF-B, 0,6/1 KV, 3 CONDUTORES DE 16 MM2</v>
          </cell>
          <cell r="C874" t="str">
            <v xml:space="preserve">M     </v>
          </cell>
          <cell r="D874" t="str">
            <v>49,60</v>
          </cell>
        </row>
        <row r="875">
          <cell r="A875">
            <v>39258</v>
          </cell>
          <cell r="B875" t="str">
            <v>CABO MULTIPOLAR DE COBRE, FLEXIVEL, CLASSE 4 OU 5, ISOLACAO EM HEPR, COBERTURA EM PVC-ST2, ANTICHAMA BWF-B, 0,6/1 KV, 3 CONDUTORES DE 2,5 MM2</v>
          </cell>
          <cell r="C875" t="str">
            <v xml:space="preserve">M     </v>
          </cell>
          <cell r="D875" t="str">
            <v>8,82</v>
          </cell>
        </row>
        <row r="876">
          <cell r="A876">
            <v>39263</v>
          </cell>
          <cell r="B876" t="str">
            <v>CABO MULTIPOLAR DE COBRE, FLEXIVEL, CLASSE 4 OU 5, ISOLACAO EM HEPR, COBERTURA EM PVC-ST2, ANTICHAMA BWF-B, 0,6/1 KV, 3 CONDUTORES DE 25 MM2</v>
          </cell>
          <cell r="C876" t="str">
            <v xml:space="preserve">M     </v>
          </cell>
          <cell r="D876" t="str">
            <v>76,75</v>
          </cell>
        </row>
        <row r="877">
          <cell r="A877">
            <v>39264</v>
          </cell>
          <cell r="B877" t="str">
            <v>CABO MULTIPOLAR DE COBRE, FLEXIVEL, CLASSE 4 OU 5, ISOLACAO EM HEPR, COBERTURA EM PVC-ST2, ANTICHAMA BWF-B, 0,6/1 KV, 3 CONDUTORES DE 35 MM2</v>
          </cell>
          <cell r="C877" t="str">
            <v xml:space="preserve">M     </v>
          </cell>
          <cell r="D877" t="str">
            <v>103,92</v>
          </cell>
        </row>
        <row r="878">
          <cell r="A878">
            <v>39259</v>
          </cell>
          <cell r="B878" t="str">
            <v>CABO MULTIPOLAR DE COBRE, FLEXIVEL, CLASSE 4 OU 5, ISOLACAO EM HEPR, COBERTURA EM PVC-ST2, ANTICHAMA BWF-B, 0,6/1 KV, 3 CONDUTORES DE 4 MM2</v>
          </cell>
          <cell r="C878" t="str">
            <v xml:space="preserve">M     </v>
          </cell>
          <cell r="D878" t="str">
            <v>13,44</v>
          </cell>
        </row>
        <row r="879">
          <cell r="A879">
            <v>39265</v>
          </cell>
          <cell r="B879" t="str">
            <v>CABO MULTIPOLAR DE COBRE, FLEXIVEL, CLASSE 4 OU 5, ISOLACAO EM HEPR, COBERTURA EM PVC-ST2, ANTICHAMA BWF-B, 0,6/1 KV, 3 CONDUTORES DE 50 MM2</v>
          </cell>
          <cell r="C879" t="str">
            <v xml:space="preserve">M     </v>
          </cell>
          <cell r="D879" t="str">
            <v>153,09</v>
          </cell>
        </row>
        <row r="880">
          <cell r="A880">
            <v>39260</v>
          </cell>
          <cell r="B880" t="str">
            <v>CABO MULTIPOLAR DE COBRE, FLEXIVEL, CLASSE 4 OU 5, ISOLACAO EM HEPR, COBERTURA EM PVC-ST2, ANTICHAMA BWF-B, 0,6/1 KV, 3 CONDUTORES DE 6 MM2</v>
          </cell>
          <cell r="C880" t="str">
            <v xml:space="preserve">M     </v>
          </cell>
          <cell r="D880" t="str">
            <v>19,14</v>
          </cell>
        </row>
        <row r="881">
          <cell r="A881">
            <v>39266</v>
          </cell>
          <cell r="B881" t="str">
            <v>CABO MULTIPOLAR DE COBRE, FLEXIVEL, CLASSE 4 OU 5, ISOLACAO EM HEPR, COBERTURA EM PVC-ST2, ANTICHAMA BWF-B, 0,6/1 KV, 3 CONDUTORES DE 70 MM2</v>
          </cell>
          <cell r="C881" t="str">
            <v xml:space="preserve">M     </v>
          </cell>
          <cell r="D881" t="str">
            <v>214,80</v>
          </cell>
        </row>
        <row r="882">
          <cell r="A882">
            <v>39267</v>
          </cell>
          <cell r="B882" t="str">
            <v>CABO MULTIPOLAR DE COBRE, FLEXIVEL, CLASSE 4 OU 5, ISOLACAO EM HEPR, COBERTURA EM PVC-ST2, ANTICHAMA BWF-B, 0,6/1 KV, 3 CONDUTORES DE 95 MM2</v>
          </cell>
          <cell r="C882" t="str">
            <v xml:space="preserve">M     </v>
          </cell>
          <cell r="D882" t="str">
            <v>281,57</v>
          </cell>
        </row>
        <row r="883">
          <cell r="A883">
            <v>11901</v>
          </cell>
          <cell r="B883" t="str">
            <v>CABO TELEFONICO CCI 50, 1 PAR, USO INTERNO, SEM BLINDAGEM</v>
          </cell>
          <cell r="C883" t="str">
            <v xml:space="preserve">M     </v>
          </cell>
          <cell r="D883" t="str">
            <v>0,50</v>
          </cell>
        </row>
        <row r="884">
          <cell r="A884">
            <v>11902</v>
          </cell>
          <cell r="B884" t="str">
            <v>CABO TELEFONICO CCI 50, 2 PARES, USO INTERNO, SEM BLINDAGEM</v>
          </cell>
          <cell r="C884" t="str">
            <v xml:space="preserve">M     </v>
          </cell>
          <cell r="D884" t="str">
            <v>0,87</v>
          </cell>
        </row>
        <row r="885">
          <cell r="A885">
            <v>11903</v>
          </cell>
          <cell r="B885" t="str">
            <v>CABO TELEFONICO CCI 50, 3 PARES, USO INTERNO, SEM BLINDAGEM</v>
          </cell>
          <cell r="C885" t="str">
            <v xml:space="preserve">M     </v>
          </cell>
          <cell r="D885" t="str">
            <v>1,34</v>
          </cell>
        </row>
        <row r="886">
          <cell r="A886">
            <v>11904</v>
          </cell>
          <cell r="B886" t="str">
            <v>CABO TELEFONICO CCI 50, 4 PARES, USO INTERNO, SEM BLINDAGEM</v>
          </cell>
          <cell r="C886" t="str">
            <v xml:space="preserve">M     </v>
          </cell>
          <cell r="D886" t="str">
            <v>1,71</v>
          </cell>
        </row>
        <row r="887">
          <cell r="A887">
            <v>11905</v>
          </cell>
          <cell r="B887" t="str">
            <v>CABO TELEFONICO CCI 50, 5 PARES, USO INTERNO, SEM BLINDAGEM</v>
          </cell>
          <cell r="C887" t="str">
            <v xml:space="preserve">M     </v>
          </cell>
          <cell r="D887" t="str">
            <v>2,30</v>
          </cell>
        </row>
        <row r="888">
          <cell r="A888">
            <v>11906</v>
          </cell>
          <cell r="B888" t="str">
            <v>CABO TELEFONICO CCI 50, 6 PARES, USO INTERNO, SEM BLINDAGEM</v>
          </cell>
          <cell r="C888" t="str">
            <v xml:space="preserve">M     </v>
          </cell>
          <cell r="D888" t="str">
            <v>2,65</v>
          </cell>
        </row>
        <row r="889">
          <cell r="A889">
            <v>11919</v>
          </cell>
          <cell r="B889" t="str">
            <v>CABO TELEFONICO CI 50, 10 PARES, USO INTERNO</v>
          </cell>
          <cell r="C889" t="str">
            <v xml:space="preserve">M     </v>
          </cell>
          <cell r="D889" t="str">
            <v>5,20</v>
          </cell>
        </row>
        <row r="890">
          <cell r="A890">
            <v>11920</v>
          </cell>
          <cell r="B890" t="str">
            <v>CABO TELEFONICO CI 50, 20 PARES, USO INTERNO</v>
          </cell>
          <cell r="C890" t="str">
            <v xml:space="preserve">M     </v>
          </cell>
          <cell r="D890" t="str">
            <v>10,09</v>
          </cell>
        </row>
        <row r="891">
          <cell r="A891">
            <v>11924</v>
          </cell>
          <cell r="B891" t="str">
            <v>CABO TELEFONICO CI 50, 200 PARES, USO INTERNO</v>
          </cell>
          <cell r="C891" t="str">
            <v xml:space="preserve">M     </v>
          </cell>
          <cell r="D891" t="str">
            <v>98,12</v>
          </cell>
        </row>
        <row r="892">
          <cell r="A892">
            <v>11921</v>
          </cell>
          <cell r="B892" t="str">
            <v>CABO TELEFONICO CI 50, 30 PARES, USO INTERNO</v>
          </cell>
          <cell r="C892" t="str">
            <v xml:space="preserve">M     </v>
          </cell>
          <cell r="D892" t="str">
            <v>13,73</v>
          </cell>
        </row>
        <row r="893">
          <cell r="A893">
            <v>11922</v>
          </cell>
          <cell r="B893" t="str">
            <v>CABO TELEFONICO CI 50, 50 PARES, USO INTERNO</v>
          </cell>
          <cell r="C893" t="str">
            <v xml:space="preserve">M     </v>
          </cell>
          <cell r="D893" t="str">
            <v>24,39</v>
          </cell>
        </row>
        <row r="894">
          <cell r="A894">
            <v>11923</v>
          </cell>
          <cell r="B894" t="str">
            <v>CABO TELEFONICO CI 50, 75 PARES, USO INTERNO</v>
          </cell>
          <cell r="C894" t="str">
            <v xml:space="preserve">M     </v>
          </cell>
          <cell r="D894" t="str">
            <v>39,83</v>
          </cell>
        </row>
        <row r="895">
          <cell r="A895">
            <v>11916</v>
          </cell>
          <cell r="B895" t="str">
            <v>CABO TELEFONICO CTP - APL - 50, 10 PARES, USO EXTERNO</v>
          </cell>
          <cell r="C895" t="str">
            <v xml:space="preserve">M     </v>
          </cell>
          <cell r="D895" t="str">
            <v>6,76</v>
          </cell>
        </row>
        <row r="896">
          <cell r="A896">
            <v>11914</v>
          </cell>
          <cell r="B896" t="str">
            <v>CABO TELEFONICO CTP - APL - 50, 100 PARES, USO EXTERNO</v>
          </cell>
          <cell r="C896" t="str">
            <v xml:space="preserve">M     </v>
          </cell>
          <cell r="D896" t="str">
            <v>49,07</v>
          </cell>
        </row>
        <row r="897">
          <cell r="A897">
            <v>11917</v>
          </cell>
          <cell r="B897" t="str">
            <v>CABO TELEFONICO CTP - APL - 50, 20 PARES, USO EXTERNO</v>
          </cell>
          <cell r="C897" t="str">
            <v xml:space="preserve">M     </v>
          </cell>
          <cell r="D897" t="str">
            <v>11,76</v>
          </cell>
        </row>
        <row r="898">
          <cell r="A898">
            <v>11918</v>
          </cell>
          <cell r="B898" t="str">
            <v>CABO TELEFONICO CTP - APL - 50, 30 PARES, USO EXTERNO</v>
          </cell>
          <cell r="C898" t="str">
            <v xml:space="preserve">M     </v>
          </cell>
          <cell r="D898" t="str">
            <v>15,96</v>
          </cell>
        </row>
        <row r="899">
          <cell r="A899">
            <v>37734</v>
          </cell>
          <cell r="B899" t="str">
            <v>CACAMBA METALICA BASCULANTE COM CAPACIDADE DE 10 M3 (INCLUI MONTAGEM, NAO INCLUI CAMINHAO)</v>
          </cell>
          <cell r="C899" t="str">
            <v xml:space="preserve">UN    </v>
          </cell>
          <cell r="D899" t="str">
            <v>63.066,08</v>
          </cell>
        </row>
        <row r="900">
          <cell r="A900">
            <v>42251</v>
          </cell>
          <cell r="B900" t="str">
            <v>CACAMBA METALICA BASCULANTE COM CAPACIDADE DE 12 M3 (INCLUI MONTAGEM, NAO INCLUI CAMINHAO)</v>
          </cell>
          <cell r="C900" t="str">
            <v xml:space="preserve">UN    </v>
          </cell>
          <cell r="D900" t="str">
            <v>71.615,38</v>
          </cell>
        </row>
        <row r="901">
          <cell r="A901">
            <v>37733</v>
          </cell>
          <cell r="B901" t="str">
            <v>CACAMBA METALICA BASCULANTE COM CAPACIDADE DE 6 M3 (INCLUI MONTAGEM, NAO INCLUI CAMINHAO)</v>
          </cell>
          <cell r="C901" t="str">
            <v xml:space="preserve">UN    </v>
          </cell>
          <cell r="D901" t="str">
            <v>47.286,71</v>
          </cell>
        </row>
        <row r="902">
          <cell r="A902">
            <v>37735</v>
          </cell>
          <cell r="B902" t="str">
            <v>CACAMBA METALICA BASCULANTE COM CAPACIDADE DE 8 M3 (INCLUI MONTAGEM, NAO INCLUI CAMINHAO)</v>
          </cell>
          <cell r="C902" t="str">
            <v xml:space="preserve">UN    </v>
          </cell>
          <cell r="D902" t="str">
            <v>56.980,48</v>
          </cell>
        </row>
        <row r="903">
          <cell r="A903">
            <v>5090</v>
          </cell>
          <cell r="B903" t="str">
            <v>CADEADO SIMPLES, CORPO EM LATAO MACICO, COM LARGURA DE 25 MM E ALTURA DE APROX 25 MM, HASTE CEMENTADA (NAO LONGA), EM ACO TEMPERADO COM DIAMETRO DE APROX 5,0 MM, INCLUINDO 2 CHAVES</v>
          </cell>
          <cell r="C903" t="str">
            <v xml:space="preserve">UN    </v>
          </cell>
          <cell r="D903" t="str">
            <v>18,25</v>
          </cell>
        </row>
        <row r="904">
          <cell r="A904">
            <v>5085</v>
          </cell>
          <cell r="B904" t="str">
            <v>CADEADO SIMPLES, CORPO EM LATAO MACICO, COM LARGURA DE 35 MM E ALTURA DE APROX 30 MM, HASTE CEMENTADA (NAO LONGA), EM ACO TEMPERADO COM DIAMETRO DE APROX 6,0 MM, INCLUINDO 2 CHAVES</v>
          </cell>
          <cell r="C904" t="str">
            <v xml:space="preserve">UN    </v>
          </cell>
          <cell r="D904" t="str">
            <v>27,17</v>
          </cell>
        </row>
        <row r="905">
          <cell r="A905">
            <v>43603</v>
          </cell>
          <cell r="B905" t="str">
            <v>CADEADO SIMPLES, CORPO EM LATAO MACICO, COM LARGURA DE 50 MM E ALTURA DE APROX 40 MM, HASTE CEMENTADA EM ACO TEMPERADO COM DIAMETRO DE APROX 8,0 MM, INCLUINDO 2 CHAVES</v>
          </cell>
          <cell r="C905" t="str">
            <v xml:space="preserve">UN    </v>
          </cell>
          <cell r="D905" t="str">
            <v>38,81</v>
          </cell>
        </row>
        <row r="906">
          <cell r="A906">
            <v>38374</v>
          </cell>
          <cell r="B906" t="str">
            <v>CADEIRA SUSPENSA MANUAL / BALANCIM INDIVIDUAL (NBR 14751)</v>
          </cell>
          <cell r="C906" t="str">
            <v xml:space="preserve">UN    </v>
          </cell>
          <cell r="D906" t="str">
            <v>938,53</v>
          </cell>
        </row>
        <row r="907">
          <cell r="A907">
            <v>20209</v>
          </cell>
          <cell r="B907" t="str">
            <v>CAIBRO APARELHADO  *7,5 X 7,5* CM, EM MACARANDUBA, ANGELIM OU EQUIVALENTE DA REGIAO</v>
          </cell>
          <cell r="C907" t="str">
            <v xml:space="preserve">M     </v>
          </cell>
          <cell r="D907" t="str">
            <v>21,86</v>
          </cell>
        </row>
        <row r="908">
          <cell r="A908">
            <v>20212</v>
          </cell>
          <cell r="B908" t="str">
            <v>CAIBRO APARELHADO *6 X 8* CM, EM MACARANDUBA, ANGELIM OU EQUIVALENTE DA REGIAO</v>
          </cell>
          <cell r="C908" t="str">
            <v xml:space="preserve">M     </v>
          </cell>
          <cell r="D908" t="str">
            <v>18,30</v>
          </cell>
        </row>
        <row r="909">
          <cell r="A909">
            <v>4433</v>
          </cell>
          <cell r="B909" t="str">
            <v>CAIBRO NAO APARELHADO  *7,5 X 7,5* CM, EM MACARANDUBA, ANGELIM OU EQUIVALENTE DA REGIAO -  BRUTA</v>
          </cell>
          <cell r="C909" t="str">
            <v xml:space="preserve">M     </v>
          </cell>
          <cell r="D909" t="str">
            <v>20,94</v>
          </cell>
        </row>
        <row r="910">
          <cell r="A910">
            <v>4430</v>
          </cell>
          <cell r="B910" t="str">
            <v>CAIBRO NAO APARELHADO *5 X 6* CM, EM MACARANDUBA, ANGELIM OU EQUIVALENTE DA REGIAO -  BRUTA</v>
          </cell>
          <cell r="C910" t="str">
            <v xml:space="preserve">M     </v>
          </cell>
          <cell r="D910" t="str">
            <v>10,71</v>
          </cell>
        </row>
        <row r="911">
          <cell r="A911">
            <v>4400</v>
          </cell>
          <cell r="B911" t="str">
            <v>CAIBRO NAO APARELHADO,  *6 X 8* CM,  EM MACARANDUBA, ANGELIM OU EQUIVALENTE DA REGIAO -  BRUTA</v>
          </cell>
          <cell r="C911" t="str">
            <v xml:space="preserve">M     </v>
          </cell>
          <cell r="D911" t="str">
            <v>17,04</v>
          </cell>
        </row>
        <row r="912">
          <cell r="A912">
            <v>2729</v>
          </cell>
          <cell r="B912" t="str">
            <v>CAIBRO ROLICO DE MADEIRA TRATADA, D = 4 A 7 CM, H = 3,00 M, EM EUCALIPTO OU EQUIVALENTE DA REGIAO</v>
          </cell>
          <cell r="C912" t="str">
            <v xml:space="preserve">UN    </v>
          </cell>
          <cell r="D912" t="str">
            <v>18,74</v>
          </cell>
        </row>
        <row r="913">
          <cell r="A913">
            <v>4513</v>
          </cell>
          <cell r="B913" t="str">
            <v>CAIBRO 5 X 5 CM EM PINUS, MISTA OU EQUIVALENTE DA REGIAO - BRUTA</v>
          </cell>
          <cell r="C913" t="str">
            <v xml:space="preserve">M     </v>
          </cell>
          <cell r="D913" t="str">
            <v>5,01</v>
          </cell>
        </row>
        <row r="914">
          <cell r="A914">
            <v>11871</v>
          </cell>
          <cell r="B914" t="str">
            <v>CAIXA D'AGUA DE FIBRA DE VIDRO, PARA 500 LITROS, COM TAMPA</v>
          </cell>
          <cell r="C914" t="str">
            <v xml:space="preserve">UN    </v>
          </cell>
          <cell r="D914" t="str">
            <v>316,00</v>
          </cell>
        </row>
        <row r="915">
          <cell r="A915">
            <v>34636</v>
          </cell>
          <cell r="B915" t="str">
            <v>CAIXA D'AGUA EM POLIETILENO 1000 LITROS, COM TAMPA</v>
          </cell>
          <cell r="C915" t="str">
            <v xml:space="preserve">UN    </v>
          </cell>
          <cell r="D915" t="str">
            <v>404,05</v>
          </cell>
        </row>
        <row r="916">
          <cell r="A916">
            <v>34639</v>
          </cell>
          <cell r="B916" t="str">
            <v>CAIXA D'AGUA EM POLIETILENO 1500 LITROS, COM TAMPA</v>
          </cell>
          <cell r="C916" t="str">
            <v xml:space="preserve">UN    </v>
          </cell>
          <cell r="D916" t="str">
            <v>820,62</v>
          </cell>
        </row>
        <row r="917">
          <cell r="A917">
            <v>34640</v>
          </cell>
          <cell r="B917" t="str">
            <v>CAIXA D'AGUA EM POLIETILENO 2000 LITROS, COM TAMPA</v>
          </cell>
          <cell r="C917" t="str">
            <v xml:space="preserve">UN    </v>
          </cell>
          <cell r="D917" t="str">
            <v>921,77</v>
          </cell>
        </row>
        <row r="918">
          <cell r="A918">
            <v>34637</v>
          </cell>
          <cell r="B918" t="str">
            <v>CAIXA D'AGUA EM POLIETILENO 500 LITROS, COM TAMPA</v>
          </cell>
          <cell r="C918" t="str">
            <v xml:space="preserve">UN    </v>
          </cell>
          <cell r="D918" t="str">
            <v>231,98</v>
          </cell>
        </row>
        <row r="919">
          <cell r="A919">
            <v>34638</v>
          </cell>
          <cell r="B919" t="str">
            <v>CAIXA D'AGUA EM POLIETILENO 750 LITROS, COM TAMPA</v>
          </cell>
          <cell r="C919" t="str">
            <v xml:space="preserve">UN    </v>
          </cell>
          <cell r="D919" t="str">
            <v>397,82</v>
          </cell>
        </row>
        <row r="920">
          <cell r="A920">
            <v>11868</v>
          </cell>
          <cell r="B920" t="str">
            <v>CAIXA D'AGUA FIBRA DE VIDRO PARA 1000 LITROS, COM TAMPA</v>
          </cell>
          <cell r="C920" t="str">
            <v xml:space="preserve">UN    </v>
          </cell>
          <cell r="D920" t="str">
            <v>434,30</v>
          </cell>
        </row>
        <row r="921">
          <cell r="A921">
            <v>37106</v>
          </cell>
          <cell r="B921" t="str">
            <v>CAIXA D'AGUA FIBRA DE VIDRO PARA 10000 LITROS, COM TAMPA</v>
          </cell>
          <cell r="C921" t="str">
            <v xml:space="preserve">UN    </v>
          </cell>
          <cell r="D921" t="str">
            <v>4.194,83</v>
          </cell>
        </row>
        <row r="922">
          <cell r="A922">
            <v>11869</v>
          </cell>
          <cell r="B922" t="str">
            <v>CAIXA D'AGUA FIBRA DE VIDRO PARA 1500 LITROS, COM TAMPA</v>
          </cell>
          <cell r="C922" t="str">
            <v xml:space="preserve">UN    </v>
          </cell>
          <cell r="D922" t="str">
            <v>704,64</v>
          </cell>
        </row>
        <row r="923">
          <cell r="A923">
            <v>37104</v>
          </cell>
          <cell r="B923" t="str">
            <v>CAIXA D'AGUA FIBRA DE VIDRO PARA 2000 LITROS, COM TAMPA</v>
          </cell>
          <cell r="C923" t="str">
            <v xml:space="preserve">UN    </v>
          </cell>
          <cell r="D923" t="str">
            <v>908,33</v>
          </cell>
        </row>
        <row r="924">
          <cell r="A924">
            <v>37105</v>
          </cell>
          <cell r="B924" t="str">
            <v>CAIXA D'AGUA FIBRA DE VIDRO PARA 5000 LITROS, COM TAMPA</v>
          </cell>
          <cell r="C924" t="str">
            <v xml:space="preserve">UN    </v>
          </cell>
          <cell r="D924" t="str">
            <v>2.022,99</v>
          </cell>
        </row>
        <row r="925">
          <cell r="A925">
            <v>34641</v>
          </cell>
          <cell r="B925" t="str">
            <v>CAIXA DE ATERRAMENTO EM CONCRETO PRÃ-MOLDADO, DIAMETRO DE 0,30 M E ALTURA DE 0,35 M, SEM FUNDO E COM TAMPA</v>
          </cell>
          <cell r="C925" t="str">
            <v xml:space="preserve">UN    </v>
          </cell>
          <cell r="D925" t="str">
            <v>54,79</v>
          </cell>
        </row>
        <row r="926">
          <cell r="A926">
            <v>43434</v>
          </cell>
          <cell r="B926" t="str">
            <v>CAIXA DE CONCRETO ARMADO PRE-MOLDADO, COM FUNDO E SEM TAMPA, DIMENSOES DE 0,30 X 0,30 X 0,30 M</v>
          </cell>
          <cell r="C926" t="str">
            <v xml:space="preserve">UN    </v>
          </cell>
          <cell r="D926" t="str">
            <v>59,24</v>
          </cell>
        </row>
        <row r="927">
          <cell r="A927">
            <v>43435</v>
          </cell>
          <cell r="B927" t="str">
            <v>CAIXA DE CONCRETO ARMADO PRE-MOLDADO, COM FUNDO E SEM TAMPA, DIMENSOES DE 0,40 X 0,40 X 0,40 M</v>
          </cell>
          <cell r="C927" t="str">
            <v xml:space="preserve">UN    </v>
          </cell>
          <cell r="D927" t="str">
            <v>108,61</v>
          </cell>
        </row>
        <row r="928">
          <cell r="A928">
            <v>43436</v>
          </cell>
          <cell r="B928" t="str">
            <v>CAIXA DE CONCRETO ARMADO PRE-MOLDADO, COM FUNDO E SEM TAMPA, DIMENSOES DE 0,60 X 0,60 X 0,50 M</v>
          </cell>
          <cell r="C928" t="str">
            <v xml:space="preserve">UN    </v>
          </cell>
          <cell r="D928" t="str">
            <v>190,07</v>
          </cell>
        </row>
        <row r="929">
          <cell r="A929">
            <v>43437</v>
          </cell>
          <cell r="B929" t="str">
            <v>CAIXA DE CONCRETO ARMADO PRE-MOLDADO, COM FUNDO E SEM TAMPA, DIMENSOES DE 0,80 X 0,80 X 0,50 M</v>
          </cell>
          <cell r="C929" t="str">
            <v xml:space="preserve">UN    </v>
          </cell>
          <cell r="D929" t="str">
            <v>344,60</v>
          </cell>
        </row>
        <row r="930">
          <cell r="A930">
            <v>43438</v>
          </cell>
          <cell r="B930" t="str">
            <v>CAIXA DE CONCRETO ARMADO PRE-MOLDADO, COM FUNDO E SEM TAMPA, DIMENSOES DE 1,00 X 1,00 X 0,50 M</v>
          </cell>
          <cell r="C930" t="str">
            <v xml:space="preserve">UN    </v>
          </cell>
          <cell r="D930" t="str">
            <v>617,12</v>
          </cell>
        </row>
        <row r="931">
          <cell r="A931">
            <v>41627</v>
          </cell>
          <cell r="B931" t="str">
            <v>CAIXA DE CONCRETO ARMADO PRE-MOLDADO, COM FUNDO E TAMPA, DIMENSOES DE 0,30 X 0,30 X 0,30 M</v>
          </cell>
          <cell r="C931" t="str">
            <v xml:space="preserve">UN    </v>
          </cell>
          <cell r="D931" t="str">
            <v>91,33</v>
          </cell>
        </row>
        <row r="932">
          <cell r="A932">
            <v>41628</v>
          </cell>
          <cell r="B932" t="str">
            <v>CAIXA DE CONCRETO ARMADO PRE-MOLDADO, COM FUNDO E TAMPA, DIMENSOES DE 0,40 X 0,40 X 0,40 M</v>
          </cell>
          <cell r="C932" t="str">
            <v xml:space="preserve">UN    </v>
          </cell>
          <cell r="D932" t="str">
            <v>167,85</v>
          </cell>
        </row>
        <row r="933">
          <cell r="A933">
            <v>41629</v>
          </cell>
          <cell r="B933" t="str">
            <v>CAIXA DE CONCRETO ARMADO PRE-MOLDADO, COM FUNDO E TAMPA, DIMENSOES DE 0,60 X 0,60 X 0,50 M</v>
          </cell>
          <cell r="C933" t="str">
            <v xml:space="preserve">UN    </v>
          </cell>
          <cell r="D933" t="str">
            <v>213,27</v>
          </cell>
        </row>
        <row r="934">
          <cell r="A934">
            <v>43429</v>
          </cell>
          <cell r="B934" t="str">
            <v>CAIXA DE CONCRETO ARMADO PRE-MOLDADO, SEM FUNDO, QUADRADA, DIMENSOES DE 0,30 X 0,30 X 0,30 M</v>
          </cell>
          <cell r="C934" t="str">
            <v xml:space="preserve">UN    </v>
          </cell>
          <cell r="D934" t="str">
            <v>47,25</v>
          </cell>
        </row>
        <row r="935">
          <cell r="A935">
            <v>43430</v>
          </cell>
          <cell r="B935" t="str">
            <v>CAIXA DE CONCRETO ARMADO PRE-MOLDADO, SEM FUNDO, QUADRADA, DIMENSOES DE 0,40 X 0,40 X 0,40 M</v>
          </cell>
          <cell r="C935" t="str">
            <v xml:space="preserve">UN    </v>
          </cell>
          <cell r="D935" t="str">
            <v>78,49</v>
          </cell>
        </row>
        <row r="936">
          <cell r="A936">
            <v>43431</v>
          </cell>
          <cell r="B936" t="str">
            <v>CAIXA DE CONCRETO ARMADO PRE-MOLDADO, SEM FUNDO, QUADRADA, DIMENSOES DE 0,60 X 0,60 X 0,50 M</v>
          </cell>
          <cell r="C936" t="str">
            <v xml:space="preserve">UN    </v>
          </cell>
          <cell r="D936" t="str">
            <v>152,05</v>
          </cell>
        </row>
        <row r="937">
          <cell r="A937">
            <v>43432</v>
          </cell>
          <cell r="B937" t="str">
            <v>CAIXA DE CONCRETO ARMADO PRE-MOLDADO, SEM FUNDO, QUADRADA, DIMENSOES DE 0,80 X 0,80 X 0,50 M</v>
          </cell>
          <cell r="C937" t="str">
            <v xml:space="preserve">UN    </v>
          </cell>
          <cell r="D937" t="str">
            <v>315,96</v>
          </cell>
        </row>
        <row r="938">
          <cell r="A938">
            <v>43433</v>
          </cell>
          <cell r="B938" t="str">
            <v>CAIXA DE CONCRETO ARMADO PRE-MOLDADO, SEM FUNDO, QUADRADA, DIMENSOES DE 1,00 X 1,00 X 0,50 M</v>
          </cell>
          <cell r="C938" t="str">
            <v xml:space="preserve">UN    </v>
          </cell>
          <cell r="D938" t="str">
            <v>498,14</v>
          </cell>
        </row>
        <row r="939">
          <cell r="A939">
            <v>43094</v>
          </cell>
          <cell r="B939" t="str">
            <v>CAIXA DE DERIVACAO PARA MEDIDOR DE ENERGIA, COM BARRAMENTO MONOFASICO, EM POLICARBONATO / TERMOPLASTICO - MODULO (PADRAO CONCESSIONARIA LOCAL)</v>
          </cell>
          <cell r="C939" t="str">
            <v xml:space="preserve">UN    </v>
          </cell>
          <cell r="D939" t="str">
            <v>185,75</v>
          </cell>
        </row>
        <row r="940">
          <cell r="A940">
            <v>43093</v>
          </cell>
          <cell r="B940" t="str">
            <v>CAIXA DE DERIVACAO PARA MEDIDOR DE ENERGIA, COM BARRAMENTO POLIFASICO, EM POLICARBONATO / TERMOPLASTICO - MODULO (PADRAO CONCESSIONARIA LOCAL)</v>
          </cell>
          <cell r="C940" t="str">
            <v xml:space="preserve">UN    </v>
          </cell>
          <cell r="D940" t="str">
            <v>197,39</v>
          </cell>
        </row>
        <row r="941">
          <cell r="A941">
            <v>1030</v>
          </cell>
          <cell r="B941" t="str">
            <v>CAIXA DE DESCARGA DE PLASTICO EXTERNA, DE *9* L, PUXADOR FIO DE NYLON, NAO INCLUSO CANO, BOLSA, ENGATE</v>
          </cell>
          <cell r="C941" t="str">
            <v xml:space="preserve">UN    </v>
          </cell>
          <cell r="D941" t="str">
            <v>33,00</v>
          </cell>
        </row>
        <row r="942">
          <cell r="A942">
            <v>11694</v>
          </cell>
          <cell r="B942" t="str">
            <v>CAIXA DE DESCARGA PLASTICA DE EMBUTIR COMPLETA, COM ESPELHO PLASTICO, CAPACIDADE 6 A 10 L, ACESSORIOS INCLUSOS</v>
          </cell>
          <cell r="C942" t="str">
            <v xml:space="preserve">UN    </v>
          </cell>
          <cell r="D942" t="str">
            <v>729,47</v>
          </cell>
        </row>
        <row r="943">
          <cell r="A943">
            <v>11881</v>
          </cell>
          <cell r="B943" t="str">
            <v>CAIXA DE GORDURA CILINDRICA EM CONCRETO SIMPLES,  PRE-MOLDADA, COM DIAMETRO DE 40 CM E ALTURA DE 45 CM, COM TAMPA</v>
          </cell>
          <cell r="C943" t="str">
            <v xml:space="preserve">UN    </v>
          </cell>
          <cell r="D943" t="str">
            <v>83,92</v>
          </cell>
        </row>
        <row r="944">
          <cell r="A944">
            <v>35277</v>
          </cell>
          <cell r="B944" t="str">
            <v>CAIXA DE GORDURA EM PVC, DIAMETRO MINIMO 300 MM, DIAMETRO DE SAIDA 100 MM, CAPACIDADE  APROXIMADA 18 LITROS, COM TAMPA</v>
          </cell>
          <cell r="C944" t="str">
            <v xml:space="preserve">UN    </v>
          </cell>
          <cell r="D944" t="str">
            <v>403,76</v>
          </cell>
        </row>
        <row r="945">
          <cell r="A945">
            <v>10521</v>
          </cell>
          <cell r="B945" t="str">
            <v>CAIXA DE INCENDIO/ABRIGO PARA MANGUEIRA, DE EMBUTIR/INTERNA, COM 75 X 45 X 17 CM, EM CHAPA DE ACO, PORTA COM VENTILACAO, VISOR COM A INSCRICAO "INCENDIO", SUPORTE/CESTA INTERNA PARA A MANGUEIRA, PINTURA ELETROSTATICA VERMELHA</v>
          </cell>
          <cell r="C945" t="str">
            <v xml:space="preserve">UN    </v>
          </cell>
          <cell r="D945" t="str">
            <v>219,54</v>
          </cell>
        </row>
        <row r="946">
          <cell r="A946">
            <v>10885</v>
          </cell>
          <cell r="B946" t="str">
            <v>CAIXA DE INCENDIO/ABRIGO PARA MANGUEIRA, DE EMBUTIR/INTERNA, COM 90 X 60 X 17 CM, EM CHAPA DE ACO, PORTA COM VENTILACAO, VISOR COM A INSCRICAO "INCENDIO", SUPORTE/CESTA INTERNA PARA A MANGUEIRA, PINTURA ELETROSTATICA VERMELHA</v>
          </cell>
          <cell r="C946" t="str">
            <v xml:space="preserve">UN    </v>
          </cell>
          <cell r="D946" t="str">
            <v>277,69</v>
          </cell>
        </row>
        <row r="947">
          <cell r="A947">
            <v>20962</v>
          </cell>
          <cell r="B947" t="str">
            <v>CAIXA DE INCENDIO/ABRIGO PARA MANGUEIRA, DE SOBREPOR/EXTERNA, COM 75 X 45 X 17 CM, EM CHAPA DE ACO, PORTA COM VENTILACAO, VISOR COM A INSCRICAO "INCENDIO", SUPORTE/CESTA INTERNA PARA A MANGUEIRA, PINTURA ELETROSTATICA VERMELHA</v>
          </cell>
          <cell r="C947" t="str">
            <v xml:space="preserve">UN    </v>
          </cell>
          <cell r="D947" t="str">
            <v>230,00</v>
          </cell>
        </row>
        <row r="948">
          <cell r="A948">
            <v>20963</v>
          </cell>
          <cell r="B948" t="str">
            <v>CAIXA DE INCENDIO/ABRIGO PARA MANGUEIRA, DE SOBREPOR/EXTERNA, COM 90 X 60 X 17 CM, EM CHAPA DE ACO, PORTA COM VENTILACAO, VISOR COM A INSCRICAO "INCENDIO", SUPORTE/CESTA INTERNA PARA A MANGUEIRA, PINTURA ELETROSTATICA VERMELHA</v>
          </cell>
          <cell r="C948" t="str">
            <v xml:space="preserve">UN    </v>
          </cell>
          <cell r="D948" t="str">
            <v>280,96</v>
          </cell>
        </row>
        <row r="949">
          <cell r="A949">
            <v>2555</v>
          </cell>
          <cell r="B949" t="str">
            <v>CAIXA DE LUZ "3 X 3" EM ACO ESMALTADA</v>
          </cell>
          <cell r="C949" t="str">
            <v xml:space="preserve">UN    </v>
          </cell>
          <cell r="D949" t="str">
            <v>1,20</v>
          </cell>
        </row>
        <row r="950">
          <cell r="A950">
            <v>2556</v>
          </cell>
          <cell r="B950" t="str">
            <v>CAIXA DE LUZ "4 X 2" EM ACO ESMALTADA</v>
          </cell>
          <cell r="C950" t="str">
            <v xml:space="preserve">UN    </v>
          </cell>
          <cell r="D950" t="str">
            <v>1,24</v>
          </cell>
        </row>
        <row r="951">
          <cell r="A951">
            <v>2557</v>
          </cell>
          <cell r="B951" t="str">
            <v>CAIXA DE LUZ "4 X 4" EM ACO ESMALTADA</v>
          </cell>
          <cell r="C951" t="str">
            <v xml:space="preserve">UN    </v>
          </cell>
          <cell r="D951" t="str">
            <v>2,62</v>
          </cell>
        </row>
        <row r="952">
          <cell r="A952">
            <v>10569</v>
          </cell>
          <cell r="B952" t="str">
            <v>CAIXA DE PASSAGEM / DERIVACAO / LUZ, OCTOGONAL 4 X4, EM ACO ESMALTADA, COM FUNDO MOVEL SIMPLES (FMS)</v>
          </cell>
          <cell r="C952" t="str">
            <v xml:space="preserve">UN    </v>
          </cell>
          <cell r="D952" t="str">
            <v>2,62</v>
          </cell>
        </row>
        <row r="953">
          <cell r="A953">
            <v>39810</v>
          </cell>
          <cell r="B953" t="str">
            <v>CAIXA DE PASSAGEM ELETRICA DE PAREDE, DE EMBUTIR, EM PVC, COM TAMPA APARAFUSADA, DIMENSOES 120 X 120 X *75* MM</v>
          </cell>
          <cell r="C953" t="str">
            <v xml:space="preserve">UN    </v>
          </cell>
          <cell r="D953" t="str">
            <v>25,06</v>
          </cell>
        </row>
        <row r="954">
          <cell r="A954">
            <v>39811</v>
          </cell>
          <cell r="B954" t="str">
            <v>CAIXA DE PASSAGEM ELETRICA DE PAREDE, DE EMBUTIR, EM PVC, COM TAMPA APARAFUSADA, DIMENSOES 150 X 150 X *75* MM</v>
          </cell>
          <cell r="C954" t="str">
            <v xml:space="preserve">UN    </v>
          </cell>
          <cell r="D954" t="str">
            <v>30,66</v>
          </cell>
        </row>
        <row r="955">
          <cell r="A955">
            <v>39812</v>
          </cell>
          <cell r="B955" t="str">
            <v>CAIXA DE PASSAGEM ELETRICA DE PAREDE, DE EMBUTIR, EM PVC, COM TAMPA APARAFUSADA, DIMENSOES 200 X 200 X *90* MM</v>
          </cell>
          <cell r="C955" t="str">
            <v xml:space="preserve">UN    </v>
          </cell>
          <cell r="D955" t="str">
            <v>50,41</v>
          </cell>
        </row>
        <row r="956">
          <cell r="A956">
            <v>43096</v>
          </cell>
          <cell r="B956" t="str">
            <v>CAIXA DE PASSAGEM ELETRICA DE PAREDE, DE EMBUTIR, EM TERMOPLASTICO / PVC, COM TAMPA APARAFUSADA, DIMENSOES 400 X 400 X *120* MM</v>
          </cell>
          <cell r="C956" t="str">
            <v xml:space="preserve">UN    </v>
          </cell>
          <cell r="D956" t="str">
            <v>167,11</v>
          </cell>
        </row>
        <row r="957">
          <cell r="A957">
            <v>43102</v>
          </cell>
          <cell r="B957" t="str">
            <v>CAIXA DE PASSAGEM ELETRICA DE PAREDE, DE SOBREPOR, EM PVC, COM TAMPA APARAFUSADA, DIMENSOES 300 X 300 X *100* MM</v>
          </cell>
          <cell r="C957" t="str">
            <v xml:space="preserve">UN    </v>
          </cell>
          <cell r="D957" t="str">
            <v>101,61</v>
          </cell>
        </row>
        <row r="958">
          <cell r="A958">
            <v>43103</v>
          </cell>
          <cell r="B958" t="str">
            <v>CAIXA DE PASSAGEM ELETRICA DE PAREDE, DE SOBREPOR, EM PVC, COM TAMPA APARAFUSADA, DIMENSOES, 400 X 400 X *120* MM</v>
          </cell>
          <cell r="C958" t="str">
            <v xml:space="preserve">UN    </v>
          </cell>
          <cell r="D958" t="str">
            <v>149,63</v>
          </cell>
        </row>
        <row r="959">
          <cell r="A959">
            <v>43098</v>
          </cell>
          <cell r="B959" t="str">
            <v>CAIXA DE PASSAGEM ELETRICA DE PAREDE, DE SOBREPOR, EM TERMOPLASTICO / PVC, COM TAMPA APARAFUSA, DIMENSOES 200 X 200 X *100* MM</v>
          </cell>
          <cell r="C959" t="str">
            <v xml:space="preserve">UN    </v>
          </cell>
          <cell r="D959" t="str">
            <v>56,60</v>
          </cell>
        </row>
        <row r="960">
          <cell r="A960">
            <v>43097</v>
          </cell>
          <cell r="B960" t="str">
            <v>CAIXA DE PASSAGEM ELETRICA DE PAREDE, DE SOBREPOR, EM TERMOPLASTICO / PVC, COM TAMPA APARAFUSADA, DIMENSOES, 150 X 150 X *100* MM</v>
          </cell>
          <cell r="C960" t="str">
            <v xml:space="preserve">UN    </v>
          </cell>
          <cell r="D960" t="str">
            <v>33,53</v>
          </cell>
        </row>
        <row r="961">
          <cell r="A961">
            <v>43104</v>
          </cell>
          <cell r="B961" t="str">
            <v>CAIXA DE PASSAGEM ELETRICA, PARA PISO, EM PVC, DIMENSOES DE 3/4" A 4"</v>
          </cell>
          <cell r="C961" t="str">
            <v xml:space="preserve">UN    </v>
          </cell>
          <cell r="D961" t="str">
            <v>396,71</v>
          </cell>
        </row>
        <row r="962">
          <cell r="A962">
            <v>39771</v>
          </cell>
          <cell r="B962" t="str">
            <v>CAIXA DE PASSAGEM METALICA DE SOBREPOR COM TAMPA PARAFUSADA, DIMENSOES 20 X 20 X 10 CM</v>
          </cell>
          <cell r="C962" t="str">
            <v xml:space="preserve">UN    </v>
          </cell>
          <cell r="D962" t="str">
            <v>25,17</v>
          </cell>
        </row>
        <row r="963">
          <cell r="A963">
            <v>39772</v>
          </cell>
          <cell r="B963" t="str">
            <v>CAIXA DE PASSAGEM METALICA DE SOBREPOR COM TAMPA PARAFUSADA, DIMENSOES 30 X 30 X 10 CM</v>
          </cell>
          <cell r="C963" t="str">
            <v xml:space="preserve">UN    </v>
          </cell>
          <cell r="D963" t="str">
            <v>49,47</v>
          </cell>
        </row>
        <row r="964">
          <cell r="A964">
            <v>39773</v>
          </cell>
          <cell r="B964" t="str">
            <v>CAIXA DE PASSAGEM METALICA DE SOBREPOR COM TAMPA PARAFUSADA, DIMENSOES 40 X 40 X 15 CM</v>
          </cell>
          <cell r="C964" t="str">
            <v xml:space="preserve">UN    </v>
          </cell>
          <cell r="D964" t="str">
            <v>79,51</v>
          </cell>
        </row>
        <row r="965">
          <cell r="A965">
            <v>39774</v>
          </cell>
          <cell r="B965" t="str">
            <v>CAIXA DE PASSAGEM METALICA DE SOBREPOR COM TAMPA PARAFUSADA, DIMENSOES 50 X 50 X 15 CM</v>
          </cell>
          <cell r="C965" t="str">
            <v xml:space="preserve">UN    </v>
          </cell>
          <cell r="D965" t="str">
            <v>118,93</v>
          </cell>
        </row>
        <row r="966">
          <cell r="A966">
            <v>39775</v>
          </cell>
          <cell r="B966" t="str">
            <v>CAIXA DE PASSAGEM METALICA DE SOBREPOR COM TAMPA PARAFUSADA, DIMENSOES 60 X 60 X 20 CM</v>
          </cell>
          <cell r="C966" t="str">
            <v xml:space="preserve">UN    </v>
          </cell>
          <cell r="D966" t="str">
            <v>158,73</v>
          </cell>
        </row>
        <row r="967">
          <cell r="A967">
            <v>39776</v>
          </cell>
          <cell r="B967" t="str">
            <v>CAIXA DE PASSAGEM METALICA DE SOBREPOR COM TAMPA PARAFUSADA, DIMENSOES 70 X 70 X 20 CM</v>
          </cell>
          <cell r="C967" t="str">
            <v xml:space="preserve">UN    </v>
          </cell>
          <cell r="D967" t="str">
            <v>191,83</v>
          </cell>
        </row>
        <row r="968">
          <cell r="A968">
            <v>39777</v>
          </cell>
          <cell r="B968" t="str">
            <v>CAIXA DE PASSAGEM METALICA DE SOBREPOR COM TAMPA PARAFUSADA, DIMENSOES 80 X 80 X 20 CM</v>
          </cell>
          <cell r="C968" t="str">
            <v xml:space="preserve">UN    </v>
          </cell>
          <cell r="D968" t="str">
            <v>243,14</v>
          </cell>
        </row>
        <row r="969">
          <cell r="A969">
            <v>20254</v>
          </cell>
          <cell r="B969" t="str">
            <v>CAIXA DE PASSAGEM METALICA, DE SOBREPOR, COM TAMPA APARAFUSADA, DIMENSOES 15 X 15 X *10* CM</v>
          </cell>
          <cell r="C969" t="str">
            <v xml:space="preserve">UN    </v>
          </cell>
          <cell r="D969" t="str">
            <v>17,65</v>
          </cell>
        </row>
        <row r="970">
          <cell r="A970">
            <v>20253</v>
          </cell>
          <cell r="B970" t="str">
            <v>CAIXA DE PASSAGEM METALICA, DE SOBREPOR, COM TAMPA APARAFUSADA, DIMENSOES 35 X 35 X *12* CM</v>
          </cell>
          <cell r="C970" t="str">
            <v xml:space="preserve">UN    </v>
          </cell>
          <cell r="D970" t="str">
            <v>57,95</v>
          </cell>
        </row>
        <row r="971">
          <cell r="A971">
            <v>11247</v>
          </cell>
          <cell r="B971" t="str">
            <v>CAIXA DE PASSAGEM/ LUZ / TELEFONIA, DE EMBUTIR,  EM CHAPA DE ACO GALVANIZADO, DIMENSOES 150 X 150 X 15 CM (PADRAO CONCESSIONARIA LOCAL)</v>
          </cell>
          <cell r="C971" t="str">
            <v xml:space="preserve">UN    </v>
          </cell>
          <cell r="D971" t="str">
            <v>1.114,30</v>
          </cell>
        </row>
        <row r="972">
          <cell r="A972">
            <v>11250</v>
          </cell>
          <cell r="B972" t="str">
            <v>CAIXA DE PASSAGEM/ LUZ / TELEFONIA, DE EMBUTIR,  EM CHAPA DE ACO GALVANIZADO, DIMENSOES 20 X 20 X *12* CM (PADRAO CONCESSIONARIA LOCAL)</v>
          </cell>
          <cell r="C972" t="str">
            <v xml:space="preserve">UN    </v>
          </cell>
          <cell r="D972" t="str">
            <v>47,97</v>
          </cell>
        </row>
        <row r="973">
          <cell r="A973">
            <v>11249</v>
          </cell>
          <cell r="B973" t="str">
            <v>CAIXA DE PASSAGEM/ LUZ / TELEFONIA, DE EMBUTIR,  EM CHAPA DE ACO GALVANIZADO, DIMENSOES 200 X 200 X 20 CM (PADRAO CONCESSIONARIA LOCAL)</v>
          </cell>
          <cell r="C973" t="str">
            <v xml:space="preserve">UN    </v>
          </cell>
          <cell r="D973" t="str">
            <v>2.176,63</v>
          </cell>
        </row>
        <row r="974">
          <cell r="A974">
            <v>11251</v>
          </cell>
          <cell r="B974" t="str">
            <v>CAIXA DE PASSAGEM/ LUZ / TELEFONIA, DE EMBUTIR,  EM CHAPA DE ACO GALVANIZADO, DIMENSOES 40 X 40 X *12* CM (PADRAO CONCESSIONARIA LOCAL)</v>
          </cell>
          <cell r="C974" t="str">
            <v xml:space="preserve">UN    </v>
          </cell>
          <cell r="D974" t="str">
            <v>106,26</v>
          </cell>
        </row>
        <row r="975">
          <cell r="A975">
            <v>11253</v>
          </cell>
          <cell r="B975" t="str">
            <v>CAIXA DE PASSAGEM/ LUZ / TELEFONIA, DE EMBUTIR,  EM CHAPA DE ACO GALVANIZADO, DIMENSOES 60 X 60 X *12* CM (PADRAO CONCESSIONARIA LOCAL)</v>
          </cell>
          <cell r="C975" t="str">
            <v xml:space="preserve">UN    </v>
          </cell>
          <cell r="D975" t="str">
            <v>176,08</v>
          </cell>
        </row>
        <row r="976">
          <cell r="A976">
            <v>11255</v>
          </cell>
          <cell r="B976" t="str">
            <v>CAIXA DE PASSAGEM/ LUZ / TELEFONIA, DE EMBUTIR,  EM CHAPA DE ACO GALVANIZADO, DIMENSOES 80 X 80 X *12* CM (PADRAO CONCESSIONARIA LOCAL)</v>
          </cell>
          <cell r="C976" t="str">
            <v xml:space="preserve">UN    </v>
          </cell>
          <cell r="D976" t="str">
            <v>263,24</v>
          </cell>
        </row>
        <row r="977">
          <cell r="A977">
            <v>14055</v>
          </cell>
          <cell r="B977" t="str">
            <v>CAIXA DE PASSAGEM/ LUZ / TELEFONIA, DE EMBUTIR, EM CHAPA DE ACO GALVANIZADO, DIMENSOES 120 X 120 X *12* CM (PADRAO CONCESSIONARIA LOCAL)</v>
          </cell>
          <cell r="C977" t="str">
            <v xml:space="preserve">UN    </v>
          </cell>
          <cell r="D977" t="str">
            <v>529,56</v>
          </cell>
        </row>
        <row r="978">
          <cell r="A978">
            <v>11256</v>
          </cell>
          <cell r="B978" t="str">
            <v>CAIXA DE PASSAGEM/ LUZ / TELEFONIA, DE SOBREPOR,  EM CHAPA DE ACO GALVANIZADO, DIMENSOES 80 X 80 X *12* CM (PADRAO CONCESSIONARIA LOCAL)</v>
          </cell>
          <cell r="C978" t="str">
            <v xml:space="preserve">UN    </v>
          </cell>
          <cell r="D978" t="str">
            <v>329,74</v>
          </cell>
        </row>
        <row r="979">
          <cell r="A979">
            <v>1872</v>
          </cell>
          <cell r="B979" t="str">
            <v>CAIXA DE PASSAGEM, EM PVC, DE 4" X 2", PARA ELETRODUTO FLEXIVEL CORRUGADO</v>
          </cell>
          <cell r="C979" t="str">
            <v xml:space="preserve">UN    </v>
          </cell>
          <cell r="D979" t="str">
            <v>1,82</v>
          </cell>
        </row>
        <row r="980">
          <cell r="A980">
            <v>1873</v>
          </cell>
          <cell r="B980" t="str">
            <v>CAIXA DE PASSAGEM, EM PVC, DE 4" X 4", PARA ELETRODUTO FLEXIVEL CORRUGADO</v>
          </cell>
          <cell r="C980" t="str">
            <v xml:space="preserve">UN    </v>
          </cell>
          <cell r="D980" t="str">
            <v>3,61</v>
          </cell>
        </row>
        <row r="981">
          <cell r="A981">
            <v>39693</v>
          </cell>
          <cell r="B981" t="str">
            <v>CAIXA DE PROTECAO EXTERNA PARA MEDIDOR HOROSAZONAL, DE BAIXA TENSAO, COM MODULO, EM CHAPA DE ACO (PADRAO DA CONCESSIONARIA LOCAL)</v>
          </cell>
          <cell r="C981" t="str">
            <v xml:space="preserve">UN    </v>
          </cell>
          <cell r="D981" t="str">
            <v>2.070,93</v>
          </cell>
        </row>
        <row r="982">
          <cell r="A982">
            <v>39692</v>
          </cell>
          <cell r="B982" t="str">
            <v>CAIXA DE PROTECAO PARA TRANSFORMADOR CORRENTE, EM CHAPA DE ACO 18 USG (PADRAO DA CONCESSIONARIA LOCAL)</v>
          </cell>
          <cell r="C982" t="str">
            <v xml:space="preserve">UN    </v>
          </cell>
          <cell r="D982" t="str">
            <v>662,65</v>
          </cell>
        </row>
        <row r="983">
          <cell r="A983">
            <v>34643</v>
          </cell>
          <cell r="B983" t="str">
            <v>CAIXA INSPECAO EM POLIETILENO PARA ATERRAMENTO E PARA RAIOS DIAMETRO = 300 MM</v>
          </cell>
          <cell r="C983" t="str">
            <v xml:space="preserve">UN    </v>
          </cell>
          <cell r="D983" t="str">
            <v>13,07</v>
          </cell>
        </row>
        <row r="984">
          <cell r="A984">
            <v>1062</v>
          </cell>
          <cell r="B984" t="str">
            <v>CAIXA INTERNA/EXTERNA DE MEDICAO PARA 1 MEDIDOR TRIFASICO, COM VISOR, EM CHAPA DE ACO 18 USG (PADRAO DA CONCESSIONARIA LOCAL)</v>
          </cell>
          <cell r="C984" t="str">
            <v xml:space="preserve">UN    </v>
          </cell>
          <cell r="D984" t="str">
            <v>210,00</v>
          </cell>
        </row>
        <row r="985">
          <cell r="A985">
            <v>39686</v>
          </cell>
          <cell r="B985" t="str">
            <v>CAIXA INTERNA/EXTERNA DE MEDICAO PARA 4 MEDIDORES MONOFASICOS, COM VISOR, EM CHAPA DE ACO 18 USG (PADRAO DA CONCESSIONARIA LOCAL)</v>
          </cell>
          <cell r="C985" t="str">
            <v xml:space="preserve">UN    </v>
          </cell>
          <cell r="D985" t="str">
            <v>340,04</v>
          </cell>
        </row>
        <row r="986">
          <cell r="A986">
            <v>43095</v>
          </cell>
          <cell r="B986" t="str">
            <v>CAIXA MODULAR PARA MEDIDOR DE ENERGIA AGRUPADA, EM POLICARBONATO /  TERMOPLASTICO, COM SUPORTE PARA DISJUNTOR (PADRAO DA CONCESSIONARIA LOCAL)</v>
          </cell>
          <cell r="C986" t="str">
            <v xml:space="preserve">UN    </v>
          </cell>
          <cell r="D986" t="str">
            <v>110,12</v>
          </cell>
        </row>
        <row r="987">
          <cell r="A987">
            <v>1871</v>
          </cell>
          <cell r="B987" t="str">
            <v>CAIXA OCTOGONAL DE FUNDO MOVEL, EM PVC, DE 3" X 3", PARA ELETRODUTO FLEXIVEL CORRUGADO</v>
          </cell>
          <cell r="C987" t="str">
            <v xml:space="preserve">UN    </v>
          </cell>
          <cell r="D987" t="str">
            <v>3,25</v>
          </cell>
        </row>
        <row r="988">
          <cell r="A988">
            <v>12001</v>
          </cell>
          <cell r="B988" t="str">
            <v>CAIXA OCTOGONAL DE FUNDO MOVEL, EM PVC, DE 4" X 4", PARA ELETRODUTO FLEXIVEL CORRUGADO</v>
          </cell>
          <cell r="C988" t="str">
            <v xml:space="preserve">UN    </v>
          </cell>
          <cell r="D988" t="str">
            <v>4,70</v>
          </cell>
        </row>
        <row r="989">
          <cell r="A989">
            <v>11882</v>
          </cell>
          <cell r="B989" t="str">
            <v>CAIXA PARA HIDROMETRO CONCRETO PRE MOLDADO, *0,24 M X 0,45 M X 0,30* M (L X C X A)</v>
          </cell>
          <cell r="C989" t="str">
            <v xml:space="preserve">UN    </v>
          </cell>
          <cell r="D989" t="str">
            <v>60,23</v>
          </cell>
        </row>
        <row r="990">
          <cell r="A990">
            <v>1068</v>
          </cell>
          <cell r="B990" t="str">
            <v>CAIXA PARA MEDICAO COLETIVA TIPO L, PADRAO BIFASICO OU TRIFASICO, PARA ATE 4 MEDIDORES, SEM BARRAMENTO E COM PORTAS INFERIOR E SUPERIOR</v>
          </cell>
          <cell r="C990" t="str">
            <v xml:space="preserve">UN    </v>
          </cell>
          <cell r="D990" t="str">
            <v>1.385,20</v>
          </cell>
        </row>
        <row r="991">
          <cell r="A991">
            <v>39690</v>
          </cell>
          <cell r="B991" t="str">
            <v>CAIXA PARA MEDICAO COLETIVA TIPO M, PADRAO BIFASICO OU TRIFASICO, PARA ATE 8 MEDIDORES, SEM BARRAMENTO E COM PORTAS INFERIOR E SUPERIOR</v>
          </cell>
          <cell r="C991" t="str">
            <v xml:space="preserve">UN    </v>
          </cell>
          <cell r="D991" t="str">
            <v>2.323,92</v>
          </cell>
        </row>
        <row r="992">
          <cell r="A992">
            <v>39691</v>
          </cell>
          <cell r="B992" t="str">
            <v>CAIXA PARA MEDICAO COLETIVA TIPO N, PADRAO BIFASICO OU TRIFASICO, PARA ATE 12 MEDIDORES, SEM BARRAMENTO E COM PORTAS INFERIOR E SUPERIOR</v>
          </cell>
          <cell r="C992" t="str">
            <v xml:space="preserve">UN    </v>
          </cell>
          <cell r="D992" t="str">
            <v>2.922,84</v>
          </cell>
        </row>
        <row r="993">
          <cell r="A993">
            <v>39808</v>
          </cell>
          <cell r="B993" t="str">
            <v>CAIXA PARA MEDIDOR MONOFASICO, EM POLICARBONATO / TERMOPLASTICO, PARA ALOJAR 1 DISJUNTOR (PADRAO DA CONCESSIONARIA LOCAL)</v>
          </cell>
          <cell r="C993" t="str">
            <v xml:space="preserve">UN    </v>
          </cell>
          <cell r="D993" t="str">
            <v>57,49</v>
          </cell>
        </row>
        <row r="994">
          <cell r="A994">
            <v>39809</v>
          </cell>
          <cell r="B994" t="str">
            <v>CAIXA PARA MEDIDOR POLIFASICO, EM POLICARBONATO / TERMOPLASTICO, PARA ALOJAR 1 DISJUNTOR (PADRAO DA CONCESSIONARIA LOCAL)</v>
          </cell>
          <cell r="C994" t="str">
            <v xml:space="preserve">UN    </v>
          </cell>
          <cell r="D994" t="str">
            <v>136,36</v>
          </cell>
        </row>
        <row r="995">
          <cell r="A995">
            <v>43439</v>
          </cell>
          <cell r="B995" t="str">
            <v>CAIXA PRE-MOLDADA PARA BOCA DE LOBO, EM CONCRETO ARMADO, COM FCK DE 25 MPA, COM DIMENSOES 1,10 X 0,65 X 1,00 M (COMPRIMENTO X LARGURA X ALTURA)</v>
          </cell>
          <cell r="C995" t="str">
            <v xml:space="preserve">UN    </v>
          </cell>
          <cell r="D995" t="str">
            <v>276,47</v>
          </cell>
        </row>
        <row r="996">
          <cell r="A996">
            <v>5103</v>
          </cell>
          <cell r="B996" t="str">
            <v>CAIXA SIFONADA PVC, 100 X 100 X 50 MM, COM GRELHA REDONDA BRANCA</v>
          </cell>
          <cell r="C996" t="str">
            <v xml:space="preserve">UN    </v>
          </cell>
          <cell r="D996" t="str">
            <v>12,28</v>
          </cell>
        </row>
        <row r="997">
          <cell r="A997">
            <v>11712</v>
          </cell>
          <cell r="B997" t="str">
            <v>CAIXA SIFONADA PVC, 150 X 150 X 50 MM, COM GRELHA QUADRADA BRANCA (NBR 5688)</v>
          </cell>
          <cell r="C997" t="str">
            <v xml:space="preserve">UN    </v>
          </cell>
          <cell r="D997" t="str">
            <v>28,60</v>
          </cell>
        </row>
        <row r="998">
          <cell r="A998">
            <v>11717</v>
          </cell>
          <cell r="B998" t="str">
            <v>CAIXA SIFONADA PVC, 150 X 150 X 50 MM, COM GRELHA REDONDA BRANCA</v>
          </cell>
          <cell r="C998" t="str">
            <v xml:space="preserve">UN    </v>
          </cell>
          <cell r="D998" t="str">
            <v>31,08</v>
          </cell>
        </row>
        <row r="999">
          <cell r="A999">
            <v>11714</v>
          </cell>
          <cell r="B999" t="str">
            <v>CAIXA SIFONADA PVC, 150 X 185 X 75 MM, COM GRELHA QUADRADA BRANCA</v>
          </cell>
          <cell r="C999" t="str">
            <v xml:space="preserve">UN    </v>
          </cell>
          <cell r="D999" t="str">
            <v>38,66</v>
          </cell>
        </row>
        <row r="1000">
          <cell r="A1000">
            <v>11880</v>
          </cell>
          <cell r="B1000" t="str">
            <v>CAIXA SIFONADA PVC, 250 X 230 X 75 MM, COM TAMPA E PORTA TAMPA QUADRADA BRANCA</v>
          </cell>
          <cell r="C1000" t="str">
            <v xml:space="preserve">UN    </v>
          </cell>
          <cell r="D1000" t="str">
            <v>79,97</v>
          </cell>
        </row>
        <row r="1001">
          <cell r="A1001">
            <v>1106</v>
          </cell>
          <cell r="B1001" t="str">
            <v>CAL HIDRATADA CH-I PARA ARGAMASSAS</v>
          </cell>
          <cell r="C1001" t="str">
            <v xml:space="preserve">KG    </v>
          </cell>
          <cell r="D1001" t="str">
            <v>1,80</v>
          </cell>
        </row>
        <row r="1002">
          <cell r="A1002">
            <v>11161</v>
          </cell>
          <cell r="B1002" t="str">
            <v>CAL HIDRATADA PARA PINTURA</v>
          </cell>
          <cell r="C1002" t="str">
            <v xml:space="preserve">KG    </v>
          </cell>
          <cell r="D1002" t="str">
            <v>3,01</v>
          </cell>
        </row>
        <row r="1003">
          <cell r="A1003">
            <v>1107</v>
          </cell>
          <cell r="B1003" t="str">
            <v>CAL VIRGEM COMUM PARA ARGAMASSAS (NBR 6453)</v>
          </cell>
          <cell r="C1003" t="str">
            <v xml:space="preserve">KG    </v>
          </cell>
          <cell r="D1003" t="str">
            <v>1,53</v>
          </cell>
        </row>
        <row r="1004">
          <cell r="A1004">
            <v>25963</v>
          </cell>
          <cell r="B1004" t="str">
            <v>CALCARIO DOLOMITICO A (POSTO PEDREIRA/FORNECEDOR, SEM FRETE)</v>
          </cell>
          <cell r="C1004" t="str">
            <v xml:space="preserve">KG    </v>
          </cell>
          <cell r="D1004" t="str">
            <v>0,13</v>
          </cell>
        </row>
        <row r="1005">
          <cell r="A1005">
            <v>4759</v>
          </cell>
          <cell r="B1005" t="str">
            <v>CALCETEIRO</v>
          </cell>
          <cell r="C1005" t="str">
            <v xml:space="preserve">H     </v>
          </cell>
          <cell r="D1005" t="str">
            <v>13,49</v>
          </cell>
        </row>
        <row r="1006">
          <cell r="A1006">
            <v>41068</v>
          </cell>
          <cell r="B1006" t="str">
            <v>CALCETEIRO  (MENSALISTA)</v>
          </cell>
          <cell r="C1006" t="str">
            <v xml:space="preserve">MES   </v>
          </cell>
          <cell r="D1006" t="str">
            <v>2.349,77</v>
          </cell>
        </row>
        <row r="1007">
          <cell r="A1007">
            <v>1108</v>
          </cell>
          <cell r="B1007" t="str">
            <v>CALHA MOLDURA AMERICANA DE CHAPA DE ACO GALVANIZADA NUM 26, CORTE 33 CM</v>
          </cell>
          <cell r="C1007" t="str">
            <v xml:space="preserve">M     </v>
          </cell>
          <cell r="D1007" t="str">
            <v>22,59</v>
          </cell>
        </row>
        <row r="1008">
          <cell r="A1008">
            <v>1117</v>
          </cell>
          <cell r="B1008" t="str">
            <v>CALHA PARA AGUA FURTADA DE CHAPA DE ACO GALVANIZADA NUM 26, CORTE 40 CM</v>
          </cell>
          <cell r="C1008" t="str">
            <v xml:space="preserve">M     </v>
          </cell>
          <cell r="D1008" t="str">
            <v>22,77</v>
          </cell>
        </row>
        <row r="1009">
          <cell r="A1009">
            <v>1118</v>
          </cell>
          <cell r="B1009" t="str">
            <v>CALHA PARA AGUA FURTADA DE CHAPA DE ACO GALVANIZADA NUM 26, CORTE 50 CM</v>
          </cell>
          <cell r="C1009" t="str">
            <v xml:space="preserve">M     </v>
          </cell>
          <cell r="D1009" t="str">
            <v>26,91</v>
          </cell>
        </row>
        <row r="1010">
          <cell r="A1010">
            <v>1110</v>
          </cell>
          <cell r="B1010" t="str">
            <v>CALHA PLATIBANDA DE CHAPA DE ACO GALVANIZADA NUM 26, CORTE 45 CM</v>
          </cell>
          <cell r="C1010" t="str">
            <v xml:space="preserve">M     </v>
          </cell>
          <cell r="D1010" t="str">
            <v>26,91</v>
          </cell>
        </row>
        <row r="1011">
          <cell r="A1011">
            <v>12618</v>
          </cell>
          <cell r="B1011" t="str">
            <v>CALHA PLUVIAL DE PVC, DIAMETRO ENTRE 119 E 170 MM, COMPRIMENTO DE 3 M, PARA DRENAGEM PREDIAL</v>
          </cell>
          <cell r="C1011" t="str">
            <v xml:space="preserve">UN    </v>
          </cell>
          <cell r="D1011" t="str">
            <v>44,50</v>
          </cell>
        </row>
        <row r="1012">
          <cell r="A1012">
            <v>40784</v>
          </cell>
          <cell r="B1012" t="str">
            <v>CALHA QUADRADA DE CHAPA DE ACO GALVANIZADA NUM 24, CORTE 100 CM</v>
          </cell>
          <cell r="C1012" t="str">
            <v xml:space="preserve">M     </v>
          </cell>
          <cell r="D1012" t="str">
            <v>74,22</v>
          </cell>
        </row>
        <row r="1013">
          <cell r="A1013">
            <v>40782</v>
          </cell>
          <cell r="B1013" t="str">
            <v>CALHA QUADRADA DE CHAPA DE ACO GALVANIZADA NUM 24, CORTE 33 CM</v>
          </cell>
          <cell r="C1013" t="str">
            <v xml:space="preserve">M     </v>
          </cell>
          <cell r="D1013" t="str">
            <v>29,12</v>
          </cell>
        </row>
        <row r="1014">
          <cell r="A1014">
            <v>40783</v>
          </cell>
          <cell r="B1014" t="str">
            <v>CALHA QUADRADA DE CHAPA DE ACO GALVANIZADA NUM 24, CORTE 50 CM</v>
          </cell>
          <cell r="C1014" t="str">
            <v xml:space="preserve">M     </v>
          </cell>
          <cell r="D1014" t="str">
            <v>37,94</v>
          </cell>
        </row>
        <row r="1015">
          <cell r="A1015">
            <v>1109</v>
          </cell>
          <cell r="B1015" t="str">
            <v>CALHA QUADRADA DE CHAPA DE ACO GALVANIZADA NUM 26, CORTE 33 CM</v>
          </cell>
          <cell r="C1015" t="str">
            <v xml:space="preserve">M     </v>
          </cell>
          <cell r="D1015" t="str">
            <v>22,59</v>
          </cell>
        </row>
        <row r="1016">
          <cell r="A1016">
            <v>1119</v>
          </cell>
          <cell r="B1016" t="str">
            <v>CALHA QUADRADA DE CHAPA DE ACO GALVANIZADA NUM 28, CORTE 25 CM</v>
          </cell>
          <cell r="C1016" t="str">
            <v xml:space="preserve">M     </v>
          </cell>
          <cell r="D1016" t="str">
            <v>14,56</v>
          </cell>
        </row>
        <row r="1017">
          <cell r="A1017">
            <v>13115</v>
          </cell>
          <cell r="B1017" t="str">
            <v>CALHA/CANALETA DE CONCRETO SIMPLES, TIPO MEIA CANA, DIAMETRO DE 20 CM, PARA AGUA PLUVIAL</v>
          </cell>
          <cell r="C1017" t="str">
            <v xml:space="preserve">M     </v>
          </cell>
          <cell r="D1017" t="str">
            <v>14,99</v>
          </cell>
        </row>
        <row r="1018">
          <cell r="A1018">
            <v>10541</v>
          </cell>
          <cell r="B1018" t="str">
            <v>CALHA/CANALETA DE CONCRETO SIMPLES, TIPO MEIA CANA, DIAMETRO DE 30 CM, PARA AGUA PLUVIAL</v>
          </cell>
          <cell r="C1018" t="str">
            <v xml:space="preserve">M     </v>
          </cell>
          <cell r="D1018" t="str">
            <v>18,32</v>
          </cell>
        </row>
        <row r="1019">
          <cell r="A1019">
            <v>10542</v>
          </cell>
          <cell r="B1019" t="str">
            <v>CALHA/CANALETA DE CONCRETO SIMPLES, TIPO MEIA CANA, DIAMETRO DE 40 CM, PARA AGUA PLUVIAL</v>
          </cell>
          <cell r="C1019" t="str">
            <v xml:space="preserve">M     </v>
          </cell>
          <cell r="D1019" t="str">
            <v>23,96</v>
          </cell>
        </row>
        <row r="1020">
          <cell r="A1020">
            <v>10543</v>
          </cell>
          <cell r="B1020" t="str">
            <v>CALHA/CANALETA DE CONCRETO SIMPLES, TIPO MEIA CANA, DIAMETRO DE 50 CM, PARA AGUA PLUVIAL</v>
          </cell>
          <cell r="C1020" t="str">
            <v xml:space="preserve">M     </v>
          </cell>
          <cell r="D1020" t="str">
            <v>38,89</v>
          </cell>
        </row>
        <row r="1021">
          <cell r="A1021">
            <v>10544</v>
          </cell>
          <cell r="B1021" t="str">
            <v>CALHA/CANALETA DE CONCRETO SIMPLES, TIPO MEIA CANA, DIAMETRO DE 60 CM, PARA AGUA PLUVIAL</v>
          </cell>
          <cell r="C1021" t="str">
            <v xml:space="preserve">M     </v>
          </cell>
          <cell r="D1021" t="str">
            <v>50,30</v>
          </cell>
        </row>
        <row r="1022">
          <cell r="A1022">
            <v>10545</v>
          </cell>
          <cell r="B1022" t="str">
            <v>CALHA/CANALETA DE CONCRETO SIMPLES, TIPO MEIA CANA, DIAMETRO DE 80 CM, PARA AGUA PLUVIAL</v>
          </cell>
          <cell r="C1022" t="str">
            <v xml:space="preserve">M     </v>
          </cell>
          <cell r="D1022" t="str">
            <v>93,99</v>
          </cell>
        </row>
        <row r="1023">
          <cell r="A1023">
            <v>38365</v>
          </cell>
          <cell r="B1023" t="str">
            <v>CAMADA SEPARADORA DE FILME DE POLIETILENO 20 A 25 MICRA</v>
          </cell>
          <cell r="C1023" t="str">
            <v xml:space="preserve">M2    </v>
          </cell>
          <cell r="D1023" t="str">
            <v>1,81</v>
          </cell>
        </row>
        <row r="1024">
          <cell r="A1024">
            <v>37745</v>
          </cell>
          <cell r="B1024" t="str">
            <v>CAMINHAO TOCO, PESO BRUTO TOTAL 13000 KG, CARGA UTIL MAXIMA 7925 KG, DISTANCIA ENTRE EIXOS 4,80 M, POTENCIA 189 CV (INCLUI CABINE E CHASSI, NAO INCLUI CARROCERIA)</v>
          </cell>
          <cell r="C1024" t="str">
            <v xml:space="preserve">UN    </v>
          </cell>
          <cell r="D1024" t="str">
            <v>315.000,00</v>
          </cell>
        </row>
        <row r="1025">
          <cell r="A1025">
            <v>37754</v>
          </cell>
          <cell r="B1025" t="str">
            <v>CAMINHAO TOCO, PESO BRUTO TOTAL 14300 KG, CARGA UTIL MAXIMA 9590 KG, DISTANCIA ENTRE EIXOS 4,76 M, POTENCIA 185 CV (INCLUI CABINE E CHASSI, NAO INCLUI CARROCERIA)</v>
          </cell>
          <cell r="C1025" t="str">
            <v xml:space="preserve">UN    </v>
          </cell>
          <cell r="D1025" t="str">
            <v>328.955,69</v>
          </cell>
        </row>
        <row r="1026">
          <cell r="A1026">
            <v>37748</v>
          </cell>
          <cell r="B1026" t="str">
            <v>CAMINHAO TOCO, PESO BRUTO TOTAL 14300 KG, CARGA UTIL MAXIMA 9710 KG, DISTANCIA ENTRE EIXOS 3,56 M, POTENCIA 185 CV (INCLUI CABINE E CHASSI, NAO INCLUI CARROCERIA)</v>
          </cell>
          <cell r="C1026" t="str">
            <v xml:space="preserve">UN    </v>
          </cell>
          <cell r="D1026" t="str">
            <v>334.886,86</v>
          </cell>
        </row>
        <row r="1027">
          <cell r="A1027">
            <v>37761</v>
          </cell>
          <cell r="B1027" t="str">
            <v>CAMINHAO TOCO, PESO BRUTO TOTAL 16000 KG, CARGA UTIL MAXIMA DE 10685 KG, DISTANCIA ENTRE EIXOS 4,8M, POTENCIA 189 CV (INCLUI CABINE E CHASSI, NAO INCLUI CARROCERIA)</v>
          </cell>
          <cell r="C1027" t="str">
            <v xml:space="preserve">UN    </v>
          </cell>
          <cell r="D1027" t="str">
            <v>277.120,24</v>
          </cell>
        </row>
        <row r="1028">
          <cell r="A1028">
            <v>37757</v>
          </cell>
          <cell r="B1028" t="str">
            <v>CAMINHAO TOCO, PESO BRUTO TOTAL 16000 KG, CARGA UTIL MAXIMA 10600 KG, DISTANCIA ENTRE EIXOS 4,80 M, POTENCIA 275 CV (INCLUI CABINE E CHASSI, NAO INCLUI CARROCERIA)</v>
          </cell>
          <cell r="C1028" t="str">
            <v xml:space="preserve">UN    </v>
          </cell>
          <cell r="D1028" t="str">
            <v>385.775,30</v>
          </cell>
        </row>
        <row r="1029">
          <cell r="A1029">
            <v>37759</v>
          </cell>
          <cell r="B1029" t="str">
            <v>CAMINHAO TOCO, PESO BRUTO TOTAL 16000 KG, CARGA UTIL MAXIMA 10780 KG, DISTANCIA ENTRE EIXOS 3,56 M, POTENCIA 275 CV (INCLUI CABINE E CHASSI, NAO INCLUI CARROCERIA)</v>
          </cell>
          <cell r="C1029" t="str">
            <v xml:space="preserve">UN    </v>
          </cell>
          <cell r="D1029" t="str">
            <v>387.270,57</v>
          </cell>
        </row>
        <row r="1030">
          <cell r="A1030">
            <v>37766</v>
          </cell>
          <cell r="B1030" t="str">
            <v>CAMINHAO TOCO, PESO BRUTO TOTAL 16000 KG, CARGA UTIL MAXIMA 11030 KG, DISTANCIA ENTRE EIXOS 3,56M, POTENCIA 186 CV (INCLUI CABINE E CHASSI, NAO INCLUI CARROCERIA)</v>
          </cell>
          <cell r="C1030" t="str">
            <v xml:space="preserve">UN    </v>
          </cell>
          <cell r="D1030" t="str">
            <v>387.270,54</v>
          </cell>
        </row>
        <row r="1031">
          <cell r="A1031">
            <v>37752</v>
          </cell>
          <cell r="B1031" t="str">
            <v>CAMINHAO TOCO, PESO BRUTO TOTAL 16000 KG, CARGA UTIL MAXIMA 11130 KG, DISTANCIA ENTRE EIXOS 5,36 M, POTENCIA 185 CV (INCLUI CABINE E CHASSI, NAO INCLUI CARROCERIA)</v>
          </cell>
          <cell r="C1031" t="str">
            <v xml:space="preserve">UN    </v>
          </cell>
          <cell r="D1031" t="str">
            <v>351.185,12</v>
          </cell>
        </row>
        <row r="1032">
          <cell r="A1032">
            <v>37760</v>
          </cell>
          <cell r="B1032" t="str">
            <v>CAMINHAO TOCO, PESO BRUTO TOTAL 16000 KG, CARGA UTIL MAXIMA 13071 KG, DISTANCIA ENTRE EIXOS 4,80 M, POTENCIA 230 CV (INCLUI CABINE E CHASSI, NAO INCLUI CARROCERIA)</v>
          </cell>
          <cell r="C1032" t="str">
            <v xml:space="preserve">UN    </v>
          </cell>
          <cell r="D1032" t="str">
            <v>369.825,93</v>
          </cell>
        </row>
        <row r="1033">
          <cell r="A1033">
            <v>37765</v>
          </cell>
          <cell r="B1033" t="str">
            <v>CAMINHAO TOCO, PESO BRUTO TOTAL 8250 KG, CARGA UTIL MAXIMA 5110 KG, DISTANCIA ENTRE EIXOS 4,30 M, POTENCIA 162 CV (INCLUI CABINE E CHASSI, NAO INCLUI CARROCERIA)</v>
          </cell>
          <cell r="C1033" t="str">
            <v xml:space="preserve">UN    </v>
          </cell>
          <cell r="D1033" t="str">
            <v>258.180,39</v>
          </cell>
        </row>
        <row r="1034">
          <cell r="A1034">
            <v>37746</v>
          </cell>
          <cell r="B1034" t="str">
            <v>CAMINHAO TOCO, PESO BRUTO TOTAL 9000 KG, CARGA UTIL MAXIMA 5940 KG, DISTANCIA ENTRE EIXOS 3,69 M, POTENCIA 177 CV (INCLUI CABINE E CHASSI, NAO INCLUI CARROCERIA)</v>
          </cell>
          <cell r="C1034" t="str">
            <v xml:space="preserve">UN    </v>
          </cell>
          <cell r="D1034" t="str">
            <v>283.051,40</v>
          </cell>
        </row>
        <row r="1035">
          <cell r="A1035">
            <v>37750</v>
          </cell>
          <cell r="B1035" t="str">
            <v>CAMINHAO TOCO, PESO BRUTO TOTAL 9600 KG, CARGA UTIL MAXIMA 6110 KG, DISTANCIA ENTRE EIXOS 3,70 M, POTENCIA 156 CV (INCLUI CABINE E CHASSI, NAO INCLUI CARROCERIA)</v>
          </cell>
          <cell r="C1035" t="str">
            <v xml:space="preserve">UN    </v>
          </cell>
          <cell r="D1035" t="str">
            <v>282.054,59</v>
          </cell>
        </row>
        <row r="1036">
          <cell r="A1036">
            <v>37753</v>
          </cell>
          <cell r="B1036" t="str">
            <v>CAMINHAO TOCO, PESO BRUTO TOTAL 9600 KG, CARGA UTIL MAXIMA 6200 KG, DISTANCIA ENTRE EIXOS 3,10 M, POTENCIA 156 CV (INCLUI CABINE E CHASSI, NAO INCLUI CARROCERIA)</v>
          </cell>
          <cell r="C1036" t="str">
            <v xml:space="preserve">UN    </v>
          </cell>
          <cell r="D1036" t="str">
            <v>281.057,74</v>
          </cell>
        </row>
        <row r="1037">
          <cell r="A1037">
            <v>37756</v>
          </cell>
          <cell r="B1037" t="str">
            <v>CAMINHAO TOCO, PESO BRUTO TOTAL 9700 KG, CARGA UTIL MAXIMA 6360 KG, DISTANCIA ENTRE EIXOS 4,30 M, POTENCIA 160 CV (INCLUI CABINE E CHASSI, NAO INCLUI CARROCERIA)</v>
          </cell>
          <cell r="C1037" t="str">
            <v xml:space="preserve">UN    </v>
          </cell>
          <cell r="D1037" t="str">
            <v>277.120,24</v>
          </cell>
        </row>
        <row r="1038">
          <cell r="A1038">
            <v>37755</v>
          </cell>
          <cell r="B1038" t="str">
            <v>CAMINHAO TRUCADO, PESO BRUTO TOTAL 22000 KG, CARGA UTIL MAXIMA 15350 KG, DISTANCIA ENTRE EIXOS 5,17 M, POTENCIA 238 CV (INCLUI CABINE E CHASSI, NAO INCLUI CARROCERIA)</v>
          </cell>
          <cell r="C1038" t="str">
            <v xml:space="preserve">UN    </v>
          </cell>
          <cell r="D1038" t="str">
            <v>402.721,51</v>
          </cell>
        </row>
        <row r="1039">
          <cell r="A1039">
            <v>37758</v>
          </cell>
          <cell r="B1039" t="str">
            <v>CAMINHAO TRUCADO, PESO BRUTO TOTAL 23000 KG, CARGA UTIL MAXIMA 15378 KG, DISTANCIA ENTRE EIXOS 4,80 M, POTENCIA 326 CV (INCLUI CABINE E CHASSI, NAO INCLUI CARROCERIA)</v>
          </cell>
          <cell r="C1039" t="str">
            <v xml:space="preserve">UN    </v>
          </cell>
          <cell r="D1039" t="str">
            <v>454.556,97</v>
          </cell>
        </row>
        <row r="1040">
          <cell r="A1040">
            <v>37747</v>
          </cell>
          <cell r="B1040" t="str">
            <v>CAMINHAO TRUCADO, PESO BRUTO TOTAL 23000 KG, CARGA UTIL MAXIMA 15935 KG, DISTANCIA ENTRE EIXOS 4,80 M, POTENCIA 230 CV (INCLUI CABINE E CHASSI, NAO INCLUI CARROCERIA)</v>
          </cell>
          <cell r="C1040" t="str">
            <v xml:space="preserve">UN    </v>
          </cell>
          <cell r="D1040" t="str">
            <v>409.001,57</v>
          </cell>
        </row>
        <row r="1041">
          <cell r="A1041">
            <v>37767</v>
          </cell>
          <cell r="B1041" t="str">
            <v>CAMINHAO TRUCADO, PESO BRUTO TOTAL 23000 KG, CARGA UTIL MAXIMA 15940 KG, DISTANCIA ENTRE EIXOS 3,60 M, POTENCIA 286 CV (INCLUI CABINE E CHASSI, NAO INCLUI CARROCERIA)</v>
          </cell>
          <cell r="C1041" t="str">
            <v xml:space="preserve">UN    </v>
          </cell>
          <cell r="D1041" t="str">
            <v>431.629,75</v>
          </cell>
        </row>
        <row r="1042">
          <cell r="A1042">
            <v>37751</v>
          </cell>
          <cell r="B1042" t="str">
            <v>CAMINHAO TRUCADO, PESO BRUTO TOTAL 23000 KG, CARGA UTIL MAXIMA 16190 KG, DISTANCIA ENTRE EIXOS 3,60 M, POTENCIA 286 CV (INCLUI CABINE E CHASSI, NAO INCLUI CARROCERIA)</v>
          </cell>
          <cell r="C1042" t="str">
            <v xml:space="preserve">UN    </v>
          </cell>
          <cell r="D1042" t="str">
            <v>431.629,75</v>
          </cell>
        </row>
        <row r="1043">
          <cell r="A1043">
            <v>37749</v>
          </cell>
          <cell r="B1043" t="str">
            <v>CAMINHAO TRUCADO, PESO BRUTO TOTAL 23000 KG, CARGA UTIL MAXIMA 16360 KG, CABINE ESTENDIDA, DISTANCIA ENTRE EIXOS 3,56 M, POTENCIA 275 CV (INCLUI CABINE E CHASSI, NAO INCLUI CARROCERIA)</v>
          </cell>
          <cell r="C1043" t="str">
            <v xml:space="preserve">UN    </v>
          </cell>
          <cell r="D1043" t="str">
            <v>426.645,57</v>
          </cell>
        </row>
        <row r="1044">
          <cell r="A1044">
            <v>1159</v>
          </cell>
          <cell r="B1044" t="str">
            <v>CAMINHONETE COM MOTOR A DIESEL, POTENCIA *160* CV, CABINE DUPLA, 4X4</v>
          </cell>
          <cell r="C1044" t="str">
            <v xml:space="preserve">UN    </v>
          </cell>
          <cell r="D1044" t="str">
            <v>190.689,17</v>
          </cell>
        </row>
        <row r="1045">
          <cell r="A1045">
            <v>12114</v>
          </cell>
          <cell r="B1045" t="str">
            <v>CAMPAINHA ALTA POTENCIA 110V / 220V, DIAMETRO 150 MM</v>
          </cell>
          <cell r="C1045" t="str">
            <v xml:space="preserve">UN    </v>
          </cell>
          <cell r="D1045" t="str">
            <v>123,87</v>
          </cell>
        </row>
        <row r="1046">
          <cell r="A1046">
            <v>38106</v>
          </cell>
          <cell r="B1046" t="str">
            <v>CAMPAINHA CIGARRA 127 V / 220 V (APENAS MODULO)</v>
          </cell>
          <cell r="C1046" t="str">
            <v xml:space="preserve">UN    </v>
          </cell>
          <cell r="D1046" t="str">
            <v>16,83</v>
          </cell>
        </row>
        <row r="1047">
          <cell r="A1047">
            <v>38085</v>
          </cell>
          <cell r="B1047" t="str">
            <v>CAMPAINHA CIGARRA 127 V / 220 V, CONJUNTO MONTADO PARA EMBUTIR 4" X 2" (PLACA + SUPORTE + MODULO)</v>
          </cell>
          <cell r="C1047" t="str">
            <v xml:space="preserve">UN    </v>
          </cell>
          <cell r="D1047" t="str">
            <v>19,88</v>
          </cell>
        </row>
        <row r="1048">
          <cell r="A1048">
            <v>38599</v>
          </cell>
          <cell r="B1048" t="str">
            <v>CANALETA DE CONCRETO ESTRUTURAL 14 X 19 X 29 CM, FBK 14 MPA (NBR 6136)</v>
          </cell>
          <cell r="C1048" t="str">
            <v xml:space="preserve">UN    </v>
          </cell>
          <cell r="D1048" t="str">
            <v>4,13</v>
          </cell>
        </row>
        <row r="1049">
          <cell r="A1049">
            <v>38596</v>
          </cell>
          <cell r="B1049" t="str">
            <v>CANALETA DE CONCRETO ESTRUTURAL 14 X 19 X 29 CM, FBK 4,5 MPA (NBR 6136)</v>
          </cell>
          <cell r="C1049" t="str">
            <v xml:space="preserve">UN    </v>
          </cell>
          <cell r="D1049" t="str">
            <v>3,43</v>
          </cell>
        </row>
        <row r="1050">
          <cell r="A1050">
            <v>38600</v>
          </cell>
          <cell r="B1050" t="str">
            <v>CANALETA DE CONCRETO ESTRUTURAL 14 X 19 X 39 CM, FBK 14 MPA (NBR 6136)</v>
          </cell>
          <cell r="C1050" t="str">
            <v xml:space="preserve">UN    </v>
          </cell>
          <cell r="D1050" t="str">
            <v>4,38</v>
          </cell>
        </row>
        <row r="1051">
          <cell r="A1051">
            <v>38597</v>
          </cell>
          <cell r="B1051" t="str">
            <v>CANALETA DE CONCRETO ESTRUTURAL 14 X 19 X 39 CM, FBK 4,5 MPA (NBR 6136)</v>
          </cell>
          <cell r="C1051" t="str">
            <v xml:space="preserve">UN    </v>
          </cell>
          <cell r="D1051" t="str">
            <v>3,45</v>
          </cell>
        </row>
        <row r="1052">
          <cell r="A1052">
            <v>659</v>
          </cell>
          <cell r="B1052" t="str">
            <v>CANALETA DE CONCRETO 14 X 19 X 19 CM (CLASSE C - NBR 6136)</v>
          </cell>
          <cell r="C1052" t="str">
            <v xml:space="preserve">UN    </v>
          </cell>
          <cell r="D1052" t="str">
            <v>1,98</v>
          </cell>
        </row>
        <row r="1053">
          <cell r="A1053">
            <v>660</v>
          </cell>
          <cell r="B1053" t="str">
            <v>CANALETA DE CONCRETO 19 X 19 X 19 CM (CLASSE C - NBR 6136)</v>
          </cell>
          <cell r="C1053" t="str">
            <v xml:space="preserve">UN    </v>
          </cell>
          <cell r="D1053" t="str">
            <v>2,38</v>
          </cell>
        </row>
        <row r="1054">
          <cell r="A1054">
            <v>658</v>
          </cell>
          <cell r="B1054" t="str">
            <v>CANALETA DE CONCRETO 9 X 19 X 19 CM (CLASSE C - NBR 6136)</v>
          </cell>
          <cell r="C1054" t="str">
            <v xml:space="preserve">UN    </v>
          </cell>
          <cell r="D1054" t="str">
            <v>1,34</v>
          </cell>
        </row>
        <row r="1055">
          <cell r="A1055">
            <v>38548</v>
          </cell>
          <cell r="B1055" t="str">
            <v>CANALETA ESTRUTURAL CERAMICA, 14 X 19 X 19 CM, 6,0 MPA (NBR 15270)</v>
          </cell>
          <cell r="C1055" t="str">
            <v xml:space="preserve">UN    </v>
          </cell>
          <cell r="D1055" t="str">
            <v>1,91</v>
          </cell>
        </row>
        <row r="1056">
          <cell r="A1056">
            <v>34649</v>
          </cell>
          <cell r="B1056" t="str">
            <v>CANALETA ESTRUTURAL CERAMICA, 14 X 19 X 29 CM, 6,0 MPA (NBR 15270)</v>
          </cell>
          <cell r="C1056" t="str">
            <v xml:space="preserve">UN    </v>
          </cell>
          <cell r="D1056" t="str">
            <v>2,59</v>
          </cell>
        </row>
        <row r="1057">
          <cell r="A1057">
            <v>34655</v>
          </cell>
          <cell r="B1057" t="str">
            <v>CANALETA ESTRUTURAL CERAMICA, 14 X 19 X 39 CM, 6,0 MPA (NBR 15270)</v>
          </cell>
          <cell r="C1057" t="str">
            <v xml:space="preserve">UN    </v>
          </cell>
          <cell r="D1057" t="str">
            <v>3,43</v>
          </cell>
        </row>
        <row r="1058">
          <cell r="A1058">
            <v>40607</v>
          </cell>
          <cell r="B1058" t="str">
            <v>CANOPLA ACABAMENTO CROMADO PARA INSTALACAO DE SPRINKLER, SOB FORRO, 15 MM</v>
          </cell>
          <cell r="C1058" t="str">
            <v xml:space="preserve">UN    </v>
          </cell>
          <cell r="D1058" t="str">
            <v>6,53</v>
          </cell>
        </row>
        <row r="1059">
          <cell r="A1059">
            <v>569</v>
          </cell>
          <cell r="B1059" t="str">
            <v>CANTONEIRA (ABAS IGUAIS) EM FERRO GALVANIZADO, 25,4 MM X 3,17 MM (L X E), 0,86 KG/M</v>
          </cell>
          <cell r="C1059" t="str">
            <v xml:space="preserve">KG    </v>
          </cell>
          <cell r="D1059" t="str">
            <v>5,73</v>
          </cell>
        </row>
        <row r="1060">
          <cell r="A1060">
            <v>567</v>
          </cell>
          <cell r="B1060" t="str">
            <v>CANTONEIRA (ABAS IGUAIS) EM FERRO GALVANIZADO, 25,4 MM X 3,17 MM (L X E), 1,27KG/M</v>
          </cell>
          <cell r="C1060" t="str">
            <v xml:space="preserve">M     </v>
          </cell>
          <cell r="D1060" t="str">
            <v>8,38</v>
          </cell>
        </row>
        <row r="1061">
          <cell r="A1061">
            <v>574</v>
          </cell>
          <cell r="B1061" t="str">
            <v>CANTONEIRA (ABAS IGUAIS) EM FERRO GALVANIZADO, 38,1 MM X 3,17 MM (L X E), 3,48 KG/M</v>
          </cell>
          <cell r="C1061" t="str">
            <v xml:space="preserve">M     </v>
          </cell>
          <cell r="D1061" t="str">
            <v>22,04</v>
          </cell>
        </row>
        <row r="1062">
          <cell r="A1062">
            <v>568</v>
          </cell>
          <cell r="B1062" t="str">
            <v>CANTONEIRA (ABAS IGUAIS) EM FERRO GALVANIZADO, 50,8 MM X 9,53 MM (L X E), 6,99 KG/M</v>
          </cell>
          <cell r="C1062" t="str">
            <v xml:space="preserve">M     </v>
          </cell>
          <cell r="D1062" t="str">
            <v>46,43</v>
          </cell>
        </row>
        <row r="1063">
          <cell r="A1063">
            <v>585</v>
          </cell>
          <cell r="B1063" t="str">
            <v>CANTONEIRA "U" ALUMINIO ABAS IGUAIS 1 ", E = 3/32 "</v>
          </cell>
          <cell r="C1063" t="str">
            <v xml:space="preserve">KG    </v>
          </cell>
          <cell r="D1063" t="str">
            <v>30,42</v>
          </cell>
        </row>
        <row r="1064">
          <cell r="A1064">
            <v>4777</v>
          </cell>
          <cell r="B1064" t="str">
            <v>CANTONEIRA ACO ABAS IGUAIS (QUALQUER BITOLA), ESPESSURA ENTRE 1/8" E 1/4"</v>
          </cell>
          <cell r="C1064" t="str">
            <v xml:space="preserve">KG    </v>
          </cell>
          <cell r="D1064" t="str">
            <v>8,65</v>
          </cell>
        </row>
        <row r="1065">
          <cell r="A1065">
            <v>587</v>
          </cell>
          <cell r="B1065" t="str">
            <v>CANTONEIRA ALUMINIO ABAS DESIGUAIS 1" X 3/4 ", E = 1/8 "</v>
          </cell>
          <cell r="C1065" t="str">
            <v xml:space="preserve">KG    </v>
          </cell>
          <cell r="D1065" t="str">
            <v>32,60</v>
          </cell>
        </row>
        <row r="1066">
          <cell r="A1066">
            <v>590</v>
          </cell>
          <cell r="B1066" t="str">
            <v>CANTONEIRA ALUMINIO ABAS DESIGUAIS 2 1/2" X 1/2 ", E = 3/16 "</v>
          </cell>
          <cell r="C1066" t="str">
            <v xml:space="preserve">KG    </v>
          </cell>
          <cell r="D1066" t="str">
            <v>31,51</v>
          </cell>
        </row>
        <row r="1067">
          <cell r="A1067">
            <v>592</v>
          </cell>
          <cell r="B1067" t="str">
            <v>CANTONEIRA ALUMINIO ABAS IGUAIS 1 ", E = 1/8 ", 25,40 X 3,17 MM (0,408 KG/M)</v>
          </cell>
          <cell r="C1067" t="str">
            <v xml:space="preserve">KG    </v>
          </cell>
          <cell r="D1067" t="str">
            <v>32,60</v>
          </cell>
        </row>
        <row r="1068">
          <cell r="A1068">
            <v>586</v>
          </cell>
          <cell r="B1068" t="str">
            <v>CANTONEIRA ALUMINIO ABAS IGUAIS 1 ", E = 3 /16 "</v>
          </cell>
          <cell r="C1068" t="str">
            <v xml:space="preserve">M     </v>
          </cell>
          <cell r="D1068" t="str">
            <v>19,16</v>
          </cell>
        </row>
        <row r="1069">
          <cell r="A1069">
            <v>591</v>
          </cell>
          <cell r="B1069" t="str">
            <v>CANTONEIRA ALUMINIO ABAS IGUAIS 1 1/2 ", E = 3/16 "</v>
          </cell>
          <cell r="C1069" t="str">
            <v xml:space="preserve">KG    </v>
          </cell>
          <cell r="D1069" t="str">
            <v>30,42</v>
          </cell>
        </row>
        <row r="1070">
          <cell r="A1070">
            <v>588</v>
          </cell>
          <cell r="B1070" t="str">
            <v>CANTONEIRA ALUMINIO ABAS IGUAIS 1 1/4 ", E = 3/16 "</v>
          </cell>
          <cell r="C1070" t="str">
            <v xml:space="preserve">M     </v>
          </cell>
          <cell r="D1070" t="str">
            <v>30,31</v>
          </cell>
        </row>
        <row r="1071">
          <cell r="A1071">
            <v>589</v>
          </cell>
          <cell r="B1071" t="str">
            <v>CANTONEIRA ALUMINIO ABAS IGUAIS 2 ", E = 1/4 "</v>
          </cell>
          <cell r="C1071" t="str">
            <v xml:space="preserve">M     </v>
          </cell>
          <cell r="D1071" t="str">
            <v>51,24</v>
          </cell>
        </row>
        <row r="1072">
          <cell r="A1072">
            <v>584</v>
          </cell>
          <cell r="B1072" t="str">
            <v>CANTONEIRA ALUMINIO ABAS IGUAIS 2 ", E = 1/8 "</v>
          </cell>
          <cell r="C1072" t="str">
            <v xml:space="preserve">M     </v>
          </cell>
          <cell r="D1072" t="str">
            <v>32,38</v>
          </cell>
        </row>
        <row r="1073">
          <cell r="A1073">
            <v>1165</v>
          </cell>
          <cell r="B1073" t="str">
            <v>CAP OU TAMPAO DE FERRO GALVANIZADO, COM ROSCA BSP, DE 1 1/2"</v>
          </cell>
          <cell r="C1073" t="str">
            <v xml:space="preserve">UN    </v>
          </cell>
          <cell r="D1073" t="str">
            <v>15,89</v>
          </cell>
        </row>
        <row r="1074">
          <cell r="A1074">
            <v>1164</v>
          </cell>
          <cell r="B1074" t="str">
            <v>CAP OU TAMPAO DE FERRO GALVANIZADO, COM ROSCA BSP, DE 1 1/4"</v>
          </cell>
          <cell r="C1074" t="str">
            <v xml:space="preserve">UN    </v>
          </cell>
          <cell r="D1074" t="str">
            <v>12,87</v>
          </cell>
        </row>
        <row r="1075">
          <cell r="A1075">
            <v>1162</v>
          </cell>
          <cell r="B1075" t="str">
            <v>CAP OU TAMPAO DE FERRO GALVANIZADO, COM ROSCA BSP, DE 1/2"</v>
          </cell>
          <cell r="C1075" t="str">
            <v xml:space="preserve">UN    </v>
          </cell>
          <cell r="D1075" t="str">
            <v>4,48</v>
          </cell>
        </row>
        <row r="1076">
          <cell r="A1076">
            <v>12395</v>
          </cell>
          <cell r="B1076" t="str">
            <v>CAP OU TAMPAO DE FERRO GALVANIZADO, COM ROSCA BSP, DE 1/4"</v>
          </cell>
          <cell r="C1076" t="str">
            <v xml:space="preserve">UN    </v>
          </cell>
          <cell r="D1076" t="str">
            <v>4,35</v>
          </cell>
        </row>
        <row r="1077">
          <cell r="A1077">
            <v>1170</v>
          </cell>
          <cell r="B1077" t="str">
            <v>CAP OU TAMPAO DE FERRO GALVANIZADO, COM ROSCA BSP, DE 1"</v>
          </cell>
          <cell r="C1077" t="str">
            <v xml:space="preserve">UN    </v>
          </cell>
          <cell r="D1077" t="str">
            <v>8,43</v>
          </cell>
        </row>
        <row r="1078">
          <cell r="A1078">
            <v>1169</v>
          </cell>
          <cell r="B1078" t="str">
            <v>CAP OU TAMPAO DE FERRO GALVANIZADO, COM ROSCA BSP, DE 2 1/2"</v>
          </cell>
          <cell r="C1078" t="str">
            <v xml:space="preserve">UN    </v>
          </cell>
          <cell r="D1078" t="str">
            <v>41,41</v>
          </cell>
        </row>
        <row r="1079">
          <cell r="A1079">
            <v>1166</v>
          </cell>
          <cell r="B1079" t="str">
            <v>CAP OU TAMPAO DE FERRO GALVANIZADO, COM ROSCA BSP, DE 2"</v>
          </cell>
          <cell r="C1079" t="str">
            <v xml:space="preserve">UN    </v>
          </cell>
          <cell r="D1079" t="str">
            <v>22,96</v>
          </cell>
        </row>
        <row r="1080">
          <cell r="A1080">
            <v>1163</v>
          </cell>
          <cell r="B1080" t="str">
            <v>CAP OU TAMPAO DE FERRO GALVANIZADO, COM ROSCA BSP, DE 3/4"</v>
          </cell>
          <cell r="C1080" t="str">
            <v xml:space="preserve">UN    </v>
          </cell>
          <cell r="D1080" t="str">
            <v>5,78</v>
          </cell>
        </row>
        <row r="1081">
          <cell r="A1081">
            <v>12396</v>
          </cell>
          <cell r="B1081" t="str">
            <v>CAP OU TAMPAO DE FERRO GALVANIZADO, COM ROSCA BSP, DE 3/8"</v>
          </cell>
          <cell r="C1081" t="str">
            <v xml:space="preserve">UN    </v>
          </cell>
          <cell r="D1081" t="str">
            <v>4,35</v>
          </cell>
        </row>
        <row r="1082">
          <cell r="A1082">
            <v>1168</v>
          </cell>
          <cell r="B1082" t="str">
            <v>CAP OU TAMPAO DE FERRO GALVANIZADO, COM ROSCA BSP, DE 3"</v>
          </cell>
          <cell r="C1082" t="str">
            <v xml:space="preserve">UN    </v>
          </cell>
          <cell r="D1082" t="str">
            <v>59,04</v>
          </cell>
        </row>
        <row r="1083">
          <cell r="A1083">
            <v>1167</v>
          </cell>
          <cell r="B1083" t="str">
            <v>CAP OU TAMPAO DE FERRO GALVANIZADO, COM ROSCA BSP, DE 4"</v>
          </cell>
          <cell r="C1083" t="str">
            <v xml:space="preserve">UN    </v>
          </cell>
          <cell r="D1083" t="str">
            <v>98,75</v>
          </cell>
        </row>
        <row r="1084">
          <cell r="A1084">
            <v>36331</v>
          </cell>
          <cell r="B1084" t="str">
            <v>CAP PPR DN 20 MM, PARA AGUA QUENTE PREDIAL</v>
          </cell>
          <cell r="C1084" t="str">
            <v xml:space="preserve">UN    </v>
          </cell>
          <cell r="D1084" t="str">
            <v>1,83</v>
          </cell>
        </row>
        <row r="1085">
          <cell r="A1085">
            <v>36346</v>
          </cell>
          <cell r="B1085" t="str">
            <v>CAP PPR DN 25 MM, PARA AGUA QUENTE PREDIAL</v>
          </cell>
          <cell r="C1085" t="str">
            <v xml:space="preserve">UN    </v>
          </cell>
          <cell r="D1085" t="str">
            <v>3,15</v>
          </cell>
        </row>
        <row r="1086">
          <cell r="A1086">
            <v>1210</v>
          </cell>
          <cell r="B1086" t="str">
            <v>CAP PVC, ROSCAVEL, 1 1/2",  AGUA FRIA PREDIAL</v>
          </cell>
          <cell r="C1086" t="str">
            <v xml:space="preserve">UN    </v>
          </cell>
          <cell r="D1086" t="str">
            <v>12,43</v>
          </cell>
        </row>
        <row r="1087">
          <cell r="A1087">
            <v>1203</v>
          </cell>
          <cell r="B1087" t="str">
            <v>CAP PVC, ROSCAVEL, 1 1/4",  AGUA FRIA PREDIAL</v>
          </cell>
          <cell r="C1087" t="str">
            <v xml:space="preserve">UN    </v>
          </cell>
          <cell r="D1087" t="str">
            <v>12,05</v>
          </cell>
        </row>
        <row r="1088">
          <cell r="A1088">
            <v>1197</v>
          </cell>
          <cell r="B1088" t="str">
            <v>CAP PVC, ROSCAVEL, 1/2", PARA AGUA FRIA PREDIAL</v>
          </cell>
          <cell r="C1088" t="str">
            <v xml:space="preserve">UN    </v>
          </cell>
          <cell r="D1088" t="str">
            <v>1,54</v>
          </cell>
        </row>
        <row r="1089">
          <cell r="A1089">
            <v>1202</v>
          </cell>
          <cell r="B1089" t="str">
            <v>CAP PVC, ROSCAVEL, 1",  PARA AGUA FRIA PREDIAL</v>
          </cell>
          <cell r="C1089" t="str">
            <v xml:space="preserve">UN    </v>
          </cell>
          <cell r="D1089" t="str">
            <v>4,14</v>
          </cell>
        </row>
        <row r="1090">
          <cell r="A1090">
            <v>1188</v>
          </cell>
          <cell r="B1090" t="str">
            <v>CAP PVC, ROSCAVEL, 2 1/2",  AGUA FRIA PREDIAL</v>
          </cell>
          <cell r="C1090" t="str">
            <v xml:space="preserve">UN    </v>
          </cell>
          <cell r="D1090" t="str">
            <v>24,49</v>
          </cell>
        </row>
        <row r="1091">
          <cell r="A1091">
            <v>1211</v>
          </cell>
          <cell r="B1091" t="str">
            <v>CAP PVC, ROSCAVEL, 2",  AGUA FRIA PREDIAL</v>
          </cell>
          <cell r="C1091" t="str">
            <v xml:space="preserve">UN    </v>
          </cell>
          <cell r="D1091" t="str">
            <v>12,64</v>
          </cell>
        </row>
        <row r="1092">
          <cell r="A1092">
            <v>1198</v>
          </cell>
          <cell r="B1092" t="str">
            <v>CAP PVC, ROSCAVEL, 3/4",  PARA AGUA FRIA PREDIAL</v>
          </cell>
          <cell r="C1092" t="str">
            <v xml:space="preserve">UN    </v>
          </cell>
          <cell r="D1092" t="str">
            <v>2,28</v>
          </cell>
        </row>
        <row r="1093">
          <cell r="A1093">
            <v>1199</v>
          </cell>
          <cell r="B1093" t="str">
            <v>CAP PVC, ROSCAVEL, 3",  AGUA FRIA PREDIAL</v>
          </cell>
          <cell r="C1093" t="str">
            <v xml:space="preserve">UN    </v>
          </cell>
          <cell r="D1093" t="str">
            <v>31,99</v>
          </cell>
        </row>
        <row r="1094">
          <cell r="A1094">
            <v>20088</v>
          </cell>
          <cell r="B1094" t="str">
            <v>CAP PVC, SERIE R, DN 100 MM, PARA ESGOTO OU AGUAS PLUVIAIS PREDIAIS</v>
          </cell>
          <cell r="C1094" t="str">
            <v xml:space="preserve">UN    </v>
          </cell>
          <cell r="D1094" t="str">
            <v>15,17</v>
          </cell>
        </row>
        <row r="1095">
          <cell r="A1095">
            <v>20089</v>
          </cell>
          <cell r="B1095" t="str">
            <v>CAP PVC, SERIE R, DN 150 MM, PARA ESGOTO OU AGUAS PLUVIAIS PREDIAIS</v>
          </cell>
          <cell r="C1095" t="str">
            <v xml:space="preserve">UN    </v>
          </cell>
          <cell r="D1095" t="str">
            <v>72,34</v>
          </cell>
        </row>
        <row r="1096">
          <cell r="A1096">
            <v>20087</v>
          </cell>
          <cell r="B1096" t="str">
            <v>CAP PVC, SERIE R, DN 75 MM, PARA ESGOTO OU AGUAS PLUVIAIS PREDIAIS</v>
          </cell>
          <cell r="C1096" t="str">
            <v xml:space="preserve">UN    </v>
          </cell>
          <cell r="D1096" t="str">
            <v>10,93</v>
          </cell>
        </row>
        <row r="1097">
          <cell r="A1097">
            <v>1200</v>
          </cell>
          <cell r="B1097" t="str">
            <v>CAP PVC, SOLDAVEL, DN 100 MM, SERIE NORMAL, PARA ESGOTO PREDIAL</v>
          </cell>
          <cell r="C1097" t="str">
            <v xml:space="preserve">UN    </v>
          </cell>
          <cell r="D1097" t="str">
            <v>8,87</v>
          </cell>
        </row>
        <row r="1098">
          <cell r="A1098">
            <v>12909</v>
          </cell>
          <cell r="B1098" t="str">
            <v>CAP PVC, SOLDAVEL, DN 50 MM, SERIE NORMAL, PARA ESGOTO PREDIAL</v>
          </cell>
          <cell r="C1098" t="str">
            <v xml:space="preserve">UN    </v>
          </cell>
          <cell r="D1098" t="str">
            <v>4,02</v>
          </cell>
        </row>
        <row r="1099">
          <cell r="A1099">
            <v>12910</v>
          </cell>
          <cell r="B1099" t="str">
            <v>CAP PVC, SOLDAVEL, DN 75 MM, SERIE NORMAL, PARA ESGOTO PREDIAL</v>
          </cell>
          <cell r="C1099" t="str">
            <v xml:space="preserve">UN    </v>
          </cell>
          <cell r="D1099" t="str">
            <v>6,71</v>
          </cell>
        </row>
        <row r="1100">
          <cell r="A1100">
            <v>1184</v>
          </cell>
          <cell r="B1100" t="str">
            <v>CAP PVC, SOLDAVEL, 110 MM, PARA AGUA FRIA PREDIAL</v>
          </cell>
          <cell r="C1100" t="str">
            <v xml:space="preserve">UN    </v>
          </cell>
          <cell r="D1100" t="str">
            <v>78,66</v>
          </cell>
        </row>
        <row r="1101">
          <cell r="A1101">
            <v>1191</v>
          </cell>
          <cell r="B1101" t="str">
            <v>CAP PVC, SOLDAVEL, 20 MM, PARA AGUA FRIA PREDIAL</v>
          </cell>
          <cell r="C1101" t="str">
            <v xml:space="preserve">UN    </v>
          </cell>
          <cell r="D1101" t="str">
            <v>1,12</v>
          </cell>
        </row>
        <row r="1102">
          <cell r="A1102">
            <v>1185</v>
          </cell>
          <cell r="B1102" t="str">
            <v>CAP PVC, SOLDAVEL, 25 MM, PARA AGUA FRIA PREDIAL</v>
          </cell>
          <cell r="C1102" t="str">
            <v xml:space="preserve">UN    </v>
          </cell>
          <cell r="D1102" t="str">
            <v>1,27</v>
          </cell>
        </row>
        <row r="1103">
          <cell r="A1103">
            <v>1189</v>
          </cell>
          <cell r="B1103" t="str">
            <v>CAP PVC, SOLDAVEL, 32 MM, PARA AGUA FRIA PREDIAL</v>
          </cell>
          <cell r="C1103" t="str">
            <v xml:space="preserve">UN    </v>
          </cell>
          <cell r="D1103" t="str">
            <v>2,21</v>
          </cell>
        </row>
        <row r="1104">
          <cell r="A1104">
            <v>1193</v>
          </cell>
          <cell r="B1104" t="str">
            <v>CAP PVC, SOLDAVEL, 40 MM, PARA AGUA FRIA PREDIAL</v>
          </cell>
          <cell r="C1104" t="str">
            <v xml:space="preserve">UN    </v>
          </cell>
          <cell r="D1104" t="str">
            <v>4,26</v>
          </cell>
        </row>
        <row r="1105">
          <cell r="A1105">
            <v>1194</v>
          </cell>
          <cell r="B1105" t="str">
            <v>CAP PVC, SOLDAVEL, 50 MM, PARA AGUA FRIA PREDIAL</v>
          </cell>
          <cell r="C1105" t="str">
            <v xml:space="preserve">UN    </v>
          </cell>
          <cell r="D1105" t="str">
            <v>8,07</v>
          </cell>
        </row>
        <row r="1106">
          <cell r="A1106">
            <v>1195</v>
          </cell>
          <cell r="B1106" t="str">
            <v>CAP PVC, SOLDAVEL, 60 MM, PARA AGUA FRIA PREDIAL</v>
          </cell>
          <cell r="C1106" t="str">
            <v xml:space="preserve">UN    </v>
          </cell>
          <cell r="D1106" t="str">
            <v>12,13</v>
          </cell>
        </row>
        <row r="1107">
          <cell r="A1107">
            <v>1204</v>
          </cell>
          <cell r="B1107" t="str">
            <v>CAP PVC, SOLDAVEL, 75 MM, PARA AGUA FRIA PREDIAL</v>
          </cell>
          <cell r="C1107" t="str">
            <v xml:space="preserve">UN    </v>
          </cell>
          <cell r="D1107" t="str">
            <v>22,06</v>
          </cell>
        </row>
        <row r="1108">
          <cell r="A1108">
            <v>1205</v>
          </cell>
          <cell r="B1108" t="str">
            <v>CAP PVC, SOLDAVEL, 85 MM, PARA AGUA FRIA PREDIAL</v>
          </cell>
          <cell r="C1108" t="str">
            <v xml:space="preserve">UN    </v>
          </cell>
          <cell r="D1108" t="str">
            <v>52,34</v>
          </cell>
        </row>
        <row r="1109">
          <cell r="A1109">
            <v>1207</v>
          </cell>
          <cell r="B1109" t="str">
            <v>CAP, PVC PBA, JE, DN 100 / DE 110 MM,  PARA REDE DE AGUA (NBR 10351)</v>
          </cell>
          <cell r="C1109" t="str">
            <v xml:space="preserve">UN    </v>
          </cell>
          <cell r="D1109" t="str">
            <v>37,46</v>
          </cell>
        </row>
        <row r="1110">
          <cell r="A1110">
            <v>1206</v>
          </cell>
          <cell r="B1110" t="str">
            <v>CAP, PVC PBA, JE, DN 50 / DE 60 MM,  PARA REDE DE AGUA (NBR 10351)</v>
          </cell>
          <cell r="C1110" t="str">
            <v xml:space="preserve">UN    </v>
          </cell>
          <cell r="D1110" t="str">
            <v>9,39</v>
          </cell>
        </row>
        <row r="1111">
          <cell r="A1111">
            <v>1183</v>
          </cell>
          <cell r="B1111" t="str">
            <v>CAP, PVC PBA, JE, DN 75 / DE 85 MM,  PARA REDE DE AGUA (NBR 10351)</v>
          </cell>
          <cell r="C1111" t="str">
            <v xml:space="preserve">UN    </v>
          </cell>
          <cell r="D1111" t="str">
            <v>24,46</v>
          </cell>
        </row>
        <row r="1112">
          <cell r="A1112">
            <v>42685</v>
          </cell>
          <cell r="B1112" t="str">
            <v>CAP, PVC, JE, OCRE, DN 150 MM (CONEXAO PARA TUBO COLETOR DE ESGOTO)</v>
          </cell>
          <cell r="C1112" t="str">
            <v xml:space="preserve">UN    </v>
          </cell>
          <cell r="D1112" t="str">
            <v>86,89</v>
          </cell>
        </row>
        <row r="1113">
          <cell r="A1113">
            <v>42686</v>
          </cell>
          <cell r="B1113" t="str">
            <v>CAP, PVC, JE, OCRE, DN 200 MM (CONEXAO PARA TUBO COLETOR DE ESGOTO)</v>
          </cell>
          <cell r="C1113" t="str">
            <v xml:space="preserve">UN    </v>
          </cell>
          <cell r="D1113" t="str">
            <v>135,28</v>
          </cell>
        </row>
        <row r="1114">
          <cell r="A1114">
            <v>12894</v>
          </cell>
          <cell r="B1114" t="str">
            <v>CAPA PARA CHUVA EM PVC COM FORRO DE POLIESTER, COM CAPUZ (AMARELA OU AZUL)</v>
          </cell>
          <cell r="C1114" t="str">
            <v xml:space="preserve">UN    </v>
          </cell>
          <cell r="D1114" t="str">
            <v>16,90</v>
          </cell>
        </row>
        <row r="1115">
          <cell r="A1115">
            <v>12895</v>
          </cell>
          <cell r="B1115" t="str">
            <v>CAPACETE DE SEGURANCA ABA FRONTAL COM SUSPENSAO DE POLIETILENO, SEM JUGULAR (CLASSE B)</v>
          </cell>
          <cell r="C1115" t="str">
            <v xml:space="preserve">UN    </v>
          </cell>
          <cell r="D1115" t="str">
            <v>13,00</v>
          </cell>
        </row>
        <row r="1116">
          <cell r="A1116">
            <v>1631</v>
          </cell>
          <cell r="B1116" t="str">
            <v>CAPACITOR TRIFASICO, POTENCIA 2,5 KVAR, TENSAO 220 V, FORNECIDO COM CAPA PROTETORA, RESISTOR INTERNO A UNIDADE CAPACITIVA</v>
          </cell>
          <cell r="C1116" t="str">
            <v xml:space="preserve">UN    </v>
          </cell>
          <cell r="D1116" t="str">
            <v>145,89</v>
          </cell>
        </row>
        <row r="1117">
          <cell r="A1117">
            <v>1633</v>
          </cell>
          <cell r="B1117" t="str">
            <v>CAPACITOR TRIFASICO, POTENCIA 5 KVAR, TENSAO 220 V, FORNECIDO COM CAPA PROTETORA, RESISTOR INTERNO A UNIDADE CAPACITIVA</v>
          </cell>
          <cell r="C1117" t="str">
            <v xml:space="preserve">UN    </v>
          </cell>
          <cell r="D1117" t="str">
            <v>247,88</v>
          </cell>
        </row>
        <row r="1118">
          <cell r="A1118">
            <v>10818</v>
          </cell>
          <cell r="B1118" t="str">
            <v>CAPIM BRAQUIARIA DECUMBENS/ BRAQUIARINHA, VC *70*% MINIMO</v>
          </cell>
          <cell r="C1118" t="str">
            <v xml:space="preserve">KG    </v>
          </cell>
          <cell r="D1118" t="str">
            <v>24,64</v>
          </cell>
        </row>
        <row r="1119">
          <cell r="A1119">
            <v>39359</v>
          </cell>
          <cell r="B1119" t="str">
            <v>CARENAGEM /TAMPA, EM PLASTICO, COR BRANCA, UTILIZADO EM KIT CHASSI METALICO PARA INSTALACAO HIDRAULICA DE CUBA SIMPLES SEM MAQUINA DE LAVAR ROUPA, LARGURA *355* MM X ALTURA *670* MM (COM FUROS E DEMAIS ENCAIXES)</v>
          </cell>
          <cell r="C1119" t="str">
            <v xml:space="preserve">UN    </v>
          </cell>
          <cell r="D1119" t="str">
            <v>30,57</v>
          </cell>
        </row>
        <row r="1120">
          <cell r="A1120">
            <v>39360</v>
          </cell>
          <cell r="B1120" t="str">
            <v>CARENAGEM /TAMPA, EM PLASTICO, COR BRANCA, UTILIZADO EM KIT CHASSI METALICO PARA INSTALACAO HIDRAULICA DE TANQUE COM MAQUINA DE LAVAR ROUPA, LARGURA *360* MM X ALTURA *470* MM (COM FUROS E DEMAIS ENCAIXES)</v>
          </cell>
          <cell r="C1120" t="str">
            <v xml:space="preserve">UN    </v>
          </cell>
          <cell r="D1120" t="str">
            <v>27,79</v>
          </cell>
        </row>
        <row r="1121">
          <cell r="A1121">
            <v>10710</v>
          </cell>
          <cell r="B1121" t="str">
            <v>CARPETE DE NYLON EM MANTA PARA TRAFEGO COMERCIAL PESADO, E = 6 A 7 MM (INSTALADO)</v>
          </cell>
          <cell r="C1121" t="str">
            <v xml:space="preserve">M2    </v>
          </cell>
          <cell r="D1121" t="str">
            <v>119,40</v>
          </cell>
        </row>
        <row r="1122">
          <cell r="A1122">
            <v>10709</v>
          </cell>
          <cell r="B1122" t="str">
            <v>CARPETE DE NYLON EM MANTA PARA TRAFEGO COMERCIAL PESADO, E = 9 A 10 MM (INSTALADO)</v>
          </cell>
          <cell r="C1122" t="str">
            <v xml:space="preserve">M2    </v>
          </cell>
          <cell r="D1122" t="str">
            <v>146,69</v>
          </cell>
        </row>
        <row r="1123">
          <cell r="A1123">
            <v>39636</v>
          </cell>
          <cell r="B1123" t="str">
            <v>CARPETE DE NYLON EM PLACAS 50 X 50 CM PARA TRAFEGO COMERCIAL PESADO, E = 6,5 MM (INSTALADO)</v>
          </cell>
          <cell r="C1123" t="str">
            <v xml:space="preserve">M2    </v>
          </cell>
          <cell r="D1123" t="str">
            <v>149,79</v>
          </cell>
        </row>
        <row r="1124">
          <cell r="A1124">
            <v>10708</v>
          </cell>
          <cell r="B1124" t="str">
            <v>CARPETE DE POLIESTER EM MANTA PARA TRAFEGO COMERCIAL PESADO, E = 4 A 5 MM (INSTALADO)</v>
          </cell>
          <cell r="C1124" t="str">
            <v xml:space="preserve">M2    </v>
          </cell>
          <cell r="D1124" t="str">
            <v>46,22</v>
          </cell>
        </row>
        <row r="1125">
          <cell r="A1125">
            <v>39635</v>
          </cell>
          <cell r="B1125" t="str">
            <v>CARPETE DE POLIPROPILENO EM MANTA PARA TRAFEGO COMERCIAL MEDIO, E = 5 A 6 MM (INSTALADO)</v>
          </cell>
          <cell r="C1125" t="str">
            <v xml:space="preserve">M2    </v>
          </cell>
          <cell r="D1125" t="str">
            <v>78,69</v>
          </cell>
        </row>
        <row r="1126">
          <cell r="A1126">
            <v>6117</v>
          </cell>
          <cell r="B1126" t="str">
            <v>CARPINTEIRO AUXILIAR</v>
          </cell>
          <cell r="C1126" t="str">
            <v xml:space="preserve">H     </v>
          </cell>
          <cell r="D1126" t="str">
            <v>10,44</v>
          </cell>
        </row>
        <row r="1127">
          <cell r="A1127">
            <v>40913</v>
          </cell>
          <cell r="B1127" t="str">
            <v>CARPINTEIRO AUXILIAR (MENSALISTA)</v>
          </cell>
          <cell r="C1127" t="str">
            <v xml:space="preserve">MES   </v>
          </cell>
          <cell r="D1127" t="str">
            <v>1.819,97</v>
          </cell>
        </row>
        <row r="1128">
          <cell r="A1128">
            <v>1214</v>
          </cell>
          <cell r="B1128" t="str">
            <v>CARPINTEIRO DE ESQUADRIAS</v>
          </cell>
          <cell r="C1128" t="str">
            <v xml:space="preserve">H     </v>
          </cell>
          <cell r="D1128" t="str">
            <v>13,25</v>
          </cell>
        </row>
        <row r="1129">
          <cell r="A1129">
            <v>40915</v>
          </cell>
          <cell r="B1129" t="str">
            <v>CARPINTEIRO DE ESQUADRIAS (MENSALISTA)</v>
          </cell>
          <cell r="C1129" t="str">
            <v xml:space="preserve">MES   </v>
          </cell>
          <cell r="D1129" t="str">
            <v>2.309,15</v>
          </cell>
        </row>
        <row r="1130">
          <cell r="A1130">
            <v>1213</v>
          </cell>
          <cell r="B1130" t="str">
            <v>CARPINTEIRO DE FORMAS</v>
          </cell>
          <cell r="C1130" t="str">
            <v xml:space="preserve">H     </v>
          </cell>
          <cell r="D1130" t="str">
            <v>13,26</v>
          </cell>
        </row>
        <row r="1131">
          <cell r="A1131">
            <v>40914</v>
          </cell>
          <cell r="B1131" t="str">
            <v>CARPINTEIRO DE FORMAS (MENSALISTA)</v>
          </cell>
          <cell r="C1131" t="str">
            <v xml:space="preserve">MES   </v>
          </cell>
          <cell r="D1131" t="str">
            <v>2.310,04</v>
          </cell>
        </row>
        <row r="1132">
          <cell r="A1132">
            <v>5091</v>
          </cell>
          <cell r="B1132" t="str">
            <v>CARRANCA PARA JANELA VENEZIANA DE ABRIR, EM LATAO CROMADO, SIMPLES, PARA APARAFUSAR NA PAREDE</v>
          </cell>
          <cell r="C1132" t="str">
            <v xml:space="preserve">UN    </v>
          </cell>
          <cell r="D1132" t="str">
            <v>17,82</v>
          </cell>
        </row>
        <row r="1133">
          <cell r="A1133">
            <v>14615</v>
          </cell>
          <cell r="B1133" t="str">
            <v>CARRINHO COM 2 PNEUS PARA TRANSPORTAR TUBO CONCRETO, ALTURA ATE 1,0 M E DIAMETRO ATE 1000MM, COM ESTRUTURA EM PERFIL OU TUBO METALICO</v>
          </cell>
          <cell r="C1133" t="str">
            <v xml:space="preserve">UN    </v>
          </cell>
          <cell r="D1133" t="str">
            <v>3.675,16</v>
          </cell>
        </row>
        <row r="1134">
          <cell r="A1134">
            <v>2711</v>
          </cell>
          <cell r="B1134" t="str">
            <v>CARRINHO DE MAO DE ACO CAPACIDADE 50 A 60 L, PNEU COM CAMARA</v>
          </cell>
          <cell r="C1134" t="str">
            <v xml:space="preserve">UN    </v>
          </cell>
          <cell r="D1134" t="str">
            <v>170,50</v>
          </cell>
        </row>
        <row r="1135">
          <cell r="A1135">
            <v>37727</v>
          </cell>
          <cell r="B1135" t="str">
            <v>CARROCERIA FIXA ABERTA DE MADEIRA PARA TRANSPORTE GERAL DE CARGA SECA DIMENSOES APROXIMADAS 2,25 X 4,10 X 0,50 M (INCLUI MONTAGEM, NAO INCLUI CAMINHAO)</v>
          </cell>
          <cell r="C1135" t="str">
            <v xml:space="preserve">UN    </v>
          </cell>
          <cell r="D1135" t="str">
            <v>14.700,00</v>
          </cell>
        </row>
        <row r="1136">
          <cell r="A1136">
            <v>37728</v>
          </cell>
          <cell r="B1136" t="str">
            <v>CARROCERIA FIXA ABERTA DE MADEIRA PARA TRANSPORTE GERAL DE CARGA SECA DIMENSOES APROXIMADAS 2,5 X 5,5 X 0,50 M (INCLUI MONTAGEM, NAO INCLUI CAMINHAO)</v>
          </cell>
          <cell r="C1136" t="str">
            <v xml:space="preserve">UN    </v>
          </cell>
          <cell r="D1136" t="str">
            <v>19.942,65</v>
          </cell>
        </row>
        <row r="1137">
          <cell r="A1137">
            <v>37729</v>
          </cell>
          <cell r="B1137" t="str">
            <v>CARROCERIA FIXA ABERTA DE MADEIRA PARA TRANSPORTE GERAL DE CARGA SECA DIMENSOES APROXIMADAS 2,5 X 6,00 X 0,50 M (INCLUI MONTAGEM, NAO INCLUI CAMINHAO)</v>
          </cell>
          <cell r="C1137" t="str">
            <v xml:space="preserve">UN    </v>
          </cell>
          <cell r="D1137" t="str">
            <v>21.587,41</v>
          </cell>
        </row>
        <row r="1138">
          <cell r="A1138">
            <v>37730</v>
          </cell>
          <cell r="B1138" t="str">
            <v>CARROCERIA FIXA ABERTA DE MADEIRA PARA TRANSPORTE GERAL DE CARGA SECA DIMENSOES APROXIMADAS 2,5 X 6,5 X 0,50 M (INCLUI MONTAGEM, NAO INCLUI CAMINHAO)</v>
          </cell>
          <cell r="C1138" t="str">
            <v xml:space="preserve">UN    </v>
          </cell>
          <cell r="D1138" t="str">
            <v>23.232,16</v>
          </cell>
        </row>
        <row r="1139">
          <cell r="A1139">
            <v>37731</v>
          </cell>
          <cell r="B1139" t="str">
            <v>CARROCERIA FIXA ABERTA DE MADEIRA PARA TRANSPORTE GERAL DE CARGA SECA DIMENSOES APROXIMADAS 2,5 X 7,00 X 0,50 M (INCLUI MONTAGEM, NAO INCLUI CAMINHAO)</v>
          </cell>
          <cell r="C1139" t="str">
            <v xml:space="preserve">UN    </v>
          </cell>
          <cell r="D1139" t="str">
            <v>24.876,92</v>
          </cell>
        </row>
        <row r="1140">
          <cell r="A1140">
            <v>37732</v>
          </cell>
          <cell r="B1140" t="str">
            <v>CARROCERIA FIXA ABERTA DE MADEIRA PARA TRANSPORTE GERAL DE CARGA SECA DIMENSOES APROXIMADAS 2,5 X 7,5 X 0,50 M (INCLUI MONTAGEM, NAO INCLUI CAMINHAO)</v>
          </cell>
          <cell r="C1140" t="str">
            <v xml:space="preserve">UN    </v>
          </cell>
          <cell r="D1140" t="str">
            <v>28.372,02</v>
          </cell>
        </row>
        <row r="1141">
          <cell r="A1141">
            <v>42250</v>
          </cell>
          <cell r="B1141" t="str">
            <v>CARVAO ANTRACITO PARA FILTRO, GRAO VARIANDO DE 0,8 ATE 1,1 MM, COEFICIENTE DE UNIFORMIDADE MENOR QUE 1,7 MM</v>
          </cell>
          <cell r="C1141" t="str">
            <v xml:space="preserve">T     </v>
          </cell>
          <cell r="D1141" t="str">
            <v>2.406,12</v>
          </cell>
        </row>
        <row r="1142">
          <cell r="A1142">
            <v>42256</v>
          </cell>
          <cell r="B1142" t="str">
            <v>CARVAO ANTRACITO PARA FILTRO, GRAO VARIANDO DE 0,8 ATE 1,1 MM, COEFICIENTE DE UNIFORMIDADE MENOR QUE 1,7 MM (DISTRIBUIDOR)</v>
          </cell>
          <cell r="C1142" t="str">
            <v xml:space="preserve">KG    </v>
          </cell>
          <cell r="D1142" t="str">
            <v>6,77</v>
          </cell>
        </row>
        <row r="1143">
          <cell r="A1143">
            <v>4743</v>
          </cell>
          <cell r="B1143" t="str">
            <v>CASCALHO DE CAVA</v>
          </cell>
          <cell r="C1143" t="str">
            <v xml:space="preserve">M3    </v>
          </cell>
          <cell r="D1143" t="str">
            <v>52,20</v>
          </cell>
        </row>
        <row r="1144">
          <cell r="A1144">
            <v>4744</v>
          </cell>
          <cell r="B1144" t="str">
            <v>CASCALHO DE RIO</v>
          </cell>
          <cell r="C1144" t="str">
            <v xml:space="preserve">M3    </v>
          </cell>
          <cell r="D1144" t="str">
            <v>83,52</v>
          </cell>
        </row>
        <row r="1145">
          <cell r="A1145">
            <v>4745</v>
          </cell>
          <cell r="B1145" t="str">
            <v>CASCALHO LAVADO</v>
          </cell>
          <cell r="C1145" t="str">
            <v xml:space="preserve">M3    </v>
          </cell>
          <cell r="D1145" t="str">
            <v>100,17</v>
          </cell>
        </row>
        <row r="1146">
          <cell r="A1146">
            <v>36496</v>
          </cell>
          <cell r="B1146" t="str">
            <v>CAVALETE PARA TALHA COM ESTRUTURA EM TUBO METALICO ALTURA MINIMA 3,2 M EQUIPADO COM RODAS DE BORRACHA PARA MOVIMENTACAO DE TUBOS DE CONCRETO NA CENTRAL DE PREMOLDADOS COM CAPACIDADE DE CARGA DE 3 TONELADAS</v>
          </cell>
          <cell r="C1146" t="str">
            <v xml:space="preserve">UN    </v>
          </cell>
          <cell r="D1146" t="str">
            <v>9.331,17</v>
          </cell>
        </row>
        <row r="1147">
          <cell r="A1147">
            <v>10630</v>
          </cell>
          <cell r="B1147" t="str">
            <v>CAVALO MECANICO TRACAO 4X2, PESO BRUTO TOTAL COMBINADO 49000 KG, CAPACIDADE MAXIMA DE TRACAO *66000* KG, POTENCIA *360* CV (INCLUI CABINE E CHASSI, NAO INCLUI SEMIRREBOQUE)</v>
          </cell>
          <cell r="C1147" t="str">
            <v xml:space="preserve">UN    </v>
          </cell>
          <cell r="D1147" t="str">
            <v>511.853,54</v>
          </cell>
        </row>
        <row r="1148">
          <cell r="A1148">
            <v>37762</v>
          </cell>
          <cell r="B1148" t="str">
            <v>CAVALO MECANICO TRACAO 4X2, PESO BRUTO TOTAL 16000 KG, CAPACIDADE MAXIMA DE TRACAO *36000* KG, DISTANCIA ENTRE EIXOS *3,56* M, POTENCIA *286* CV (INCLUI CABINE E CHASSI, NAO INCLUI SEMIRREBOQUE)</v>
          </cell>
          <cell r="C1148" t="str">
            <v xml:space="preserve">UN    </v>
          </cell>
          <cell r="D1148" t="str">
            <v>438.985,59</v>
          </cell>
        </row>
        <row r="1149">
          <cell r="A1149">
            <v>37763</v>
          </cell>
          <cell r="B1149" t="str">
            <v>CAVALO MECANICO TRACAO 4X2, PESO BRUTO TOTAL 16000 KG, CAPACIDADE MAXIMA DE TRACAO *45000* KG, DISTANCIA ENTRE EIXOS *3,56* M, POTENCIA *330* CV (INCLUI CABINE E CHASSI, NAO INCLUI SEMIRREBOQUE)</v>
          </cell>
          <cell r="C1149" t="str">
            <v xml:space="preserve">UN    </v>
          </cell>
          <cell r="D1149" t="str">
            <v>444.317,32</v>
          </cell>
        </row>
        <row r="1150">
          <cell r="A1150">
            <v>41992</v>
          </cell>
          <cell r="B1150" t="str">
            <v>CAVALO MECANICO TRACAO 4X2, PESO BRUTO TOTAL 16000 KG, CAPACIDADE MAXIMA DE TRACAO *80000* KG, POTENCIA *380* CV (INCLUI CABINE E CHASSI, NAO INCLUI SEMIRREBOQUE)</v>
          </cell>
          <cell r="C1150" t="str">
            <v xml:space="preserve">UN    </v>
          </cell>
          <cell r="D1150" t="str">
            <v>505.100,00</v>
          </cell>
        </row>
        <row r="1151">
          <cell r="A1151">
            <v>13215</v>
          </cell>
          <cell r="B1151" t="str">
            <v>CAVALO MECANICO TRACAO 6X2, PESO BRUTO TOTAL COMBINADO 56000 KG, CAPACIDADE MAXIMA DE TRACAO *66000* KG, POTENCIA *360* CV (INCLUI CABINE E CHASSI, NAO INCLUI SEMIRREBOQUE)</v>
          </cell>
          <cell r="C1151" t="str">
            <v xml:space="preserve">UN    </v>
          </cell>
          <cell r="D1151" t="str">
            <v>619.378,36</v>
          </cell>
        </row>
        <row r="1152">
          <cell r="A1152">
            <v>4235</v>
          </cell>
          <cell r="B1152" t="str">
            <v>CAVOUQUEIRO OU OPERADOR DE PERFURATRIZ / ROMPEDOR</v>
          </cell>
          <cell r="C1152" t="str">
            <v xml:space="preserve">H     </v>
          </cell>
          <cell r="D1152" t="str">
            <v>10,03</v>
          </cell>
        </row>
        <row r="1153">
          <cell r="A1153">
            <v>40976</v>
          </cell>
          <cell r="B1153" t="str">
            <v>CAVOUQUEIRO OU OPERADOR DE PERFURATRIZ / ROMPEDOR (MENSALISTA)</v>
          </cell>
          <cell r="C1153" t="str">
            <v xml:space="preserve">MES   </v>
          </cell>
          <cell r="D1153" t="str">
            <v>1.747,24</v>
          </cell>
        </row>
        <row r="1154">
          <cell r="A1154">
            <v>39013</v>
          </cell>
          <cell r="B1154" t="str">
            <v>CENTRALIZADOR DE BARRA DE ACO (CHUMBADOR TIPO CARAMBOLA), PARA ACO ATE 20 MM</v>
          </cell>
          <cell r="C1154" t="str">
            <v xml:space="preserve">UN    </v>
          </cell>
          <cell r="D1154" t="str">
            <v>1,22</v>
          </cell>
        </row>
        <row r="1155">
          <cell r="A1155">
            <v>43091</v>
          </cell>
          <cell r="B1155" t="str">
            <v>CENTRO DE MEDICAO AGRUPADA, EM POLICARBONATO / PVC, COM 12 MEDIDORES E PROTECAO GERAL (INCLUI BARRAMENTO, DISJUNTORES E ACESSORIOS DE FIXACAO) (PADRAO CONCESSIONARIA LOCAL)</v>
          </cell>
          <cell r="C1155" t="str">
            <v xml:space="preserve">UN    </v>
          </cell>
          <cell r="D1155" t="str">
            <v>4.599,54</v>
          </cell>
        </row>
        <row r="1156">
          <cell r="A1156">
            <v>43092</v>
          </cell>
          <cell r="B1156" t="str">
            <v>CENTRO DE MEDICAO AGRUPADA, EM POLICARBONATO / PVC, COM 16 MEDIDORES E PROTECAO GERAL (INCLUI BARRAMENTO, DISJUNTORES E ACESSORIOS DE FIXACAO) (PADRAO CONCESSIONARIA LOCAL)</v>
          </cell>
          <cell r="C1156" t="str">
            <v xml:space="preserve">UN    </v>
          </cell>
          <cell r="D1156" t="str">
            <v>6.132,72</v>
          </cell>
        </row>
        <row r="1157">
          <cell r="A1157">
            <v>43089</v>
          </cell>
          <cell r="B1157" t="str">
            <v>CENTRO DE MEDICAO AGRUPADA, EM POLICARBONATO / PVC, COM 4 MEDIDORES E PROTECAO GERAL (INCLUI BARRAMENTO, DISJUNTORES E ACESSORIOS DE FIXACAO) (PADRAO CONCESSIONARIA LOCAL)</v>
          </cell>
          <cell r="C1157" t="str">
            <v xml:space="preserve">UN    </v>
          </cell>
          <cell r="D1157" t="str">
            <v>1.068,80</v>
          </cell>
        </row>
        <row r="1158">
          <cell r="A1158">
            <v>43090</v>
          </cell>
          <cell r="B1158" t="str">
            <v>CENTRO DE MEDICAO AGRUPADA, EM POLICARBONATO / PVC, COM 8 MEDIDORES E PROTECAO GERAL (INCLUI BARRAMENTO, DISJUNTORES E ACESSORIOS DE FIXACAO) (PADRAO CONCESSIONARIA LOCAL)</v>
          </cell>
          <cell r="C1158" t="str">
            <v xml:space="preserve">UN    </v>
          </cell>
          <cell r="D1158" t="str">
            <v>2.358,73</v>
          </cell>
        </row>
        <row r="1159">
          <cell r="A1159">
            <v>41967</v>
          </cell>
          <cell r="B1159" t="str">
            <v>CERA  LIQUIDA</v>
          </cell>
          <cell r="C1159" t="str">
            <v xml:space="preserve">L     </v>
          </cell>
          <cell r="D1159" t="str">
            <v>7,05</v>
          </cell>
        </row>
        <row r="1160">
          <cell r="A1160">
            <v>12760</v>
          </cell>
          <cell r="B1160" t="str">
            <v>CHAPA ACO INOX AISI 304 NUMERO 4 (E = 6 MM), ACABAMENTO NUMERO 1 (LAMINADO A QUENTE, FOSCO)</v>
          </cell>
          <cell r="C1160" t="str">
            <v xml:space="preserve">M2    </v>
          </cell>
          <cell r="D1160" t="str">
            <v>1.162,41</v>
          </cell>
        </row>
        <row r="1161">
          <cell r="A1161">
            <v>12759</v>
          </cell>
          <cell r="B1161" t="str">
            <v>CHAPA ACO INOX AISI 304 NUMERO 9 (E = 4 MM), ACABAMENTO NUMERO 1 (LAMINADO A QUENTE, FOSCO)</v>
          </cell>
          <cell r="C1161" t="str">
            <v xml:space="preserve">M2    </v>
          </cell>
          <cell r="D1161" t="str">
            <v>774,93</v>
          </cell>
        </row>
        <row r="1162">
          <cell r="A1162">
            <v>43105</v>
          </cell>
          <cell r="B1162" t="str">
            <v>CHAPA DE ACO CARBONO GALVANIZADA, PERFURADA (GRADE FUROS) E = 1,5 MM, DIAMETRO DO FURO = 9,52 MM (FUROS ALTERNADOS HORIZ.)</v>
          </cell>
          <cell r="C1162" t="str">
            <v xml:space="preserve">KG    </v>
          </cell>
          <cell r="D1162" t="str">
            <v>29,38</v>
          </cell>
        </row>
        <row r="1163">
          <cell r="A1163">
            <v>40424</v>
          </cell>
          <cell r="B1163" t="str">
            <v>CHAPA DE ACO CARBONO LAMINADO A QUENTE, QUALIDADE ESTRUTURAL, BITOLA 3/16", E =4,75 MM (37,29 KG/M2)</v>
          </cell>
          <cell r="C1163" t="str">
            <v xml:space="preserve">KG    </v>
          </cell>
          <cell r="D1163" t="str">
            <v>7,46</v>
          </cell>
        </row>
        <row r="1164">
          <cell r="A1164">
            <v>1325</v>
          </cell>
          <cell r="B1164" t="str">
            <v>CHAPA DE ACO FINA A FRIO BITOLA MSG 20, E = 0,90 MM (7,20 KG/M2)</v>
          </cell>
          <cell r="C1164" t="str">
            <v xml:space="preserve">KG    </v>
          </cell>
          <cell r="D1164" t="str">
            <v>8,17</v>
          </cell>
        </row>
        <row r="1165">
          <cell r="A1165">
            <v>1327</v>
          </cell>
          <cell r="B1165" t="str">
            <v>CHAPA DE ACO FINA A FRIO BITOLA MSG 24, E = 0,60 MM (4,80 KG/M2)</v>
          </cell>
          <cell r="C1165" t="str">
            <v xml:space="preserve">KG    </v>
          </cell>
          <cell r="D1165" t="str">
            <v>8,70</v>
          </cell>
        </row>
        <row r="1166">
          <cell r="A1166">
            <v>1328</v>
          </cell>
          <cell r="B1166" t="str">
            <v>CHAPA DE ACO FINA A FRIO BITOLA MSG 26, E = 0,45 MM (3,60 KG/M2)</v>
          </cell>
          <cell r="C1166" t="str">
            <v xml:space="preserve">KG    </v>
          </cell>
          <cell r="D1166" t="str">
            <v>8,19</v>
          </cell>
        </row>
        <row r="1167">
          <cell r="A1167">
            <v>1321</v>
          </cell>
          <cell r="B1167" t="str">
            <v>CHAPA DE ACO FINA A QUENTE BITOLA MSG 13, E = 2,25 MM (18,00 KG/M2)</v>
          </cell>
          <cell r="C1167" t="str">
            <v xml:space="preserve">KG    </v>
          </cell>
          <cell r="D1167" t="str">
            <v>7,59</v>
          </cell>
        </row>
        <row r="1168">
          <cell r="A1168">
            <v>1318</v>
          </cell>
          <cell r="B1168" t="str">
            <v>CHAPA DE ACO FINA A QUENTE BITOLA MSG 14, E = 2,00 MM (16,0 KG/M2)</v>
          </cell>
          <cell r="C1168" t="str">
            <v xml:space="preserve">KG    </v>
          </cell>
          <cell r="D1168" t="str">
            <v>7,59</v>
          </cell>
        </row>
        <row r="1169">
          <cell r="A1169">
            <v>1322</v>
          </cell>
          <cell r="B1169" t="str">
            <v>CHAPA DE ACO FINA A QUENTE BITOLA MSG 16, E = 1,50 MM (12,00 KG/M2)</v>
          </cell>
          <cell r="C1169" t="str">
            <v xml:space="preserve">KG    </v>
          </cell>
          <cell r="D1169" t="str">
            <v>8,02</v>
          </cell>
        </row>
        <row r="1170">
          <cell r="A1170">
            <v>1323</v>
          </cell>
          <cell r="B1170" t="str">
            <v>CHAPA DE ACO FINA A QUENTE BITOLA MSG 18, E = 1,20 MM (9,60 KG/M2)</v>
          </cell>
          <cell r="C1170" t="str">
            <v xml:space="preserve">KG    </v>
          </cell>
          <cell r="D1170" t="str">
            <v>8,02</v>
          </cell>
        </row>
        <row r="1171">
          <cell r="A1171">
            <v>1319</v>
          </cell>
          <cell r="B1171" t="str">
            <v>CHAPA DE ACO FINA A QUENTE BITOLA MSG 3/16 ", E = 4,75 MM (38,00 KG/M2)</v>
          </cell>
          <cell r="C1171" t="str">
            <v xml:space="preserve">KG    </v>
          </cell>
          <cell r="D1171" t="str">
            <v>6,76</v>
          </cell>
        </row>
        <row r="1172">
          <cell r="A1172">
            <v>11026</v>
          </cell>
          <cell r="B1172" t="str">
            <v>CHAPA DE ACO GALVANIZADA BITOLA GSG 14, E = 1,95 MM (15,60 KG/M2)</v>
          </cell>
          <cell r="C1172" t="str">
            <v xml:space="preserve">KG    </v>
          </cell>
          <cell r="D1172" t="str">
            <v>9,30</v>
          </cell>
        </row>
        <row r="1173">
          <cell r="A1173">
            <v>11027</v>
          </cell>
          <cell r="B1173" t="str">
            <v>CHAPA DE ACO GALVANIZADA BITOLA GSG 16, E = 1,55 MM (12,40 KG/M2)</v>
          </cell>
          <cell r="C1173" t="str">
            <v xml:space="preserve">KG    </v>
          </cell>
          <cell r="D1173" t="str">
            <v>9,68</v>
          </cell>
        </row>
        <row r="1174">
          <cell r="A1174">
            <v>11046</v>
          </cell>
          <cell r="B1174" t="str">
            <v>CHAPA DE ACO GALVANIZADA BITOLA GSG 18, E = 1,25 MM (10,00 KG/M2)</v>
          </cell>
          <cell r="C1174" t="str">
            <v xml:space="preserve">KG    </v>
          </cell>
          <cell r="D1174" t="str">
            <v>9,27</v>
          </cell>
        </row>
        <row r="1175">
          <cell r="A1175">
            <v>11047</v>
          </cell>
          <cell r="B1175" t="str">
            <v>CHAPA DE ACO GALVANIZADA BITOLA GSG 19, E = 1,11 MM (8,88 KG/M2)</v>
          </cell>
          <cell r="C1175" t="str">
            <v xml:space="preserve">KG    </v>
          </cell>
          <cell r="D1175" t="str">
            <v>10,10</v>
          </cell>
        </row>
        <row r="1176">
          <cell r="A1176">
            <v>43668</v>
          </cell>
          <cell r="B1176" t="str">
            <v>CHAPA DE ACO GALVANIZADA BITOLA GSG 20, E = 0,95 MM (7,60 KG/M2)</v>
          </cell>
          <cell r="C1176" t="str">
            <v xml:space="preserve">KG    </v>
          </cell>
          <cell r="D1176" t="str">
            <v>8,92</v>
          </cell>
        </row>
        <row r="1177">
          <cell r="A1177">
            <v>11049</v>
          </cell>
          <cell r="B1177" t="str">
            <v>CHAPA DE ACO GALVANIZADA BITOLA GSG 22, E = 0,80 MM (6,40 KG/M2)</v>
          </cell>
          <cell r="C1177" t="str">
            <v xml:space="preserve">KG    </v>
          </cell>
          <cell r="D1177" t="str">
            <v>9,66</v>
          </cell>
        </row>
        <row r="1178">
          <cell r="A1178">
            <v>43106</v>
          </cell>
          <cell r="B1178" t="str">
            <v>CHAPA DE ACO GALVANIZADA BITOLA GSG 24, E = 0,64 (5,12 KG/M2)</v>
          </cell>
          <cell r="C1178" t="str">
            <v xml:space="preserve">KG    </v>
          </cell>
          <cell r="D1178" t="str">
            <v>9,72</v>
          </cell>
        </row>
        <row r="1179">
          <cell r="A1179">
            <v>11051</v>
          </cell>
          <cell r="B1179" t="str">
            <v>CHAPA DE ACO GALVANIZADA BITOLA GSG 26, E = 0,50 MM (4,00 KG/M2)</v>
          </cell>
          <cell r="C1179" t="str">
            <v xml:space="preserve">KG    </v>
          </cell>
          <cell r="D1179" t="str">
            <v>10,14</v>
          </cell>
        </row>
        <row r="1180">
          <cell r="A1180">
            <v>11061</v>
          </cell>
          <cell r="B1180" t="str">
            <v>CHAPA DE ACO GALVANIZADA BITOLA GSG 30, E = 0,35 MM (2,80 KG/M2)</v>
          </cell>
          <cell r="C1180" t="str">
            <v xml:space="preserve">KG    </v>
          </cell>
          <cell r="D1180" t="str">
            <v>12,17</v>
          </cell>
        </row>
        <row r="1181">
          <cell r="A1181">
            <v>43667</v>
          </cell>
          <cell r="B1181" t="str">
            <v>CHAPA DE ACO GROSSA, ASTM A36, E = 1 " (25,40 MM) 199,18 KG/M2</v>
          </cell>
          <cell r="C1181" t="str">
            <v xml:space="preserve">KG    </v>
          </cell>
          <cell r="D1181" t="str">
            <v>8,84</v>
          </cell>
        </row>
        <row r="1182">
          <cell r="A1182">
            <v>1333</v>
          </cell>
          <cell r="B1182" t="str">
            <v>CHAPA DE ACO GROSSA, ASTM A36, E = 1/2 " (12,70 MM) 99,59 KG/M2</v>
          </cell>
          <cell r="C1182" t="str">
            <v xml:space="preserve">KG    </v>
          </cell>
          <cell r="D1182" t="str">
            <v>7,36</v>
          </cell>
        </row>
        <row r="1183">
          <cell r="A1183">
            <v>1330</v>
          </cell>
          <cell r="B1183" t="str">
            <v>CHAPA DE ACO GROSSA, ASTM A36, E = 1/4 " (6,35 MM) 49,79 KG/M2</v>
          </cell>
          <cell r="C1183" t="str">
            <v xml:space="preserve">KG    </v>
          </cell>
          <cell r="D1183" t="str">
            <v>7,30</v>
          </cell>
        </row>
        <row r="1184">
          <cell r="A1184">
            <v>10957</v>
          </cell>
          <cell r="B1184" t="str">
            <v>CHAPA DE ACO GROSSA, ASTM A36, E = 3/4 " (19,05 MM) 149,39 KG/M2</v>
          </cell>
          <cell r="C1184" t="str">
            <v xml:space="preserve">KG    </v>
          </cell>
          <cell r="D1184" t="str">
            <v>8,41</v>
          </cell>
        </row>
        <row r="1185">
          <cell r="A1185">
            <v>1332</v>
          </cell>
          <cell r="B1185" t="str">
            <v>CHAPA DE ACO GROSSA, ASTM A36, E = 3/8 " (9,53 MM) 74,69 KG/M2</v>
          </cell>
          <cell r="C1185" t="str">
            <v xml:space="preserve">KG    </v>
          </cell>
          <cell r="D1185" t="str">
            <v>7,48</v>
          </cell>
        </row>
        <row r="1186">
          <cell r="A1186">
            <v>1334</v>
          </cell>
          <cell r="B1186" t="str">
            <v>CHAPA DE ACO GROSSA, ASTM A36, E = 5/8 " (15,88 MM) 124,49 KG/M2</v>
          </cell>
          <cell r="C1186" t="str">
            <v xml:space="preserve">KG    </v>
          </cell>
          <cell r="D1186" t="str">
            <v>8,30</v>
          </cell>
        </row>
        <row r="1187">
          <cell r="A1187">
            <v>1335</v>
          </cell>
          <cell r="B1187" t="str">
            <v>CHAPA DE ACO GROSSA, ASTM A36, E = 7/8 " (22,23 MM) 174,28 KG/M2</v>
          </cell>
          <cell r="C1187" t="str">
            <v xml:space="preserve">KG    </v>
          </cell>
          <cell r="D1187" t="str">
            <v>8,57</v>
          </cell>
        </row>
        <row r="1188">
          <cell r="A1188">
            <v>40425</v>
          </cell>
          <cell r="B1188" t="str">
            <v>CHAPA DE ACO GROSSA, SAE 1020, BITOLA 1/4", E = 6,35 MM (49,85 KG/M2)</v>
          </cell>
          <cell r="C1188" t="str">
            <v xml:space="preserve">KG    </v>
          </cell>
          <cell r="D1188" t="str">
            <v>7,34</v>
          </cell>
        </row>
        <row r="1189">
          <cell r="A1189">
            <v>1337</v>
          </cell>
          <cell r="B1189" t="str">
            <v>CHAPA DE ACO XADREZ PARA PISOS, E = 1/4 " (6,30 MM) 54,53 KG/M2</v>
          </cell>
          <cell r="C1189" t="str">
            <v xml:space="preserve">KG    </v>
          </cell>
          <cell r="D1189" t="str">
            <v>8,41</v>
          </cell>
        </row>
        <row r="1190">
          <cell r="A1190">
            <v>1338</v>
          </cell>
          <cell r="B1190" t="str">
            <v>CHAPA DE LAMINADO MELAMINICO, LISO BRILHANTE, DE *1,25 X 3,08* M, E = 0,8 MM</v>
          </cell>
          <cell r="C1190" t="str">
            <v xml:space="preserve">M2    </v>
          </cell>
          <cell r="D1190" t="str">
            <v>31,16</v>
          </cell>
        </row>
        <row r="1191">
          <cell r="A1191">
            <v>1340</v>
          </cell>
          <cell r="B1191" t="str">
            <v>CHAPA DE LAMINADO MELAMINICO, LISO FOSCO, DE *1,25 X 3,08* M, E = 0,8 MM</v>
          </cell>
          <cell r="C1191" t="str">
            <v xml:space="preserve">M2    </v>
          </cell>
          <cell r="D1191" t="str">
            <v>36,02</v>
          </cell>
        </row>
        <row r="1192">
          <cell r="A1192">
            <v>1341</v>
          </cell>
          <cell r="B1192" t="str">
            <v>CHAPA DE LAMINADO MELAMINICO, TEXTURIZADO, DE *1,25 X 3,08* M, E = 0,8 MM</v>
          </cell>
          <cell r="C1192" t="str">
            <v xml:space="preserve">M2    </v>
          </cell>
          <cell r="D1192" t="str">
            <v>34,69</v>
          </cell>
        </row>
        <row r="1193">
          <cell r="A1193">
            <v>11134</v>
          </cell>
          <cell r="B1193" t="str">
            <v>CHAPA DE MADEIRA COMPENSADA NAVAL (COM COLA FENOLICA), E = 10 MM, DE *1,60 X 2,20* M</v>
          </cell>
          <cell r="C1193" t="str">
            <v xml:space="preserve">M2    </v>
          </cell>
          <cell r="D1193" t="str">
            <v>36,93</v>
          </cell>
        </row>
        <row r="1194">
          <cell r="A1194">
            <v>11135</v>
          </cell>
          <cell r="B1194" t="str">
            <v>CHAPA DE MADEIRA COMPENSADA NAVAL (COM COLA FENOLICA), E = 12 MM, DE *1,60 X 2,20* M</v>
          </cell>
          <cell r="C1194" t="str">
            <v xml:space="preserve">M2    </v>
          </cell>
          <cell r="D1194" t="str">
            <v>45,02</v>
          </cell>
        </row>
        <row r="1195">
          <cell r="A1195">
            <v>11136</v>
          </cell>
          <cell r="B1195" t="str">
            <v>CHAPA DE MADEIRA COMPENSADA NAVAL (COM COLA FENOLICA), E = 15 MM, DE *1,60 X 2,20* M</v>
          </cell>
          <cell r="C1195" t="str">
            <v xml:space="preserve">M2    </v>
          </cell>
          <cell r="D1195" t="str">
            <v>48,69</v>
          </cell>
        </row>
        <row r="1196">
          <cell r="A1196">
            <v>34743</v>
          </cell>
          <cell r="B1196" t="str">
            <v>CHAPA DE MADEIRA COMPENSADA NAVAL (COM COLA FENOLICA), E = 18 MM, DE *1,60 X 2,20* M</v>
          </cell>
          <cell r="C1196" t="str">
            <v xml:space="preserve">M2    </v>
          </cell>
          <cell r="D1196" t="str">
            <v>61,99</v>
          </cell>
        </row>
        <row r="1197">
          <cell r="A1197">
            <v>11137</v>
          </cell>
          <cell r="B1197" t="str">
            <v>CHAPA DE MADEIRA COMPENSADA NAVAL (COM COLA FENOLICA), E = 20 MM, DE *1,60 X 2,20* M</v>
          </cell>
          <cell r="C1197" t="str">
            <v xml:space="preserve">M2    </v>
          </cell>
          <cell r="D1197" t="str">
            <v>69,13</v>
          </cell>
        </row>
        <row r="1198">
          <cell r="A1198">
            <v>34745</v>
          </cell>
          <cell r="B1198" t="str">
            <v>CHAPA DE MADEIRA COMPENSADA NAVAL (COM COLA FENOLICA), E = 25 MM, DE *1,60 X 2,20* M</v>
          </cell>
          <cell r="C1198" t="str">
            <v xml:space="preserve">M2    </v>
          </cell>
          <cell r="D1198" t="str">
            <v>78,78</v>
          </cell>
        </row>
        <row r="1199">
          <cell r="A1199">
            <v>34746</v>
          </cell>
          <cell r="B1199" t="str">
            <v>CHAPA DE MADEIRA COMPENSADA NAVAL (COM COLA FENOLICA), E = 4 MM, DE *1,60 X 2,20* M</v>
          </cell>
          <cell r="C1199" t="str">
            <v xml:space="preserve">M2    </v>
          </cell>
          <cell r="D1199" t="str">
            <v>20,29</v>
          </cell>
        </row>
        <row r="1200">
          <cell r="A1200">
            <v>1360</v>
          </cell>
          <cell r="B1200" t="str">
            <v>CHAPA DE MADEIRA COMPENSADA NAVAL (COM COLA FENOLICA), E = 6 MM, DE *1,60 X 2,20* M</v>
          </cell>
          <cell r="C1200" t="str">
            <v xml:space="preserve">M2    </v>
          </cell>
          <cell r="D1200" t="str">
            <v>25,06</v>
          </cell>
        </row>
        <row r="1201">
          <cell r="A1201">
            <v>1346</v>
          </cell>
          <cell r="B1201" t="str">
            <v>CHAPA DE MADEIRA COMPENSADA PLASTIFICADA PARA FORMA DE CONCRETO, DE 2,20 x 1,10 M, E = 10 MM</v>
          </cell>
          <cell r="C1201" t="str">
            <v xml:space="preserve">M2    </v>
          </cell>
          <cell r="D1201" t="str">
            <v>30,43</v>
          </cell>
        </row>
        <row r="1202">
          <cell r="A1202">
            <v>1345</v>
          </cell>
          <cell r="B1202" t="str">
            <v>CHAPA DE MADEIRA COMPENSADA PLASTIFICADA PARA FORMA DE CONCRETO, DE 2,20 x 1,10 M, E = 18 MM</v>
          </cell>
          <cell r="C1202" t="str">
            <v xml:space="preserve">M2    </v>
          </cell>
          <cell r="D1202" t="str">
            <v>49,30</v>
          </cell>
        </row>
        <row r="1203">
          <cell r="A1203">
            <v>1347</v>
          </cell>
          <cell r="B1203" t="str">
            <v>CHAPA DE MADEIRA COMPENSADA PLASTIFICADA PARA FORMA DE CONCRETO, DE 2,20 X 1,10 M, E = 12 MM</v>
          </cell>
          <cell r="C1203" t="str">
            <v xml:space="preserve">M2    </v>
          </cell>
          <cell r="D1203" t="str">
            <v>36,36</v>
          </cell>
        </row>
        <row r="1204">
          <cell r="A1204">
            <v>1355</v>
          </cell>
          <cell r="B1204" t="str">
            <v>CHAPA DE MADEIRA COMPENSADA RESINADA PARA FORMA DE CONCRETO, DE *2,2 X 1,1* M, E = 14 MM</v>
          </cell>
          <cell r="C1204" t="str">
            <v xml:space="preserve">M2    </v>
          </cell>
          <cell r="D1204" t="str">
            <v>34,59</v>
          </cell>
        </row>
        <row r="1205">
          <cell r="A1205">
            <v>1358</v>
          </cell>
          <cell r="B1205" t="str">
            <v>CHAPA DE MADEIRA COMPENSADA RESINADA PARA FORMA DE CONCRETO, DE *2,2 X 1,1* M, E = 17 MM</v>
          </cell>
          <cell r="C1205" t="str">
            <v xml:space="preserve">M2    </v>
          </cell>
          <cell r="D1205" t="str">
            <v>40,07</v>
          </cell>
        </row>
        <row r="1206">
          <cell r="A1206">
            <v>34659</v>
          </cell>
          <cell r="B1206" t="str">
            <v>CHAPA DE MDF BRANCO LISO 1 FACE, E = 12 MM, DE *2,75 X 1,85* M</v>
          </cell>
          <cell r="C1206" t="str">
            <v xml:space="preserve">M2    </v>
          </cell>
          <cell r="D1206" t="str">
            <v>37,26</v>
          </cell>
        </row>
        <row r="1207">
          <cell r="A1207">
            <v>34514</v>
          </cell>
          <cell r="B1207" t="str">
            <v>CHAPA DE MDF BRANCO LISO 1 FACE, E = 15 MM, DE *2,75 X 1,85* M</v>
          </cell>
          <cell r="C1207" t="str">
            <v xml:space="preserve">M2    </v>
          </cell>
          <cell r="D1207" t="str">
            <v>41,27</v>
          </cell>
        </row>
        <row r="1208">
          <cell r="A1208">
            <v>34660</v>
          </cell>
          <cell r="B1208" t="str">
            <v>CHAPA DE MDF BRANCO LISO 1 FACE, E = 18 MM, DE *2,75 X 1,85* M</v>
          </cell>
          <cell r="C1208" t="str">
            <v xml:space="preserve">M2    </v>
          </cell>
          <cell r="D1208" t="str">
            <v>52,37</v>
          </cell>
        </row>
        <row r="1209">
          <cell r="A1209">
            <v>34661</v>
          </cell>
          <cell r="B1209" t="str">
            <v>CHAPA DE MDF BRANCO LISO 1 FACE, E = 25 MM, DE *2,75 X 1,85* M</v>
          </cell>
          <cell r="C1209" t="str">
            <v xml:space="preserve">M2    </v>
          </cell>
          <cell r="D1209" t="str">
            <v>75,22</v>
          </cell>
        </row>
        <row r="1210">
          <cell r="A1210">
            <v>34667</v>
          </cell>
          <cell r="B1210" t="str">
            <v>CHAPA DE MDF BRANCO LISO 1 FACE, E = 6 MM, DE *2,75 X 1,85* M</v>
          </cell>
          <cell r="C1210" t="str">
            <v xml:space="preserve">M2    </v>
          </cell>
          <cell r="D1210" t="str">
            <v>27,24</v>
          </cell>
        </row>
        <row r="1211">
          <cell r="A1211">
            <v>34668</v>
          </cell>
          <cell r="B1211" t="str">
            <v>CHAPA DE MDF BRANCO LISO 1 FACE, E = 9 MM, DE *2,75 X 1,85* M</v>
          </cell>
          <cell r="C1211" t="str">
            <v xml:space="preserve">M2    </v>
          </cell>
          <cell r="D1211" t="str">
            <v>35,60</v>
          </cell>
        </row>
        <row r="1212">
          <cell r="A1212">
            <v>34741</v>
          </cell>
          <cell r="B1212" t="str">
            <v>CHAPA DE MDF BRANCO LISO 2 FACES, E = 12 MM, DE *2,75 X 1,85* M</v>
          </cell>
          <cell r="C1212" t="str">
            <v xml:space="preserve">M2    </v>
          </cell>
          <cell r="D1212" t="str">
            <v>39,17</v>
          </cell>
        </row>
        <row r="1213">
          <cell r="A1213">
            <v>34664</v>
          </cell>
          <cell r="B1213" t="str">
            <v>CHAPA DE MDF BRANCO LISO 2 FACES, E = 15 MM, DE *2,75 X 1,85* M</v>
          </cell>
          <cell r="C1213" t="str">
            <v xml:space="preserve">M2    </v>
          </cell>
          <cell r="D1213" t="str">
            <v>42,74</v>
          </cell>
        </row>
        <row r="1214">
          <cell r="A1214">
            <v>34665</v>
          </cell>
          <cell r="B1214" t="str">
            <v>CHAPA DE MDF BRANCO LISO 2 FACES, E = 18 MM, DE *2,75 X 1,85* M</v>
          </cell>
          <cell r="C1214" t="str">
            <v xml:space="preserve">M2    </v>
          </cell>
          <cell r="D1214" t="str">
            <v>53,06</v>
          </cell>
        </row>
        <row r="1215">
          <cell r="A1215">
            <v>34666</v>
          </cell>
          <cell r="B1215" t="str">
            <v>CHAPA DE MDF BRANCO LISO 2 FACES, E = 25 MM, DE *2,75 X 1,85* M</v>
          </cell>
          <cell r="C1215" t="str">
            <v xml:space="preserve">M2    </v>
          </cell>
          <cell r="D1215" t="str">
            <v>80,14</v>
          </cell>
        </row>
        <row r="1216">
          <cell r="A1216">
            <v>34669</v>
          </cell>
          <cell r="B1216" t="str">
            <v>CHAPA DE MDF BRANCO LISO 2 FACES, E = 6 MM, DE *2,75 X 1,85* M</v>
          </cell>
          <cell r="C1216" t="str">
            <v xml:space="preserve">M2    </v>
          </cell>
          <cell r="D1216" t="str">
            <v>29,38</v>
          </cell>
        </row>
        <row r="1217">
          <cell r="A1217">
            <v>34670</v>
          </cell>
          <cell r="B1217" t="str">
            <v>CHAPA DE MDF BRANCO LISO 2 FACES, E = 9 MM, DE *2,75 X 1,85* M</v>
          </cell>
          <cell r="C1217" t="str">
            <v xml:space="preserve">M2    </v>
          </cell>
          <cell r="D1217" t="str">
            <v>35,94</v>
          </cell>
        </row>
        <row r="1218">
          <cell r="A1218">
            <v>34671</v>
          </cell>
          <cell r="B1218" t="str">
            <v>CHAPA DE MDF CRU, E = 12 MM, DE *2,75 X 1,85* M</v>
          </cell>
          <cell r="C1218" t="str">
            <v xml:space="preserve">M2    </v>
          </cell>
          <cell r="D1218" t="str">
            <v>30,00</v>
          </cell>
        </row>
        <row r="1219">
          <cell r="A1219">
            <v>34672</v>
          </cell>
          <cell r="B1219" t="str">
            <v>CHAPA DE MDF CRU, E = 15 MM, DE *2,75 X 1,85* M</v>
          </cell>
          <cell r="C1219" t="str">
            <v xml:space="preserve">M2    </v>
          </cell>
          <cell r="D1219" t="str">
            <v>31,63</v>
          </cell>
        </row>
        <row r="1220">
          <cell r="A1220">
            <v>34673</v>
          </cell>
          <cell r="B1220" t="str">
            <v>CHAPA DE MDF CRU, E = 18 MM, DE *2,75 X 1,85* M</v>
          </cell>
          <cell r="C1220" t="str">
            <v xml:space="preserve">M2    </v>
          </cell>
          <cell r="D1220" t="str">
            <v>38,60</v>
          </cell>
        </row>
        <row r="1221">
          <cell r="A1221">
            <v>34674</v>
          </cell>
          <cell r="B1221" t="str">
            <v>CHAPA DE MDF CRU, E = 20 MM, DE *2,75 X 1,85* M</v>
          </cell>
          <cell r="C1221" t="str">
            <v xml:space="preserve">M2    </v>
          </cell>
          <cell r="D1221" t="str">
            <v>51,32</v>
          </cell>
        </row>
        <row r="1222">
          <cell r="A1222">
            <v>34675</v>
          </cell>
          <cell r="B1222" t="str">
            <v>CHAPA DE MDF CRU, E = 25 MM, DE *2,75 X 1,85* M</v>
          </cell>
          <cell r="C1222" t="str">
            <v xml:space="preserve">M2    </v>
          </cell>
          <cell r="D1222" t="str">
            <v>62,57</v>
          </cell>
        </row>
        <row r="1223">
          <cell r="A1223">
            <v>34676</v>
          </cell>
          <cell r="B1223" t="str">
            <v>CHAPA DE MDF CRU, E = 6 MM, DE *2,75 X 1,85* M</v>
          </cell>
          <cell r="C1223" t="str">
            <v xml:space="preserve">M2    </v>
          </cell>
          <cell r="D1223" t="str">
            <v>18,01</v>
          </cell>
        </row>
        <row r="1224">
          <cell r="A1224">
            <v>34677</v>
          </cell>
          <cell r="B1224" t="str">
            <v>CHAPA DE MDF CRU, E = 9 MM, DE *2,75 X 1,85* M</v>
          </cell>
          <cell r="C1224" t="str">
            <v xml:space="preserve">M2    </v>
          </cell>
          <cell r="D1224" t="str">
            <v>24,22</v>
          </cell>
        </row>
        <row r="1225">
          <cell r="A1225">
            <v>43126</v>
          </cell>
          <cell r="B1225" t="str">
            <v>CHAPA EM ACO GALVANIZADO PARA STEEL DECK, COM NERVURAS TRAPEZOIDAIS, LARGURA UTIL DE 915 MM E ESPESSURA DE 0,80 MM</v>
          </cell>
          <cell r="C1225" t="str">
            <v xml:space="preserve">M2    </v>
          </cell>
          <cell r="D1225" t="str">
            <v>130,33</v>
          </cell>
        </row>
        <row r="1226">
          <cell r="A1226">
            <v>43124</v>
          </cell>
          <cell r="B1226" t="str">
            <v>CHAPA EM ACO GALVANIZADO PARA STEEL DECK, COM NERVURAS TRAPEZOIDAIS, LARGURA UTIL DE 915 MM E ESPESSURA DE 0,95 MM</v>
          </cell>
          <cell r="C1226" t="str">
            <v xml:space="preserve">M2    </v>
          </cell>
          <cell r="D1226" t="str">
            <v>152,17</v>
          </cell>
        </row>
        <row r="1227">
          <cell r="A1227">
            <v>43125</v>
          </cell>
          <cell r="B1227" t="str">
            <v>CHAPA EM ACO GALVANIZADO PARA STEEL DECK, COM NERVURAS TRAPEZOIDAIS, LARGURA UTIL DE 915 MM E ESPESSURA DE 1,25 MM</v>
          </cell>
          <cell r="C1227" t="str">
            <v xml:space="preserve">M2    </v>
          </cell>
          <cell r="D1227" t="str">
            <v>197,35</v>
          </cell>
        </row>
        <row r="1228">
          <cell r="A1228">
            <v>40623</v>
          </cell>
          <cell r="B1228" t="str">
            <v>CHAPA PARA EMENDA DE VIGA, EM ACO GROSSO, QUALIDADE ESTRUTURAL, BITOLA 3/16 ", E= 4,75 MM, 4 FUROS, LARGURA 45 MM, COMPRIMENTO 500 MM</v>
          </cell>
          <cell r="C1228" t="str">
            <v xml:space="preserve">PAR   </v>
          </cell>
          <cell r="D1228" t="str">
            <v>81,93</v>
          </cell>
        </row>
        <row r="1229">
          <cell r="A1229">
            <v>43701</v>
          </cell>
          <cell r="B1229" t="str">
            <v>CHAPA/BOBINA LISA EM ALUMINIO, LIGA 1.200 - H14, QUALQUER ESPESSURA, QUALQUER LARGURA</v>
          </cell>
          <cell r="C1229" t="str">
            <v xml:space="preserve">KG    </v>
          </cell>
          <cell r="D1229" t="str">
            <v>35,22</v>
          </cell>
        </row>
        <row r="1230">
          <cell r="A1230">
            <v>12083</v>
          </cell>
          <cell r="B1230" t="str">
            <v>CHAVE BLINDADA TRIPOLAR PARA MOTORES, DO TIPO FACA, COM PORTA FUSIVEL DO TIPO CARTUCHO, CORRENTE NOMINAL DE 100 A, TENSAO NOMINAL DE 250 V</v>
          </cell>
          <cell r="C1230" t="str">
            <v xml:space="preserve">UN    </v>
          </cell>
          <cell r="D1230" t="str">
            <v>635,77</v>
          </cell>
        </row>
        <row r="1231">
          <cell r="A1231">
            <v>12081</v>
          </cell>
          <cell r="B1231" t="str">
            <v>CHAVE BLINDADA TRIPOLAR PARA MOTORES, DO TIPO FACA, COM PORTA FUSIVEL DO TIPO CARTUCHO, CORRENTE NOMINAL DE 30 A, TENSAO NOMINAL DE 250 V</v>
          </cell>
          <cell r="C1231" t="str">
            <v xml:space="preserve">UN    </v>
          </cell>
          <cell r="D1231" t="str">
            <v>215,00</v>
          </cell>
        </row>
        <row r="1232">
          <cell r="A1232">
            <v>12082</v>
          </cell>
          <cell r="B1232" t="str">
            <v>CHAVE BLINDADA TRIPOLAR PARA MOTORES, DO TIPO FACA, COM PORTA FUSIVEL DO TIPO CARTUCHO, CORRENTE NOMINAL DE 60 A, TENSAO NOMINAL DE 250 V</v>
          </cell>
          <cell r="C1232" t="str">
            <v xml:space="preserve">UN    </v>
          </cell>
          <cell r="D1232" t="str">
            <v>337,90</v>
          </cell>
        </row>
        <row r="1233">
          <cell r="A1233">
            <v>13354</v>
          </cell>
          <cell r="B1233" t="str">
            <v>CHAVE DE PARTIDA DIRETA TRIFASICA, COM CAIXA TERMOPLASTICA, COM FUSIVEL DE 25 A, PARA MOTOR COM POTENCIA DE 7,5 CV E TENSAO DE 380 V</v>
          </cell>
          <cell r="C1233" t="str">
            <v xml:space="preserve">UN    </v>
          </cell>
          <cell r="D1233" t="str">
            <v>504,66</v>
          </cell>
        </row>
        <row r="1234">
          <cell r="A1234">
            <v>14057</v>
          </cell>
          <cell r="B1234" t="str">
            <v>CHAVE DE PARTIDA DIRETA TRIFASICA, COM CAIXA TERMOPLASTICA, COM FUSIVEL DE 35 A, PARA MOTOR COM POTENCIA DE 5 CV E TENSAO DE 220 V</v>
          </cell>
          <cell r="C1234" t="str">
            <v xml:space="preserve">UN    </v>
          </cell>
          <cell r="D1234" t="str">
            <v>281,76</v>
          </cell>
        </row>
        <row r="1235">
          <cell r="A1235">
            <v>14058</v>
          </cell>
          <cell r="B1235" t="str">
            <v>CHAVE DE PARTIDA DIRETA TRIFASICA, COM CAIXA TERMOPLASTICA, COM FUSIVEL DE 63 A, PARA MOTOR COM POTENCIA DE 10 CV E TENSAO DE 220 V</v>
          </cell>
          <cell r="C1235" t="str">
            <v xml:space="preserve">UN    </v>
          </cell>
          <cell r="D1235" t="str">
            <v>444,47</v>
          </cell>
        </row>
        <row r="1236">
          <cell r="A1236">
            <v>20971</v>
          </cell>
          <cell r="B1236" t="str">
            <v>CHAVE DUPLA PARA CONEXOES TIPO STORZ, ENGATE RAPIDO 1 1/2" X 2 1/2", EM LATAO, PARA INSTALACAO PREDIAL COMBATE A INCENDIO</v>
          </cell>
          <cell r="C1236" t="str">
            <v xml:space="preserve">UN    </v>
          </cell>
          <cell r="D1236" t="str">
            <v>14,16</v>
          </cell>
        </row>
        <row r="1237">
          <cell r="A1237">
            <v>5047</v>
          </cell>
          <cell r="B1237" t="str">
            <v>CHAVE FUSIVEL PARA REDES DE DISTRIBUICAO, TENSAO DE 15,0 KV, CORRENTE NOMINAL DO PORTA FUSIVEL DE 100 A, CAPACIDADE DE INTERRUPCAO SIMETRICA DE 7,10 KA, CAPACIDADE DE INTERRUPCAO ASSIMETRICA 10,00 KA</v>
          </cell>
          <cell r="C1237" t="str">
            <v xml:space="preserve">UN    </v>
          </cell>
          <cell r="D1237" t="str">
            <v>302,82</v>
          </cell>
        </row>
        <row r="1238">
          <cell r="A1238">
            <v>13369</v>
          </cell>
          <cell r="B1238" t="str">
            <v>CHAVE SECCIONADORA-FUSIVEL BLINDADA TRIPOLAR, ABERTURA COM CARGA, PARA FUSIVEL NH00, CORRENTE NOMINAL DE 160 A, TENSAO DE 500 V</v>
          </cell>
          <cell r="C1238" t="str">
            <v xml:space="preserve">UN    </v>
          </cell>
          <cell r="D1238" t="str">
            <v>328,48</v>
          </cell>
        </row>
        <row r="1239">
          <cell r="A1239">
            <v>13370</v>
          </cell>
          <cell r="B1239" t="str">
            <v>CHAVE SECCIONADORA-FUSIVEL BLINDADA TRIPOLAR, ABERTURA COM CARGA, PARA FUSIVEL NH01, CORRENTE NOMINAL DE 250 A, TENSAO DE 500 V</v>
          </cell>
          <cell r="C1239" t="str">
            <v xml:space="preserve">UN    </v>
          </cell>
          <cell r="D1239" t="str">
            <v>455,35</v>
          </cell>
        </row>
        <row r="1240">
          <cell r="A1240">
            <v>13279</v>
          </cell>
          <cell r="B1240" t="str">
            <v>CHUMBADOR DE ACO TIPO PARABOLT, * 5/8" X 200* MM,  COM PORCA E ARRUELA</v>
          </cell>
          <cell r="C1240" t="str">
            <v xml:space="preserve">KG    </v>
          </cell>
          <cell r="D1240" t="str">
            <v>12,43</v>
          </cell>
        </row>
        <row r="1241">
          <cell r="A1241">
            <v>11977</v>
          </cell>
          <cell r="B1241" t="str">
            <v>CHUMBADOR DE ACO, DIAMETRO 1/2", COMPRIMENTO 75 MM</v>
          </cell>
          <cell r="C1241" t="str">
            <v xml:space="preserve">UN    </v>
          </cell>
          <cell r="D1241" t="str">
            <v>6,44</v>
          </cell>
        </row>
        <row r="1242">
          <cell r="A1242">
            <v>11975</v>
          </cell>
          <cell r="B1242" t="str">
            <v>CHUMBADOR DE ACO, DIAMETRO 5/8", COMPRIMENTO 6", COM PORCA</v>
          </cell>
          <cell r="C1242" t="str">
            <v xml:space="preserve">UN    </v>
          </cell>
          <cell r="D1242" t="str">
            <v>14,11</v>
          </cell>
        </row>
        <row r="1243">
          <cell r="A1243">
            <v>39746</v>
          </cell>
          <cell r="B1243" t="str">
            <v>CHUMBADOR DE ACO, 1" X 600 MM, PARA POSTES DE ACO COM BASE, INCLUSO PORCA E ARRUELA</v>
          </cell>
          <cell r="C1243" t="str">
            <v xml:space="preserve">UN    </v>
          </cell>
          <cell r="D1243" t="str">
            <v>157,10</v>
          </cell>
        </row>
        <row r="1244">
          <cell r="A1244">
            <v>11976</v>
          </cell>
          <cell r="B1244" t="str">
            <v>CHUMBADOR, DIAMETRO 1/4" COM PARAFUSO 1/4" X 40 MM</v>
          </cell>
          <cell r="C1244" t="str">
            <v xml:space="preserve">UN    </v>
          </cell>
          <cell r="D1244" t="str">
            <v>0,72</v>
          </cell>
        </row>
        <row r="1245">
          <cell r="A1245">
            <v>1368</v>
          </cell>
          <cell r="B1245" t="str">
            <v>CHUVEIRO COMUM EM PLASTICO BRANCO, COM CANO, 3 TEMPERATURAS, 5500 W (110/220 V)</v>
          </cell>
          <cell r="C1245" t="str">
            <v xml:space="preserve">UN    </v>
          </cell>
          <cell r="D1245" t="str">
            <v>66,95</v>
          </cell>
        </row>
        <row r="1246">
          <cell r="A1246">
            <v>1367</v>
          </cell>
          <cell r="B1246" t="str">
            <v>CHUVEIRO COMUM EM PLASTICO CROMADO, COM CANO, 4 TEMPERATURAS (110/220 V)</v>
          </cell>
          <cell r="C1246" t="str">
            <v xml:space="preserve">UN    </v>
          </cell>
          <cell r="D1246" t="str">
            <v>216,56</v>
          </cell>
        </row>
        <row r="1247">
          <cell r="A1247">
            <v>7608</v>
          </cell>
          <cell r="B1247" t="str">
            <v>CHUVEIRO PLASTICO BRANCO SIMPLES 5 '' PARA ACOPLAR EM HASTE 1/2 ", AGUA FRIA</v>
          </cell>
          <cell r="C1247" t="str">
            <v xml:space="preserve">UN    </v>
          </cell>
          <cell r="D1247" t="str">
            <v>4,91</v>
          </cell>
        </row>
        <row r="1248">
          <cell r="A1248">
            <v>41900</v>
          </cell>
          <cell r="B1248" t="str">
            <v>CIMENTO ASFALTICO DE PETROLEO A GRANEL (CAP) 30/45 (COLETADO CAIXA NA ANP ACRESCIDO DE ICMS)</v>
          </cell>
          <cell r="C1248" t="str">
            <v xml:space="preserve">KG    </v>
          </cell>
          <cell r="D1248" t="str">
            <v>3,61</v>
          </cell>
        </row>
        <row r="1249">
          <cell r="A1249">
            <v>41899</v>
          </cell>
          <cell r="B1249" t="str">
            <v>CIMENTO ASFALTICO DE PETROLEO A GRANEL (CAP) 50/70 (COLETADO CAIXA NA ANP ACRESCIDO DE ICMS)</v>
          </cell>
          <cell r="C1249" t="str">
            <v xml:space="preserve">T     </v>
          </cell>
          <cell r="D1249" t="str">
            <v>2.953,52</v>
          </cell>
        </row>
        <row r="1250">
          <cell r="A1250">
            <v>1380</v>
          </cell>
          <cell r="B1250" t="str">
            <v>CIMENTO BRANCO</v>
          </cell>
          <cell r="C1250" t="str">
            <v xml:space="preserve">KG    </v>
          </cell>
          <cell r="D1250" t="str">
            <v>3,05</v>
          </cell>
        </row>
        <row r="1251">
          <cell r="A1251">
            <v>1375</v>
          </cell>
          <cell r="B1251" t="str">
            <v>CIMENTO IMPERMEABILIZANTE DE PEGA ULTRARRAPIDA PARA TAMPONAMENTOS</v>
          </cell>
          <cell r="C1251" t="str">
            <v xml:space="preserve">KG    </v>
          </cell>
          <cell r="D1251" t="str">
            <v>16,86</v>
          </cell>
        </row>
        <row r="1252">
          <cell r="A1252">
            <v>1379</v>
          </cell>
          <cell r="B1252" t="str">
            <v>CIMENTO PORTLAND COMPOSTO CP II-32</v>
          </cell>
          <cell r="C1252" t="str">
            <v xml:space="preserve">KG    </v>
          </cell>
          <cell r="D1252" t="str">
            <v>0,97</v>
          </cell>
        </row>
        <row r="1253">
          <cell r="A1253">
            <v>13284</v>
          </cell>
          <cell r="B1253" t="str">
            <v>CIMENTO PORTLAND DE ALTO FORNO (AF) CP III-40</v>
          </cell>
          <cell r="C1253" t="str">
            <v xml:space="preserve">KG    </v>
          </cell>
          <cell r="D1253" t="str">
            <v>0,98</v>
          </cell>
        </row>
        <row r="1254">
          <cell r="A1254">
            <v>25974</v>
          </cell>
          <cell r="B1254" t="str">
            <v>CIMENTO PORTLAND ESTRUTURAL BRANCO CPB-32</v>
          </cell>
          <cell r="C1254" t="str">
            <v xml:space="preserve">KG    </v>
          </cell>
          <cell r="D1254" t="str">
            <v>3,66</v>
          </cell>
        </row>
        <row r="1255">
          <cell r="A1255">
            <v>34753</v>
          </cell>
          <cell r="B1255" t="str">
            <v>CIMENTO PORTLAND POZOLANICO CP IV-32</v>
          </cell>
          <cell r="C1255" t="str">
            <v xml:space="preserve">KG    </v>
          </cell>
          <cell r="D1255" t="str">
            <v>1,06</v>
          </cell>
        </row>
        <row r="1256">
          <cell r="A1256">
            <v>420</v>
          </cell>
          <cell r="B1256" t="str">
            <v>CINTA CIRCULAR EM ACO GALVANIZADO DE 150 MM DE DIAMETRO PARA FIXACAO DE CAIXA MEDICAO, INCLUI PARAFUSOS E PORCAS</v>
          </cell>
          <cell r="C1256" t="str">
            <v xml:space="preserve">UN    </v>
          </cell>
          <cell r="D1256" t="str">
            <v>23,69</v>
          </cell>
        </row>
        <row r="1257">
          <cell r="A1257">
            <v>12327</v>
          </cell>
          <cell r="B1257" t="str">
            <v>CINTA CIRCULAR EM ACO GALVANIZADO DE 210 MM DE DIAMETRO PARA INSTALACAO DE TRANSFORMADOR EM POSTE DE CONCRETO</v>
          </cell>
          <cell r="C1257" t="str">
            <v xml:space="preserve">UN    </v>
          </cell>
          <cell r="D1257" t="str">
            <v>28,22</v>
          </cell>
        </row>
        <row r="1258">
          <cell r="A1258">
            <v>36148</v>
          </cell>
          <cell r="B1258" t="str">
            <v>CINTURAO DE SEGURANCA TIPO PARAQUEDISTA, FIVELA EM ACO, AJUSTE NO SUSPENSARIO, CINTURA E PERNAS</v>
          </cell>
          <cell r="C1258" t="str">
            <v xml:space="preserve">UN    </v>
          </cell>
          <cell r="D1258" t="str">
            <v>62,40</v>
          </cell>
        </row>
        <row r="1259">
          <cell r="A1259">
            <v>12329</v>
          </cell>
          <cell r="B1259" t="str">
            <v>COBRE ELETROLITICO EM BARRA OU CHAPA</v>
          </cell>
          <cell r="C1259" t="str">
            <v xml:space="preserve">KG    </v>
          </cell>
          <cell r="D1259" t="str">
            <v>83,19</v>
          </cell>
        </row>
        <row r="1260">
          <cell r="A1260">
            <v>1339</v>
          </cell>
          <cell r="B1260" t="str">
            <v>COLA A BASE DE RESINA SINTETICA PARA CHAPA DE LAMINADO MELAMINICO</v>
          </cell>
          <cell r="C1260" t="str">
            <v xml:space="preserve">KG    </v>
          </cell>
          <cell r="D1260" t="str">
            <v>31,24</v>
          </cell>
        </row>
        <row r="1261">
          <cell r="A1261">
            <v>11849</v>
          </cell>
          <cell r="B1261" t="str">
            <v>COLA BRANCA BASE PVA</v>
          </cell>
          <cell r="C1261" t="str">
            <v xml:space="preserve">L     </v>
          </cell>
          <cell r="D1261" t="str">
            <v>14,75</v>
          </cell>
        </row>
        <row r="1262">
          <cell r="A1262">
            <v>37418</v>
          </cell>
          <cell r="B1262" t="str">
            <v>COLAR DE TOMADA EM POLIPROPILENO, PP, COM PARAFUSOS, PARA PEAD, 63 X 1/2" - LIGACAO PREDIAL DE AGUA</v>
          </cell>
          <cell r="C1262" t="str">
            <v xml:space="preserve">UN    </v>
          </cell>
          <cell r="D1262" t="str">
            <v>16,71</v>
          </cell>
        </row>
        <row r="1263">
          <cell r="A1263">
            <v>37419</v>
          </cell>
          <cell r="B1263" t="str">
            <v>COLAR DE TOMADA EM POLIPROPILENO, PP, COM PARAFUSOS, PARA PEAD, 63 X 3/4" - LIGACAO PREDIAL DE AGUA</v>
          </cell>
          <cell r="C1263" t="str">
            <v xml:space="preserve">UN    </v>
          </cell>
          <cell r="D1263" t="str">
            <v>17,16</v>
          </cell>
        </row>
        <row r="1264">
          <cell r="A1264">
            <v>1427</v>
          </cell>
          <cell r="B1264" t="str">
            <v>COLAR TOMADA PVC, COM TRAVAS, SAIDA COM ROSCA, DE 110 MM X 1/2" OU 110 MM X 3/4", PARA LIGACAO PREDIAL DE AGUA</v>
          </cell>
          <cell r="C1264" t="str">
            <v xml:space="preserve">UN    </v>
          </cell>
          <cell r="D1264" t="str">
            <v>22,03</v>
          </cell>
        </row>
        <row r="1265">
          <cell r="A1265">
            <v>1402</v>
          </cell>
          <cell r="B1265" t="str">
            <v>COLAR TOMADA PVC, COM TRAVAS, SAIDA COM ROSCA, DE 32 MM X 1/2" OU 32 MM X 3/4", PARA LIGACAO PREDIAL DE AGUA</v>
          </cell>
          <cell r="C1265" t="str">
            <v xml:space="preserve">UN    </v>
          </cell>
          <cell r="D1265" t="str">
            <v>7,62</v>
          </cell>
        </row>
        <row r="1266">
          <cell r="A1266">
            <v>1420</v>
          </cell>
          <cell r="B1266" t="str">
            <v>COLAR TOMADA PVC, COM TRAVAS, SAIDA COM ROSCA, DE 40 MM X 1/2" OU 40 MM X 3/4", PARA LIGACAO PREDIAL DE AGUA</v>
          </cell>
          <cell r="C1266" t="str">
            <v xml:space="preserve">UN    </v>
          </cell>
          <cell r="D1266" t="str">
            <v>9,80</v>
          </cell>
        </row>
        <row r="1267">
          <cell r="A1267">
            <v>1419</v>
          </cell>
          <cell r="B1267" t="str">
            <v>COLAR TOMADA PVC, COM TRAVAS, SAIDA COM ROSCA, DE 50 MM X 1/2" OU 50 MM X 3/4", PARA LIGACAO PREDIAL DE AGUA</v>
          </cell>
          <cell r="C1267" t="str">
            <v xml:space="preserve">UN    </v>
          </cell>
          <cell r="D1267" t="str">
            <v>11,84</v>
          </cell>
        </row>
        <row r="1268">
          <cell r="A1268">
            <v>1414</v>
          </cell>
          <cell r="B1268" t="str">
            <v>COLAR TOMADA PVC, COM TRAVAS, SAIDA COM ROSCA, DE 60 MM X 1/2" OU 60 MM X 3/4", PARA LIGACAO PREDIAL DE AGUA</v>
          </cell>
          <cell r="C1268" t="str">
            <v xml:space="preserve">UN    </v>
          </cell>
          <cell r="D1268" t="str">
            <v>11,59</v>
          </cell>
        </row>
        <row r="1269">
          <cell r="A1269">
            <v>1413</v>
          </cell>
          <cell r="B1269" t="str">
            <v>COLAR TOMADA PVC, COM TRAVAS, SAIDA COM ROSCA, DE 75 MM X 1/2" OU 75 MM X 3/4", PARA LIGACAO PREDIAL DE AGUA</v>
          </cell>
          <cell r="C1269" t="str">
            <v xml:space="preserve">UN    </v>
          </cell>
          <cell r="D1269" t="str">
            <v>17,11</v>
          </cell>
        </row>
        <row r="1270">
          <cell r="A1270">
            <v>1412</v>
          </cell>
          <cell r="B1270" t="str">
            <v>COLAR TOMADA PVC, COM TRAVAS, SAIDA COM ROSCA, DE 85 MM X 1/2" OU 85 MM X 3/4", PARA LIGACAO PREDIAL DE AGUA</v>
          </cell>
          <cell r="C1270" t="str">
            <v xml:space="preserve">UN    </v>
          </cell>
          <cell r="D1270" t="str">
            <v>14,50</v>
          </cell>
        </row>
        <row r="1271">
          <cell r="A1271">
            <v>1411</v>
          </cell>
          <cell r="B1271" t="str">
            <v>COLAR TOMADA PVC, COM TRAVAS, SAIDA ROSCAVEL COM BUCHA DE LATAO, DE 110 MM X 1/2" OU 110 MM X 3/4", PARA LIGACAO PREDIAL DE AGUA</v>
          </cell>
          <cell r="C1271" t="str">
            <v xml:space="preserve">UN    </v>
          </cell>
          <cell r="D1271" t="str">
            <v>26,38</v>
          </cell>
        </row>
        <row r="1272">
          <cell r="A1272">
            <v>1406</v>
          </cell>
          <cell r="B1272" t="str">
            <v>COLAR TOMADA PVC, COM TRAVAS, SAIDA ROSCAVEL COM BUCHA DE LATAO, DE 60 MM X 1/2" OU 60 MM X 3/4", PARA LIGACAO PREDIAL DE AGUA</v>
          </cell>
          <cell r="C1272" t="str">
            <v xml:space="preserve">UN    </v>
          </cell>
          <cell r="D1272" t="str">
            <v>17,49</v>
          </cell>
        </row>
        <row r="1273">
          <cell r="A1273">
            <v>1407</v>
          </cell>
          <cell r="B1273" t="str">
            <v>COLAR TOMADA PVC, COM TRAVAS, SAIDA ROSCAVEL COM BUCHA DE LATAO, DE 75 MM X 1/2" OU 75 MM X 3/4", PARA LIGACAO PREDIAL DE AGUA</v>
          </cell>
          <cell r="C1273" t="str">
            <v xml:space="preserve">UN    </v>
          </cell>
          <cell r="D1273" t="str">
            <v>21,82</v>
          </cell>
        </row>
        <row r="1274">
          <cell r="A1274">
            <v>1404</v>
          </cell>
          <cell r="B1274" t="str">
            <v>COLAR TOMADA PVC, COM TRAVAS, SAIDA ROSCAVEL COM BUCHA DE LATAO, DE 85 MM X 1/2" OU 85 MM X 3/4", PARA LIGACAO PREDIAL DE AGUA</v>
          </cell>
          <cell r="C1274" t="str">
            <v xml:space="preserve">UN    </v>
          </cell>
          <cell r="D1274" t="str">
            <v>23,19</v>
          </cell>
        </row>
        <row r="1275">
          <cell r="A1275">
            <v>11281</v>
          </cell>
          <cell r="B1275" t="str">
            <v>COMPACTADOR DE SOLO A PERCUSSAO (SOQUETE), COM MOTOR GASOLINA DE 4 TEMPOS, PESO ENTRE 55 E 65 KG, FORCA DE IMPACTO DE 1.000 A 1.500 KGF, FREQUENCIA DE 600 A 700 GOLPES POR MINUTO, VELOCIDADE DE TRABALHO ENTRE 10 E 15 M/MIN, POTENCIA ENTRE 2,00 E 3,00 HP</v>
          </cell>
          <cell r="C1275" t="str">
            <v xml:space="preserve">UN    </v>
          </cell>
          <cell r="D1275" t="str">
            <v>10.395,00</v>
          </cell>
        </row>
        <row r="1276">
          <cell r="A1276">
            <v>1442</v>
          </cell>
          <cell r="B1276" t="str">
            <v>COMPACTADOR DE SOLO TIPO PLACA VIBRATORIA REVERSIVEL, A GASOLINA, 4 TEMPOS, PESO DE 125 A 150 KG, FORCA CENTRIFUGA DE 2500 A 2800 KGF, LARG. TRABALHO DE 400 A 450 MM, FREQ VIBRACAO DE 4300 A 4500 RPM, VELOC. TRABALHO DE 15 A 20 M/MIN, POT. DE 5,5 A 6,0 HP</v>
          </cell>
          <cell r="C1276" t="str">
            <v xml:space="preserve">UN    </v>
          </cell>
          <cell r="D1276" t="str">
            <v>8.726,52</v>
          </cell>
        </row>
        <row r="1277">
          <cell r="A1277">
            <v>13457</v>
          </cell>
          <cell r="B1277" t="str">
            <v>COMPACTADOR DE SOLO TIPO PLACA VIBRATORIA REVERSIVEL, A GASOLINA, 4 TEMPOS, PESO DE 150 A 175 KG, FORCA CENTRIFUGA DE 2800 A 3100 KGF, LARG. TRABALHO DE 450 A 520 MM, FREQ VIBRACAO DE 4000 A 4300 RPM, VELOC. TRABALHO DE 15 A 20 M/MIN, POT. DE 6,0 A 7,0 HP</v>
          </cell>
          <cell r="C1277" t="str">
            <v xml:space="preserve">UN    </v>
          </cell>
          <cell r="D1277" t="str">
            <v>7.532,60</v>
          </cell>
        </row>
        <row r="1278">
          <cell r="A1278">
            <v>40699</v>
          </cell>
          <cell r="B1278"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1278" t="str">
            <v xml:space="preserve">UN    </v>
          </cell>
          <cell r="D1278" t="str">
            <v>5.822,99</v>
          </cell>
        </row>
        <row r="1279">
          <cell r="A1279">
            <v>40701</v>
          </cell>
          <cell r="B1279"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1279" t="str">
            <v xml:space="preserve">UN    </v>
          </cell>
          <cell r="D1279" t="str">
            <v>102.958,47</v>
          </cell>
        </row>
        <row r="1280">
          <cell r="A1280">
            <v>40700</v>
          </cell>
          <cell r="B1280"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1280" t="str">
            <v xml:space="preserve">UN    </v>
          </cell>
          <cell r="D1280" t="str">
            <v>13.555,16</v>
          </cell>
        </row>
        <row r="1281">
          <cell r="A1281">
            <v>13458</v>
          </cell>
          <cell r="B1281" t="str">
            <v>COMPACTADOR DE SOLOS DE PERCURSAO (SOQUETE) COM MOTOR A GASOLINA 4 TEMPOS DE 4 HP (4 CV)</v>
          </cell>
          <cell r="C1281" t="str">
            <v xml:space="preserve">UN    </v>
          </cell>
          <cell r="D1281" t="str">
            <v>12.880,76</v>
          </cell>
        </row>
        <row r="1282">
          <cell r="A1282">
            <v>36524</v>
          </cell>
          <cell r="B1282" t="str">
            <v>COMPRESSOR DE AR ESTACIONARIO, VAZAO 620 PCM, PRESSAO EFETIVA DE TRABALHO 109 PSI, MOTOR ELETRICO, POTENCIA 127 CV</v>
          </cell>
          <cell r="C1282" t="str">
            <v xml:space="preserve">UN    </v>
          </cell>
          <cell r="D1282" t="str">
            <v>108.985,84</v>
          </cell>
        </row>
        <row r="1283">
          <cell r="A1283">
            <v>36526</v>
          </cell>
          <cell r="B1283" t="str">
            <v>COMPRESSOR DE AR REBOCAVEL VAZAO 400 PCM, PRESSAO EFETIVA DE TRABALHO 102 PSI, MOTOR DIESEL, POTENCIA 110 CV</v>
          </cell>
          <cell r="C1283" t="str">
            <v xml:space="preserve">UN    </v>
          </cell>
          <cell r="D1283" t="str">
            <v>87.825,23</v>
          </cell>
        </row>
        <row r="1284">
          <cell r="A1284">
            <v>36523</v>
          </cell>
          <cell r="B1284" t="str">
            <v>COMPRESSOR DE AR REBOCAVEL VAZAO 748 PCM, PRESSAO EFETIVA DE TRABALHO 102 PSI, MOTOR DIESEL, POTENCIA 210 CV</v>
          </cell>
          <cell r="C1284" t="str">
            <v xml:space="preserve">UN    </v>
          </cell>
          <cell r="D1284" t="str">
            <v>188.021,97</v>
          </cell>
        </row>
        <row r="1285">
          <cell r="A1285">
            <v>36527</v>
          </cell>
          <cell r="B1285" t="str">
            <v>COMPRESSOR DE AR REBOCAVEL VAZAO 860 PCM, PRESSAO EFETIVA DE TRABALHO 102 PSI, MOTOR DIESEL, POTENCIA 250 CV</v>
          </cell>
          <cell r="C1285" t="str">
            <v xml:space="preserve">UN    </v>
          </cell>
          <cell r="D1285" t="str">
            <v>204.230,58</v>
          </cell>
        </row>
        <row r="1286">
          <cell r="A1286">
            <v>13803</v>
          </cell>
          <cell r="B1286" t="str">
            <v>COMPRESSOR DE AR REBOCAVEL, VAZAO *89* PCM, PRESSAO EFETIVA DE TRABALHO *102* PSI, MOTOR DIESEL, POTENCIA *20* CV</v>
          </cell>
          <cell r="C1286" t="str">
            <v xml:space="preserve">UN    </v>
          </cell>
          <cell r="D1286" t="str">
            <v>73.848,00</v>
          </cell>
        </row>
        <row r="1287">
          <cell r="A1287">
            <v>38642</v>
          </cell>
          <cell r="B1287" t="str">
            <v>COMPRESSOR DE AR REBOCAVEL, VAZAO 152 PCM, PRESSAO EFETIVA DE TRABALHO 102 PSI, MOTOR DIESEL, POTENCIA 31,5 KW</v>
          </cell>
          <cell r="C1287" t="str">
            <v xml:space="preserve">UN    </v>
          </cell>
          <cell r="D1287" t="str">
            <v>47.550,12</v>
          </cell>
        </row>
        <row r="1288">
          <cell r="A1288">
            <v>36522</v>
          </cell>
          <cell r="B1288" t="str">
            <v>COMPRESSOR DE AR REBOCAVEL, VAZAO 189 PCM, PRESSAO EFETIVA DE TRABALHO 102 PSI, MOTOR DIESEL, POTENCIA 63 CV</v>
          </cell>
          <cell r="C1288" t="str">
            <v xml:space="preserve">UN    </v>
          </cell>
          <cell r="D1288" t="str">
            <v>55.300,22</v>
          </cell>
        </row>
        <row r="1289">
          <cell r="A1289">
            <v>36525</v>
          </cell>
          <cell r="B1289" t="str">
            <v>COMPRESSOR DE AR REBOCAVEL, VAZAO 250 PCM, PRESSAO EFETIVA DE TRABALHO 102 PSI, MOTOR DIESEL, POTENCIA 81 CV</v>
          </cell>
          <cell r="C1289" t="str">
            <v xml:space="preserve">UN    </v>
          </cell>
          <cell r="D1289" t="str">
            <v>74.059,91</v>
          </cell>
        </row>
        <row r="1290">
          <cell r="A1290">
            <v>41991</v>
          </cell>
          <cell r="B1290" t="str">
            <v>COMPRESSOR DE AR, VAZAO DE 10 PCM, RESERVATORIO 100 L, PRESSAO DE TRABALHO ENTRE 6,9 E 9,7 BAR,  POTENCIA 2 HP, TENSAO 110/220 V (COLETADO CAIXA)</v>
          </cell>
          <cell r="C1290" t="str">
            <v xml:space="preserve">UN    </v>
          </cell>
          <cell r="D1290" t="str">
            <v>2.736,62</v>
          </cell>
        </row>
        <row r="1291">
          <cell r="A1291">
            <v>34348</v>
          </cell>
          <cell r="B1291" t="str">
            <v>CONCERTINA CLIPADA (DUPLA) EM ACO GALVANIZADO DE ALTA RESISTENCIA, COM ESPIRAL DE 300 MM, D = 2,76 MM</v>
          </cell>
          <cell r="C1291" t="str">
            <v xml:space="preserve">M     </v>
          </cell>
          <cell r="D1291" t="str">
            <v>15,55</v>
          </cell>
        </row>
        <row r="1292">
          <cell r="A1292">
            <v>34347</v>
          </cell>
          <cell r="B1292" t="str">
            <v>CONCERTINA SIMPLES EM ACO GALVANIZADO DE ALTA RESISTENCIA, COM ESPIRAL DE 300 MM, D = 2,76 MM</v>
          </cell>
          <cell r="C1292" t="str">
            <v xml:space="preserve">M     </v>
          </cell>
          <cell r="D1292" t="str">
            <v>11,12</v>
          </cell>
        </row>
        <row r="1293">
          <cell r="A1293">
            <v>11146</v>
          </cell>
          <cell r="B1293" t="str">
            <v>CONCRETO AUTOADENSAVEL (CAA) CLASSE DE RESISTENCIA C15, ESPALHAMENTO SF2, INCLUI SERVICO DE BOMBEAMENTO (NBR 15823)</v>
          </cell>
          <cell r="C1293" t="str">
            <v xml:space="preserve">M3    </v>
          </cell>
          <cell r="D1293" t="str">
            <v>478,23</v>
          </cell>
        </row>
        <row r="1294">
          <cell r="A1294">
            <v>11147</v>
          </cell>
          <cell r="B1294" t="str">
            <v>CONCRETO AUTOADENSAVEL (CAA) CLASSE DE RESISTENCIA C20, ESPALHAMENTO SF2, INCLUI SERVICO DE BOMBEAMENTO (NBR 15823)</v>
          </cell>
          <cell r="C1294" t="str">
            <v xml:space="preserve">M3    </v>
          </cell>
          <cell r="D1294" t="str">
            <v>496,95</v>
          </cell>
        </row>
        <row r="1295">
          <cell r="A1295">
            <v>34872</v>
          </cell>
          <cell r="B1295" t="str">
            <v>CONCRETO AUTOADENSAVEL (CAA) CLASSE DE RESISTENCIA C25, ESPALHAMENTO SF2, INCLUI SERVICO DE BOMBEAMENTO (NBR 15823)</v>
          </cell>
          <cell r="C1295" t="str">
            <v xml:space="preserve">M3    </v>
          </cell>
          <cell r="D1295" t="str">
            <v>502,52</v>
          </cell>
        </row>
        <row r="1296">
          <cell r="A1296">
            <v>34491</v>
          </cell>
          <cell r="B1296" t="str">
            <v>CONCRETO AUTOADENSAVEL (CAA) CLASSE DE RESISTENCIA C30, ESPALHAMENTO SF2, INCLUI SERVICO DE BOMBEAMENTO (NBR 15823)</v>
          </cell>
          <cell r="C1296" t="str">
            <v xml:space="preserve">M3    </v>
          </cell>
          <cell r="D1296" t="str">
            <v>517,09</v>
          </cell>
        </row>
        <row r="1297">
          <cell r="A1297">
            <v>34770</v>
          </cell>
          <cell r="B1297" t="str">
            <v>CONCRETO BETUMINOSO USINADO A QUENTE (CBUQ) PARA PAVIMENTACAO ASFALTICA, PADRAO DNIT, FAIXA C, COM CAP 30/45 - AQUISICAO POSTO USINA</v>
          </cell>
          <cell r="C1297" t="str">
            <v xml:space="preserve">T     </v>
          </cell>
          <cell r="D1297" t="str">
            <v>348,21</v>
          </cell>
        </row>
        <row r="1298">
          <cell r="A1298">
            <v>1518</v>
          </cell>
          <cell r="B1298" t="str">
            <v>CONCRETO BETUMINOSO USINADO A QUENTE (CBUQ) PARA PAVIMENTACAO ASFALTICA, PADRAO DNIT, FAIXA C, COM CAP 50/70 - AQUISICAO POSTO USINA</v>
          </cell>
          <cell r="C1298" t="str">
            <v xml:space="preserve">T     </v>
          </cell>
          <cell r="D1298" t="str">
            <v>355,00</v>
          </cell>
        </row>
        <row r="1299">
          <cell r="A1299">
            <v>41965</v>
          </cell>
          <cell r="B1299" t="str">
            <v>CONCRETO BETUMINOSO USINADO A QUENTE (CBUQ) PARA PAVIMENTACAO ASFALTICA, PADRAO DNIT, PARA BINDER, COM CAP 50/70 - AQUISICAO POSTO USINA</v>
          </cell>
          <cell r="C1299" t="str">
            <v xml:space="preserve">T     </v>
          </cell>
          <cell r="D1299" t="str">
            <v>343,92</v>
          </cell>
        </row>
        <row r="1300">
          <cell r="A1300">
            <v>34492</v>
          </cell>
          <cell r="B1300" t="str">
            <v>CONCRETO USINADO BOMBEAVEL, CLASSE DE RESISTENCIA C20, COM BRITA 0 E 1, SLUMP = 100 +/- 20 MM, EXCLUI SERVICO DE BOMBEAMENTO (NBR 8953)</v>
          </cell>
          <cell r="C1300" t="str">
            <v xml:space="preserve">M3    </v>
          </cell>
          <cell r="D1300" t="str">
            <v>425,00</v>
          </cell>
        </row>
        <row r="1301">
          <cell r="A1301">
            <v>1524</v>
          </cell>
          <cell r="B1301" t="str">
            <v>CONCRETO USINADO BOMBEAVEL, CLASSE DE RESISTENCIA C20, COM BRITA 0 E 1, SLUMP = 100 +/- 20 MM, INCLUI SERVICO DE BOMBEAMENTO (NBR 8953)</v>
          </cell>
          <cell r="C1301" t="str">
            <v xml:space="preserve">M3    </v>
          </cell>
          <cell r="D1301" t="str">
            <v>464,99</v>
          </cell>
        </row>
        <row r="1302">
          <cell r="A1302">
            <v>38404</v>
          </cell>
          <cell r="B1302" t="str">
            <v>CONCRETO USINADO BOMBEAVEL, CLASSE DE RESISTENCIA C20, COM BRITA 0 E 1, SLUMP = 130 +/- 20 MM, EXCLUI SERVICO DE BOMBEAMENTO (NBR 8953)</v>
          </cell>
          <cell r="C1302" t="str">
            <v xml:space="preserve">M3    </v>
          </cell>
          <cell r="D1302" t="str">
            <v>440,22</v>
          </cell>
        </row>
        <row r="1303">
          <cell r="A1303">
            <v>39849</v>
          </cell>
          <cell r="B1303" t="str">
            <v>CONCRETO USINADO BOMBEAVEL, CLASSE DE RESISTENCIA C20, COM BRITA 0 E 1, SLUMP = 190 +/- 20 MM, INCLUI SERVICO DE BOMBEAMENTO (NBR 8953)</v>
          </cell>
          <cell r="C1303" t="str">
            <v xml:space="preserve">M3    </v>
          </cell>
          <cell r="D1303" t="str">
            <v>504,49</v>
          </cell>
        </row>
        <row r="1304">
          <cell r="A1304">
            <v>38464</v>
          </cell>
          <cell r="B1304" t="str">
            <v>CONCRETO USINADO BOMBEAVEL, CLASSE DE RESISTENCIA C20, COM BRITA 0, SLUMP = 220 +/- 20 MM, INCLUI SERVICO DE BOMBEAMENTO (NBR 8953)</v>
          </cell>
          <cell r="C1304" t="str">
            <v xml:space="preserve">M3    </v>
          </cell>
          <cell r="D1304" t="str">
            <v>511,81</v>
          </cell>
        </row>
        <row r="1305">
          <cell r="A1305">
            <v>34493</v>
          </cell>
          <cell r="B1305" t="str">
            <v>CONCRETO USINADO BOMBEAVEL, CLASSE DE RESISTENCIA C25, COM BRITA 0 E 1, SLUMP = 100 +/- 20 MM, EXCLUI SERVICO DE BOMBEAMENTO (NBR 8953)</v>
          </cell>
          <cell r="C1305" t="str">
            <v xml:space="preserve">M3    </v>
          </cell>
          <cell r="D1305" t="str">
            <v>436,97</v>
          </cell>
        </row>
        <row r="1306">
          <cell r="A1306">
            <v>1527</v>
          </cell>
          <cell r="B1306" t="str">
            <v>CONCRETO USINADO BOMBEAVEL, CLASSE DE RESISTENCIA C25, COM BRITA 0 E 1, SLUMP = 100 +/- 20 MM, INCLUI SERVICO DE BOMBEAMENTO (NBR 8953)</v>
          </cell>
          <cell r="C1306" t="str">
            <v xml:space="preserve">M3    </v>
          </cell>
          <cell r="D1306" t="str">
            <v>473,39</v>
          </cell>
        </row>
        <row r="1307">
          <cell r="A1307">
            <v>38405</v>
          </cell>
          <cell r="B1307" t="str">
            <v>CONCRETO USINADO BOMBEAVEL, CLASSE DE RESISTENCIA C25, COM BRITA 0 E 1, SLUMP = 130 +/- 20 MM, EXCLUI SERVICO DE BOMBEAMENTO (NBR 8953)</v>
          </cell>
          <cell r="C1307" t="str">
            <v xml:space="preserve">M3    </v>
          </cell>
          <cell r="D1307" t="str">
            <v>453,79</v>
          </cell>
        </row>
        <row r="1308">
          <cell r="A1308">
            <v>38408</v>
          </cell>
          <cell r="B1308" t="str">
            <v>CONCRETO USINADO BOMBEAVEL, CLASSE DE RESISTENCIA C25, COM BRITA 0 E 1, SLUMP = 190 +/- 20 MM, EXCLUI SERVICO DE BOMBEAMENTO (NBR 8953)</v>
          </cell>
          <cell r="C1308" t="str">
            <v xml:space="preserve">M3    </v>
          </cell>
          <cell r="D1308" t="str">
            <v>502,31</v>
          </cell>
        </row>
        <row r="1309">
          <cell r="A1309">
            <v>34494</v>
          </cell>
          <cell r="B1309" t="str">
            <v>CONCRETO USINADO BOMBEAVEL, CLASSE DE RESISTENCIA C30, COM BRITA 0 E 1, SLUMP = 100 +/- 20 MM, EXCLUI SERVICO DE BOMBEAMENTO (NBR 8953)</v>
          </cell>
          <cell r="C1309" t="str">
            <v xml:space="preserve">M3    </v>
          </cell>
          <cell r="D1309" t="str">
            <v>451,54</v>
          </cell>
        </row>
        <row r="1310">
          <cell r="A1310">
            <v>1525</v>
          </cell>
          <cell r="B1310" t="str">
            <v>CONCRETO USINADO BOMBEAVEL, CLASSE DE RESISTENCIA C30, COM BRITA 0 E 1, SLUMP = 100 +/- 20 MM, INCLUI SERVICO DE BOMBEAMENTO (NBR 8953)</v>
          </cell>
          <cell r="C1310" t="str">
            <v xml:space="preserve">M3    </v>
          </cell>
          <cell r="D1310" t="str">
            <v>487,96</v>
          </cell>
        </row>
        <row r="1311">
          <cell r="A1311">
            <v>38406</v>
          </cell>
          <cell r="B1311" t="str">
            <v>CONCRETO USINADO BOMBEAVEL, CLASSE DE RESISTENCIA C30, COM BRITA 0 E 1, SLUMP = 130 +/- 20 MM, EXCLUI SERVICO DE BOMBEAMENTO (NBR 8953)</v>
          </cell>
          <cell r="C1311" t="str">
            <v xml:space="preserve">M3    </v>
          </cell>
          <cell r="D1311" t="str">
            <v>479,18</v>
          </cell>
        </row>
        <row r="1312">
          <cell r="A1312">
            <v>38409</v>
          </cell>
          <cell r="B1312" t="str">
            <v>CONCRETO USINADO BOMBEAVEL, CLASSE DE RESISTENCIA C30, COM BRITA 0 E 1, SLUMP = 190 +/- 20 MM, EXCLUI SERVICO DE BOMBEAMENTO (NBR 8953)</v>
          </cell>
          <cell r="C1312" t="str">
            <v xml:space="preserve">M3    </v>
          </cell>
          <cell r="D1312" t="str">
            <v>505,73</v>
          </cell>
        </row>
        <row r="1313">
          <cell r="A1313">
            <v>43360</v>
          </cell>
          <cell r="B1313" t="str">
            <v>CONCRETO USINADO BOMBEAVEL, CLASSE DE RESISTENCIA C30, COM BRITA 0 E 1, SLUMP = 220 +/- 30 MM, EXCLUI SERVICO DE BOMBEAMENTO (NBR 8953)</v>
          </cell>
          <cell r="C1313" t="str">
            <v xml:space="preserve">M3    </v>
          </cell>
          <cell r="D1313" t="str">
            <v>527,33</v>
          </cell>
        </row>
        <row r="1314">
          <cell r="A1314">
            <v>34495</v>
          </cell>
          <cell r="B1314" t="str">
            <v>CONCRETO USINADO BOMBEAVEL, CLASSE DE RESISTENCIA C35, COM BRITA 0 E 1, SLUMP = 100 +/- 20 MM, EXCLUI SERVICO DE BOMBEAMENTO (NBR 8953)</v>
          </cell>
          <cell r="C1314" t="str">
            <v xml:space="preserve">M3    </v>
          </cell>
          <cell r="D1314" t="str">
            <v>466,11</v>
          </cell>
        </row>
        <row r="1315">
          <cell r="A1315">
            <v>11145</v>
          </cell>
          <cell r="B1315" t="str">
            <v>CONCRETO USINADO BOMBEAVEL, CLASSE DE RESISTENCIA C35, COM BRITA 0 E 1, SLUMP = 100 +/- 20 MM, INCLUI SERVICO DE BOMBEAMENTO (NBR 8953)</v>
          </cell>
          <cell r="C1315" t="str">
            <v xml:space="preserve">M3    </v>
          </cell>
          <cell r="D1315" t="str">
            <v>502,52</v>
          </cell>
        </row>
        <row r="1316">
          <cell r="A1316">
            <v>34496</v>
          </cell>
          <cell r="B1316" t="str">
            <v>CONCRETO USINADO BOMBEAVEL, CLASSE DE RESISTENCIA C40, COM BRITA 0 E 1, SLUMP = 100 +/- 20 MM, EXCLUI SERVICO DE BOMBEAMENTO (NBR 8953)</v>
          </cell>
          <cell r="C1316" t="str">
            <v xml:space="preserve">M3    </v>
          </cell>
          <cell r="D1316" t="str">
            <v>486,23</v>
          </cell>
        </row>
        <row r="1317">
          <cell r="A1317">
            <v>34479</v>
          </cell>
          <cell r="B1317" t="str">
            <v>CONCRETO USINADO BOMBEAVEL, CLASSE DE RESISTENCIA C40, COM BRITA 0 E 1, SLUMP = 100 +/- 20 MM, INCLUI SERVICO DE BOMBEAMENTO (NBR 8953)</v>
          </cell>
          <cell r="C1317" t="str">
            <v xml:space="preserve">M3    </v>
          </cell>
          <cell r="D1317" t="str">
            <v>517,09</v>
          </cell>
        </row>
        <row r="1318">
          <cell r="A1318">
            <v>34481</v>
          </cell>
          <cell r="B1318" t="str">
            <v>CONCRETO USINADO BOMBEAVEL, CLASSE DE RESISTENCIA C45, COM BRITA 0 E 1, SLUMP = 100 +/- 20 MM, INCLUI SERVICO DE BOMBEAMENTO (NBR 8953)</v>
          </cell>
          <cell r="C1318" t="str">
            <v xml:space="preserve">M3    </v>
          </cell>
          <cell r="D1318" t="str">
            <v>540,30</v>
          </cell>
        </row>
        <row r="1319">
          <cell r="A1319">
            <v>34483</v>
          </cell>
          <cell r="B1319" t="str">
            <v>CONCRETO USINADO BOMBEAVEL, CLASSE DE RESISTENCIA C50, COM BRITA 0 E 1, SLUMP = 100 +/- 20 MM, INCLUI SERVICO DE BOMBEAMENTO (NBR 8953)</v>
          </cell>
          <cell r="C1319" t="str">
            <v xml:space="preserve">M3    </v>
          </cell>
          <cell r="D1319" t="str">
            <v>577,27</v>
          </cell>
        </row>
        <row r="1320">
          <cell r="A1320">
            <v>34485</v>
          </cell>
          <cell r="B1320" t="str">
            <v>CONCRETO USINADO BOMBEAVEL, CLASSE DE RESISTENCIA C60, COM BRITA 0 E 1, SLUMP = 100 +/- 20 MM, INCLUI SERVICO DE BOMBEAMENTO (NBR 8953)</v>
          </cell>
          <cell r="C1320" t="str">
            <v xml:space="preserve">M3    </v>
          </cell>
          <cell r="D1320" t="str">
            <v>617,33</v>
          </cell>
        </row>
        <row r="1321">
          <cell r="A1321">
            <v>14041</v>
          </cell>
          <cell r="B1321" t="str">
            <v>CONCRETO USINADO CONVENCIONAL (NAO BOMBEAVEL) CLASSE DE RESISTENCIA C10, COM BRITA 1 E 2, SLUMP = 80 MM +/- 10 MM (NBR 8953)</v>
          </cell>
          <cell r="C1321" t="str">
            <v xml:space="preserve">M3    </v>
          </cell>
          <cell r="D1321" t="str">
            <v>401,29</v>
          </cell>
        </row>
        <row r="1322">
          <cell r="A1322">
            <v>1523</v>
          </cell>
          <cell r="B1322" t="str">
            <v>CONCRETO USINADO CONVENCIONAL (NAO BOMBEAVEL) CLASSE DE RESISTENCIA C15, COM BRITA 1 E 2, SLUMP = 80 MM +/- 10 MM (NBR 8953)</v>
          </cell>
          <cell r="C1322" t="str">
            <v xml:space="preserve">M3    </v>
          </cell>
          <cell r="D1322" t="str">
            <v>407,85</v>
          </cell>
        </row>
        <row r="1323">
          <cell r="A1323">
            <v>14052</v>
          </cell>
          <cell r="B1323" t="str">
            <v>CONDULETE DE ALUMINIO TIPO B, PARA ELETRODUTO ROSCAVEL DE 1/2", COM TAMPA CEGA</v>
          </cell>
          <cell r="C1323" t="str">
            <v xml:space="preserve">UN    </v>
          </cell>
          <cell r="D1323" t="str">
            <v>11,95</v>
          </cell>
        </row>
        <row r="1324">
          <cell r="A1324">
            <v>14054</v>
          </cell>
          <cell r="B1324" t="str">
            <v>CONDULETE DE ALUMINIO TIPO B, PARA ELETRODUTO ROSCAVEL DE 1", COM TAMPA CEGA</v>
          </cell>
          <cell r="C1324" t="str">
            <v xml:space="preserve">UN    </v>
          </cell>
          <cell r="D1324" t="str">
            <v>15,54</v>
          </cell>
        </row>
        <row r="1325">
          <cell r="A1325">
            <v>14053</v>
          </cell>
          <cell r="B1325" t="str">
            <v>CONDULETE DE ALUMINIO TIPO B, PARA ELETRODUTO ROSCAVEL DE 3/4", COM TAMPA CEGA</v>
          </cell>
          <cell r="C1325" t="str">
            <v xml:space="preserve">UN    </v>
          </cell>
          <cell r="D1325" t="str">
            <v>12,13</v>
          </cell>
        </row>
        <row r="1326">
          <cell r="A1326">
            <v>2558</v>
          </cell>
          <cell r="B1326" t="str">
            <v>CONDULETE DE ALUMINIO TIPO C, PARA ELETRODUTO ROSCAVEL DE 1/2", COM TAMPA CEGA</v>
          </cell>
          <cell r="C1326" t="str">
            <v xml:space="preserve">UN    </v>
          </cell>
          <cell r="D1326" t="str">
            <v>9,13</v>
          </cell>
        </row>
        <row r="1327">
          <cell r="A1327">
            <v>2560</v>
          </cell>
          <cell r="B1327" t="str">
            <v>CONDULETE DE ALUMINIO TIPO C, PARA ELETRODUTO ROSCAVEL DE 1", COM TAMPA CEGA</v>
          </cell>
          <cell r="C1327" t="str">
            <v xml:space="preserve">UN    </v>
          </cell>
          <cell r="D1327" t="str">
            <v>16,08</v>
          </cell>
        </row>
        <row r="1328">
          <cell r="A1328">
            <v>2559</v>
          </cell>
          <cell r="B1328" t="str">
            <v>CONDULETE DE ALUMINIO TIPO C, PARA ELETRODUTO ROSCAVEL DE 3/4", COM TAMPA CEGA</v>
          </cell>
          <cell r="C1328" t="str">
            <v xml:space="preserve">UN    </v>
          </cell>
          <cell r="D1328" t="str">
            <v>12,86</v>
          </cell>
        </row>
        <row r="1329">
          <cell r="A1329">
            <v>2592</v>
          </cell>
          <cell r="B1329" t="str">
            <v>CONDULETE DE ALUMINIO TIPO C, PARA ELETRODUTO ROSCAVEL DE 4", COM TAMPA CEGA</v>
          </cell>
          <cell r="C1329" t="str">
            <v xml:space="preserve">UN    </v>
          </cell>
          <cell r="D1329" t="str">
            <v>213,19</v>
          </cell>
        </row>
        <row r="1330">
          <cell r="A1330">
            <v>2566</v>
          </cell>
          <cell r="B1330" t="str">
            <v>CONDULETE DE ALUMINIO TIPO E, PARA ELETRODUTO ROSCAVEL DE 1  1/4", COM TAMPA CEGA</v>
          </cell>
          <cell r="C1330" t="str">
            <v xml:space="preserve">UN    </v>
          </cell>
          <cell r="D1330" t="str">
            <v>21,45</v>
          </cell>
        </row>
        <row r="1331">
          <cell r="A1331">
            <v>2589</v>
          </cell>
          <cell r="B1331" t="str">
            <v>CONDULETE DE ALUMINIO TIPO E, PARA ELETRODUTO ROSCAVEL DE 1 1/2", COM TAMPA CEGA</v>
          </cell>
          <cell r="C1331" t="str">
            <v xml:space="preserve">UN    </v>
          </cell>
          <cell r="D1331" t="str">
            <v>28,51</v>
          </cell>
        </row>
        <row r="1332">
          <cell r="A1332">
            <v>2591</v>
          </cell>
          <cell r="B1332" t="str">
            <v>CONDULETE DE ALUMINIO TIPO E, PARA ELETRODUTO ROSCAVEL DE 1/2", COM TAMPA CEGA</v>
          </cell>
          <cell r="C1332" t="str">
            <v xml:space="preserve">UN    </v>
          </cell>
          <cell r="D1332" t="str">
            <v>10,40</v>
          </cell>
        </row>
        <row r="1333">
          <cell r="A1333">
            <v>2590</v>
          </cell>
          <cell r="B1333" t="str">
            <v>CONDULETE DE ALUMINIO TIPO E, PARA ELETRODUTO ROSCAVEL DE 1", COM TAMPA CEGA</v>
          </cell>
          <cell r="C1333" t="str">
            <v xml:space="preserve">UN    </v>
          </cell>
          <cell r="D1333" t="str">
            <v>17,50</v>
          </cell>
        </row>
        <row r="1334">
          <cell r="A1334">
            <v>2567</v>
          </cell>
          <cell r="B1334" t="str">
            <v>CONDULETE DE ALUMINIO TIPO E, PARA ELETRODUTO ROSCAVEL DE 2", COM TAMPA CEGA</v>
          </cell>
          <cell r="C1334" t="str">
            <v xml:space="preserve">UN    </v>
          </cell>
          <cell r="D1334" t="str">
            <v>41,83</v>
          </cell>
        </row>
        <row r="1335">
          <cell r="A1335">
            <v>2565</v>
          </cell>
          <cell r="B1335" t="str">
            <v>CONDULETE DE ALUMINIO TIPO E, PARA ELETRODUTO ROSCAVEL DE 3/4", COM TAMPA CEGA</v>
          </cell>
          <cell r="C1335" t="str">
            <v xml:space="preserve">UN    </v>
          </cell>
          <cell r="D1335" t="str">
            <v>10,42</v>
          </cell>
        </row>
        <row r="1336">
          <cell r="A1336">
            <v>2568</v>
          </cell>
          <cell r="B1336" t="str">
            <v>CONDULETE DE ALUMINIO TIPO E, PARA ELETRODUTO ROSCAVEL DE 3", COM TAMPA CEGA</v>
          </cell>
          <cell r="C1336" t="str">
            <v xml:space="preserve">UN    </v>
          </cell>
          <cell r="D1336" t="str">
            <v>116,15</v>
          </cell>
        </row>
        <row r="1337">
          <cell r="A1337">
            <v>2594</v>
          </cell>
          <cell r="B1337" t="str">
            <v>CONDULETE DE ALUMINIO TIPO E, PARA ELETRODUTO ROSCAVEL DE 4", COM TAMPA CEGA</v>
          </cell>
          <cell r="C1337" t="str">
            <v xml:space="preserve">UN    </v>
          </cell>
          <cell r="D1337" t="str">
            <v>193,50</v>
          </cell>
        </row>
        <row r="1338">
          <cell r="A1338">
            <v>2587</v>
          </cell>
          <cell r="B1338" t="str">
            <v>CONDULETE DE ALUMINIO TIPO LR, PARA ELETRODUTO ROSCAVEL DE 1 1/2", COM TAMPA CEGA</v>
          </cell>
          <cell r="C1338" t="str">
            <v xml:space="preserve">UN    </v>
          </cell>
          <cell r="D1338" t="str">
            <v>32,98</v>
          </cell>
        </row>
        <row r="1339">
          <cell r="A1339">
            <v>2588</v>
          </cell>
          <cell r="B1339" t="str">
            <v>CONDULETE DE ALUMINIO TIPO LR, PARA ELETRODUTO ROSCAVEL DE 1 1/4", COM TAMPA CEGA</v>
          </cell>
          <cell r="C1339" t="str">
            <v xml:space="preserve">UN    </v>
          </cell>
          <cell r="D1339" t="str">
            <v>26,19</v>
          </cell>
        </row>
        <row r="1340">
          <cell r="A1340">
            <v>2569</v>
          </cell>
          <cell r="B1340" t="str">
            <v>CONDULETE DE ALUMINIO TIPO LR, PARA ELETRODUTO ROSCAVEL DE 1/2", COM TAMPA CEGA</v>
          </cell>
          <cell r="C1340" t="str">
            <v xml:space="preserve">UN    </v>
          </cell>
          <cell r="D1340" t="str">
            <v>10,09</v>
          </cell>
        </row>
        <row r="1341">
          <cell r="A1341">
            <v>2570</v>
          </cell>
          <cell r="B1341" t="str">
            <v>CONDULETE DE ALUMINIO TIPO LR, PARA ELETRODUTO ROSCAVEL DE 1", COM TAMPA CEGA</v>
          </cell>
          <cell r="C1341" t="str">
            <v xml:space="preserve">UN    </v>
          </cell>
          <cell r="D1341" t="str">
            <v>16,92</v>
          </cell>
        </row>
        <row r="1342">
          <cell r="A1342">
            <v>2571</v>
          </cell>
          <cell r="B1342" t="str">
            <v>CONDULETE DE ALUMINIO TIPO LR, PARA ELETRODUTO ROSCAVEL DE 2", COM TAMPA CEGA</v>
          </cell>
          <cell r="C1342" t="str">
            <v xml:space="preserve">UN    </v>
          </cell>
          <cell r="D1342" t="str">
            <v>50,22</v>
          </cell>
        </row>
        <row r="1343">
          <cell r="A1343">
            <v>2593</v>
          </cell>
          <cell r="B1343" t="str">
            <v>CONDULETE DE ALUMINIO TIPO LR, PARA ELETRODUTO ROSCAVEL DE 3/4", COM TAMPA CEGA</v>
          </cell>
          <cell r="C1343" t="str">
            <v xml:space="preserve">UN    </v>
          </cell>
          <cell r="D1343" t="str">
            <v>10,76</v>
          </cell>
        </row>
        <row r="1344">
          <cell r="A1344">
            <v>2572</v>
          </cell>
          <cell r="B1344" t="str">
            <v>CONDULETE DE ALUMINIO TIPO LR, PARA ELETRODUTO ROSCAVEL DE 3", COM TAMPA CEGA</v>
          </cell>
          <cell r="C1344" t="str">
            <v xml:space="preserve">UN    </v>
          </cell>
          <cell r="D1344" t="str">
            <v>148,54</v>
          </cell>
        </row>
        <row r="1345">
          <cell r="A1345">
            <v>2595</v>
          </cell>
          <cell r="B1345" t="str">
            <v>CONDULETE DE ALUMINIO TIPO LR, PARA ELETRODUTO ROSCAVEL DE 4", COM TAMPA CEGA</v>
          </cell>
          <cell r="C1345" t="str">
            <v xml:space="preserve">UN    </v>
          </cell>
          <cell r="D1345" t="str">
            <v>231,75</v>
          </cell>
        </row>
        <row r="1346">
          <cell r="A1346">
            <v>2576</v>
          </cell>
          <cell r="B1346" t="str">
            <v>CONDULETE DE ALUMINIO TIPO T, PARA ELETRODUTO ROSCAVEL DE 1 1/2", COM TAMPA CEGA</v>
          </cell>
          <cell r="C1346" t="str">
            <v xml:space="preserve">UN    </v>
          </cell>
          <cell r="D1346" t="str">
            <v>39,51</v>
          </cell>
        </row>
        <row r="1347">
          <cell r="A1347">
            <v>2575</v>
          </cell>
          <cell r="B1347" t="str">
            <v>CONDULETE DE ALUMINIO TIPO T, PARA ELETRODUTO ROSCAVEL DE 1 1/4", COM TAMPA CEGA</v>
          </cell>
          <cell r="C1347" t="str">
            <v xml:space="preserve">UN    </v>
          </cell>
          <cell r="D1347" t="str">
            <v>29,70</v>
          </cell>
        </row>
        <row r="1348">
          <cell r="A1348">
            <v>2573</v>
          </cell>
          <cell r="B1348" t="str">
            <v>CONDULETE DE ALUMINIO TIPO T, PARA ELETRODUTO ROSCAVEL DE 1/2", COM TAMPA CEGA</v>
          </cell>
          <cell r="C1348" t="str">
            <v xml:space="preserve">UN    </v>
          </cell>
          <cell r="D1348" t="str">
            <v>12,33</v>
          </cell>
        </row>
        <row r="1349">
          <cell r="A1349">
            <v>2586</v>
          </cell>
          <cell r="B1349" t="str">
            <v>CONDULETE DE ALUMINIO TIPO T, PARA ELETRODUTO ROSCAVEL DE 1", COM TAMPA CEGA</v>
          </cell>
          <cell r="C1349" t="str">
            <v xml:space="preserve">UN    </v>
          </cell>
          <cell r="D1349" t="str">
            <v>19,99</v>
          </cell>
        </row>
        <row r="1350">
          <cell r="A1350">
            <v>2577</v>
          </cell>
          <cell r="B1350" t="str">
            <v>CONDULETE DE ALUMINIO TIPO T, PARA ELETRODUTO ROSCAVEL DE 2", COM TAMPA CEGA</v>
          </cell>
          <cell r="C1350" t="str">
            <v xml:space="preserve">UN    </v>
          </cell>
          <cell r="D1350" t="str">
            <v>53,53</v>
          </cell>
        </row>
        <row r="1351">
          <cell r="A1351">
            <v>2574</v>
          </cell>
          <cell r="B1351" t="str">
            <v>CONDULETE DE ALUMINIO TIPO T, PARA ELETRODUTO ROSCAVEL DE 3/4", COM TAMPA CEGA</v>
          </cell>
          <cell r="C1351" t="str">
            <v xml:space="preserve">UN    </v>
          </cell>
          <cell r="D1351" t="str">
            <v>12,41</v>
          </cell>
        </row>
        <row r="1352">
          <cell r="A1352">
            <v>2578</v>
          </cell>
          <cell r="B1352" t="str">
            <v>CONDULETE DE ALUMINIO TIPO T, PARA ELETRODUTO ROSCAVEL DE 3", COM TAMPA CEGA</v>
          </cell>
          <cell r="C1352" t="str">
            <v xml:space="preserve">UN    </v>
          </cell>
          <cell r="D1352" t="str">
            <v>167,13</v>
          </cell>
        </row>
        <row r="1353">
          <cell r="A1353">
            <v>2585</v>
          </cell>
          <cell r="B1353" t="str">
            <v>CONDULETE DE ALUMINIO TIPO T, PARA ELETRODUTO ROSCAVEL DE 4", COM TAMPA CEGA</v>
          </cell>
          <cell r="C1353" t="str">
            <v xml:space="preserve">UN    </v>
          </cell>
          <cell r="D1353" t="str">
            <v>229,34</v>
          </cell>
        </row>
        <row r="1354">
          <cell r="A1354">
            <v>12008</v>
          </cell>
          <cell r="B1354" t="str">
            <v>CONDULETE DE ALUMINIO TIPO TB, PARA ELETRODUTO ROSCAVEL DE 3", COM TAMPA CEGA</v>
          </cell>
          <cell r="C1354" t="str">
            <v xml:space="preserve">UN    </v>
          </cell>
          <cell r="D1354" t="str">
            <v>123,05</v>
          </cell>
        </row>
        <row r="1355">
          <cell r="A1355">
            <v>2582</v>
          </cell>
          <cell r="B1355" t="str">
            <v>CONDULETE DE ALUMINIO TIPO X, PARA ELETRODUTO ROSCAVEL DE 1 1/2", COM TAMPA CEGA</v>
          </cell>
          <cell r="C1355" t="str">
            <v xml:space="preserve">UN    </v>
          </cell>
          <cell r="D1355" t="str">
            <v>36,64</v>
          </cell>
        </row>
        <row r="1356">
          <cell r="A1356">
            <v>2597</v>
          </cell>
          <cell r="B1356" t="str">
            <v>CONDULETE DE ALUMINIO TIPO X, PARA ELETRODUTO ROSCAVEL DE 1 1/4", COM TAMPA CEGA</v>
          </cell>
          <cell r="C1356" t="str">
            <v xml:space="preserve">UN    </v>
          </cell>
          <cell r="D1356" t="str">
            <v>31,40</v>
          </cell>
        </row>
        <row r="1357">
          <cell r="A1357">
            <v>2579</v>
          </cell>
          <cell r="B1357" t="str">
            <v>CONDULETE DE ALUMINIO TIPO X, PARA ELETRODUTO ROSCAVEL DE 1/2", COM TAMPA CEGA</v>
          </cell>
          <cell r="C1357" t="str">
            <v xml:space="preserve">UN    </v>
          </cell>
          <cell r="D1357" t="str">
            <v>14,95</v>
          </cell>
        </row>
        <row r="1358">
          <cell r="A1358">
            <v>2581</v>
          </cell>
          <cell r="B1358" t="str">
            <v>CONDULETE DE ALUMINIO TIPO X, PARA ELETRODUTO ROSCAVEL DE 1", COM TAMPA CEGA</v>
          </cell>
          <cell r="C1358" t="str">
            <v xml:space="preserve">UN    </v>
          </cell>
          <cell r="D1358" t="str">
            <v>19,13</v>
          </cell>
        </row>
        <row r="1359">
          <cell r="A1359">
            <v>2596</v>
          </cell>
          <cell r="B1359" t="str">
            <v>CONDULETE DE ALUMINIO TIPO X, PARA ELETRODUTO ROSCAVEL DE 2", COM TAMPA CEGA</v>
          </cell>
          <cell r="C1359" t="str">
            <v xml:space="preserve">UN    </v>
          </cell>
          <cell r="D1359" t="str">
            <v>56,58</v>
          </cell>
        </row>
        <row r="1360">
          <cell r="A1360">
            <v>2580</v>
          </cell>
          <cell r="B1360" t="str">
            <v>CONDULETE DE ALUMINIO TIPO X, PARA ELETRODUTO ROSCAVEL DE 3/4", COM TAMPA CEGA</v>
          </cell>
          <cell r="C1360" t="str">
            <v xml:space="preserve">UN    </v>
          </cell>
          <cell r="D1360" t="str">
            <v>16,39</v>
          </cell>
        </row>
        <row r="1361">
          <cell r="A1361">
            <v>2583</v>
          </cell>
          <cell r="B1361" t="str">
            <v>CONDULETE DE ALUMINIO TIPO X, PARA ELETRODUTO ROSCAVEL DE 3", COM TAMPA CEGA</v>
          </cell>
          <cell r="C1361" t="str">
            <v xml:space="preserve">UN    </v>
          </cell>
          <cell r="D1361" t="str">
            <v>137,63</v>
          </cell>
        </row>
        <row r="1362">
          <cell r="A1362">
            <v>2584</v>
          </cell>
          <cell r="B1362" t="str">
            <v>CONDULETE DE ALUMINIO TIPO X, PARA ELETRODUTO ROSCAVEL DE 4", COM TAMPA CEGA</v>
          </cell>
          <cell r="C1362" t="str">
            <v xml:space="preserve">UN    </v>
          </cell>
          <cell r="D1362" t="str">
            <v>229,11</v>
          </cell>
        </row>
        <row r="1363">
          <cell r="A1363">
            <v>12010</v>
          </cell>
          <cell r="B1363" t="str">
            <v>CONDULETE EM PVC, TIPO "B", SEM TAMPA, DE 1/2" OU 3/4"</v>
          </cell>
          <cell r="C1363" t="str">
            <v xml:space="preserve">UN    </v>
          </cell>
          <cell r="D1363" t="str">
            <v>7,64</v>
          </cell>
        </row>
        <row r="1364">
          <cell r="A1364">
            <v>39329</v>
          </cell>
          <cell r="B1364" t="str">
            <v>CONDULETE EM PVC, TIPO "B", SEM TAMPA, DE 1"</v>
          </cell>
          <cell r="C1364" t="str">
            <v xml:space="preserve">UN    </v>
          </cell>
          <cell r="D1364" t="str">
            <v>7,99</v>
          </cell>
        </row>
        <row r="1365">
          <cell r="A1365">
            <v>39330</v>
          </cell>
          <cell r="B1365" t="str">
            <v>CONDULETE EM PVC, TIPO "C", SEM TAMPA, DE 1/2"</v>
          </cell>
          <cell r="C1365" t="str">
            <v xml:space="preserve">UN    </v>
          </cell>
          <cell r="D1365" t="str">
            <v>8,41</v>
          </cell>
        </row>
        <row r="1366">
          <cell r="A1366">
            <v>39332</v>
          </cell>
          <cell r="B1366" t="str">
            <v>CONDULETE EM PVC, TIPO "C", SEM TAMPA, DE 1"</v>
          </cell>
          <cell r="C1366" t="str">
            <v xml:space="preserve">UN    </v>
          </cell>
          <cell r="D1366" t="str">
            <v>9,39</v>
          </cell>
        </row>
        <row r="1367">
          <cell r="A1367">
            <v>39331</v>
          </cell>
          <cell r="B1367" t="str">
            <v>CONDULETE EM PVC, TIPO "C", SEM TAMPA, DE 3/4"</v>
          </cell>
          <cell r="C1367" t="str">
            <v xml:space="preserve">UN    </v>
          </cell>
          <cell r="D1367" t="str">
            <v>7,48</v>
          </cell>
        </row>
        <row r="1368">
          <cell r="A1368">
            <v>39333</v>
          </cell>
          <cell r="B1368" t="str">
            <v>CONDULETE EM PVC, TIPO "E", SEM TAMPA, DE 1/2"</v>
          </cell>
          <cell r="C1368" t="str">
            <v xml:space="preserve">UN    </v>
          </cell>
          <cell r="D1368" t="str">
            <v>7,29</v>
          </cell>
        </row>
        <row r="1369">
          <cell r="A1369">
            <v>39335</v>
          </cell>
          <cell r="B1369" t="str">
            <v>CONDULETE EM PVC, TIPO "E", SEM TAMPA, DE 1"</v>
          </cell>
          <cell r="C1369" t="str">
            <v xml:space="preserve">UN    </v>
          </cell>
          <cell r="D1369" t="str">
            <v>8,44</v>
          </cell>
        </row>
        <row r="1370">
          <cell r="A1370">
            <v>39334</v>
          </cell>
          <cell r="B1370" t="str">
            <v>CONDULETE EM PVC, TIPO "E", SEM TAMPA, DE 3/4"</v>
          </cell>
          <cell r="C1370" t="str">
            <v xml:space="preserve">UN    </v>
          </cell>
          <cell r="D1370" t="str">
            <v>6,71</v>
          </cell>
        </row>
        <row r="1371">
          <cell r="A1371">
            <v>12016</v>
          </cell>
          <cell r="B1371" t="str">
            <v>CONDULETE EM PVC, TIPO "LB", SEM TAMPA, DE 1/2" OU 3/4"</v>
          </cell>
          <cell r="C1371" t="str">
            <v xml:space="preserve">UN    </v>
          </cell>
          <cell r="D1371" t="str">
            <v>8,42</v>
          </cell>
        </row>
        <row r="1372">
          <cell r="A1372">
            <v>12015</v>
          </cell>
          <cell r="B1372" t="str">
            <v>CONDULETE EM PVC, TIPO "LB", SEM TAMPA, DE 1"</v>
          </cell>
          <cell r="C1372" t="str">
            <v xml:space="preserve">UN    </v>
          </cell>
          <cell r="D1372" t="str">
            <v>9,80</v>
          </cell>
        </row>
        <row r="1373">
          <cell r="A1373">
            <v>12020</v>
          </cell>
          <cell r="B1373" t="str">
            <v>CONDULETE EM PVC, TIPO "LL", SEM TAMPA, DE 1/2" OU 3/4"</v>
          </cell>
          <cell r="C1373" t="str">
            <v xml:space="preserve">UN    </v>
          </cell>
          <cell r="D1373" t="str">
            <v>8,42</v>
          </cell>
        </row>
        <row r="1374">
          <cell r="A1374">
            <v>12019</v>
          </cell>
          <cell r="B1374" t="str">
            <v>CONDULETE EM PVC, TIPO "LL", SEM TAMPA, DE 1"</v>
          </cell>
          <cell r="C1374" t="str">
            <v xml:space="preserve">UN    </v>
          </cell>
          <cell r="D1374" t="str">
            <v>9,80</v>
          </cell>
        </row>
        <row r="1375">
          <cell r="A1375">
            <v>39336</v>
          </cell>
          <cell r="B1375" t="str">
            <v>CONDULETE EM PVC, TIPO "LR", SEM TAMPA, DE 1/2"</v>
          </cell>
          <cell r="C1375" t="str">
            <v xml:space="preserve">UN    </v>
          </cell>
          <cell r="D1375" t="str">
            <v>8,41</v>
          </cell>
        </row>
        <row r="1376">
          <cell r="A1376">
            <v>39338</v>
          </cell>
          <cell r="B1376" t="str">
            <v>CONDULETE EM PVC, TIPO "LR", SEM TAMPA, DE 1"</v>
          </cell>
          <cell r="C1376" t="str">
            <v xml:space="preserve">UN    </v>
          </cell>
          <cell r="D1376" t="str">
            <v>9,39</v>
          </cell>
        </row>
        <row r="1377">
          <cell r="A1377">
            <v>39337</v>
          </cell>
          <cell r="B1377" t="str">
            <v>CONDULETE EM PVC, TIPO "LR", SEM TAMPA, DE 3/4"</v>
          </cell>
          <cell r="C1377" t="str">
            <v xml:space="preserve">UN    </v>
          </cell>
          <cell r="D1377" t="str">
            <v>7,48</v>
          </cell>
        </row>
        <row r="1378">
          <cell r="A1378">
            <v>39341</v>
          </cell>
          <cell r="B1378" t="str">
            <v>CONDULETE EM PVC, TIPO "T", SEM TAMPA, DE 1"</v>
          </cell>
          <cell r="C1378" t="str">
            <v xml:space="preserve">UN    </v>
          </cell>
          <cell r="D1378" t="str">
            <v>12,25</v>
          </cell>
        </row>
        <row r="1379">
          <cell r="A1379">
            <v>39340</v>
          </cell>
          <cell r="B1379" t="str">
            <v>CONDULETE EM PVC, TIPO "T", SEM TAMPA, DE 3/4"</v>
          </cell>
          <cell r="C1379" t="str">
            <v xml:space="preserve">UN    </v>
          </cell>
          <cell r="D1379" t="str">
            <v>8,99</v>
          </cell>
        </row>
        <row r="1380">
          <cell r="A1380">
            <v>12025</v>
          </cell>
          <cell r="B1380" t="str">
            <v>CONDULETE EM PVC, TIPO "TB", SEM TAMPA, DE 1/2" OU 3/4"</v>
          </cell>
          <cell r="C1380" t="str">
            <v xml:space="preserve">UN    </v>
          </cell>
          <cell r="D1380" t="str">
            <v>9,29</v>
          </cell>
        </row>
        <row r="1381">
          <cell r="A1381">
            <v>39342</v>
          </cell>
          <cell r="B1381" t="str">
            <v>CONDULETE EM PVC, TIPO "TB", SEM TAMPA, DE 1"</v>
          </cell>
          <cell r="C1381" t="str">
            <v xml:space="preserve">UN    </v>
          </cell>
          <cell r="D1381" t="str">
            <v>12,25</v>
          </cell>
        </row>
        <row r="1382">
          <cell r="A1382">
            <v>39343</v>
          </cell>
          <cell r="B1382" t="str">
            <v>CONDULETE EM PVC, TIPO "X", SEM TAMPA, DE 1/2"</v>
          </cell>
          <cell r="C1382" t="str">
            <v xml:space="preserve">UN    </v>
          </cell>
          <cell r="D1382" t="str">
            <v>10,34</v>
          </cell>
        </row>
        <row r="1383">
          <cell r="A1383">
            <v>39345</v>
          </cell>
          <cell r="B1383" t="str">
            <v>CONDULETE EM PVC, TIPO "X", SEM TAMPA, DE 1"</v>
          </cell>
          <cell r="C1383" t="str">
            <v xml:space="preserve">UN    </v>
          </cell>
          <cell r="D1383" t="str">
            <v>13,99</v>
          </cell>
        </row>
        <row r="1384">
          <cell r="A1384">
            <v>39344</v>
          </cell>
          <cell r="B1384" t="str">
            <v>CONDULETE EM PVC, TIPO "X", SEM TAMPA, DE 3/4"</v>
          </cell>
          <cell r="C1384" t="str">
            <v xml:space="preserve">UN    </v>
          </cell>
          <cell r="D1384" t="str">
            <v>10,00</v>
          </cell>
        </row>
        <row r="1385">
          <cell r="A1385">
            <v>12623</v>
          </cell>
          <cell r="B1385" t="str">
            <v>CONDUTOR PLUVIAL, PVC, CIRCULAR, DIAMETRO ENTRE 80 E 100 MM, PARA DRENAGEM PREDIAL</v>
          </cell>
          <cell r="C1385" t="str">
            <v xml:space="preserve">M     </v>
          </cell>
          <cell r="D1385" t="str">
            <v>11,59</v>
          </cell>
        </row>
        <row r="1386">
          <cell r="A1386">
            <v>34498</v>
          </cell>
          <cell r="B1386" t="str">
            <v>CONE DE SINALIZACAO EM PVC FLEXIVEL, H = 70 / 76 CM (NBR 15071)</v>
          </cell>
          <cell r="C1386" t="str">
            <v xml:space="preserve">UN    </v>
          </cell>
          <cell r="D1386" t="str">
            <v>174,56</v>
          </cell>
        </row>
        <row r="1387">
          <cell r="A1387">
            <v>13244</v>
          </cell>
          <cell r="B1387" t="str">
            <v>CONE DE SINALIZACAO EM PVC RIGIDO COM FAIXA REFLETIVA, H = 70 / 76 CM</v>
          </cell>
          <cell r="C1387" t="str">
            <v xml:space="preserve">UN    </v>
          </cell>
          <cell r="D1387" t="str">
            <v>73,48</v>
          </cell>
        </row>
        <row r="1388">
          <cell r="A1388">
            <v>38998</v>
          </cell>
          <cell r="B1388" t="str">
            <v>CONECTOR / ADAPTADOR FEMEA, COM INSERTO METALICO, PPR, DN 25 MM X 1/2", PARA AGUA QUENTE E FRIA PREDIAL</v>
          </cell>
          <cell r="C1388" t="str">
            <v xml:space="preserve">UN    </v>
          </cell>
          <cell r="D1388" t="str">
            <v>13,31</v>
          </cell>
        </row>
        <row r="1389">
          <cell r="A1389">
            <v>38999</v>
          </cell>
          <cell r="B1389" t="str">
            <v>CONECTOR / ADAPTADOR FEMEA, COM INSERTO METALICO, PPR, DN 32 MM X 3/4", PARA AGUA QUENTE E FRIA PREDIAL</v>
          </cell>
          <cell r="C1389" t="str">
            <v xml:space="preserve">UN    </v>
          </cell>
          <cell r="D1389" t="str">
            <v>22,03</v>
          </cell>
        </row>
        <row r="1390">
          <cell r="A1390">
            <v>38996</v>
          </cell>
          <cell r="B1390" t="str">
            <v>CONECTOR / ADAPTADOR MACHO, COM INSERTO METALICO, PPR, DN 25 MM X 1/2", PARA AGUA QUENTE E FRIA PREDIAL</v>
          </cell>
          <cell r="C1390" t="str">
            <v xml:space="preserve">UN    </v>
          </cell>
          <cell r="D1390" t="str">
            <v>19,23</v>
          </cell>
        </row>
        <row r="1391">
          <cell r="A1391">
            <v>38997</v>
          </cell>
          <cell r="B1391" t="str">
            <v>CONECTOR / ADAPTADOR MACHO, COM INSERTO METALICO, PPR, DN 32 MM X 3/4", PARA AGUA QUENTE E FRIA PREDIAL</v>
          </cell>
          <cell r="C1391" t="str">
            <v xml:space="preserve">UN    </v>
          </cell>
          <cell r="D1391" t="str">
            <v>31,13</v>
          </cell>
        </row>
        <row r="1392">
          <cell r="A1392">
            <v>39862</v>
          </cell>
          <cell r="B1392" t="str">
            <v>CONECTOR BRONZE/LATAO (REF 603) SEM ANEL DE SOLDA, BOLSA X ROSCA F, 15 MM X 1/2"</v>
          </cell>
          <cell r="C1392" t="str">
            <v xml:space="preserve">UN    </v>
          </cell>
          <cell r="D1392" t="str">
            <v>12,33</v>
          </cell>
        </row>
        <row r="1393">
          <cell r="A1393">
            <v>39863</v>
          </cell>
          <cell r="B1393" t="str">
            <v>CONECTOR BRONZE/LATAO (REF 603) SEM ANEL DE SOLDA, BOLSA X ROSCA F, 22 MM X 1/2"</v>
          </cell>
          <cell r="C1393" t="str">
            <v xml:space="preserve">UN    </v>
          </cell>
          <cell r="D1393" t="str">
            <v>12,50</v>
          </cell>
        </row>
        <row r="1394">
          <cell r="A1394">
            <v>39864</v>
          </cell>
          <cell r="B1394" t="str">
            <v>CONECTOR BRONZE/LATAO (REF 603) SEM ANEL DE SOLDA, BOLSA X ROSCA F, 22 MM X 3/4"</v>
          </cell>
          <cell r="C1394" t="str">
            <v xml:space="preserve">UN    </v>
          </cell>
          <cell r="D1394" t="str">
            <v>15,51</v>
          </cell>
        </row>
        <row r="1395">
          <cell r="A1395">
            <v>39865</v>
          </cell>
          <cell r="B1395" t="str">
            <v>CONECTOR BRONZE/LATAO (REF 603) SEM ANEL DE SOLDA, BOLSA X ROSCA F, 28 MM X 1/2"</v>
          </cell>
          <cell r="C1395" t="str">
            <v xml:space="preserve">UN    </v>
          </cell>
          <cell r="D1395" t="str">
            <v>21,86</v>
          </cell>
        </row>
        <row r="1396">
          <cell r="A1396">
            <v>2517</v>
          </cell>
          <cell r="B1396" t="str">
            <v>CONECTOR CURVO 90 GRAUS DE ALUMINIO, BITOLA 1 1/2", PARA ADAPTAR ENTRADA DE ELETRODUTO METALICO FLEXIVEL EM QUADROS</v>
          </cell>
          <cell r="C1396" t="str">
            <v xml:space="preserve">UN    </v>
          </cell>
          <cell r="D1396" t="str">
            <v>22,83</v>
          </cell>
        </row>
        <row r="1397">
          <cell r="A1397">
            <v>2522</v>
          </cell>
          <cell r="B1397" t="str">
            <v>CONECTOR CURVO 90 GRAUS DE ALUMINIO, BITOLA 1 1/4", PARA ADAPTAR ENTRADA DE ELETRODUTO METALICO FLEXIVEL EM QUADROS</v>
          </cell>
          <cell r="C1397" t="str">
            <v xml:space="preserve">UN    </v>
          </cell>
          <cell r="D1397" t="str">
            <v>14,75</v>
          </cell>
        </row>
        <row r="1398">
          <cell r="A1398">
            <v>2548</v>
          </cell>
          <cell r="B1398" t="str">
            <v>CONECTOR CURVO 90 GRAUS DE ALUMINIO, BITOLA 1/2", PARA ADAPTAR ENTRADA DE ELETRODUTO METALICO FLEXIVEL EM QUADROS</v>
          </cell>
          <cell r="C1398" t="str">
            <v xml:space="preserve">UN    </v>
          </cell>
          <cell r="D1398" t="str">
            <v>9,07</v>
          </cell>
        </row>
        <row r="1399">
          <cell r="A1399">
            <v>2516</v>
          </cell>
          <cell r="B1399" t="str">
            <v>CONECTOR CURVO 90 GRAUS DE ALUMINIO, BITOLA 1", PARA ADAPTAR ENTRADA DE ELETRODUTO METALICO FLEXIVEL EM QUADROS</v>
          </cell>
          <cell r="C1399" t="str">
            <v xml:space="preserve">UN    </v>
          </cell>
          <cell r="D1399" t="str">
            <v>11,84</v>
          </cell>
        </row>
        <row r="1400">
          <cell r="A1400">
            <v>2518</v>
          </cell>
          <cell r="B1400" t="str">
            <v>CONECTOR CURVO 90 GRAUS DE ALUMINIO, BITOLA 2 1/2", PARA ADAPTAR ENTRADA DE ELETRODUTO METALICO FLEXIVEL EM QUADROS</v>
          </cell>
          <cell r="C1400" t="str">
            <v xml:space="preserve">UN    </v>
          </cell>
          <cell r="D1400" t="str">
            <v>108,65</v>
          </cell>
        </row>
        <row r="1401">
          <cell r="A1401">
            <v>2521</v>
          </cell>
          <cell r="B1401" t="str">
            <v>CONECTOR CURVO 90 GRAUS DE ALUMINIO, BITOLA 2", PARA ADAPTAR ENTRADA DE ELETRODUTO METALICO FLEXIVEL EM QUADROS</v>
          </cell>
          <cell r="C1401" t="str">
            <v xml:space="preserve">UN    </v>
          </cell>
          <cell r="D1401" t="str">
            <v>46,25</v>
          </cell>
        </row>
        <row r="1402">
          <cell r="A1402">
            <v>2515</v>
          </cell>
          <cell r="B1402" t="str">
            <v>CONECTOR CURVO 90 GRAUS DE ALUMINIO, BITOLA 3/4", PARA ADAPTAR ENTRADA DE ELETRODUTO METALICO FLEXIVEL EM QUADROS</v>
          </cell>
          <cell r="C1402" t="str">
            <v xml:space="preserve">UN    </v>
          </cell>
          <cell r="D1402" t="str">
            <v>9,86</v>
          </cell>
        </row>
        <row r="1403">
          <cell r="A1403">
            <v>2519</v>
          </cell>
          <cell r="B1403" t="str">
            <v>CONECTOR CURVO 90 GRAUS DE ALUMINIO, BITOLA 3", PARA ADAPTAR ENTRADA DE ELETRODUTO METALICO FLEXIVEL EM QUADROS</v>
          </cell>
          <cell r="C1403" t="str">
            <v xml:space="preserve">UN    </v>
          </cell>
          <cell r="D1403" t="str">
            <v>131,02</v>
          </cell>
        </row>
        <row r="1404">
          <cell r="A1404">
            <v>2520</v>
          </cell>
          <cell r="B1404" t="str">
            <v>CONECTOR CURVO 90 GRAUS DE ALUMINIO, BITOLA 4", PARA ADAPTAR ENTRADA DE ELETRODUTO METALICO FLEXIVEL EM QUADROS</v>
          </cell>
          <cell r="C1404" t="str">
            <v xml:space="preserve">UN    </v>
          </cell>
          <cell r="D1404" t="str">
            <v>241,14</v>
          </cell>
        </row>
        <row r="1405">
          <cell r="A1405">
            <v>1602</v>
          </cell>
          <cell r="B1405" t="str">
            <v>CONECTOR DE ALUMINIO TIPO PRENSA CABO, BITOLA 1 1/2", PARA CABOS DE DIAMETRO DE 37 A 40 MM</v>
          </cell>
          <cell r="C1405" t="str">
            <v xml:space="preserve">UN    </v>
          </cell>
          <cell r="D1405" t="str">
            <v>28,25</v>
          </cell>
        </row>
        <row r="1406">
          <cell r="A1406">
            <v>1601</v>
          </cell>
          <cell r="B1406" t="str">
            <v>CONECTOR DE ALUMINIO TIPO PRENSA CABO, BITOLA 1 1/4", PARA CABOS DE DIAMETRO DE 31 A 34 MM</v>
          </cell>
          <cell r="C1406" t="str">
            <v xml:space="preserve">UN    </v>
          </cell>
          <cell r="D1406" t="str">
            <v>25,18</v>
          </cell>
        </row>
        <row r="1407">
          <cell r="A1407">
            <v>1598</v>
          </cell>
          <cell r="B1407" t="str">
            <v>CONECTOR DE ALUMINIO TIPO PRENSA CABO, BITOLA 1/2", PARA CABOS DE DIAMETRO DE 12,5 A 15 MM</v>
          </cell>
          <cell r="C1407" t="str">
            <v xml:space="preserve">UN    </v>
          </cell>
          <cell r="D1407" t="str">
            <v>7,45</v>
          </cell>
        </row>
        <row r="1408">
          <cell r="A1408">
            <v>1600</v>
          </cell>
          <cell r="B1408" t="str">
            <v>CONECTOR DE ALUMINIO TIPO PRENSA CABO, BITOLA 1", PARA CABOS DE DIAMETRO DE 22,5 A 25 MM</v>
          </cell>
          <cell r="C1408" t="str">
            <v xml:space="preserve">UN    </v>
          </cell>
          <cell r="D1408" t="str">
            <v>11,00</v>
          </cell>
        </row>
        <row r="1409">
          <cell r="A1409">
            <v>1603</v>
          </cell>
          <cell r="B1409" t="str">
            <v>CONECTOR DE ALUMINIO TIPO PRENSA CABO, BITOLA 2", PARA CABOS DE DIAMETRO DE 47,5 A 50 MM</v>
          </cell>
          <cell r="C1409" t="str">
            <v xml:space="preserve">UN    </v>
          </cell>
          <cell r="D1409" t="str">
            <v>42,65</v>
          </cell>
        </row>
        <row r="1410">
          <cell r="A1410">
            <v>1599</v>
          </cell>
          <cell r="B1410" t="str">
            <v>CONECTOR DE ALUMINIO TIPO PRENSA CABO, BITOLA 3/4", PARA CABOS DE DIAMETRO DE 17,5 A 20 MM</v>
          </cell>
          <cell r="C1410" t="str">
            <v xml:space="preserve">UN    </v>
          </cell>
          <cell r="D1410" t="str">
            <v>8,64</v>
          </cell>
        </row>
        <row r="1411">
          <cell r="A1411">
            <v>1597</v>
          </cell>
          <cell r="B1411" t="str">
            <v>CONECTOR DE ALUMINIO TIPO PRENSA CABO, BITOLA 3/8", PARA CABOS DE DIAMETRO DE 9 A 10 MM</v>
          </cell>
          <cell r="C1411" t="str">
            <v xml:space="preserve">UN    </v>
          </cell>
          <cell r="D1411" t="str">
            <v>7,00</v>
          </cell>
        </row>
        <row r="1412">
          <cell r="A1412">
            <v>39600</v>
          </cell>
          <cell r="B1412" t="str">
            <v>CONECTOR FEMEA RJ - 45, CATEGORIA 5 E</v>
          </cell>
          <cell r="C1412" t="str">
            <v xml:space="preserve">UN    </v>
          </cell>
          <cell r="D1412" t="str">
            <v>10,57</v>
          </cell>
        </row>
        <row r="1413">
          <cell r="A1413">
            <v>39601</v>
          </cell>
          <cell r="B1413" t="str">
            <v>CONECTOR FEMEA RJ - 45, CATEGORIA 6</v>
          </cell>
          <cell r="C1413" t="str">
            <v xml:space="preserve">UN    </v>
          </cell>
          <cell r="D1413" t="str">
            <v>18,39</v>
          </cell>
        </row>
        <row r="1414">
          <cell r="A1414">
            <v>39602</v>
          </cell>
          <cell r="B1414" t="str">
            <v>CONECTOR MACHO RJ - 45, CATEGORIA 5 E</v>
          </cell>
          <cell r="C1414" t="str">
            <v xml:space="preserve">UN    </v>
          </cell>
          <cell r="D1414" t="str">
            <v>1,21</v>
          </cell>
        </row>
        <row r="1415">
          <cell r="A1415">
            <v>39603</v>
          </cell>
          <cell r="B1415" t="str">
            <v>CONECTOR MACHO RJ - 45, CATEGORIA 6</v>
          </cell>
          <cell r="C1415" t="str">
            <v xml:space="preserve">UN    </v>
          </cell>
          <cell r="D1415" t="str">
            <v>2,07</v>
          </cell>
        </row>
        <row r="1416">
          <cell r="A1416">
            <v>11821</v>
          </cell>
          <cell r="B1416" t="str">
            <v>CONECTOR METALICO TIPO PARAFUSO FENDIDO (SPLIT BOLT), COM SEPARADOR DE CABOS BIMETALICOS, PARA CABOS ATE 25 MM2</v>
          </cell>
          <cell r="C1416" t="str">
            <v xml:space="preserve">UN    </v>
          </cell>
          <cell r="D1416" t="str">
            <v>5,75</v>
          </cell>
        </row>
        <row r="1417">
          <cell r="A1417">
            <v>1562</v>
          </cell>
          <cell r="B1417" t="str">
            <v>CONECTOR METALICO TIPO PARAFUSO FENDIDO (SPLIT BOLT), COM SEPARADOR DE CABOS BIMETALICOS, PARA CABOS ATE 50 MM2</v>
          </cell>
          <cell r="C1417" t="str">
            <v xml:space="preserve">UN    </v>
          </cell>
          <cell r="D1417" t="str">
            <v>9,42</v>
          </cell>
        </row>
        <row r="1418">
          <cell r="A1418">
            <v>1563</v>
          </cell>
          <cell r="B1418" t="str">
            <v>CONECTOR METALICO TIPO PARAFUSO FENDIDO (SPLIT BOLT), COM SEPARADOR DE CABOS BIMETALICOS, PARA CABOS ATE 70 MM2</v>
          </cell>
          <cell r="C1418" t="str">
            <v xml:space="preserve">UN    </v>
          </cell>
          <cell r="D1418" t="str">
            <v>12,64</v>
          </cell>
        </row>
        <row r="1419">
          <cell r="A1419">
            <v>11856</v>
          </cell>
          <cell r="B1419" t="str">
            <v>CONECTOR METALICO TIPO PARAFUSO FENDIDO (SPLIT BOLT), PARA CABOS ATE 10 MM2</v>
          </cell>
          <cell r="C1419" t="str">
            <v xml:space="preserve">UN    </v>
          </cell>
          <cell r="D1419" t="str">
            <v>3,77</v>
          </cell>
        </row>
        <row r="1420">
          <cell r="A1420">
            <v>11857</v>
          </cell>
          <cell r="B1420" t="str">
            <v>CONECTOR METALICO TIPO PARAFUSO FENDIDO (SPLIT BOLT), PARA CABOS ATE 120 MM2</v>
          </cell>
          <cell r="C1420" t="str">
            <v xml:space="preserve">UN    </v>
          </cell>
          <cell r="D1420" t="str">
            <v>19,84</v>
          </cell>
        </row>
        <row r="1421">
          <cell r="A1421">
            <v>11858</v>
          </cell>
          <cell r="B1421" t="str">
            <v>CONECTOR METALICO TIPO PARAFUSO FENDIDO (SPLIT BOLT), PARA CABOS ATE 150 MM2</v>
          </cell>
          <cell r="C1421" t="str">
            <v xml:space="preserve">UN    </v>
          </cell>
          <cell r="D1421" t="str">
            <v>24,62</v>
          </cell>
        </row>
        <row r="1422">
          <cell r="A1422">
            <v>1539</v>
          </cell>
          <cell r="B1422" t="str">
            <v>CONECTOR METALICO TIPO PARAFUSO FENDIDO (SPLIT BOLT), PARA CABOS ATE 16 MM2</v>
          </cell>
          <cell r="C1422" t="str">
            <v xml:space="preserve">UN    </v>
          </cell>
          <cell r="D1422" t="str">
            <v>4,43</v>
          </cell>
        </row>
        <row r="1423">
          <cell r="A1423">
            <v>11859</v>
          </cell>
          <cell r="B1423" t="str">
            <v>CONECTOR METALICO TIPO PARAFUSO FENDIDO (SPLIT BOLT), PARA CABOS ATE 185 MM2</v>
          </cell>
          <cell r="C1423" t="str">
            <v xml:space="preserve">UN    </v>
          </cell>
          <cell r="D1423" t="str">
            <v>33,50</v>
          </cell>
        </row>
        <row r="1424">
          <cell r="A1424">
            <v>1550</v>
          </cell>
          <cell r="B1424" t="str">
            <v>CONECTOR METALICO TIPO PARAFUSO FENDIDO (SPLIT BOLT), PARA CABOS ATE 25 MM2</v>
          </cell>
          <cell r="C1424" t="str">
            <v xml:space="preserve">UN    </v>
          </cell>
          <cell r="D1424" t="str">
            <v>4,67</v>
          </cell>
        </row>
        <row r="1425">
          <cell r="A1425">
            <v>11854</v>
          </cell>
          <cell r="B1425" t="str">
            <v>CONECTOR METALICO TIPO PARAFUSO FENDIDO (SPLIT BOLT), PARA CABOS ATE 35 MM2</v>
          </cell>
          <cell r="C1425" t="str">
            <v xml:space="preserve">UN    </v>
          </cell>
          <cell r="D1425" t="str">
            <v>5,84</v>
          </cell>
        </row>
        <row r="1426">
          <cell r="A1426">
            <v>11862</v>
          </cell>
          <cell r="B1426" t="str">
            <v>CONECTOR METALICO TIPO PARAFUSO FENDIDO (SPLIT BOLT), PARA CABOS ATE 50 MM2</v>
          </cell>
          <cell r="C1426" t="str">
            <v xml:space="preserve">UN    </v>
          </cell>
          <cell r="D1426" t="str">
            <v>8,19</v>
          </cell>
        </row>
        <row r="1427">
          <cell r="A1427">
            <v>11863</v>
          </cell>
          <cell r="B1427" t="str">
            <v>CONECTOR METALICO TIPO PARAFUSO FENDIDO (SPLIT BOLT), PARA CABOS ATE 6 MM2</v>
          </cell>
          <cell r="C1427" t="str">
            <v xml:space="preserve">UN    </v>
          </cell>
          <cell r="D1427" t="str">
            <v>3,30</v>
          </cell>
        </row>
        <row r="1428">
          <cell r="A1428">
            <v>11855</v>
          </cell>
          <cell r="B1428" t="str">
            <v>CONECTOR METALICO TIPO PARAFUSO FENDIDO (SPLIT BOLT), PARA CABOS ATE 70 MM2</v>
          </cell>
          <cell r="C1428" t="str">
            <v xml:space="preserve">UN    </v>
          </cell>
          <cell r="D1428" t="str">
            <v>12,23</v>
          </cell>
        </row>
        <row r="1429">
          <cell r="A1429">
            <v>11864</v>
          </cell>
          <cell r="B1429" t="str">
            <v>CONECTOR METALICO TIPO PARAFUSO FENDIDO (SPLIT BOLT), PARA CABOS ATE 95 MM2</v>
          </cell>
          <cell r="C1429" t="str">
            <v xml:space="preserve">UN    </v>
          </cell>
          <cell r="D1429" t="str">
            <v>18,49</v>
          </cell>
        </row>
        <row r="1430">
          <cell r="A1430">
            <v>2527</v>
          </cell>
          <cell r="B1430" t="str">
            <v>CONECTOR RETO DE ALUMINIO PARA ELETRODUTO DE 1 1/2", PARA ADAPTAR ENTRADA DE ELETRODUTO METALICO FLEXIVEL EM QUADROS</v>
          </cell>
          <cell r="C1430" t="str">
            <v xml:space="preserve">UN    </v>
          </cell>
          <cell r="D1430" t="str">
            <v>8,17</v>
          </cell>
        </row>
        <row r="1431">
          <cell r="A1431">
            <v>2526</v>
          </cell>
          <cell r="B1431" t="str">
            <v>CONECTOR RETO DE ALUMINIO PARA ELETRODUTO DE 1 1/4", PARA ADAPTAR ENTRADA DE ELETRODUTO METALICO FLEXIVEL EM QUADROS</v>
          </cell>
          <cell r="C1431" t="str">
            <v xml:space="preserve">UN    </v>
          </cell>
          <cell r="D1431" t="str">
            <v>5,23</v>
          </cell>
        </row>
        <row r="1432">
          <cell r="A1432">
            <v>2487</v>
          </cell>
          <cell r="B1432" t="str">
            <v>CONECTOR RETO DE ALUMINIO PARA ELETRODUTO DE 1/2", PARA ADAPTAR ENTRADA DE ELETRODUTO METALICO FLEXIVEL EM QUADROS</v>
          </cell>
          <cell r="C1432" t="str">
            <v xml:space="preserve">UN    </v>
          </cell>
          <cell r="D1432" t="str">
            <v>1,78</v>
          </cell>
        </row>
        <row r="1433">
          <cell r="A1433">
            <v>2483</v>
          </cell>
          <cell r="B1433" t="str">
            <v>CONECTOR RETO DE ALUMINIO PARA ELETRODUTO DE 1", PARA ADAPTAR ENTRADA DE ELETRODUTO METALICO FLEXIVEL EM QUADROS</v>
          </cell>
          <cell r="C1433" t="str">
            <v xml:space="preserve">UN    </v>
          </cell>
          <cell r="D1433" t="str">
            <v>3,72</v>
          </cell>
        </row>
        <row r="1434">
          <cell r="A1434">
            <v>2528</v>
          </cell>
          <cell r="B1434" t="str">
            <v>CONECTOR RETO DE ALUMINIO PARA ELETRODUTO DE 2 1/2", PARA ADAPTAR ENTRADA DE ELETRODUTO METALICO FLEXIVEL EM QUADROS</v>
          </cell>
          <cell r="C1434" t="str">
            <v xml:space="preserve">UN    </v>
          </cell>
          <cell r="D1434" t="str">
            <v>20,56</v>
          </cell>
        </row>
        <row r="1435">
          <cell r="A1435">
            <v>2489</v>
          </cell>
          <cell r="B1435" t="str">
            <v>CONECTOR RETO DE ALUMINIO PARA ELETRODUTO DE 2", PARA ADAPTAR ENTRADA DE ELETRODUTO METALICO FLEXIVEL EM QUADROS</v>
          </cell>
          <cell r="C1435" t="str">
            <v xml:space="preserve">UN    </v>
          </cell>
          <cell r="D1435" t="str">
            <v>9,05</v>
          </cell>
        </row>
        <row r="1436">
          <cell r="A1436">
            <v>2488</v>
          </cell>
          <cell r="B1436" t="str">
            <v>CONECTOR RETO DE ALUMINIO PARA ELETRODUTO DE 3/4", PARA ADAPTAR ENTRADA DE ELETRODUTO METALICO FLEXIVEL EM QUADROS</v>
          </cell>
          <cell r="C1436" t="str">
            <v xml:space="preserve">UN    </v>
          </cell>
          <cell r="D1436" t="str">
            <v>2,09</v>
          </cell>
        </row>
        <row r="1437">
          <cell r="A1437">
            <v>2484</v>
          </cell>
          <cell r="B1437" t="str">
            <v>CONECTOR RETO DE ALUMINIO PARA ELETRODUTO DE 3", PARA ADAPTAR ENTRADA DE ELETRODUTO METALICO FLEXIVEL EM QUADROS</v>
          </cell>
          <cell r="C1437" t="str">
            <v xml:space="preserve">UN    </v>
          </cell>
          <cell r="D1437" t="str">
            <v>29,86</v>
          </cell>
        </row>
        <row r="1438">
          <cell r="A1438">
            <v>2485</v>
          </cell>
          <cell r="B1438" t="str">
            <v>CONECTOR RETO DE ALUMINIO PARA ELETRODUTO DE 4", PARA ADAPTAR ENTRADA DE ELETRODUTO METALICO FLEXIVEL EM QUADROS</v>
          </cell>
          <cell r="C1438" t="str">
            <v xml:space="preserve">UN    </v>
          </cell>
          <cell r="D1438" t="str">
            <v>46,80</v>
          </cell>
        </row>
        <row r="1439">
          <cell r="A1439">
            <v>38005</v>
          </cell>
          <cell r="B1439" t="str">
            <v>CONECTOR, CPVC, SOLDAVEL, 15 MM X 1/2", PARA AGUA QUENTE</v>
          </cell>
          <cell r="C1439" t="str">
            <v xml:space="preserve">UN    </v>
          </cell>
          <cell r="D1439" t="str">
            <v>19,00</v>
          </cell>
        </row>
        <row r="1440">
          <cell r="A1440">
            <v>38006</v>
          </cell>
          <cell r="B1440" t="str">
            <v>CONECTOR, CPVC, SOLDAVEL, 22 MM X 1/2", PARA AGUA QUENTE</v>
          </cell>
          <cell r="C1440" t="str">
            <v xml:space="preserve">UN    </v>
          </cell>
          <cell r="D1440" t="str">
            <v>23,32</v>
          </cell>
        </row>
        <row r="1441">
          <cell r="A1441">
            <v>38428</v>
          </cell>
          <cell r="B1441" t="str">
            <v>CONECTOR, CPVC, SOLDAVEL, 22 MM X 3/4", PARA AGUA QUENTE</v>
          </cell>
          <cell r="C1441" t="str">
            <v xml:space="preserve">UN    </v>
          </cell>
          <cell r="D1441" t="str">
            <v>21,84</v>
          </cell>
        </row>
        <row r="1442">
          <cell r="A1442">
            <v>38007</v>
          </cell>
          <cell r="B1442" t="str">
            <v>CONECTOR, CPVC, SOLDAVEL, 28 MM X 1", PARA AGUA QUENTE</v>
          </cell>
          <cell r="C1442" t="str">
            <v xml:space="preserve">UN    </v>
          </cell>
          <cell r="D1442" t="str">
            <v>35,69</v>
          </cell>
        </row>
        <row r="1443">
          <cell r="A1443">
            <v>38008</v>
          </cell>
          <cell r="B1443" t="str">
            <v>CONECTOR, CPVC, SOLDAVEL, 35 MM X 1 1/4", PARA AGUA QUENTE</v>
          </cell>
          <cell r="C1443" t="str">
            <v xml:space="preserve">UN    </v>
          </cell>
          <cell r="D1443" t="str">
            <v>143,74</v>
          </cell>
        </row>
        <row r="1444">
          <cell r="A1444">
            <v>38009</v>
          </cell>
          <cell r="B1444" t="str">
            <v>CONECTOR, CPVC, SOLDAVEL, 42 MM X 1 1/2", PARA AGUA QUENTE</v>
          </cell>
          <cell r="C1444" t="str">
            <v xml:space="preserve">UN    </v>
          </cell>
          <cell r="D1444" t="str">
            <v>175,67</v>
          </cell>
        </row>
        <row r="1445">
          <cell r="A1445">
            <v>39279</v>
          </cell>
          <cell r="B1445" t="str">
            <v>CONEXAO FIXA, ROSCA FEMEA, EM PLASTICO, DN 16 MM X 1/2", PARA CONEXAO COM CRIMPAGEM EM TUBO PEX</v>
          </cell>
          <cell r="C1445" t="str">
            <v xml:space="preserve">UN    </v>
          </cell>
          <cell r="D1445" t="str">
            <v>13,59</v>
          </cell>
        </row>
        <row r="1446">
          <cell r="A1446">
            <v>38845</v>
          </cell>
          <cell r="B1446" t="str">
            <v>CONEXAO FIXA, ROSCA FEMEA, EM PLASTICO, DN 16 MM X 3/4", PARA CONEXAO COM CRIMPAGEM EM TUBO PEX</v>
          </cell>
          <cell r="C1446" t="str">
            <v xml:space="preserve">UN    </v>
          </cell>
          <cell r="D1446" t="str">
            <v>19,66</v>
          </cell>
        </row>
        <row r="1447">
          <cell r="A1447">
            <v>39280</v>
          </cell>
          <cell r="B1447" t="str">
            <v>CONEXAO FIXA, ROSCA FEMEA, EM PLASTICO, DN 20 MM X 1/2", PARA CONEXAO COM CRIMPAGEM EM TUBO PEX</v>
          </cell>
          <cell r="C1447" t="str">
            <v xml:space="preserve">UN    </v>
          </cell>
          <cell r="D1447" t="str">
            <v>17,62</v>
          </cell>
        </row>
        <row r="1448">
          <cell r="A1448">
            <v>39281</v>
          </cell>
          <cell r="B1448" t="str">
            <v>CONEXAO FIXA, ROSCA FEMEA, EM PLASTICO, DN 20 MM X 3/4", PARA CONEXAO COM CRIMPAGEM EM TUBO PEX</v>
          </cell>
          <cell r="C1448" t="str">
            <v xml:space="preserve">UN    </v>
          </cell>
          <cell r="D1448" t="str">
            <v>23,20</v>
          </cell>
        </row>
        <row r="1449">
          <cell r="A1449">
            <v>38849</v>
          </cell>
          <cell r="B1449" t="str">
            <v>CONEXAO FIXA, ROSCA FEMEA, EM PLASTICO, DN 25 MM X 1/2", PARA CONEXAO COM CRIMPAGEM EM TUBO PEX</v>
          </cell>
          <cell r="C1449" t="str">
            <v xml:space="preserve">UN    </v>
          </cell>
          <cell r="D1449" t="str">
            <v>19,87</v>
          </cell>
        </row>
        <row r="1450">
          <cell r="A1450">
            <v>39282</v>
          </cell>
          <cell r="B1450" t="str">
            <v>CONEXAO FIXA, ROSCA FEMEA, EM PLASTICO, DN 25 MM X 3/4", PARA CONEXAO COM CRIMPAGEM EM TUBO PEX</v>
          </cell>
          <cell r="C1450" t="str">
            <v xml:space="preserve">UN    </v>
          </cell>
          <cell r="D1450" t="str">
            <v>23,75</v>
          </cell>
        </row>
        <row r="1451">
          <cell r="A1451">
            <v>38852</v>
          </cell>
          <cell r="B1451" t="str">
            <v>CONEXAO FIXA, ROSCA FEMEA, EM PLASTICO, DN 32 MM X 3/4", PARA CONEXAO COM CRIMPAGEM EM TUBO PEX</v>
          </cell>
          <cell r="C1451" t="str">
            <v xml:space="preserve">UN    </v>
          </cell>
          <cell r="D1451" t="str">
            <v>32,31</v>
          </cell>
        </row>
        <row r="1452">
          <cell r="A1452">
            <v>38844</v>
          </cell>
          <cell r="B1452" t="str">
            <v>CONEXAO FIXA, ROSCA FEMEA, METALICA, COM ANEL DESLIZANTE, DN 16 MM X 1/2", PARA TUBO PEX</v>
          </cell>
          <cell r="C1452" t="str">
            <v xml:space="preserve">UN    </v>
          </cell>
          <cell r="D1452" t="str">
            <v>9,93</v>
          </cell>
        </row>
        <row r="1453">
          <cell r="A1453">
            <v>38846</v>
          </cell>
          <cell r="B1453" t="str">
            <v>CONEXAO FIXA, ROSCA FEMEA, METALICA, COM ANEL DESLIZANTE, DN 20 MM X 1/2", PARA TUBO PEX</v>
          </cell>
          <cell r="C1453" t="str">
            <v xml:space="preserve">UN    </v>
          </cell>
          <cell r="D1453" t="str">
            <v>10,86</v>
          </cell>
        </row>
        <row r="1454">
          <cell r="A1454">
            <v>38847</v>
          </cell>
          <cell r="B1454" t="str">
            <v>CONEXAO FIXA, ROSCA FEMEA, METALICA, COM ANEL DESLIZANTE, DN 20 MM X 3/4", PARA TUBO PEX</v>
          </cell>
          <cell r="C1454" t="str">
            <v xml:space="preserve">UN    </v>
          </cell>
          <cell r="D1454" t="str">
            <v>13,36</v>
          </cell>
        </row>
        <row r="1455">
          <cell r="A1455">
            <v>38850</v>
          </cell>
          <cell r="B1455" t="str">
            <v>CONEXAO FIXA, ROSCA FEMEA, METALICA, COM ANEL DESLIZANTE, DN 25 MM X 1", PARA TUBO PEX</v>
          </cell>
          <cell r="C1455" t="str">
            <v xml:space="preserve">UN    </v>
          </cell>
          <cell r="D1455" t="str">
            <v>18,57</v>
          </cell>
        </row>
        <row r="1456">
          <cell r="A1456">
            <v>38848</v>
          </cell>
          <cell r="B1456" t="str">
            <v>CONEXAO FIXA, ROSCA FEMEA, METALICA, COM ANEL DESLIZANTE, DN 25 MM X 3/4", PARA TUBO PEX</v>
          </cell>
          <cell r="C1456" t="str">
            <v xml:space="preserve">UN    </v>
          </cell>
          <cell r="D1456" t="str">
            <v>15,53</v>
          </cell>
        </row>
        <row r="1457">
          <cell r="A1457">
            <v>38851</v>
          </cell>
          <cell r="B1457" t="str">
            <v>CONEXAO FIXA, ROSCA FEMEA, METALICA, COM ANEL DESLIZANTE, DN 32 MM X 1", PARA TUBO PEX</v>
          </cell>
          <cell r="C1457" t="str">
            <v xml:space="preserve">UN    </v>
          </cell>
          <cell r="D1457" t="str">
            <v>28,24</v>
          </cell>
        </row>
        <row r="1458">
          <cell r="A1458">
            <v>38860</v>
          </cell>
          <cell r="B1458" t="str">
            <v>CONEXAO FIXA, ROSCA MACHO, METALICA, PARA TUBO PEX, DN 16 MM X 1/2"</v>
          </cell>
          <cell r="C1458" t="str">
            <v xml:space="preserve">UN    </v>
          </cell>
          <cell r="D1458" t="str">
            <v>7,98</v>
          </cell>
        </row>
        <row r="1459">
          <cell r="A1459">
            <v>38861</v>
          </cell>
          <cell r="B1459" t="str">
            <v>CONEXAO FIXA, ROSCA MACHO, METALICA, PARA TUBO PEX, DN 16 MM X 3/4"</v>
          </cell>
          <cell r="C1459" t="str">
            <v xml:space="preserve">UN    </v>
          </cell>
          <cell r="D1459" t="str">
            <v>10,74</v>
          </cell>
        </row>
        <row r="1460">
          <cell r="A1460">
            <v>38862</v>
          </cell>
          <cell r="B1460" t="str">
            <v>CONEXAO FIXA, ROSCA MACHO, METALICA, PARA TUBO PEX, DN 20 MM X 1/2"</v>
          </cell>
          <cell r="C1460" t="str">
            <v xml:space="preserve">UN    </v>
          </cell>
          <cell r="D1460" t="str">
            <v>9,05</v>
          </cell>
        </row>
        <row r="1461">
          <cell r="A1461">
            <v>38863</v>
          </cell>
          <cell r="B1461" t="str">
            <v>CONEXAO FIXA, ROSCA MACHO, METALICA, PARA TUBO PEX, DN 20 MM X 3/4"</v>
          </cell>
          <cell r="C1461" t="str">
            <v xml:space="preserve">UN    </v>
          </cell>
          <cell r="D1461" t="str">
            <v>10,40</v>
          </cell>
        </row>
        <row r="1462">
          <cell r="A1462">
            <v>38865</v>
          </cell>
          <cell r="B1462" t="str">
            <v>CONEXAO FIXA, ROSCA MACHO, METALICA, PARA TUBO PEX, DN 25 MM X 1/2"</v>
          </cell>
          <cell r="C1462" t="str">
            <v xml:space="preserve">UN    </v>
          </cell>
          <cell r="D1462" t="str">
            <v>14,12</v>
          </cell>
        </row>
        <row r="1463">
          <cell r="A1463">
            <v>38864</v>
          </cell>
          <cell r="B1463" t="str">
            <v>CONEXAO FIXA, ROSCA MACHO, METALICA, PARA TUBO PEX, DN 25 MM X 1"</v>
          </cell>
          <cell r="C1463" t="str">
            <v xml:space="preserve">UN    </v>
          </cell>
          <cell r="D1463" t="str">
            <v>21,59</v>
          </cell>
        </row>
        <row r="1464">
          <cell r="A1464">
            <v>38866</v>
          </cell>
          <cell r="B1464" t="str">
            <v>CONEXAO FIXA, ROSCA MACHO, METALICA, PARA TUBO PEX, DN 25 MM X 3/4"</v>
          </cell>
          <cell r="C1464" t="str">
            <v xml:space="preserve">UN    </v>
          </cell>
          <cell r="D1464" t="str">
            <v>15,20</v>
          </cell>
        </row>
        <row r="1465">
          <cell r="A1465">
            <v>38868</v>
          </cell>
          <cell r="B1465" t="str">
            <v>CONEXAO FIXA, ROSCA MACHO, METALICA, PARA TUBO PEX, DN 32 MM X 1"</v>
          </cell>
          <cell r="C1465" t="str">
            <v xml:space="preserve">UN    </v>
          </cell>
          <cell r="D1465" t="str">
            <v>25,34</v>
          </cell>
        </row>
        <row r="1466">
          <cell r="A1466">
            <v>38853</v>
          </cell>
          <cell r="B1466" t="str">
            <v>CONEXAO MOVEL, ROSCA FEMEA, METALICA, COM ANEL DESLIZANTE, PARA TUBO PEX, DN 16 MM X 1/2"</v>
          </cell>
          <cell r="C1466" t="str">
            <v xml:space="preserve">UN    </v>
          </cell>
          <cell r="D1466" t="str">
            <v>8,18</v>
          </cell>
        </row>
        <row r="1467">
          <cell r="A1467">
            <v>38854</v>
          </cell>
          <cell r="B1467" t="str">
            <v>CONEXAO MOVEL, ROSCA FEMEA, METALICA, COM ANEL DESLIZANTE, PARA TUBO PEX, DN 16 MM X 3/4"</v>
          </cell>
          <cell r="C1467" t="str">
            <v xml:space="preserve">UN    </v>
          </cell>
          <cell r="D1467" t="str">
            <v>11,19</v>
          </cell>
        </row>
        <row r="1468">
          <cell r="A1468">
            <v>38855</v>
          </cell>
          <cell r="B1468" t="str">
            <v>CONEXAO MOVEL, ROSCA FEMEA, METALICA, COM ANEL DESLIZANTE, PARA TUBO PEX, DN 20 MM X 1/2"</v>
          </cell>
          <cell r="C1468" t="str">
            <v xml:space="preserve">UN    </v>
          </cell>
          <cell r="D1468" t="str">
            <v>8,30</v>
          </cell>
        </row>
        <row r="1469">
          <cell r="A1469">
            <v>38856</v>
          </cell>
          <cell r="B1469" t="str">
            <v>CONEXAO MOVEL, ROSCA FEMEA, METALICA, COM ANEL DESLIZANTE, PARA TUBO PEX, DN 20 MM X 3/4"</v>
          </cell>
          <cell r="C1469" t="str">
            <v xml:space="preserve">UN    </v>
          </cell>
          <cell r="D1469" t="str">
            <v>13,33</v>
          </cell>
        </row>
        <row r="1470">
          <cell r="A1470">
            <v>38857</v>
          </cell>
          <cell r="B1470" t="str">
            <v>CONEXAO MOVEL, ROSCA FEMEA, METALICA, COM ANEL DESLIZANTE, PARA TUBO PEX, DN 25 MM X 1"</v>
          </cell>
          <cell r="C1470" t="str">
            <v xml:space="preserve">UN    </v>
          </cell>
          <cell r="D1470" t="str">
            <v>17,63</v>
          </cell>
        </row>
        <row r="1471">
          <cell r="A1471">
            <v>38858</v>
          </cell>
          <cell r="B1471" t="str">
            <v>CONEXAO MOVEL, ROSCA FEMEA, METALICA, COM ANEL DESLIZANTE, PARA TUBO PEX, DN 25 MM X 3/4"</v>
          </cell>
          <cell r="C1471" t="str">
            <v xml:space="preserve">UN    </v>
          </cell>
          <cell r="D1471" t="str">
            <v>16,03</v>
          </cell>
        </row>
        <row r="1472">
          <cell r="A1472">
            <v>38859</v>
          </cell>
          <cell r="B1472" t="str">
            <v>CONEXAO MOVEL, ROSCA FEMEA, METALICA, COM ANEL DESLIZANTE, PARA TUBO PEX, DN 32 MM X 1"</v>
          </cell>
          <cell r="C1472" t="str">
            <v xml:space="preserve">UN    </v>
          </cell>
          <cell r="D1472" t="str">
            <v>25,96</v>
          </cell>
        </row>
        <row r="1473">
          <cell r="A1473">
            <v>3104</v>
          </cell>
          <cell r="B1473" t="str">
            <v>CONJ. DE FERRAGENS PARA PORTA DE VIDRO TEMPERADO, EM ZAMAC CROMADO, CONTEMPLANDO: DOBRADICA INF.; DOBRADICA SUP.; PIVO PARA DOBRADICA INF.; PIVO PARA DOBRADICA SUP.; FECHADURA CENTRAL EM ZAMC CROMADO; CONTRA FECHADURA DE PRESSAO</v>
          </cell>
          <cell r="C1473" t="str">
            <v xml:space="preserve">CJ    </v>
          </cell>
          <cell r="D1473" t="str">
            <v>106,14</v>
          </cell>
        </row>
        <row r="1474">
          <cell r="A1474">
            <v>1607</v>
          </cell>
          <cell r="B1474" t="str">
            <v>CONJUNTO ARRUELAS DE VEDACAO 5/16" PARA TELHA FIBROCIMENTO (UMA ARRUELA METALICA E UMA ARRUELA PVC - CONICAS)</v>
          </cell>
          <cell r="C1474" t="str">
            <v xml:space="preserve">CJ    </v>
          </cell>
          <cell r="D1474" t="str">
            <v>0,22</v>
          </cell>
        </row>
        <row r="1475">
          <cell r="A1475">
            <v>38169</v>
          </cell>
          <cell r="B1475" t="str">
            <v>CONJUNTO DE FERRAGENS PIVO, PARA PORTA PIVOTANTE DE ATE 100 KG, REGULAVEL COM ESFERA , CROMADO - SUPERIOR E INFERIOR - COMPLETO</v>
          </cell>
          <cell r="C1475" t="str">
            <v xml:space="preserve">CJ    </v>
          </cell>
          <cell r="D1475" t="str">
            <v>72,13</v>
          </cell>
        </row>
        <row r="1476">
          <cell r="A1476">
            <v>6142</v>
          </cell>
          <cell r="B1476" t="str">
            <v>CONJUNTO DE LIGACAO PARA BACIA SANITARIA AJUSTAVEL, EM PLASTICO BRANCO, COM TUBO, CANOPLA E ESPUDE</v>
          </cell>
          <cell r="C1476" t="str">
            <v xml:space="preserve">UN    </v>
          </cell>
          <cell r="D1476" t="str">
            <v>6,24</v>
          </cell>
        </row>
        <row r="1477">
          <cell r="A1477">
            <v>11686</v>
          </cell>
          <cell r="B1477" t="str">
            <v>CONJUNTO DE LIGACAO PARA BACIA SANITARIA EM PLASTICO BRANCO COM TUBO, CANOPLA E ANEL DE EXPANSAO (TUBO 1.1/2 '' X 20 CM)</v>
          </cell>
          <cell r="C1477" t="str">
            <v xml:space="preserve">UN    </v>
          </cell>
          <cell r="D1477" t="str">
            <v>8,66</v>
          </cell>
        </row>
        <row r="1478">
          <cell r="A1478">
            <v>37598</v>
          </cell>
          <cell r="B1478" t="str">
            <v>CONJUNTO MONTADO ESTOPIM COM ESPOLETA COMUM NUMERO 8, COM CABECA ACENDEDORA, 1,5 M</v>
          </cell>
          <cell r="C1478" t="str">
            <v xml:space="preserve">UN    </v>
          </cell>
          <cell r="D1478" t="str">
            <v>23,97</v>
          </cell>
        </row>
        <row r="1479">
          <cell r="A1479">
            <v>25398</v>
          </cell>
          <cell r="B1479" t="str">
            <v>CONJUNTO PARA FUTSAL COM TRAVES OFICIAIS DE 3,00 X 2,00 M EM TUBO DE ACO GALVANIZADO 3" COM REQUADRO EM TUBO DE 1", PINTURA EM PRIMER COM TINTA ESMALTE SINTETICO E REDES DE POLIETILENO FIO 4 MM</v>
          </cell>
          <cell r="C1479" t="str">
            <v xml:space="preserve">UN    </v>
          </cell>
          <cell r="D1479" t="str">
            <v>4.364,39</v>
          </cell>
        </row>
        <row r="1480">
          <cell r="A1480">
            <v>25399</v>
          </cell>
          <cell r="B1480" t="str">
            <v>CONJUNTO PARA QUADRA DE  VOLEI COM POSTES EM TUBO DE ACO GALVANIZADO 3", H = *255* CM, PINTURA EM TINTA ESMALTE SINTETICO, REDE DE NYLON COM 2 MM, MALHA 10 X 10 CM E ANTENAS OFICIAIS EM FIBRA DE VIDRO</v>
          </cell>
          <cell r="C1480" t="str">
            <v xml:space="preserve">UN    </v>
          </cell>
          <cell r="D1480" t="str">
            <v>2.649,56</v>
          </cell>
        </row>
        <row r="1481">
          <cell r="A1481">
            <v>43440</v>
          </cell>
          <cell r="B1481" t="str">
            <v>CONJUNTO PRE-MOLDADO COMPOSTO POR GRELHA (0,99 X 0,45 M), QUADRO (1,10 X 0,52 M) E CANTONEIRA (1,10 X 0,35 M), EM CONCRETO ARMADO, COM FCK DE 21 MPA</v>
          </cell>
          <cell r="C1481" t="str">
            <v xml:space="preserve">UN    </v>
          </cell>
          <cell r="D1481" t="str">
            <v>238,45</v>
          </cell>
        </row>
        <row r="1482">
          <cell r="A1482">
            <v>10667</v>
          </cell>
          <cell r="B1482" t="str">
            <v>CONTAINER ALMOXARIFADO, DE *2,40* X *6,00* M, PADRAO SIMPLES, SEM REVESTIMENTO E SEM DIVISORIAS INTERNOS E SEM SANITARIO, PARA USO EM CANTEIRO DE OBRAS</v>
          </cell>
          <cell r="C1482" t="str">
            <v xml:space="preserve">UN    </v>
          </cell>
          <cell r="D1482" t="str">
            <v>13.865,00</v>
          </cell>
        </row>
        <row r="1483">
          <cell r="A1483">
            <v>1613</v>
          </cell>
          <cell r="B1483" t="str">
            <v>CONTATOR TRIPOLAR, CORRENTE DE *110* A, TENSAO NOMINAL DE *500* V, CATEGORIA AC-2 E AC-3</v>
          </cell>
          <cell r="C1483" t="str">
            <v xml:space="preserve">UN    </v>
          </cell>
          <cell r="D1483" t="str">
            <v>1.464,30</v>
          </cell>
        </row>
        <row r="1484">
          <cell r="A1484">
            <v>1626</v>
          </cell>
          <cell r="B1484" t="str">
            <v>CONTATOR TRIPOLAR, CORRENTE DE *185* A, TENSAO NOMINAL DE *500* V, CATEGORIA AC-2 E AC-3</v>
          </cell>
          <cell r="C1484" t="str">
            <v xml:space="preserve">UN    </v>
          </cell>
          <cell r="D1484" t="str">
            <v>2.190,04</v>
          </cell>
        </row>
        <row r="1485">
          <cell r="A1485">
            <v>1625</v>
          </cell>
          <cell r="B1485" t="str">
            <v>CONTATOR TRIPOLAR, CORRENTE DE *22* A, TENSAO NOMINAL DE *500* V, CATEGORIA AC-2 E AC-3</v>
          </cell>
          <cell r="C1485" t="str">
            <v xml:space="preserve">UN    </v>
          </cell>
          <cell r="D1485" t="str">
            <v>152,96</v>
          </cell>
        </row>
        <row r="1486">
          <cell r="A1486">
            <v>1622</v>
          </cell>
          <cell r="B1486" t="str">
            <v>CONTATOR TRIPOLAR, CORRENTE DE *265* A, TENSAO NOMINAL DE *500* V, CATEGORIA AC-2 E AC-3</v>
          </cell>
          <cell r="C1486" t="str">
            <v xml:space="preserve">UN    </v>
          </cell>
          <cell r="D1486" t="str">
            <v>4.942,02</v>
          </cell>
        </row>
        <row r="1487">
          <cell r="A1487">
            <v>1620</v>
          </cell>
          <cell r="B1487" t="str">
            <v>CONTATOR TRIPOLAR, CORRENTE DE *38* A, TENSAO NOMINAL DE *500* V, CATEGORIA AC-2 E AC-3</v>
          </cell>
          <cell r="C1487" t="str">
            <v xml:space="preserve">UN    </v>
          </cell>
          <cell r="D1487" t="str">
            <v>322,23</v>
          </cell>
        </row>
        <row r="1488">
          <cell r="A1488">
            <v>1629</v>
          </cell>
          <cell r="B1488" t="str">
            <v>CONTATOR TRIPOLAR, CORRENTE DE *500* A, TENSAO NOMINAL DE *500* V, CATEGORIA AC-2 E AC-3</v>
          </cell>
          <cell r="C1488" t="str">
            <v xml:space="preserve">UN    </v>
          </cell>
          <cell r="D1488" t="str">
            <v>12.027,71</v>
          </cell>
        </row>
        <row r="1489">
          <cell r="A1489">
            <v>1627</v>
          </cell>
          <cell r="B1489" t="str">
            <v>CONTATOR TRIPOLAR, CORRENTE DE *65* A, TENSAO NOMINAL DE *500* V, CATEGORIA AC-2 E AC-3</v>
          </cell>
          <cell r="C1489" t="str">
            <v xml:space="preserve">UN    </v>
          </cell>
          <cell r="D1489" t="str">
            <v>615,93</v>
          </cell>
        </row>
        <row r="1490">
          <cell r="A1490">
            <v>1623</v>
          </cell>
          <cell r="B1490" t="str">
            <v>CONTATOR TRIPOLAR, CORRENTE DE 12 A, TENSAO NOMINAL DE *500* V, CATEGORIA AC-2 E AC-3</v>
          </cell>
          <cell r="C1490" t="str">
            <v xml:space="preserve">UN    </v>
          </cell>
          <cell r="D1490" t="str">
            <v>124,75</v>
          </cell>
        </row>
        <row r="1491">
          <cell r="A1491">
            <v>1619</v>
          </cell>
          <cell r="B1491" t="str">
            <v>CONTATOR TRIPOLAR, CORRENTE DE 25 A, TENSAO NOMINAL DE *500* V, CATEGORIA AC-2 E AC-3</v>
          </cell>
          <cell r="C1491" t="str">
            <v xml:space="preserve">UN    </v>
          </cell>
          <cell r="D1491" t="str">
            <v>171,60</v>
          </cell>
        </row>
        <row r="1492">
          <cell r="A1492">
            <v>1630</v>
          </cell>
          <cell r="B1492" t="str">
            <v>CONTATOR TRIPOLAR, CORRENTE DE 250 A, TENSAO NOMINAL DE *500* V, PARA ACIONAMENTO DE CAPACITORES</v>
          </cell>
          <cell r="C1492" t="str">
            <v xml:space="preserve">UN    </v>
          </cell>
          <cell r="D1492" t="str">
            <v>3.778,28</v>
          </cell>
        </row>
        <row r="1493">
          <cell r="A1493">
            <v>1616</v>
          </cell>
          <cell r="B1493" t="str">
            <v>CONTATOR TRIPOLAR, CORRENTE DE 300 A, TENSAO NOMINAL DE *500* V, CATEGORIA AC-2 E AC-3</v>
          </cell>
          <cell r="C1493" t="str">
            <v xml:space="preserve">UN    </v>
          </cell>
          <cell r="D1493" t="str">
            <v>5.811,06</v>
          </cell>
        </row>
        <row r="1494">
          <cell r="A1494">
            <v>1614</v>
          </cell>
          <cell r="B1494" t="str">
            <v>CONTATOR TRIPOLAR, CORRENTE DE 32 A, TENSAO NOMINAL DE *500* V, CATEGORIA AC-2 E AC-3</v>
          </cell>
          <cell r="C1494" t="str">
            <v xml:space="preserve">UN    </v>
          </cell>
          <cell r="D1494" t="str">
            <v>265,58</v>
          </cell>
        </row>
        <row r="1495">
          <cell r="A1495">
            <v>1617</v>
          </cell>
          <cell r="B1495" t="str">
            <v>CONTATOR TRIPOLAR, CORRENTE DE 400 A, TENSAO NOMINAL DE *500* V, CATEGORIA AC-2 E AC-3</v>
          </cell>
          <cell r="C1495" t="str">
            <v xml:space="preserve">UN    </v>
          </cell>
          <cell r="D1495" t="str">
            <v>6.937,15</v>
          </cell>
        </row>
        <row r="1496">
          <cell r="A1496">
            <v>1621</v>
          </cell>
          <cell r="B1496" t="str">
            <v>CONTATOR TRIPOLAR, CORRENTE DE 45 A, TENSAO NOMINAL DE *500* V, CATEGORIA AC-2 E AC-3</v>
          </cell>
          <cell r="C1496" t="str">
            <v xml:space="preserve">UN    </v>
          </cell>
          <cell r="D1496" t="str">
            <v>474,99</v>
          </cell>
        </row>
        <row r="1497">
          <cell r="A1497">
            <v>1624</v>
          </cell>
          <cell r="B1497" t="str">
            <v>CONTATOR TRIPOLAR, CORRENTE DE 630 A, TENSAO NOMINAL DE *500* V, CATEGORIA AC-2 E AC-3</v>
          </cell>
          <cell r="C1497" t="str">
            <v xml:space="preserve">UN    </v>
          </cell>
          <cell r="D1497" t="str">
            <v>17.051,85</v>
          </cell>
        </row>
        <row r="1498">
          <cell r="A1498">
            <v>1615</v>
          </cell>
          <cell r="B1498" t="str">
            <v>CONTATOR TRIPOLAR, CORRENTE DE 75 A, TENSAO NOMINAL DE *500* V, CATEGORIA AC-2 E AC-3</v>
          </cell>
          <cell r="C1498" t="str">
            <v xml:space="preserve">UN    </v>
          </cell>
          <cell r="D1498" t="str">
            <v>891,96</v>
          </cell>
        </row>
        <row r="1499">
          <cell r="A1499">
            <v>1612</v>
          </cell>
          <cell r="B1499" t="str">
            <v>CONTATOR TRIPOLAR, CORRENTE DE 9 A, TENSAO NOMINAL DE *500* V, CATEGORIA AC-2 E AC-3</v>
          </cell>
          <cell r="C1499" t="str">
            <v xml:space="preserve">UN    </v>
          </cell>
          <cell r="D1499" t="str">
            <v>117,48</v>
          </cell>
        </row>
        <row r="1500">
          <cell r="A1500">
            <v>1618</v>
          </cell>
          <cell r="B1500" t="str">
            <v>CONTATOR TRIPOLAR, CORRENTE DE 95 A, TENSAO NOMINAL DE *500* V, CATEGORIA AC-2 E AC-3</v>
          </cell>
          <cell r="C1500" t="str">
            <v xml:space="preserve">UN    </v>
          </cell>
          <cell r="D1500" t="str">
            <v>1.225,69</v>
          </cell>
        </row>
        <row r="1501">
          <cell r="A1501">
            <v>14211</v>
          </cell>
          <cell r="B1501" t="str">
            <v>CONTRA-PORCA SEXTAVADA, DIAMETRO NOMINAL 1 3/8", ALTURA 35 MM</v>
          </cell>
          <cell r="C1501" t="str">
            <v xml:space="preserve">UN    </v>
          </cell>
          <cell r="D1501" t="str">
            <v>26,90</v>
          </cell>
        </row>
        <row r="1502">
          <cell r="A1502">
            <v>34500</v>
          </cell>
          <cell r="B1502" t="str">
            <v>COORDENADOR / GERENTE DE OBRA</v>
          </cell>
          <cell r="C1502" t="str">
            <v xml:space="preserve">H     </v>
          </cell>
          <cell r="D1502" t="str">
            <v>116,43</v>
          </cell>
        </row>
        <row r="1503">
          <cell r="A1503">
            <v>40934</v>
          </cell>
          <cell r="B1503" t="str">
            <v>COORDENADOR / GERENTE DE OBRA (MENSALISTA)</v>
          </cell>
          <cell r="C1503" t="str">
            <v xml:space="preserve">MES   </v>
          </cell>
          <cell r="D1503" t="str">
            <v>20.270,17</v>
          </cell>
        </row>
        <row r="1504">
          <cell r="A1504">
            <v>38200</v>
          </cell>
          <cell r="B1504" t="str">
            <v>CORDA DE POLIAMIDA 12 MM TIPO BOMBEIRO, PARA TRABALHO EM ALTURA</v>
          </cell>
          <cell r="C1504" t="str">
            <v xml:space="preserve">100M  </v>
          </cell>
          <cell r="D1504" t="str">
            <v>554,87</v>
          </cell>
        </row>
        <row r="1505">
          <cell r="A1505">
            <v>39269</v>
          </cell>
          <cell r="B1505" t="str">
            <v>CORDAO DE COBRE, FLEXIVEL, TORCIDO, CLASSE 4 OU 5, ISOLACAO EM PVC/D, 300 V, 2 CONDUTORES DE 0,5 MM2</v>
          </cell>
          <cell r="C1505" t="str">
            <v xml:space="preserve">M     </v>
          </cell>
          <cell r="D1505" t="str">
            <v>1,31</v>
          </cell>
        </row>
        <row r="1506">
          <cell r="A1506">
            <v>11889</v>
          </cell>
          <cell r="B1506" t="str">
            <v>CORDAO DE COBRE, FLEXIVEL, TORCIDO, CLASSE 4 OU 5, ISOLACAO EM PVC/D, 300 V, 2 CONDUTORES DE 0,75 MM2</v>
          </cell>
          <cell r="C1506" t="str">
            <v xml:space="preserve">M     </v>
          </cell>
          <cell r="D1506" t="str">
            <v>1,83</v>
          </cell>
        </row>
        <row r="1507">
          <cell r="A1507">
            <v>39270</v>
          </cell>
          <cell r="B1507" t="str">
            <v>CORDAO DE COBRE, FLEXIVEL, TORCIDO, CLASSE 4 OU 5, ISOLACAO EM PVC/D, 300 V, 2 CONDUTORES DE 1,0 MM2</v>
          </cell>
          <cell r="C1507" t="str">
            <v xml:space="preserve">M     </v>
          </cell>
          <cell r="D1507" t="str">
            <v>2,18</v>
          </cell>
        </row>
        <row r="1508">
          <cell r="A1508">
            <v>11890</v>
          </cell>
          <cell r="B1508" t="str">
            <v>CORDAO DE COBRE, FLEXIVEL, TORCIDO, CLASSE 4 OU 5, ISOLACAO EM PVC/D, 300 V, 2 CONDUTORES DE 1,5 MM2</v>
          </cell>
          <cell r="C1508" t="str">
            <v xml:space="preserve">M     </v>
          </cell>
          <cell r="D1508" t="str">
            <v>2,83</v>
          </cell>
        </row>
        <row r="1509">
          <cell r="A1509">
            <v>11891</v>
          </cell>
          <cell r="B1509" t="str">
            <v>CORDAO DE COBRE, FLEXIVEL, TORCIDO, CLASSE 4 OU 5, ISOLACAO EM PVC/D, 300 V, 2 CONDUTORES DE 2,5 MM2</v>
          </cell>
          <cell r="C1509" t="str">
            <v xml:space="preserve">M     </v>
          </cell>
          <cell r="D1509" t="str">
            <v>4,67</v>
          </cell>
        </row>
        <row r="1510">
          <cell r="A1510">
            <v>11892</v>
          </cell>
          <cell r="B1510" t="str">
            <v>CORDAO DE COBRE, FLEXIVEL, TORCIDO, CLASSE 4 OU 5, ISOLACAO EM PVC/D, 300 V, 2 CONDUTORES DE 4 MM2</v>
          </cell>
          <cell r="C1510" t="str">
            <v xml:space="preserve">M     </v>
          </cell>
          <cell r="D1510" t="str">
            <v>7,20</v>
          </cell>
        </row>
        <row r="1511">
          <cell r="A1511">
            <v>37601</v>
          </cell>
          <cell r="B1511" t="str">
            <v>CORDEL DETONANTE, NP 05 G/M</v>
          </cell>
          <cell r="C1511" t="str">
            <v xml:space="preserve">M     </v>
          </cell>
          <cell r="D1511" t="str">
            <v>5,32</v>
          </cell>
        </row>
        <row r="1512">
          <cell r="A1512">
            <v>1634</v>
          </cell>
          <cell r="B1512" t="str">
            <v>CORDEL DETONANTE, NP 10 G/M</v>
          </cell>
          <cell r="C1512" t="str">
            <v xml:space="preserve">M     </v>
          </cell>
          <cell r="D1512" t="str">
            <v>5,50</v>
          </cell>
        </row>
        <row r="1513">
          <cell r="A1513">
            <v>5086</v>
          </cell>
          <cell r="B1513" t="str">
            <v>CORRENTE DE ELO CURTO COMUM, SOLDADA, GALVANIZADA, ESPESSURA DO ELO = 1/2" (12,5 MM)</v>
          </cell>
          <cell r="C1513" t="str">
            <v xml:space="preserve">KG    </v>
          </cell>
          <cell r="D1513" t="str">
            <v>29,86</v>
          </cell>
        </row>
        <row r="1514">
          <cell r="A1514">
            <v>11280</v>
          </cell>
          <cell r="B1514" t="str">
            <v>CORTADEIRA DE PISO DE CONCRETO E ASFALTO, PARA DISCO PADRAO DE DIAMETRO 350 MM (14") OU 450 MM (18") , MOTOR A GASOLINA, POTENCIA 13 HP, SEM DISCO</v>
          </cell>
          <cell r="C1514" t="str">
            <v xml:space="preserve">UN    </v>
          </cell>
          <cell r="D1514" t="str">
            <v>11.708,68</v>
          </cell>
        </row>
        <row r="1515">
          <cell r="A1515">
            <v>40519</v>
          </cell>
          <cell r="B1515" t="str">
            <v>CORTADEIRA HIDRAULICA DE VERGALHAO, PARA ACO DE DIAMETRO ATE 50 MM, MOTOR ELETRICO TRIFASICO, POTENCIA DE 5,5 HP A 7,5 HP</v>
          </cell>
          <cell r="C1515" t="str">
            <v xml:space="preserve">UN    </v>
          </cell>
          <cell r="D1515" t="str">
            <v>96.522,41</v>
          </cell>
        </row>
        <row r="1516">
          <cell r="A1516">
            <v>39869</v>
          </cell>
          <cell r="B1516" t="str">
            <v>COTOVELO BRONZE/LATAO (REF 707-3) SEM ANEL DE SOLDA, BOLSA X ROSCA F, 15MM X 1/2"</v>
          </cell>
          <cell r="C1516" t="str">
            <v xml:space="preserve">UN    </v>
          </cell>
          <cell r="D1516" t="str">
            <v>12,24</v>
          </cell>
        </row>
        <row r="1517">
          <cell r="A1517">
            <v>39870</v>
          </cell>
          <cell r="B1517" t="str">
            <v>COTOVELO BRONZE/LATAO (REF 707-3) SEM ANEL DE SOLDA, BOLSA X ROSCA F, 22MM X 1/2"</v>
          </cell>
          <cell r="C1517" t="str">
            <v xml:space="preserve">UN    </v>
          </cell>
          <cell r="D1517" t="str">
            <v>18,72</v>
          </cell>
        </row>
        <row r="1518">
          <cell r="A1518">
            <v>39871</v>
          </cell>
          <cell r="B1518" t="str">
            <v>COTOVELO BRONZE/LATAO (REF 707-3) SEM ANEL DE SOLDA, BOLSA X ROSCA F, 22MM X 3/4"</v>
          </cell>
          <cell r="C1518" t="str">
            <v xml:space="preserve">UN    </v>
          </cell>
          <cell r="D1518" t="str">
            <v>20,99</v>
          </cell>
        </row>
        <row r="1519">
          <cell r="A1519">
            <v>12722</v>
          </cell>
          <cell r="B1519" t="str">
            <v>COTOVELO DE COBRE 90 GRAUS (REF 607) SEM ANEL DE SOLDA, BOLSA X BOLSA, 104 MM</v>
          </cell>
          <cell r="C1519" t="str">
            <v xml:space="preserve">UN    </v>
          </cell>
          <cell r="D1519" t="str">
            <v>702,38</v>
          </cell>
        </row>
        <row r="1520">
          <cell r="A1520">
            <v>12714</v>
          </cell>
          <cell r="B1520" t="str">
            <v>COTOVELO DE COBRE 90 GRAUS (REF 607) SEM ANEL DE SOLDA, BOLSA X BOLSA, 15 MM</v>
          </cell>
          <cell r="C1520" t="str">
            <v xml:space="preserve">UN    </v>
          </cell>
          <cell r="D1520" t="str">
            <v>4,58</v>
          </cell>
        </row>
        <row r="1521">
          <cell r="A1521">
            <v>12715</v>
          </cell>
          <cell r="B1521" t="str">
            <v>COTOVELO DE COBRE 90 GRAUS (REF 607) SEM ANEL DE SOLDA, BOLSA X BOLSA, 22 MM</v>
          </cell>
          <cell r="C1521" t="str">
            <v xml:space="preserve">UN    </v>
          </cell>
          <cell r="D1521" t="str">
            <v>10,35</v>
          </cell>
        </row>
        <row r="1522">
          <cell r="A1522">
            <v>12716</v>
          </cell>
          <cell r="B1522" t="str">
            <v>COTOVELO DE COBRE 90 GRAUS (REF 607) SEM ANEL DE SOLDA, BOLSA X BOLSA, 28 MM</v>
          </cell>
          <cell r="C1522" t="str">
            <v xml:space="preserve">UN    </v>
          </cell>
          <cell r="D1522" t="str">
            <v>17,78</v>
          </cell>
        </row>
        <row r="1523">
          <cell r="A1523">
            <v>12717</v>
          </cell>
          <cell r="B1523" t="str">
            <v>COTOVELO DE COBRE 90 GRAUS (REF 607) SEM ANEL DE SOLDA, BOLSA X BOLSA, 35 MM</v>
          </cell>
          <cell r="C1523" t="str">
            <v xml:space="preserve">UN    </v>
          </cell>
          <cell r="D1523" t="str">
            <v>34,94</v>
          </cell>
        </row>
        <row r="1524">
          <cell r="A1524">
            <v>12718</v>
          </cell>
          <cell r="B1524" t="str">
            <v>COTOVELO DE COBRE 90 GRAUS (REF 607) SEM ANEL DE SOLDA, BOLSA X BOLSA, 42 MM</v>
          </cell>
          <cell r="C1524" t="str">
            <v xml:space="preserve">UN    </v>
          </cell>
          <cell r="D1524" t="str">
            <v>53,63</v>
          </cell>
        </row>
        <row r="1525">
          <cell r="A1525">
            <v>12719</v>
          </cell>
          <cell r="B1525" t="str">
            <v>COTOVELO DE COBRE 90 GRAUS (REF 607) SEM ANEL DE SOLDA, BOLSA X BOLSA, 54 MM</v>
          </cell>
          <cell r="C1525" t="str">
            <v xml:space="preserve">UN    </v>
          </cell>
          <cell r="D1525" t="str">
            <v>85,13</v>
          </cell>
        </row>
        <row r="1526">
          <cell r="A1526">
            <v>12720</v>
          </cell>
          <cell r="B1526" t="str">
            <v>COTOVELO DE COBRE 90 GRAUS (REF 607) SEM ANEL DE SOLDA, BOLSA X BOLSA, 66 MM</v>
          </cell>
          <cell r="C1526" t="str">
            <v xml:space="preserve">UN    </v>
          </cell>
          <cell r="D1526" t="str">
            <v>296,43</v>
          </cell>
        </row>
        <row r="1527">
          <cell r="A1527">
            <v>12721</v>
          </cell>
          <cell r="B1527" t="str">
            <v>COTOVELO DE COBRE 90 GRAUS (REF 607) SEM ANEL DE SOLDA, BOLSA X BOLSA, 79 MM</v>
          </cell>
          <cell r="C1527" t="str">
            <v xml:space="preserve">UN    </v>
          </cell>
          <cell r="D1527" t="str">
            <v>284,25</v>
          </cell>
        </row>
        <row r="1528">
          <cell r="A1528">
            <v>3468</v>
          </cell>
          <cell r="B1528" t="str">
            <v>COTOVELO DE REDUCAO 90 GRAUS DE FERRO GALVANIZADO, COM ROSCA BSP, DE 1 1/2" X 1"</v>
          </cell>
          <cell r="C1528" t="str">
            <v xml:space="preserve">UN    </v>
          </cell>
          <cell r="D1528" t="str">
            <v>35,17</v>
          </cell>
        </row>
        <row r="1529">
          <cell r="A1529">
            <v>3465</v>
          </cell>
          <cell r="B1529" t="str">
            <v>COTOVELO DE REDUCAO 90 GRAUS DE FERRO GALVANIZADO, COM ROSCA BSP, DE 1 1/2" X 3/4"</v>
          </cell>
          <cell r="C1529" t="str">
            <v xml:space="preserve">UN    </v>
          </cell>
          <cell r="D1529" t="str">
            <v>35,16</v>
          </cell>
        </row>
        <row r="1530">
          <cell r="A1530">
            <v>12403</v>
          </cell>
          <cell r="B1530" t="str">
            <v>COTOVELO DE REDUCAO 90 GRAUS DE FERRO GALVANIZADO, COM ROSCA BSP, DE 1 1/4" X 1"</v>
          </cell>
          <cell r="C1530" t="str">
            <v xml:space="preserve">UN    </v>
          </cell>
          <cell r="D1530" t="str">
            <v>25,06</v>
          </cell>
        </row>
        <row r="1531">
          <cell r="A1531">
            <v>3463</v>
          </cell>
          <cell r="B1531" t="str">
            <v>COTOVELO DE REDUCAO 90 GRAUS DE FERRO GALVANIZADO, COM ROSCA BSP, DE 1" X 1/2"</v>
          </cell>
          <cell r="C1531" t="str">
            <v xml:space="preserve">UN    </v>
          </cell>
          <cell r="D1531" t="str">
            <v>14,64</v>
          </cell>
        </row>
        <row r="1532">
          <cell r="A1532">
            <v>3464</v>
          </cell>
          <cell r="B1532" t="str">
            <v>COTOVELO DE REDUCAO 90 GRAUS DE FERRO GALVANIZADO, COM ROSCA BSP, DE 1" X 3/4"</v>
          </cell>
          <cell r="C1532" t="str">
            <v xml:space="preserve">UN    </v>
          </cell>
          <cell r="D1532" t="str">
            <v>14,64</v>
          </cell>
        </row>
        <row r="1533">
          <cell r="A1533">
            <v>3466</v>
          </cell>
          <cell r="B1533" t="str">
            <v>COTOVELO DE REDUCAO 90 GRAUS DE FERRO GALVANIZADO, COM ROSCA BSP, DE 2 1/2" X 2"</v>
          </cell>
          <cell r="C1533" t="str">
            <v xml:space="preserve">UN    </v>
          </cell>
          <cell r="D1533" t="str">
            <v>89,29</v>
          </cell>
        </row>
        <row r="1534">
          <cell r="A1534">
            <v>3467</v>
          </cell>
          <cell r="B1534" t="str">
            <v>COTOVELO DE REDUCAO 90 GRAUS DE FERRO GALVANIZADO, COM ROSCA BSP, DE 2" X 1 1/2"</v>
          </cell>
          <cell r="C1534" t="str">
            <v xml:space="preserve">UN    </v>
          </cell>
          <cell r="D1534" t="str">
            <v>50,43</v>
          </cell>
        </row>
        <row r="1535">
          <cell r="A1535">
            <v>3462</v>
          </cell>
          <cell r="B1535" t="str">
            <v>COTOVELO DE REDUCAO 90 GRAUS DE FERRO GALVANIZADO, COM ROSCA BSP, DE 3/4" X 1/2"</v>
          </cell>
          <cell r="C1535" t="str">
            <v xml:space="preserve">UN    </v>
          </cell>
          <cell r="D1535" t="str">
            <v>9,66</v>
          </cell>
        </row>
        <row r="1536">
          <cell r="A1536">
            <v>3446</v>
          </cell>
          <cell r="B1536" t="str">
            <v>COTOVELO 45 GRAUS DE FERRO GALVANIZADO, COM ROSCA BSP, DE 1 1/2"</v>
          </cell>
          <cell r="C1536" t="str">
            <v xml:space="preserve">UN    </v>
          </cell>
          <cell r="D1536" t="str">
            <v>29,73</v>
          </cell>
        </row>
        <row r="1537">
          <cell r="A1537">
            <v>3445</v>
          </cell>
          <cell r="B1537" t="str">
            <v>COTOVELO 45 GRAUS DE FERRO GALVANIZADO, COM ROSCA BSP, DE 1 1/4"</v>
          </cell>
          <cell r="C1537" t="str">
            <v xml:space="preserve">UN    </v>
          </cell>
          <cell r="D1537" t="str">
            <v>24,27</v>
          </cell>
        </row>
        <row r="1538">
          <cell r="A1538">
            <v>3441</v>
          </cell>
          <cell r="B1538" t="str">
            <v>COTOVELO 45 GRAUS DE FERRO GALVANIZADO, COM ROSCA BSP, DE 1/2"</v>
          </cell>
          <cell r="C1538" t="str">
            <v xml:space="preserve">UN    </v>
          </cell>
          <cell r="D1538" t="str">
            <v>6,85</v>
          </cell>
        </row>
        <row r="1539">
          <cell r="A1539">
            <v>3444</v>
          </cell>
          <cell r="B1539" t="str">
            <v>COTOVELO 45 GRAUS DE FERRO GALVANIZADO, COM ROSCA BSP, DE 1"</v>
          </cell>
          <cell r="C1539" t="str">
            <v xml:space="preserve">UN    </v>
          </cell>
          <cell r="D1539" t="str">
            <v>14,94</v>
          </cell>
        </row>
        <row r="1540">
          <cell r="A1540">
            <v>12402</v>
          </cell>
          <cell r="B1540" t="str">
            <v>COTOVELO 45 GRAUS DE FERRO GALVANIZADO, COM ROSCA BSP, DE 2 1/2"</v>
          </cell>
          <cell r="C1540" t="str">
            <v xml:space="preserve">UN    </v>
          </cell>
          <cell r="D1540" t="str">
            <v>83,57</v>
          </cell>
        </row>
        <row r="1541">
          <cell r="A1541">
            <v>3447</v>
          </cell>
          <cell r="B1541" t="str">
            <v>COTOVELO 45 GRAUS DE FERRO GALVANIZADO, COM ROSCA BSP, DE 2"</v>
          </cell>
          <cell r="C1541" t="str">
            <v xml:space="preserve">UN    </v>
          </cell>
          <cell r="D1541" t="str">
            <v>43,23</v>
          </cell>
        </row>
        <row r="1542">
          <cell r="A1542">
            <v>3442</v>
          </cell>
          <cell r="B1542" t="str">
            <v>COTOVELO 45 GRAUS DE FERRO GALVANIZADO, COM ROSCA BSP, DE 3/4"</v>
          </cell>
          <cell r="C1542" t="str">
            <v xml:space="preserve">UN    </v>
          </cell>
          <cell r="D1542" t="str">
            <v>10,24</v>
          </cell>
        </row>
        <row r="1543">
          <cell r="A1543">
            <v>3448</v>
          </cell>
          <cell r="B1543" t="str">
            <v>COTOVELO 45 GRAUS DE FERRO GALVANIZADO, COM ROSCA BSP, DE 3"</v>
          </cell>
          <cell r="C1543" t="str">
            <v xml:space="preserve">UN    </v>
          </cell>
          <cell r="D1543" t="str">
            <v>122,17</v>
          </cell>
        </row>
        <row r="1544">
          <cell r="A1544">
            <v>3449</v>
          </cell>
          <cell r="B1544" t="str">
            <v>COTOVELO 45 GRAUS DE FERRO GALVANIZADO, COM ROSCA BSP, DE 4"</v>
          </cell>
          <cell r="C1544" t="str">
            <v xml:space="preserve">UN    </v>
          </cell>
          <cell r="D1544" t="str">
            <v>214,08</v>
          </cell>
        </row>
        <row r="1545">
          <cell r="A1545">
            <v>37438</v>
          </cell>
          <cell r="B1545" t="str">
            <v>COTOVELO 45 GRAUS, PEAD PE 100, DE 125 MM, PARA ELETROFUSAO</v>
          </cell>
          <cell r="C1545" t="str">
            <v xml:space="preserve">UN    </v>
          </cell>
          <cell r="D1545" t="str">
            <v>181,32</v>
          </cell>
        </row>
        <row r="1546">
          <cell r="A1546">
            <v>37439</v>
          </cell>
          <cell r="B1546" t="str">
            <v>COTOVELO 45 GRAUS, PEAD PE 100, DE 200 MM, PARA ELETROFUSAO</v>
          </cell>
          <cell r="C1546" t="str">
            <v xml:space="preserve">UN    </v>
          </cell>
          <cell r="D1546" t="str">
            <v>1.185,46</v>
          </cell>
        </row>
        <row r="1547">
          <cell r="A1547">
            <v>37435</v>
          </cell>
          <cell r="B1547" t="str">
            <v>COTOVELO 45 GRAUS, PEAD PE 100, DE 32 MM, PARA ELETROFUSAO</v>
          </cell>
          <cell r="C1547" t="str">
            <v xml:space="preserve">UN    </v>
          </cell>
          <cell r="D1547" t="str">
            <v>21,31</v>
          </cell>
        </row>
        <row r="1548">
          <cell r="A1548">
            <v>37436</v>
          </cell>
          <cell r="B1548" t="str">
            <v>COTOVELO 45 GRAUS, PEAD PE 100, DE 40 MM, PARA ELETROFUSAO</v>
          </cell>
          <cell r="C1548" t="str">
            <v xml:space="preserve">UN    </v>
          </cell>
          <cell r="D1548" t="str">
            <v>25,14</v>
          </cell>
        </row>
        <row r="1549">
          <cell r="A1549">
            <v>37437</v>
          </cell>
          <cell r="B1549" t="str">
            <v>COTOVELO 45 GRAUS, PEAD PE 100, DE 63 MM, PARA ELETROFUSAO</v>
          </cell>
          <cell r="C1549" t="str">
            <v xml:space="preserve">UN    </v>
          </cell>
          <cell r="D1549" t="str">
            <v>36,37</v>
          </cell>
        </row>
        <row r="1550">
          <cell r="A1550">
            <v>3473</v>
          </cell>
          <cell r="B1550" t="str">
            <v>COTOVELO 90 GRAUS DE FERRO GALVANIZADO, COM ROSCA BSP MACHO/FEMEA, DE 1 1/2"</v>
          </cell>
          <cell r="C1550" t="str">
            <v xml:space="preserve">UN    </v>
          </cell>
          <cell r="D1550" t="str">
            <v>33,61</v>
          </cell>
        </row>
        <row r="1551">
          <cell r="A1551">
            <v>3474</v>
          </cell>
          <cell r="B1551" t="str">
            <v>COTOVELO 90 GRAUS DE FERRO GALVANIZADO, COM ROSCA BSP MACHO/FEMEA, DE 1 1/4"</v>
          </cell>
          <cell r="C1551" t="str">
            <v xml:space="preserve">UN    </v>
          </cell>
          <cell r="D1551" t="str">
            <v>27,71</v>
          </cell>
        </row>
        <row r="1552">
          <cell r="A1552">
            <v>3450</v>
          </cell>
          <cell r="B1552" t="str">
            <v>COTOVELO 90 GRAUS DE FERRO GALVANIZADO, COM ROSCA BSP MACHO/FEMEA, DE 1/2"</v>
          </cell>
          <cell r="C1552" t="str">
            <v xml:space="preserve">UN    </v>
          </cell>
          <cell r="D1552" t="str">
            <v>8,03</v>
          </cell>
        </row>
        <row r="1553">
          <cell r="A1553">
            <v>3443</v>
          </cell>
          <cell r="B1553" t="str">
            <v>COTOVELO 90 GRAUS DE FERRO GALVANIZADO, COM ROSCA BSP MACHO/FEMEA, DE 1"</v>
          </cell>
          <cell r="C1553" t="str">
            <v xml:space="preserve">UN    </v>
          </cell>
          <cell r="D1553" t="str">
            <v>17,23</v>
          </cell>
        </row>
        <row r="1554">
          <cell r="A1554">
            <v>3453</v>
          </cell>
          <cell r="B1554" t="str">
            <v>COTOVELO 90 GRAUS DE FERRO GALVANIZADO, COM ROSCA BSP MACHO/FEMEA, DE 2 1/2"</v>
          </cell>
          <cell r="C1554" t="str">
            <v xml:space="preserve">UN    </v>
          </cell>
          <cell r="D1554" t="str">
            <v>98,11</v>
          </cell>
        </row>
        <row r="1555">
          <cell r="A1555">
            <v>3452</v>
          </cell>
          <cell r="B1555" t="str">
            <v>COTOVELO 90 GRAUS DE FERRO GALVANIZADO, COM ROSCA BSP MACHO/FEMEA, DE 2"</v>
          </cell>
          <cell r="C1555" t="str">
            <v xml:space="preserve">UN    </v>
          </cell>
          <cell r="D1555" t="str">
            <v>48,43</v>
          </cell>
        </row>
        <row r="1556">
          <cell r="A1556">
            <v>3451</v>
          </cell>
          <cell r="B1556" t="str">
            <v>COTOVELO 90 GRAUS DE FERRO GALVANIZADO, COM ROSCA BSP MACHO/FEMEA, DE 3/4"</v>
          </cell>
          <cell r="C1556" t="str">
            <v xml:space="preserve">UN    </v>
          </cell>
          <cell r="D1556" t="str">
            <v>9,60</v>
          </cell>
        </row>
        <row r="1557">
          <cell r="A1557">
            <v>3454</v>
          </cell>
          <cell r="B1557" t="str">
            <v>COTOVELO 90 GRAUS DE FERRO GALVANIZADO, COM ROSCA BSP MACHO/FEMEA, DE 3"</v>
          </cell>
          <cell r="C1557" t="str">
            <v xml:space="preserve">UN    </v>
          </cell>
          <cell r="D1557" t="str">
            <v>149,23</v>
          </cell>
        </row>
        <row r="1558">
          <cell r="A1558">
            <v>3458</v>
          </cell>
          <cell r="B1558" t="str">
            <v>COTOVELO 90 GRAUS DE FERRO GALVANIZADO, COM ROSCA BSP, DE 1 1/2"</v>
          </cell>
          <cell r="C1558" t="str">
            <v xml:space="preserve">UN    </v>
          </cell>
          <cell r="D1558" t="str">
            <v>26,94</v>
          </cell>
        </row>
        <row r="1559">
          <cell r="A1559">
            <v>3457</v>
          </cell>
          <cell r="B1559" t="str">
            <v>COTOVELO 90 GRAUS DE FERRO GALVANIZADO, COM ROSCA BSP, DE 1 1/4"</v>
          </cell>
          <cell r="C1559" t="str">
            <v xml:space="preserve">UN    </v>
          </cell>
          <cell r="D1559" t="str">
            <v>20,23</v>
          </cell>
        </row>
        <row r="1560">
          <cell r="A1560">
            <v>3455</v>
          </cell>
          <cell r="B1560" t="str">
            <v>COTOVELO 90 GRAUS DE FERRO GALVANIZADO, COM ROSCA BSP, DE 1/2"</v>
          </cell>
          <cell r="C1560" t="str">
            <v xml:space="preserve">UN    </v>
          </cell>
          <cell r="D1560" t="str">
            <v>5,74</v>
          </cell>
        </row>
        <row r="1561">
          <cell r="A1561">
            <v>3472</v>
          </cell>
          <cell r="B1561" t="str">
            <v>COTOVELO 90 GRAUS DE FERRO GALVANIZADO, COM ROSCA BSP, DE 1"</v>
          </cell>
          <cell r="C1561" t="str">
            <v xml:space="preserve">UN    </v>
          </cell>
          <cell r="D1561" t="str">
            <v>12,90</v>
          </cell>
        </row>
        <row r="1562">
          <cell r="A1562">
            <v>3470</v>
          </cell>
          <cell r="B1562" t="str">
            <v>COTOVELO 90 GRAUS DE FERRO GALVANIZADO, COM ROSCA BSP, DE 2 1/2"</v>
          </cell>
          <cell r="C1562" t="str">
            <v xml:space="preserve">UN    </v>
          </cell>
          <cell r="D1562" t="str">
            <v>75,23</v>
          </cell>
        </row>
        <row r="1563">
          <cell r="A1563">
            <v>3471</v>
          </cell>
          <cell r="B1563" t="str">
            <v>COTOVELO 90 GRAUS DE FERRO GALVANIZADO, COM ROSCA BSP, DE 2"</v>
          </cell>
          <cell r="C1563" t="str">
            <v xml:space="preserve">UN    </v>
          </cell>
          <cell r="D1563" t="str">
            <v>41,34</v>
          </cell>
        </row>
        <row r="1564">
          <cell r="A1564">
            <v>3456</v>
          </cell>
          <cell r="B1564" t="str">
            <v>COTOVELO 90 GRAUS DE FERRO GALVANIZADO, COM ROSCA BSP, DE 3/4"</v>
          </cell>
          <cell r="C1564" t="str">
            <v xml:space="preserve">UN    </v>
          </cell>
          <cell r="D1564" t="str">
            <v>8,59</v>
          </cell>
        </row>
        <row r="1565">
          <cell r="A1565">
            <v>3459</v>
          </cell>
          <cell r="B1565" t="str">
            <v>COTOVELO 90 GRAUS DE FERRO GALVANIZADO, COM ROSCA BSP, DE 3"</v>
          </cell>
          <cell r="C1565" t="str">
            <v xml:space="preserve">UN    </v>
          </cell>
          <cell r="D1565" t="str">
            <v>106,12</v>
          </cell>
        </row>
        <row r="1566">
          <cell r="A1566">
            <v>3469</v>
          </cell>
          <cell r="B1566" t="str">
            <v>COTOVELO 90 GRAUS DE FERRO GALVANIZADO, COM ROSCA BSP, DE 4"</v>
          </cell>
          <cell r="C1566" t="str">
            <v xml:space="preserve">UN    </v>
          </cell>
          <cell r="D1566" t="str">
            <v>201,81</v>
          </cell>
        </row>
        <row r="1567">
          <cell r="A1567">
            <v>3460</v>
          </cell>
          <cell r="B1567" t="str">
            <v>COTOVELO 90 GRAUS DE FERRO GALVANIZADO, COM ROSCA BSP, DE 5"</v>
          </cell>
          <cell r="C1567" t="str">
            <v xml:space="preserve">UN    </v>
          </cell>
          <cell r="D1567" t="str">
            <v>294,47</v>
          </cell>
        </row>
        <row r="1568">
          <cell r="A1568">
            <v>3461</v>
          </cell>
          <cell r="B1568" t="str">
            <v>COTOVELO 90 GRAUS DE FERRO GALVANIZADO, COM ROSCA BSP, DE 6"</v>
          </cell>
          <cell r="C1568" t="str">
            <v xml:space="preserve">UN    </v>
          </cell>
          <cell r="D1568" t="str">
            <v>752,64</v>
          </cell>
        </row>
        <row r="1569">
          <cell r="A1569">
            <v>37433</v>
          </cell>
          <cell r="B1569" t="str">
            <v>COTOVELO 90 GRAUS, PEAD PE 100, DE 125 MM, PARA ELETROFUSAO</v>
          </cell>
          <cell r="C1569" t="str">
            <v xml:space="preserve">UN    </v>
          </cell>
          <cell r="D1569" t="str">
            <v>181,32</v>
          </cell>
        </row>
        <row r="1570">
          <cell r="A1570">
            <v>37430</v>
          </cell>
          <cell r="B1570" t="str">
            <v>COTOVELO 90 GRAUS, PEAD PE 100, DE 20 MM, PARA ELETROFUSAO</v>
          </cell>
          <cell r="C1570" t="str">
            <v xml:space="preserve">UN    </v>
          </cell>
          <cell r="D1570" t="str">
            <v>22,72</v>
          </cell>
        </row>
        <row r="1571">
          <cell r="A1571">
            <v>37434</v>
          </cell>
          <cell r="B1571" t="str">
            <v>COTOVELO 90 GRAUS, PEAD PE 100, DE 200 MM, PARA ELETROFUSAO</v>
          </cell>
          <cell r="C1571" t="str">
            <v xml:space="preserve">UN    </v>
          </cell>
          <cell r="D1571" t="str">
            <v>1.690,63</v>
          </cell>
        </row>
        <row r="1572">
          <cell r="A1572">
            <v>37431</v>
          </cell>
          <cell r="B1572" t="str">
            <v>COTOVELO 90 GRAUS, PEAD PE 100, DE 32 MM, PARA ELETROFUSAO</v>
          </cell>
          <cell r="C1572" t="str">
            <v xml:space="preserve">UN    </v>
          </cell>
          <cell r="D1572" t="str">
            <v>30,82</v>
          </cell>
        </row>
        <row r="1573">
          <cell r="A1573">
            <v>37432</v>
          </cell>
          <cell r="B1573" t="str">
            <v>COTOVELO 90 GRAUS, PEAD PE 100, DE 63 MM, PARA ELETROFUSAO</v>
          </cell>
          <cell r="C1573" t="str">
            <v xml:space="preserve">UN    </v>
          </cell>
          <cell r="D1573" t="str">
            <v>56,85</v>
          </cell>
        </row>
        <row r="1574">
          <cell r="A1574">
            <v>37413</v>
          </cell>
          <cell r="B1574" t="str">
            <v>COTOVELO/JOELHO COM ADAPTADOR, 90 GRAUS, EM POLIPROPILENO, PN 16, PARA TUBOS PEAD, 20 MM X 1/2" - LIGACAO PREDIAL DE AGUA</v>
          </cell>
          <cell r="C1574" t="str">
            <v xml:space="preserve">UN    </v>
          </cell>
          <cell r="D1574" t="str">
            <v>3,83</v>
          </cell>
        </row>
        <row r="1575">
          <cell r="A1575">
            <v>37414</v>
          </cell>
          <cell r="B1575" t="str">
            <v>COTOVELO/JOELHO COM ADAPTADOR, 90 GRAUS, EM POLIPROPILENO, PN 16, PARA TUBOS PEAD, 20 MM X 3/4" - LIGACAO PREDIAL DE AGUA</v>
          </cell>
          <cell r="C1575" t="str">
            <v xml:space="preserve">UN    </v>
          </cell>
          <cell r="D1575" t="str">
            <v>4,34</v>
          </cell>
        </row>
        <row r="1576">
          <cell r="A1576">
            <v>37415</v>
          </cell>
          <cell r="B1576" t="str">
            <v>COTOVELO/JOELHO COM ADAPTADOR, 90 GRAUS, EM POLIPROPILENO, PN 16, PARA TUBOS PEAD, 32 MM X 1" - LIGACAO PREDIAL DE AGUA</v>
          </cell>
          <cell r="C1576" t="str">
            <v xml:space="preserve">UN    </v>
          </cell>
          <cell r="D1576" t="str">
            <v>7,90</v>
          </cell>
        </row>
        <row r="1577">
          <cell r="A1577">
            <v>37416</v>
          </cell>
          <cell r="B1577" t="str">
            <v>COTOVELO/JOELHO 90 GRAUS, EM POLIPROPILENO, PN 16, PARA TUBOS PEAD, 20 X 20 MM - LIGACAO PREDIAL DE AGUA</v>
          </cell>
          <cell r="C1577" t="str">
            <v xml:space="preserve">UN    </v>
          </cell>
          <cell r="D1577" t="str">
            <v>3,58</v>
          </cell>
        </row>
        <row r="1578">
          <cell r="A1578">
            <v>37417</v>
          </cell>
          <cell r="B1578" t="str">
            <v>COTOVELO/JOELHO 90 GRAUS, EM POLIPROPILENO, PN 16, PARA TUBOS PEAD, 32 X 32 MM - LIGACAO PREDIAL DE AGUA</v>
          </cell>
          <cell r="C1578" t="str">
            <v xml:space="preserve">UN    </v>
          </cell>
          <cell r="D1578" t="str">
            <v>5,15</v>
          </cell>
        </row>
        <row r="1579">
          <cell r="A1579">
            <v>43590</v>
          </cell>
          <cell r="B1579" t="str">
            <v>CREMONA RETANGULAR INJETADA LISA COM CHAVE, COM CASTANHA / ALCA, EM LATAO, COM ACABAMENTO CROMADO, DE SOBREPOR / EMBUTIR</v>
          </cell>
          <cell r="C1579" t="str">
            <v xml:space="preserve">UN    </v>
          </cell>
          <cell r="D1579" t="str">
            <v>138,82</v>
          </cell>
        </row>
        <row r="1580">
          <cell r="A1580">
            <v>43589</v>
          </cell>
          <cell r="B1580" t="str">
            <v>CREMONA RETANGULAR INJETADA LISA, COM CASTANHA / ALCA, EM LATAO, COM ACABAMENTO CROMADO, DE SOBREPOR / EMBUTIR</v>
          </cell>
          <cell r="C1580" t="str">
            <v xml:space="preserve">UN    </v>
          </cell>
          <cell r="D1580" t="str">
            <v>25,11</v>
          </cell>
        </row>
        <row r="1581">
          <cell r="A1581">
            <v>34519</v>
          </cell>
          <cell r="B1581" t="str">
            <v>CRUZETA DE CONCRETO LEVE, COMP. 2000 MM SECAO, 90 X 90 MM</v>
          </cell>
          <cell r="C1581" t="str">
            <v xml:space="preserve">UN    </v>
          </cell>
          <cell r="D1581" t="str">
            <v>104,92</v>
          </cell>
        </row>
        <row r="1582">
          <cell r="A1582">
            <v>1649</v>
          </cell>
          <cell r="B1582" t="str">
            <v>CRUZETA DE FERRO GALVANIZADO, COM ROSCA BSP, DE 1 1/2"</v>
          </cell>
          <cell r="C1582" t="str">
            <v xml:space="preserve">UN    </v>
          </cell>
          <cell r="D1582" t="str">
            <v>63,54</v>
          </cell>
        </row>
        <row r="1583">
          <cell r="A1583">
            <v>1653</v>
          </cell>
          <cell r="B1583" t="str">
            <v>CRUZETA DE FERRO GALVANIZADO, COM ROSCA BSP, DE 1 1/4"</v>
          </cell>
          <cell r="C1583" t="str">
            <v xml:space="preserve">UN    </v>
          </cell>
          <cell r="D1583" t="str">
            <v>49,77</v>
          </cell>
        </row>
        <row r="1584">
          <cell r="A1584">
            <v>1647</v>
          </cell>
          <cell r="B1584" t="str">
            <v>CRUZETA DE FERRO GALVANIZADO, COM ROSCA BSP, DE 1/2"</v>
          </cell>
          <cell r="C1584" t="str">
            <v xml:space="preserve">UN    </v>
          </cell>
          <cell r="D1584" t="str">
            <v>17,82</v>
          </cell>
        </row>
        <row r="1585">
          <cell r="A1585">
            <v>1648</v>
          </cell>
          <cell r="B1585" t="str">
            <v>CRUZETA DE FERRO GALVANIZADO, COM ROSCA BSP, DE 1"</v>
          </cell>
          <cell r="C1585" t="str">
            <v xml:space="preserve">UN    </v>
          </cell>
          <cell r="D1585" t="str">
            <v>34,22</v>
          </cell>
        </row>
        <row r="1586">
          <cell r="A1586">
            <v>1651</v>
          </cell>
          <cell r="B1586" t="str">
            <v>CRUZETA DE FERRO GALVANIZADO, COM ROSCA BSP, DE 2 1/2"</v>
          </cell>
          <cell r="C1586" t="str">
            <v xml:space="preserve">UN    </v>
          </cell>
          <cell r="D1586" t="str">
            <v>158,75</v>
          </cell>
        </row>
        <row r="1587">
          <cell r="A1587">
            <v>1650</v>
          </cell>
          <cell r="B1587" t="str">
            <v>CRUZETA DE FERRO GALVANIZADO, COM ROSCA BSP, DE 2"</v>
          </cell>
          <cell r="C1587" t="str">
            <v xml:space="preserve">UN    </v>
          </cell>
          <cell r="D1587" t="str">
            <v>87,75</v>
          </cell>
        </row>
        <row r="1588">
          <cell r="A1588">
            <v>1654</v>
          </cell>
          <cell r="B1588" t="str">
            <v>CRUZETA DE FERRO GALVANIZADO, COM ROSCA BSP, DE 3/4"</v>
          </cell>
          <cell r="C1588" t="str">
            <v xml:space="preserve">UN    </v>
          </cell>
          <cell r="D1588" t="str">
            <v>24,46</v>
          </cell>
        </row>
        <row r="1589">
          <cell r="A1589">
            <v>1652</v>
          </cell>
          <cell r="B1589" t="str">
            <v>CRUZETA DE FERRO GALVANIZADO, COM ROSCA BSP, DE 3"</v>
          </cell>
          <cell r="C1589" t="str">
            <v xml:space="preserve">UN    </v>
          </cell>
          <cell r="D1589" t="str">
            <v>227,85</v>
          </cell>
        </row>
        <row r="1590">
          <cell r="A1590">
            <v>10510</v>
          </cell>
          <cell r="B1590" t="str">
            <v>CRUZETA DE MADEIRA TRATADA, *90 X 115 X 2400* MM, EM EUCALIPTO OU EQUIVALENTE DA REGIAO</v>
          </cell>
          <cell r="C1590" t="str">
            <v xml:space="preserve">UN    </v>
          </cell>
          <cell r="D1590" t="str">
            <v>97,05</v>
          </cell>
        </row>
        <row r="1591">
          <cell r="A1591">
            <v>1747</v>
          </cell>
          <cell r="B1591" t="str">
            <v>CUBA ACO INOX (AISI 304) DE EMBUTIR COM VALVULA DE 3 1/2 ", DE *56 X 33 X 12* CM</v>
          </cell>
          <cell r="C1591" t="str">
            <v xml:space="preserve">UN    </v>
          </cell>
          <cell r="D1591" t="str">
            <v>159,45</v>
          </cell>
        </row>
        <row r="1592">
          <cell r="A1592">
            <v>1744</v>
          </cell>
          <cell r="B1592" t="str">
            <v>CUBA ACO INOX (AISI 304) DE EMBUTIR COM VALVULA 3 1/2 ", DE *40 X 34 X 12* CM</v>
          </cell>
          <cell r="C1592" t="str">
            <v xml:space="preserve">UN    </v>
          </cell>
          <cell r="D1592" t="str">
            <v>110,45</v>
          </cell>
        </row>
        <row r="1593">
          <cell r="A1593">
            <v>1743</v>
          </cell>
          <cell r="B1593" t="str">
            <v>CUBA ACO INOX (AISI 304) DE EMBUTIR COM VALVULA 3 1/2 ", DE *46 X 30 X 12* CM</v>
          </cell>
          <cell r="C1593" t="str">
            <v xml:space="preserve">UN    </v>
          </cell>
          <cell r="D1593" t="str">
            <v>145,03</v>
          </cell>
        </row>
        <row r="1594">
          <cell r="A1594">
            <v>39640</v>
          </cell>
          <cell r="B1594" t="str">
            <v>CUMEEIRA ARTICULADA (ABA INFERIOR) PARA TELHA ONDULADA DE FIBROCIMENTO E = 4 MM, ABA *330* MM, COMPRIMENTO 500 MM (SEM AMIANTO)</v>
          </cell>
          <cell r="C1594" t="str">
            <v xml:space="preserve">UN    </v>
          </cell>
          <cell r="D1594" t="str">
            <v>10,33</v>
          </cell>
        </row>
        <row r="1595">
          <cell r="A1595">
            <v>11013</v>
          </cell>
          <cell r="B1595" t="str">
            <v>CUMEEIRA ARTICULADA (ABA INTERNA INFERIOR OU EXTERNA SUPERIOR) PARA TELHA ESTRUTURAL DE FIBROCIMENTO, 1 ABA, E = 6 MM (SEM AMIANTO)</v>
          </cell>
          <cell r="C1595" t="str">
            <v xml:space="preserve">UN    </v>
          </cell>
          <cell r="D1595" t="str">
            <v>21,27</v>
          </cell>
        </row>
        <row r="1596">
          <cell r="A1596">
            <v>11017</v>
          </cell>
          <cell r="B1596" t="str">
            <v>CUMEEIRA ARTICULADA (ABA SUPERIOR) PARA TELHA ONDULADA DE FIBROCIMENTO E = 4 MM, ABA *330* MM, COMPRIMENTO 500 MM (SEM AMIANTO)</v>
          </cell>
          <cell r="C1596" t="str">
            <v xml:space="preserve">UN    </v>
          </cell>
          <cell r="D1596" t="str">
            <v>9,08</v>
          </cell>
        </row>
        <row r="1597">
          <cell r="A1597">
            <v>20236</v>
          </cell>
          <cell r="B1597" t="str">
            <v>CUMEEIRA ARTICULADA (PAR) PARA TELHA ONDULADA DE FIBROCIMENTO, E = 6 MM, ABA 350 MM, COMPRIMENTO 1100 MM (SEM AMIANTO)</v>
          </cell>
          <cell r="C1597" t="str">
            <v xml:space="preserve">UN    </v>
          </cell>
          <cell r="D1597" t="str">
            <v>39,97</v>
          </cell>
        </row>
        <row r="1598">
          <cell r="A1598">
            <v>7215</v>
          </cell>
          <cell r="B1598" t="str">
            <v>CUMEEIRA NORMAL PARA TELHA ESTRUTURAL DE FIBROCIMENTO 1 ABA, E = 6 MM, COMPRIMENTO 608 MM (SEM AMIANTO)</v>
          </cell>
          <cell r="C1598" t="str">
            <v xml:space="preserve">UN    </v>
          </cell>
          <cell r="D1598" t="str">
            <v>34,22</v>
          </cell>
        </row>
        <row r="1599">
          <cell r="A1599">
            <v>7216</v>
          </cell>
          <cell r="B1599" t="str">
            <v>CUMEEIRA NORMAL PARA TELHA ESTRUTURAL DE FIBROCIMENTO 2 ABAS, E = 6 MM, DE 1050 X 935 MM (SEM AMIANTO)</v>
          </cell>
          <cell r="C1599" t="str">
            <v xml:space="preserve">UN    </v>
          </cell>
          <cell r="D1599" t="str">
            <v>143,03</v>
          </cell>
        </row>
        <row r="1600">
          <cell r="A1600">
            <v>20235</v>
          </cell>
          <cell r="B1600" t="str">
            <v>CUMEEIRA NORMAL PARA TELHA ONDULADA DE FIBROCIMENTO, E = 6 MM, ABA 300 MM, COMPRIMENTO 1100 MM (SEM AMIANTO)</v>
          </cell>
          <cell r="C1600" t="str">
            <v xml:space="preserve">UN    </v>
          </cell>
          <cell r="D1600" t="str">
            <v>72,32</v>
          </cell>
        </row>
        <row r="1601">
          <cell r="A1601">
            <v>7181</v>
          </cell>
          <cell r="B1601" t="str">
            <v>CUMEEIRA PARA TELHA CERAMICA, COMPRIMENTO DE *41* CM, RENDIMENTO DE *3* TELHAS/M</v>
          </cell>
          <cell r="C1601" t="str">
            <v xml:space="preserve">UN    </v>
          </cell>
          <cell r="D1601" t="str">
            <v>2,30</v>
          </cell>
        </row>
        <row r="1602">
          <cell r="A1602">
            <v>40742</v>
          </cell>
          <cell r="B1602" t="str">
            <v>CUMEEIRA PARA TELHA DE CONCRETO, PARA 2 AGUAS DE TELHADO, COR CINZA, RENDIMENTO DE *3* TELHAS/M</v>
          </cell>
          <cell r="C1602" t="str">
            <v xml:space="preserve">UN    </v>
          </cell>
          <cell r="D1602" t="str">
            <v>8,04</v>
          </cell>
        </row>
        <row r="1603">
          <cell r="A1603">
            <v>7214</v>
          </cell>
          <cell r="B1603" t="str">
            <v>CUMEEIRA SHED PARA TELHA ONDULADA DE FIBROCIMENTO, E = 6 MM, ABA 280 MM, COMPRIMENTO 1100 MM (SEM AMIANTO)</v>
          </cell>
          <cell r="C1603" t="str">
            <v xml:space="preserve">UN    </v>
          </cell>
          <cell r="D1603" t="str">
            <v>49,00</v>
          </cell>
        </row>
        <row r="1604">
          <cell r="A1604">
            <v>7219</v>
          </cell>
          <cell r="B1604" t="str">
            <v>CUMEEIRA UNIVERSAL PARA TELHA ONDULADA DE FIBROCIMENTO, E = 6 MM, ABA 210 MM, COMPRIMENTO 1100 MM (SEM AMIANTO)</v>
          </cell>
          <cell r="C1604" t="str">
            <v xml:space="preserve">UN    </v>
          </cell>
          <cell r="D1604" t="str">
            <v>50,72</v>
          </cell>
        </row>
        <row r="1605">
          <cell r="A1605">
            <v>37972</v>
          </cell>
          <cell r="B1605" t="str">
            <v>CURVA CPVC, 90 GRAUS, SOLDAVEL, 22 MM, PARA AGUA QUENTE</v>
          </cell>
          <cell r="C1605" t="str">
            <v xml:space="preserve">UN    </v>
          </cell>
          <cell r="D1605" t="str">
            <v>6,80</v>
          </cell>
        </row>
        <row r="1606">
          <cell r="A1606">
            <v>37973</v>
          </cell>
          <cell r="B1606" t="str">
            <v>CURVA CPVC, 90 GRAUS, SOLDAVEL, 28 MM, PARA AGUA QUENTE</v>
          </cell>
          <cell r="C1606" t="str">
            <v xml:space="preserve">UN    </v>
          </cell>
          <cell r="D1606" t="str">
            <v>10,89</v>
          </cell>
        </row>
        <row r="1607">
          <cell r="A1607">
            <v>37971</v>
          </cell>
          <cell r="B1607" t="str">
            <v>CURVA CPVC, 90 GRAUS, SOLDAVEL,15 MM, PARA AGUA QUENTE</v>
          </cell>
          <cell r="C1607" t="str">
            <v xml:space="preserve">UN    </v>
          </cell>
          <cell r="D1607" t="str">
            <v>4,09</v>
          </cell>
        </row>
        <row r="1608">
          <cell r="A1608">
            <v>20094</v>
          </cell>
          <cell r="B1608" t="str">
            <v>CURVA CURTA PVC, PB, JE, 45 GRAUS, DN 100 MM, PARA REDE COLETORA ESGOTO (NBR 10569)</v>
          </cell>
          <cell r="C1608" t="str">
            <v xml:space="preserve">UN    </v>
          </cell>
          <cell r="D1608" t="str">
            <v>28,08</v>
          </cell>
        </row>
        <row r="1609">
          <cell r="A1609">
            <v>20095</v>
          </cell>
          <cell r="B1609" t="str">
            <v>CURVA CURTA PVC, PB, JE, 90 GRAUS, DN 100 MM, PARA REDE COLETORA ESGOTO (NBR 10569)</v>
          </cell>
          <cell r="C1609" t="str">
            <v xml:space="preserve">UN    </v>
          </cell>
          <cell r="D1609" t="str">
            <v>35,76</v>
          </cell>
        </row>
        <row r="1610">
          <cell r="A1610">
            <v>1954</v>
          </cell>
          <cell r="B1610" t="str">
            <v>CURVA DE PVC 45 GRAUS, SOLDAVEL, 110 MM, PARA AGUA FRIA PREDIAL (NBR 5648)</v>
          </cell>
          <cell r="C1610" t="str">
            <v xml:space="preserve">UN    </v>
          </cell>
          <cell r="D1610" t="str">
            <v>140,30</v>
          </cell>
        </row>
        <row r="1611">
          <cell r="A1611">
            <v>1926</v>
          </cell>
          <cell r="B1611" t="str">
            <v>CURVA DE PVC 45 GRAUS, SOLDAVEL, 20 MM, PARA AGUA FRIA PREDIAL (NBR 5648)</v>
          </cell>
          <cell r="C1611" t="str">
            <v xml:space="preserve">UN    </v>
          </cell>
          <cell r="D1611" t="str">
            <v>1,85</v>
          </cell>
        </row>
        <row r="1612">
          <cell r="A1612">
            <v>1927</v>
          </cell>
          <cell r="B1612" t="str">
            <v>CURVA DE PVC 45 GRAUS, SOLDAVEL, 25 MM, PARA AGUA FRIA PREDIAL (NBR 5648)</v>
          </cell>
          <cell r="C1612" t="str">
            <v xml:space="preserve">UN    </v>
          </cell>
          <cell r="D1612" t="str">
            <v>2,44</v>
          </cell>
        </row>
        <row r="1613">
          <cell r="A1613">
            <v>1923</v>
          </cell>
          <cell r="B1613" t="str">
            <v>CURVA DE PVC 45 GRAUS, SOLDAVEL, 32 MM, PARA AGUA FRIA PREDIAL (NBR 5648)</v>
          </cell>
          <cell r="C1613" t="str">
            <v xml:space="preserve">UN    </v>
          </cell>
          <cell r="D1613" t="str">
            <v>4,00</v>
          </cell>
        </row>
        <row r="1614">
          <cell r="A1614">
            <v>1929</v>
          </cell>
          <cell r="B1614" t="str">
            <v>CURVA DE PVC 45 GRAUS, SOLDAVEL, 40 MM, PARA AGUA FRIA PREDIAL (NBR 5648)</v>
          </cell>
          <cell r="C1614" t="str">
            <v xml:space="preserve">UN    </v>
          </cell>
          <cell r="D1614" t="str">
            <v>6,55</v>
          </cell>
        </row>
        <row r="1615">
          <cell r="A1615">
            <v>1930</v>
          </cell>
          <cell r="B1615" t="str">
            <v>CURVA DE PVC 45 GRAUS, SOLDAVEL, 50 MM, PARA AGUA FRIA PREDIAL (NBR 5648)</v>
          </cell>
          <cell r="C1615" t="str">
            <v xml:space="preserve">UN    </v>
          </cell>
          <cell r="D1615" t="str">
            <v>12,71</v>
          </cell>
        </row>
        <row r="1616">
          <cell r="A1616">
            <v>1924</v>
          </cell>
          <cell r="B1616" t="str">
            <v>CURVA DE PVC 45 GRAUS, SOLDAVEL, 60 MM, PARA AGUA FRIA PREDIAL (NBR 5648)</v>
          </cell>
          <cell r="C1616" t="str">
            <v xml:space="preserve">UN    </v>
          </cell>
          <cell r="D1616" t="str">
            <v>21,90</v>
          </cell>
        </row>
        <row r="1617">
          <cell r="A1617">
            <v>1922</v>
          </cell>
          <cell r="B1617" t="str">
            <v>CURVA DE PVC 45 GRAUS, SOLDAVEL, 75 MM, PARA AGUA FRIA PREDIAL (NBR 5648)</v>
          </cell>
          <cell r="C1617" t="str">
            <v xml:space="preserve">UN    </v>
          </cell>
          <cell r="D1617" t="str">
            <v>32,53</v>
          </cell>
        </row>
        <row r="1618">
          <cell r="A1618">
            <v>1953</v>
          </cell>
          <cell r="B1618" t="str">
            <v>CURVA DE PVC 45 GRAUS, SOLDAVEL, 85 MM, PARA AGUA FRIA PREDIAL (NBR 5648)</v>
          </cell>
          <cell r="C1618" t="str">
            <v xml:space="preserve">UN    </v>
          </cell>
          <cell r="D1618" t="str">
            <v>56,84</v>
          </cell>
        </row>
        <row r="1619">
          <cell r="A1619">
            <v>1962</v>
          </cell>
          <cell r="B1619" t="str">
            <v>CURVA DE PVC 90 GRAUS, SOLDAVEL, 110 MM, PARA AGUA FRIA PREDIAL (NBR 5648)</v>
          </cell>
          <cell r="C1619" t="str">
            <v xml:space="preserve">UN    </v>
          </cell>
          <cell r="D1619" t="str">
            <v>185,97</v>
          </cell>
        </row>
        <row r="1620">
          <cell r="A1620">
            <v>1955</v>
          </cell>
          <cell r="B1620" t="str">
            <v>CURVA DE PVC 90 GRAUS, SOLDAVEL, 20 MM, PARA AGUA FRIA PREDIAL (NBR 5648)</v>
          </cell>
          <cell r="C1620" t="str">
            <v xml:space="preserve">UN    </v>
          </cell>
          <cell r="D1620" t="str">
            <v>2,46</v>
          </cell>
        </row>
        <row r="1621">
          <cell r="A1621">
            <v>1956</v>
          </cell>
          <cell r="B1621" t="str">
            <v>CURVA DE PVC 90 GRAUS, SOLDAVEL, 25 MM, PARA AGUA FRIA PREDIAL (NBR 5648)</v>
          </cell>
          <cell r="C1621" t="str">
            <v xml:space="preserve">UN    </v>
          </cell>
          <cell r="D1621" t="str">
            <v>3,17</v>
          </cell>
        </row>
        <row r="1622">
          <cell r="A1622">
            <v>1957</v>
          </cell>
          <cell r="B1622" t="str">
            <v>CURVA DE PVC 90 GRAUS, SOLDAVEL, 32 MM, PARA AGUA FRIA PREDIAL (NBR 5648)</v>
          </cell>
          <cell r="C1622" t="str">
            <v xml:space="preserve">UN    </v>
          </cell>
          <cell r="D1622" t="str">
            <v>7,21</v>
          </cell>
        </row>
        <row r="1623">
          <cell r="A1623">
            <v>1958</v>
          </cell>
          <cell r="B1623" t="str">
            <v>CURVA DE PVC 90 GRAUS, SOLDAVEL, 40 MM, PARA AGUA FRIA PREDIAL (NBR 5648)</v>
          </cell>
          <cell r="C1623" t="str">
            <v xml:space="preserve">UN    </v>
          </cell>
          <cell r="D1623" t="str">
            <v>12,80</v>
          </cell>
        </row>
        <row r="1624">
          <cell r="A1624">
            <v>1959</v>
          </cell>
          <cell r="B1624" t="str">
            <v>CURVA DE PVC 90 GRAUS, SOLDAVEL, 50 MM, PARA AGUA FRIA PREDIAL (NBR 5648)</v>
          </cell>
          <cell r="C1624" t="str">
            <v xml:space="preserve">UN    </v>
          </cell>
          <cell r="D1624" t="str">
            <v>15,60</v>
          </cell>
        </row>
        <row r="1625">
          <cell r="A1625">
            <v>1925</v>
          </cell>
          <cell r="B1625" t="str">
            <v>CURVA DE PVC 90 GRAUS, SOLDAVEL, 60 MM, PARA AGUA FRIA PREDIAL (NBR 5648)</v>
          </cell>
          <cell r="C1625" t="str">
            <v xml:space="preserve">UN    </v>
          </cell>
          <cell r="D1625" t="str">
            <v>38,56</v>
          </cell>
        </row>
        <row r="1626">
          <cell r="A1626">
            <v>1960</v>
          </cell>
          <cell r="B1626" t="str">
            <v>CURVA DE PVC 90 GRAUS, SOLDAVEL, 75 MM, PARA AGUA FRIA PREDIAL (NBR 5648)</v>
          </cell>
          <cell r="C1626" t="str">
            <v xml:space="preserve">UN    </v>
          </cell>
          <cell r="D1626" t="str">
            <v>54,82</v>
          </cell>
        </row>
        <row r="1627">
          <cell r="A1627">
            <v>1961</v>
          </cell>
          <cell r="B1627" t="str">
            <v>CURVA DE PVC 90 GRAUS, SOLDAVEL, 85 MM, PARA AGUA FRIA PREDIAL (NBR 5648)</v>
          </cell>
          <cell r="C1627" t="str">
            <v xml:space="preserve">UN    </v>
          </cell>
          <cell r="D1627" t="str">
            <v>78,78</v>
          </cell>
        </row>
        <row r="1628">
          <cell r="A1628">
            <v>38426</v>
          </cell>
          <cell r="B1628" t="str">
            <v>CURVA DE PVC, 45 GRAUS, SERIE R, DN 100 MM, PARA ESGOTO OU AGUAS PLUVIAIS PREDIAIS</v>
          </cell>
          <cell r="C1628" t="str">
            <v xml:space="preserve">UN    </v>
          </cell>
          <cell r="D1628" t="str">
            <v>24,85</v>
          </cell>
        </row>
        <row r="1629">
          <cell r="A1629">
            <v>38423</v>
          </cell>
          <cell r="B1629" t="str">
            <v>CURVA DE PVC, 90 GRAUS, SERIE R, DN 100 MM, PARA ESGOTO OU AGUAS PLUVIAIS PREDIAIS</v>
          </cell>
          <cell r="C1629" t="str">
            <v xml:space="preserve">UN    </v>
          </cell>
          <cell r="D1629" t="str">
            <v>56,37</v>
          </cell>
        </row>
        <row r="1630">
          <cell r="A1630">
            <v>38421</v>
          </cell>
          <cell r="B1630" t="str">
            <v>CURVA DE PVC, 90 GRAUS, SERIE R, DN 50 MM, PARA ESGOTO OU AGUAS PLUVIAIS PREDIAIS</v>
          </cell>
          <cell r="C1630" t="str">
            <v xml:space="preserve">UN    </v>
          </cell>
          <cell r="D1630" t="str">
            <v>26,61</v>
          </cell>
        </row>
        <row r="1631">
          <cell r="A1631">
            <v>38422</v>
          </cell>
          <cell r="B1631" t="str">
            <v>CURVA DE PVC, 90 GRAUS, SERIE R, DN 75 MM, PARA ESGOTO OU AGUAS PLUVIAIS PREDIAIS</v>
          </cell>
          <cell r="C1631" t="str">
            <v xml:space="preserve">UN    </v>
          </cell>
          <cell r="D1631" t="str">
            <v>38,90</v>
          </cell>
        </row>
        <row r="1632">
          <cell r="A1632">
            <v>39866</v>
          </cell>
          <cell r="B1632" t="str">
            <v>CURVA DE TRANSPOSICAO BRONZE/LATAO (REF 736) SEM ANEL DE SOLDA, BOLSA X BOLSA, 15 MM</v>
          </cell>
          <cell r="C1632" t="str">
            <v xml:space="preserve">UN    </v>
          </cell>
          <cell r="D1632" t="str">
            <v>16,21</v>
          </cell>
        </row>
        <row r="1633">
          <cell r="A1633">
            <v>39867</v>
          </cell>
          <cell r="B1633" t="str">
            <v>CURVA DE TRANSPOSICAO BRONZE/LATAO (REF 736) SEM ANEL DE SOLDA, BOLSA X BOLSA, 22 MM</v>
          </cell>
          <cell r="C1633" t="str">
            <v xml:space="preserve">UN    </v>
          </cell>
          <cell r="D1633" t="str">
            <v>36,05</v>
          </cell>
        </row>
        <row r="1634">
          <cell r="A1634">
            <v>39868</v>
          </cell>
          <cell r="B1634" t="str">
            <v>CURVA DE TRANSPOSICAO BRONZE/LATAO (REF 736) SEM ANEL DE SOLDA, BOLSA X BOLSA, 28 MM</v>
          </cell>
          <cell r="C1634" t="str">
            <v xml:space="preserve">UN    </v>
          </cell>
          <cell r="D1634" t="str">
            <v>64,94</v>
          </cell>
        </row>
        <row r="1635">
          <cell r="A1635">
            <v>37999</v>
          </cell>
          <cell r="B1635" t="str">
            <v>CURVA DE TRANSPOSICAO, CPVC, SOLDAVEL, 15 MM</v>
          </cell>
          <cell r="C1635" t="str">
            <v xml:space="preserve">UN    </v>
          </cell>
          <cell r="D1635" t="str">
            <v>6,52</v>
          </cell>
        </row>
        <row r="1636">
          <cell r="A1636">
            <v>38000</v>
          </cell>
          <cell r="B1636" t="str">
            <v>CURVA DE TRANSPOSICAO, CPVC, SOLDAVEL, 22 MM</v>
          </cell>
          <cell r="C1636" t="str">
            <v xml:space="preserve">UN    </v>
          </cell>
          <cell r="D1636" t="str">
            <v>8,63</v>
          </cell>
        </row>
        <row r="1637">
          <cell r="A1637">
            <v>38129</v>
          </cell>
          <cell r="B1637" t="str">
            <v>CURVA DE TRANSPOSICAO, PVC SOLDAVEL, 20 MM, PARA AGUA FRIA PREDIAL</v>
          </cell>
          <cell r="C1637" t="str">
            <v xml:space="preserve">UN    </v>
          </cell>
          <cell r="D1637" t="str">
            <v>4,26</v>
          </cell>
        </row>
        <row r="1638">
          <cell r="A1638">
            <v>38025</v>
          </cell>
          <cell r="B1638" t="str">
            <v>CURVA DE TRANSPOSICAO, PVC, SOLDAVEL, 25 MM, PARA AGUA FRIA PREDIAL</v>
          </cell>
          <cell r="C1638" t="str">
            <v xml:space="preserve">UN    </v>
          </cell>
          <cell r="D1638" t="str">
            <v>7,12</v>
          </cell>
        </row>
        <row r="1639">
          <cell r="A1639">
            <v>38026</v>
          </cell>
          <cell r="B1639" t="str">
            <v>CURVA DE TRANSPOSICAO, PVC, SOLDAVEL, 32 MM, PARA AGUA FRIA PREDIAL</v>
          </cell>
          <cell r="C1639" t="str">
            <v xml:space="preserve">UN    </v>
          </cell>
          <cell r="D1639" t="str">
            <v>19,07</v>
          </cell>
        </row>
        <row r="1640">
          <cell r="A1640">
            <v>1858</v>
          </cell>
          <cell r="B1640" t="str">
            <v>CURVA LONGA PVC, PB, JE, 45 GRAUS, DN 100 MM, PARA REDE COLETORA ESGOTO (NBR 10569)</v>
          </cell>
          <cell r="C1640" t="str">
            <v xml:space="preserve">UN    </v>
          </cell>
          <cell r="D1640" t="str">
            <v>39,32</v>
          </cell>
        </row>
        <row r="1641">
          <cell r="A1641">
            <v>1844</v>
          </cell>
          <cell r="B1641" t="str">
            <v>CURVA LONGA PVC, PB, JE, 45 GRAUS, DN 150 MM, PARA REDE COLETORA ESGOTO (NBR 10569)</v>
          </cell>
          <cell r="C1641" t="str">
            <v xml:space="preserve">UN    </v>
          </cell>
          <cell r="D1641" t="str">
            <v>144,98</v>
          </cell>
        </row>
        <row r="1642">
          <cell r="A1642">
            <v>1863</v>
          </cell>
          <cell r="B1642" t="str">
            <v>CURVA LONGA PVC, PB, JE, 90 GRAUS, DN 100 MM, PARA REDE COLETORA ESGOTO (NBR 10569)</v>
          </cell>
          <cell r="C1642" t="str">
            <v xml:space="preserve">UN    </v>
          </cell>
          <cell r="D1642" t="str">
            <v>57,06</v>
          </cell>
        </row>
        <row r="1643">
          <cell r="A1643">
            <v>1865</v>
          </cell>
          <cell r="B1643" t="str">
            <v>CURVA LONGA PVC, PB, JE, 90 GRAUS, DN 150 MM, PARA REDE COLETORA ESGOTO (NBR 10569)</v>
          </cell>
          <cell r="C1643" t="str">
            <v xml:space="preserve">UN    </v>
          </cell>
          <cell r="D1643" t="str">
            <v>208,18</v>
          </cell>
        </row>
        <row r="1644">
          <cell r="A1644">
            <v>36355</v>
          </cell>
          <cell r="B1644" t="str">
            <v>CURVA PPR 90 GRAUS, DN 20 MM, PARA AGUA QUENTE PREDIAL</v>
          </cell>
          <cell r="C1644" t="str">
            <v xml:space="preserve">UN    </v>
          </cell>
          <cell r="D1644" t="str">
            <v>7,36</v>
          </cell>
        </row>
        <row r="1645">
          <cell r="A1645">
            <v>36356</v>
          </cell>
          <cell r="B1645" t="str">
            <v>CURVA PPR 90 GRAUS, DN 25 MM, PARA AGUA QUENTE PREDIAL</v>
          </cell>
          <cell r="C1645" t="str">
            <v xml:space="preserve">UN    </v>
          </cell>
          <cell r="D1645" t="str">
            <v>12,38</v>
          </cell>
        </row>
        <row r="1646">
          <cell r="A1646">
            <v>1932</v>
          </cell>
          <cell r="B1646" t="str">
            <v>CURVA PVC CURTA 90 G, DN 50 MM, PARA ESGOTO PREDIAL</v>
          </cell>
          <cell r="C1646" t="str">
            <v xml:space="preserve">UN    </v>
          </cell>
          <cell r="D1646" t="str">
            <v>9,60</v>
          </cell>
        </row>
        <row r="1647">
          <cell r="A1647">
            <v>1933</v>
          </cell>
          <cell r="B1647" t="str">
            <v>CURVA PVC CURTA 90 GRAUS, DN 40 MM, PARA ESGOTO PREDIAL</v>
          </cell>
          <cell r="C1647" t="str">
            <v xml:space="preserve">UN    </v>
          </cell>
          <cell r="D1647" t="str">
            <v>4,22</v>
          </cell>
        </row>
        <row r="1648">
          <cell r="A1648">
            <v>1951</v>
          </cell>
          <cell r="B1648" t="str">
            <v>CURVA PVC CURTA 90 GRAUS, DN 75 MM, PARA ESGOTO PREDIAL</v>
          </cell>
          <cell r="C1648" t="str">
            <v xml:space="preserve">UN    </v>
          </cell>
          <cell r="D1648" t="str">
            <v>18,79</v>
          </cell>
        </row>
        <row r="1649">
          <cell r="A1649">
            <v>1966</v>
          </cell>
          <cell r="B1649" t="str">
            <v>CURVA PVC CURTA 90 GRAUS, 100 MM, PARA ESGOTO PREDIAL</v>
          </cell>
          <cell r="C1649" t="str">
            <v xml:space="preserve">UN    </v>
          </cell>
          <cell r="D1649" t="str">
            <v>21,61</v>
          </cell>
        </row>
        <row r="1650">
          <cell r="A1650">
            <v>1952</v>
          </cell>
          <cell r="B1650" t="str">
            <v>CURVA PVC LEVE, 90 GRAUS, COM PONTA E BOLSA LISA, DN 150 MM</v>
          </cell>
          <cell r="C1650" t="str">
            <v xml:space="preserve">UN    </v>
          </cell>
          <cell r="D1650" t="str">
            <v>81,17</v>
          </cell>
        </row>
        <row r="1651">
          <cell r="A1651">
            <v>20104</v>
          </cell>
          <cell r="B1651" t="str">
            <v>CURVA PVC LEVE, 90 GRAUS, COM PONTA E BOLSA LISA, DN 250 MM</v>
          </cell>
          <cell r="C1651" t="str">
            <v xml:space="preserve">UN    </v>
          </cell>
          <cell r="D1651" t="str">
            <v>599,73</v>
          </cell>
        </row>
        <row r="1652">
          <cell r="A1652">
            <v>20105</v>
          </cell>
          <cell r="B1652" t="str">
            <v>CURVA PVC LEVE, 90 GRAUS, COM PONTA E BOLSA LISA, DN 300 MM</v>
          </cell>
          <cell r="C1652" t="str">
            <v xml:space="preserve">UN    </v>
          </cell>
          <cell r="D1652" t="str">
            <v>934,14</v>
          </cell>
        </row>
        <row r="1653">
          <cell r="A1653">
            <v>1965</v>
          </cell>
          <cell r="B1653" t="str">
            <v>CURVA PVC LONGA 45 GRAUS, 100 MM, PARA ESGOTO PREDIAL</v>
          </cell>
          <cell r="C1653" t="str">
            <v xml:space="preserve">UN    </v>
          </cell>
          <cell r="D1653" t="str">
            <v>43,82</v>
          </cell>
        </row>
        <row r="1654">
          <cell r="A1654">
            <v>10765</v>
          </cell>
          <cell r="B1654" t="str">
            <v>CURVA PVC LONGA 45G, DN 50 MM, PARA ESGOTO PREDIAL</v>
          </cell>
          <cell r="C1654" t="str">
            <v xml:space="preserve">UN    </v>
          </cell>
          <cell r="D1654" t="str">
            <v>11,07</v>
          </cell>
        </row>
        <row r="1655">
          <cell r="A1655">
            <v>10767</v>
          </cell>
          <cell r="B1655" t="str">
            <v>CURVA PVC LONGA 45G, DN 75 MM, PARA ESGOTO PREDIAL</v>
          </cell>
          <cell r="C1655" t="str">
            <v xml:space="preserve">UN    </v>
          </cell>
          <cell r="D1655" t="str">
            <v>36,29</v>
          </cell>
        </row>
        <row r="1656">
          <cell r="A1656">
            <v>1970</v>
          </cell>
          <cell r="B1656" t="str">
            <v>CURVA PVC LONGA 90 GRAUS, 100 MM, PARA ESGOTO PREDIAL</v>
          </cell>
          <cell r="C1656" t="str">
            <v xml:space="preserve">UN    </v>
          </cell>
          <cell r="D1656" t="str">
            <v>45,48</v>
          </cell>
        </row>
        <row r="1657">
          <cell r="A1657">
            <v>1967</v>
          </cell>
          <cell r="B1657" t="str">
            <v>CURVA PVC LONGA 90 GRAUS, 40 MM, PARA ESGOTO PREDIAL</v>
          </cell>
          <cell r="C1657" t="str">
            <v xml:space="preserve">UN    </v>
          </cell>
          <cell r="D1657" t="str">
            <v>5,06</v>
          </cell>
        </row>
        <row r="1658">
          <cell r="A1658">
            <v>1968</v>
          </cell>
          <cell r="B1658" t="str">
            <v>CURVA PVC LONGA 90 GRAUS, 50 MM, PARA ESGOTO PREDIAL</v>
          </cell>
          <cell r="C1658" t="str">
            <v xml:space="preserve">UN    </v>
          </cell>
          <cell r="D1658" t="str">
            <v>10,60</v>
          </cell>
        </row>
        <row r="1659">
          <cell r="A1659">
            <v>1969</v>
          </cell>
          <cell r="B1659" t="str">
            <v>CURVA PVC LONGA 90 GRAUS, 75 MM, PARA ESGOTO PREDIAL</v>
          </cell>
          <cell r="C1659" t="str">
            <v xml:space="preserve">UN    </v>
          </cell>
          <cell r="D1659" t="str">
            <v>31,19</v>
          </cell>
        </row>
        <row r="1660">
          <cell r="A1660">
            <v>1839</v>
          </cell>
          <cell r="B1660" t="str">
            <v>CURVA PVC PBA, JE, PB, 22 GRAUS, DN 100 / DE 110 MM, PARA REDE AGUA (NBR 10351)</v>
          </cell>
          <cell r="C1660" t="str">
            <v xml:space="preserve">UN    </v>
          </cell>
          <cell r="D1660" t="str">
            <v>157,89</v>
          </cell>
        </row>
        <row r="1661">
          <cell r="A1661">
            <v>1835</v>
          </cell>
          <cell r="B1661" t="str">
            <v>CURVA PVC PBA, JE, PB, 22 GRAUS, DN 50 / DE 60 MM, PARA REDE AGUA (NBR 10351)</v>
          </cell>
          <cell r="C1661" t="str">
            <v xml:space="preserve">UN    </v>
          </cell>
          <cell r="D1661" t="str">
            <v>33,57</v>
          </cell>
        </row>
        <row r="1662">
          <cell r="A1662">
            <v>1823</v>
          </cell>
          <cell r="B1662" t="str">
            <v>CURVA PVC PBA, JE, PB, 22 GRAUS, DN 75 / DE 85 MM, PARA REDE AGUA (NBR 10351)</v>
          </cell>
          <cell r="C1662" t="str">
            <v xml:space="preserve">UN    </v>
          </cell>
          <cell r="D1662" t="str">
            <v>64,90</v>
          </cell>
        </row>
        <row r="1663">
          <cell r="A1663">
            <v>1827</v>
          </cell>
          <cell r="B1663" t="str">
            <v>CURVA PVC PBA, JE, PB, 45 GRAUS, DN 100 / DE 110 MM, PARA REDE AGUA (NBR 10351)</v>
          </cell>
          <cell r="C1663" t="str">
            <v xml:space="preserve">UN    </v>
          </cell>
          <cell r="D1663" t="str">
            <v>156,36</v>
          </cell>
        </row>
        <row r="1664">
          <cell r="A1664">
            <v>1831</v>
          </cell>
          <cell r="B1664" t="str">
            <v>CURVA PVC PBA, JE, PB, 45 GRAUS, DN 50 / DE 60 MM, PARA REDE AGUA (NBR 10351)</v>
          </cell>
          <cell r="C1664" t="str">
            <v xml:space="preserve">UN    </v>
          </cell>
          <cell r="D1664" t="str">
            <v>34,13</v>
          </cell>
        </row>
        <row r="1665">
          <cell r="A1665">
            <v>1825</v>
          </cell>
          <cell r="B1665" t="str">
            <v>CURVA PVC PBA, JE, PB, 45 GRAUS, DN 75 / DE 85 MM, PARA REDE AGUA (NBR 10351)</v>
          </cell>
          <cell r="C1665" t="str">
            <v xml:space="preserve">UN    </v>
          </cell>
          <cell r="D1665" t="str">
            <v>84,24</v>
          </cell>
        </row>
        <row r="1666">
          <cell r="A1666">
            <v>1828</v>
          </cell>
          <cell r="B1666" t="str">
            <v>CURVA PVC PBA, JE, PB, 90 GRAUS, DN 100 / DE 110 MM, PARA REDE AGUA (NBR 10351)</v>
          </cell>
          <cell r="C1666" t="str">
            <v xml:space="preserve">UN    </v>
          </cell>
          <cell r="D1666" t="str">
            <v>190,80</v>
          </cell>
        </row>
        <row r="1667">
          <cell r="A1667">
            <v>1845</v>
          </cell>
          <cell r="B1667" t="str">
            <v>CURVA PVC PBA, JE, PB, 90 GRAUS, DN 50 / DE 60 MM, PARA REDE AGUA (NBR 10351)</v>
          </cell>
          <cell r="C1667" t="str">
            <v xml:space="preserve">UN    </v>
          </cell>
          <cell r="D1667" t="str">
            <v>42,77</v>
          </cell>
        </row>
        <row r="1668">
          <cell r="A1668">
            <v>1824</v>
          </cell>
          <cell r="B1668" t="str">
            <v>CURVA PVC PBA, JE, PB, 90 GRAUS, DN 75 / DE 85 MM, PARA REDE AGUA (NBR 10351)</v>
          </cell>
          <cell r="C1668" t="str">
            <v xml:space="preserve">UN    </v>
          </cell>
          <cell r="D1668" t="str">
            <v>100,98</v>
          </cell>
        </row>
        <row r="1669">
          <cell r="A1669">
            <v>1941</v>
          </cell>
          <cell r="B1669" t="str">
            <v>CURVA PVC 90 GRAUS, ROSCAVEL, 1 1/2",  AGUA FRIA PREDIAL</v>
          </cell>
          <cell r="C1669" t="str">
            <v xml:space="preserve">UN    </v>
          </cell>
          <cell r="D1669" t="str">
            <v>27,48</v>
          </cell>
        </row>
        <row r="1670">
          <cell r="A1670">
            <v>1940</v>
          </cell>
          <cell r="B1670" t="str">
            <v>CURVA PVC 90 GRAUS, ROSCAVEL, 1 1/4",  AGUA FRIA PREDIAL</v>
          </cell>
          <cell r="C1670" t="str">
            <v xml:space="preserve">UN    </v>
          </cell>
          <cell r="D1670" t="str">
            <v>20,77</v>
          </cell>
        </row>
        <row r="1671">
          <cell r="A1671">
            <v>1937</v>
          </cell>
          <cell r="B1671" t="str">
            <v>CURVA PVC 90 GRAUS, ROSCAVEL, 1/2",  AGUA FRIA PREDIAL</v>
          </cell>
          <cell r="C1671" t="str">
            <v xml:space="preserve">UN    </v>
          </cell>
          <cell r="D1671" t="str">
            <v>4,31</v>
          </cell>
        </row>
        <row r="1672">
          <cell r="A1672">
            <v>1939</v>
          </cell>
          <cell r="B1672" t="str">
            <v>CURVA PVC 90 GRAUS, ROSCAVEL, 1",  AGUA FRIA PREDIAL</v>
          </cell>
          <cell r="C1672" t="str">
            <v xml:space="preserve">UN    </v>
          </cell>
          <cell r="D1672" t="str">
            <v>8,54</v>
          </cell>
        </row>
        <row r="1673">
          <cell r="A1673">
            <v>1942</v>
          </cell>
          <cell r="B1673" t="str">
            <v>CURVA PVC 90 GRAUS, ROSCAVEL, 2",  AGUA FRIA PREDIAL</v>
          </cell>
          <cell r="C1673" t="str">
            <v xml:space="preserve">UN    </v>
          </cell>
          <cell r="D1673" t="str">
            <v>39,22</v>
          </cell>
        </row>
        <row r="1674">
          <cell r="A1674">
            <v>1938</v>
          </cell>
          <cell r="B1674" t="str">
            <v>CURVA PVC 90 GRAUS, ROSCAVEL, 3/4",  AGUA FRIA PREDIAL</v>
          </cell>
          <cell r="C1674" t="str">
            <v xml:space="preserve">UN    </v>
          </cell>
          <cell r="D1674" t="str">
            <v>5,46</v>
          </cell>
        </row>
        <row r="1675">
          <cell r="A1675">
            <v>42692</v>
          </cell>
          <cell r="B1675" t="str">
            <v>CURVA PVC, BB, JE, 45 GRAUS, DN 200 MM, PARA TUBO CORRUGADO E/OU LISO, REDE COLETORA ESGOTO (NBR 10569)</v>
          </cell>
          <cell r="C1675" t="str">
            <v xml:space="preserve">UN    </v>
          </cell>
          <cell r="D1675" t="str">
            <v>461,88</v>
          </cell>
        </row>
        <row r="1676">
          <cell r="A1676">
            <v>42693</v>
          </cell>
          <cell r="B1676" t="str">
            <v>CURVA PVC, BB, JE, 45 GRAUS, DN 250 MM, PARA TUBO CORRUGADO E/OU LISO, REDE COLETORA ESGOTO (NBR 10569)</v>
          </cell>
          <cell r="C1676" t="str">
            <v xml:space="preserve">UN    </v>
          </cell>
          <cell r="D1676" t="str">
            <v>759,77</v>
          </cell>
        </row>
        <row r="1677">
          <cell r="A1677">
            <v>42695</v>
          </cell>
          <cell r="B1677" t="str">
            <v>CURVA PVC, BB, JE, 90 GRAUS, DN 200 MM, PARA TUBO CORRUGADO E/OU LISO, REDE COLETORA ESGOTO (NBR 10569)</v>
          </cell>
          <cell r="C1677" t="str">
            <v xml:space="preserve">UN    </v>
          </cell>
          <cell r="D1677" t="str">
            <v>577,69</v>
          </cell>
        </row>
        <row r="1678">
          <cell r="A1678">
            <v>42694</v>
          </cell>
          <cell r="B1678" t="str">
            <v>CURVA PVC, BB, JE, 90 GRAUS, DN 250 MM, PARA TUBO CORRUGADO E/OU LISO, REDE COLETORA ESGOTO (NBR 10569)</v>
          </cell>
          <cell r="C1678" t="str">
            <v xml:space="preserve">UN    </v>
          </cell>
          <cell r="D1678" t="str">
            <v>854,04</v>
          </cell>
        </row>
        <row r="1679">
          <cell r="A1679">
            <v>20097</v>
          </cell>
          <cell r="B1679" t="str">
            <v>CURVA PVC, SERIE R, 87.30 GRAUS, CURTA, 100 MM, PARA ESGOTO OU AGUAS PLUVIAIS PREDIAIS (PARA PE-DE-COLUNA)</v>
          </cell>
          <cell r="C1679" t="str">
            <v xml:space="preserve">UN    </v>
          </cell>
          <cell r="D1679" t="str">
            <v>42,96</v>
          </cell>
        </row>
        <row r="1680">
          <cell r="A1680">
            <v>20098</v>
          </cell>
          <cell r="B1680" t="str">
            <v>CURVA PVC, SERIE R, 87.30 GRAUS, CURTA, 150 MM, PARA ESGOTO OU AGUAS PLUVIAIS PREDIAIS (PARA PE-DE-COLUNA)</v>
          </cell>
          <cell r="C1680" t="str">
            <v xml:space="preserve">UN    </v>
          </cell>
          <cell r="D1680" t="str">
            <v>144,87</v>
          </cell>
        </row>
        <row r="1681">
          <cell r="A1681">
            <v>20096</v>
          </cell>
          <cell r="B1681" t="str">
            <v>CURVA PVC, SERIE R, 87.30 GRAUS, CURTA, 75 MM, PARA ESGOTO OU AGUAS PLUVIAIS PREDIAIS (PARA PE-DE-COLUNA)</v>
          </cell>
          <cell r="C1681" t="str">
            <v xml:space="preserve">UN    </v>
          </cell>
          <cell r="D1681" t="str">
            <v>28,11</v>
          </cell>
        </row>
        <row r="1682">
          <cell r="A1682">
            <v>1964</v>
          </cell>
          <cell r="B1682" t="str">
            <v>CURVA PVC, 45 GRAUS, CURTA, PB, DN 100 MM, PARA ESGOTO PREDIAL</v>
          </cell>
          <cell r="C1682" t="str">
            <v xml:space="preserve">UN    </v>
          </cell>
          <cell r="D1682" t="str">
            <v>25,98</v>
          </cell>
        </row>
        <row r="1683">
          <cell r="A1683">
            <v>1880</v>
          </cell>
          <cell r="B1683" t="str">
            <v>CURVA 135 GRAUS, DE PVC RIGIDO ROSCAVEL, DE 1", PARA ELETRODUTO</v>
          </cell>
          <cell r="C1683" t="str">
            <v xml:space="preserve">UN    </v>
          </cell>
          <cell r="D1683" t="str">
            <v>2,50</v>
          </cell>
        </row>
        <row r="1684">
          <cell r="A1684">
            <v>39274</v>
          </cell>
          <cell r="B1684" t="str">
            <v>CURVA 135 GRAUS, DE PVC RIGIDO ROSCAVEL, DE 3/4", PARA ELETRODUTO</v>
          </cell>
          <cell r="C1684" t="str">
            <v xml:space="preserve">UN    </v>
          </cell>
          <cell r="D1684" t="str">
            <v>1,94</v>
          </cell>
        </row>
        <row r="1685">
          <cell r="A1685">
            <v>2628</v>
          </cell>
          <cell r="B1685" t="str">
            <v>CURVA 135 GRAUS, PARA ELETRODUTO, EM ACO GALVANIZADO ELETROLITICO, DIAMETRO DE 100 MM (4")</v>
          </cell>
          <cell r="C1685" t="str">
            <v xml:space="preserve">UN    </v>
          </cell>
          <cell r="D1685" t="str">
            <v>215,39</v>
          </cell>
        </row>
        <row r="1686">
          <cell r="A1686">
            <v>2622</v>
          </cell>
          <cell r="B1686" t="str">
            <v>CURVA 135 GRAUS, PARA ELETRODUTO, EM ACO GALVANIZADO ELETROLITICO, DIAMETRO DE 15 MM (1/2")</v>
          </cell>
          <cell r="C1686" t="str">
            <v xml:space="preserve">UN    </v>
          </cell>
          <cell r="D1686" t="str">
            <v>5,11</v>
          </cell>
        </row>
        <row r="1687">
          <cell r="A1687">
            <v>2623</v>
          </cell>
          <cell r="B1687" t="str">
            <v>CURVA 135 GRAUS, PARA ELETRODUTO, EM ACO GALVANIZADO ELETROLITICO, DIAMETRO DE 20 MM (3/4")</v>
          </cell>
          <cell r="C1687" t="str">
            <v xml:space="preserve">UN    </v>
          </cell>
          <cell r="D1687" t="str">
            <v>6,15</v>
          </cell>
        </row>
        <row r="1688">
          <cell r="A1688">
            <v>2624</v>
          </cell>
          <cell r="B1688" t="str">
            <v>CURVA 135 GRAUS, PARA ELETRODUTO, EM ACO GALVANIZADO ELETROLITICO, DIAMETRO DE 25 MM (1")</v>
          </cell>
          <cell r="C1688" t="str">
            <v xml:space="preserve">UN    </v>
          </cell>
          <cell r="D1688" t="str">
            <v>9,79</v>
          </cell>
        </row>
        <row r="1689">
          <cell r="A1689">
            <v>2625</v>
          </cell>
          <cell r="B1689" t="str">
            <v>CURVA 135 GRAUS, PARA ELETRODUTO, EM ACO GALVANIZADO ELETROLITICO, DIAMETRO DE 32 MM (1 1/4")</v>
          </cell>
          <cell r="C1689" t="str">
            <v xml:space="preserve">UN    </v>
          </cell>
          <cell r="D1689" t="str">
            <v>20,67</v>
          </cell>
        </row>
        <row r="1690">
          <cell r="A1690">
            <v>2626</v>
          </cell>
          <cell r="B1690" t="str">
            <v>CURVA 135 GRAUS, PARA ELETRODUTO, EM ACO GALVANIZADO ELETROLITICO, DIAMETRO DE 40 MM (1 1/2")</v>
          </cell>
          <cell r="C1690" t="str">
            <v xml:space="preserve">UN    </v>
          </cell>
          <cell r="D1690" t="str">
            <v>30,28</v>
          </cell>
        </row>
        <row r="1691">
          <cell r="A1691">
            <v>2630</v>
          </cell>
          <cell r="B1691" t="str">
            <v>CURVA 135 GRAUS, PARA ELETRODUTO, EM ACO GALVANIZADO ELETROLITICO, DIAMETRO DE 50 MM (2")</v>
          </cell>
          <cell r="C1691" t="str">
            <v xml:space="preserve">UN    </v>
          </cell>
          <cell r="D1691" t="str">
            <v>46,06</v>
          </cell>
        </row>
        <row r="1692">
          <cell r="A1692">
            <v>2627</v>
          </cell>
          <cell r="B1692" t="str">
            <v>CURVA 135 GRAUS, PARA ELETRODUTO, EM ACO GALVANIZADO ELETROLITICO, DIAMETRO DE 65 MM (2 1/2")</v>
          </cell>
          <cell r="C1692" t="str">
            <v xml:space="preserve">UN    </v>
          </cell>
          <cell r="D1692" t="str">
            <v>81,13</v>
          </cell>
        </row>
        <row r="1693">
          <cell r="A1693">
            <v>2629</v>
          </cell>
          <cell r="B1693" t="str">
            <v>CURVA 135 GRAUS, PARA ELETRODUTO, EM ACO GALVANIZADO ELETROLITICO, DIAMETRO DE 80 MM (3")</v>
          </cell>
          <cell r="C1693" t="str">
            <v xml:space="preserve">UN    </v>
          </cell>
          <cell r="D1693" t="str">
            <v>109,73</v>
          </cell>
        </row>
        <row r="1694">
          <cell r="A1694">
            <v>12033</v>
          </cell>
          <cell r="B1694" t="str">
            <v>CURVA 180 GRAUS, DE PVC RIGIDO ROSCAVEL, DE 1 1/2", PARA ELETRODUTO</v>
          </cell>
          <cell r="C1694" t="str">
            <v xml:space="preserve">UN    </v>
          </cell>
          <cell r="D1694" t="str">
            <v>7,98</v>
          </cell>
        </row>
        <row r="1695">
          <cell r="A1695">
            <v>40408</v>
          </cell>
          <cell r="B1695" t="str">
            <v>CURVA 180 GRAUS, DE PVC RIGIDO ROSCAVEL, DE 1 1/4", PARA ELETRODUTO</v>
          </cell>
          <cell r="C1695" t="str">
            <v xml:space="preserve">UN    </v>
          </cell>
          <cell r="D1695" t="str">
            <v>5,24</v>
          </cell>
        </row>
        <row r="1696">
          <cell r="A1696">
            <v>40409</v>
          </cell>
          <cell r="B1696" t="str">
            <v>CURVA 180 GRAUS, DE PVC RIGIDO ROSCAVEL, DE 1/2", PARA ELETRODUTO</v>
          </cell>
          <cell r="C1696" t="str">
            <v xml:space="preserve">UN    </v>
          </cell>
          <cell r="D1696" t="str">
            <v>1,85</v>
          </cell>
        </row>
        <row r="1697">
          <cell r="A1697">
            <v>39276</v>
          </cell>
          <cell r="B1697" t="str">
            <v>CURVA 180 GRAUS, DE PVC RIGIDO ROSCAVEL, DE 1", PARA ELETRODUTO</v>
          </cell>
          <cell r="C1697" t="str">
            <v xml:space="preserve">UN    </v>
          </cell>
          <cell r="D1697" t="str">
            <v>4,72</v>
          </cell>
        </row>
        <row r="1698">
          <cell r="A1698">
            <v>39277</v>
          </cell>
          <cell r="B1698" t="str">
            <v>CURVA 180 GRAUS, DE PVC RIGIDO ROSCAVEL, DE 2", PARA ELETRODUTO</v>
          </cell>
          <cell r="C1698" t="str">
            <v xml:space="preserve">UN    </v>
          </cell>
          <cell r="D1698" t="str">
            <v>12,75</v>
          </cell>
        </row>
        <row r="1699">
          <cell r="A1699">
            <v>12034</v>
          </cell>
          <cell r="B1699" t="str">
            <v>CURVA 180 GRAUS, DE PVC RIGIDO ROSCAVEL, DE 3/4", PARA ELETRODUTO</v>
          </cell>
          <cell r="C1699" t="str">
            <v xml:space="preserve">UN    </v>
          </cell>
          <cell r="D1699" t="str">
            <v>3,61</v>
          </cell>
        </row>
        <row r="1700">
          <cell r="A1700">
            <v>39879</v>
          </cell>
          <cell r="B1700" t="str">
            <v>CURVA 45 GRAUS DE COBRE (REF 606) SEM ANEL DE SOLDA, BOLSA X BOLSA, 15 MM</v>
          </cell>
          <cell r="C1700" t="str">
            <v xml:space="preserve">UN    </v>
          </cell>
          <cell r="D1700" t="str">
            <v>4,56</v>
          </cell>
        </row>
        <row r="1701">
          <cell r="A1701">
            <v>39880</v>
          </cell>
          <cell r="B1701" t="str">
            <v>CURVA 45 GRAUS DE COBRE (REF 606) SEM ANEL DE SOLDA, BOLSA X BOLSA, 22 MM</v>
          </cell>
          <cell r="C1701" t="str">
            <v xml:space="preserve">UN    </v>
          </cell>
          <cell r="D1701" t="str">
            <v>10,09</v>
          </cell>
        </row>
        <row r="1702">
          <cell r="A1702">
            <v>39881</v>
          </cell>
          <cell r="B1702" t="str">
            <v>CURVA 45 GRAUS DE COBRE (REF 606) SEM ANEL DE SOLDA, BOLSA X BOLSA, 28 MM</v>
          </cell>
          <cell r="C1702" t="str">
            <v xml:space="preserve">UN    </v>
          </cell>
          <cell r="D1702" t="str">
            <v>16,20</v>
          </cell>
        </row>
        <row r="1703">
          <cell r="A1703">
            <v>39882</v>
          </cell>
          <cell r="B1703" t="str">
            <v>CURVA 45 GRAUS DE COBRE (REF 606) SEM ANEL DE SOLDA, BOLSA X BOLSA, 35 MM</v>
          </cell>
          <cell r="C1703" t="str">
            <v xml:space="preserve">UN    </v>
          </cell>
          <cell r="D1703" t="str">
            <v>42,67</v>
          </cell>
        </row>
        <row r="1704">
          <cell r="A1704">
            <v>39883</v>
          </cell>
          <cell r="B1704" t="str">
            <v>CURVA 45 GRAUS DE COBRE (REF 606) SEM ANEL DE SOLDA, BOLSA X BOLSA, 42 MM</v>
          </cell>
          <cell r="C1704" t="str">
            <v xml:space="preserve">UN    </v>
          </cell>
          <cell r="D1704" t="str">
            <v>68,14</v>
          </cell>
        </row>
        <row r="1705">
          <cell r="A1705">
            <v>39884</v>
          </cell>
          <cell r="B1705" t="str">
            <v>CURVA 45 GRAUS DE COBRE (REF 606) SEM ANEL DE SOLDA, BOLSA X BOLSA, 54 MM</v>
          </cell>
          <cell r="C1705" t="str">
            <v xml:space="preserve">UN    </v>
          </cell>
          <cell r="D1705" t="str">
            <v>101,20</v>
          </cell>
        </row>
        <row r="1706">
          <cell r="A1706">
            <v>39885</v>
          </cell>
          <cell r="B1706" t="str">
            <v>CURVA 45 GRAUS DE COBRE (REF 606) SEM ANEL DE SOLDA, BOLSA X BOLSA, 66 MM</v>
          </cell>
          <cell r="C1706" t="str">
            <v xml:space="preserve">UN    </v>
          </cell>
          <cell r="D1706" t="str">
            <v>240,53</v>
          </cell>
        </row>
        <row r="1707">
          <cell r="A1707">
            <v>1777</v>
          </cell>
          <cell r="B1707" t="str">
            <v>CURVA 45 GRAUS DE FERRO GALVANIZADO, COM ROSCA BSP FEMEA, DE 1 1/2"</v>
          </cell>
          <cell r="C1707" t="str">
            <v xml:space="preserve">UN    </v>
          </cell>
          <cell r="D1707" t="str">
            <v>68,51</v>
          </cell>
        </row>
        <row r="1708">
          <cell r="A1708">
            <v>1819</v>
          </cell>
          <cell r="B1708" t="str">
            <v>CURVA 45 GRAUS DE FERRO GALVANIZADO, COM ROSCA BSP FEMEA, DE 1 1/4"</v>
          </cell>
          <cell r="C1708" t="str">
            <v xml:space="preserve">UN    </v>
          </cell>
          <cell r="D1708" t="str">
            <v>49,84</v>
          </cell>
        </row>
        <row r="1709">
          <cell r="A1709">
            <v>1775</v>
          </cell>
          <cell r="B1709" t="str">
            <v>CURVA 45 GRAUS DE FERRO GALVANIZADO, COM ROSCA BSP FEMEA, DE 1/2"</v>
          </cell>
          <cell r="C1709" t="str">
            <v xml:space="preserve">UN    </v>
          </cell>
          <cell r="D1709" t="str">
            <v>14,90</v>
          </cell>
        </row>
        <row r="1710">
          <cell r="A1710">
            <v>1776</v>
          </cell>
          <cell r="B1710" t="str">
            <v>CURVA 45 GRAUS DE FERRO GALVANIZADO, COM ROSCA BSP FEMEA, DE 1"</v>
          </cell>
          <cell r="C1710" t="str">
            <v xml:space="preserve">UN    </v>
          </cell>
          <cell r="D1710" t="str">
            <v>40,55</v>
          </cell>
        </row>
        <row r="1711">
          <cell r="A1711">
            <v>1778</v>
          </cell>
          <cell r="B1711" t="str">
            <v>CURVA 45 GRAUS DE FERRO GALVANIZADO, COM ROSCA BSP FEMEA, DE 2 1/2"</v>
          </cell>
          <cell r="C1711" t="str">
            <v xml:space="preserve">UN    </v>
          </cell>
          <cell r="D1711" t="str">
            <v>165,83</v>
          </cell>
        </row>
        <row r="1712">
          <cell r="A1712">
            <v>1818</v>
          </cell>
          <cell r="B1712" t="str">
            <v>CURVA 45 GRAUS DE FERRO GALVANIZADO, COM ROSCA BSP FEMEA, DE 2"</v>
          </cell>
          <cell r="C1712" t="str">
            <v xml:space="preserve">UN    </v>
          </cell>
          <cell r="D1712" t="str">
            <v>110,07</v>
          </cell>
        </row>
        <row r="1713">
          <cell r="A1713">
            <v>1820</v>
          </cell>
          <cell r="B1713" t="str">
            <v>CURVA 45 GRAUS DE FERRO GALVANIZADO, COM ROSCA BSP FEMEA, DE 3/4"</v>
          </cell>
          <cell r="C1713" t="str">
            <v xml:space="preserve">UN    </v>
          </cell>
          <cell r="D1713" t="str">
            <v>21,52</v>
          </cell>
        </row>
        <row r="1714">
          <cell r="A1714">
            <v>1779</v>
          </cell>
          <cell r="B1714" t="str">
            <v>CURVA 45 GRAUS DE FERRO GALVANIZADO, COM ROSCA BSP FEMEA, DE 3"</v>
          </cell>
          <cell r="C1714" t="str">
            <v xml:space="preserve">UN    </v>
          </cell>
          <cell r="D1714" t="str">
            <v>241,17</v>
          </cell>
        </row>
        <row r="1715">
          <cell r="A1715">
            <v>1780</v>
          </cell>
          <cell r="B1715" t="str">
            <v>CURVA 45 GRAUS DE FERRO GALVANIZADO, COM ROSCA BSP FEMEA, DE 4"</v>
          </cell>
          <cell r="C1715" t="str">
            <v xml:space="preserve">UN    </v>
          </cell>
          <cell r="D1715" t="str">
            <v>497,18</v>
          </cell>
        </row>
        <row r="1716">
          <cell r="A1716">
            <v>1783</v>
          </cell>
          <cell r="B1716" t="str">
            <v>CURVA 45 GRAUS DE FERRO GALVANIZADO, COM ROSCA BSP MACHO/FEMEA, DE 1 1/2"</v>
          </cell>
          <cell r="C1716" t="str">
            <v xml:space="preserve">UN    </v>
          </cell>
          <cell r="D1716" t="str">
            <v>52,57</v>
          </cell>
        </row>
        <row r="1717">
          <cell r="A1717">
            <v>1782</v>
          </cell>
          <cell r="B1717" t="str">
            <v>CURVA 45 GRAUS DE FERRO GALVANIZADO, COM ROSCA BSP MACHO/FEMEA, DE 1 1/4"</v>
          </cell>
          <cell r="C1717" t="str">
            <v xml:space="preserve">UN    </v>
          </cell>
          <cell r="D1717" t="str">
            <v>41,56</v>
          </cell>
        </row>
        <row r="1718">
          <cell r="A1718">
            <v>1817</v>
          </cell>
          <cell r="B1718" t="str">
            <v>CURVA 45 GRAUS DE FERRO GALVANIZADO, COM ROSCA BSP MACHO/FEMEA, DE 1/2"</v>
          </cell>
          <cell r="C1718" t="str">
            <v xml:space="preserve">UN    </v>
          </cell>
          <cell r="D1718" t="str">
            <v>12,38</v>
          </cell>
        </row>
        <row r="1719">
          <cell r="A1719">
            <v>1781</v>
          </cell>
          <cell r="B1719" t="str">
            <v>CURVA 45 GRAUS DE FERRO GALVANIZADO, COM ROSCA BSP MACHO/FEMEA, DE 1"</v>
          </cell>
          <cell r="C1719" t="str">
            <v xml:space="preserve">UN    </v>
          </cell>
          <cell r="D1719" t="str">
            <v>27,08</v>
          </cell>
        </row>
        <row r="1720">
          <cell r="A1720">
            <v>1784</v>
          </cell>
          <cell r="B1720" t="str">
            <v>CURVA 45 GRAUS DE FERRO GALVANIZADO, COM ROSCA BSP MACHO/FEMEA, DE 2 1/2"</v>
          </cell>
          <cell r="C1720" t="str">
            <v xml:space="preserve">UN    </v>
          </cell>
          <cell r="D1720" t="str">
            <v>148,44</v>
          </cell>
        </row>
        <row r="1721">
          <cell r="A1721">
            <v>1810</v>
          </cell>
          <cell r="B1721" t="str">
            <v>CURVA 45 GRAUS DE FERRO GALVANIZADO, COM ROSCA BSP MACHO/FEMEA, DE 2"</v>
          </cell>
          <cell r="C1721" t="str">
            <v xml:space="preserve">UN    </v>
          </cell>
          <cell r="D1721" t="str">
            <v>82,33</v>
          </cell>
        </row>
        <row r="1722">
          <cell r="A1722">
            <v>1811</v>
          </cell>
          <cell r="B1722" t="str">
            <v>CURVA 45 GRAUS DE FERRO GALVANIZADO, COM ROSCA BSP MACHO/FEMEA, DE 3/4"</v>
          </cell>
          <cell r="C1722" t="str">
            <v xml:space="preserve">UN    </v>
          </cell>
          <cell r="D1722" t="str">
            <v>17,81</v>
          </cell>
        </row>
        <row r="1723">
          <cell r="A1723">
            <v>1812</v>
          </cell>
          <cell r="B1723" t="str">
            <v>CURVA 45 GRAUS DE FERRO GALVANIZADO, COM ROSCA BSP MACHO/FEMEA, DE 3"</v>
          </cell>
          <cell r="C1723" t="str">
            <v xml:space="preserve">UN    </v>
          </cell>
          <cell r="D1723" t="str">
            <v>207,84</v>
          </cell>
        </row>
        <row r="1724">
          <cell r="A1724">
            <v>40386</v>
          </cell>
          <cell r="B1724" t="str">
            <v>CURVA 45 GRAUS EM ACO CARBONO, SOLDAVEL, PRESSAO 3.000 LBS, DN 1 1/2"</v>
          </cell>
          <cell r="C1724" t="str">
            <v xml:space="preserve">UN    </v>
          </cell>
          <cell r="D1724" t="str">
            <v>59,12</v>
          </cell>
        </row>
        <row r="1725">
          <cell r="A1725">
            <v>40384</v>
          </cell>
          <cell r="B1725" t="str">
            <v>CURVA 45 GRAUS EM ACO CARBONO, SOLDAVEL, PRESSAO 3.000 LBS, DN 1 1/4"</v>
          </cell>
          <cell r="C1725" t="str">
            <v xml:space="preserve">UN    </v>
          </cell>
          <cell r="D1725" t="str">
            <v>40,47</v>
          </cell>
        </row>
        <row r="1726">
          <cell r="A1726">
            <v>40379</v>
          </cell>
          <cell r="B1726" t="str">
            <v>CURVA 45 GRAUS EM ACO CARBONO, SOLDAVEL, PRESSAO 3.000 LBS, DN 1/2"</v>
          </cell>
          <cell r="C1726" t="str">
            <v xml:space="preserve">UN    </v>
          </cell>
          <cell r="D1726" t="str">
            <v>13,99</v>
          </cell>
        </row>
        <row r="1727">
          <cell r="A1727">
            <v>40423</v>
          </cell>
          <cell r="B1727" t="str">
            <v>CURVA 45 GRAUS EM ACO CARBONO, SOLDAVEL, PRESSAO 3.000 LBS, DN 1"</v>
          </cell>
          <cell r="C1727" t="str">
            <v xml:space="preserve">UN    </v>
          </cell>
          <cell r="D1727" t="str">
            <v>26,48</v>
          </cell>
        </row>
        <row r="1728">
          <cell r="A1728">
            <v>40389</v>
          </cell>
          <cell r="B1728" t="str">
            <v>CURVA 45 GRAUS EM ACO CARBONO, SOLDAVEL, PRESSAO 3.000 LBS, DN 2 1/2"</v>
          </cell>
          <cell r="C1728" t="str">
            <v xml:space="preserve">UN    </v>
          </cell>
          <cell r="D1728" t="str">
            <v>167,93</v>
          </cell>
        </row>
        <row r="1729">
          <cell r="A1729">
            <v>40388</v>
          </cell>
          <cell r="B1729" t="str">
            <v>CURVA 45 GRAUS EM ACO CARBONO, SOLDAVEL, PRESSAO 3.000 LBS, DN 2"</v>
          </cell>
          <cell r="C1729" t="str">
            <v xml:space="preserve">UN    </v>
          </cell>
          <cell r="D1729" t="str">
            <v>84,06</v>
          </cell>
        </row>
        <row r="1730">
          <cell r="A1730">
            <v>40381</v>
          </cell>
          <cell r="B1730" t="str">
            <v>CURVA 45 GRAUS EM ACO CARBONO, SOLDAVEL, PRESSAO 3.000 LBS, DN 3/4"</v>
          </cell>
          <cell r="C1730" t="str">
            <v xml:space="preserve">UN    </v>
          </cell>
          <cell r="D1730" t="str">
            <v>18,66</v>
          </cell>
        </row>
        <row r="1731">
          <cell r="A1731">
            <v>40391</v>
          </cell>
          <cell r="B1731" t="str">
            <v>CURVA 45 GRAUS EM ACO CARBONO, SOLDAVEL, PRESSAO 3.000 LBS, DN 3"</v>
          </cell>
          <cell r="C1731" t="str">
            <v xml:space="preserve">UN    </v>
          </cell>
          <cell r="D1731" t="str">
            <v>435,87</v>
          </cell>
        </row>
        <row r="1732">
          <cell r="A1732">
            <v>40414</v>
          </cell>
          <cell r="B1732" t="str">
            <v>CURVA 45 GRAUS RANHURADA EM FERRO FUNDIDO, DN 50 MM (2")</v>
          </cell>
          <cell r="C1732" t="str">
            <v xml:space="preserve">UN    </v>
          </cell>
          <cell r="D1732" t="str">
            <v>20,93</v>
          </cell>
        </row>
        <row r="1733">
          <cell r="A1733">
            <v>40416</v>
          </cell>
          <cell r="B1733" t="str">
            <v>CURVA 45 GRAUS RANHURADA EM FERRO FUNDIDO, DN 65 MM (2 1/2")</v>
          </cell>
          <cell r="C1733" t="str">
            <v xml:space="preserve">UN    </v>
          </cell>
          <cell r="D1733" t="str">
            <v>28,93</v>
          </cell>
        </row>
        <row r="1734">
          <cell r="A1734">
            <v>40418</v>
          </cell>
          <cell r="B1734" t="str">
            <v>CURVA 45 GRAUS RANHURADA EM FERRO FUNDIDO, DN 80 MM (3")</v>
          </cell>
          <cell r="C1734" t="str">
            <v xml:space="preserve">UN    </v>
          </cell>
          <cell r="D1734" t="str">
            <v>34,51</v>
          </cell>
        </row>
        <row r="1735">
          <cell r="A1735">
            <v>2609</v>
          </cell>
          <cell r="B1735" t="str">
            <v>CURVA 45 GRAUS, PARA ELETRODUTO, EM ACO GALVANIZADO ELETROLITICO, DIAMETRO DE 20 MM (3/4")</v>
          </cell>
          <cell r="C1735" t="str">
            <v xml:space="preserve">UN    </v>
          </cell>
          <cell r="D1735" t="str">
            <v>4,80</v>
          </cell>
        </row>
        <row r="1736">
          <cell r="A1736">
            <v>2634</v>
          </cell>
          <cell r="B1736" t="str">
            <v>CURVA 45 GRAUS, PARA ELETRODUTO, EM ACO GALVANIZADO ELETROLITICO, DIAMETRO DE 25 MM (1")</v>
          </cell>
          <cell r="C1736" t="str">
            <v xml:space="preserve">UN    </v>
          </cell>
          <cell r="D1736" t="str">
            <v>6,31</v>
          </cell>
        </row>
        <row r="1737">
          <cell r="A1737">
            <v>2611</v>
          </cell>
          <cell r="B1737" t="str">
            <v>CURVA 45 GRAUS, PARA ELETRODUTO, EM ACO GALVANIZADO ELETROLITICO, DIAMETRO DE 40 MM (1 1/2")</v>
          </cell>
          <cell r="C1737" t="str">
            <v xml:space="preserve">UN    </v>
          </cell>
          <cell r="D1737" t="str">
            <v>17,79</v>
          </cell>
        </row>
        <row r="1738">
          <cell r="A1738">
            <v>34359</v>
          </cell>
          <cell r="B1738" t="str">
            <v>CURVA 90 GRAUS DE BARRA CHATA EM ALUMINIO 3/4 " X 1/4 " X 300 MM</v>
          </cell>
          <cell r="C1738" t="str">
            <v xml:space="preserve">UN    </v>
          </cell>
          <cell r="D1738" t="str">
            <v>9,67</v>
          </cell>
        </row>
        <row r="1739">
          <cell r="A1739">
            <v>1789</v>
          </cell>
          <cell r="B1739" t="str">
            <v>CURVA 90 GRAUS DE FERRO GALVANIZADO, COM ROSCA BSP FEMEA, DE 1 1/2"</v>
          </cell>
          <cell r="C1739" t="str">
            <v xml:space="preserve">UN    </v>
          </cell>
          <cell r="D1739" t="str">
            <v>65,75</v>
          </cell>
        </row>
        <row r="1740">
          <cell r="A1740">
            <v>1788</v>
          </cell>
          <cell r="B1740" t="str">
            <v>CURVA 90 GRAUS DE FERRO GALVANIZADO, COM ROSCA BSP FEMEA, DE 1 1/4"</v>
          </cell>
          <cell r="C1740" t="str">
            <v xml:space="preserve">UN    </v>
          </cell>
          <cell r="D1740" t="str">
            <v>52,70</v>
          </cell>
        </row>
        <row r="1741">
          <cell r="A1741">
            <v>1786</v>
          </cell>
          <cell r="B1741" t="str">
            <v>CURVA 90 GRAUS DE FERRO GALVANIZADO, COM ROSCA BSP FEMEA, DE 1/2"</v>
          </cell>
          <cell r="C1741" t="str">
            <v xml:space="preserve">UN    </v>
          </cell>
          <cell r="D1741" t="str">
            <v>13,08</v>
          </cell>
        </row>
        <row r="1742">
          <cell r="A1742">
            <v>1787</v>
          </cell>
          <cell r="B1742" t="str">
            <v>CURVA 90 GRAUS DE FERRO GALVANIZADO, COM ROSCA BSP FEMEA, DE 1"</v>
          </cell>
          <cell r="C1742" t="str">
            <v xml:space="preserve">UN    </v>
          </cell>
          <cell r="D1742" t="str">
            <v>31,34</v>
          </cell>
        </row>
        <row r="1743">
          <cell r="A1743">
            <v>1791</v>
          </cell>
          <cell r="B1743" t="str">
            <v>CURVA 90 GRAUS DE FERRO GALVANIZADO, COM ROSCA BSP FEMEA, DE 2 1/2"</v>
          </cell>
          <cell r="C1743" t="str">
            <v xml:space="preserve">UN    </v>
          </cell>
          <cell r="D1743" t="str">
            <v>190,03</v>
          </cell>
        </row>
        <row r="1744">
          <cell r="A1744">
            <v>1790</v>
          </cell>
          <cell r="B1744" t="str">
            <v>CURVA 90 GRAUS DE FERRO GALVANIZADO, COM ROSCA BSP FEMEA, DE 2"</v>
          </cell>
          <cell r="C1744" t="str">
            <v xml:space="preserve">UN    </v>
          </cell>
          <cell r="D1744" t="str">
            <v>109,50</v>
          </cell>
        </row>
        <row r="1745">
          <cell r="A1745">
            <v>1813</v>
          </cell>
          <cell r="B1745" t="str">
            <v>CURVA 90 GRAUS DE FERRO GALVANIZADO, COM ROSCA BSP FEMEA, DE 3/4"</v>
          </cell>
          <cell r="C1745" t="str">
            <v xml:space="preserve">UN    </v>
          </cell>
          <cell r="D1745" t="str">
            <v>20,77</v>
          </cell>
        </row>
        <row r="1746">
          <cell r="A1746">
            <v>1792</v>
          </cell>
          <cell r="B1746" t="str">
            <v>CURVA 90 GRAUS DE FERRO GALVANIZADO, COM ROSCA BSP FEMEA, DE 3"</v>
          </cell>
          <cell r="C1746" t="str">
            <v xml:space="preserve">UN    </v>
          </cell>
          <cell r="D1746" t="str">
            <v>256,51</v>
          </cell>
        </row>
        <row r="1747">
          <cell r="A1747">
            <v>1793</v>
          </cell>
          <cell r="B1747" t="str">
            <v>CURVA 90 GRAUS DE FERRO GALVANIZADO, COM ROSCA BSP FEMEA, DE 4"</v>
          </cell>
          <cell r="C1747" t="str">
            <v xml:space="preserve">UN    </v>
          </cell>
          <cell r="D1747" t="str">
            <v>518,32</v>
          </cell>
        </row>
        <row r="1748">
          <cell r="A1748">
            <v>1809</v>
          </cell>
          <cell r="B1748" t="str">
            <v>CURVA 90 GRAUS DE FERRO GALVANIZADO, COM ROSCA BSP MACHO/FEMEA, DE 1 1/2"</v>
          </cell>
          <cell r="C1748" t="str">
            <v xml:space="preserve">UN    </v>
          </cell>
          <cell r="D1748" t="str">
            <v>61,64</v>
          </cell>
        </row>
        <row r="1749">
          <cell r="A1749">
            <v>1814</v>
          </cell>
          <cell r="B1749" t="str">
            <v>CURVA 90 GRAUS DE FERRO GALVANIZADO, COM ROSCA BSP MACHO/FEMEA, DE 1 1/4"</v>
          </cell>
          <cell r="C1749" t="str">
            <v xml:space="preserve">UN    </v>
          </cell>
          <cell r="D1749" t="str">
            <v>50,64</v>
          </cell>
        </row>
        <row r="1750">
          <cell r="A1750">
            <v>1803</v>
          </cell>
          <cell r="B1750" t="str">
            <v>CURVA 90 GRAUS DE FERRO GALVANIZADO, COM ROSCA BSP MACHO/FEMEA, DE 1/2"</v>
          </cell>
          <cell r="C1750" t="str">
            <v xml:space="preserve">UN    </v>
          </cell>
          <cell r="D1750" t="str">
            <v>12,80</v>
          </cell>
        </row>
        <row r="1751">
          <cell r="A1751">
            <v>1805</v>
          </cell>
          <cell r="B1751" t="str">
            <v>CURVA 90 GRAUS DE FERRO GALVANIZADO, COM ROSCA BSP MACHO/FEMEA, DE 1"</v>
          </cell>
          <cell r="C1751" t="str">
            <v xml:space="preserve">UN    </v>
          </cell>
          <cell r="D1751" t="str">
            <v>29,39</v>
          </cell>
        </row>
        <row r="1752">
          <cell r="A1752">
            <v>1821</v>
          </cell>
          <cell r="B1752" t="str">
            <v>CURVA 90 GRAUS DE FERRO GALVANIZADO, COM ROSCA BSP MACHO/FEMEA, DE 2 1/2"</v>
          </cell>
          <cell r="C1752" t="str">
            <v xml:space="preserve">UN    </v>
          </cell>
          <cell r="D1752" t="str">
            <v>173,62</v>
          </cell>
        </row>
        <row r="1753">
          <cell r="A1753">
            <v>1806</v>
          </cell>
          <cell r="B1753" t="str">
            <v>CURVA 90 GRAUS DE FERRO GALVANIZADO, COM ROSCA BSP MACHO/FEMEA, DE 2"</v>
          </cell>
          <cell r="C1753" t="str">
            <v xml:space="preserve">UN    </v>
          </cell>
          <cell r="D1753" t="str">
            <v>103,34</v>
          </cell>
        </row>
        <row r="1754">
          <cell r="A1754">
            <v>1804</v>
          </cell>
          <cell r="B1754" t="str">
            <v>CURVA 90 GRAUS DE FERRO GALVANIZADO, COM ROSCA BSP MACHO/FEMEA, DE 3/4"</v>
          </cell>
          <cell r="C1754" t="str">
            <v xml:space="preserve">UN    </v>
          </cell>
          <cell r="D1754" t="str">
            <v>18,21</v>
          </cell>
        </row>
        <row r="1755">
          <cell r="A1755">
            <v>1807</v>
          </cell>
          <cell r="B1755" t="str">
            <v>CURVA 90 GRAUS DE FERRO GALVANIZADO, COM ROSCA BSP MACHO/FEMEA, DE 3"</v>
          </cell>
          <cell r="C1755" t="str">
            <v xml:space="preserve">UN    </v>
          </cell>
          <cell r="D1755" t="str">
            <v>248,30</v>
          </cell>
        </row>
        <row r="1756">
          <cell r="A1756">
            <v>1808</v>
          </cell>
          <cell r="B1756" t="str">
            <v>CURVA 90 GRAUS DE FERRO GALVANIZADO, COM ROSCA BSP MACHO/FEMEA, DE 4"</v>
          </cell>
          <cell r="C1756" t="str">
            <v xml:space="preserve">UN    </v>
          </cell>
          <cell r="D1756" t="str">
            <v>497,80</v>
          </cell>
        </row>
        <row r="1757">
          <cell r="A1757">
            <v>1797</v>
          </cell>
          <cell r="B1757" t="str">
            <v>CURVA 90 GRAUS DE FERRO GALVANIZADO, COM ROSCA BSP MACHO, DE 1 1/2"</v>
          </cell>
          <cell r="C1757" t="str">
            <v xml:space="preserve">UN    </v>
          </cell>
          <cell r="D1757" t="str">
            <v>74,66</v>
          </cell>
        </row>
        <row r="1758">
          <cell r="A1758">
            <v>1796</v>
          </cell>
          <cell r="B1758" t="str">
            <v>CURVA 90 GRAUS DE FERRO GALVANIZADO, COM ROSCA BSP MACHO, DE 1 1/4"</v>
          </cell>
          <cell r="C1758" t="str">
            <v xml:space="preserve">UN    </v>
          </cell>
          <cell r="D1758" t="str">
            <v>57,27</v>
          </cell>
        </row>
        <row r="1759">
          <cell r="A1759">
            <v>1794</v>
          </cell>
          <cell r="B1759" t="str">
            <v>CURVA 90 GRAUS DE FERRO GALVANIZADO, COM ROSCA BSP MACHO, DE 1/2"</v>
          </cell>
          <cell r="C1759" t="str">
            <v xml:space="preserve">UN    </v>
          </cell>
          <cell r="D1759" t="str">
            <v>13,67</v>
          </cell>
        </row>
        <row r="1760">
          <cell r="A1760">
            <v>1816</v>
          </cell>
          <cell r="B1760" t="str">
            <v>CURVA 90 GRAUS DE FERRO GALVANIZADO, COM ROSCA BSP MACHO, DE 1"</v>
          </cell>
          <cell r="C1760" t="str">
            <v xml:space="preserve">UN    </v>
          </cell>
          <cell r="D1760" t="str">
            <v>30,82</v>
          </cell>
        </row>
        <row r="1761">
          <cell r="A1761">
            <v>1815</v>
          </cell>
          <cell r="B1761" t="str">
            <v>CURVA 90 GRAUS DE FERRO GALVANIZADO, COM ROSCA BSP MACHO, DE 2 1/2"</v>
          </cell>
          <cell r="C1761" t="str">
            <v xml:space="preserve">UN    </v>
          </cell>
          <cell r="D1761" t="str">
            <v>236,72</v>
          </cell>
        </row>
        <row r="1762">
          <cell r="A1762">
            <v>1798</v>
          </cell>
          <cell r="B1762" t="str">
            <v>CURVA 90 GRAUS DE FERRO GALVANIZADO, COM ROSCA BSP MACHO, DE 2"</v>
          </cell>
          <cell r="C1762" t="str">
            <v xml:space="preserve">UN    </v>
          </cell>
          <cell r="D1762" t="str">
            <v>105,92</v>
          </cell>
        </row>
        <row r="1763">
          <cell r="A1763">
            <v>1795</v>
          </cell>
          <cell r="B1763" t="str">
            <v>CURVA 90 GRAUS DE FERRO GALVANIZADO, COM ROSCA BSP MACHO, DE 3/4"</v>
          </cell>
          <cell r="C1763" t="str">
            <v xml:space="preserve">UN    </v>
          </cell>
          <cell r="D1763" t="str">
            <v>18,94</v>
          </cell>
        </row>
        <row r="1764">
          <cell r="A1764">
            <v>1799</v>
          </cell>
          <cell r="B1764" t="str">
            <v>CURVA 90 GRAUS DE FERRO GALVANIZADO, COM ROSCA BSP MACHO, DE 3"</v>
          </cell>
          <cell r="C1764" t="str">
            <v xml:space="preserve">UN    </v>
          </cell>
          <cell r="D1764" t="str">
            <v>308,31</v>
          </cell>
        </row>
        <row r="1765">
          <cell r="A1765">
            <v>1800</v>
          </cell>
          <cell r="B1765" t="str">
            <v>CURVA 90 GRAUS DE FERRO GALVANIZADO, COM ROSCA BSP MACHO, DE 4"</v>
          </cell>
          <cell r="C1765" t="str">
            <v xml:space="preserve">UN    </v>
          </cell>
          <cell r="D1765" t="str">
            <v>588,62</v>
          </cell>
        </row>
        <row r="1766">
          <cell r="A1766">
            <v>1802</v>
          </cell>
          <cell r="B1766" t="str">
            <v>CURVA 90 GRAUS DE FERRO GALVANIZADO, COM ROSCA BSP MACHO, DE 6"</v>
          </cell>
          <cell r="C1766" t="str">
            <v xml:space="preserve">UN    </v>
          </cell>
          <cell r="D1766" t="str">
            <v>1.472,37</v>
          </cell>
        </row>
        <row r="1767">
          <cell r="A1767">
            <v>40385</v>
          </cell>
          <cell r="B1767" t="str">
            <v>CURVA 90 GRAUS EM ACO CARBONO, RAIO CURTO, SOLDAVEL, PRESSAO 3.000 LBS, DN 1 1/2"</v>
          </cell>
          <cell r="C1767" t="str">
            <v xml:space="preserve">UN    </v>
          </cell>
          <cell r="D1767" t="str">
            <v>59,12</v>
          </cell>
        </row>
        <row r="1768">
          <cell r="A1768">
            <v>40383</v>
          </cell>
          <cell r="B1768" t="str">
            <v>CURVA 90 GRAUS EM ACO CARBONO, RAIO CURTO, SOLDAVEL, PRESSAO 3.000 LBS, DN 1 1/4"</v>
          </cell>
          <cell r="C1768" t="str">
            <v xml:space="preserve">UN    </v>
          </cell>
          <cell r="D1768" t="str">
            <v>40,47</v>
          </cell>
        </row>
        <row r="1769">
          <cell r="A1769">
            <v>40378</v>
          </cell>
          <cell r="B1769" t="str">
            <v>CURVA 90 GRAUS EM ACO CARBONO, RAIO CURTO, SOLDAVEL, PRESSAO 3.000 LBS, DN 1/2"</v>
          </cell>
          <cell r="C1769" t="str">
            <v xml:space="preserve">UN    </v>
          </cell>
          <cell r="D1769" t="str">
            <v>13,99</v>
          </cell>
        </row>
        <row r="1770">
          <cell r="A1770">
            <v>40382</v>
          </cell>
          <cell r="B1770" t="str">
            <v>CURVA 90 GRAUS EM ACO CARBONO, RAIO CURTO, SOLDAVEL, PRESSAO 3.000 LBS, DN 1"</v>
          </cell>
          <cell r="C1770" t="str">
            <v xml:space="preserve">UN    </v>
          </cell>
          <cell r="D1770" t="str">
            <v>26,48</v>
          </cell>
        </row>
        <row r="1771">
          <cell r="A1771">
            <v>40422</v>
          </cell>
          <cell r="B1771" t="str">
            <v>CURVA 90 GRAUS EM ACO CARBONO, RAIO CURTO, SOLDAVEL, PRESSAO 3.000 LBS, DN 2 1/2"</v>
          </cell>
          <cell r="C1771" t="str">
            <v xml:space="preserve">UN    </v>
          </cell>
          <cell r="D1771" t="str">
            <v>180,40</v>
          </cell>
        </row>
        <row r="1772">
          <cell r="A1772">
            <v>40387</v>
          </cell>
          <cell r="B1772" t="str">
            <v>CURVA 90 GRAUS EM ACO CARBONO, RAIO CURTO, SOLDAVEL, PRESSAO 3.000 LBS, DN 2"</v>
          </cell>
          <cell r="C1772" t="str">
            <v xml:space="preserve">UN    </v>
          </cell>
          <cell r="D1772" t="str">
            <v>91,85</v>
          </cell>
        </row>
        <row r="1773">
          <cell r="A1773">
            <v>40380</v>
          </cell>
          <cell r="B1773" t="str">
            <v>CURVA 90 GRAUS EM ACO CARBONO, RAIO CURTO, SOLDAVEL, PRESSAO 3.000 LBS, DN 3/4"</v>
          </cell>
          <cell r="C1773" t="str">
            <v xml:space="preserve">UN    </v>
          </cell>
          <cell r="D1773" t="str">
            <v>18,66</v>
          </cell>
        </row>
        <row r="1774">
          <cell r="A1774">
            <v>40390</v>
          </cell>
          <cell r="B1774" t="str">
            <v>CURVA 90 GRAUS EM ACO CARBONO, RAIO CURTO, SOLDAVEL, PRESSAO 3.000 LBS, DN 3"</v>
          </cell>
          <cell r="C1774" t="str">
            <v xml:space="preserve">UN    </v>
          </cell>
          <cell r="D1774" t="str">
            <v>379,94</v>
          </cell>
        </row>
        <row r="1775">
          <cell r="A1775">
            <v>40413</v>
          </cell>
          <cell r="B1775" t="str">
            <v>CURVA 90 GRAUS RANHURADA EM FERRO FUNDIDO, DN 50 MM (2")</v>
          </cell>
          <cell r="C1775" t="str">
            <v xml:space="preserve">UN    </v>
          </cell>
          <cell r="D1775" t="str">
            <v>22,74</v>
          </cell>
        </row>
        <row r="1776">
          <cell r="A1776">
            <v>40415</v>
          </cell>
          <cell r="B1776" t="str">
            <v>CURVA 90 GRAUS RANHURADA EM FERRO FUNDIDO, DN 65 MM (2 1/2")</v>
          </cell>
          <cell r="C1776" t="str">
            <v xml:space="preserve">UN    </v>
          </cell>
          <cell r="D1776" t="str">
            <v>32,40</v>
          </cell>
        </row>
        <row r="1777">
          <cell r="A1777">
            <v>40417</v>
          </cell>
          <cell r="B1777" t="str">
            <v>CURVA 90 GRAUS RANHURADA EM FERRO FUNDIDO, DN 80 MM (3")</v>
          </cell>
          <cell r="C1777" t="str">
            <v xml:space="preserve">UN    </v>
          </cell>
          <cell r="D1777" t="str">
            <v>38,22</v>
          </cell>
        </row>
        <row r="1778">
          <cell r="A1778">
            <v>39271</v>
          </cell>
          <cell r="B1778" t="str">
            <v>CURVA 90 GRAUS, CURTA, DE PVC RIGIDO ROSCAVEL, DE 1/2", PARA ELETRODUTO</v>
          </cell>
          <cell r="C1778" t="str">
            <v xml:space="preserve">UN    </v>
          </cell>
          <cell r="D1778" t="str">
            <v>1,60</v>
          </cell>
        </row>
        <row r="1779">
          <cell r="A1779">
            <v>39273</v>
          </cell>
          <cell r="B1779" t="str">
            <v>CURVA 90 GRAUS, CURTA, DE PVC RIGIDO ROSCAVEL, DE 1", PARA ELETRODUTO</v>
          </cell>
          <cell r="C1779" t="str">
            <v xml:space="preserve">UN    </v>
          </cell>
          <cell r="D1779" t="str">
            <v>2,73</v>
          </cell>
        </row>
        <row r="1780">
          <cell r="A1780">
            <v>39272</v>
          </cell>
          <cell r="B1780" t="str">
            <v>CURVA 90 GRAUS, CURTA, DE PVC RIGIDO ROSCAVEL, DE 3/4", PARA ELETRODUTO</v>
          </cell>
          <cell r="C1780" t="str">
            <v xml:space="preserve">UN    </v>
          </cell>
          <cell r="D1780" t="str">
            <v>1,97</v>
          </cell>
        </row>
        <row r="1781">
          <cell r="A1781">
            <v>1875</v>
          </cell>
          <cell r="B1781" t="str">
            <v>CURVA 90 GRAUS, LONGA, DE PVC RIGIDO ROSCAVEL, DE 1 1/2", PARA ELETRODUTO</v>
          </cell>
          <cell r="C1781" t="str">
            <v xml:space="preserve">UN    </v>
          </cell>
          <cell r="D1781" t="str">
            <v>4,36</v>
          </cell>
        </row>
        <row r="1782">
          <cell r="A1782">
            <v>1874</v>
          </cell>
          <cell r="B1782" t="str">
            <v>CURVA 90 GRAUS, LONGA, DE PVC RIGIDO ROSCAVEL, DE 1 1/4", PARA ELETRODUTO</v>
          </cell>
          <cell r="C1782" t="str">
            <v xml:space="preserve">UN    </v>
          </cell>
          <cell r="D1782" t="str">
            <v>3,60</v>
          </cell>
        </row>
        <row r="1783">
          <cell r="A1783">
            <v>1870</v>
          </cell>
          <cell r="B1783" t="str">
            <v>CURVA 90 GRAUS, LONGA, DE PVC RIGIDO ROSCAVEL, DE 1/2", PARA ELETRODUTO</v>
          </cell>
          <cell r="C1783" t="str">
            <v xml:space="preserve">UN    </v>
          </cell>
          <cell r="D1783" t="str">
            <v>2,08</v>
          </cell>
        </row>
        <row r="1784">
          <cell r="A1784">
            <v>1884</v>
          </cell>
          <cell r="B1784" t="str">
            <v>CURVA 90 GRAUS, LONGA, DE PVC RIGIDO ROSCAVEL, DE 1", PARA ELETRODUTO</v>
          </cell>
          <cell r="C1784" t="str">
            <v xml:space="preserve">UN    </v>
          </cell>
          <cell r="D1784" t="str">
            <v>3,19</v>
          </cell>
        </row>
        <row r="1785">
          <cell r="A1785">
            <v>1887</v>
          </cell>
          <cell r="B1785" t="str">
            <v>CURVA 90 GRAUS, LONGA, DE PVC RIGIDO ROSCAVEL, DE 2 1/2", PARA ELETRODUTO</v>
          </cell>
          <cell r="C1785" t="str">
            <v xml:space="preserve">UN    </v>
          </cell>
          <cell r="D1785" t="str">
            <v>18,08</v>
          </cell>
        </row>
        <row r="1786">
          <cell r="A1786">
            <v>1876</v>
          </cell>
          <cell r="B1786" t="str">
            <v>CURVA 90 GRAUS, LONGA, DE PVC RIGIDO ROSCAVEL, DE 2", PARA ELETRODUTO</v>
          </cell>
          <cell r="C1786" t="str">
            <v xml:space="preserve">UN    </v>
          </cell>
          <cell r="D1786" t="str">
            <v>7,09</v>
          </cell>
        </row>
        <row r="1787">
          <cell r="A1787">
            <v>1879</v>
          </cell>
          <cell r="B1787" t="str">
            <v>CURVA 90 GRAUS, LONGA, DE PVC RIGIDO ROSCAVEL, DE 3/4", PARA ELETRODUTO</v>
          </cell>
          <cell r="C1787" t="str">
            <v xml:space="preserve">UN    </v>
          </cell>
          <cell r="D1787" t="str">
            <v>2,11</v>
          </cell>
        </row>
        <row r="1788">
          <cell r="A1788">
            <v>1877</v>
          </cell>
          <cell r="B1788" t="str">
            <v>CURVA 90 GRAUS, LONGA, DE PVC RIGIDO ROSCAVEL, DE 3", PARA ELETRODUTO</v>
          </cell>
          <cell r="C1788" t="str">
            <v xml:space="preserve">UN    </v>
          </cell>
          <cell r="D1788" t="str">
            <v>18,11</v>
          </cell>
        </row>
        <row r="1789">
          <cell r="A1789">
            <v>1878</v>
          </cell>
          <cell r="B1789" t="str">
            <v>CURVA 90 GRAUS, LONGA, DE PVC RIGIDO ROSCAVEL, DE 4", PARA ELETRODUTO</v>
          </cell>
          <cell r="C1789" t="str">
            <v xml:space="preserve">UN    </v>
          </cell>
          <cell r="D1789" t="str">
            <v>36,38</v>
          </cell>
        </row>
        <row r="1790">
          <cell r="A1790">
            <v>2621</v>
          </cell>
          <cell r="B1790" t="str">
            <v>CURVA 90 GRAUS, PARA ELETRODUTO, EM ACO GALVANIZADO ELETROLITICO, DIAMETRO DE 100 MM (4")</v>
          </cell>
          <cell r="C1790" t="str">
            <v xml:space="preserve">UN    </v>
          </cell>
          <cell r="D1790" t="str">
            <v>152,18</v>
          </cell>
        </row>
        <row r="1791">
          <cell r="A1791">
            <v>2616</v>
          </cell>
          <cell r="B1791" t="str">
            <v>CURVA 90 GRAUS, PARA ELETRODUTO, EM ACO GALVANIZADO ELETROLITICO, DIAMETRO DE 15 MM (1/2")</v>
          </cell>
          <cell r="C1791" t="str">
            <v xml:space="preserve">UN    </v>
          </cell>
          <cell r="D1791" t="str">
            <v>4,30</v>
          </cell>
        </row>
        <row r="1792">
          <cell r="A1792">
            <v>2633</v>
          </cell>
          <cell r="B1792" t="str">
            <v>CURVA 90 GRAUS, PARA ELETRODUTO, EM ACO GALVANIZADO ELETROLITICO, DIAMETRO DE 20 MM (3/4")</v>
          </cell>
          <cell r="C1792" t="str">
            <v xml:space="preserve">UN    </v>
          </cell>
          <cell r="D1792" t="str">
            <v>4,87</v>
          </cell>
        </row>
        <row r="1793">
          <cell r="A1793">
            <v>2617</v>
          </cell>
          <cell r="B1793" t="str">
            <v>CURVA 90 GRAUS, PARA ELETRODUTO, EM ACO GALVANIZADO ELETROLITICO, DIAMETRO DE 25 MM (1")</v>
          </cell>
          <cell r="C1793" t="str">
            <v xml:space="preserve">UN    </v>
          </cell>
          <cell r="D1793" t="str">
            <v>6,62</v>
          </cell>
        </row>
        <row r="1794">
          <cell r="A1794">
            <v>2618</v>
          </cell>
          <cell r="B1794" t="str">
            <v>CURVA 90 GRAUS, PARA ELETRODUTO, EM ACO GALVANIZADO ELETROLITICO, DIAMETRO DE 32 MM (1 1/4")</v>
          </cell>
          <cell r="C1794" t="str">
            <v xml:space="preserve">UN    </v>
          </cell>
          <cell r="D1794" t="str">
            <v>15,07</v>
          </cell>
        </row>
        <row r="1795">
          <cell r="A1795">
            <v>2632</v>
          </cell>
          <cell r="B1795" t="str">
            <v>CURVA 90 GRAUS, PARA ELETRODUTO, EM ACO GALVANIZADO ELETROLITICO, DIAMETRO DE 40 MM (1 1/2")</v>
          </cell>
          <cell r="C1795" t="str">
            <v xml:space="preserve">UN    </v>
          </cell>
          <cell r="D1795" t="str">
            <v>18,38</v>
          </cell>
        </row>
        <row r="1796">
          <cell r="A1796">
            <v>2631</v>
          </cell>
          <cell r="B1796" t="str">
            <v>CURVA 90 GRAUS, PARA ELETRODUTO, EM ACO GALVANIZADO ELETROLITICO, DIAMETRO DE 50 MM (2")</v>
          </cell>
          <cell r="C1796" t="str">
            <v xml:space="preserve">UN    </v>
          </cell>
          <cell r="D1796" t="str">
            <v>26,99</v>
          </cell>
        </row>
        <row r="1797">
          <cell r="A1797">
            <v>2619</v>
          </cell>
          <cell r="B1797" t="str">
            <v>CURVA 90 GRAUS, PARA ELETRODUTO, EM ACO GALVANIZADO ELETROLITICO, DIAMETRO DE 65 MM (2 1/2")</v>
          </cell>
          <cell r="C1797" t="str">
            <v xml:space="preserve">UN    </v>
          </cell>
          <cell r="D1797" t="str">
            <v>68,35</v>
          </cell>
        </row>
        <row r="1798">
          <cell r="A1798">
            <v>2620</v>
          </cell>
          <cell r="B1798" t="str">
            <v>CURVA 90 GRAUS, PARA ELETRODUTO, EM ACO GALVANIZADO ELETROLITICO, DIAMETRO DE 80 MM (3")</v>
          </cell>
          <cell r="C1798" t="str">
            <v xml:space="preserve">UN    </v>
          </cell>
          <cell r="D1798" t="str">
            <v>89,73</v>
          </cell>
        </row>
        <row r="1799">
          <cell r="A1799">
            <v>25968</v>
          </cell>
          <cell r="B1799" t="str">
            <v>DENTE PARA FRESADORA</v>
          </cell>
          <cell r="C1799" t="str">
            <v xml:space="preserve">UN    </v>
          </cell>
          <cell r="D1799" t="str">
            <v>38,25</v>
          </cell>
        </row>
        <row r="1800">
          <cell r="A1800">
            <v>38369</v>
          </cell>
          <cell r="B1800" t="str">
            <v>DESEMPENADEIRA DE ACO DENTADA 12 X *25* CM, DENTES 8 X 8 MM, CABO FECHADO DE MADEIRA</v>
          </cell>
          <cell r="C1800" t="str">
            <v xml:space="preserve">UN    </v>
          </cell>
          <cell r="D1800" t="str">
            <v>17,06</v>
          </cell>
        </row>
        <row r="1801">
          <cell r="A1801">
            <v>38370</v>
          </cell>
          <cell r="B1801" t="str">
            <v>DESEMPENADEIRA DE ACO LISA 12 X *25* CM COM CABO FECHADO DE MADEIRA</v>
          </cell>
          <cell r="C1801" t="str">
            <v xml:space="preserve">UN    </v>
          </cell>
          <cell r="D1801" t="str">
            <v>17,06</v>
          </cell>
        </row>
        <row r="1802">
          <cell r="A1802">
            <v>38372</v>
          </cell>
          <cell r="B1802" t="str">
            <v>DESEMPENADEIRA PLASTICA LISA *14 X 27* CM</v>
          </cell>
          <cell r="C1802" t="str">
            <v xml:space="preserve">UN    </v>
          </cell>
          <cell r="D1802" t="str">
            <v>18,31</v>
          </cell>
        </row>
        <row r="1803">
          <cell r="A1803">
            <v>2357</v>
          </cell>
          <cell r="B1803" t="str">
            <v>DESENHISTA COPISTA</v>
          </cell>
          <cell r="C1803" t="str">
            <v xml:space="preserve">H     </v>
          </cell>
          <cell r="D1803" t="str">
            <v>18,50</v>
          </cell>
        </row>
        <row r="1804">
          <cell r="A1804">
            <v>40806</v>
          </cell>
          <cell r="B1804" t="str">
            <v>DESENHISTA COPISTA (MENSALISTA)</v>
          </cell>
          <cell r="C1804" t="str">
            <v xml:space="preserve">MES   </v>
          </cell>
          <cell r="D1804" t="str">
            <v>3.221,73</v>
          </cell>
        </row>
        <row r="1805">
          <cell r="A1805">
            <v>2355</v>
          </cell>
          <cell r="B1805" t="str">
            <v>DESENHISTA DETALHISTA</v>
          </cell>
          <cell r="C1805" t="str">
            <v xml:space="preserve">H     </v>
          </cell>
          <cell r="D1805" t="str">
            <v>24,52</v>
          </cell>
        </row>
        <row r="1806">
          <cell r="A1806">
            <v>40805</v>
          </cell>
          <cell r="B1806" t="str">
            <v>DESENHISTA DETALHISTA (MENSALISTA)</v>
          </cell>
          <cell r="C1806" t="str">
            <v xml:space="preserve">MES   </v>
          </cell>
          <cell r="D1806" t="str">
            <v>4.271,16</v>
          </cell>
        </row>
        <row r="1807">
          <cell r="A1807">
            <v>2358</v>
          </cell>
          <cell r="B1807" t="str">
            <v>DESENHISTA PROJETISTA</v>
          </cell>
          <cell r="C1807" t="str">
            <v xml:space="preserve">H     </v>
          </cell>
          <cell r="D1807" t="str">
            <v>15,66</v>
          </cell>
        </row>
        <row r="1808">
          <cell r="A1808">
            <v>40807</v>
          </cell>
          <cell r="B1808" t="str">
            <v>DESENHISTA PROJETISTA (MENSALISTA)</v>
          </cell>
          <cell r="C1808" t="str">
            <v xml:space="preserve">MES   </v>
          </cell>
          <cell r="D1808" t="str">
            <v>2.728,74</v>
          </cell>
        </row>
        <row r="1809">
          <cell r="A1809">
            <v>2359</v>
          </cell>
          <cell r="B1809" t="str">
            <v>DESENHISTA TECNICO AUXILIAR</v>
          </cell>
          <cell r="C1809" t="str">
            <v xml:space="preserve">H     </v>
          </cell>
          <cell r="D1809" t="str">
            <v>21,64</v>
          </cell>
        </row>
        <row r="1810">
          <cell r="A1810">
            <v>40808</v>
          </cell>
          <cell r="B1810" t="str">
            <v>DESENHISTA TECNICO AUXILIAR (MENSALISTA)</v>
          </cell>
          <cell r="C1810" t="str">
            <v xml:space="preserve">MES   </v>
          </cell>
          <cell r="D1810" t="str">
            <v>3.769,16</v>
          </cell>
        </row>
        <row r="1811">
          <cell r="A1811">
            <v>43144</v>
          </cell>
          <cell r="B1811" t="str">
            <v>DESMOLDANTE PARA CONCRETO ESTAMPADO</v>
          </cell>
          <cell r="C1811" t="str">
            <v xml:space="preserve">KG    </v>
          </cell>
          <cell r="D1811" t="str">
            <v>37,42</v>
          </cell>
        </row>
        <row r="1812">
          <cell r="A1812">
            <v>39397</v>
          </cell>
          <cell r="B1812" t="str">
            <v>DESMOLDANTE PARA FORMAS METALICAS A BASE DE OLEO VEGETAL</v>
          </cell>
          <cell r="C1812" t="str">
            <v xml:space="preserve">L     </v>
          </cell>
          <cell r="D1812" t="str">
            <v>17,05</v>
          </cell>
        </row>
        <row r="1813">
          <cell r="A1813">
            <v>2692</v>
          </cell>
          <cell r="B1813" t="str">
            <v>DESMOLDANTE PROTETOR PARA FORMAS DE MADEIRA, DE BASE OLEOSA EMULSIONADA EM AGUA</v>
          </cell>
          <cell r="C1813" t="str">
            <v xml:space="preserve">L     </v>
          </cell>
          <cell r="D1813" t="str">
            <v>6,88</v>
          </cell>
        </row>
        <row r="1814">
          <cell r="A1814">
            <v>5330</v>
          </cell>
          <cell r="B1814" t="str">
            <v>DILUENTE EPOXI</v>
          </cell>
          <cell r="C1814" t="str">
            <v xml:space="preserve">L     </v>
          </cell>
          <cell r="D1814" t="str">
            <v>35,61</v>
          </cell>
        </row>
        <row r="1815">
          <cell r="A1815">
            <v>26017</v>
          </cell>
          <cell r="B1815" t="str">
            <v>DISCO DE BORRACHA PARA LIXADEIRA RIGIDO 7 " COM ARRUELA CENTRAL</v>
          </cell>
          <cell r="C1815" t="str">
            <v xml:space="preserve">UN    </v>
          </cell>
          <cell r="D1815" t="str">
            <v>19,46</v>
          </cell>
        </row>
        <row r="1816">
          <cell r="A1816">
            <v>25931</v>
          </cell>
          <cell r="B1816" t="str">
            <v>DISCO DE CORTE DIAMANTADO SEGMENTADO DIAMETRO DE 180 MM PARA ESMERILHADEIRA 7 "</v>
          </cell>
          <cell r="C1816" t="str">
            <v xml:space="preserve">UN    </v>
          </cell>
          <cell r="D1816" t="str">
            <v>61,85</v>
          </cell>
        </row>
        <row r="1817">
          <cell r="A1817">
            <v>38140</v>
          </cell>
          <cell r="B1817" t="str">
            <v>DISCO DE CORTE DIAMANTADO SEGMENTADO PARA CONCRETO, DIAMETRO DE 110 MM, FURO DE 20 MM</v>
          </cell>
          <cell r="C1817" t="str">
            <v xml:space="preserve">UN    </v>
          </cell>
          <cell r="D1817" t="str">
            <v>15,00</v>
          </cell>
        </row>
        <row r="1818">
          <cell r="A1818">
            <v>13887</v>
          </cell>
          <cell r="B1818" t="str">
            <v>DISCO DE CORTE DIAMANTADO SEGMENTADO PARA CONCRETO, DIAMETRO DE 350 MM, FURO DE 1 " (14 X 1 ")</v>
          </cell>
          <cell r="C1818" t="str">
            <v xml:space="preserve">UN    </v>
          </cell>
          <cell r="D1818" t="str">
            <v>355,13</v>
          </cell>
        </row>
        <row r="1819">
          <cell r="A1819">
            <v>26018</v>
          </cell>
          <cell r="B1819" t="str">
            <v>DISCO DE CORTE PARA METAL COM DUAS TELAS 12 X 1/8 X 3/4 " (300 X 3,2 X 19,05 MM)</v>
          </cell>
          <cell r="C1819" t="str">
            <v xml:space="preserve">UN    </v>
          </cell>
          <cell r="D1819" t="str">
            <v>15,81</v>
          </cell>
        </row>
        <row r="1820">
          <cell r="A1820">
            <v>26019</v>
          </cell>
          <cell r="B1820" t="str">
            <v>DISCO DE DESBASTE PARA METAL FERROSO EM GERAL, COM TRES TELAS,  9 X 1/4 X 7/8 " (228,6 X 6,4 X 22,2 MM)</v>
          </cell>
          <cell r="C1820" t="str">
            <v xml:space="preserve">UN    </v>
          </cell>
          <cell r="D1820" t="str">
            <v>14,93</v>
          </cell>
        </row>
        <row r="1821">
          <cell r="A1821">
            <v>26020</v>
          </cell>
          <cell r="B1821" t="str">
            <v>DISCO DE LIXA PARA METAL, DIAMETRO = 180 MM, GRAO 120</v>
          </cell>
          <cell r="C1821" t="str">
            <v xml:space="preserve">UN    </v>
          </cell>
          <cell r="D1821" t="str">
            <v>3,89</v>
          </cell>
        </row>
        <row r="1822">
          <cell r="A1822">
            <v>34544</v>
          </cell>
          <cell r="B1822" t="str">
            <v>DISJUNTOR  TERMOMAGNETICO TRIPOLAR 3 X 400 A / ICC - 25 KA</v>
          </cell>
          <cell r="C1822" t="str">
            <v xml:space="preserve">UN    </v>
          </cell>
          <cell r="D1822" t="str">
            <v>1.150,17</v>
          </cell>
        </row>
        <row r="1823">
          <cell r="A1823">
            <v>34729</v>
          </cell>
          <cell r="B1823" t="str">
            <v>DISJUNTOR TERMICO E MAGNETICO AJUSTAVEIS, TRIPOLAR DE 100 ATE 250A, CAPACIDADE DE INTERRUPCAO DE 35KA</v>
          </cell>
          <cell r="C1823" t="str">
            <v xml:space="preserve">UN    </v>
          </cell>
          <cell r="D1823" t="str">
            <v>904,79</v>
          </cell>
        </row>
        <row r="1824">
          <cell r="A1824">
            <v>34734</v>
          </cell>
          <cell r="B1824" t="str">
            <v>DISJUNTOR TERMICO E MAGNETICO AJUSTAVEIS, TRIPOLAR DE 300 ATE 400A, CAPACIDADE DE INTERRUPCAO DE 35KA</v>
          </cell>
          <cell r="C1824" t="str">
            <v xml:space="preserve">UN    </v>
          </cell>
          <cell r="D1824" t="str">
            <v>1.400,90</v>
          </cell>
        </row>
        <row r="1825">
          <cell r="A1825">
            <v>34738</v>
          </cell>
          <cell r="B1825" t="str">
            <v>DISJUNTOR TERMICO E MAGNETICO AJUSTAVEIS, TRIPOLAR DE 450 ATE 600A, CAPACIDADE DE INTERRUPCAO DE 35KA</v>
          </cell>
          <cell r="C1825" t="str">
            <v xml:space="preserve">UN    </v>
          </cell>
          <cell r="D1825" t="str">
            <v>3.272,95</v>
          </cell>
        </row>
        <row r="1826">
          <cell r="A1826">
            <v>2391</v>
          </cell>
          <cell r="B1826" t="str">
            <v>DISJUNTOR TERMOMAGNETICO TRIPOLAR 125A</v>
          </cell>
          <cell r="C1826" t="str">
            <v xml:space="preserve">UN    </v>
          </cell>
          <cell r="D1826" t="str">
            <v>266,20</v>
          </cell>
        </row>
        <row r="1827">
          <cell r="A1827">
            <v>2374</v>
          </cell>
          <cell r="B1827" t="str">
            <v>DISJUNTOR TERMOMAGNETICO TRIPOLAR 150 A / 600 V, TIPO FXD / ICC - 35 KA</v>
          </cell>
          <cell r="C1827" t="str">
            <v xml:space="preserve">UN    </v>
          </cell>
          <cell r="D1827" t="str">
            <v>301,99</v>
          </cell>
        </row>
        <row r="1828">
          <cell r="A1828">
            <v>2377</v>
          </cell>
          <cell r="B1828" t="str">
            <v>DISJUNTOR TERMOMAGNETICO TRIPOLAR 200 A / 600 V, TIPO FXD / ICC - 35 KA</v>
          </cell>
          <cell r="C1828" t="str">
            <v xml:space="preserve">UN    </v>
          </cell>
          <cell r="D1828" t="str">
            <v>423,82</v>
          </cell>
        </row>
        <row r="1829">
          <cell r="A1829">
            <v>2393</v>
          </cell>
          <cell r="B1829" t="str">
            <v>DISJUNTOR TERMOMAGNETICO TRIPOLAR 250 A / 600 V, TIPO FXD</v>
          </cell>
          <cell r="C1829" t="str">
            <v xml:space="preserve">UN    </v>
          </cell>
          <cell r="D1829" t="str">
            <v>709,74</v>
          </cell>
        </row>
        <row r="1830">
          <cell r="A1830">
            <v>34705</v>
          </cell>
          <cell r="B1830" t="str">
            <v>DISJUNTOR TERMOMAGNETICO TRIPOLAR 3  X 250 A/ICC - 25 KA</v>
          </cell>
          <cell r="C1830" t="str">
            <v xml:space="preserve">UN    </v>
          </cell>
          <cell r="D1830" t="str">
            <v>620,77</v>
          </cell>
        </row>
        <row r="1831">
          <cell r="A1831">
            <v>34707</v>
          </cell>
          <cell r="B1831" t="str">
            <v>DISJUNTOR TERMOMAGNETICO TRIPOLAR 3 X 350 A/ICC - 25 KA</v>
          </cell>
          <cell r="C1831" t="str">
            <v xml:space="preserve">UN    </v>
          </cell>
          <cell r="D1831" t="str">
            <v>1.150,29</v>
          </cell>
        </row>
        <row r="1832">
          <cell r="A1832">
            <v>2378</v>
          </cell>
          <cell r="B1832" t="str">
            <v>DISJUNTOR TERMOMAGNETICO TRIPOLAR 300 A / 600 V, TIPO JXD / ICC - 40 KA</v>
          </cell>
          <cell r="C1832" t="str">
            <v xml:space="preserve">UN    </v>
          </cell>
          <cell r="D1832" t="str">
            <v>974,92</v>
          </cell>
        </row>
        <row r="1833">
          <cell r="A1833">
            <v>2379</v>
          </cell>
          <cell r="B1833" t="str">
            <v>DISJUNTOR TERMOMAGNETICO TRIPOLAR 400 A / 600 V, TIPO JXD / ICC - 40 KA</v>
          </cell>
          <cell r="C1833" t="str">
            <v xml:space="preserve">UN    </v>
          </cell>
          <cell r="D1833" t="str">
            <v>974,92</v>
          </cell>
        </row>
        <row r="1834">
          <cell r="A1834">
            <v>2376</v>
          </cell>
          <cell r="B1834" t="str">
            <v>DISJUNTOR TERMOMAGNETICO TRIPOLAR 600 A / 600 V, TIPO LXD / ICC - 40 KA</v>
          </cell>
          <cell r="C1834" t="str">
            <v xml:space="preserve">UN    </v>
          </cell>
          <cell r="D1834" t="str">
            <v>1.605,69</v>
          </cell>
        </row>
        <row r="1835">
          <cell r="A1835">
            <v>2394</v>
          </cell>
          <cell r="B1835" t="str">
            <v>DISJUNTOR TERMOMAGNETICO TRIPOLAR 800 A / 600 V, TIPO LMXD</v>
          </cell>
          <cell r="C1835" t="str">
            <v xml:space="preserve">UN    </v>
          </cell>
          <cell r="D1835" t="str">
            <v>3.432,67</v>
          </cell>
        </row>
        <row r="1836">
          <cell r="A1836">
            <v>34686</v>
          </cell>
          <cell r="B1836" t="str">
            <v>DISJUNTOR TIPO DIN / IEC, MONOPOLAR DE 40  ATE 50A</v>
          </cell>
          <cell r="C1836" t="str">
            <v xml:space="preserve">UN    </v>
          </cell>
          <cell r="D1836" t="str">
            <v>10,30</v>
          </cell>
        </row>
        <row r="1837">
          <cell r="A1837">
            <v>34616</v>
          </cell>
          <cell r="B1837" t="str">
            <v>DISJUNTOR TIPO DIN/IEC, BIPOLAR DE 6 ATE 32A</v>
          </cell>
          <cell r="C1837" t="str">
            <v xml:space="preserve">UN    </v>
          </cell>
          <cell r="D1837" t="str">
            <v>39,83</v>
          </cell>
        </row>
        <row r="1838">
          <cell r="A1838">
            <v>34623</v>
          </cell>
          <cell r="B1838" t="str">
            <v>DISJUNTOR TIPO DIN/IEC, BIPOLAR 40 ATE 50A</v>
          </cell>
          <cell r="C1838" t="str">
            <v xml:space="preserve">UN    </v>
          </cell>
          <cell r="D1838" t="str">
            <v>39,22</v>
          </cell>
        </row>
        <row r="1839">
          <cell r="A1839">
            <v>34628</v>
          </cell>
          <cell r="B1839" t="str">
            <v>DISJUNTOR TIPO DIN/IEC, BIPOLAR 63 A</v>
          </cell>
          <cell r="C1839" t="str">
            <v xml:space="preserve">UN    </v>
          </cell>
          <cell r="D1839" t="str">
            <v>56,18</v>
          </cell>
        </row>
        <row r="1840">
          <cell r="A1840">
            <v>34653</v>
          </cell>
          <cell r="B1840" t="str">
            <v>DISJUNTOR TIPO DIN/IEC, MONOPOLAR DE 6  ATE  32A</v>
          </cell>
          <cell r="C1840" t="str">
            <v xml:space="preserve">UN    </v>
          </cell>
          <cell r="D1840" t="str">
            <v>6,95</v>
          </cell>
        </row>
        <row r="1841">
          <cell r="A1841">
            <v>34688</v>
          </cell>
          <cell r="B1841" t="str">
            <v>DISJUNTOR TIPO DIN/IEC, MONOPOLAR DE 63 A</v>
          </cell>
          <cell r="C1841" t="str">
            <v xml:space="preserve">UN    </v>
          </cell>
          <cell r="D1841" t="str">
            <v>12,59</v>
          </cell>
        </row>
        <row r="1842">
          <cell r="A1842">
            <v>34709</v>
          </cell>
          <cell r="B1842" t="str">
            <v>DISJUNTOR TIPO DIN/IEC, TRIPOLAR DE 10 ATE 50A</v>
          </cell>
          <cell r="C1842" t="str">
            <v xml:space="preserve">UN    </v>
          </cell>
          <cell r="D1842" t="str">
            <v>48,80</v>
          </cell>
        </row>
        <row r="1843">
          <cell r="A1843">
            <v>34714</v>
          </cell>
          <cell r="B1843" t="str">
            <v>DISJUNTOR TIPO DIN/IEC, TRIPOLAR 63 A</v>
          </cell>
          <cell r="C1843" t="str">
            <v xml:space="preserve">UN    </v>
          </cell>
          <cell r="D1843" t="str">
            <v>58,29</v>
          </cell>
        </row>
        <row r="1844">
          <cell r="A1844">
            <v>2388</v>
          </cell>
          <cell r="B1844" t="str">
            <v>DISJUNTOR TIPO NEMA, BIPOLAR 10  ATE  50 A, TENSAO MAXIMA 415 V</v>
          </cell>
          <cell r="C1844" t="str">
            <v xml:space="preserve">UN    </v>
          </cell>
          <cell r="D1844" t="str">
            <v>48,43</v>
          </cell>
        </row>
        <row r="1845">
          <cell r="A1845">
            <v>34606</v>
          </cell>
          <cell r="B1845" t="str">
            <v>DISJUNTOR TIPO NEMA, BIPOLAR 60 ATE 100A, TENSAO MAXIMA 415 V</v>
          </cell>
          <cell r="C1845" t="str">
            <v xml:space="preserve">UN    </v>
          </cell>
          <cell r="D1845" t="str">
            <v>74,30</v>
          </cell>
        </row>
        <row r="1846">
          <cell r="A1846">
            <v>34689</v>
          </cell>
          <cell r="B1846" t="str">
            <v>DISJUNTOR TIPO NEMA, MONOPOLAR DE 60 ATE 70A, TENSAO MAXIMA DE 240 V</v>
          </cell>
          <cell r="C1846" t="str">
            <v xml:space="preserve">UN    </v>
          </cell>
          <cell r="D1846" t="str">
            <v>23,65</v>
          </cell>
        </row>
        <row r="1847">
          <cell r="A1847">
            <v>2370</v>
          </cell>
          <cell r="B1847" t="str">
            <v>DISJUNTOR TIPO NEMA, MONOPOLAR 10 ATE 30A, TENSAO MAXIMA DE 240 V</v>
          </cell>
          <cell r="C1847" t="str">
            <v xml:space="preserve">UN    </v>
          </cell>
          <cell r="D1847" t="str">
            <v>9,00</v>
          </cell>
        </row>
        <row r="1848">
          <cell r="A1848">
            <v>2386</v>
          </cell>
          <cell r="B1848" t="str">
            <v>DISJUNTOR TIPO NEMA, MONOPOLAR 35  ATE  50 A, TENSAO MAXIMA DE 240 V</v>
          </cell>
          <cell r="C1848" t="str">
            <v xml:space="preserve">UN    </v>
          </cell>
          <cell r="D1848" t="str">
            <v>15,09</v>
          </cell>
        </row>
        <row r="1849">
          <cell r="A1849">
            <v>2392</v>
          </cell>
          <cell r="B1849" t="str">
            <v>DISJUNTOR TIPO NEMA, TRIPOLAR 10  ATE  50A, TENSAO MAXIMA DE 415 V</v>
          </cell>
          <cell r="C1849" t="str">
            <v xml:space="preserve">UN    </v>
          </cell>
          <cell r="D1849" t="str">
            <v>60,41</v>
          </cell>
        </row>
        <row r="1850">
          <cell r="A1850">
            <v>2373</v>
          </cell>
          <cell r="B1850" t="str">
            <v>DISJUNTOR TIPO NEMA, TRIPOLAR 60 ATE 100 A, TENSAO MAXIMA DE 415 V</v>
          </cell>
          <cell r="C1850" t="str">
            <v xml:space="preserve">UN    </v>
          </cell>
          <cell r="D1850" t="str">
            <v>85,12</v>
          </cell>
        </row>
        <row r="1851">
          <cell r="A1851">
            <v>39465</v>
          </cell>
          <cell r="B1851" t="str">
            <v>DISPOSITIVO DPS CLASSE II, 1 POLO, TENSAO MAXIMA DE 175 V, CORRENTE MAXIMA DE *20* KA (TIPO AC)</v>
          </cell>
          <cell r="C1851" t="str">
            <v xml:space="preserve">UN    </v>
          </cell>
          <cell r="D1851" t="str">
            <v>52,00</v>
          </cell>
        </row>
        <row r="1852">
          <cell r="A1852">
            <v>39466</v>
          </cell>
          <cell r="B1852" t="str">
            <v>DISPOSITIVO DPS CLASSE II, 1 POLO, TENSAO MAXIMA DE 175 V, CORRENTE MAXIMA DE *30* KA (TIPO AC)</v>
          </cell>
          <cell r="C1852" t="str">
            <v xml:space="preserve">UN    </v>
          </cell>
          <cell r="D1852" t="str">
            <v>58,50</v>
          </cell>
        </row>
        <row r="1853">
          <cell r="A1853">
            <v>39467</v>
          </cell>
          <cell r="B1853" t="str">
            <v>DISPOSITIVO DPS CLASSE II, 1 POLO, TENSAO MAXIMA DE 175 V, CORRENTE MAXIMA DE *45* KA (TIPO AC)</v>
          </cell>
          <cell r="C1853" t="str">
            <v xml:space="preserve">UN    </v>
          </cell>
          <cell r="D1853" t="str">
            <v>74,82</v>
          </cell>
        </row>
        <row r="1854">
          <cell r="A1854">
            <v>39468</v>
          </cell>
          <cell r="B1854" t="str">
            <v>DISPOSITIVO DPS CLASSE II, 1 POLO, TENSAO MAXIMA DE 175 V, CORRENTE MAXIMA DE *90* KA (TIPO AC)</v>
          </cell>
          <cell r="C1854" t="str">
            <v xml:space="preserve">UN    </v>
          </cell>
          <cell r="D1854" t="str">
            <v>133,00</v>
          </cell>
        </row>
        <row r="1855">
          <cell r="A1855">
            <v>39469</v>
          </cell>
          <cell r="B1855" t="str">
            <v>DISPOSITIVO DPS CLASSE II, 1 POLO, TENSAO MAXIMA DE 275 V, CORRENTE MAXIMA DE *20* KA (TIPO AC)</v>
          </cell>
          <cell r="C1855" t="str">
            <v xml:space="preserve">UN    </v>
          </cell>
          <cell r="D1855" t="str">
            <v>54,18</v>
          </cell>
        </row>
        <row r="1856">
          <cell r="A1856">
            <v>39470</v>
          </cell>
          <cell r="B1856" t="str">
            <v>DISPOSITIVO DPS CLASSE II, 1 POLO, TENSAO MAXIMA DE 275 V, CORRENTE MAXIMA DE *30* KA (TIPO AC)</v>
          </cell>
          <cell r="C1856" t="str">
            <v xml:space="preserve">UN    </v>
          </cell>
          <cell r="D1856" t="str">
            <v>66,57</v>
          </cell>
        </row>
        <row r="1857">
          <cell r="A1857">
            <v>39471</v>
          </cell>
          <cell r="B1857" t="str">
            <v>DISPOSITIVO DPS CLASSE II, 1 POLO, TENSAO MAXIMA DE 275 V, CORRENTE MAXIMA DE *45* KA (TIPO AC)</v>
          </cell>
          <cell r="C1857" t="str">
            <v xml:space="preserve">UN    </v>
          </cell>
          <cell r="D1857" t="str">
            <v>80,00</v>
          </cell>
        </row>
        <row r="1858">
          <cell r="A1858">
            <v>39472</v>
          </cell>
          <cell r="B1858" t="str">
            <v>DISPOSITIVO DPS CLASSE II, 1 POLO, TENSAO MAXIMA DE 275 V, CORRENTE MAXIMA DE *90* KA (TIPO AC)</v>
          </cell>
          <cell r="C1858" t="str">
            <v xml:space="preserve">UN    </v>
          </cell>
          <cell r="D1858" t="str">
            <v>138,99</v>
          </cell>
        </row>
        <row r="1859">
          <cell r="A1859">
            <v>39473</v>
          </cell>
          <cell r="B1859" t="str">
            <v>DISPOSITIVO DPS CLASSE II, 1 POLO, TENSAO MAXIMA DE 385 V, CORRENTE MAXIMA DE *20* KA (TIPO AC)</v>
          </cell>
          <cell r="C1859" t="str">
            <v xml:space="preserve">UN    </v>
          </cell>
          <cell r="D1859" t="str">
            <v>89,79</v>
          </cell>
        </row>
        <row r="1860">
          <cell r="A1860">
            <v>39474</v>
          </cell>
          <cell r="B1860" t="str">
            <v>DISPOSITIVO DPS CLASSE II, 1 POLO, TENSAO MAXIMA DE 385 V, CORRENTE MAXIMA DE *30* KA (TIPO AC)</v>
          </cell>
          <cell r="C1860" t="str">
            <v xml:space="preserve">UN    </v>
          </cell>
          <cell r="D1860" t="str">
            <v>95,72</v>
          </cell>
        </row>
        <row r="1861">
          <cell r="A1861">
            <v>39475</v>
          </cell>
          <cell r="B1861" t="str">
            <v>DISPOSITIVO DPS CLASSE II, 1 POLO, TENSAO MAXIMA DE 385 V, CORRENTE MAXIMA DE *45* KA (TIPO AC)</v>
          </cell>
          <cell r="C1861" t="str">
            <v xml:space="preserve">UN    </v>
          </cell>
          <cell r="D1861" t="str">
            <v>108,61</v>
          </cell>
        </row>
        <row r="1862">
          <cell r="A1862">
            <v>39476</v>
          </cell>
          <cell r="B1862" t="str">
            <v>DISPOSITIVO DPS CLASSE II, 1 POLO, TENSAO MAXIMA DE 385 V, CORRENTE MAXIMA DE *90* KA (TIPO AC)</v>
          </cell>
          <cell r="C1862" t="str">
            <v xml:space="preserve">UN    </v>
          </cell>
          <cell r="D1862" t="str">
            <v>204,45</v>
          </cell>
        </row>
        <row r="1863">
          <cell r="A1863">
            <v>39477</v>
          </cell>
          <cell r="B1863" t="str">
            <v>DISPOSITIVO DPS CLASSE II, 1 POLO, TENSAO MAXIMA DE 460 V, CORRENTE MAXIMA DE *20* KA (TIPO AC)</v>
          </cell>
          <cell r="C1863" t="str">
            <v xml:space="preserve">UN    </v>
          </cell>
          <cell r="D1863" t="str">
            <v>100,17</v>
          </cell>
        </row>
        <row r="1864">
          <cell r="A1864">
            <v>39478</v>
          </cell>
          <cell r="B1864" t="str">
            <v>DISPOSITIVO DPS CLASSE II, 1 POLO, TENSAO MAXIMA DE 460 V, CORRENTE MAXIMA DE *30* KA (TIPO AC)</v>
          </cell>
          <cell r="C1864" t="str">
            <v xml:space="preserve">UN    </v>
          </cell>
          <cell r="D1864" t="str">
            <v>103,27</v>
          </cell>
        </row>
        <row r="1865">
          <cell r="A1865">
            <v>39479</v>
          </cell>
          <cell r="B1865" t="str">
            <v>DISPOSITIVO DPS CLASSE II, 1 POLO, TENSAO MAXIMA DE 460 V, CORRENTE MAXIMA DE *45* KA (TIPO AC)</v>
          </cell>
          <cell r="C1865" t="str">
            <v xml:space="preserve">UN    </v>
          </cell>
          <cell r="D1865" t="str">
            <v>121,68</v>
          </cell>
        </row>
        <row r="1866">
          <cell r="A1866">
            <v>39480</v>
          </cell>
          <cell r="B1866" t="str">
            <v>DISPOSITIVO DPS CLASSE II, 1 POLO, TENSAO MAXIMA DE 460 V, CORRENTE MAXIMA DE *90* KA (TIPO AC)</v>
          </cell>
          <cell r="C1866" t="str">
            <v xml:space="preserve">UN    </v>
          </cell>
          <cell r="D1866" t="str">
            <v>251,08</v>
          </cell>
        </row>
        <row r="1867">
          <cell r="A1867">
            <v>39459</v>
          </cell>
          <cell r="B1867" t="str">
            <v>DISPOSITIVO DR, 2 POLOS, SENSIBILIDADE DE 30 MA, CORRENTE DE 100 A, TIPO AC</v>
          </cell>
          <cell r="C1867" t="str">
            <v xml:space="preserve">UN    </v>
          </cell>
          <cell r="D1867" t="str">
            <v>213,10</v>
          </cell>
        </row>
        <row r="1868">
          <cell r="A1868">
            <v>39445</v>
          </cell>
          <cell r="B1868" t="str">
            <v>DISPOSITIVO DR, 2 POLOS, SENSIBILIDADE DE 30 MA, CORRENTE DE 25 A, TIPO AC</v>
          </cell>
          <cell r="C1868" t="str">
            <v xml:space="preserve">UN    </v>
          </cell>
          <cell r="D1868" t="str">
            <v>107,00</v>
          </cell>
        </row>
        <row r="1869">
          <cell r="A1869">
            <v>39446</v>
          </cell>
          <cell r="B1869" t="str">
            <v>DISPOSITIVO DR, 2 POLOS, SENSIBILIDADE DE 30 MA, CORRENTE DE 40 A, TIPO AC</v>
          </cell>
          <cell r="C1869" t="str">
            <v xml:space="preserve">UN    </v>
          </cell>
          <cell r="D1869" t="str">
            <v>108,90</v>
          </cell>
        </row>
        <row r="1870">
          <cell r="A1870">
            <v>39447</v>
          </cell>
          <cell r="B1870" t="str">
            <v>DISPOSITIVO DR, 2 POLOS, SENSIBILIDADE DE 30 MA, CORRENTE DE 63 A, TIPO AC</v>
          </cell>
          <cell r="C1870" t="str">
            <v xml:space="preserve">UN    </v>
          </cell>
          <cell r="D1870" t="str">
            <v>116,46</v>
          </cell>
        </row>
        <row r="1871">
          <cell r="A1871">
            <v>39448</v>
          </cell>
          <cell r="B1871" t="str">
            <v>DISPOSITIVO DR, 2 POLOS, SENSIBILIDADE DE 30 MA, CORRENTE DE 80 A, TIPO AC</v>
          </cell>
          <cell r="C1871" t="str">
            <v xml:space="preserve">UN    </v>
          </cell>
          <cell r="D1871" t="str">
            <v>198,58</v>
          </cell>
        </row>
        <row r="1872">
          <cell r="A1872">
            <v>39450</v>
          </cell>
          <cell r="B1872" t="str">
            <v>DISPOSITIVO DR, 2 POLOS, SENSIBILIDADE DE 300 MA, CORRENTE DE 25 A, TIPO AC</v>
          </cell>
          <cell r="C1872" t="str">
            <v xml:space="preserve">UN    </v>
          </cell>
          <cell r="D1872" t="str">
            <v>121,15</v>
          </cell>
        </row>
        <row r="1873">
          <cell r="A1873">
            <v>39451</v>
          </cell>
          <cell r="B1873" t="str">
            <v>DISPOSITIVO DR, 2 POLOS, SENSIBILIDADE DE 300 MA, CORRENTE DE 40 A, TIPO AC</v>
          </cell>
          <cell r="C1873" t="str">
            <v xml:space="preserve">UN    </v>
          </cell>
          <cell r="D1873" t="str">
            <v>132,14</v>
          </cell>
        </row>
        <row r="1874">
          <cell r="A1874">
            <v>39452</v>
          </cell>
          <cell r="B1874" t="str">
            <v>DISPOSITIVO DR, 2 POLOS, SENSIBILIDADE DE 300 MA, CORRENTE DE 63 A, TIPO AC</v>
          </cell>
          <cell r="C1874" t="str">
            <v xml:space="preserve">UN    </v>
          </cell>
          <cell r="D1874" t="str">
            <v>132,93</v>
          </cell>
        </row>
        <row r="1875">
          <cell r="A1875">
            <v>39523</v>
          </cell>
          <cell r="B1875" t="str">
            <v>DISPOSITIVO DR, 2 POLOS, SENSIBILIDADE DE 300 MA, CORRENTE DE 80 A, TIPO  AC</v>
          </cell>
          <cell r="C1875" t="str">
            <v xml:space="preserve">UN    </v>
          </cell>
          <cell r="D1875" t="str">
            <v>222,47</v>
          </cell>
        </row>
        <row r="1876">
          <cell r="A1876">
            <v>39449</v>
          </cell>
          <cell r="B1876" t="str">
            <v>DISPOSITIVO DR, 4 POLOS, SENSIBILIDADE DE 30 MA, CORRENTE DE 100 A, TIPO AC</v>
          </cell>
          <cell r="C1876" t="str">
            <v xml:space="preserve">UN    </v>
          </cell>
          <cell r="D1876" t="str">
            <v>246,36</v>
          </cell>
        </row>
        <row r="1877">
          <cell r="A1877">
            <v>39455</v>
          </cell>
          <cell r="B1877" t="str">
            <v>DISPOSITIVO DR, 4 POLOS, SENSIBILIDADE DE 30 MA, CORRENTE DE 25 A, TIPO AC</v>
          </cell>
          <cell r="C1877" t="str">
            <v xml:space="preserve">UN    </v>
          </cell>
          <cell r="D1877" t="str">
            <v>121,91</v>
          </cell>
        </row>
        <row r="1878">
          <cell r="A1878">
            <v>39456</v>
          </cell>
          <cell r="B1878" t="str">
            <v>DISPOSITIVO DR, 4 POLOS, SENSIBILIDADE DE 30 MA, CORRENTE DE 40 A, TIPO AC</v>
          </cell>
          <cell r="C1878" t="str">
            <v xml:space="preserve">UN    </v>
          </cell>
          <cell r="D1878" t="str">
            <v>122,00</v>
          </cell>
        </row>
        <row r="1879">
          <cell r="A1879">
            <v>39457</v>
          </cell>
          <cell r="B1879" t="str">
            <v>DISPOSITIVO DR, 4 POLOS, SENSIBILIDADE DE 30 MA, CORRENTE DE 63 A, TIPO AC</v>
          </cell>
          <cell r="C1879" t="str">
            <v xml:space="preserve">UN    </v>
          </cell>
          <cell r="D1879" t="str">
            <v>133,00</v>
          </cell>
        </row>
        <row r="1880">
          <cell r="A1880">
            <v>39458</v>
          </cell>
          <cell r="B1880" t="str">
            <v>DISPOSITIVO DR, 4 POLOS, SENSIBILIDADE DE 30 MA, CORRENTE DE 80 A, TIPO AC</v>
          </cell>
          <cell r="C1880" t="str">
            <v xml:space="preserve">UN    </v>
          </cell>
          <cell r="D1880" t="str">
            <v>248,18</v>
          </cell>
        </row>
        <row r="1881">
          <cell r="A1881">
            <v>39464</v>
          </cell>
          <cell r="B1881" t="str">
            <v>DISPOSITIVO DR, 4 POLOS, SENSIBILIDADE DE 300 MA, CORRENTE DE 100 A, TIPO AC</v>
          </cell>
          <cell r="C1881" t="str">
            <v xml:space="preserve">UN    </v>
          </cell>
          <cell r="D1881" t="str">
            <v>399,09</v>
          </cell>
        </row>
        <row r="1882">
          <cell r="A1882">
            <v>39460</v>
          </cell>
          <cell r="B1882" t="str">
            <v>DISPOSITIVO DR, 4 POLOS, SENSIBILIDADE DE 300 MA, CORRENTE DE 25 A, TIPO AC</v>
          </cell>
          <cell r="C1882" t="str">
            <v xml:space="preserve">UN    </v>
          </cell>
          <cell r="D1882" t="str">
            <v>151,37</v>
          </cell>
        </row>
        <row r="1883">
          <cell r="A1883">
            <v>39461</v>
          </cell>
          <cell r="B1883" t="str">
            <v>DISPOSITIVO DR, 4 POLOS, SENSIBILIDADE DE 300 MA, CORRENTE DE 40 A, TIPO AC</v>
          </cell>
          <cell r="C1883" t="str">
            <v xml:space="preserve">UN    </v>
          </cell>
          <cell r="D1883" t="str">
            <v>177,37</v>
          </cell>
        </row>
        <row r="1884">
          <cell r="A1884">
            <v>39462</v>
          </cell>
          <cell r="B1884" t="str">
            <v>DISPOSITIVO DR, 4 POLOS, SENSIBILIDADE DE 300 MA, CORRENTE DE 63 A, TIPO AC</v>
          </cell>
          <cell r="C1884" t="str">
            <v xml:space="preserve">UN    </v>
          </cell>
          <cell r="D1884" t="str">
            <v>170,93</v>
          </cell>
        </row>
        <row r="1885">
          <cell r="A1885">
            <v>39463</v>
          </cell>
          <cell r="B1885" t="str">
            <v>DISPOSITIVO DR, 4 POLOS, SENSIBILIDADE DE 300 MA, CORRENTE DE 80 A, TIPO AC</v>
          </cell>
          <cell r="C1885" t="str">
            <v xml:space="preserve">UN    </v>
          </cell>
          <cell r="D1885" t="str">
            <v>396,00</v>
          </cell>
        </row>
        <row r="1886">
          <cell r="A1886">
            <v>26039</v>
          </cell>
          <cell r="B1886" t="str">
            <v>DISTRIBUIDOR DE AGREGADOS AUTOPROPELIDO, CAP 3 M3, A DIESEL, 6 CC, 176 CV</v>
          </cell>
          <cell r="C1886" t="str">
            <v xml:space="preserve">UN    </v>
          </cell>
          <cell r="D1886" t="str">
            <v>282.304,85</v>
          </cell>
        </row>
        <row r="1887">
          <cell r="A1887">
            <v>2401</v>
          </cell>
          <cell r="B1887" t="str">
            <v>DISTRIBUIDOR DE AGREGADOS REBOCAVEL, CAPACIDADE 1,9 M3, LARGURA DE TRABALHO 3,66 M</v>
          </cell>
          <cell r="C1887" t="str">
            <v xml:space="preserve">UN    </v>
          </cell>
          <cell r="D1887" t="str">
            <v>64.933,24</v>
          </cell>
        </row>
        <row r="1888">
          <cell r="A1888">
            <v>38870</v>
          </cell>
          <cell r="B1888" t="str">
            <v>DISTRIBUIDOR METALICO, COM ROSCA, 2 SAIDAS, DN 1" X 1/2", PARA CONEXAO COM ANEL DESLIZANTE EM TUBO PEX</v>
          </cell>
          <cell r="C1888" t="str">
            <v xml:space="preserve">UN    </v>
          </cell>
          <cell r="D1888" t="str">
            <v>46,47</v>
          </cell>
        </row>
        <row r="1889">
          <cell r="A1889">
            <v>38869</v>
          </cell>
          <cell r="B1889" t="str">
            <v>DISTRIBUIDOR METALICO, COM ROSCA, 2 SAIDAS, DN 3/4" X 1/2", PARA CONEXAO COM ANEL DESLIZANTE EM TUBO PEX</v>
          </cell>
          <cell r="C1889" t="str">
            <v xml:space="preserve">UN    </v>
          </cell>
          <cell r="D1889" t="str">
            <v>40,99</v>
          </cell>
        </row>
        <row r="1890">
          <cell r="A1890">
            <v>38872</v>
          </cell>
          <cell r="B1890" t="str">
            <v>DISTRIBUIDOR METALICO, COM ROSCA, 3 SAIDAS, DN 1" X 1/2", PARA CONEXAO COM ANEL DESLIZANTE EM TUBO PEX</v>
          </cell>
          <cell r="C1890" t="str">
            <v xml:space="preserve">UN    </v>
          </cell>
          <cell r="D1890" t="str">
            <v>63,47</v>
          </cell>
        </row>
        <row r="1891">
          <cell r="A1891">
            <v>38871</v>
          </cell>
          <cell r="B1891" t="str">
            <v>DISTRIBUIDOR METALICO, COM ROSCA, 3 SAIDAS, DN 3/4" X 1/2", PARA CONEXAO COM ANEL DESLIZANTE EM TUBO PEX</v>
          </cell>
          <cell r="C1891" t="str">
            <v xml:space="preserve">UN    </v>
          </cell>
          <cell r="D1891" t="str">
            <v>51,06</v>
          </cell>
        </row>
        <row r="1892">
          <cell r="A1892">
            <v>39283</v>
          </cell>
          <cell r="B1892" t="str">
            <v>DISTRIBUIDOR, PLASTICO, 2 SAIDAS, DN 32 X 16 MM, PARA CONEXAO COM CRIMPAGEM EM TUBO PEX</v>
          </cell>
          <cell r="C1892" t="str">
            <v xml:space="preserve">UN    </v>
          </cell>
          <cell r="D1892" t="str">
            <v>159,03</v>
          </cell>
        </row>
        <row r="1893">
          <cell r="A1893">
            <v>39284</v>
          </cell>
          <cell r="B1893" t="str">
            <v>DISTRIBUIDOR, PLASTICO, 2 SAIDAS, DN 32 X 20 MM, PARA CONEXAO COM CRIMPAGEM EM TUBO PEX</v>
          </cell>
          <cell r="C1893" t="str">
            <v xml:space="preserve">UN    </v>
          </cell>
          <cell r="D1893" t="str">
            <v>172,34</v>
          </cell>
        </row>
        <row r="1894">
          <cell r="A1894">
            <v>39285</v>
          </cell>
          <cell r="B1894" t="str">
            <v>DISTRIBUIDOR, PLASTICO, 2 SAIDAS, DN 32 X 25 MM, PARA CONEXAO COM CRIMPAGEM EM TUBO PEX</v>
          </cell>
          <cell r="C1894" t="str">
            <v xml:space="preserve">UN    </v>
          </cell>
          <cell r="D1894" t="str">
            <v>174,82</v>
          </cell>
        </row>
        <row r="1895">
          <cell r="A1895">
            <v>39286</v>
          </cell>
          <cell r="B1895" t="str">
            <v>DISTRIBUIDOR, PLASTICO, 3 SAIDAS, DN 32 X 16 MM, PARA CONEXAO COM CRIMPAGEM EM TUBO PEX</v>
          </cell>
          <cell r="C1895" t="str">
            <v xml:space="preserve">UN    </v>
          </cell>
          <cell r="D1895" t="str">
            <v>171,01</v>
          </cell>
        </row>
        <row r="1896">
          <cell r="A1896">
            <v>39287</v>
          </cell>
          <cell r="B1896" t="str">
            <v>DISTRIBUIDOR, PLASTICO, 3 SAIDAS, DN 32 X 20 MM, PARA CONEXAO COM CRIMPAGEM EM TUBO PEX</v>
          </cell>
          <cell r="C1896" t="str">
            <v xml:space="preserve">UN    </v>
          </cell>
          <cell r="D1896" t="str">
            <v>200,80</v>
          </cell>
        </row>
        <row r="1897">
          <cell r="A1897">
            <v>39288</v>
          </cell>
          <cell r="B1897" t="str">
            <v>DISTRIBUIDOR, PLASTICO, 3 SAIDAS, DN 32 X 25 MM, PARA CONEXAO COM CRIMPAGEM EM TUBO PEX</v>
          </cell>
          <cell r="C1897" t="str">
            <v xml:space="preserve">UN    </v>
          </cell>
          <cell r="D1897" t="str">
            <v>214,30</v>
          </cell>
        </row>
        <row r="1898">
          <cell r="A1898">
            <v>25976</v>
          </cell>
          <cell r="B1898" t="str">
            <v>DIVISORIA EM GRANITO, COM DUAS FACES POLIDAS, TIPO ANDORINHA/ QUARTZ/ CASTELO/ CORUMBA OU OUTROS EQUIVALENTES DA REGIAO, E=  *3,0* CM</v>
          </cell>
          <cell r="C1898" t="str">
            <v xml:space="preserve">M2    </v>
          </cell>
          <cell r="D1898" t="str">
            <v>267,67</v>
          </cell>
        </row>
        <row r="1899">
          <cell r="A1899">
            <v>10629</v>
          </cell>
          <cell r="B1899" t="str">
            <v>DIVISORIA EM MARMORE, COM DUAS FACES POLIDAS, BRANCO COMUM, E=  *3,0* CM</v>
          </cell>
          <cell r="C1899" t="str">
            <v xml:space="preserve">M2    </v>
          </cell>
          <cell r="D1899" t="str">
            <v>434,42</v>
          </cell>
        </row>
        <row r="1900">
          <cell r="A1900">
            <v>10698</v>
          </cell>
          <cell r="B1900" t="str">
            <v>DIVISORIA, PLACA  PRE-MOLDADA EM GRANILITE, MARMORITE OU GRANITINA,  E = *3 CM</v>
          </cell>
          <cell r="C1900" t="str">
            <v xml:space="preserve">M2    </v>
          </cell>
          <cell r="D1900" t="str">
            <v>166,43</v>
          </cell>
        </row>
        <row r="1901">
          <cell r="A1901">
            <v>40521</v>
          </cell>
          <cell r="B1901" t="str">
            <v>DOBRADEIRA ELETROMECANICA DE VERGALHAO, PARA ACO DE DIAMETRO ATE 1 1/2 "Â, MOTOR ELETRICO TRIFASICO, POTENCIA DE 3 HP ATE 5 HP</v>
          </cell>
          <cell r="C1901" t="str">
            <v xml:space="preserve">UN    </v>
          </cell>
          <cell r="D1901" t="str">
            <v>102.298,23</v>
          </cell>
        </row>
        <row r="1902">
          <cell r="A1902">
            <v>2432</v>
          </cell>
          <cell r="B1902" t="str">
            <v>DOBRADICA EM ACO/FERRO, 3 1/2" X  3", E= 1,9  A 2 MM, COM ANEL,  CROMADO OU ZINCADO, TAMPA BOLA, COM PARAFUSOS</v>
          </cell>
          <cell r="C1902" t="str">
            <v xml:space="preserve">UN    </v>
          </cell>
          <cell r="D1902" t="str">
            <v>24,44</v>
          </cell>
        </row>
        <row r="1903">
          <cell r="A1903">
            <v>2433</v>
          </cell>
          <cell r="B1903" t="str">
            <v>DOBRADICA EM ACO/FERRO, 3" X 2 1/2", E= 1,2 A 1,8 MM, SEM ANEL,  CROMADO OU ZINCADO, TAMPA CHATA, COM PARAFUSOS</v>
          </cell>
          <cell r="C1903" t="str">
            <v xml:space="preserve">UN    </v>
          </cell>
          <cell r="D1903" t="str">
            <v>8,28</v>
          </cell>
        </row>
        <row r="1904">
          <cell r="A1904">
            <v>2420</v>
          </cell>
          <cell r="B1904" t="str">
            <v>DOBRADICA EM ACO/FERRO, 3" X 2 1/2", E= 1,9 A 2 MM, SEM ANEL,  CROMADO OU ZINCADO, TAMPA BOLA, COM PARAFUSOS</v>
          </cell>
          <cell r="C1904" t="str">
            <v xml:space="preserve">UN    </v>
          </cell>
          <cell r="D1904" t="str">
            <v>14,22</v>
          </cell>
        </row>
        <row r="1905">
          <cell r="A1905">
            <v>11447</v>
          </cell>
          <cell r="B1905" t="str">
            <v>DOBRADICA EM LATAO, 3 " X 2 1/2 ", E= 1,9 A 2 MM, COM ANEL, CROMADO, TAMPA BOLA, COM PARAFUSOS</v>
          </cell>
          <cell r="C1905" t="str">
            <v xml:space="preserve">UN    </v>
          </cell>
          <cell r="D1905" t="str">
            <v>28,11</v>
          </cell>
        </row>
        <row r="1906">
          <cell r="A1906">
            <v>11451</v>
          </cell>
          <cell r="B1906" t="str">
            <v>DOBRADICA TIPO VAI-E-VEM EM ACO/FERRO, TAMANHO 3'', GALVANIZADO, COM PARAFUSOS</v>
          </cell>
          <cell r="C1906" t="str">
            <v xml:space="preserve">UN    </v>
          </cell>
          <cell r="D1906" t="str">
            <v>75,35</v>
          </cell>
        </row>
        <row r="1907">
          <cell r="A1907">
            <v>11116</v>
          </cell>
          <cell r="B1907" t="str">
            <v>DOMOS INDIVIDUAL EM ACRILICO BRANCO *95 X 95* CM, SEM INSTALACAO</v>
          </cell>
          <cell r="C1907" t="str">
            <v xml:space="preserve">UN    </v>
          </cell>
          <cell r="D1907" t="str">
            <v>496,91</v>
          </cell>
        </row>
        <row r="1908">
          <cell r="A1908">
            <v>38411</v>
          </cell>
          <cell r="B1908" t="str">
            <v>DOSADOR DE AREIA, CAPACIDADE DE *26* LITROS</v>
          </cell>
          <cell r="C1908" t="str">
            <v xml:space="preserve">UN    </v>
          </cell>
          <cell r="D1908" t="str">
            <v>1.248,18</v>
          </cell>
        </row>
        <row r="1909">
          <cell r="A1909">
            <v>1370</v>
          </cell>
          <cell r="B1909" t="str">
            <v>DUCHA HIGIENICA PLASTICA COM REGISTRO METALICO 1/2 "</v>
          </cell>
          <cell r="C1909" t="str">
            <v xml:space="preserve">UN    </v>
          </cell>
          <cell r="D1909" t="str">
            <v>91,17</v>
          </cell>
        </row>
        <row r="1910">
          <cell r="A1910">
            <v>38189</v>
          </cell>
          <cell r="B1910" t="str">
            <v>DUCHA METALICA DE PAREDE, ARTICULAVEL, COM BRACO/CANO, SEM DESVIADOR</v>
          </cell>
          <cell r="C1910" t="str">
            <v xml:space="preserve">UN    </v>
          </cell>
          <cell r="D1910" t="str">
            <v>168,94</v>
          </cell>
        </row>
        <row r="1911">
          <cell r="A1911">
            <v>38190</v>
          </cell>
          <cell r="B1911" t="str">
            <v>DUCHA METALICA DE PAREDE, ARTICULAVEL, COM DESVIADOR E DUCHA MANUAL</v>
          </cell>
          <cell r="C1911" t="str">
            <v xml:space="preserve">UN    </v>
          </cell>
          <cell r="D1911" t="str">
            <v>379,89</v>
          </cell>
        </row>
        <row r="1912">
          <cell r="A1912">
            <v>36516</v>
          </cell>
          <cell r="B1912" t="str">
            <v>DUMPER COM CAPACIDADE DE CARGA DE 1700 KG, PARTIDA ELETRICA, MOTOR DIESEL COM POTENCIA DE 16 CV</v>
          </cell>
          <cell r="C1912" t="str">
            <v xml:space="preserve">UN    </v>
          </cell>
          <cell r="D1912" t="str">
            <v>92.406,52</v>
          </cell>
        </row>
        <row r="1913">
          <cell r="A1913">
            <v>34777</v>
          </cell>
          <cell r="B1913" t="str">
            <v>ELEMENTO VAZADO CERAMICO DIAGONAL (TIPO FLOR/QUADRADO/XIS) 25 X 18 X 7 CM</v>
          </cell>
          <cell r="C1913" t="str">
            <v xml:space="preserve">UN    </v>
          </cell>
          <cell r="D1913" t="str">
            <v>2,93</v>
          </cell>
        </row>
        <row r="1914">
          <cell r="A1914">
            <v>7272</v>
          </cell>
          <cell r="B1914" t="str">
            <v>ELEMENTO VAZADO CERAMICO QUADRADO (RETO OU REDONDO), *7 A 9 X 20 X 20* CM (L X A X C)</v>
          </cell>
          <cell r="C1914" t="str">
            <v xml:space="preserve">UN    </v>
          </cell>
          <cell r="D1914" t="str">
            <v>2,47</v>
          </cell>
        </row>
        <row r="1915">
          <cell r="A1915">
            <v>10605</v>
          </cell>
          <cell r="B1915" t="str">
            <v>ELEMENTO VAZADO DE CONCRETO, QUADRICULADO, 1 FURO *10 X 10 X 10* CM</v>
          </cell>
          <cell r="C1915" t="str">
            <v xml:space="preserve">UN    </v>
          </cell>
          <cell r="D1915" t="str">
            <v>3,76</v>
          </cell>
        </row>
        <row r="1916">
          <cell r="A1916">
            <v>10604</v>
          </cell>
          <cell r="B1916" t="str">
            <v>ELEMENTO VAZADO DE CONCRETO, QUADRICULADO, 1 FURO *20 X 10 X 7* CM</v>
          </cell>
          <cell r="C1916" t="str">
            <v xml:space="preserve">UN    </v>
          </cell>
          <cell r="D1916" t="str">
            <v>8,77</v>
          </cell>
        </row>
        <row r="1917">
          <cell r="A1917">
            <v>672</v>
          </cell>
          <cell r="B1917" t="str">
            <v>ELEMENTO VAZADO DE CONCRETO, QUADRICULADO, 1 FURO *20 X 20 X 6,5* CM</v>
          </cell>
          <cell r="C1917" t="str">
            <v xml:space="preserve">UN    </v>
          </cell>
          <cell r="D1917" t="str">
            <v>12,06</v>
          </cell>
        </row>
        <row r="1918">
          <cell r="A1918">
            <v>668</v>
          </cell>
          <cell r="B1918" t="str">
            <v>ELEMENTO VAZADO DE CONCRETO, QUADRICULADO, 16 FUROS *29 X 29 X 6* CM</v>
          </cell>
          <cell r="C1918" t="str">
            <v xml:space="preserve">UN    </v>
          </cell>
          <cell r="D1918" t="str">
            <v>14,56</v>
          </cell>
        </row>
        <row r="1919">
          <cell r="A1919">
            <v>10578</v>
          </cell>
          <cell r="B1919" t="str">
            <v>ELEMENTO VAZADO DE CONCRETO, QUADRICULADO, 16 FUROS *33 X 33 X 10* CM</v>
          </cell>
          <cell r="C1919" t="str">
            <v xml:space="preserve">UN    </v>
          </cell>
          <cell r="D1919" t="str">
            <v>16,96</v>
          </cell>
        </row>
        <row r="1920">
          <cell r="A1920">
            <v>666</v>
          </cell>
          <cell r="B1920" t="str">
            <v>ELEMENTO VAZADO DE CONCRETO, QUADRICULADO, 16 FUROS *40 X 40 X 7* CM</v>
          </cell>
          <cell r="C1920" t="str">
            <v xml:space="preserve">UN    </v>
          </cell>
          <cell r="D1920" t="str">
            <v>18,86</v>
          </cell>
        </row>
        <row r="1921">
          <cell r="A1921">
            <v>665</v>
          </cell>
          <cell r="B1921" t="str">
            <v>ELEMENTO VAZADO DE CONCRETO, QUADRICULADO, 16 FUROS *50 X 50 X 7* CM</v>
          </cell>
          <cell r="C1921" t="str">
            <v xml:space="preserve">UN    </v>
          </cell>
          <cell r="D1921" t="str">
            <v>25,22</v>
          </cell>
        </row>
        <row r="1922">
          <cell r="A1922">
            <v>10577</v>
          </cell>
          <cell r="B1922" t="str">
            <v>ELEMENTO VAZADO DE CONCRETO, QUADRICULADO, 25 FUROS *50 X 50 X 5* CM</v>
          </cell>
          <cell r="C1922" t="str">
            <v xml:space="preserve">UN    </v>
          </cell>
          <cell r="D1922" t="str">
            <v>22,37</v>
          </cell>
        </row>
        <row r="1923">
          <cell r="A1923">
            <v>10583</v>
          </cell>
          <cell r="B1923" t="str">
            <v>ELEMENTO VAZADO DE CONCRETO, VENEZIANA *39 X 22 X 15* CM</v>
          </cell>
          <cell r="C1923" t="str">
            <v xml:space="preserve">UN    </v>
          </cell>
          <cell r="D1923" t="str">
            <v>11,62</v>
          </cell>
        </row>
        <row r="1924">
          <cell r="A1924">
            <v>10579</v>
          </cell>
          <cell r="B1924" t="str">
            <v>ELEMENTO VAZADO DE CONCRETO, VENEZIANA *39 X 29 X 10* CM</v>
          </cell>
          <cell r="C1924" t="str">
            <v xml:space="preserve">UN    </v>
          </cell>
          <cell r="D1924" t="str">
            <v>20,26</v>
          </cell>
        </row>
        <row r="1925">
          <cell r="A1925">
            <v>10582</v>
          </cell>
          <cell r="B1925" t="str">
            <v>ELEMENTO VAZADO DE CONCRETO, VENEZIANA *40 X 10 X 10* CM</v>
          </cell>
          <cell r="C1925" t="str">
            <v xml:space="preserve">UN    </v>
          </cell>
          <cell r="D1925" t="str">
            <v>10,23</v>
          </cell>
        </row>
        <row r="1926">
          <cell r="A1926">
            <v>2436</v>
          </cell>
          <cell r="B1926" t="str">
            <v>ELETRICISTA</v>
          </cell>
          <cell r="C1926" t="str">
            <v xml:space="preserve">H     </v>
          </cell>
          <cell r="D1926" t="str">
            <v>13,26</v>
          </cell>
        </row>
        <row r="1927">
          <cell r="A1927">
            <v>40918</v>
          </cell>
          <cell r="B1927" t="str">
            <v>ELETRICISTA (MENSALISTA)</v>
          </cell>
          <cell r="C1927" t="str">
            <v xml:space="preserve">MES   </v>
          </cell>
          <cell r="D1927" t="str">
            <v>2.310,04</v>
          </cell>
        </row>
        <row r="1928">
          <cell r="A1928">
            <v>2439</v>
          </cell>
          <cell r="B1928" t="str">
            <v>ELETRICISTA DE MANUTENCAO INDUSTRIAL</v>
          </cell>
          <cell r="C1928" t="str">
            <v xml:space="preserve">H     </v>
          </cell>
          <cell r="D1928" t="str">
            <v>13,26</v>
          </cell>
        </row>
        <row r="1929">
          <cell r="A1929">
            <v>40923</v>
          </cell>
          <cell r="B1929" t="str">
            <v>ELETRICISTA DE MANUTENCAO INDUSTRIAL (MENSALISTA)</v>
          </cell>
          <cell r="C1929" t="str">
            <v xml:space="preserve">MES   </v>
          </cell>
          <cell r="D1929" t="str">
            <v>2.310,04</v>
          </cell>
        </row>
        <row r="1930">
          <cell r="A1930">
            <v>10998</v>
          </cell>
          <cell r="B1930" t="str">
            <v>ELETRODO REVESTIDO AWS - E-6010, DIAMETRO IGUAL A 4,00 MM</v>
          </cell>
          <cell r="C1930" t="str">
            <v xml:space="preserve">KG    </v>
          </cell>
          <cell r="D1930" t="str">
            <v>26,20</v>
          </cell>
        </row>
        <row r="1931">
          <cell r="A1931">
            <v>11002</v>
          </cell>
          <cell r="B1931" t="str">
            <v>ELETRODO REVESTIDO AWS - E6013, DIAMETRO IGUAL A 2,50 MM</v>
          </cell>
          <cell r="C1931" t="str">
            <v xml:space="preserve">KG    </v>
          </cell>
          <cell r="D1931" t="str">
            <v>24,00</v>
          </cell>
        </row>
        <row r="1932">
          <cell r="A1932">
            <v>10999</v>
          </cell>
          <cell r="B1932" t="str">
            <v>ELETRODO REVESTIDO AWS - E6013, DIAMETRO IGUAL A 4,00 MM</v>
          </cell>
          <cell r="C1932" t="str">
            <v xml:space="preserve">KG    </v>
          </cell>
          <cell r="D1932" t="str">
            <v>23,06</v>
          </cell>
        </row>
        <row r="1933">
          <cell r="A1933">
            <v>10997</v>
          </cell>
          <cell r="B1933" t="str">
            <v>ELETRODO REVESTIDO AWS - E7018, DIAMETRO IGUAL A 4,00 MM</v>
          </cell>
          <cell r="C1933" t="str">
            <v xml:space="preserve">KG    </v>
          </cell>
          <cell r="D1933" t="str">
            <v>25,00</v>
          </cell>
        </row>
        <row r="1934">
          <cell r="A1934">
            <v>2685</v>
          </cell>
          <cell r="B1934" t="str">
            <v>ELETRODUTO DE PVC RIGIDO ROSCAVEL DE 1 ", SEM LUVA</v>
          </cell>
          <cell r="C1934" t="str">
            <v xml:space="preserve">M     </v>
          </cell>
          <cell r="D1934" t="str">
            <v>4,51</v>
          </cell>
        </row>
        <row r="1935">
          <cell r="A1935">
            <v>2680</v>
          </cell>
          <cell r="B1935" t="str">
            <v>ELETRODUTO DE PVC RIGIDO ROSCAVEL DE 1 1/2 ", SEM LUVA</v>
          </cell>
          <cell r="C1935" t="str">
            <v xml:space="preserve">M     </v>
          </cell>
          <cell r="D1935" t="str">
            <v>6,60</v>
          </cell>
        </row>
        <row r="1936">
          <cell r="A1936">
            <v>2684</v>
          </cell>
          <cell r="B1936" t="str">
            <v>ELETRODUTO DE PVC RIGIDO ROSCAVEL DE 1 1/4 ", SEM LUVA</v>
          </cell>
          <cell r="C1936" t="str">
            <v xml:space="preserve">M     </v>
          </cell>
          <cell r="D1936" t="str">
            <v>6,01</v>
          </cell>
        </row>
        <row r="1937">
          <cell r="A1937">
            <v>2673</v>
          </cell>
          <cell r="B1937" t="str">
            <v>ELETRODUTO DE PVC RIGIDO ROSCAVEL DE 1/2 ", SEM LUVA</v>
          </cell>
          <cell r="C1937" t="str">
            <v xml:space="preserve">M     </v>
          </cell>
          <cell r="D1937" t="str">
            <v>2,32</v>
          </cell>
        </row>
        <row r="1938">
          <cell r="A1938">
            <v>2681</v>
          </cell>
          <cell r="B1938" t="str">
            <v>ELETRODUTO DE PVC RIGIDO ROSCAVEL DE 2 ", SEM LUVA</v>
          </cell>
          <cell r="C1938" t="str">
            <v xml:space="preserve">M     </v>
          </cell>
          <cell r="D1938" t="str">
            <v>10,79</v>
          </cell>
        </row>
        <row r="1939">
          <cell r="A1939">
            <v>2682</v>
          </cell>
          <cell r="B1939" t="str">
            <v>ELETRODUTO DE PVC RIGIDO ROSCAVEL DE 2 1/2 ", SEM LUVA</v>
          </cell>
          <cell r="C1939" t="str">
            <v xml:space="preserve">M     </v>
          </cell>
          <cell r="D1939" t="str">
            <v>15,75</v>
          </cell>
        </row>
        <row r="1940">
          <cell r="A1940">
            <v>2686</v>
          </cell>
          <cell r="B1940" t="str">
            <v>ELETRODUTO DE PVC RIGIDO ROSCAVEL DE 3 ", SEM LUVA</v>
          </cell>
          <cell r="C1940" t="str">
            <v xml:space="preserve">M     </v>
          </cell>
          <cell r="D1940" t="str">
            <v>19,75</v>
          </cell>
        </row>
        <row r="1941">
          <cell r="A1941">
            <v>2674</v>
          </cell>
          <cell r="B1941" t="str">
            <v>ELETRODUTO DE PVC RIGIDO ROSCAVEL DE 3/4 ", SEM LUVA</v>
          </cell>
          <cell r="C1941" t="str">
            <v xml:space="preserve">M     </v>
          </cell>
          <cell r="D1941" t="str">
            <v>2,89</v>
          </cell>
        </row>
        <row r="1942">
          <cell r="A1942">
            <v>2683</v>
          </cell>
          <cell r="B1942" t="str">
            <v>ELETRODUTO DE PVC RIGIDO ROSCAVEL DE 4 ", SEM LUVA</v>
          </cell>
          <cell r="C1942" t="str">
            <v xml:space="preserve">M     </v>
          </cell>
          <cell r="D1942" t="str">
            <v>31,12</v>
          </cell>
        </row>
        <row r="1943">
          <cell r="A1943">
            <v>2676</v>
          </cell>
          <cell r="B1943" t="str">
            <v>ELETRODUTO DE PVC RIGIDO SOLDAVEL, CLASSE B, DE 20 MM</v>
          </cell>
          <cell r="C1943" t="str">
            <v xml:space="preserve">M     </v>
          </cell>
          <cell r="D1943" t="str">
            <v>1,35</v>
          </cell>
        </row>
        <row r="1944">
          <cell r="A1944">
            <v>2678</v>
          </cell>
          <cell r="B1944" t="str">
            <v>ELETRODUTO DE PVC RIGIDO SOLDAVEL, CLASSE B, DE 25 MM</v>
          </cell>
          <cell r="C1944" t="str">
            <v xml:space="preserve">M     </v>
          </cell>
          <cell r="D1944" t="str">
            <v>1,69</v>
          </cell>
        </row>
        <row r="1945">
          <cell r="A1945">
            <v>2679</v>
          </cell>
          <cell r="B1945" t="str">
            <v>ELETRODUTO DE PVC RIGIDO SOLDAVEL, CLASSE B, DE 32 MM</v>
          </cell>
          <cell r="C1945" t="str">
            <v xml:space="preserve">M     </v>
          </cell>
          <cell r="D1945" t="str">
            <v>2,60</v>
          </cell>
        </row>
        <row r="1946">
          <cell r="A1946">
            <v>12070</v>
          </cell>
          <cell r="B1946" t="str">
            <v>ELETRODUTO DE PVC RIGIDO SOLDAVEL, CLASSE B, DE 40 MM</v>
          </cell>
          <cell r="C1946" t="str">
            <v xml:space="preserve">M     </v>
          </cell>
          <cell r="D1946" t="str">
            <v>3,62</v>
          </cell>
        </row>
        <row r="1947">
          <cell r="A1947">
            <v>2675</v>
          </cell>
          <cell r="B1947" t="str">
            <v>ELETRODUTO DE PVC RIGIDO SOLDAVEL, CLASSE B, DE 50 MM</v>
          </cell>
          <cell r="C1947" t="str">
            <v xml:space="preserve">M     </v>
          </cell>
          <cell r="D1947" t="str">
            <v>4,71</v>
          </cell>
        </row>
        <row r="1948">
          <cell r="A1948">
            <v>12067</v>
          </cell>
          <cell r="B1948" t="str">
            <v>ELETRODUTO DE PVC RIGIDO SOLDAVEL, CLASSE B, DE 60 MM</v>
          </cell>
          <cell r="C1948" t="str">
            <v xml:space="preserve">M     </v>
          </cell>
          <cell r="D1948" t="str">
            <v>6,39</v>
          </cell>
        </row>
        <row r="1949">
          <cell r="A1949">
            <v>40401</v>
          </cell>
          <cell r="B1949" t="str">
            <v>ELETRODUTO FLEXIVEL PLANO EM PEAD, COR PRETA E LARANJA,  DIAMETRO 32 MM</v>
          </cell>
          <cell r="C1949" t="str">
            <v xml:space="preserve">M     </v>
          </cell>
          <cell r="D1949" t="str">
            <v>2,36</v>
          </cell>
        </row>
        <row r="1950">
          <cell r="A1950">
            <v>40402</v>
          </cell>
          <cell r="B1950" t="str">
            <v>ELETRODUTO FLEXIVEL PLANO EM PEAD, COR PRETA E LARANJA,  DIAMETRO 40 MM</v>
          </cell>
          <cell r="C1950" t="str">
            <v xml:space="preserve">M     </v>
          </cell>
          <cell r="D1950" t="str">
            <v>3,03</v>
          </cell>
        </row>
        <row r="1951">
          <cell r="A1951">
            <v>40400</v>
          </cell>
          <cell r="B1951" t="str">
            <v>ELETRODUTO FLEXIVEL PLANO EM PEAD, COR PRETA E LARANJA, DIAMETRO 25 MM</v>
          </cell>
          <cell r="C1951" t="str">
            <v xml:space="preserve">M     </v>
          </cell>
          <cell r="D1951" t="str">
            <v>1,60</v>
          </cell>
        </row>
        <row r="1952">
          <cell r="A1952">
            <v>2504</v>
          </cell>
          <cell r="B1952" t="str">
            <v>ELETRODUTO FLEXIVEL, EM ACO GALVANIZADO, REVESTIDO EXTERNAMENTE COM PVC PRETO, DIAMETRO EXTERNO DE 25 MM (3/4"), TIPO SEALTUBO</v>
          </cell>
          <cell r="C1952" t="str">
            <v xml:space="preserve">M     </v>
          </cell>
          <cell r="D1952" t="str">
            <v>11,06</v>
          </cell>
        </row>
        <row r="1953">
          <cell r="A1953">
            <v>2501</v>
          </cell>
          <cell r="B1953" t="str">
            <v>ELETRODUTO FLEXIVEL, EM ACO GALVANIZADO, REVESTIDO EXTERNAMENTE COM PVC PRETO, DIAMETRO EXTERNO DE 32 MM (1"), TIPO SEALTUBO</v>
          </cell>
          <cell r="C1953" t="str">
            <v xml:space="preserve">M     </v>
          </cell>
          <cell r="D1953" t="str">
            <v>14,51</v>
          </cell>
        </row>
        <row r="1954">
          <cell r="A1954">
            <v>2502</v>
          </cell>
          <cell r="B1954" t="str">
            <v>ELETRODUTO FLEXIVEL, EM ACO GALVANIZADO, REVESTIDO EXTERNAMENTE COM PVC PRETO, DIAMETRO EXTERNO DE 40 MM (1 1/4"), TIPO SEALTUBO</v>
          </cell>
          <cell r="C1954" t="str">
            <v xml:space="preserve">M     </v>
          </cell>
          <cell r="D1954" t="str">
            <v>21,89</v>
          </cell>
        </row>
        <row r="1955">
          <cell r="A1955">
            <v>2503</v>
          </cell>
          <cell r="B1955" t="str">
            <v>ELETRODUTO FLEXIVEL, EM ACO GALVANIZADO, REVESTIDO EXTERNAMENTE COM PVC PRETO, DIAMETRO EXTERNO DE 50 MM( 1 1/2"), TIPO SEALTUBO</v>
          </cell>
          <cell r="C1955" t="str">
            <v xml:space="preserve">M     </v>
          </cell>
          <cell r="D1955" t="str">
            <v>28,17</v>
          </cell>
        </row>
        <row r="1956">
          <cell r="A1956">
            <v>2500</v>
          </cell>
          <cell r="B1956" t="str">
            <v>ELETRODUTO FLEXIVEL, EM ACO GALVANIZADO, REVESTIDO EXTERNAMENTE COM PVC PRETO, DIAMETRO EXTERNO DE 60 MM (2"), TIPO SEALTUBO</v>
          </cell>
          <cell r="C1956" t="str">
            <v xml:space="preserve">M     </v>
          </cell>
          <cell r="D1956" t="str">
            <v>37,52</v>
          </cell>
        </row>
        <row r="1957">
          <cell r="A1957">
            <v>2505</v>
          </cell>
          <cell r="B1957" t="str">
            <v>ELETRODUTO FLEXIVEL, EM ACO GALVANIZADO, REVESTIDO EXTERNAMENTE COM PVC PRETO, DIAMETRO EXTERNO DE 75 MM (2 1/2"), TIPO SEALTUBO</v>
          </cell>
          <cell r="C1957" t="str">
            <v xml:space="preserve">M     </v>
          </cell>
          <cell r="D1957" t="str">
            <v>58,48</v>
          </cell>
        </row>
        <row r="1958">
          <cell r="A1958">
            <v>12056</v>
          </cell>
          <cell r="B1958" t="str">
            <v>ELETRODUTO FLEXIVEL, EM ACO, TIPO CONDUITE, DIAMETRO DE 1 1/2"</v>
          </cell>
          <cell r="C1958" t="str">
            <v xml:space="preserve">M     </v>
          </cell>
          <cell r="D1958" t="str">
            <v>23,63</v>
          </cell>
        </row>
        <row r="1959">
          <cell r="A1959">
            <v>12057</v>
          </cell>
          <cell r="B1959" t="str">
            <v>ELETRODUTO FLEXIVEL, EM ACO, TIPO CONDUITE, DIAMETRO DE 1 1/4"</v>
          </cell>
          <cell r="C1959" t="str">
            <v xml:space="preserve">M     </v>
          </cell>
          <cell r="D1959" t="str">
            <v>20,07</v>
          </cell>
        </row>
        <row r="1960">
          <cell r="A1960">
            <v>12059</v>
          </cell>
          <cell r="B1960" t="str">
            <v>ELETRODUTO FLEXIVEL, EM ACO, TIPO CONDUITE, DIAMETRO DE 1/2"</v>
          </cell>
          <cell r="C1960" t="str">
            <v xml:space="preserve">M     </v>
          </cell>
          <cell r="D1960" t="str">
            <v>7,04</v>
          </cell>
        </row>
        <row r="1961">
          <cell r="A1961">
            <v>12058</v>
          </cell>
          <cell r="B1961" t="str">
            <v>ELETRODUTO FLEXIVEL, EM ACO, TIPO CONDUITE, DIAMETRO DE 1"</v>
          </cell>
          <cell r="C1961" t="str">
            <v xml:space="preserve">M     </v>
          </cell>
          <cell r="D1961" t="str">
            <v>12,51</v>
          </cell>
        </row>
        <row r="1962">
          <cell r="A1962">
            <v>12060</v>
          </cell>
          <cell r="B1962" t="str">
            <v>ELETRODUTO FLEXIVEL, EM ACO, TIPO CONDUITE, DIAMETRO DE 2 1/2"</v>
          </cell>
          <cell r="C1962" t="str">
            <v xml:space="preserve">M     </v>
          </cell>
          <cell r="D1962" t="str">
            <v>52,15</v>
          </cell>
        </row>
        <row r="1963">
          <cell r="A1963">
            <v>12061</v>
          </cell>
          <cell r="B1963" t="str">
            <v>ELETRODUTO FLEXIVEL, EM ACO, TIPO CONDUITE, DIAMETRO DE 2"</v>
          </cell>
          <cell r="C1963" t="str">
            <v xml:space="preserve">M     </v>
          </cell>
          <cell r="D1963" t="str">
            <v>31,84</v>
          </cell>
        </row>
        <row r="1964">
          <cell r="A1964">
            <v>12062</v>
          </cell>
          <cell r="B1964" t="str">
            <v>ELETRODUTO FLEXIVEL, EM ACO, TIPO CONDUITE, DIAMETRO DE 3"</v>
          </cell>
          <cell r="C1964" t="str">
            <v xml:space="preserve">M     </v>
          </cell>
          <cell r="D1964" t="str">
            <v>58,72</v>
          </cell>
        </row>
        <row r="1965">
          <cell r="A1965">
            <v>21137</v>
          </cell>
          <cell r="B1965" t="str">
            <v>ELETRODUTO METALICO FLEXIVEL REVESTIDO COM PVC PRETO, DIAMETRO EXTERNO DE 15 MM (3/8"), TIPO COPEX</v>
          </cell>
          <cell r="C1965" t="str">
            <v xml:space="preserve">M     </v>
          </cell>
          <cell r="D1965" t="str">
            <v>10,20</v>
          </cell>
        </row>
        <row r="1966">
          <cell r="A1966">
            <v>2687</v>
          </cell>
          <cell r="B1966" t="str">
            <v>ELETRODUTO PVC FLEXIVEL CORRUGADO, COR AMARELA, DE 16 MM</v>
          </cell>
          <cell r="C1966" t="str">
            <v xml:space="preserve">M     </v>
          </cell>
          <cell r="D1966" t="str">
            <v>1,17</v>
          </cell>
        </row>
        <row r="1967">
          <cell r="A1967">
            <v>2689</v>
          </cell>
          <cell r="B1967" t="str">
            <v>ELETRODUTO PVC FLEXIVEL CORRUGADO, COR AMARELA, DE 20 MM</v>
          </cell>
          <cell r="C1967" t="str">
            <v xml:space="preserve">M     </v>
          </cell>
          <cell r="D1967" t="str">
            <v>1,40</v>
          </cell>
        </row>
        <row r="1968">
          <cell r="A1968">
            <v>2688</v>
          </cell>
          <cell r="B1968" t="str">
            <v>ELETRODUTO PVC FLEXIVEL CORRUGADO, COR AMARELA, DE 25 MM</v>
          </cell>
          <cell r="C1968" t="str">
            <v xml:space="preserve">M     </v>
          </cell>
          <cell r="D1968" t="str">
            <v>1,52</v>
          </cell>
        </row>
        <row r="1969">
          <cell r="A1969">
            <v>2690</v>
          </cell>
          <cell r="B1969" t="str">
            <v>ELETRODUTO PVC FLEXIVEL CORRUGADO, COR AMARELA, DE 32 MM</v>
          </cell>
          <cell r="C1969" t="str">
            <v xml:space="preserve">M     </v>
          </cell>
          <cell r="D1969" t="str">
            <v>2,60</v>
          </cell>
        </row>
        <row r="1970">
          <cell r="A1970">
            <v>39243</v>
          </cell>
          <cell r="B1970" t="str">
            <v>ELETRODUTO PVC FLEXIVEL CORRUGADO, REFORCADO, COR LARANJA, DE 20 MM, PARA LAJES E PISOS</v>
          </cell>
          <cell r="C1970" t="str">
            <v xml:space="preserve">M     </v>
          </cell>
          <cell r="D1970" t="str">
            <v>1,71</v>
          </cell>
        </row>
        <row r="1971">
          <cell r="A1971">
            <v>39244</v>
          </cell>
          <cell r="B1971" t="str">
            <v>ELETRODUTO PVC FLEXIVEL CORRUGADO, REFORCADO, COR LARANJA, DE 25 MM, PARA LAJES E PISOS</v>
          </cell>
          <cell r="C1971" t="str">
            <v xml:space="preserve">M     </v>
          </cell>
          <cell r="D1971" t="str">
            <v>2,31</v>
          </cell>
        </row>
        <row r="1972">
          <cell r="A1972">
            <v>39245</v>
          </cell>
          <cell r="B1972" t="str">
            <v>ELETRODUTO PVC FLEXIVEL CORRUGADO, REFORCADO, COR LARANJA, DE 32 MM, PARA LAJES E PISOS</v>
          </cell>
          <cell r="C1972" t="str">
            <v xml:space="preserve">M     </v>
          </cell>
          <cell r="D1972" t="str">
            <v>4,45</v>
          </cell>
        </row>
        <row r="1973">
          <cell r="A1973">
            <v>39254</v>
          </cell>
          <cell r="B1973" t="str">
            <v>ELETRODUTO/CONDULETE DE PVC RIGIDO, LISO, COR CINZA, DE 1/2", PARA INSTALACOES APARENTES (NBR 5410)</v>
          </cell>
          <cell r="C1973" t="str">
            <v xml:space="preserve">M     </v>
          </cell>
          <cell r="D1973" t="str">
            <v>6,66</v>
          </cell>
        </row>
        <row r="1974">
          <cell r="A1974">
            <v>39255</v>
          </cell>
          <cell r="B1974" t="str">
            <v>ELETRODUTO/CONDULETE DE PVC RIGIDO, LISO, COR CINZA, DE 1", PARA INSTALACOES APARENTES (NBR 5410)</v>
          </cell>
          <cell r="C1974" t="str">
            <v xml:space="preserve">M     </v>
          </cell>
          <cell r="D1974" t="str">
            <v>12,33</v>
          </cell>
        </row>
        <row r="1975">
          <cell r="A1975">
            <v>39253</v>
          </cell>
          <cell r="B1975" t="str">
            <v>ELETRODUTO/CONDULETE DE PVC RIGIDO, LISO, COR CINZA, DE 3/4", PARA INSTALACOES APARENTES (NBR 5410)</v>
          </cell>
          <cell r="C1975" t="str">
            <v xml:space="preserve">M     </v>
          </cell>
          <cell r="D1975" t="str">
            <v>8,49</v>
          </cell>
        </row>
        <row r="1976">
          <cell r="A1976">
            <v>2446</v>
          </cell>
          <cell r="B1976" t="str">
            <v>ELETRODUTO/DUTO PEAD FLEXIVEL PAREDE SIMPLES, CORRUGACAO HELICOIDAL, COR PRETA, SEM ROSCA, DE 2",  PARA CABEAMENTO SUBTERRANEO (NBR 15715)</v>
          </cell>
          <cell r="C1976" t="str">
            <v xml:space="preserve">M     </v>
          </cell>
          <cell r="D1976" t="str">
            <v>5,90</v>
          </cell>
        </row>
        <row r="1977">
          <cell r="A1977">
            <v>2442</v>
          </cell>
          <cell r="B1977" t="str">
            <v>ELETRODUTO/DUTO PEAD FLEXIVEL PAREDE SIMPLES, CORRUGACAO HELICOIDAL, COR PRETA, SEM ROSCA, DE 3",  PARA CABEAMENTO SUBTERRANEO (NBR 15715)</v>
          </cell>
          <cell r="C1977" t="str">
            <v xml:space="preserve">M     </v>
          </cell>
          <cell r="D1977" t="str">
            <v>8,26</v>
          </cell>
        </row>
        <row r="1978">
          <cell r="A1978">
            <v>39246</v>
          </cell>
          <cell r="B1978" t="str">
            <v>ELETRODUTODUTO PEAD FLEXIVEL PAREDE SIMPLES, CORRUGACAO HELICOIDAL, COR PRETA, SEM ROSCA, DE 1 1/2",  PARA CABEAMENTO SUBTERRANEO (NBR 15715)</v>
          </cell>
          <cell r="C1978" t="str">
            <v xml:space="preserve">M     </v>
          </cell>
          <cell r="D1978" t="str">
            <v>4,11</v>
          </cell>
        </row>
        <row r="1979">
          <cell r="A1979">
            <v>39247</v>
          </cell>
          <cell r="B1979" t="str">
            <v>ELETRODUTODUTO PEAD FLEXIVEL PAREDE SIMPLES, CORRUGACAO HELICOIDAL, COR PRETA, SEM ROSCA, DE 1 1/4",  PARA CABEAMENTO SUBTERRANEO (NBR 15715)</v>
          </cell>
          <cell r="C1979" t="str">
            <v xml:space="preserve">M     </v>
          </cell>
          <cell r="D1979" t="str">
            <v>3,58</v>
          </cell>
        </row>
        <row r="1980">
          <cell r="A1980">
            <v>39248</v>
          </cell>
          <cell r="B1980" t="str">
            <v>ELETRODUTODUTO PEAD FLEXIVEL PAREDE SIMPLES, CORRUGACAO HELICOIDAL, COR PRETA, SEM ROSCA, DE 4",  PARA CABEAMENTO SUBTERRANEO (NBR 15715)</v>
          </cell>
          <cell r="C1980" t="str">
            <v xml:space="preserve">M     </v>
          </cell>
          <cell r="D1980" t="str">
            <v>11,52</v>
          </cell>
        </row>
        <row r="1981">
          <cell r="A1981">
            <v>2438</v>
          </cell>
          <cell r="B1981" t="str">
            <v>ELETROTECNICO</v>
          </cell>
          <cell r="C1981" t="str">
            <v xml:space="preserve">H     </v>
          </cell>
          <cell r="D1981" t="str">
            <v>15,28</v>
          </cell>
        </row>
        <row r="1982">
          <cell r="A1982">
            <v>40922</v>
          </cell>
          <cell r="B1982" t="str">
            <v>ELETROTECNICO (MENSALISTA)</v>
          </cell>
          <cell r="C1982" t="str">
            <v xml:space="preserve">MES   </v>
          </cell>
          <cell r="D1982" t="str">
            <v>2.663,86</v>
          </cell>
        </row>
        <row r="1983">
          <cell r="A1983">
            <v>36486</v>
          </cell>
          <cell r="B1983" t="str">
            <v>ELEVADOR DE CARGA A CABO, CABINE SEMI FECHADA 2,0 X 1,5 X 2,0 M, CAPACIDADE DE CARGA 1000 KG, TORRE  2,38 X 2,21 X 15 M, GUINCHO DE EMBREAGEM, FREIO DE SEGURANCA, LIMITADOR DE VELOCIDADE E CANCELA</v>
          </cell>
          <cell r="C1983" t="str">
            <v xml:space="preserve">UN    </v>
          </cell>
          <cell r="D1983" t="str">
            <v>45.931,11</v>
          </cell>
        </row>
        <row r="1984">
          <cell r="A1984">
            <v>37777</v>
          </cell>
          <cell r="B1984" t="str">
            <v>ELEVADOR DE CREMALHEIRA CABINE FECHADA 1,5 X 2,5 X 2,35 M (UMA POR TORRE), CAPACIDADE DE CARGA 1200 KG (15 PESSOAS), TORRE  24 M (16 MODULOS), FREIO DE SEGURANCA, LIMITADOR DE CARGA</v>
          </cell>
          <cell r="C1984" t="str">
            <v xml:space="preserve">UN    </v>
          </cell>
          <cell r="D1984" t="str">
            <v>216.242,81</v>
          </cell>
        </row>
        <row r="1985">
          <cell r="A1985">
            <v>12624</v>
          </cell>
          <cell r="B1985" t="str">
            <v>EMENDA PARA CALHA PLUVIAL, PVC, DIAMETRO ENTRE 119 E 170 MM, PARA DRENAGEM PREDIAL</v>
          </cell>
          <cell r="C1985" t="str">
            <v xml:space="preserve">UN    </v>
          </cell>
          <cell r="D1985" t="str">
            <v>11,13</v>
          </cell>
        </row>
        <row r="1986">
          <cell r="A1986">
            <v>517</v>
          </cell>
          <cell r="B1986" t="str">
            <v>EMULSAO ASFALTICA ANIONICA</v>
          </cell>
          <cell r="C1986" t="str">
            <v xml:space="preserve">L     </v>
          </cell>
          <cell r="D1986" t="str">
            <v>6,64</v>
          </cell>
        </row>
        <row r="1987">
          <cell r="A1987">
            <v>41904</v>
          </cell>
          <cell r="B1987" t="str">
            <v>EMULSAO ASFALTICA CATIONICA RL-1C PARA USO EM PAVIMENTACAO ASFALTICA (COLETADO CAIXA NA ANP ACRESCIDO DE ICMS)</v>
          </cell>
          <cell r="C1987" t="str">
            <v xml:space="preserve">T     </v>
          </cell>
          <cell r="D1987" t="str">
            <v>2.524,48</v>
          </cell>
        </row>
        <row r="1988">
          <cell r="A1988">
            <v>41905</v>
          </cell>
          <cell r="B1988" t="str">
            <v>EMULSAO ASFALTICA CATIONICA RR-1C PARA USO EM PAVIMENTACAO ASFALTICA (COLETADO CAIXA NA ANP ACRESCIDO DE ICMS)</v>
          </cell>
          <cell r="C1988" t="str">
            <v xml:space="preserve">KG    </v>
          </cell>
          <cell r="D1988" t="str">
            <v>2,52</v>
          </cell>
        </row>
        <row r="1989">
          <cell r="A1989">
            <v>41903</v>
          </cell>
          <cell r="B1989" t="str">
            <v>EMULSAO ASFALTICA CATIONICA RR-2C PARA USO EM PAVIMENTACAO ASFALTICA (COLETADO CAIXA NA ANP ACRESCIDO DE ICMS)</v>
          </cell>
          <cell r="C1989" t="str">
            <v xml:space="preserve">KG    </v>
          </cell>
          <cell r="D1989" t="str">
            <v>2,93</v>
          </cell>
        </row>
        <row r="1990">
          <cell r="A1990">
            <v>37534</v>
          </cell>
          <cell r="B1990" t="str">
            <v>EMULSAO EXPLOSIVA EM CARTUCHOS DE 1" X 12", DENSIDADE 1.15 G/CM3, INICIACAO ESPOLETA N. 8 / CORDEL</v>
          </cell>
          <cell r="C1990" t="str">
            <v xml:space="preserve">KG    </v>
          </cell>
          <cell r="D1990" t="str">
            <v>20,16</v>
          </cell>
        </row>
        <row r="1991">
          <cell r="A1991">
            <v>37535</v>
          </cell>
          <cell r="B1991" t="str">
            <v>EMULSAO EXPLOSIVA EM CARTUCHOS DE 1" X 24", DENSIDADE 1.15 G/CM3, INICIACAO ESPOLETA N. 8 / CORDEL</v>
          </cell>
          <cell r="C1991" t="str">
            <v xml:space="preserve">KG    </v>
          </cell>
          <cell r="D1991" t="str">
            <v>20,16</v>
          </cell>
        </row>
        <row r="1992">
          <cell r="A1992">
            <v>37533</v>
          </cell>
          <cell r="B1992" t="str">
            <v>EMULSAO EXPLOSIVA EM CARTUCHOS DE 1" X 8", DENSIDADE 1.15 G/CM3, INICIACAO ESPOLETA N. 8 / CORDEL</v>
          </cell>
          <cell r="C1992" t="str">
            <v xml:space="preserve">KG    </v>
          </cell>
          <cell r="D1992" t="str">
            <v>20,16</v>
          </cell>
        </row>
        <row r="1993">
          <cell r="A1993">
            <v>37537</v>
          </cell>
          <cell r="B1993" t="str">
            <v>EMULSAO EXPLOSIVA EM CARTUCHOS DE 2 1/2" X 24", DENSIDADE 1.15 G/CM3, INICIACAO ESPOLETA N. 8 / CORDEL</v>
          </cell>
          <cell r="C1993" t="str">
            <v xml:space="preserve">KG    </v>
          </cell>
          <cell r="D1993" t="str">
            <v>15,26</v>
          </cell>
        </row>
        <row r="1994">
          <cell r="A1994">
            <v>37536</v>
          </cell>
          <cell r="B1994" t="str">
            <v>EMULSAO EXPLOSIVA EM CARTUCHOS DE 2 1/4" X 24", DENSIDADE 1.15 G/CM3, INICIACAO ESPOLETA N. 8 / CORDEL</v>
          </cell>
          <cell r="C1994" t="str">
            <v xml:space="preserve">KG    </v>
          </cell>
          <cell r="D1994" t="str">
            <v>15,26</v>
          </cell>
        </row>
        <row r="1995">
          <cell r="A1995">
            <v>37532</v>
          </cell>
          <cell r="B1995" t="str">
            <v>EMULSAO EXPLOSIVA EM CARTUCHOS DE 2" X 24", DENSIDADE 1.15 G/CM3, INICIACAO ESPOLETA N. 8 / CORDEL</v>
          </cell>
          <cell r="C1995" t="str">
            <v xml:space="preserve">KG    </v>
          </cell>
          <cell r="D1995" t="str">
            <v>15,26</v>
          </cell>
        </row>
        <row r="1996">
          <cell r="A1996">
            <v>2696</v>
          </cell>
          <cell r="B1996" t="str">
            <v>ENCANADOR OU BOMBEIRO HIDRAULICO</v>
          </cell>
          <cell r="C1996" t="str">
            <v xml:space="preserve">H     </v>
          </cell>
          <cell r="D1996" t="str">
            <v>13,26</v>
          </cell>
        </row>
        <row r="1997">
          <cell r="A1997">
            <v>40928</v>
          </cell>
          <cell r="B1997" t="str">
            <v>ENCANADOR OU BOMBEIRO HIDRAULICO (MENSALISTA)</v>
          </cell>
          <cell r="C1997" t="str">
            <v xml:space="preserve">MES   </v>
          </cell>
          <cell r="D1997" t="str">
            <v>2.310,04</v>
          </cell>
        </row>
        <row r="1998">
          <cell r="A1998">
            <v>4083</v>
          </cell>
          <cell r="B1998" t="str">
            <v>ENCARREGADO GERAL DE OBRAS</v>
          </cell>
          <cell r="C1998" t="str">
            <v xml:space="preserve">H     </v>
          </cell>
          <cell r="D1998" t="str">
            <v>14,70</v>
          </cell>
        </row>
        <row r="1999">
          <cell r="A1999">
            <v>40818</v>
          </cell>
          <cell r="B1999" t="str">
            <v>ENCARREGADO GERAL DE OBRAS (MENSALISTA)</v>
          </cell>
          <cell r="C1999" t="str">
            <v xml:space="preserve">MES   </v>
          </cell>
          <cell r="D1999" t="str">
            <v>2.560,56</v>
          </cell>
        </row>
        <row r="2000">
          <cell r="A2000">
            <v>43146</v>
          </cell>
          <cell r="B2000" t="str">
            <v>ENDURECEDOR MINERAL DE BASE CIMENTICIA PARA PISO DE CONCRETO</v>
          </cell>
          <cell r="C2000" t="str">
            <v xml:space="preserve">KG    </v>
          </cell>
          <cell r="D2000" t="str">
            <v>8,81</v>
          </cell>
        </row>
        <row r="2001">
          <cell r="A2001">
            <v>2705</v>
          </cell>
          <cell r="B2001" t="str">
            <v>ENERGIA ELETRICA ATE 2000 KWH INDUSTRIAL, SEM DEMANDA</v>
          </cell>
          <cell r="C2001" t="str">
            <v xml:space="preserve">KW/H  </v>
          </cell>
          <cell r="D2001" t="str">
            <v>0,98</v>
          </cell>
        </row>
        <row r="2002">
          <cell r="A2002">
            <v>14250</v>
          </cell>
          <cell r="B2002" t="str">
            <v>ENERGIA ELETRICA COMERCIAL, BAIXA TENSAO, RELATIVA AO CONSUMO DE ATE 100 KWH, INCLUINDO ICMS, PIS/PASEP E COFINS</v>
          </cell>
          <cell r="C2002" t="str">
            <v xml:space="preserve">KW/H  </v>
          </cell>
          <cell r="D2002" t="str">
            <v>1,00</v>
          </cell>
        </row>
        <row r="2003">
          <cell r="A2003">
            <v>11683</v>
          </cell>
          <cell r="B2003" t="str">
            <v>ENGATE / RABICHO FLEXIVEL INOX 1/2 " X 30 CM</v>
          </cell>
          <cell r="C2003" t="str">
            <v xml:space="preserve">UN    </v>
          </cell>
          <cell r="D2003" t="str">
            <v>35,31</v>
          </cell>
        </row>
        <row r="2004">
          <cell r="A2004">
            <v>11684</v>
          </cell>
          <cell r="B2004" t="str">
            <v>ENGATE / RABICHO FLEXIVEL INOX 1/2 " X 40 CM</v>
          </cell>
          <cell r="C2004" t="str">
            <v xml:space="preserve">UN    </v>
          </cell>
          <cell r="D2004" t="str">
            <v>38,65</v>
          </cell>
        </row>
        <row r="2005">
          <cell r="A2005">
            <v>6141</v>
          </cell>
          <cell r="B2005" t="str">
            <v>ENGATE/RABICHO FLEXIVEL PLASTICO (PVC OU ABS) BRANCO 1/2 " X 30 CM</v>
          </cell>
          <cell r="C2005" t="str">
            <v xml:space="preserve">UN    </v>
          </cell>
          <cell r="D2005" t="str">
            <v>3,60</v>
          </cell>
        </row>
        <row r="2006">
          <cell r="A2006">
            <v>11681</v>
          </cell>
          <cell r="B2006" t="str">
            <v>ENGATE/RABICHO FLEXIVEL PLASTICO (PVC OU ABS) BRANCO 1/2 " X 40 CM</v>
          </cell>
          <cell r="C2006" t="str">
            <v xml:space="preserve">UN    </v>
          </cell>
          <cell r="D2006" t="str">
            <v>5,91</v>
          </cell>
        </row>
        <row r="2007">
          <cell r="A2007">
            <v>2706</v>
          </cell>
          <cell r="B2007" t="str">
            <v>ENGENHEIRO CIVIL DE OBRA JUNIOR</v>
          </cell>
          <cell r="C2007" t="str">
            <v xml:space="preserve">H     </v>
          </cell>
          <cell r="D2007" t="str">
            <v>79,43</v>
          </cell>
        </row>
        <row r="2008">
          <cell r="A2008">
            <v>40811</v>
          </cell>
          <cell r="B2008" t="str">
            <v>ENGENHEIRO CIVIL DE OBRA JUNIOR (MENSALISTA)</v>
          </cell>
          <cell r="C2008" t="str">
            <v xml:space="preserve">MES   </v>
          </cell>
          <cell r="D2008" t="str">
            <v>13.827,71</v>
          </cell>
        </row>
        <row r="2009">
          <cell r="A2009">
            <v>2707</v>
          </cell>
          <cell r="B2009" t="str">
            <v>ENGENHEIRO CIVIL DE OBRA PLENO</v>
          </cell>
          <cell r="C2009" t="str">
            <v xml:space="preserve">H     </v>
          </cell>
          <cell r="D2009" t="str">
            <v>90,40</v>
          </cell>
        </row>
        <row r="2010">
          <cell r="A2010">
            <v>40813</v>
          </cell>
          <cell r="B2010" t="str">
            <v>ENGENHEIRO CIVIL DE OBRA PLENO (MENSALISTA)</v>
          </cell>
          <cell r="C2010" t="str">
            <v xml:space="preserve">MES   </v>
          </cell>
          <cell r="D2010" t="str">
            <v>15.738,77</v>
          </cell>
        </row>
        <row r="2011">
          <cell r="A2011">
            <v>2708</v>
          </cell>
          <cell r="B2011" t="str">
            <v>ENGENHEIRO CIVIL DE OBRA SENIOR</v>
          </cell>
          <cell r="C2011" t="str">
            <v xml:space="preserve">H     </v>
          </cell>
          <cell r="D2011" t="str">
            <v>123,57</v>
          </cell>
        </row>
        <row r="2012">
          <cell r="A2012">
            <v>40814</v>
          </cell>
          <cell r="B2012" t="str">
            <v>ENGENHEIRO CIVIL DE OBRA SENIOR (MENSALISTA)</v>
          </cell>
          <cell r="C2012" t="str">
            <v xml:space="preserve">MES   </v>
          </cell>
          <cell r="D2012" t="str">
            <v>21.514,49</v>
          </cell>
        </row>
        <row r="2013">
          <cell r="A2013">
            <v>34779</v>
          </cell>
          <cell r="B2013" t="str">
            <v>ENGENHEIRO CIVIL JUNIOR</v>
          </cell>
          <cell r="C2013" t="str">
            <v xml:space="preserve">H     </v>
          </cell>
          <cell r="D2013" t="str">
            <v>80,59</v>
          </cell>
        </row>
        <row r="2014">
          <cell r="A2014">
            <v>40936</v>
          </cell>
          <cell r="B2014" t="str">
            <v>ENGENHEIRO CIVIL JUNIOR (MENSALISTA)</v>
          </cell>
          <cell r="C2014" t="str">
            <v xml:space="preserve">MES   </v>
          </cell>
          <cell r="D2014" t="str">
            <v>14.029,43</v>
          </cell>
        </row>
        <row r="2015">
          <cell r="A2015">
            <v>34780</v>
          </cell>
          <cell r="B2015" t="str">
            <v>ENGENHEIRO CIVIL PLENO</v>
          </cell>
          <cell r="C2015" t="str">
            <v xml:space="preserve">H     </v>
          </cell>
          <cell r="D2015" t="str">
            <v>90,90</v>
          </cell>
        </row>
        <row r="2016">
          <cell r="A2016">
            <v>40937</v>
          </cell>
          <cell r="B2016" t="str">
            <v>ENGENHEIRO CIVIL PLENO (MENSALISTA)</v>
          </cell>
          <cell r="C2016" t="str">
            <v xml:space="preserve">MES   </v>
          </cell>
          <cell r="D2016" t="str">
            <v>15.827,97</v>
          </cell>
        </row>
        <row r="2017">
          <cell r="A2017">
            <v>34782</v>
          </cell>
          <cell r="B2017" t="str">
            <v>ENGENHEIRO CIVIL SENIOR</v>
          </cell>
          <cell r="C2017" t="str">
            <v xml:space="preserve">H     </v>
          </cell>
          <cell r="D2017" t="str">
            <v>124,58</v>
          </cell>
        </row>
        <row r="2018">
          <cell r="A2018">
            <v>40938</v>
          </cell>
          <cell r="B2018" t="str">
            <v>ENGENHEIRO CIVIL SENIOR (MENSALISTA)</v>
          </cell>
          <cell r="C2018" t="str">
            <v xml:space="preserve">MES   </v>
          </cell>
          <cell r="D2018" t="str">
            <v>21.690,73</v>
          </cell>
        </row>
        <row r="2019">
          <cell r="A2019">
            <v>34783</v>
          </cell>
          <cell r="B2019" t="str">
            <v>ENGENHEIRO ELETRICISTA</v>
          </cell>
          <cell r="C2019" t="str">
            <v xml:space="preserve">H     </v>
          </cell>
          <cell r="D2019" t="str">
            <v>115,20</v>
          </cell>
        </row>
        <row r="2020">
          <cell r="A2020">
            <v>40939</v>
          </cell>
          <cell r="B2020" t="str">
            <v>ENGENHEIRO ELETRICISTA (MENSALISTA)</v>
          </cell>
          <cell r="C2020" t="str">
            <v xml:space="preserve">MES   </v>
          </cell>
          <cell r="D2020" t="str">
            <v>20.055,42</v>
          </cell>
        </row>
        <row r="2021">
          <cell r="A2021">
            <v>34785</v>
          </cell>
          <cell r="B2021" t="str">
            <v>ENGENHEIRO SANITARISTA</v>
          </cell>
          <cell r="C2021" t="str">
            <v xml:space="preserve">H     </v>
          </cell>
          <cell r="D2021" t="str">
            <v>112,51</v>
          </cell>
        </row>
        <row r="2022">
          <cell r="A2022">
            <v>40940</v>
          </cell>
          <cell r="B2022" t="str">
            <v>ENGENHEIRO SANITARISTA (MENSALISTA)</v>
          </cell>
          <cell r="C2022" t="str">
            <v xml:space="preserve">MES   </v>
          </cell>
          <cell r="D2022" t="str">
            <v>19.589,25</v>
          </cell>
        </row>
        <row r="2023">
          <cell r="A2023">
            <v>38403</v>
          </cell>
          <cell r="B2023" t="str">
            <v>ENXADA ESTREITA *25 X 23* CM COM CABO</v>
          </cell>
          <cell r="C2023" t="str">
            <v xml:space="preserve">UN    </v>
          </cell>
          <cell r="D2023" t="str">
            <v>42,24</v>
          </cell>
        </row>
        <row r="2024">
          <cell r="A2024">
            <v>43482</v>
          </cell>
          <cell r="B2024" t="str">
            <v>EPI - FAMILIA ALMOXARIFE - HORISTA (ENCARGOS COMPLEMENTARES - COLETADO CAIXA)</v>
          </cell>
          <cell r="C2024" t="str">
            <v xml:space="preserve">H     </v>
          </cell>
          <cell r="D2024" t="str">
            <v>0,58</v>
          </cell>
        </row>
        <row r="2025">
          <cell r="A2025">
            <v>43494</v>
          </cell>
          <cell r="B2025" t="str">
            <v>EPI - FAMILIA ALMOXARIFE - MENSALISTA (ENCARGOS COMPLEMENTARES - COLETADO CAIXA)</v>
          </cell>
          <cell r="C2025" t="str">
            <v xml:space="preserve">MES   </v>
          </cell>
          <cell r="D2025" t="str">
            <v>108,80</v>
          </cell>
        </row>
        <row r="2026">
          <cell r="A2026">
            <v>43483</v>
          </cell>
          <cell r="B2026" t="str">
            <v>EPI - FAMILIA CARPINTEIRO DE FORMAS - HORISTA (ENCARGOS COMPLEMENTARES - COLETADO CAIXA)</v>
          </cell>
          <cell r="C2026" t="str">
            <v xml:space="preserve">H     </v>
          </cell>
          <cell r="D2026" t="str">
            <v>1,05</v>
          </cell>
        </row>
        <row r="2027">
          <cell r="A2027">
            <v>43495</v>
          </cell>
          <cell r="B2027" t="str">
            <v>EPI - FAMILIA CARPINTEIRO DE FORMAS - MENSALISTA (ENCARGOS COMPLEMENTARES - COLETADO CAIXA)</v>
          </cell>
          <cell r="C2027" t="str">
            <v xml:space="preserve">MES   </v>
          </cell>
          <cell r="D2027" t="str">
            <v>197,14</v>
          </cell>
        </row>
        <row r="2028">
          <cell r="A2028">
            <v>43484</v>
          </cell>
          <cell r="B2028" t="str">
            <v>EPI - FAMILIA ELETRICISTA - HORISTA (ENCARGOS COMPLEMENTARES - COLETADO CAIXA)</v>
          </cell>
          <cell r="C2028" t="str">
            <v xml:space="preserve">H     </v>
          </cell>
          <cell r="D2028" t="str">
            <v>0,91</v>
          </cell>
        </row>
        <row r="2029">
          <cell r="A2029">
            <v>43496</v>
          </cell>
          <cell r="B2029" t="str">
            <v>EPI - FAMILIA ELETRICISTA - MENSALISTA (ENCARGOS COMPLEMENTARES - COLETADO CAIXA)</v>
          </cell>
          <cell r="C2029" t="str">
            <v xml:space="preserve">MES   </v>
          </cell>
          <cell r="D2029" t="str">
            <v>171,87</v>
          </cell>
        </row>
        <row r="2030">
          <cell r="A2030">
            <v>43485</v>
          </cell>
          <cell r="B2030" t="str">
            <v>EPI - FAMILIA ENCANADOR - HORISTA (ENCARGOS COMPLEMENTARES - COLETADO CAIXA)</v>
          </cell>
          <cell r="C2030" t="str">
            <v xml:space="preserve">H     </v>
          </cell>
          <cell r="D2030" t="str">
            <v>0,80</v>
          </cell>
        </row>
        <row r="2031">
          <cell r="A2031">
            <v>43497</v>
          </cell>
          <cell r="B2031" t="str">
            <v>EPI - FAMILIA ENCANADOR - MENSALISTA (ENCARGOS COMPLEMENTARES - COLETADO CAIXA)</v>
          </cell>
          <cell r="C2031" t="str">
            <v xml:space="preserve">MES   </v>
          </cell>
          <cell r="D2031" t="str">
            <v>151,31</v>
          </cell>
        </row>
        <row r="2032">
          <cell r="A2032">
            <v>43487</v>
          </cell>
          <cell r="B2032" t="str">
            <v>EPI - FAMILIA ENCARREGADO GERAL - HORISTA (ENCARGOS COMPLEMENTARES - COLETADO CAIXA)</v>
          </cell>
          <cell r="C2032" t="str">
            <v xml:space="preserve">H     </v>
          </cell>
          <cell r="D2032" t="str">
            <v>0,94</v>
          </cell>
        </row>
        <row r="2033">
          <cell r="A2033">
            <v>43499</v>
          </cell>
          <cell r="B2033" t="str">
            <v>EPI - FAMILIA ENCARREGADO GERAL - MENSALISTA (ENCARGOS COMPLEMENTARES - COLETADO CAIXA)</v>
          </cell>
          <cell r="C2033" t="str">
            <v xml:space="preserve">MES   </v>
          </cell>
          <cell r="D2033" t="str">
            <v>177,24</v>
          </cell>
        </row>
        <row r="2034">
          <cell r="A2034">
            <v>43486</v>
          </cell>
          <cell r="B2034" t="str">
            <v>EPI - FAMILIA ENGENHEIRO CIVIL - HORISTA (ENCARGOS COMPLEMENTARES - COLETADO CAIXA)</v>
          </cell>
          <cell r="C2034" t="str">
            <v xml:space="preserve">H     </v>
          </cell>
          <cell r="D2034" t="str">
            <v>0,55</v>
          </cell>
        </row>
        <row r="2035">
          <cell r="A2035">
            <v>43498</v>
          </cell>
          <cell r="B2035" t="str">
            <v>EPI - FAMILIA ENGENHEIRO CIVIL - MENSALISTA (ENCARGOS COMPLEMENTARES - COLETADO CAIXA)</v>
          </cell>
          <cell r="C2035" t="str">
            <v xml:space="preserve">MES   </v>
          </cell>
          <cell r="D2035" t="str">
            <v>103,22</v>
          </cell>
        </row>
        <row r="2036">
          <cell r="A2036">
            <v>43488</v>
          </cell>
          <cell r="B2036" t="str">
            <v>EPI - FAMILIA OPERADOR ESCAVADEIRA - HORISTA (ENCARGOS COMPLEMENTARES - COLETADO CAIXA)</v>
          </cell>
          <cell r="C2036" t="str">
            <v xml:space="preserve">H     </v>
          </cell>
          <cell r="D2036" t="str">
            <v>0,63</v>
          </cell>
        </row>
        <row r="2037">
          <cell r="A2037">
            <v>43500</v>
          </cell>
          <cell r="B2037" t="str">
            <v>EPI - FAMILIA OPERADOR ESCAVADEIRA - MENSALISTA (ENCARGOS COMPLEMENTARES - COLETADO CAIXA)</v>
          </cell>
          <cell r="C2037" t="str">
            <v xml:space="preserve">MES   </v>
          </cell>
          <cell r="D2037" t="str">
            <v>119,49</v>
          </cell>
        </row>
        <row r="2038">
          <cell r="A2038">
            <v>43489</v>
          </cell>
          <cell r="B2038" t="str">
            <v>EPI - FAMILIA PEDREIRO - HORISTA (ENCARGOS COMPLEMENTARES - COLETADO CAIXA)</v>
          </cell>
          <cell r="C2038" t="str">
            <v xml:space="preserve">H     </v>
          </cell>
          <cell r="D2038" t="str">
            <v>0,95</v>
          </cell>
        </row>
        <row r="2039">
          <cell r="A2039">
            <v>43501</v>
          </cell>
          <cell r="B2039" t="str">
            <v>EPI - FAMILIA PEDREIRO - MENSALISTA (ENCARGOS COMPLEMENTARES - COLETADO CAIXA)</v>
          </cell>
          <cell r="C2039" t="str">
            <v xml:space="preserve">MES   </v>
          </cell>
          <cell r="D2039" t="str">
            <v>178,44</v>
          </cell>
        </row>
        <row r="2040">
          <cell r="A2040">
            <v>43490</v>
          </cell>
          <cell r="B2040" t="str">
            <v>EPI - FAMILIA PINTOR - HORISTA (ENCARGOS COMPLEMENTARES - COLETADO CAIXA)</v>
          </cell>
          <cell r="C2040" t="str">
            <v xml:space="preserve">H     </v>
          </cell>
          <cell r="D2040" t="str">
            <v>1,33</v>
          </cell>
        </row>
        <row r="2041">
          <cell r="A2041">
            <v>43502</v>
          </cell>
          <cell r="B2041" t="str">
            <v>EPI - FAMILIA PINTOR - MENSALISTA (ENCARGOS COMPLEMENTARES - COLETADO CAIXA)</v>
          </cell>
          <cell r="C2041" t="str">
            <v xml:space="preserve">MES   </v>
          </cell>
          <cell r="D2041" t="str">
            <v>250,26</v>
          </cell>
        </row>
        <row r="2042">
          <cell r="A2042">
            <v>43491</v>
          </cell>
          <cell r="B2042" t="str">
            <v>EPI - FAMILIA SERVENTE - HORISTA (ENCARGOS COMPLEMENTARES - COLETADO CAIXA)</v>
          </cell>
          <cell r="C2042" t="str">
            <v xml:space="preserve">H     </v>
          </cell>
          <cell r="D2042" t="str">
            <v>1,01</v>
          </cell>
        </row>
        <row r="2043">
          <cell r="A2043">
            <v>43503</v>
          </cell>
          <cell r="B2043" t="str">
            <v>EPI - FAMILIA SERVENTE - MENSALISTA (ENCARGOS COMPLEMENTARES - COLETADO CAIXA)</v>
          </cell>
          <cell r="C2043" t="str">
            <v xml:space="preserve">MES   </v>
          </cell>
          <cell r="D2043" t="str">
            <v>191,25</v>
          </cell>
        </row>
        <row r="2044">
          <cell r="A2044">
            <v>43492</v>
          </cell>
          <cell r="B2044" t="str">
            <v>EPI - FAMILIA SOLDADOR - HORISTA (ENCARGOS COMPLEMENTARES - COLETADO CAIXA)</v>
          </cell>
          <cell r="C2044" t="str">
            <v xml:space="preserve">H     </v>
          </cell>
          <cell r="D2044" t="str">
            <v>1,30</v>
          </cell>
        </row>
        <row r="2045">
          <cell r="A2045">
            <v>43504</v>
          </cell>
          <cell r="B2045" t="str">
            <v>EPI - FAMILIA SOLDADOR - MENSALISTA (ENCARGOS COMPLEMENTARES - COLETADO CAIXA)</v>
          </cell>
          <cell r="C2045" t="str">
            <v xml:space="preserve">MES   </v>
          </cell>
          <cell r="D2045" t="str">
            <v>244,54</v>
          </cell>
        </row>
        <row r="2046">
          <cell r="A2046">
            <v>43493</v>
          </cell>
          <cell r="B2046" t="str">
            <v>EPI - FAMILIA TOPOGRAFO - HORISTA (ENCARGOS COMPLEMENTARES - COLETADO CAIXA)</v>
          </cell>
          <cell r="C2046" t="str">
            <v xml:space="preserve">H     </v>
          </cell>
          <cell r="D2046" t="str">
            <v>0,52</v>
          </cell>
        </row>
        <row r="2047">
          <cell r="A2047">
            <v>43505</v>
          </cell>
          <cell r="B2047" t="str">
            <v>EPI - FAMILIA TOPOGRAFO - MENSALISTA (ENCARGOS COMPLEMENTARES - COLETADO CAIXA)</v>
          </cell>
          <cell r="C2047" t="str">
            <v xml:space="preserve">MES   </v>
          </cell>
          <cell r="D2047" t="str">
            <v>98,01</v>
          </cell>
        </row>
        <row r="2048">
          <cell r="A2048">
            <v>37774</v>
          </cell>
          <cell r="B2048" t="str">
            <v>EQUIPAMENTO DE LIMPEZA COMBINADO (VACUO/ALTA PRESSAO) 95% VACUO, TANQUE 7000 L, BOMBA 140 KGF/CM2 66 L/MIN COM MOTOR INDEPENDENTE A DIESEL DE 60 CV (INCLUI MONTAGEM, NAO INCLUI CAMINHAO)</v>
          </cell>
          <cell r="C2048" t="str">
            <v xml:space="preserve">UN    </v>
          </cell>
          <cell r="D2048" t="str">
            <v>229.881,24</v>
          </cell>
        </row>
        <row r="2049">
          <cell r="A2049">
            <v>38630</v>
          </cell>
          <cell r="B2049" t="str">
            <v>EQUIPAMENTO PARA DEMARCACAO DE FAIXAS DE TRAFEGO A FRIO, A SER MONTADO SOBRE CAMINHAO DE PBT MINIMO DE 9 T E DISTANCIA MINIMA ENTRE EIXOS DE 4,3 M, CAPACIDADE PARA 800 L DE TINTA (INCLUI MONTAGEM, NAO INCLUI CAMINHAO)</v>
          </cell>
          <cell r="C2049" t="str">
            <v xml:space="preserve">UN    </v>
          </cell>
          <cell r="D2049" t="str">
            <v>1.504.453,12</v>
          </cell>
        </row>
        <row r="2050">
          <cell r="A2050">
            <v>38629</v>
          </cell>
          <cell r="B2050" t="str">
            <v>EQUIPAMENTO PARA DEMARCACAO DE FAIXAS DE TRAFEGO A QUENTE, A SER MONTADO SOBRE CAMINHAO DE PBT MINIMO DE 17 T E DISTANCIA MINIMA ENTRE EIXOS DE 5,2 M, CAPACIDADE PARA 1.000 KG DE MATERIAL TERMOPLASTICO (INCLUI MONTAGEM, NAO INCLUI CAMINHAO E NEM COMPRESSOR DE AR)</v>
          </cell>
          <cell r="C2050" t="str">
            <v xml:space="preserve">UN    </v>
          </cell>
          <cell r="D2050" t="str">
            <v>2.239.453,12</v>
          </cell>
        </row>
        <row r="2051">
          <cell r="A2051">
            <v>38476</v>
          </cell>
          <cell r="B2051" t="str">
            <v>ESCADA DUPLA DE ABRIR EM ALUMINIO, MODELO PINTOR, 8 DEGRAUS</v>
          </cell>
          <cell r="C2051" t="str">
            <v xml:space="preserve">UN    </v>
          </cell>
          <cell r="D2051" t="str">
            <v>317,44</v>
          </cell>
        </row>
        <row r="2052">
          <cell r="A2052">
            <v>38477</v>
          </cell>
          <cell r="B2052" t="str">
            <v>ESCADA EXTENSIVEL EM ALUMINIO COM 6,00 M ESTENDIDA</v>
          </cell>
          <cell r="C2052" t="str">
            <v xml:space="preserve">UN    </v>
          </cell>
          <cell r="D2052" t="str">
            <v>899,00</v>
          </cell>
        </row>
        <row r="2053">
          <cell r="A2053">
            <v>40635</v>
          </cell>
          <cell r="B2053" t="str">
            <v>ESCAVADEIRA HIDRAULICA SOBRE ESTEIRA, COM GARRA GIRATORIA DE MANDIBULAS, PESO OPERACIONAL ENTRE 22,00 E 25,50 TON, POTENCIA LIQUIDA ENTRE 150 E 160 HP</v>
          </cell>
          <cell r="C2053" t="str">
            <v xml:space="preserve">UN    </v>
          </cell>
          <cell r="D2053" t="str">
            <v>586.265,00</v>
          </cell>
        </row>
        <row r="2054">
          <cell r="A2054">
            <v>36483</v>
          </cell>
          <cell r="B2054" t="str">
            <v>ESCAVADEIRA HIDRAULICA SOBRE ESTEIRAS CACAMBA 0,40 A 1,20 M3, PESO OPERACIONAL 21,19 T, POTENCIA LIQUIDA 173 HP</v>
          </cell>
          <cell r="C2054" t="str">
            <v xml:space="preserve">UN    </v>
          </cell>
          <cell r="D2054" t="str">
            <v>531.250,00</v>
          </cell>
        </row>
        <row r="2055">
          <cell r="A2055">
            <v>14525</v>
          </cell>
          <cell r="B2055" t="str">
            <v>ESCAVADEIRA HIDRAULICA SOBRE ESTEIRAS COM CACAMBA DE 1,20 M3, PESO OPERACIONAL 21 T, POTENCIA BRUTA 155 HP</v>
          </cell>
          <cell r="C2055" t="str">
            <v xml:space="preserve">UN    </v>
          </cell>
          <cell r="D2055" t="str">
            <v>556.250,00</v>
          </cell>
        </row>
        <row r="2056">
          <cell r="A2056">
            <v>36482</v>
          </cell>
          <cell r="B2056" t="str">
            <v>ESCAVADEIRA HIDRAULICA SOBRE ESTEIRAS, CACAMBA  0,80 M3, PESO OPERACIONAL 17,8 T, POTENCIA LIQUIDA 110 HP</v>
          </cell>
          <cell r="C2056" t="str">
            <v xml:space="preserve">UN    </v>
          </cell>
          <cell r="D2056" t="str">
            <v>477.061,85</v>
          </cell>
        </row>
        <row r="2057">
          <cell r="A2057">
            <v>36408</v>
          </cell>
          <cell r="B2057" t="str">
            <v>ESCAVADEIRA HIDRAULICA SOBRE ESTEIRAS, CACAMBA 0,4 A 1,70 M3, PESO OPERACIONAL 23,2 T, POTENCIA BRUTA 183 HP</v>
          </cell>
          <cell r="C2057" t="str">
            <v xml:space="preserve">UN    </v>
          </cell>
          <cell r="D2057" t="str">
            <v>570.000,00</v>
          </cell>
        </row>
        <row r="2058">
          <cell r="A2058">
            <v>2723</v>
          </cell>
          <cell r="B2058" t="str">
            <v>ESCAVADEIRA HIDRAULICA SOBRE ESTEIRAS, CACAMBA 0,62M3, PESO OPERACIONAL 12,61T, POTENCIA LIQUIDA 95HP</v>
          </cell>
          <cell r="C2058" t="str">
            <v xml:space="preserve">UN    </v>
          </cell>
          <cell r="D2058" t="str">
            <v>437.500,00</v>
          </cell>
        </row>
        <row r="2059">
          <cell r="A2059">
            <v>36481</v>
          </cell>
          <cell r="B2059" t="str">
            <v>ESCAVADEIRA HIDRAULICA SOBRE ESTEIRAS, CACAMBA 0,80 A 1,30 M3, PESO OPERACIONAL 22,18 T, POTENCIA LIQUIDA 170 HP</v>
          </cell>
          <cell r="C2059" t="str">
            <v xml:space="preserve">UN    </v>
          </cell>
          <cell r="D2059" t="str">
            <v>521.875,00</v>
          </cell>
        </row>
        <row r="2060">
          <cell r="A2060">
            <v>10685</v>
          </cell>
          <cell r="B2060" t="str">
            <v>ESCAVADEIRA HIDRAULICA SOBRE ESTEIRAS, CACAMBA 0,80M3, PESO OPERACIONAL 17T, POTENCIA BRUTA 111HP</v>
          </cell>
          <cell r="C2060" t="str">
            <v xml:space="preserve">UN    </v>
          </cell>
          <cell r="D2060" t="str">
            <v>500.000,00</v>
          </cell>
        </row>
        <row r="2061">
          <cell r="A2061">
            <v>40636</v>
          </cell>
          <cell r="B2061" t="str">
            <v>ESCAVADEIRA HIDRAULICA SOBRE ESTEIRAS, CAPACIDADE DA CACAMBA ENTRE 1,20 E 1,50 M3, PESO OPERACIONAL ENTRE 20,00 E 22,00 TON, POTENCIA LIQUIDA ENTRE 150 E 155 HP, EQUIPADA COM CLAMSHELL</v>
          </cell>
          <cell r="C2061" t="str">
            <v xml:space="preserve">UN    </v>
          </cell>
          <cell r="D2061" t="str">
            <v>564.390,00</v>
          </cell>
        </row>
        <row r="2062">
          <cell r="A2062">
            <v>4111</v>
          </cell>
          <cell r="B2062" t="str">
            <v>ESCORA PRE-MOLDADA EM CONCRETO, *10 X 10* CM, H = 2,30M</v>
          </cell>
          <cell r="C2062" t="str">
            <v xml:space="preserve">UN    </v>
          </cell>
          <cell r="D2062" t="str">
            <v>35,74</v>
          </cell>
        </row>
        <row r="2063">
          <cell r="A2063">
            <v>26021</v>
          </cell>
          <cell r="B2063" t="str">
            <v>ESCOVA CIRCULAR EM ACO LATONADO, 6 X 1 " (DIAMETRO X ESPESSURA), FURO DE 1 1/4 ", FIO ONDULADO *0,30* MM</v>
          </cell>
          <cell r="C2063" t="str">
            <v xml:space="preserve">UN    </v>
          </cell>
          <cell r="D2063" t="str">
            <v>35,94</v>
          </cell>
        </row>
        <row r="2064">
          <cell r="A2064">
            <v>12</v>
          </cell>
          <cell r="B2064" t="str">
            <v>ESCOVA DE ACO, COM CABO, *4  X 15* FILEIRAS DE CERDAS</v>
          </cell>
          <cell r="C2064" t="str">
            <v xml:space="preserve">UN    </v>
          </cell>
          <cell r="D2064" t="str">
            <v>7,04</v>
          </cell>
        </row>
        <row r="2065">
          <cell r="A2065">
            <v>37554</v>
          </cell>
          <cell r="B2065" t="str">
            <v>ESGUICHO JATO REGULAVEL, TIPO ELKHART, ENGATE RAPIDO 1 1/2", PARA COMBATE A INCENDIO</v>
          </cell>
          <cell r="C2065" t="str">
            <v xml:space="preserve">UN    </v>
          </cell>
          <cell r="D2065" t="str">
            <v>174,68</v>
          </cell>
        </row>
        <row r="2066">
          <cell r="A2066">
            <v>37555</v>
          </cell>
          <cell r="B2066" t="str">
            <v>ESGUICHO JATO REGULAVEL, TIPO ELKHART, ENGATE RAPIDO 2 1/2", PARA COMBATE A INCENDIO</v>
          </cell>
          <cell r="C2066" t="str">
            <v xml:space="preserve">UN    </v>
          </cell>
          <cell r="D2066" t="str">
            <v>212,49</v>
          </cell>
        </row>
        <row r="2067">
          <cell r="A2067">
            <v>10902</v>
          </cell>
          <cell r="B2067" t="str">
            <v>ESGUICHO TIPO JATO SOLIDO, EM LATAO, ENGATE RAPIDO 1 1/2" X 13 MM, PARA MANGUEIRA EM INSTALACAO PREDIAL COMBATE A INCENDIO</v>
          </cell>
          <cell r="C2067" t="str">
            <v xml:space="preserve">UN    </v>
          </cell>
          <cell r="D2067" t="str">
            <v>53,32</v>
          </cell>
        </row>
        <row r="2068">
          <cell r="A2068">
            <v>20965</v>
          </cell>
          <cell r="B2068" t="str">
            <v>ESGUICHO TIPO JATO SOLIDO, EM LATAO, ENGATE RAPIDO 1 1/2" X 16 MM, PARA MANGUEIRA EM INSTALACAO PREDIAL COMBATE A INCENDIO</v>
          </cell>
          <cell r="C2068" t="str">
            <v xml:space="preserve">UN    </v>
          </cell>
          <cell r="D2068" t="str">
            <v>53,81</v>
          </cell>
        </row>
        <row r="2069">
          <cell r="A2069">
            <v>20966</v>
          </cell>
          <cell r="B2069" t="str">
            <v>ESGUICHO TIPO JATO SOLIDO, EM LATAO, ENGATE RAPIDO 1 1/2" X 19 MM, PARA MANGUEIRA EM INSTALACAO PREDIAL COMBATE A INCENDIO</v>
          </cell>
          <cell r="C2069" t="str">
            <v xml:space="preserve">UN    </v>
          </cell>
          <cell r="D2069" t="str">
            <v>57,94</v>
          </cell>
        </row>
        <row r="2070">
          <cell r="A2070">
            <v>10903</v>
          </cell>
          <cell r="B2070" t="str">
            <v>ESGUICHO TIPO JATO SOLIDO, EM LATAO, ENGATE RAPIDO 2 1/2" X 13 MM, PARA MANGUEIRA EM INSTALACAO PREDIAL COMBATE A INCENDIO</v>
          </cell>
          <cell r="C2070" t="str">
            <v xml:space="preserve">UN    </v>
          </cell>
          <cell r="D2070" t="str">
            <v>87,83</v>
          </cell>
        </row>
        <row r="2071">
          <cell r="A2071">
            <v>20967</v>
          </cell>
          <cell r="B2071" t="str">
            <v>ESGUICHO TIPO JATO SOLIDO, EM LATAO, ENGATE RAPIDO 2 1/2" X 16 MM, PARA MANGUEIRA EM INSTALACAO PREDIAL COMBATE A INCENDIO</v>
          </cell>
          <cell r="C2071" t="str">
            <v xml:space="preserve">UN    </v>
          </cell>
          <cell r="D2071" t="str">
            <v>87,83</v>
          </cell>
        </row>
        <row r="2072">
          <cell r="A2072">
            <v>20968</v>
          </cell>
          <cell r="B2072" t="str">
            <v>ESGUICHO TIPO JATO SOLIDO, EM LATAO, ENGATE RAPIDO 2 1/2" X 19 MM, PARA MANGUEIRA EM INSTALACAO PREDIAL COMBATE A INCENDIO</v>
          </cell>
          <cell r="C2072" t="str">
            <v xml:space="preserve">UN    </v>
          </cell>
          <cell r="D2072" t="str">
            <v>96,33</v>
          </cell>
        </row>
        <row r="2073">
          <cell r="A2073">
            <v>11359</v>
          </cell>
          <cell r="B2073" t="str">
            <v>ESMERILHADEIRA ANGULAR ELETRICA, DIAMETRO DO DISCO 7 '' (180 MM), ROTACAO 8500 RPM, POTENCIA 2400 W</v>
          </cell>
          <cell r="C2073" t="str">
            <v xml:space="preserve">UN    </v>
          </cell>
          <cell r="D2073" t="str">
            <v>847,50</v>
          </cell>
        </row>
        <row r="2074">
          <cell r="A2074">
            <v>39017</v>
          </cell>
          <cell r="B2074" t="str">
            <v>ESPACADOR / DISTANCIADOR CIRCULAR COM ENTRADA LATERAL, EM PLASTICO, PARA VERGALHAO *4,2 A 12,5* MM, COBRIMENTO 20 MM</v>
          </cell>
          <cell r="C2074" t="str">
            <v xml:space="preserve">UN    </v>
          </cell>
          <cell r="D2074" t="str">
            <v>0,18</v>
          </cell>
        </row>
        <row r="2075">
          <cell r="A2075">
            <v>39315</v>
          </cell>
          <cell r="B2075" t="str">
            <v>ESPACADOR / DISTANCIADOR TIPO GARRA DUPLA, EM PLASTICO, COBRIMENTO *20* MM, PARA FERRAGENS DE LAJES E FUNDO DE VIGAS</v>
          </cell>
          <cell r="C2075" t="str">
            <v xml:space="preserve">UN    </v>
          </cell>
          <cell r="D2075" t="str">
            <v>0,29</v>
          </cell>
        </row>
        <row r="2076">
          <cell r="A2076">
            <v>39016</v>
          </cell>
          <cell r="B2076" t="str">
            <v>ESPACADOR / DISTANCIADOR TIPO PINO EM PLASTICO, PARA VERGALHAO ATE 10 MM, PARA APOIO DE ARMADURA</v>
          </cell>
          <cell r="C2076" t="str">
            <v xml:space="preserve">UN    </v>
          </cell>
          <cell r="D2076" t="str">
            <v>0,29</v>
          </cell>
        </row>
        <row r="2077">
          <cell r="A2077">
            <v>40432</v>
          </cell>
          <cell r="B2077" t="str">
            <v>ESPACADOR / SEPARADOR DE BARRA , METALICO, TIPO CARAMBOLA, PARA TIRANTES, 25 X 84 MM</v>
          </cell>
          <cell r="C2077" t="str">
            <v xml:space="preserve">UN    </v>
          </cell>
          <cell r="D2077" t="str">
            <v>2,28</v>
          </cell>
        </row>
        <row r="2078">
          <cell r="A2078">
            <v>39481</v>
          </cell>
          <cell r="B2078" t="str">
            <v>ESPACADOR OU DISTANCIADOR, EM PLASTICO, TIPO APOIO DE CORDOALHA (CARANGUEJO), PARA ARMADURA NEGATIVA E PROTENSAO, COBRIMENTO 50 MM</v>
          </cell>
          <cell r="C2078" t="str">
            <v xml:space="preserve">UN    </v>
          </cell>
          <cell r="D2078" t="str">
            <v>1,43</v>
          </cell>
        </row>
        <row r="2079">
          <cell r="A2079">
            <v>40433</v>
          </cell>
          <cell r="B2079" t="str">
            <v>ESPACADOR/SEPARADOR DE CORDOALHA TIPO DISCO 12 FUROS DE 14 MM, PARA TIRANTES</v>
          </cell>
          <cell r="C2079" t="str">
            <v xml:space="preserve">UN    </v>
          </cell>
          <cell r="D2079" t="str">
            <v>1,26</v>
          </cell>
        </row>
        <row r="2080">
          <cell r="A2080">
            <v>20219</v>
          </cell>
          <cell r="B2080" t="str">
            <v>ESPARGIDOR DE ASFALTO PRESSURIZADO, REBOCAVEL, TANQUE DE 2500 L, PNEUMATICO,  COM MOTOR A GASOLINA 3,4HP</v>
          </cell>
          <cell r="C2080" t="str">
            <v xml:space="preserve">UN    </v>
          </cell>
          <cell r="D2080" t="str">
            <v>83.700,00</v>
          </cell>
        </row>
        <row r="2081">
          <cell r="A2081">
            <v>36484</v>
          </cell>
          <cell r="B2081" t="str">
            <v>ESPARGIDOR DE ASFALTO PRESSURIZADO, TANQUE 6 M3 COM ISOLACAO TERMICA, AQUECIDO COM 2 MACARICOS, COM BARRA ESPARGIDORA 3,60 M, A SER MONTADO SOBRE CAMINHAO</v>
          </cell>
          <cell r="C2081" t="str">
            <v xml:space="preserve">UN    </v>
          </cell>
          <cell r="D2081" t="str">
            <v>177.679,85</v>
          </cell>
        </row>
        <row r="2082">
          <cell r="A2082">
            <v>38367</v>
          </cell>
          <cell r="B2082" t="str">
            <v>ESPATULA DE ACO INOX COM CABO DE MADEIRA, LARGURA 8 CM</v>
          </cell>
          <cell r="C2082" t="str">
            <v xml:space="preserve">UN    </v>
          </cell>
          <cell r="D2082" t="str">
            <v>17,05</v>
          </cell>
        </row>
        <row r="2083">
          <cell r="A2083">
            <v>38368</v>
          </cell>
          <cell r="B2083" t="str">
            <v>ESPATULA DE PLASTICO LISA, LARGURA 10 CM</v>
          </cell>
          <cell r="C2083" t="str">
            <v xml:space="preserve">UN    </v>
          </cell>
          <cell r="D2083" t="str">
            <v>7,12</v>
          </cell>
        </row>
        <row r="2084">
          <cell r="A2084">
            <v>38091</v>
          </cell>
          <cell r="B2084" t="str">
            <v>ESPELHO / PLACA CEGA 4" X 2", PARA INSTALACAO DE TOMADAS E INTERRUPTORES</v>
          </cell>
          <cell r="C2084" t="str">
            <v xml:space="preserve">UN    </v>
          </cell>
          <cell r="D2084" t="str">
            <v>2,21</v>
          </cell>
        </row>
        <row r="2085">
          <cell r="A2085">
            <v>38095</v>
          </cell>
          <cell r="B2085" t="str">
            <v>ESPELHO / PLACA CEGA 4" X 4", PARA INSTALACAO DE TOMADAS E INTERRUPTORES</v>
          </cell>
          <cell r="C2085" t="str">
            <v xml:space="preserve">UN    </v>
          </cell>
          <cell r="D2085" t="str">
            <v>4,69</v>
          </cell>
        </row>
        <row r="2086">
          <cell r="A2086">
            <v>38092</v>
          </cell>
          <cell r="B2086" t="str">
            <v>ESPELHO / PLACA DE 1 POSTO 4" X 2", PARA INSTALACAO DE TOMADAS E INTERRUPTORES</v>
          </cell>
          <cell r="C2086" t="str">
            <v xml:space="preserve">UN    </v>
          </cell>
          <cell r="D2086" t="str">
            <v>2,10</v>
          </cell>
        </row>
        <row r="2087">
          <cell r="A2087">
            <v>38093</v>
          </cell>
          <cell r="B2087" t="str">
            <v>ESPELHO / PLACA DE 2 POSTOS 4" X 2", PARA INSTALACAO DE TOMADAS E INTERRUPTORES</v>
          </cell>
          <cell r="C2087" t="str">
            <v xml:space="preserve">UN    </v>
          </cell>
          <cell r="D2087" t="str">
            <v>2,17</v>
          </cell>
        </row>
        <row r="2088">
          <cell r="A2088">
            <v>38096</v>
          </cell>
          <cell r="B2088" t="str">
            <v>ESPELHO / PLACA DE 2 POSTOS 4" X 4", PARA INSTALACAO DE TOMADAS E INTERRUPTORES</v>
          </cell>
          <cell r="C2088" t="str">
            <v xml:space="preserve">UN    </v>
          </cell>
          <cell r="D2088" t="str">
            <v>5,04</v>
          </cell>
        </row>
        <row r="2089">
          <cell r="A2089">
            <v>38094</v>
          </cell>
          <cell r="B2089" t="str">
            <v>ESPELHO / PLACA DE 3 POSTOS 4" X 2", PARA INSTALACAO DE TOMADAS E INTERRUPTORES</v>
          </cell>
          <cell r="C2089" t="str">
            <v xml:space="preserve">UN    </v>
          </cell>
          <cell r="D2089" t="str">
            <v>2,66</v>
          </cell>
        </row>
        <row r="2090">
          <cell r="A2090">
            <v>38097</v>
          </cell>
          <cell r="B2090" t="str">
            <v>ESPELHO / PLACA DE 4 POSTOS 4" X 4", PARA INSTALACAO DE TOMADAS E INTERRUPTORES</v>
          </cell>
          <cell r="C2090" t="str">
            <v xml:space="preserve">UN    </v>
          </cell>
          <cell r="D2090" t="str">
            <v>5,40</v>
          </cell>
        </row>
        <row r="2091">
          <cell r="A2091">
            <v>38098</v>
          </cell>
          <cell r="B2091" t="str">
            <v>ESPELHO / PLACA DE 6 POSTOS 4" X 4", PARA INSTALACAO DE TOMADAS E INTERRUPTORES</v>
          </cell>
          <cell r="C2091" t="str">
            <v xml:space="preserve">UN    </v>
          </cell>
          <cell r="D2091" t="str">
            <v>5,40</v>
          </cell>
        </row>
        <row r="2092">
          <cell r="A2092">
            <v>11186</v>
          </cell>
          <cell r="B2092" t="str">
            <v>ESPELHO CRISTAL E = 4 MM</v>
          </cell>
          <cell r="C2092" t="str">
            <v xml:space="preserve">M2    </v>
          </cell>
          <cell r="D2092" t="str">
            <v>405,15</v>
          </cell>
        </row>
        <row r="2093">
          <cell r="A2093">
            <v>11558</v>
          </cell>
          <cell r="B2093" t="str">
            <v>ESPELHO, RETO OU CURVO, EM LATAO CROMADO, ESPESSURA ATE 6 MM, LARGURA *40*MM, ALTURA *180*MM - PARA FECHADURA DE EMBUTIR</v>
          </cell>
          <cell r="C2093" t="str">
            <v xml:space="preserve">PAR   </v>
          </cell>
          <cell r="D2093" t="str">
            <v>13,08</v>
          </cell>
        </row>
        <row r="2094">
          <cell r="A2094">
            <v>11557</v>
          </cell>
          <cell r="B2094" t="str">
            <v>ESPELHO, RETO OU CURVO, EM LATAO CROMADO, ESPESSURA MINIMA 6 MM, LARGURA *43*MM, ALTURA *230*MM - PARA FECHADURA DE EMBUTIR</v>
          </cell>
          <cell r="C2094" t="str">
            <v xml:space="preserve">PAR   </v>
          </cell>
          <cell r="D2094" t="str">
            <v>33,12</v>
          </cell>
        </row>
        <row r="2095">
          <cell r="A2095">
            <v>2759</v>
          </cell>
          <cell r="B2095" t="str">
            <v>ESPOLETA SIMPLES N 8.</v>
          </cell>
          <cell r="C2095" t="str">
            <v xml:space="preserve">UN    </v>
          </cell>
          <cell r="D2095" t="str">
            <v>6,09</v>
          </cell>
        </row>
        <row r="2096">
          <cell r="A2096">
            <v>38124</v>
          </cell>
          <cell r="B2096" t="str">
            <v>ESPUMA EXPANSIVA DE POLIURETANO, APLICACAO MANUAL - 500 ML</v>
          </cell>
          <cell r="C2096" t="str">
            <v xml:space="preserve">UN    </v>
          </cell>
          <cell r="D2096" t="str">
            <v>27,00</v>
          </cell>
        </row>
        <row r="2097">
          <cell r="A2097">
            <v>38380</v>
          </cell>
          <cell r="B2097" t="str">
            <v>ESQUADRO DE ACO 12 " (300 MM), CABO DE ALUMINIO</v>
          </cell>
          <cell r="C2097" t="str">
            <v xml:space="preserve">UN    </v>
          </cell>
          <cell r="D2097" t="str">
            <v>27,10</v>
          </cell>
        </row>
        <row r="2098">
          <cell r="A2098">
            <v>20059</v>
          </cell>
          <cell r="B2098" t="str">
            <v>ESQUADRO INTERNO OU EXTERNO PARA CALHA PLUVIAL, PVC, DIAMETRO ENTRE 119 E 170 MM, PARA DRENAGEM PREDIAL</v>
          </cell>
          <cell r="C2098" t="str">
            <v xml:space="preserve">UN    </v>
          </cell>
          <cell r="D2098" t="str">
            <v>15,79</v>
          </cell>
        </row>
        <row r="2099">
          <cell r="A2099">
            <v>42429</v>
          </cell>
          <cell r="B2099" t="str">
            <v>ESQUI TRIPLO, EM TUBO DE ACO CARBONO, PINTURA NO PROCESSO ELETROSTATICO - EQUIPAMENTO DE GINASTICA PARA ACADEMIA AO AR LIVRE / ACADEMIA DA TERCEIRA IDADE - ATI</v>
          </cell>
          <cell r="C2099" t="str">
            <v xml:space="preserve">UN    </v>
          </cell>
          <cell r="D2099" t="str">
            <v>5.157,55</v>
          </cell>
        </row>
        <row r="2100">
          <cell r="A2100">
            <v>39616</v>
          </cell>
          <cell r="B2100" t="str">
            <v>ESTABILIZADOR BIVOLT AUTOMATICO, 1000 VA</v>
          </cell>
          <cell r="C2100" t="str">
            <v xml:space="preserve">UN    </v>
          </cell>
          <cell r="D2100" t="str">
            <v>481,95</v>
          </cell>
        </row>
        <row r="2101">
          <cell r="A2101">
            <v>39618</v>
          </cell>
          <cell r="B2101" t="str">
            <v>ESTABILIZADOR BIVOLT AUTOMATICO, 1500 VA</v>
          </cell>
          <cell r="C2101" t="str">
            <v xml:space="preserve">UN    </v>
          </cell>
          <cell r="D2101" t="str">
            <v>874,18</v>
          </cell>
        </row>
        <row r="2102">
          <cell r="A2102">
            <v>39619</v>
          </cell>
          <cell r="B2102" t="str">
            <v>ESTABILIZADOR BIVOLT AUTOMATICO, 2000 VA</v>
          </cell>
          <cell r="C2102" t="str">
            <v xml:space="preserve">UN    </v>
          </cell>
          <cell r="D2102" t="str">
            <v>1.197,26</v>
          </cell>
        </row>
        <row r="2103">
          <cell r="A2103">
            <v>39613</v>
          </cell>
          <cell r="B2103" t="str">
            <v>ESTABILIZADOR BIVOLT AUTOMATICO, 300 VA</v>
          </cell>
          <cell r="C2103" t="str">
            <v xml:space="preserve">UN    </v>
          </cell>
          <cell r="D2103" t="str">
            <v>191,44</v>
          </cell>
        </row>
        <row r="2104">
          <cell r="A2104">
            <v>39614</v>
          </cell>
          <cell r="B2104" t="str">
            <v>ESTABILIZADOR BIVOLT AUTOMATICO, 500 VA</v>
          </cell>
          <cell r="C2104" t="str">
            <v xml:space="preserve">UN    </v>
          </cell>
          <cell r="D2104" t="str">
            <v>279,29</v>
          </cell>
        </row>
        <row r="2105">
          <cell r="A2105">
            <v>38538</v>
          </cell>
          <cell r="B2105" t="str">
            <v>ESTACA PRE-MOLDADA MACICA DE CONCRETO VIBRADO ARMADO, PARA CARGA DE 25 T, SECAO QUADRADA DE *16 X 16*, COM ANEL METALICO INCORPORADO A PECA (SOMENTE FORNECIMENTO)</v>
          </cell>
          <cell r="C2105" t="str">
            <v xml:space="preserve">M     </v>
          </cell>
          <cell r="D2105" t="str">
            <v>56,50</v>
          </cell>
        </row>
        <row r="2106">
          <cell r="A2106">
            <v>38539</v>
          </cell>
          <cell r="B2106" t="str">
            <v>ESTACA PRE-MOLDADA MACICA DE CONCRETO VIBRADO ARMADO, PARA CARGA DE 50 T, SECAO QUADRADA, COM ANEL METALICO INCORPORADO A PECA (SOMENTE FORNECIMENTO)</v>
          </cell>
          <cell r="C2106" t="str">
            <v xml:space="preserve">M     </v>
          </cell>
          <cell r="D2106" t="str">
            <v>76,83</v>
          </cell>
        </row>
        <row r="2107">
          <cell r="A2107">
            <v>38540</v>
          </cell>
          <cell r="B2107" t="str">
            <v>ESTACA PRE-MOLDADA VAZADA DE CONCRETO CENTRIFUGADO, PARA CARGA DE 100 T, SECAO CIRCULAR, COM ANEL METALICO INCORPORADO A PECA (SOMENTE FORNECIMENTO)</v>
          </cell>
          <cell r="C2107" t="str">
            <v xml:space="preserve">M     </v>
          </cell>
          <cell r="D2107" t="str">
            <v>196,90</v>
          </cell>
        </row>
        <row r="2108">
          <cell r="A2108">
            <v>38384</v>
          </cell>
          <cell r="B2108" t="str">
            <v>ESTILETE DE METAL, LAMINA 18 MM</v>
          </cell>
          <cell r="C2108" t="str">
            <v xml:space="preserve">UN    </v>
          </cell>
          <cell r="D2108" t="str">
            <v>18,45</v>
          </cell>
        </row>
        <row r="2109">
          <cell r="A2109">
            <v>13</v>
          </cell>
          <cell r="B2109" t="str">
            <v>ESTOPA</v>
          </cell>
          <cell r="C2109" t="str">
            <v xml:space="preserve">KG    </v>
          </cell>
          <cell r="D2109" t="str">
            <v>10,84</v>
          </cell>
        </row>
        <row r="2110">
          <cell r="A2110">
            <v>2762</v>
          </cell>
          <cell r="B2110" t="str">
            <v>ESTOPIM SIMPLES</v>
          </cell>
          <cell r="C2110" t="str">
            <v xml:space="preserve">M     </v>
          </cell>
          <cell r="D2110" t="str">
            <v>7,61</v>
          </cell>
        </row>
        <row r="2111">
          <cell r="A2111">
            <v>21142</v>
          </cell>
          <cell r="B2111" t="str">
            <v>ESTRIBO COM PARAFUSO EM CHAPA DE FERRO FUNDIDO DE 2" X 3/16" X 35 CM, SECAO "U", PARA MADEIRAMENTO DE TELHADO</v>
          </cell>
          <cell r="C2111" t="str">
            <v xml:space="preserve">UN    </v>
          </cell>
          <cell r="D2111" t="str">
            <v>27,81</v>
          </cell>
        </row>
        <row r="2112">
          <cell r="A2112">
            <v>4223</v>
          </cell>
          <cell r="B2112" t="str">
            <v>ETANOL</v>
          </cell>
          <cell r="C2112" t="str">
            <v xml:space="preserve">L     </v>
          </cell>
          <cell r="D2112" t="str">
            <v>4,70</v>
          </cell>
        </row>
        <row r="2113">
          <cell r="A2113">
            <v>37372</v>
          </cell>
          <cell r="B2113" t="str">
            <v>EXAMES - HORISTA (COLETADO CAIXA)</v>
          </cell>
          <cell r="C2113" t="str">
            <v xml:space="preserve">H     </v>
          </cell>
          <cell r="D2113" t="str">
            <v>0,55</v>
          </cell>
        </row>
        <row r="2114">
          <cell r="A2114">
            <v>40863</v>
          </cell>
          <cell r="B2114" t="str">
            <v>EXAMES - MENSALISTA (COLETADO CAIXA)</v>
          </cell>
          <cell r="C2114" t="str">
            <v xml:space="preserve">MES   </v>
          </cell>
          <cell r="D2114" t="str">
            <v>103,70</v>
          </cell>
        </row>
        <row r="2115">
          <cell r="A2115">
            <v>38475</v>
          </cell>
          <cell r="B2115" t="str">
            <v>EXTENSAO DE SOLDA 201 ACETILENO, E = *1,5 A 2,5* MM</v>
          </cell>
          <cell r="C2115" t="str">
            <v xml:space="preserve">UN    </v>
          </cell>
          <cell r="D2115" t="str">
            <v>33,92</v>
          </cell>
        </row>
        <row r="2116">
          <cell r="A2116">
            <v>38474</v>
          </cell>
          <cell r="B2116" t="str">
            <v>EXTENSAO DE SOLDA 201 GLP, E = *2,5 A 4,0* MM</v>
          </cell>
          <cell r="C2116" t="str">
            <v xml:space="preserve">UN    </v>
          </cell>
          <cell r="D2116" t="str">
            <v>41,94</v>
          </cell>
        </row>
        <row r="2117">
          <cell r="A2117">
            <v>10886</v>
          </cell>
          <cell r="B2117" t="str">
            <v>EXTINTOR DE INCENDIO PORTATIL COM CARGA DE AGUA PRESSURIZADA DE 10 L, CLASSE A</v>
          </cell>
          <cell r="C2117" t="str">
            <v xml:space="preserve">UN    </v>
          </cell>
          <cell r="D2117" t="str">
            <v>166,25</v>
          </cell>
        </row>
        <row r="2118">
          <cell r="A2118">
            <v>10888</v>
          </cell>
          <cell r="B2118" t="str">
            <v>EXTINTOR DE INCENDIO PORTATIL COM CARGA DE GAS CARBONICO CO2 DE 4 KG, CLASSE BC</v>
          </cell>
          <cell r="C2118" t="str">
            <v xml:space="preserve">UN    </v>
          </cell>
          <cell r="D2118" t="str">
            <v>526,15</v>
          </cell>
        </row>
        <row r="2119">
          <cell r="A2119">
            <v>10889</v>
          </cell>
          <cell r="B2119" t="str">
            <v>EXTINTOR DE INCENDIO PORTATIL COM CARGA DE GAS CARBONICO CO2 DE 6 KG, CLASSE BC</v>
          </cell>
          <cell r="C2119" t="str">
            <v xml:space="preserve">UN    </v>
          </cell>
          <cell r="D2119" t="str">
            <v>570,00</v>
          </cell>
        </row>
        <row r="2120">
          <cell r="A2120">
            <v>10890</v>
          </cell>
          <cell r="B2120" t="str">
            <v>EXTINTOR DE INCENDIO PORTATIL COM CARGA DE PO QUIMICO SECO (PQS) DE 12 KG, CLASSE BC</v>
          </cell>
          <cell r="C2120" t="str">
            <v xml:space="preserve">UN    </v>
          </cell>
          <cell r="D2120" t="str">
            <v>263,07</v>
          </cell>
        </row>
        <row r="2121">
          <cell r="A2121">
            <v>10891</v>
          </cell>
          <cell r="B2121" t="str">
            <v>EXTINTOR DE INCENDIO PORTATIL COM CARGA DE PO QUIMICO SECO (PQS) DE 4 KG, CLASSE BC</v>
          </cell>
          <cell r="C2121" t="str">
            <v xml:space="preserve">UN    </v>
          </cell>
          <cell r="D2121" t="str">
            <v>160,76</v>
          </cell>
        </row>
        <row r="2122">
          <cell r="A2122">
            <v>10892</v>
          </cell>
          <cell r="B2122" t="str">
            <v>EXTINTOR DE INCENDIO PORTATIL COM CARGA DE PO QUIMICO SECO (PQS) DE 6 KG, CLASSE BC</v>
          </cell>
          <cell r="C2122" t="str">
            <v xml:space="preserve">UN    </v>
          </cell>
          <cell r="D2122" t="str">
            <v>190,00</v>
          </cell>
        </row>
        <row r="2123">
          <cell r="A2123">
            <v>20977</v>
          </cell>
          <cell r="B2123" t="str">
            <v>EXTINTOR DE INCENDIO PORTATIL COM CARGA DE PO QUIMICO SECO (PQS) DE 8 KG, CLASSE BC</v>
          </cell>
          <cell r="C2123" t="str">
            <v xml:space="preserve">UN    </v>
          </cell>
          <cell r="D2123" t="str">
            <v>226,53</v>
          </cell>
        </row>
        <row r="2124">
          <cell r="A2124">
            <v>3073</v>
          </cell>
          <cell r="B2124" t="str">
            <v>EXTREMIDADE PVC PBA, BF, JE, DN 100/ DE 110 MM (NBR 10351)</v>
          </cell>
          <cell r="C2124" t="str">
            <v xml:space="preserve">UN    </v>
          </cell>
          <cell r="D2124" t="str">
            <v>229,97</v>
          </cell>
        </row>
        <row r="2125">
          <cell r="A2125">
            <v>3068</v>
          </cell>
          <cell r="B2125" t="str">
            <v>EXTREMIDADE PVC PBA, BF, JE, DN 50 / DE 60 MM (NBR 10351)</v>
          </cell>
          <cell r="C2125" t="str">
            <v xml:space="preserve">UN    </v>
          </cell>
          <cell r="D2125" t="str">
            <v>45,97</v>
          </cell>
        </row>
        <row r="2126">
          <cell r="A2126">
            <v>3074</v>
          </cell>
          <cell r="B2126" t="str">
            <v>EXTREMIDADE PVC PBA, BF, JE, DN 75/ DE 85 MM (NBR 10351)</v>
          </cell>
          <cell r="C2126" t="str">
            <v xml:space="preserve">UN    </v>
          </cell>
          <cell r="D2126" t="str">
            <v>145,18</v>
          </cell>
        </row>
        <row r="2127">
          <cell r="A2127">
            <v>3076</v>
          </cell>
          <cell r="B2127" t="str">
            <v>EXTREMIDADE PVC PBA, PF, JE, DN 100 / DE 110 MM (NBR 10351)</v>
          </cell>
          <cell r="C2127" t="str">
            <v xml:space="preserve">UN    </v>
          </cell>
          <cell r="D2127" t="str">
            <v>189,06</v>
          </cell>
        </row>
        <row r="2128">
          <cell r="A2128">
            <v>3072</v>
          </cell>
          <cell r="B2128" t="str">
            <v>EXTREMIDADE PVC PBA, PF, JE, DN 50/ DE 60 MM (NBR 10351)</v>
          </cell>
          <cell r="C2128" t="str">
            <v xml:space="preserve">UN    </v>
          </cell>
          <cell r="D2128" t="str">
            <v>47,63</v>
          </cell>
        </row>
        <row r="2129">
          <cell r="A2129">
            <v>3075</v>
          </cell>
          <cell r="B2129" t="str">
            <v>EXTREMIDADE PVC PBA, PF, JE, DN 75 / DE 85 MM (NBR 10351)</v>
          </cell>
          <cell r="C2129" t="str">
            <v xml:space="preserve">UN    </v>
          </cell>
          <cell r="D2129" t="str">
            <v>119,47</v>
          </cell>
        </row>
        <row r="2130">
          <cell r="A2130">
            <v>10780</v>
          </cell>
          <cell r="B2130" t="str">
            <v>EXTREMIDADE/TUBETE PARA HIDROMETRO PVC, COM ROSCA, CURTA, COM BUCHA LATAO, 1/2"</v>
          </cell>
          <cell r="C2130" t="str">
            <v xml:space="preserve">UN    </v>
          </cell>
          <cell r="D2130" t="str">
            <v>10,10</v>
          </cell>
        </row>
        <row r="2131">
          <cell r="A2131">
            <v>10781</v>
          </cell>
          <cell r="B2131" t="str">
            <v>EXTREMIDADE/TUBETE PARA HIDROMETRO PVC, COM ROSCA, CURTA, COM BUCHA LATAO, 3/4"</v>
          </cell>
          <cell r="C2131" t="str">
            <v xml:space="preserve">UN    </v>
          </cell>
          <cell r="D2131" t="str">
            <v>16,20</v>
          </cell>
        </row>
        <row r="2132">
          <cell r="A2132">
            <v>20106</v>
          </cell>
          <cell r="B2132" t="str">
            <v>EXTREMIDADE/TUBETE PARA HIDROMETRO PVC, COM ROSCA, CURTA, SEM BUCHA LATAO, 1/2"</v>
          </cell>
          <cell r="C2132" t="str">
            <v xml:space="preserve">UN    </v>
          </cell>
          <cell r="D2132" t="str">
            <v>5,34</v>
          </cell>
        </row>
        <row r="2133">
          <cell r="A2133">
            <v>20107</v>
          </cell>
          <cell r="B2133" t="str">
            <v>EXTREMIDADE/TUBETE PARA HIDROMETRO PVC, COM ROSCA, CURTA, SEM BUCHA LATAO, 3/4"</v>
          </cell>
          <cell r="C2133" t="str">
            <v xml:space="preserve">UN    </v>
          </cell>
          <cell r="D2133" t="str">
            <v>6,11</v>
          </cell>
        </row>
        <row r="2134">
          <cell r="A2134">
            <v>20108</v>
          </cell>
          <cell r="B2134" t="str">
            <v>EXTREMIDADE/TUBETE PARA HIDROMETRO PVC, COM ROSCA, LONGA, SEM BUCHA LATAO, 1/2"</v>
          </cell>
          <cell r="C2134" t="str">
            <v xml:space="preserve">UN    </v>
          </cell>
          <cell r="D2134" t="str">
            <v>8,07</v>
          </cell>
        </row>
        <row r="2135">
          <cell r="A2135">
            <v>20109</v>
          </cell>
          <cell r="B2135" t="str">
            <v>EXTREMIDADE/TUBETE PARA HIDROMETRO PVC, COM ROSCA, LONGA, SEM BUCHA LATAO, 3/4"</v>
          </cell>
          <cell r="C2135" t="str">
            <v xml:space="preserve">UN    </v>
          </cell>
          <cell r="D2135" t="str">
            <v>10,10</v>
          </cell>
        </row>
        <row r="2136">
          <cell r="A2136">
            <v>43612</v>
          </cell>
          <cell r="B2136" t="str">
            <v>FECHADRUA BICO DE PAPAGAIO PARA PORTA DE CORRER EXTERNA, EM ACO INOX COM ACABAMENTO CROMADO, MAQUINA COM 45 MM, INCLUINDO CHAVE TIPO CILINDRO</v>
          </cell>
          <cell r="C2136" t="str">
            <v xml:space="preserve">CJ    </v>
          </cell>
          <cell r="D2136" t="str">
            <v>67,04</v>
          </cell>
        </row>
        <row r="2137">
          <cell r="A2137">
            <v>43613</v>
          </cell>
          <cell r="B2137" t="str">
            <v>FECHADRUA BICO DE PAPAGAIO PARA PORTA DE CORRER INTERNA, EM ACO INOX COM ACABAMENTO CROMADO, MAQUINA COM 45 MM, INCLUINDO CHAVE TIPO BIPARTIDA</v>
          </cell>
          <cell r="C2137" t="str">
            <v xml:space="preserve">CJ    </v>
          </cell>
          <cell r="D2137" t="str">
            <v>55,50</v>
          </cell>
        </row>
        <row r="2138">
          <cell r="A2138">
            <v>11480</v>
          </cell>
          <cell r="B2138" t="str">
            <v>FECHADURA AUXILIAR DE SEGURANÃA PARA PORTA EXTERNA, EM ACO INOX, BROCA DE 45 A 55 MM, LINGUETA COM 3 AVANCOS, INCLUINDO 2 CHAVES TIPO CILINDRO</v>
          </cell>
          <cell r="C2138" t="str">
            <v xml:space="preserve">CJ    </v>
          </cell>
          <cell r="D2138" t="str">
            <v>85,17</v>
          </cell>
        </row>
        <row r="2139">
          <cell r="A2139">
            <v>11469</v>
          </cell>
          <cell r="B2139" t="str">
            <v>FECHADURA DE EMBUTIR PARA GAVETA E MOVEIS DE MADEIRA, EM ACO INOX COM ACABAMENTO CROMADO, COM ABAS LATERAIS, CILINDRO COM 22 MM DE DIAMETRO, INCLUINDO CHAVE COM PERFIL METALICO E CAPA ESCAMOTEAVEL</v>
          </cell>
          <cell r="C2139" t="str">
            <v xml:space="preserve">UN    </v>
          </cell>
          <cell r="D2139" t="str">
            <v>9,09</v>
          </cell>
        </row>
        <row r="2140">
          <cell r="A2140">
            <v>11468</v>
          </cell>
          <cell r="B2140" t="str">
            <v>FECHADURA DE SOBREPOR PARA GAVETAS E ARMARIOS, EM ACO INOX COM ACABAMENTO CROMADO, COM CILINDRO DE APROX 20 MM</v>
          </cell>
          <cell r="C2140" t="str">
            <v xml:space="preserve">UN    </v>
          </cell>
          <cell r="D2140" t="str">
            <v>9,10</v>
          </cell>
        </row>
        <row r="2141">
          <cell r="A2141">
            <v>11484</v>
          </cell>
          <cell r="B2141" t="str">
            <v>FECHADURA DE SOBREPOR PARA PORTAO, EM ACO INOX COM ACABAMENTO CROMADO, CAIXA DE 100 MM, INCLUINDO CHAVE TIPO CILINDRO</v>
          </cell>
          <cell r="C2141" t="str">
            <v xml:space="preserve">UN    </v>
          </cell>
          <cell r="D2141" t="str">
            <v>39,96</v>
          </cell>
        </row>
        <row r="2142">
          <cell r="A2142">
            <v>38155</v>
          </cell>
          <cell r="B2142" t="str">
            <v>FECHADURA DE SOBREPOR PARA PORTAO, EM ACO INOX COM ACABAMENTO CROMADO, CAIXA DE 100 MM, INCLUINDO CHAVE TIPO TETRA</v>
          </cell>
          <cell r="C2142" t="str">
            <v xml:space="preserve">UN    </v>
          </cell>
          <cell r="D2142" t="str">
            <v>62,04</v>
          </cell>
        </row>
        <row r="2143">
          <cell r="A2143">
            <v>11467</v>
          </cell>
          <cell r="B2143" t="str">
            <v>FECHADURA DE SOBREPOR TIPO CAIXAO, EM FERRO COM ACABAMENTO RESINADO, SEM MACANETA, SEM CILINDRO, INCLUINDO CHAVE TIPO SIMPLES</v>
          </cell>
          <cell r="C2143" t="str">
            <v xml:space="preserve">UN    </v>
          </cell>
          <cell r="D2143" t="str">
            <v>14,17</v>
          </cell>
        </row>
        <row r="2144">
          <cell r="A2144">
            <v>38153</v>
          </cell>
          <cell r="B2144" t="str">
            <v>FECHADURA ESPELHO PARA PORTA DE BANHEIRO, EM ACO INOX (MAQUINA, TESTA E CONTRA-TESTA) E EM ZAMAC (MACANETA, LINGUETA E TRINCOS) COM ACABAMENTO CROMADO, MAQUINA DE 40 MM, INCLUINDO CHAVE TIPO TRANQUETA</v>
          </cell>
          <cell r="C2144" t="str">
            <v xml:space="preserve">CJ    </v>
          </cell>
          <cell r="D2144" t="str">
            <v>36,21</v>
          </cell>
        </row>
        <row r="2145">
          <cell r="A2145">
            <v>43607</v>
          </cell>
          <cell r="B2145" t="str">
            <v>FECHADURA ESPELHO PARA PORTA DE BANHEIRO, EM ACO INOX (MAQUINA, TESTA E CONTRA-TESTA) E EM ZAMAC (MACANETA, LINGUETA E TRINCOS) COM ACABAMENTO CROMADO, MAQUINA DE 55 MM, INCLUINDO CHAVE TIPO TRANQUETA</v>
          </cell>
          <cell r="C2145" t="str">
            <v xml:space="preserve">UN    </v>
          </cell>
          <cell r="D2145" t="str">
            <v>68,49</v>
          </cell>
        </row>
        <row r="2146">
          <cell r="A2146">
            <v>3080</v>
          </cell>
          <cell r="B2146" t="str">
            <v>FECHADURA ESPELHO PARA PORTA EXTERNA, EM ACO INOX (MAQUINA, TESTA E CONTRA-TESTA) E EM ZAMAC (MACANETA, LINGUETA E TRINCOS) COM ACABAMENTO CROMADO, MAQUINA DE 40 MM, INCLUINDO CHAVE TIPO CILINDRO</v>
          </cell>
          <cell r="C2146" t="str">
            <v xml:space="preserve">CJ    </v>
          </cell>
          <cell r="D2146" t="str">
            <v>46,05</v>
          </cell>
        </row>
        <row r="2147">
          <cell r="A2147">
            <v>3081</v>
          </cell>
          <cell r="B2147" t="str">
            <v>FECHADURA ESPELHO PARA PORTA EXTERNA, EM ACO INOX (MAQUINA, TESTA E CONTRA-TESTA) E EM ZAMAC (MACANETA, LINGUETA E TRINCOS) COM ACABAMENTO CROMADO, MAQUINA DE 55 MM, INCLUINDO CHAVE TIPO CILINDRO</v>
          </cell>
          <cell r="C2147" t="str">
            <v xml:space="preserve">CJ    </v>
          </cell>
          <cell r="D2147" t="str">
            <v>91,11</v>
          </cell>
        </row>
        <row r="2148">
          <cell r="A2148">
            <v>3090</v>
          </cell>
          <cell r="B2148" t="str">
            <v>FECHADURA ESPELHO PARA PORTA INTERNA, EM ACO INOX (MAQUINA, TESTA E CONTRA-TESTA) E EM ZAMAC (MACANETA, LINGUETA E TRINCOS) COM ACABAMENTO CROMADO, MAQUINA DE 40 MM, INCLUINDO CHAVE TIPO INTERNA</v>
          </cell>
          <cell r="C2148" t="str">
            <v xml:space="preserve">CJ    </v>
          </cell>
          <cell r="D2148" t="str">
            <v>41,10</v>
          </cell>
        </row>
        <row r="2149">
          <cell r="A2149">
            <v>43611</v>
          </cell>
          <cell r="B2149" t="str">
            <v>FECHADURA ESPELHO PARA PORTA INTERNA, EM ACO INOX (MAQUINA, TESTA E CONTRA-TESTA) E EM ZAMAC (MACANETA, LINGUETA E TRINCOS) COM ACABAMENTO CROMADO, MAQUINA DE 55 MM, INCLUINDO CHAVE TIPO INTERNA</v>
          </cell>
          <cell r="C2149" t="str">
            <v xml:space="preserve">CJ    </v>
          </cell>
          <cell r="D2149" t="str">
            <v>68,20</v>
          </cell>
        </row>
        <row r="2150">
          <cell r="A2150">
            <v>3103</v>
          </cell>
          <cell r="B2150" t="str">
            <v>FECHADURA PARA PORTA PIVOTANTE DE VIDRO TEMPERADO, EM ACO INOX COM ACABAMENTO CROMADO, RECORTE PADRAO SANTA MARINA, COM CILINDRO EM LATAO, INCLUINDO CHAVE TIPO CILINDRO</v>
          </cell>
          <cell r="C2150" t="str">
            <v xml:space="preserve">UN    </v>
          </cell>
          <cell r="D2150" t="str">
            <v>34,08</v>
          </cell>
        </row>
        <row r="2151">
          <cell r="A2151">
            <v>3097</v>
          </cell>
          <cell r="B2151" t="str">
            <v>FECHADURA ROSETA REDONDA PARA PORTA DE BANHEIRO, EM ACO INOX (MAQUINA, TESTA E CONTRA-TESTA) E EM ZAMAC (MACANETA, LINGUETA E TRINCOS) COM ACABAMENTO CROMADO, MAQUINA DE 40 MM, INCLUINDO CHAVE TIPO TRANQUETA</v>
          </cell>
          <cell r="C2151" t="str">
            <v xml:space="preserve">CJ    </v>
          </cell>
          <cell r="D2151" t="str">
            <v>51,56</v>
          </cell>
        </row>
        <row r="2152">
          <cell r="A2152">
            <v>3099</v>
          </cell>
          <cell r="B2152" t="str">
            <v>FECHADURA ROSETA REDONDA PARA PORTA DE BANHEIRO, EM ACO INOX (MAQUINA, TESTA E CONTRA-TESTA) E EM ZAMAC (MACANETA, LINGUETA E TRINCOS) COM ACABAMENTO CROMADO, MAQUINA DE 55 MM, INCLUINDO CHAVE TIPO TRANQUETA</v>
          </cell>
          <cell r="C2152" t="str">
            <v xml:space="preserve">CJ    </v>
          </cell>
          <cell r="D2152" t="str">
            <v>82,56</v>
          </cell>
        </row>
        <row r="2153">
          <cell r="A2153">
            <v>38151</v>
          </cell>
          <cell r="B2153" t="str">
            <v>FECHADURA ROSETA REDONDA PARA PORTA EXTERNA, EM ACO INOX (MAQUINA, TESTA E CONTRA-TESTA) E EM ZAMAC (MACANETA, LINGUETA E TRINCOS) COM ACABAMENTO CROMADO, MAQUINA DE 40 MM, INCLUINDO CHAVE TIPO CILINDRO</v>
          </cell>
          <cell r="C2153" t="str">
            <v xml:space="preserve">CJ    </v>
          </cell>
          <cell r="D2153" t="str">
            <v>59,85</v>
          </cell>
        </row>
        <row r="2154">
          <cell r="A2154">
            <v>38152</v>
          </cell>
          <cell r="B2154" t="str">
            <v>FECHADURA ROSETA REDONDA PARA PORTA EXTERNA, EM ACO INOX (MAQUINA, TESTA E CONTRA-TESTA) E EM ZAMAC (MACANETA, LINGUETA E TRINCOS) COM ACABAMENTO CROMADO, MAQUINA DE 55 MM, INCLUINDO CHAVE TIPO CILINDRO</v>
          </cell>
          <cell r="C2154" t="str">
            <v xml:space="preserve">CJ    </v>
          </cell>
          <cell r="D2154" t="str">
            <v>96,55</v>
          </cell>
        </row>
        <row r="2155">
          <cell r="A2155">
            <v>43610</v>
          </cell>
          <cell r="B2155" t="str">
            <v>FECHADURA ROSETA REDONDA PARA PORTA INTERNA, EM ACO INOX (MAQUINA, TESTA E CONTRA-TESTA) E EM ZAMAC (MACANETA, LINGUETA E TRINCOS) COM ACABAMENTO CROMADO, MAQUINA DE 40 MM, INCLUINDO CHAVE TIPO INTERNA</v>
          </cell>
          <cell r="C2155" t="str">
            <v xml:space="preserve">UN    </v>
          </cell>
          <cell r="D2155" t="str">
            <v>51,16</v>
          </cell>
        </row>
        <row r="2156">
          <cell r="A2156">
            <v>3093</v>
          </cell>
          <cell r="B2156" t="str">
            <v>FECHADURA ROSETA REDONDA PARA PORTA INTERNA, EM ACO INOX (MAQUINA, TESTA E CONTRA-TESTA) E EM ZAMAC (MACANETA, LINGUETA E TRINCOS) COM ACABAMENTO CROMADO, MAQUINA DE 55 MM, INCLUINDO CHAVE TIPO INTERNA</v>
          </cell>
          <cell r="C2156" t="str">
            <v xml:space="preserve">CJ    </v>
          </cell>
          <cell r="D2156" t="str">
            <v>82,56</v>
          </cell>
        </row>
        <row r="2157">
          <cell r="A2157">
            <v>38165</v>
          </cell>
          <cell r="B2157" t="str">
            <v>FECHO / FECHADURA COM PUXADOR CONCHA, COM TRANCA TIPO TRAVA, PARA JANELA / PORTA DE CORRER (INCLUI TESTA, FECHADURA, PUXADOR) - COMPLETA</v>
          </cell>
          <cell r="C2157" t="str">
            <v xml:space="preserve">CJ    </v>
          </cell>
          <cell r="D2157" t="str">
            <v>62,93</v>
          </cell>
        </row>
        <row r="2158">
          <cell r="A2158">
            <v>38177</v>
          </cell>
          <cell r="B2158" t="str">
            <v>FECHO / TRINCO TIPO AVIAO, EM ZAMAC CROMADO, *60* MM, PARA JANELAS - INCLUI PARAFUSOS</v>
          </cell>
          <cell r="C2158" t="str">
            <v xml:space="preserve">UN    </v>
          </cell>
          <cell r="D2158" t="str">
            <v>18,70</v>
          </cell>
        </row>
        <row r="2159">
          <cell r="A2159">
            <v>11458</v>
          </cell>
          <cell r="B2159" t="str">
            <v>FECHO DE SEGURANCA, TIPO BATOM, EM LATAO / ZAMAC, CROMADO, PARA PORTAS E JANELAS - INCLUI PARAFUSOS</v>
          </cell>
          <cell r="C2159" t="str">
            <v xml:space="preserve">UN    </v>
          </cell>
          <cell r="D2159" t="str">
            <v>22,33</v>
          </cell>
        </row>
        <row r="2160">
          <cell r="A2160">
            <v>3108</v>
          </cell>
          <cell r="B2160" t="str">
            <v>FECHO QUEBRA UNHA, EM LATAO COM ACABAMENTO CROMADO, DE EMBUTIR, COM COMANDO ALAVANCA, ALTURA DE DE 22 CM, LARGURA MINIMA DE 1,90 CM E ESPESSURA MINIMA DE 1,90 MM, PARA PORTAS E JANELAS (INCLUI PARAFUSOS)</v>
          </cell>
          <cell r="C2160" t="str">
            <v xml:space="preserve">UN    </v>
          </cell>
          <cell r="D2160" t="str">
            <v>94,91</v>
          </cell>
        </row>
        <row r="2161">
          <cell r="A2161">
            <v>3105</v>
          </cell>
          <cell r="B2161" t="str">
            <v>FECHO QUEBRA UNHA, EM LATAO COM ACABAMENTO CROMADO, DE EMBUTIR, COM COMANDO ALAVANCA, ALTURA DE DE 40 CM, LARGURA MINIMA DE 1,90 CM E ESPESSURA MINIMA DE 1,90 MM, PARA PORTAS E JANELAS (INCLUI PARAFUSOS)</v>
          </cell>
          <cell r="C2161" t="str">
            <v xml:space="preserve">UN    </v>
          </cell>
          <cell r="D2161" t="str">
            <v>124,14</v>
          </cell>
        </row>
        <row r="2162">
          <cell r="A2162">
            <v>38178</v>
          </cell>
          <cell r="B2162" t="str">
            <v>FECHO QUEBRA UNHA, EM LATAO COM ACABAMENTO CROMADO, DE EMBUTIR, COM COMANDO DESLIZANTE, ALTURA DE 12 CM, LARGURA MINIMA DE 1,90 CM E ESPESSURA MINIMA DE 1,90 MM</v>
          </cell>
          <cell r="C2162" t="str">
            <v xml:space="preserve">UN    </v>
          </cell>
          <cell r="D2162" t="str">
            <v>20,57</v>
          </cell>
        </row>
        <row r="2163">
          <cell r="A2163">
            <v>43575</v>
          </cell>
          <cell r="B2163" t="str">
            <v>FECHO QUEBRA UNHA, EM LATAO COM ACABAMENTO CROMADO, DE EMBUTIR, COM COMANDO DESLIZANTE, ALTURA DE 22 CM, LARGURA MINIMA DE 1,90 CM E ESPESSURA MINIMA DE 1,90 MM</v>
          </cell>
          <cell r="C2163" t="str">
            <v xml:space="preserve">UN    </v>
          </cell>
          <cell r="D2163" t="str">
            <v>44,58</v>
          </cell>
        </row>
        <row r="2164">
          <cell r="A2164">
            <v>43577</v>
          </cell>
          <cell r="B2164" t="str">
            <v>FECHO QUEBRA UNHA, EM LATAO COM ACABAMENTO CROMADO, DE EMBUTIR, COM COMANDO DESLIZANTE, ALTURA DE 40 CM, LARGURA MINIMA DE 1,90 CM E ESPESSURA MINIMA DE 1,90 MM</v>
          </cell>
          <cell r="C2164" t="str">
            <v xml:space="preserve">UN    </v>
          </cell>
          <cell r="D2164" t="str">
            <v>77,51</v>
          </cell>
        </row>
        <row r="2165">
          <cell r="A2165">
            <v>42481</v>
          </cell>
          <cell r="B2165" t="str">
            <v>FELTRO EM LA DE ROCHA, 1 FACE REVESTIDA COM PAPEL ALUMINIZADO, EM ROLO, DENSIDADE = 32 KG/M3, E=*50* MM (COLETADO CAIXA)</v>
          </cell>
          <cell r="C2165" t="str">
            <v xml:space="preserve">M2    </v>
          </cell>
          <cell r="D2165" t="str">
            <v>29,26</v>
          </cell>
        </row>
        <row r="2166">
          <cell r="A2166">
            <v>43458</v>
          </cell>
          <cell r="B2166" t="str">
            <v>FERRAMENTAS - FAMILIA ALMOXARIFE - HORISTA (ENCARGOS COMPLEMENTARES - COLETADO CAIXA)</v>
          </cell>
          <cell r="C2166" t="str">
            <v xml:space="preserve">H     </v>
          </cell>
          <cell r="D2166" t="str">
            <v>0,04</v>
          </cell>
        </row>
        <row r="2167">
          <cell r="A2167">
            <v>43470</v>
          </cell>
          <cell r="B2167" t="str">
            <v>FERRAMENTAS - FAMILIA ALMOXARIFE - MENSALISTA (ENCARGOS COMPLEMENTARES - COLETADO CAIXA)</v>
          </cell>
          <cell r="C2167" t="str">
            <v xml:space="preserve">MES   </v>
          </cell>
          <cell r="D2167" t="str">
            <v>7,90</v>
          </cell>
        </row>
        <row r="2168">
          <cell r="A2168">
            <v>43459</v>
          </cell>
          <cell r="B2168" t="str">
            <v>FERRAMENTAS - FAMILIA CARPINTEIRO DE FORMAS - HORISTA (ENCARGOS COMPLEMENTARES - COLETADO CAIXA)</v>
          </cell>
          <cell r="C2168" t="str">
            <v xml:space="preserve">H     </v>
          </cell>
          <cell r="D2168" t="str">
            <v>0,38</v>
          </cell>
        </row>
        <row r="2169">
          <cell r="A2169">
            <v>43471</v>
          </cell>
          <cell r="B2169" t="str">
            <v>FERRAMENTAS - FAMILIA CARPINTEIRO DE FORMAS - MENSALISTA (ENCARGOS COMPLEMENTARES - COLETADO CAIXA)</v>
          </cell>
          <cell r="C2169" t="str">
            <v xml:space="preserve">MES   </v>
          </cell>
          <cell r="D2169" t="str">
            <v>71,44</v>
          </cell>
        </row>
        <row r="2170">
          <cell r="A2170">
            <v>43460</v>
          </cell>
          <cell r="B2170" t="str">
            <v>FERRAMENTAS - FAMILIA ELETRICISTA - HORISTA (ENCARGOS COMPLEMENTARES - COLETADO CAIXA)</v>
          </cell>
          <cell r="C2170" t="str">
            <v xml:space="preserve">H     </v>
          </cell>
          <cell r="D2170" t="str">
            <v>0,62</v>
          </cell>
        </row>
        <row r="2171">
          <cell r="A2171">
            <v>43472</v>
          </cell>
          <cell r="B2171" t="str">
            <v>FERRAMENTAS - FAMILIA ELETRICISTA - MENSALISTA (ENCARGOS COMPLEMENTARES - COLETADO CAIXA)</v>
          </cell>
          <cell r="C2171" t="str">
            <v xml:space="preserve">MES   </v>
          </cell>
          <cell r="D2171" t="str">
            <v>117,38</v>
          </cell>
        </row>
        <row r="2172">
          <cell r="A2172">
            <v>43461</v>
          </cell>
          <cell r="B2172" t="str">
            <v>FERRAMENTAS - FAMILIA ENCANADOR - HORISTA (ENCARGOS COMPLEMENTARES - COLETADO CAIXA)</v>
          </cell>
          <cell r="C2172" t="str">
            <v xml:space="preserve">H     </v>
          </cell>
          <cell r="D2172" t="str">
            <v>0,28</v>
          </cell>
        </row>
        <row r="2173">
          <cell r="A2173">
            <v>43473</v>
          </cell>
          <cell r="B2173" t="str">
            <v>FERRAMENTAS - FAMILIA ENCANADOR - MENSALISTA (ENCARGOS COMPLEMENTARES - COLETADO CAIXA)</v>
          </cell>
          <cell r="C2173" t="str">
            <v xml:space="preserve">MES   </v>
          </cell>
          <cell r="D2173" t="str">
            <v>53,34</v>
          </cell>
        </row>
        <row r="2174">
          <cell r="A2174">
            <v>43463</v>
          </cell>
          <cell r="B2174" t="str">
            <v>FERRAMENTAS - FAMILIA ENCARREGADO GERAL - HORISTA (ENCARGOS COMPLEMENTARES - COLETADO CAIXA)</v>
          </cell>
          <cell r="C2174" t="str">
            <v xml:space="preserve">H     </v>
          </cell>
          <cell r="D2174" t="str">
            <v>0,08</v>
          </cell>
        </row>
        <row r="2175">
          <cell r="A2175">
            <v>43475</v>
          </cell>
          <cell r="B2175" t="str">
            <v>FERRAMENTAS - FAMILIA ENCARREGADO GERAL - MENSALISTA (ENCARGOS COMPLEMENTARES - COLETADO CAIXA)</v>
          </cell>
          <cell r="C2175" t="str">
            <v xml:space="preserve">MES   </v>
          </cell>
          <cell r="D2175" t="str">
            <v>14,97</v>
          </cell>
        </row>
        <row r="2176">
          <cell r="A2176">
            <v>43462</v>
          </cell>
          <cell r="B2176" t="str">
            <v>FERRAMENTAS - FAMILIA ENGENHEIRO CIVIL - HORISTA (ENCARGOS COMPLEMENTARES - COLETADO CAIXA)</v>
          </cell>
          <cell r="C2176" t="str">
            <v xml:space="preserve">H     </v>
          </cell>
          <cell r="D2176" t="str">
            <v>0,01</v>
          </cell>
        </row>
        <row r="2177">
          <cell r="A2177">
            <v>43474</v>
          </cell>
          <cell r="B2177" t="str">
            <v>FERRAMENTAS - FAMILIA ENGENHEIRO CIVIL - MENSALISTA (ENCARGOS COMPLEMENTARES - COLETADO CAIXA)</v>
          </cell>
          <cell r="C2177" t="str">
            <v xml:space="preserve">MES   </v>
          </cell>
          <cell r="D2177" t="str">
            <v>1,60</v>
          </cell>
        </row>
        <row r="2178">
          <cell r="A2178">
            <v>43464</v>
          </cell>
          <cell r="B2178" t="str">
            <v>FERRAMENTAS - FAMILIA OPERADOR ESCAVADEIRA - HORISTA (ENCARGOS COMPLEMENTARES - COLETADO CAIXA)</v>
          </cell>
          <cell r="C2178" t="str">
            <v xml:space="preserve">H     </v>
          </cell>
          <cell r="D2178" t="str">
            <v>0,01</v>
          </cell>
        </row>
        <row r="2179">
          <cell r="A2179">
            <v>43476</v>
          </cell>
          <cell r="B2179" t="str">
            <v>FERRAMENTAS - FAMILIA OPERADOR ESCAVADEIRA - MENSALISTA (ENCARGOS COMPLEMENTARES - COLETADO CAIXA)</v>
          </cell>
          <cell r="C2179" t="str">
            <v xml:space="preserve">MES   </v>
          </cell>
          <cell r="D2179" t="str">
            <v>0,01</v>
          </cell>
        </row>
        <row r="2180">
          <cell r="A2180">
            <v>43465</v>
          </cell>
          <cell r="B2180" t="str">
            <v>FERRAMENTAS - FAMILIA PEDREIRO - HORISTA (ENCARGOS COMPLEMENTARES - COLETADO CAIXA)</v>
          </cell>
          <cell r="C2180" t="str">
            <v xml:space="preserve">H     </v>
          </cell>
          <cell r="D2180" t="str">
            <v>0,58</v>
          </cell>
        </row>
        <row r="2181">
          <cell r="A2181">
            <v>43477</v>
          </cell>
          <cell r="B2181" t="str">
            <v>FERRAMENTAS - FAMILIA PEDREIRO - MENSALISTA (ENCARGOS COMPLEMENTARES - COLETADO CAIXA)</v>
          </cell>
          <cell r="C2181" t="str">
            <v xml:space="preserve">MES   </v>
          </cell>
          <cell r="D2181" t="str">
            <v>110,22</v>
          </cell>
        </row>
        <row r="2182">
          <cell r="A2182">
            <v>43466</v>
          </cell>
          <cell r="B2182" t="str">
            <v>FERRAMENTAS - FAMILIA PINTOR - HORISTA (ENCARGOS COMPLEMENTARES - COLETADO CAIXA)</v>
          </cell>
          <cell r="C2182" t="str">
            <v xml:space="preserve">H     </v>
          </cell>
          <cell r="D2182" t="str">
            <v>1,27</v>
          </cell>
        </row>
        <row r="2183">
          <cell r="A2183">
            <v>43478</v>
          </cell>
          <cell r="B2183" t="str">
            <v>FERRAMENTAS - FAMILIA PINTOR - MENSALISTA (ENCARGOS COMPLEMENTARES - COLETADO CAIXA)</v>
          </cell>
          <cell r="C2183" t="str">
            <v xml:space="preserve">MES   </v>
          </cell>
          <cell r="D2183" t="str">
            <v>240,10</v>
          </cell>
        </row>
        <row r="2184">
          <cell r="A2184">
            <v>43467</v>
          </cell>
          <cell r="B2184" t="str">
            <v>FERRAMENTAS - FAMILIA SERVENTE - HORISTA (ENCARGOS COMPLEMENTARES - COLETADO CAIXA)</v>
          </cell>
          <cell r="C2184" t="str">
            <v xml:space="preserve">H     </v>
          </cell>
          <cell r="D2184" t="str">
            <v>0,41</v>
          </cell>
        </row>
        <row r="2185">
          <cell r="A2185">
            <v>43479</v>
          </cell>
          <cell r="B2185" t="str">
            <v>FERRAMENTAS - FAMILIA SERVENTE - MENSALISTA (ENCARGOS COMPLEMENTARES - COLETADO CAIXA)</v>
          </cell>
          <cell r="C2185" t="str">
            <v xml:space="preserve">MES   </v>
          </cell>
          <cell r="D2185" t="str">
            <v>76,97</v>
          </cell>
        </row>
        <row r="2186">
          <cell r="A2186">
            <v>43468</v>
          </cell>
          <cell r="B2186" t="str">
            <v>FERRAMENTAS - FAMILIA SOLDADOR - HORISTA (ENCARGOS COMPLEMENTARES - COLETADO CAIXA)</v>
          </cell>
          <cell r="C2186" t="str">
            <v xml:space="preserve">H     </v>
          </cell>
          <cell r="D2186" t="str">
            <v>0,89</v>
          </cell>
        </row>
        <row r="2187">
          <cell r="A2187">
            <v>43480</v>
          </cell>
          <cell r="B2187" t="str">
            <v>FERRAMENTAS - FAMILIA SOLDADOR - MENSALISTA (ENCARGOS COMPLEMENTARES - COLETADO CAIXA)</v>
          </cell>
          <cell r="C2187" t="str">
            <v xml:space="preserve">MES   </v>
          </cell>
          <cell r="D2187" t="str">
            <v>167,28</v>
          </cell>
        </row>
        <row r="2188">
          <cell r="A2188">
            <v>43469</v>
          </cell>
          <cell r="B2188" t="str">
            <v>FERRAMENTAS - FAMILIA TOPOGRAFO - HORISTA (ENCARGOS COMPLEMENTARES - COLETADO CAIXA)</v>
          </cell>
          <cell r="C2188" t="str">
            <v xml:space="preserve">H     </v>
          </cell>
          <cell r="D2188" t="str">
            <v>0,06</v>
          </cell>
        </row>
        <row r="2189">
          <cell r="A2189">
            <v>43481</v>
          </cell>
          <cell r="B2189" t="str">
            <v>FERRAMENTAS - FAMILIA TOPOGRAFO - MENSALISTA (ENCARGOS COMPLEMENTARES - COLETADO CAIXA)</v>
          </cell>
          <cell r="C2189" t="str">
            <v xml:space="preserve">MES   </v>
          </cell>
          <cell r="D2189" t="str">
            <v>10,78</v>
          </cell>
        </row>
        <row r="2190">
          <cell r="A2190">
            <v>3119</v>
          </cell>
          <cell r="B2190" t="str">
            <v>FERROLHO COM FECHO / TRINCO REDONDO, EM ACO GALVANIZADO / ZINCADO, DE SOBREPOR, COM COMPRIMENTO DE 2" E ESPESSURA MINIMA DA CHAPA DE 0,90 MM, PARA PORTAS E JANELAS</v>
          </cell>
          <cell r="C2190" t="str">
            <v xml:space="preserve">UN    </v>
          </cell>
          <cell r="D2190" t="str">
            <v>2,41</v>
          </cell>
        </row>
        <row r="2191">
          <cell r="A2191">
            <v>3122</v>
          </cell>
          <cell r="B2191" t="str">
            <v>FERROLHO COM FECHO / TRINCO REDONDO, EM ACO GALVANIZADO / ZINCADO, DE SOBREPOR, COM COMPRIMENTO DE 3" A 4" E ESPESSURA MINIMA DA CHAPA DE 0,90 MM</v>
          </cell>
          <cell r="C2191" t="str">
            <v xml:space="preserve">UN    </v>
          </cell>
          <cell r="D2191" t="str">
            <v>4,92</v>
          </cell>
        </row>
        <row r="2192">
          <cell r="A2192">
            <v>3121</v>
          </cell>
          <cell r="B2192" t="str">
            <v>FERROLHO COM FECHO / TRINCO REDONDO, EM ACO GALVANIZADO / ZINCADO, DE SOBREPOR, COM COMPRIMENTO DE 5" E ESPESSURA MINIMA DA CHAPA DE 0,90 MM</v>
          </cell>
          <cell r="C2192" t="str">
            <v xml:space="preserve">UN    </v>
          </cell>
          <cell r="D2192" t="str">
            <v>5,57</v>
          </cell>
        </row>
        <row r="2193">
          <cell r="A2193">
            <v>3120</v>
          </cell>
          <cell r="B2193" t="str">
            <v>FERROLHO COM FECHO / TRINCO REDONDO, EM ACO GALVANIZADO / ZINCADO, DE SOBREPOR, COM COMPRIMENTO DE 6" E ESPESSURA MINIMA DA CHAPA DE 1,50 MM</v>
          </cell>
          <cell r="C2193" t="str">
            <v xml:space="preserve">UN    </v>
          </cell>
          <cell r="D2193" t="str">
            <v>10,57</v>
          </cell>
        </row>
        <row r="2194">
          <cell r="A2194">
            <v>11455</v>
          </cell>
          <cell r="B2194" t="str">
            <v>FERROLHO COM FECHO / TRINCO REDONDO, EM ACO GALVANIZADO / ZINCADO, DE SOBREPOR, COM COMPRIMENTO DE 8" E ESPESSURA MINIMA DA CHAPA DE 1,50 MM</v>
          </cell>
          <cell r="C2194" t="str">
            <v xml:space="preserve">UN    </v>
          </cell>
          <cell r="D2194" t="str">
            <v>15,28</v>
          </cell>
        </row>
        <row r="2195">
          <cell r="A2195">
            <v>11456</v>
          </cell>
          <cell r="B2195" t="str">
            <v>FERROLHO COM FECHO /TRINCO REDONDO, EM ACO GALVANIZADO / ZINCADO, DE SOBREPOR, COM COMPRIMENTO DE 10" A 12" E ESPESSURA MINIMA DA CHAPA DE 1,50 MM</v>
          </cell>
          <cell r="C2195" t="str">
            <v xml:space="preserve">UN    </v>
          </cell>
          <cell r="D2195" t="str">
            <v>18,27</v>
          </cell>
        </row>
        <row r="2196">
          <cell r="A2196">
            <v>3107</v>
          </cell>
          <cell r="B2196" t="str">
            <v>FERROLHO COM FECHO CHATO E PORTA CADEADO , EM ACO GALVANIZADO / ZINCADO, DE SOBREPOR, COM COMPRIMENTO DE 3" A 4", CHAPA COM ESPESSURA MINIMA DE 0,90 MM E LARGURA MINIMA DE 3,20 CM (FECHO SIMPLES / LEVE) (INCLUI PARAFUSOS)</v>
          </cell>
          <cell r="C2196" t="str">
            <v xml:space="preserve">UN    </v>
          </cell>
          <cell r="D2196" t="str">
            <v>7,70</v>
          </cell>
        </row>
        <row r="2197">
          <cell r="A2197">
            <v>43583</v>
          </cell>
          <cell r="B2197" t="str">
            <v>FERROLHO COM FECHO CHATO E PORTA CADEADO , EM ACO GALVANIZADO / ZINCADO, DE SOBREPOR, COM COMPRIMENTO DE 3" A 4", CHAPA COM ESPESSURA MINIMA DE 1,70 MM E LARGURA MINIMA DE 5,00 CM (FECHO REFORCADO)</v>
          </cell>
          <cell r="C2197" t="str">
            <v xml:space="preserve">UN    </v>
          </cell>
          <cell r="D2197" t="str">
            <v>8,69</v>
          </cell>
        </row>
        <row r="2198">
          <cell r="A2198">
            <v>43586</v>
          </cell>
          <cell r="B2198" t="str">
            <v>FERROLHO COM FECHO CHATO E PORTA CADEADO , EM ACO GALVANIZADO / ZINCADO, DE SOBREPOR, COM COMPRIMENTO DE 5", CHAPA COM ESPESSURA MINIMA DE 0,90 MM E LARGURA MINIMA DE 3,20 CM (FECHO SIMPLES)</v>
          </cell>
          <cell r="C2198" t="str">
            <v xml:space="preserve">UN    </v>
          </cell>
          <cell r="D2198" t="str">
            <v>8,91</v>
          </cell>
        </row>
        <row r="2199">
          <cell r="A2199">
            <v>11461</v>
          </cell>
          <cell r="B2199" t="str">
            <v>FERROLHO COM FECHO CHATO E PORTA CADEADO , EM ACO GALVANIZADO / ZINCADO, DE SOBREPOR, COM COMPRIMENTO DE 5", CHAPA COM ESPESSURA MINIMA DE 1,70 MM E LARGURA MINIMA DE 5,00 CM (FECHO REFORCADO)</v>
          </cell>
          <cell r="C2199" t="str">
            <v xml:space="preserve">UN    </v>
          </cell>
          <cell r="D2199" t="str">
            <v>9,71</v>
          </cell>
        </row>
        <row r="2200">
          <cell r="A2200">
            <v>43587</v>
          </cell>
          <cell r="B2200" t="str">
            <v>FERROLHO COM FECHO CHATO E PORTA CADEADO , EM ACO GALVANIZADO / ZINCADO, DE SOBREPOR, COM COMPRIMENTO DE 6", CHAPA COM ESPESSURA MINIMA DE 0,90 MM E LARGURA MINIMA DE 3,80 CM (FECHO SIMPLES)</v>
          </cell>
          <cell r="C2200" t="str">
            <v xml:space="preserve">UN    </v>
          </cell>
          <cell r="D2200" t="str">
            <v>11,20</v>
          </cell>
        </row>
        <row r="2201">
          <cell r="A2201">
            <v>3106</v>
          </cell>
          <cell r="B2201" t="str">
            <v>FERROLHO COM FECHO CHATO E PORTA CADEADO , EM ACO GALVANIZADO / ZINCADO, DE SOBREPOR, COM COMPRIMENTO DE 6", CHAPA COM ESPESSURA MINIMA DE 1,70 MM E LARGURA /MINIMA DE 5,00 CM (FECHO REFORCADO) (INCLUI PARAFUSOS)</v>
          </cell>
          <cell r="C2201" t="str">
            <v xml:space="preserve">UN    </v>
          </cell>
          <cell r="D2201" t="str">
            <v>14,21</v>
          </cell>
        </row>
        <row r="2202">
          <cell r="A2202">
            <v>25951</v>
          </cell>
          <cell r="B2202" t="str">
            <v>FERTILIZANTE NPK - 10:10:10</v>
          </cell>
          <cell r="C2202" t="str">
            <v xml:space="preserve">KG    </v>
          </cell>
          <cell r="D2202" t="str">
            <v>3,97</v>
          </cell>
        </row>
        <row r="2203">
          <cell r="A2203">
            <v>3123</v>
          </cell>
          <cell r="B2203" t="str">
            <v>FERTILIZANTE NPK - 4: 14: 8</v>
          </cell>
          <cell r="C2203" t="str">
            <v xml:space="preserve">KG    </v>
          </cell>
          <cell r="D2203" t="str">
            <v>3,70</v>
          </cell>
        </row>
        <row r="2204">
          <cell r="A2204">
            <v>38125</v>
          </cell>
          <cell r="B2204" t="str">
            <v>FERTILIZANTE ORGANICO COMPOSTO, CLASSE A</v>
          </cell>
          <cell r="C2204" t="str">
            <v xml:space="preserve">KG    </v>
          </cell>
          <cell r="D2204" t="str">
            <v>1,59</v>
          </cell>
        </row>
        <row r="2205">
          <cell r="A2205">
            <v>39014</v>
          </cell>
          <cell r="B2205" t="str">
            <v>FIBRA DE ACO PARA REFORCO DO CONCRETO, SOLTA, TIPO A-I, FATOR DE FORMA *50* L / D, COMPRIMENTO DE *30* MM E RESISTENCIA A TRACAO DO ACO MAIOR 1000 MPA</v>
          </cell>
          <cell r="C2205" t="str">
            <v xml:space="preserve">KG    </v>
          </cell>
          <cell r="D2205" t="str">
            <v>7,80</v>
          </cell>
        </row>
        <row r="2206">
          <cell r="A2206">
            <v>39365</v>
          </cell>
          <cell r="B2206" t="str">
            <v>FILTRO ANAEROBIO, EM POLIETILENO DE ALTA DENSIDADE (PEAD), CAPACIDADE *1100* LITROS (NBR 13969)</v>
          </cell>
          <cell r="C2206" t="str">
            <v xml:space="preserve">UN    </v>
          </cell>
          <cell r="D2206" t="str">
            <v>1.086,24</v>
          </cell>
        </row>
        <row r="2207">
          <cell r="A2207">
            <v>39366</v>
          </cell>
          <cell r="B2207" t="str">
            <v>FILTRO ANAEROBIO, EM POLIETILENO DE ALTA DENSIDADE (PEAD), CAPACIDADE *2800* LITROS (NBR 13969)</v>
          </cell>
          <cell r="C2207" t="str">
            <v xml:space="preserve">UN    </v>
          </cell>
          <cell r="D2207" t="str">
            <v>2.781,23</v>
          </cell>
        </row>
        <row r="2208">
          <cell r="A2208">
            <v>39367</v>
          </cell>
          <cell r="B2208" t="str">
            <v>FILTRO ANAEROBIO, EM POLIETILENO DE ALTA DENSIDADE (PEAD), CAPACIDADE *5000* LITROS (NBR 13969)</v>
          </cell>
          <cell r="C2208" t="str">
            <v xml:space="preserve">UN    </v>
          </cell>
          <cell r="D2208" t="str">
            <v>3.801,44</v>
          </cell>
        </row>
        <row r="2209">
          <cell r="A2209">
            <v>37394</v>
          </cell>
          <cell r="B2209" t="str">
            <v>FINCAPINO CURTO CALIBRE 22 VERMELHO, CARGA MEDIA (ACAO DIRETA)</v>
          </cell>
          <cell r="C2209" t="str">
            <v xml:space="preserve">CENTO </v>
          </cell>
          <cell r="D2209" t="str">
            <v>40,49</v>
          </cell>
        </row>
        <row r="2210">
          <cell r="A2210">
            <v>14146</v>
          </cell>
          <cell r="B2210" t="str">
            <v>FINCAPINO LONGO CALIBRE 22, CARGA FORTE (ACAO DIRETA)</v>
          </cell>
          <cell r="C2210" t="str">
            <v xml:space="preserve">CENTO </v>
          </cell>
          <cell r="D2210" t="str">
            <v>65,12</v>
          </cell>
        </row>
        <row r="2211">
          <cell r="A2211">
            <v>38134</v>
          </cell>
          <cell r="B2211" t="str">
            <v>FIO COBRE NU DE 150 A 500 MM2, PARA TENSOES DE ATE 600 V</v>
          </cell>
          <cell r="C2211" t="str">
            <v xml:space="preserve">KG    </v>
          </cell>
          <cell r="D2211" t="str">
            <v>58,94</v>
          </cell>
        </row>
        <row r="2212">
          <cell r="A2212">
            <v>38132</v>
          </cell>
          <cell r="B2212" t="str">
            <v>FIO COBRE NU DE 16 A 35 MM2, PARA TENSOES DE ATE 600 V</v>
          </cell>
          <cell r="C2212" t="str">
            <v xml:space="preserve">KG    </v>
          </cell>
          <cell r="D2212" t="str">
            <v>60,12</v>
          </cell>
        </row>
        <row r="2213">
          <cell r="A2213">
            <v>38133</v>
          </cell>
          <cell r="B2213" t="str">
            <v>FIO COBRE NU DE 50 A 120 MM2, PARA TENSOES DE ATE 600 V</v>
          </cell>
          <cell r="C2213" t="str">
            <v xml:space="preserve">KG    </v>
          </cell>
          <cell r="D2213" t="str">
            <v>58,15</v>
          </cell>
        </row>
        <row r="2214">
          <cell r="A2214">
            <v>938</v>
          </cell>
          <cell r="B2214" t="str">
            <v>FIO DE COBRE, SOLIDO, CLASSE 1, ISOLACAO EM PVC/A, ANTICHAMA BWF-B, 450/750V, SECAO NOMINAL 1,5 MM2</v>
          </cell>
          <cell r="C2214" t="str">
            <v xml:space="preserve">M     </v>
          </cell>
          <cell r="D2214" t="str">
            <v>1,40</v>
          </cell>
        </row>
        <row r="2215">
          <cell r="A2215">
            <v>937</v>
          </cell>
          <cell r="B2215" t="str">
            <v>FIO DE COBRE, SOLIDO, CLASSE 1, ISOLACAO EM PVC/A, ANTICHAMA BWF-B, 450/750V, SECAO NOMINAL 10 MM2</v>
          </cell>
          <cell r="C2215" t="str">
            <v xml:space="preserve">M     </v>
          </cell>
          <cell r="D2215" t="str">
            <v>8,67</v>
          </cell>
        </row>
        <row r="2216">
          <cell r="A2216">
            <v>939</v>
          </cell>
          <cell r="B2216" t="str">
            <v>FIO DE COBRE, SOLIDO, CLASSE 1, ISOLACAO EM PVC/A, ANTICHAMA BWF-B, 450/750V, SECAO NOMINAL 2,5 MM2</v>
          </cell>
          <cell r="C2216" t="str">
            <v xml:space="preserve">M     </v>
          </cell>
          <cell r="D2216" t="str">
            <v>2,24</v>
          </cell>
        </row>
        <row r="2217">
          <cell r="A2217">
            <v>944</v>
          </cell>
          <cell r="B2217" t="str">
            <v>FIO DE COBRE, SOLIDO, CLASSE 1, ISOLACAO EM PVC/A, ANTICHAMA BWF-B, 450/750V, SECAO NOMINAL 4 MM2</v>
          </cell>
          <cell r="C2217" t="str">
            <v xml:space="preserve">M     </v>
          </cell>
          <cell r="D2217" t="str">
            <v>3,83</v>
          </cell>
        </row>
        <row r="2218">
          <cell r="A2218">
            <v>940</v>
          </cell>
          <cell r="B2218" t="str">
            <v>FIO DE COBRE, SOLIDO, CLASSE 1, ISOLACAO EM PVC/A, ANTICHAMA BWF-B, 450/750V, SECAO NOMINAL 6 MM2</v>
          </cell>
          <cell r="C2218" t="str">
            <v xml:space="preserve">M     </v>
          </cell>
          <cell r="D2218" t="str">
            <v>5,30</v>
          </cell>
        </row>
        <row r="2219">
          <cell r="A2219">
            <v>936</v>
          </cell>
          <cell r="B2219" t="str">
            <v>FIO TELEFONICO EXTERNO (FE) EM ACO COBREADO, ISOLACAO EM PEAD OU PVC ANTI-CHAMA, 2 CONDUTORES</v>
          </cell>
          <cell r="C2219" t="str">
            <v xml:space="preserve">M     </v>
          </cell>
          <cell r="D2219" t="str">
            <v>1,07</v>
          </cell>
        </row>
        <row r="2220">
          <cell r="A2220">
            <v>935</v>
          </cell>
          <cell r="B2220" t="str">
            <v>FIO TELEFONICO INTERNO (FI) EM COBRE ESTANHADO, ISOLACAO EM PVC ANTICHAMA, 2 CONDUTORES DE 0,6 MM (NBR 9115:2005)</v>
          </cell>
          <cell r="C2220" t="str">
            <v xml:space="preserve">M     </v>
          </cell>
          <cell r="D2220" t="str">
            <v>0,81</v>
          </cell>
        </row>
        <row r="2221">
          <cell r="A2221">
            <v>406</v>
          </cell>
          <cell r="B2221" t="str">
            <v>FITA ACO INOX PARA CINTAR POSTE, L = 19 MM, E = 0,5 MM (ROLO DE 30M)</v>
          </cell>
          <cell r="C2221" t="str">
            <v xml:space="preserve">UN    </v>
          </cell>
          <cell r="D2221" t="str">
            <v>68,90</v>
          </cell>
        </row>
        <row r="2222">
          <cell r="A2222">
            <v>42529</v>
          </cell>
          <cell r="B2222" t="str">
            <v>FITA ADESIVA ALUMINIZADA, PARA INSTALACAO DE MANTAS DE SUBCOBERTURA,  L = *5* CM</v>
          </cell>
          <cell r="C2222" t="str">
            <v xml:space="preserve">M     </v>
          </cell>
          <cell r="D2222" t="str">
            <v>1,11</v>
          </cell>
        </row>
        <row r="2223">
          <cell r="A2223">
            <v>39634</v>
          </cell>
          <cell r="B2223" t="str">
            <v>FITA ADESIVA ANTICORROSIVA DE PVC FLEXIVEL, COR PRETA, PARA PROTECAO TUBULACAO, 50 MM X 30 M (L X C), E= *0,25* MM</v>
          </cell>
          <cell r="C2223" t="str">
            <v xml:space="preserve">M     </v>
          </cell>
          <cell r="D2223" t="str">
            <v>5,84</v>
          </cell>
        </row>
        <row r="2224">
          <cell r="A2224">
            <v>39701</v>
          </cell>
          <cell r="B2224" t="str">
            <v>FITA ADESIVA ASFALTICA ALUMINIZADA MULTIUSO, L = 10 CM, ROLO DE 10 M</v>
          </cell>
          <cell r="C2224" t="str">
            <v xml:space="preserve">UN    </v>
          </cell>
          <cell r="D2224" t="str">
            <v>83,80</v>
          </cell>
        </row>
        <row r="2225">
          <cell r="A2225">
            <v>12815</v>
          </cell>
          <cell r="B2225" t="str">
            <v>FITA CREPE ROLO DE 25 MM X 50 M</v>
          </cell>
          <cell r="C2225" t="str">
            <v xml:space="preserve">UN    </v>
          </cell>
          <cell r="D2225" t="str">
            <v>8,12</v>
          </cell>
        </row>
        <row r="2226">
          <cell r="A2226">
            <v>407</v>
          </cell>
          <cell r="B2226" t="str">
            <v>FITA DE ALUMINIO PARA PROTECAO DO CONDUTOR LARGURA 10 MM</v>
          </cell>
          <cell r="C2226" t="str">
            <v xml:space="preserve">KG    </v>
          </cell>
          <cell r="D2226" t="str">
            <v>52,16</v>
          </cell>
        </row>
        <row r="2227">
          <cell r="A2227">
            <v>39431</v>
          </cell>
          <cell r="B2227" t="str">
            <v>FITA DE PAPEL MICROPERFURADO, 50 X 150 MM, PARA TRATAMENTO DE JUNTAS DE CHAPA DE GESSO PARA DRYWALL</v>
          </cell>
          <cell r="C2227" t="str">
            <v xml:space="preserve">M     </v>
          </cell>
          <cell r="D2227" t="str">
            <v>0,14</v>
          </cell>
        </row>
        <row r="2228">
          <cell r="A2228">
            <v>39432</v>
          </cell>
          <cell r="B2228" t="str">
            <v>FITA DE PAPEL REFORCADA COM LAMINA DE METAL PARA REFORCO DE CANTOS DE CHAPA DE GESSO PARA DRYWALL</v>
          </cell>
          <cell r="C2228" t="str">
            <v xml:space="preserve">M     </v>
          </cell>
          <cell r="D2228" t="str">
            <v>1,80</v>
          </cell>
        </row>
        <row r="2229">
          <cell r="A2229">
            <v>20111</v>
          </cell>
          <cell r="B2229" t="str">
            <v>FITA ISOLANTE ADESIVA ANTICHAMA, USO ATE 750 V, EM ROLO DE 19 MM X 20 M</v>
          </cell>
          <cell r="C2229" t="str">
            <v xml:space="preserve">UN    </v>
          </cell>
          <cell r="D2229" t="str">
            <v>9,80</v>
          </cell>
        </row>
        <row r="2230">
          <cell r="A2230">
            <v>21127</v>
          </cell>
          <cell r="B2230" t="str">
            <v>FITA ISOLANTE ADESIVA ANTICHAMA, USO ATE 750 V, EM ROLO DE 19 MM X 5 M</v>
          </cell>
          <cell r="C2230" t="str">
            <v xml:space="preserve">UN    </v>
          </cell>
          <cell r="D2230" t="str">
            <v>3,70</v>
          </cell>
        </row>
        <row r="2231">
          <cell r="A2231">
            <v>404</v>
          </cell>
          <cell r="B2231" t="str">
            <v>FITA ISOLANTE DE BORRACHA AUTOFUSAO, USO ATE 69 KV (ALTA TENSAO)</v>
          </cell>
          <cell r="C2231" t="str">
            <v xml:space="preserve">M     </v>
          </cell>
          <cell r="D2231" t="str">
            <v>1,33</v>
          </cell>
        </row>
        <row r="2232">
          <cell r="A2232">
            <v>14151</v>
          </cell>
          <cell r="B2232" t="str">
            <v>FITA METALICA GRAVADA, L = 17 MM, ROLO DE 25 M, CARGA RECOMENDADA = *120* KGF</v>
          </cell>
          <cell r="C2232" t="str">
            <v xml:space="preserve">UN    </v>
          </cell>
          <cell r="D2232" t="str">
            <v>46,80</v>
          </cell>
        </row>
        <row r="2233">
          <cell r="A2233">
            <v>14153</v>
          </cell>
          <cell r="B2233" t="str">
            <v>FITA METALICA PERFURADA, L = *18* MM, ROLO DE 30 M, CARGA RECOMENDADA = *30* KGF</v>
          </cell>
          <cell r="C2233" t="str">
            <v xml:space="preserve">UN    </v>
          </cell>
          <cell r="D2233" t="str">
            <v>52,91</v>
          </cell>
        </row>
        <row r="2234">
          <cell r="A2234">
            <v>14152</v>
          </cell>
          <cell r="B2234" t="str">
            <v>FITA METALICA PERFURADA, L = 17 MM, ROLO DE 30 M, CARGA RECOMENDADA = *19* KGF</v>
          </cell>
          <cell r="C2234" t="str">
            <v xml:space="preserve">UN    </v>
          </cell>
          <cell r="D2234" t="str">
            <v>40,61</v>
          </cell>
        </row>
        <row r="2235">
          <cell r="A2235">
            <v>14154</v>
          </cell>
          <cell r="B2235" t="str">
            <v>FITA METALICA PERFURADA, L = 25 MM, ROLO DE 30 M, CARGA RECOMENDADA = *222,5* KGF</v>
          </cell>
          <cell r="C2235" t="str">
            <v xml:space="preserve">UN    </v>
          </cell>
          <cell r="D2235" t="str">
            <v>142,16</v>
          </cell>
        </row>
        <row r="2236">
          <cell r="A2236">
            <v>42015</v>
          </cell>
          <cell r="B2236" t="str">
            <v>FITA PLASTICA ZEBRADA PARA DEMARCACAO DE AREAS, LARGURA = 7 CM, SEM ADESIVO (COLETADO CAIXA)</v>
          </cell>
          <cell r="C2236" t="str">
            <v xml:space="preserve">M     </v>
          </cell>
          <cell r="D2236" t="str">
            <v>1,56</v>
          </cell>
        </row>
        <row r="2237">
          <cell r="A2237">
            <v>3146</v>
          </cell>
          <cell r="B2237" t="str">
            <v>FITA VEDA ROSCA EM ROLOS DE 18 MM X 10 M (L X C)</v>
          </cell>
          <cell r="C2237" t="str">
            <v xml:space="preserve">UN    </v>
          </cell>
          <cell r="D2237" t="str">
            <v>3,00</v>
          </cell>
        </row>
        <row r="2238">
          <cell r="A2238">
            <v>3143</v>
          </cell>
          <cell r="B2238" t="str">
            <v>FITA VEDA ROSCA EM ROLOS DE 18 MM X 25 M (L X C)</v>
          </cell>
          <cell r="C2238" t="str">
            <v xml:space="preserve">UN    </v>
          </cell>
          <cell r="D2238" t="str">
            <v>6,82</v>
          </cell>
        </row>
        <row r="2239">
          <cell r="A2239">
            <v>3148</v>
          </cell>
          <cell r="B2239" t="str">
            <v>FITA VEDA ROSCA EM ROLOS DE 18 MM X 50 M (L X C)</v>
          </cell>
          <cell r="C2239" t="str">
            <v xml:space="preserve">UN    </v>
          </cell>
          <cell r="D2239" t="str">
            <v>11,06</v>
          </cell>
        </row>
        <row r="2240">
          <cell r="A2240">
            <v>4310</v>
          </cell>
          <cell r="B2240" t="str">
            <v>FIXADOR DE ABA AUTOTRAVANTE PARA TELHA DE FIBROCIMENTO, TIPO CANALETE 90 OU KALHETAO</v>
          </cell>
          <cell r="C2240" t="str">
            <v xml:space="preserve">UN    </v>
          </cell>
          <cell r="D2240" t="str">
            <v>2,65</v>
          </cell>
        </row>
        <row r="2241">
          <cell r="A2241">
            <v>4311</v>
          </cell>
          <cell r="B2241" t="str">
            <v>FIXADOR DE ABA SIMPLES PARA TELHA DE FIBROCIMENTO, TIPO CANALETA 49 OU KALHETA</v>
          </cell>
          <cell r="C2241" t="str">
            <v xml:space="preserve">UN    </v>
          </cell>
          <cell r="D2241" t="str">
            <v>1,87</v>
          </cell>
        </row>
        <row r="2242">
          <cell r="A2242">
            <v>4312</v>
          </cell>
          <cell r="B2242" t="str">
            <v>FIXADOR DE ABA SIMPLES PARA TELHA DE FIBROCIMENTO, TIPO CANALETA 90 OU KALHETAO</v>
          </cell>
          <cell r="C2242" t="str">
            <v xml:space="preserve">UN    </v>
          </cell>
          <cell r="D2242" t="str">
            <v>2,62</v>
          </cell>
        </row>
        <row r="2243">
          <cell r="A2243">
            <v>13261</v>
          </cell>
          <cell r="B2243" t="str">
            <v>FLANELA *30 X 40* CM</v>
          </cell>
          <cell r="C2243" t="str">
            <v xml:space="preserve">UN    </v>
          </cell>
          <cell r="D2243" t="str">
            <v>1,66</v>
          </cell>
        </row>
        <row r="2244">
          <cell r="A2244">
            <v>3255</v>
          </cell>
          <cell r="B2244" t="str">
            <v>FLANGE PVC, ROSCAVEL SEXTAVADO SEM FUROS 3/4"</v>
          </cell>
          <cell r="C2244" t="str">
            <v xml:space="preserve">UN    </v>
          </cell>
          <cell r="D2244" t="str">
            <v>7,84</v>
          </cell>
        </row>
        <row r="2245">
          <cell r="A2245">
            <v>3254</v>
          </cell>
          <cell r="B2245" t="str">
            <v>FLANGE PVC, ROSCAVEL, SEXTAVADO, SEM FUROS 3"</v>
          </cell>
          <cell r="C2245" t="str">
            <v xml:space="preserve">UN    </v>
          </cell>
          <cell r="D2245" t="str">
            <v>127,35</v>
          </cell>
        </row>
        <row r="2246">
          <cell r="A2246">
            <v>3259</v>
          </cell>
          <cell r="B2246" t="str">
            <v>FLANGE PVC, ROSCAVEL, SEXTAVADO, SEM FUROS, 1 1/2"</v>
          </cell>
          <cell r="C2246" t="str">
            <v xml:space="preserve">UN    </v>
          </cell>
          <cell r="D2246" t="str">
            <v>15,30</v>
          </cell>
        </row>
        <row r="2247">
          <cell r="A2247">
            <v>3258</v>
          </cell>
          <cell r="B2247" t="str">
            <v>FLANGE PVC, ROSCAVEL, SEXTAVADO, SEM FUROS, 1 1/4"</v>
          </cell>
          <cell r="C2247" t="str">
            <v xml:space="preserve">UN    </v>
          </cell>
          <cell r="D2247" t="str">
            <v>9,24</v>
          </cell>
        </row>
        <row r="2248">
          <cell r="A2248">
            <v>3251</v>
          </cell>
          <cell r="B2248" t="str">
            <v>FLANGE PVC, ROSCAVEL, SEXTAVADO, SEM FUROS, 1/2"</v>
          </cell>
          <cell r="C2248" t="str">
            <v xml:space="preserve">UN    </v>
          </cell>
          <cell r="D2248" t="str">
            <v>5,45</v>
          </cell>
        </row>
        <row r="2249">
          <cell r="A2249">
            <v>3256</v>
          </cell>
          <cell r="B2249" t="str">
            <v>FLANGE PVC, ROSCAVEL, SEXTAVADO, SEM FUROS, 1"</v>
          </cell>
          <cell r="C2249" t="str">
            <v xml:space="preserve">UN    </v>
          </cell>
          <cell r="D2249" t="str">
            <v>10,32</v>
          </cell>
        </row>
        <row r="2250">
          <cell r="A2250">
            <v>3261</v>
          </cell>
          <cell r="B2250" t="str">
            <v>FLANGE PVC, ROSCAVEL, SEXTAVADO, SEM FUROS, 2 1/2"</v>
          </cell>
          <cell r="C2250" t="str">
            <v xml:space="preserve">UN    </v>
          </cell>
          <cell r="D2250" t="str">
            <v>112,63</v>
          </cell>
        </row>
        <row r="2251">
          <cell r="A2251">
            <v>3260</v>
          </cell>
          <cell r="B2251" t="str">
            <v>FLANGE PVC, ROSCAVEL, SEXTAVADO, SEM FUROS, 2"</v>
          </cell>
          <cell r="C2251" t="str">
            <v xml:space="preserve">UN    </v>
          </cell>
          <cell r="D2251" t="str">
            <v>19,35</v>
          </cell>
        </row>
        <row r="2252">
          <cell r="A2252">
            <v>3272</v>
          </cell>
          <cell r="B2252" t="str">
            <v>FLANGE SEXTAVADO DE FERRO GALVANIZADO, COM ROSCA BSP, DE 1 1/2"</v>
          </cell>
          <cell r="C2252" t="str">
            <v xml:space="preserve">UN    </v>
          </cell>
          <cell r="D2252" t="str">
            <v>43,81</v>
          </cell>
        </row>
        <row r="2253">
          <cell r="A2253">
            <v>3265</v>
          </cell>
          <cell r="B2253" t="str">
            <v>FLANGE SEXTAVADO DE FERRO GALVANIZADO, COM ROSCA BSP, DE 1 1/4"</v>
          </cell>
          <cell r="C2253" t="str">
            <v xml:space="preserve">UN    </v>
          </cell>
          <cell r="D2253" t="str">
            <v>34,80</v>
          </cell>
        </row>
        <row r="2254">
          <cell r="A2254">
            <v>3262</v>
          </cell>
          <cell r="B2254" t="str">
            <v>FLANGE SEXTAVADO DE FERRO GALVANIZADO, COM ROSCA BSP, DE 1/2"</v>
          </cell>
          <cell r="C2254" t="str">
            <v xml:space="preserve">UN    </v>
          </cell>
          <cell r="D2254" t="str">
            <v>15,23</v>
          </cell>
        </row>
        <row r="2255">
          <cell r="A2255">
            <v>3264</v>
          </cell>
          <cell r="B2255" t="str">
            <v>FLANGE SEXTAVADO DE FERRO GALVANIZADO, COM ROSCA BSP, DE 1"</v>
          </cell>
          <cell r="C2255" t="str">
            <v xml:space="preserve">UN    </v>
          </cell>
          <cell r="D2255" t="str">
            <v>25,02</v>
          </cell>
        </row>
        <row r="2256">
          <cell r="A2256">
            <v>3267</v>
          </cell>
          <cell r="B2256" t="str">
            <v>FLANGE SEXTAVADO DE FERRO GALVANIZADO, COM ROSCA BSP, DE 2 1/2"</v>
          </cell>
          <cell r="C2256" t="str">
            <v xml:space="preserve">UN    </v>
          </cell>
          <cell r="D2256" t="str">
            <v>81,74</v>
          </cell>
        </row>
        <row r="2257">
          <cell r="A2257">
            <v>3266</v>
          </cell>
          <cell r="B2257" t="str">
            <v>FLANGE SEXTAVADO DE FERRO GALVANIZADO, COM ROSCA BSP, DE 2"</v>
          </cell>
          <cell r="C2257" t="str">
            <v xml:space="preserve">UN    </v>
          </cell>
          <cell r="D2257" t="str">
            <v>52,00</v>
          </cell>
        </row>
        <row r="2258">
          <cell r="A2258">
            <v>3263</v>
          </cell>
          <cell r="B2258" t="str">
            <v>FLANGE SEXTAVADO DE FERRO GALVANIZADO, COM ROSCA BSP, DE 3/4"</v>
          </cell>
          <cell r="C2258" t="str">
            <v xml:space="preserve">UN    </v>
          </cell>
          <cell r="D2258" t="str">
            <v>20,81</v>
          </cell>
        </row>
        <row r="2259">
          <cell r="A2259">
            <v>3268</v>
          </cell>
          <cell r="B2259" t="str">
            <v>FLANGE SEXTAVADO DE FERRO GALVANIZADO, COM ROSCA BSP, DE 3"</v>
          </cell>
          <cell r="C2259" t="str">
            <v xml:space="preserve">UN    </v>
          </cell>
          <cell r="D2259" t="str">
            <v>110,51</v>
          </cell>
        </row>
        <row r="2260">
          <cell r="A2260">
            <v>3271</v>
          </cell>
          <cell r="B2260" t="str">
            <v>FLANGE SEXTAVADO DE FERRO GALVANIZADO, COM ROSCA BSP, DE 4"</v>
          </cell>
          <cell r="C2260" t="str">
            <v xml:space="preserve">UN    </v>
          </cell>
          <cell r="D2260" t="str">
            <v>163,38</v>
          </cell>
        </row>
        <row r="2261">
          <cell r="A2261">
            <v>3270</v>
          </cell>
          <cell r="B2261" t="str">
            <v>FLANGE SEXTAVADO DE FERRO GALVANIZADO, COM ROSCA BSP, DE 6"</v>
          </cell>
          <cell r="C2261" t="str">
            <v xml:space="preserve">UN    </v>
          </cell>
          <cell r="D2261" t="str">
            <v>274,49</v>
          </cell>
        </row>
        <row r="2262">
          <cell r="A2262">
            <v>3275</v>
          </cell>
          <cell r="B2262" t="str">
            <v>FORRO COMPOSTO POR PAINEIS DE LA DE VIDRO, REVESTIDOS EM PVC MICROPERFURADO, DE *1250 X 625* MM, ESPESSURA 15 MM (COM COLOCACAO)</v>
          </cell>
          <cell r="C2262" t="str">
            <v xml:space="preserve">M2    </v>
          </cell>
          <cell r="D2262" t="str">
            <v>104,52</v>
          </cell>
        </row>
        <row r="2263">
          <cell r="A2263">
            <v>39512</v>
          </cell>
          <cell r="B2263" t="str">
            <v>FORRO DE FIBRA MINERAL EM PLACAS DE 1250 X 625 MM, E = 15 MM, BORDA RETA, COM PINTURA ANTIMOFO, APOIADO EM PERFIL DE ACO GALVANIZADO COM 24 MM DE BASE - INSTALADO</v>
          </cell>
          <cell r="C2263" t="str">
            <v xml:space="preserve">M2    </v>
          </cell>
          <cell r="D2263" t="str">
            <v>110,96</v>
          </cell>
        </row>
        <row r="2264">
          <cell r="A2264">
            <v>39511</v>
          </cell>
          <cell r="B2264" t="str">
            <v>FORRO DE FIBRA MINERAL EM PLACAS DE 625 X 625 MM, E = 15 MM, BORDA RETA, COM PINTURA ANTIMOFO, APOIADO EM PERFIL DE ACO GALVANIZADO COM 24 MM DE BASE - INSTALADO</v>
          </cell>
          <cell r="C2264" t="str">
            <v xml:space="preserve">M2    </v>
          </cell>
          <cell r="D2264" t="str">
            <v>121,03</v>
          </cell>
        </row>
        <row r="2265">
          <cell r="A2265">
            <v>39513</v>
          </cell>
          <cell r="B2265" t="str">
            <v>FORRO DE FIBRA MINERAL EM PLACAS DE 625 X 625 MM, E = 15/16 MM, BORDA REBAIXADA, COM PINTURA ANTIMOFO, APOIADO EM PERFIL DE ACO GALVANIZADO COM 24 MM DE BASE - INSTALADO</v>
          </cell>
          <cell r="C2265" t="str">
            <v xml:space="preserve">M2    </v>
          </cell>
          <cell r="D2265" t="str">
            <v>129,81</v>
          </cell>
        </row>
        <row r="2266">
          <cell r="A2266">
            <v>3286</v>
          </cell>
          <cell r="B2266" t="str">
            <v>FORRO DE MADEIRA CEDRINHO OU EQUIVALENTE DA REGIAO, ENCAIXE MACHO/FEMEA COM FRISO, *10 X 1* CM (SEM COLOCACAO)</v>
          </cell>
          <cell r="C2266" t="str">
            <v xml:space="preserve">M2    </v>
          </cell>
          <cell r="D2266" t="str">
            <v>69,48</v>
          </cell>
        </row>
        <row r="2267">
          <cell r="A2267">
            <v>3287</v>
          </cell>
          <cell r="B2267" t="str">
            <v>FORRO DE MADEIRA CUMARU/IPE CHAMPANHE OU EQUIVALENTE DA REGIAO, ENCAIXE MACHO/FEMEA COM FRISO, *10 X 1* CM (SEM COLOCACAO)</v>
          </cell>
          <cell r="C2267" t="str">
            <v xml:space="preserve">M2    </v>
          </cell>
          <cell r="D2267" t="str">
            <v>105,00</v>
          </cell>
        </row>
        <row r="2268">
          <cell r="A2268">
            <v>3283</v>
          </cell>
          <cell r="B2268" t="str">
            <v>FORRO DE MADEIRA PINUS OU EQUIVALENTE DA REGIAO, ENCAIXE MACHO/FEMEA COM FRISO, *10 X 1* CM (SEM COLOCACAO)</v>
          </cell>
          <cell r="C2268" t="str">
            <v xml:space="preserve">M2    </v>
          </cell>
          <cell r="D2268" t="str">
            <v>22,05</v>
          </cell>
        </row>
        <row r="2269">
          <cell r="A2269">
            <v>11587</v>
          </cell>
          <cell r="B2269" t="str">
            <v>FORRO DE PVC LISO, BRANCO, REGUA DE 10 CM, ESPESSURA DE 8 MM A 10 MM (COM COLOCACAO / SEM ESTRUTURA METALICA)</v>
          </cell>
          <cell r="C2269" t="str">
            <v xml:space="preserve">M2    </v>
          </cell>
          <cell r="D2269" t="str">
            <v>71,67</v>
          </cell>
        </row>
        <row r="2270">
          <cell r="A2270">
            <v>36225</v>
          </cell>
          <cell r="B2270" t="str">
            <v>FORRO DE PVC LISO, BRANCO, REGUA DE 20 CM, ESPESSURA DE 8 MM A 10 MM, COMPRIMENTO 6 M (SEM COLOCACAO)</v>
          </cell>
          <cell r="C2270" t="str">
            <v xml:space="preserve">M2    </v>
          </cell>
          <cell r="D2270" t="str">
            <v>29,11</v>
          </cell>
        </row>
        <row r="2271">
          <cell r="A2271">
            <v>36230</v>
          </cell>
          <cell r="B2271" t="str">
            <v>FORRO DE PVC, FRISADO, BRANCO, REGUA DE 10 CM, ESPESSURA DE 8 MM A 10 MM E COMPRIMENTO 6 M (SEM COLOCACAO)</v>
          </cell>
          <cell r="C2271" t="str">
            <v xml:space="preserve">M2    </v>
          </cell>
          <cell r="D2271" t="str">
            <v>21,39</v>
          </cell>
        </row>
        <row r="2272">
          <cell r="A2272">
            <v>36238</v>
          </cell>
          <cell r="B2272" t="str">
            <v>FORRO DE PVC, FRISADO, BRANCO, REGUA DE 20 CM, ESPESSURA DE 8 MM A 10 MM E COMPRIMENTO 6 M (SEM COLOCACAO)</v>
          </cell>
          <cell r="C2272" t="str">
            <v xml:space="preserve">M2    </v>
          </cell>
          <cell r="D2272" t="str">
            <v>20,90</v>
          </cell>
        </row>
        <row r="2273">
          <cell r="A2273">
            <v>39363</v>
          </cell>
          <cell r="B2273" t="str">
            <v>FOSSA SEPTICA, SEM FILTRO, PARA 15 A 30 CONTRIBUINTES, CILINDRICA, COM TAMPA, EM POLIETILENO DE ALTA DENSIDADE (PEAD), CAPACIDADE APROXIMADA DE 5500 LITROS (NBR 7229)</v>
          </cell>
          <cell r="C2273" t="str">
            <v xml:space="preserve">UN    </v>
          </cell>
          <cell r="D2273" t="str">
            <v>4.424,68</v>
          </cell>
        </row>
        <row r="2274">
          <cell r="A2274">
            <v>39361</v>
          </cell>
          <cell r="B2274" t="str">
            <v>FOSSA SEPTICA, SEM FILTRO, PARA 4 A 7 CONTRIBUINTES, CILINDRICA,  COM TAMPA, EM POLIETILENO DE ALTA DENSIDADE (PEAD), CAPACIDADE APROXIMADA DE 1100 LITROS (NBR 7229)</v>
          </cell>
          <cell r="C2274" t="str">
            <v xml:space="preserve">UN    </v>
          </cell>
          <cell r="D2274" t="str">
            <v>1.137,77</v>
          </cell>
        </row>
        <row r="2275">
          <cell r="A2275">
            <v>39362</v>
          </cell>
          <cell r="B2275" t="str">
            <v>FOSSA SEPTICA, SEM FILTRO, PARA 8 A 14 CONTRIBUINTES, CILINDRICA, COM TAMPA, EM POLIETILENO DE ALTA DENSIDADE (PEAD), CAPACIDADE APROXIMADA DE 3000 LITROS (NBR 7229)</v>
          </cell>
          <cell r="C2275" t="str">
            <v xml:space="preserve">UN    </v>
          </cell>
          <cell r="D2275" t="str">
            <v>3.501,23</v>
          </cell>
        </row>
        <row r="2276">
          <cell r="A2276">
            <v>39364</v>
          </cell>
          <cell r="B2276" t="str">
            <v>FOSSA SEPTICA,SEM FILTRO, PARA 40 A 52 CONTRIBUINTES, CILINDRICA, COM TAMPA, EM POLIETILENO DE ALTA DENSIDADE (PEAD), CAPACIDADE APROXIMADA DE 10000 LITROS (NBR 7229)</v>
          </cell>
          <cell r="C2276" t="str">
            <v xml:space="preserve">UN    </v>
          </cell>
          <cell r="D2276" t="str">
            <v>10.113,57</v>
          </cell>
        </row>
        <row r="2277">
          <cell r="A2277">
            <v>14576</v>
          </cell>
          <cell r="B2277" t="str">
            <v>FRESADORA DE ASFALTO A FRIO SOBRE ESTEIRAS, LARG. FRESAGEM 2,00 M, POT. 410 KW/550 HP</v>
          </cell>
          <cell r="C2277" t="str">
            <v xml:space="preserve">UN    </v>
          </cell>
          <cell r="D2277" t="str">
            <v>4.186.460,85</v>
          </cell>
        </row>
        <row r="2278">
          <cell r="A2278">
            <v>13877</v>
          </cell>
          <cell r="B2278" t="str">
            <v>FRESADORA DE ASFALTO A FRIO SOBRE RODAS, LARG. FRESAGEM 1,00 M, POT. 155 KW/208 HP</v>
          </cell>
          <cell r="C2278" t="str">
            <v xml:space="preserve">UN    </v>
          </cell>
          <cell r="D2278" t="str">
            <v>1.792.161,45</v>
          </cell>
        </row>
        <row r="2279">
          <cell r="A2279">
            <v>7307</v>
          </cell>
          <cell r="B2279" t="str">
            <v>FUNDO ANTICORROSIVO PARA METAIS FERROSOS (ZARCAO)</v>
          </cell>
          <cell r="C2279" t="str">
            <v xml:space="preserve">L     </v>
          </cell>
          <cell r="D2279" t="str">
            <v>26,07</v>
          </cell>
        </row>
        <row r="2280">
          <cell r="A2280">
            <v>38122</v>
          </cell>
          <cell r="B2280" t="str">
            <v>FUNDO PREPARADOR ACRILICO BASE AGUA</v>
          </cell>
          <cell r="C2280" t="str">
            <v xml:space="preserve">L     </v>
          </cell>
          <cell r="D2280" t="str">
            <v>11,20</v>
          </cell>
        </row>
        <row r="2281">
          <cell r="A2281">
            <v>38633</v>
          </cell>
          <cell r="B2281" t="str">
            <v>FURO PARA TORNEIRA OU OUTROS ACESSORIOS  EM BANCADA DE MARMORE/ GRANITO OU OUTRO TIPO DE PEDRA NATURAL</v>
          </cell>
          <cell r="C2281" t="str">
            <v xml:space="preserve">UN    </v>
          </cell>
          <cell r="D2281" t="str">
            <v>15,19</v>
          </cell>
        </row>
        <row r="2282">
          <cell r="A2282">
            <v>12344</v>
          </cell>
          <cell r="B2282" t="str">
            <v>FUSIVEL DIAZED 20 A TAMANHO DII, CAPACIDADE DE INTERRUPCAO DE 50 KA EM VCA E 8 KA EM VCC, TENSAO NOMIMNAL DE 500 V</v>
          </cell>
          <cell r="C2282" t="str">
            <v xml:space="preserve">UN    </v>
          </cell>
          <cell r="D2282" t="str">
            <v>2,53</v>
          </cell>
        </row>
        <row r="2283">
          <cell r="A2283">
            <v>12343</v>
          </cell>
          <cell r="B2283" t="str">
            <v>FUSIVEL DIAZED 35 A TAMANHO DIII, CAPACIDADE DE INTERRUPCAO DE 50 KA EM VCA E 8 KA EM VCC, TENSAO NOMIMNAL DE 500 V</v>
          </cell>
          <cell r="C2283" t="str">
            <v xml:space="preserve">UN    </v>
          </cell>
          <cell r="D2283" t="str">
            <v>3,92</v>
          </cell>
        </row>
        <row r="2284">
          <cell r="A2284">
            <v>3295</v>
          </cell>
          <cell r="B2284" t="str">
            <v>FUSIVEL NH *36* A 80 AMPERES, TAMANHO 00, CAPACIDADE DE INTERRUPCAO DE 120 KA, TENSAO NOMIMNAL DE 500 V</v>
          </cell>
          <cell r="C2284" t="str">
            <v xml:space="preserve">UN    </v>
          </cell>
          <cell r="D2284" t="str">
            <v>13,69</v>
          </cell>
        </row>
        <row r="2285">
          <cell r="A2285">
            <v>3302</v>
          </cell>
          <cell r="B2285" t="str">
            <v>FUSIVEL NH 100 A TAMANHO 00, CAPACIDADE DE INTERRUPCAO DE 120 KA, TENSAO NOMIMNAL DE 500 V</v>
          </cell>
          <cell r="C2285" t="str">
            <v xml:space="preserve">UN    </v>
          </cell>
          <cell r="D2285" t="str">
            <v>14,32</v>
          </cell>
        </row>
        <row r="2286">
          <cell r="A2286">
            <v>3297</v>
          </cell>
          <cell r="B2286" t="str">
            <v>FUSIVEL NH 125 A TAMANHO 00, CAPACIDADE DE INTERRUPCAO DE 120 KA, TENSAO NOMIMNAL DE 500 V</v>
          </cell>
          <cell r="C2286" t="str">
            <v xml:space="preserve">UN    </v>
          </cell>
          <cell r="D2286" t="str">
            <v>15,28</v>
          </cell>
        </row>
        <row r="2287">
          <cell r="A2287">
            <v>3294</v>
          </cell>
          <cell r="B2287" t="str">
            <v>FUSIVEL NH 160 A TAMANHO 00, CAPACIDADE DE INTERRUPCAO DE 120 KA, TENSAO NOMIMNAL DE 500 V</v>
          </cell>
          <cell r="C2287" t="str">
            <v xml:space="preserve">UN    </v>
          </cell>
          <cell r="D2287" t="str">
            <v>15,52</v>
          </cell>
        </row>
        <row r="2288">
          <cell r="A2288">
            <v>3292</v>
          </cell>
          <cell r="B2288" t="str">
            <v>FUSIVEL NH 20 A TAMANHO 000, CAPACIDADE DE INTERRUPCAO DE 120 KA, TENSAO NOMIMNAL DE 500 V</v>
          </cell>
          <cell r="C2288" t="str">
            <v xml:space="preserve">UN    </v>
          </cell>
          <cell r="D2288" t="str">
            <v>14,58</v>
          </cell>
        </row>
        <row r="2289">
          <cell r="A2289">
            <v>3298</v>
          </cell>
          <cell r="B2289" t="str">
            <v>FUSIVEL NH 200 A 250 AMPERES, TAMANHO 1, CAPACIDADE DE INTERRUPCAO DE 120 KA, TENSAO NOMIMNAL DE 500 V</v>
          </cell>
          <cell r="C2289" t="str">
            <v xml:space="preserve">UN    </v>
          </cell>
          <cell r="D2289" t="str">
            <v>34,17</v>
          </cell>
        </row>
        <row r="2290">
          <cell r="A2290">
            <v>11596</v>
          </cell>
          <cell r="B2290" t="str">
            <v>GABIAO  TIPO CAIXA, MALHA HEXAGONAL 8 X 10 CM (ZN/AL), FIO 2,7 MM, DIMENSOES 2,0 X 1,0 X 0,5 M (C X L X A)</v>
          </cell>
          <cell r="C2290" t="str">
            <v xml:space="preserve">UN    </v>
          </cell>
          <cell r="D2290" t="str">
            <v>427,37</v>
          </cell>
        </row>
        <row r="2291">
          <cell r="A2291">
            <v>34802</v>
          </cell>
          <cell r="B2291" t="str">
            <v>GABIAO MANTA (COLCHAO) MALHA HEXAGONAL 6 X 8 CM (ZN/AL REVESTIDO COM POLIMERO), DIMENSOES 4,0 X 2,0 X 0,17 M (C X L X A) FIO 2 MM</v>
          </cell>
          <cell r="C2291" t="str">
            <v xml:space="preserve">UN    </v>
          </cell>
          <cell r="D2291" t="str">
            <v>1.173,69</v>
          </cell>
        </row>
        <row r="2292">
          <cell r="A2292">
            <v>11588</v>
          </cell>
          <cell r="B2292" t="str">
            <v>GABIAO MANTA (COLCHAO) MALHA HEXAGONAL 6 X 8 CM (ZN/AL REVESTIDO COM POLIMERO), FIO 2 MM, DIMENSOES 4,0 X 2,0 X 0,23 M (C X L X A)</v>
          </cell>
          <cell r="C2292" t="str">
            <v xml:space="preserve">UN    </v>
          </cell>
          <cell r="D2292" t="str">
            <v>1.266,23</v>
          </cell>
        </row>
        <row r="2293">
          <cell r="A2293">
            <v>34383</v>
          </cell>
          <cell r="B2293" t="str">
            <v>GABIAO MANTA (COLCHAO) MALHA HEXAGONAL 6 X 8 CM (ZN/AL REVESTIDO COM POLIMERO), FIO 2 MM, DIMENSOES 4,0 X 2,0 X 0,3 M (C X L X A)</v>
          </cell>
          <cell r="C2293" t="str">
            <v xml:space="preserve">UN    </v>
          </cell>
          <cell r="D2293" t="str">
            <v>1.392,94</v>
          </cell>
        </row>
        <row r="2294">
          <cell r="A2294">
            <v>40451</v>
          </cell>
          <cell r="B2294" t="str">
            <v>GABIAO MANTA (COLCHAO) MALHA HEXAGONAL 6 X 8 CM (ZN/AL REVESTIDO COM POLIMERO), FIO 2,0 MM, DIMENSOES 5,0 X 2,0 X 0,17 M (C X L X A)</v>
          </cell>
          <cell r="C2294" t="str">
            <v xml:space="preserve">M2    </v>
          </cell>
          <cell r="D2294" t="str">
            <v>112,60</v>
          </cell>
        </row>
        <row r="2295">
          <cell r="A2295">
            <v>40453</v>
          </cell>
          <cell r="B2295" t="str">
            <v>GABIAO MANTA (COLCHAO) MALHA HEXAGONAL 6 X 8 CM (ZN/AL REVESTIDO COM POLIMERO), FIO 2,0 MM, DIMENSOES 5,0 X 2,0 X 0,23 M (C X L X A)</v>
          </cell>
          <cell r="C2295" t="str">
            <v xml:space="preserve">M2    </v>
          </cell>
          <cell r="D2295" t="str">
            <v>121,83</v>
          </cell>
        </row>
        <row r="2296">
          <cell r="A2296">
            <v>40452</v>
          </cell>
          <cell r="B2296" t="str">
            <v>GABIAO MANTA (COLCHAO) MALHA HEXAGONAL 6 X 8 CM (ZN/AL REVESTIDO COM POLIMERO), FIO 2,0 MM, DIMENSOES 5,0 X 2,0 X 0,30 M (C X L X A)</v>
          </cell>
          <cell r="C2296" t="str">
            <v xml:space="preserve">M2    </v>
          </cell>
          <cell r="D2296" t="str">
            <v>133,63</v>
          </cell>
        </row>
        <row r="2297">
          <cell r="A2297">
            <v>11594</v>
          </cell>
          <cell r="B2297" t="str">
            <v>GABIAO SACO MALHA HEXAGONAL 8 X 10 CM (ZN/AL REVESTIDO COM POLIMERO),  FIO 2,4 MM, DIMENSOES 3,0 X 0,65 M</v>
          </cell>
          <cell r="C2297" t="str">
            <v xml:space="preserve">UN    </v>
          </cell>
          <cell r="D2297" t="str">
            <v>403,58</v>
          </cell>
        </row>
        <row r="2298">
          <cell r="A2298">
            <v>3311</v>
          </cell>
          <cell r="B2298" t="str">
            <v>GABIAO SACO MALHA HEXAGONAL 8 X 10 CM (ZN/AL REVESTIDO COM POLIMERO), FIO 2,4 MM, H = 0,65 M</v>
          </cell>
          <cell r="C2298" t="str">
            <v xml:space="preserve">M3    </v>
          </cell>
          <cell r="D2298" t="str">
            <v>403,58</v>
          </cell>
        </row>
        <row r="2299">
          <cell r="A2299">
            <v>11599</v>
          </cell>
          <cell r="B2299" t="str">
            <v>GABIAO SACO MALHA HEXAGONAL 8 X 10 CM (ZN/AL), FIO 2,7 MM, DIMENSOES 4,0 X 0,65 M</v>
          </cell>
          <cell r="C2299" t="str">
            <v xml:space="preserve">UN    </v>
          </cell>
          <cell r="D2299" t="str">
            <v>536,72</v>
          </cell>
        </row>
        <row r="2300">
          <cell r="A2300">
            <v>11593</v>
          </cell>
          <cell r="B2300" t="str">
            <v>GABIAO TIPO CAIXA MALHA HEXAGONAL 8 X 10 CM (ZN/AL REVESTIDO COM POLIMERO),  FIO 2,4 MM, DIMENSOES 2,0 X 1,0 X 1,0 M (C X L X A)</v>
          </cell>
          <cell r="C2300" t="str">
            <v xml:space="preserve">UN    </v>
          </cell>
          <cell r="D2300" t="str">
            <v>752,44</v>
          </cell>
        </row>
        <row r="2301">
          <cell r="A2301">
            <v>3314</v>
          </cell>
          <cell r="B2301" t="str">
            <v>GABIAO TIPO CAIXA MALHA HEXAGONAL 8 X 10 CM (ZN/AL REVESTIDO COM POLIMERO),  FIO 2,4 MM, H = 0,50 M</v>
          </cell>
          <cell r="C2301" t="str">
            <v xml:space="preserve">M3    </v>
          </cell>
          <cell r="D2301" t="str">
            <v>538,15</v>
          </cell>
        </row>
        <row r="2302">
          <cell r="A2302">
            <v>11597</v>
          </cell>
          <cell r="B2302" t="str">
            <v>GABIAO TIPO CAIXA MALHA HEXAGONAL 8 X 10 CM (ZN/AL), FIO 2,7 MM, DIMENSOES 2,0 X 1,0 X 1,0 M (C X L X A)</v>
          </cell>
          <cell r="C2302" t="str">
            <v xml:space="preserve">UN    </v>
          </cell>
          <cell r="D2302" t="str">
            <v>625,80</v>
          </cell>
        </row>
        <row r="2303">
          <cell r="A2303">
            <v>3309</v>
          </cell>
          <cell r="B2303" t="str">
            <v>GABIAO TIPO CAIXA MALHA HEXAGONAL 8 X 10 CM (ZN/AL), FIO 2,7 MM, H = 0,50 M</v>
          </cell>
          <cell r="C2303" t="str">
            <v xml:space="preserve">M3    </v>
          </cell>
          <cell r="D2303" t="str">
            <v>427,37</v>
          </cell>
        </row>
        <row r="2304">
          <cell r="A2304">
            <v>34612</v>
          </cell>
          <cell r="B2304" t="str">
            <v>GABIAO TIPO CAIXA PARA SOLO REFORCADO, MALHA HEXAGONAL DE DUPLA TORCAO 8 X 10 CM (ZN/AL REVESTIDO COM POLIMERO), FIO 2,7 MM, DIMENSOES 2,0 X 1,0 X 0,5 M, COM CAUDA DE 3,0 M</v>
          </cell>
          <cell r="C2304" t="str">
            <v xml:space="preserve">UN    </v>
          </cell>
          <cell r="D2304" t="str">
            <v>774,01</v>
          </cell>
        </row>
        <row r="2305">
          <cell r="A2305">
            <v>34635</v>
          </cell>
          <cell r="B2305" t="str">
            <v>GABIAO TIPO CAIXA PARA SOLO REFORCADO, MALHA HEXAGONAL DE DUPLA TORCAO 8 X 10 CM (ZN/AL REVESTIDO COM POLIMERO), FIO 2,7 MM, DIMENSOES 2,0 X 1,0 X 1,0 M, COM CAUDA DE 3,0 M</v>
          </cell>
          <cell r="C2305" t="str">
            <v xml:space="preserve">UN    </v>
          </cell>
          <cell r="D2305" t="str">
            <v>995,34</v>
          </cell>
        </row>
        <row r="2306">
          <cell r="A2306">
            <v>34633</v>
          </cell>
          <cell r="B2306" t="str">
            <v>GABIAO TIPO CAIXA PARA SOLO REFORCADO, MALHA HEXAGONAL DE DUPLA TORCAO 8 X 10 CM (ZN/AL REVESTIDO COM POLIMERO), FIO 2,7 MM, DIMENSOES 2,0 X 1,0 X 1,0 M, COM CAUDA DE 4,0 M</v>
          </cell>
          <cell r="C2306" t="str">
            <v xml:space="preserve">UN    </v>
          </cell>
          <cell r="D2306" t="str">
            <v>1.097,13</v>
          </cell>
        </row>
        <row r="2307">
          <cell r="A2307">
            <v>40440</v>
          </cell>
          <cell r="B2307" t="str">
            <v>GABIAO TIPO CAIXA PARA SOLO REFORCADO, MALHA HEXAGONAL 8 X 10 CM (ZN/AL REVESTIDO COM POLIMERO), FIO 2,7 MM, DIMENSOES 2,0 X 1,0 X 0,5 M, COM CAUDA DE 4,0 M</v>
          </cell>
          <cell r="C2307" t="str">
            <v xml:space="preserve">M3    </v>
          </cell>
          <cell r="D2307" t="str">
            <v>560,54</v>
          </cell>
        </row>
        <row r="2308">
          <cell r="A2308">
            <v>40441</v>
          </cell>
          <cell r="B2308" t="str">
            <v>GABIAO TIPO CAIXA PARA SOLO REFORCADO, MALHA HEXAGONAL 8 X 10 CM (ZN/AL REVESTIDO COM POLIMERO), FIO 2,7 MM, DIMENSOES 2,0 X 1,0 X 1,0 M, COM CAUDA DE 4,0 M</v>
          </cell>
          <cell r="C2308" t="str">
            <v xml:space="preserve">M3    </v>
          </cell>
          <cell r="D2308" t="str">
            <v>357,87</v>
          </cell>
        </row>
        <row r="2309">
          <cell r="A2309">
            <v>40449</v>
          </cell>
          <cell r="B2309" t="str">
            <v>GABIAO TIPO CAIXA TRAPEZOIDAL, MALHA HEXAGONAL 10 X 12 CM (ZN/AL REVESTIDO COM POLIMERO) FIO 2,7 MM, FACE COM 65 GRAUS, COM GEOSSINTETICO, DIMENSOES 2,0 X 1,5 X 1,0 M (C X L X A)</v>
          </cell>
          <cell r="C2309" t="str">
            <v xml:space="preserve">M3    </v>
          </cell>
          <cell r="D2309" t="str">
            <v>300,85</v>
          </cell>
        </row>
        <row r="2310">
          <cell r="A2310">
            <v>34800</v>
          </cell>
          <cell r="B2310" t="str">
            <v>GABIAO TIPO CAIXA, MALHA HEXAGONAL 8 X 10 CM (ZN/AL REVESTIDO COM POLIMERO), FIO DE 2,4 MM, DIMENSOES 2,0 x 1,0 x 1,0 M (C X L X A)</v>
          </cell>
          <cell r="C2310" t="str">
            <v xml:space="preserve">M3    </v>
          </cell>
          <cell r="D2310" t="str">
            <v>376,22</v>
          </cell>
        </row>
        <row r="2311">
          <cell r="A2311">
            <v>11592</v>
          </cell>
          <cell r="B2311" t="str">
            <v>GABIAO TIPO CAIXA, MALHA HEXAGONAL 8 X 10 CM (ZN/AL REVESTIDO COM POLIMERO), FIO 2,4 MM, DIMENSOES 2,0 X 1,0 X 0,5 M (C X L X A)</v>
          </cell>
          <cell r="C2311" t="str">
            <v xml:space="preserve">UN    </v>
          </cell>
          <cell r="D2311" t="str">
            <v>538,15</v>
          </cell>
        </row>
        <row r="2312">
          <cell r="A2312">
            <v>40438</v>
          </cell>
          <cell r="B2312" t="str">
            <v>GABIAO TIPO CAIXA, MALHA HEXAGONAL 8 X 10 CM (ZN/AL), FIO DE 2,7 MM, DIMENSOES 2,0 X 1,0 X 1,0 M (C X L X A)</v>
          </cell>
          <cell r="C2312" t="str">
            <v xml:space="preserve">M3    </v>
          </cell>
          <cell r="D2312" t="str">
            <v>250,64</v>
          </cell>
        </row>
        <row r="2313">
          <cell r="A2313">
            <v>40436</v>
          </cell>
          <cell r="B2313" t="str">
            <v>GABIAO TIPO CAIXA, MALHA HEXAGONAL 8 X 10 CM (ZN/AL), FIO DE 2,7 MM, DIMENSOES 5,0 X 1,0 X 1,0 M (C X L X A)</v>
          </cell>
          <cell r="C2313" t="str">
            <v xml:space="preserve">M3    </v>
          </cell>
          <cell r="D2313" t="str">
            <v>312,53</v>
          </cell>
        </row>
        <row r="2314">
          <cell r="A2314">
            <v>4315</v>
          </cell>
          <cell r="B2314" t="str">
            <v>GANCHO CHATO EM FERRO GALVANIZADO,  L = 110 MM, RECOBRIMENTO = 100MM, SECAO 1/8 X 1/2" (3 MM X 12 MM), PARA FIXAR TELHA DE FIBROCIMENTO ONDULADA</v>
          </cell>
          <cell r="C2314" t="str">
            <v xml:space="preserve">UN    </v>
          </cell>
          <cell r="D2314" t="str">
            <v>1,92</v>
          </cell>
        </row>
        <row r="2315">
          <cell r="A2315">
            <v>42482</v>
          </cell>
          <cell r="B2315" t="str">
            <v>GANCHO L COM ROSCA, PARA FIXAR TELHA EM MADEIRA, 1/4" X 350 MM (COLETADO CAIXA)</v>
          </cell>
          <cell r="C2315" t="str">
            <v xml:space="preserve">UN    </v>
          </cell>
          <cell r="D2315" t="str">
            <v>2,56</v>
          </cell>
        </row>
        <row r="2316">
          <cell r="A2316">
            <v>402</v>
          </cell>
          <cell r="B2316" t="str">
            <v>GANCHO OLHAL EM ACO GALVANIZADO, ESPESSURA 16MM, ABERTURA 21MM</v>
          </cell>
          <cell r="C2316" t="str">
            <v xml:space="preserve">UN    </v>
          </cell>
          <cell r="D2316" t="str">
            <v>10,55</v>
          </cell>
        </row>
        <row r="2317">
          <cell r="A2317">
            <v>4226</v>
          </cell>
          <cell r="B2317" t="str">
            <v>GAS DE COZINHA - GLP</v>
          </cell>
          <cell r="C2317" t="str">
            <v xml:space="preserve">KG    </v>
          </cell>
          <cell r="D2317" t="str">
            <v>7,11</v>
          </cell>
        </row>
        <row r="2318">
          <cell r="A2318">
            <v>4222</v>
          </cell>
          <cell r="B2318" t="str">
            <v>GASOLINA COMUM</v>
          </cell>
          <cell r="C2318" t="str">
            <v xml:space="preserve">L     </v>
          </cell>
          <cell r="D2318" t="str">
            <v>5,47</v>
          </cell>
        </row>
        <row r="2319">
          <cell r="A2319">
            <v>34804</v>
          </cell>
          <cell r="B2319" t="str">
            <v>GEOGRELHA TECIDA COM FILAMENTOS DE POLIESTER + PVC, RESISTENCIA LONGITUDINAL: 90 KN/M, RESISTENCIA TRANSVERSAL: 30 KN/M, ALONGAMENTO = 12 POR CENTO</v>
          </cell>
          <cell r="C2319" t="str">
            <v xml:space="preserve">M2    </v>
          </cell>
          <cell r="D2319" t="str">
            <v>45,43</v>
          </cell>
        </row>
        <row r="2320">
          <cell r="A2320">
            <v>4013</v>
          </cell>
          <cell r="B2320" t="str">
            <v>GEOTEXTIL NAO TECIDO AGULHADO DE FILAMENTOS CONTINUOS 100% POLIESTER, RESITENCIA A TRACAO = 09 KN/M</v>
          </cell>
          <cell r="C2320" t="str">
            <v xml:space="preserve">M2    </v>
          </cell>
          <cell r="D2320" t="str">
            <v>5,91</v>
          </cell>
        </row>
        <row r="2321">
          <cell r="A2321">
            <v>4011</v>
          </cell>
          <cell r="B2321" t="str">
            <v>GEOTEXTIL NAO TECIDO AGULHADO DE FILAMENTOS CONTINUOS 100% POLIESTER, RESITENCIA A TRACAO = 10 KN/M</v>
          </cell>
          <cell r="C2321" t="str">
            <v xml:space="preserve">M2    </v>
          </cell>
          <cell r="D2321" t="str">
            <v>6,60</v>
          </cell>
        </row>
        <row r="2322">
          <cell r="A2322">
            <v>4021</v>
          </cell>
          <cell r="B2322" t="str">
            <v>GEOTEXTIL NAO TECIDO AGULHADO DE FILAMENTOS CONTINUOS 100% POLIESTER, RESITENCIA A TRACAO = 14 KN/M</v>
          </cell>
          <cell r="C2322" t="str">
            <v xml:space="preserve">M2    </v>
          </cell>
          <cell r="D2322" t="str">
            <v>8,23</v>
          </cell>
        </row>
        <row r="2323">
          <cell r="A2323">
            <v>4019</v>
          </cell>
          <cell r="B2323" t="str">
            <v>GEOTEXTIL NAO TECIDO AGULHADO DE FILAMENTOS CONTINUOS 100% POLIESTER, RESITENCIA A TRACAO = 16 KN/M</v>
          </cell>
          <cell r="C2323" t="str">
            <v xml:space="preserve">M2    </v>
          </cell>
          <cell r="D2323" t="str">
            <v>9,88</v>
          </cell>
        </row>
        <row r="2324">
          <cell r="A2324">
            <v>4012</v>
          </cell>
          <cell r="B2324" t="str">
            <v>GEOTEXTIL NAO TECIDO AGULHADO DE FILAMENTOS CONTINUOS 100% POLIESTER, RESITENCIA A TRACAO = 21 KN/M</v>
          </cell>
          <cell r="C2324" t="str">
            <v xml:space="preserve">M2    </v>
          </cell>
          <cell r="D2324" t="str">
            <v>13,24</v>
          </cell>
        </row>
        <row r="2325">
          <cell r="A2325">
            <v>4020</v>
          </cell>
          <cell r="B2325" t="str">
            <v>GEOTEXTIL NAO TECIDO AGULHADO DE FILAMENTOS CONTINUOS 100% POLIESTER, RESITENCIA A TRACAO = 26 KN/M</v>
          </cell>
          <cell r="C2325" t="str">
            <v xml:space="preserve">M2    </v>
          </cell>
          <cell r="D2325" t="str">
            <v>16,58</v>
          </cell>
        </row>
        <row r="2326">
          <cell r="A2326">
            <v>4018</v>
          </cell>
          <cell r="B2326" t="str">
            <v>GEOTEXTIL NAO TECIDO AGULHADO DE FILAMENTOS CONTINUOS 100% POLIESTER, RESITENCIA A TRACAO = 31 KN/M</v>
          </cell>
          <cell r="C2326" t="str">
            <v xml:space="preserve">M2    </v>
          </cell>
          <cell r="D2326" t="str">
            <v>19,87</v>
          </cell>
        </row>
        <row r="2327">
          <cell r="A2327">
            <v>36498</v>
          </cell>
          <cell r="B2327" t="str">
            <v>GERADOR PORTATIL MONOFASICO, POTENCIA 5500 VA, MOTOR A GASOLINA, POTENCIA DO MOTOR 13 CV</v>
          </cell>
          <cell r="C2327" t="str">
            <v xml:space="preserve">UN    </v>
          </cell>
          <cell r="D2327" t="str">
            <v>4.613,03</v>
          </cell>
        </row>
        <row r="2328">
          <cell r="A2328">
            <v>12872</v>
          </cell>
          <cell r="B2328" t="str">
            <v>GESSEIRO</v>
          </cell>
          <cell r="C2328" t="str">
            <v xml:space="preserve">H     </v>
          </cell>
          <cell r="D2328" t="str">
            <v>13,26</v>
          </cell>
        </row>
        <row r="2329">
          <cell r="A2329">
            <v>41075</v>
          </cell>
          <cell r="B2329" t="str">
            <v>GESSEIRO (MENSALISTA)</v>
          </cell>
          <cell r="C2329" t="str">
            <v xml:space="preserve">MES   </v>
          </cell>
          <cell r="D2329" t="str">
            <v>2.310,04</v>
          </cell>
        </row>
        <row r="2330">
          <cell r="A2330">
            <v>3315</v>
          </cell>
          <cell r="B2330" t="str">
            <v>GESSO EM PO PARA REVESTIMENTOS/MOLDURAS/SANCAS E USO GERAL</v>
          </cell>
          <cell r="C2330" t="str">
            <v xml:space="preserve">KG    </v>
          </cell>
          <cell r="D2330" t="str">
            <v>0,34</v>
          </cell>
        </row>
        <row r="2331">
          <cell r="A2331">
            <v>36870</v>
          </cell>
          <cell r="B2331" t="str">
            <v>GESSO PROJETADO</v>
          </cell>
          <cell r="C2331" t="str">
            <v xml:space="preserve">KG    </v>
          </cell>
          <cell r="D2331" t="str">
            <v>0,51</v>
          </cell>
        </row>
        <row r="2332">
          <cell r="A2332">
            <v>5092</v>
          </cell>
          <cell r="B2332" t="str">
            <v>GONZO DE EMBUTIR, EM LATAO / ZAMAC, *20 X 48* MM, PARA JANELA BASCULANTE / PIVOTANTE -  INCLUI PARAFUSOS</v>
          </cell>
          <cell r="C2332" t="str">
            <v xml:space="preserve">PAR   </v>
          </cell>
          <cell r="D2332" t="str">
            <v>16,01</v>
          </cell>
        </row>
        <row r="2333">
          <cell r="A2333">
            <v>11462</v>
          </cell>
          <cell r="B2333" t="str">
            <v>GONZO DE SOBREPOR, EM LATAO / ZAMAC, PARA JANELA PIVOTANTE - INCLUI PARAFUSOS</v>
          </cell>
          <cell r="C2333" t="str">
            <v xml:space="preserve">PAR   </v>
          </cell>
          <cell r="D2333" t="str">
            <v>16,37</v>
          </cell>
        </row>
        <row r="2334">
          <cell r="A2334">
            <v>36529</v>
          </cell>
          <cell r="B2334" t="str">
            <v>GRADE DE DISCOS COM CONTROLE REMOTO, REBOCAVEL, COM 24 DISCOS 24" X 6 MM, COM PNEUS PARA TRANSPORTE</v>
          </cell>
          <cell r="C2334" t="str">
            <v xml:space="preserve">UN    </v>
          </cell>
          <cell r="D2334" t="str">
            <v>48.469,38</v>
          </cell>
        </row>
        <row r="2335">
          <cell r="A2335">
            <v>3318</v>
          </cell>
          <cell r="B2335" t="str">
            <v>GRADE DE DISCOS MECANICA 20X24" COM 20 DISCOS 24" X 6MM  COM PNEUS PARA TRANSPORTE</v>
          </cell>
          <cell r="C2335" t="str">
            <v xml:space="preserve">UN    </v>
          </cell>
          <cell r="D2335" t="str">
            <v>38.000,00</v>
          </cell>
        </row>
        <row r="2336">
          <cell r="A2336">
            <v>3324</v>
          </cell>
          <cell r="B2336" t="str">
            <v>GRAMA BATATAIS EM PLACAS, SEM PLANTIO</v>
          </cell>
          <cell r="C2336" t="str">
            <v xml:space="preserve">M2    </v>
          </cell>
          <cell r="D2336" t="str">
            <v>5,35</v>
          </cell>
        </row>
        <row r="2337">
          <cell r="A2337">
            <v>3322</v>
          </cell>
          <cell r="B2337" t="str">
            <v>GRAMA ESMERALDA OU SAO CARLOS OU CURITIBANA, EM PLACAS, SEM PLANTIO</v>
          </cell>
          <cell r="C2337" t="str">
            <v xml:space="preserve">M2    </v>
          </cell>
          <cell r="D2337" t="str">
            <v>7,50</v>
          </cell>
        </row>
        <row r="2338">
          <cell r="A2338">
            <v>5076</v>
          </cell>
          <cell r="B2338" t="str">
            <v>GRAMPO DE ACO POLIDO 1 " X 9</v>
          </cell>
          <cell r="C2338" t="str">
            <v xml:space="preserve">KG    </v>
          </cell>
          <cell r="D2338" t="str">
            <v>15,05</v>
          </cell>
        </row>
        <row r="2339">
          <cell r="A2339">
            <v>5077</v>
          </cell>
          <cell r="B2339" t="str">
            <v>GRAMPO DE ACO POLIDO 7/8 " X 9</v>
          </cell>
          <cell r="C2339" t="str">
            <v xml:space="preserve">KG    </v>
          </cell>
          <cell r="D2339" t="str">
            <v>16,63</v>
          </cell>
        </row>
        <row r="2340">
          <cell r="A2340">
            <v>11837</v>
          </cell>
          <cell r="B2340" t="str">
            <v>GRAMPO LINHA VIVA DE LATAO ESTANHADO, DIAMETRO DO CONDUTOR PRINCIPAL DE 10 A 120 MM2, DIAMETRO DA DERIVACAO DE 10 A 70 MM2</v>
          </cell>
          <cell r="C2340" t="str">
            <v xml:space="preserve">UN    </v>
          </cell>
          <cell r="D2340" t="str">
            <v>74,72</v>
          </cell>
        </row>
        <row r="2341">
          <cell r="A2341">
            <v>38055</v>
          </cell>
          <cell r="B2341" t="str">
            <v>GRAMPO METALICO TIPO OLHAL PARA HASTE DE ATERRAMENTO DE 1/2'', CONDUTOR DE *10* A 50 MM2</v>
          </cell>
          <cell r="C2341" t="str">
            <v xml:space="preserve">UN    </v>
          </cell>
          <cell r="D2341" t="str">
            <v>6,78</v>
          </cell>
        </row>
        <row r="2342">
          <cell r="A2342">
            <v>415</v>
          </cell>
          <cell r="B2342" t="str">
            <v>GRAMPO METALICO TIPO OLHAL PARA HASTE DE ATERRAMENTO DE 1'', CONDUTOR DE *10* A 50 MM2</v>
          </cell>
          <cell r="C2342" t="str">
            <v xml:space="preserve">UN    </v>
          </cell>
          <cell r="D2342" t="str">
            <v>30,64</v>
          </cell>
        </row>
        <row r="2343">
          <cell r="A2343">
            <v>416</v>
          </cell>
          <cell r="B2343" t="str">
            <v>GRAMPO METALICO TIPO OLHAL PARA HASTE DE ATERRAMENTO DE 3/4'', CONDUTOR DE *10* A 50 MM2</v>
          </cell>
          <cell r="C2343" t="str">
            <v xml:space="preserve">UN    </v>
          </cell>
          <cell r="D2343" t="str">
            <v>11,21</v>
          </cell>
        </row>
        <row r="2344">
          <cell r="A2344">
            <v>425</v>
          </cell>
          <cell r="B2344" t="str">
            <v>GRAMPO METALICO TIPO OLHAL PARA HASTE DE ATERRAMENTO DE 5/8'', CONDUTOR DE *10* A 50 MM2</v>
          </cell>
          <cell r="C2344" t="str">
            <v xml:space="preserve">UN    </v>
          </cell>
          <cell r="D2344" t="str">
            <v>6,95</v>
          </cell>
        </row>
        <row r="2345">
          <cell r="A2345">
            <v>426</v>
          </cell>
          <cell r="B2345" t="str">
            <v>GRAMPO METALICO TIPO U PARA HASTE DE ATERRAMENTO DE ATE 3/4'', CONDUTOR DE 10 A 25 MM2</v>
          </cell>
          <cell r="C2345" t="str">
            <v xml:space="preserve">UN    </v>
          </cell>
          <cell r="D2345" t="str">
            <v>38,29</v>
          </cell>
        </row>
        <row r="2346">
          <cell r="A2346">
            <v>38056</v>
          </cell>
          <cell r="B2346" t="str">
            <v>GRAMPO METALICO TIPO U PARA HASTE DE ATERRAMENTO DE ATE 5/8'', CONDUTOR DE 10 A 25 MM2</v>
          </cell>
          <cell r="C2346" t="str">
            <v xml:space="preserve">UN    </v>
          </cell>
          <cell r="D2346" t="str">
            <v>37,39</v>
          </cell>
        </row>
        <row r="2347">
          <cell r="A2347">
            <v>1564</v>
          </cell>
          <cell r="B2347" t="str">
            <v>GRAMPO PARALELO METALICO PARA CABO DE 6 A 50 MM2, COM 2 PARAFUSOS</v>
          </cell>
          <cell r="C2347" t="str">
            <v xml:space="preserve">UN    </v>
          </cell>
          <cell r="D2347" t="str">
            <v>14,27</v>
          </cell>
        </row>
        <row r="2348">
          <cell r="A2348">
            <v>11032</v>
          </cell>
          <cell r="B2348" t="str">
            <v>GRAMPO U DE 5/8 " N8 EM FERRO GALVANIZADO</v>
          </cell>
          <cell r="C2348" t="str">
            <v xml:space="preserve">UN    </v>
          </cell>
          <cell r="D2348" t="str">
            <v>10,86</v>
          </cell>
        </row>
        <row r="2349">
          <cell r="A2349">
            <v>36786</v>
          </cell>
          <cell r="B2349" t="str">
            <v>GRANALHA DE ACO, ANGULAR (GRIT), PARA JATEAMENTO, PENEIRA 0,117 A 1,00 MM, (SAE G-40 A G-80)</v>
          </cell>
          <cell r="C2349" t="str">
            <v>SC25KG</v>
          </cell>
          <cell r="D2349" t="str">
            <v>142,68</v>
          </cell>
        </row>
        <row r="2350">
          <cell r="A2350">
            <v>36785</v>
          </cell>
          <cell r="B2350" t="str">
            <v>GRANALHA DE ACO, ANGULAR (GRIT), PARA JATEAMENTO, PENEIRA 1,41 A 1,19 MM (SAE G16)</v>
          </cell>
          <cell r="C2350" t="str">
            <v>SC25KG</v>
          </cell>
          <cell r="D2350" t="str">
            <v>123,98</v>
          </cell>
        </row>
        <row r="2351">
          <cell r="A2351">
            <v>36782</v>
          </cell>
          <cell r="B2351" t="str">
            <v>GRANALHA DE ACO, ESFERICA (SHOT), PARA JATEAMENTO, PENEIRA 0,40 A 1,00 MM (SAE S-170 A S-280)</v>
          </cell>
          <cell r="C2351" t="str">
            <v>SC25KG</v>
          </cell>
          <cell r="D2351" t="str">
            <v>147,99</v>
          </cell>
        </row>
        <row r="2352">
          <cell r="A2352">
            <v>25930</v>
          </cell>
          <cell r="B2352" t="str">
            <v>GRANALHA DE ACO, ESFERICA (SHOT), PARA JATEAMENTO, PENEIRA 1,19 A 1,00 MM (SAE S390)</v>
          </cell>
          <cell r="C2352" t="str">
            <v>SC25KG</v>
          </cell>
          <cell r="D2352" t="str">
            <v>166,69</v>
          </cell>
        </row>
        <row r="2353">
          <cell r="A2353">
            <v>4824</v>
          </cell>
          <cell r="B2353" t="str">
            <v>GRANILHA/ GRANA/ PEDRISCO OU AGREGADO EM MARMORE/ GRANITO/ QUARTZO E CALCARIO, PRETO, CINZA, PALHA OU BRANCO</v>
          </cell>
          <cell r="C2353" t="str">
            <v xml:space="preserve">KG    </v>
          </cell>
          <cell r="D2353" t="str">
            <v>0,40</v>
          </cell>
        </row>
        <row r="2354">
          <cell r="A2354">
            <v>11795</v>
          </cell>
          <cell r="B2354" t="str">
            <v>GRANITO PARA BANCADA, POLIDO, TIPO ANDORINHA/ QUARTZ/ CASTELO/ CORUMBA OU OUTROS EQUIVALENTES DA REGIAO, E=  *2,5* CM</v>
          </cell>
          <cell r="C2354" t="str">
            <v xml:space="preserve">M2    </v>
          </cell>
          <cell r="D2354" t="str">
            <v>241,50</v>
          </cell>
        </row>
        <row r="2355">
          <cell r="A2355">
            <v>134</v>
          </cell>
          <cell r="B2355" t="str">
            <v>GRAUTE CIMENTICIO PARA USO GERAL</v>
          </cell>
          <cell r="C2355" t="str">
            <v xml:space="preserve">KG    </v>
          </cell>
          <cell r="D2355" t="str">
            <v>1,68</v>
          </cell>
        </row>
        <row r="2356">
          <cell r="A2356">
            <v>4229</v>
          </cell>
          <cell r="B2356" t="str">
            <v>GRAXA LUBRIFICANTE</v>
          </cell>
          <cell r="C2356" t="str">
            <v xml:space="preserve">KG    </v>
          </cell>
          <cell r="D2356" t="str">
            <v>22,02</v>
          </cell>
        </row>
        <row r="2357">
          <cell r="A2357">
            <v>11244</v>
          </cell>
          <cell r="B2357" t="str">
            <v>GRELHA FOFO ARTICULADA, CARGA MAXIMA 1,5 T, *300 X 1000* MM, E= *15* MM</v>
          </cell>
          <cell r="C2357" t="str">
            <v xml:space="preserve">UN    </v>
          </cell>
          <cell r="D2357" t="str">
            <v>292,55</v>
          </cell>
        </row>
        <row r="2358">
          <cell r="A2358">
            <v>11245</v>
          </cell>
          <cell r="B2358" t="str">
            <v>GRELHA FOFO SIMPLES COM REQUADRO, CARGA MAXIMA  12,5 T, *300 X 1000* MM, E= *15* MM, AREA ESTACIONAMENTO CARRO PASSEIO</v>
          </cell>
          <cell r="C2358" t="str">
            <v xml:space="preserve">UN    </v>
          </cell>
          <cell r="D2358" t="str">
            <v>404,65</v>
          </cell>
        </row>
        <row r="2359">
          <cell r="A2359">
            <v>11235</v>
          </cell>
          <cell r="B2359" t="str">
            <v>GRELHA FOFO SIMPLES COM REQUADRO, CARGA MAXIMA 1,5 T, 150 X 1000 MM, E= *15* MM</v>
          </cell>
          <cell r="C2359" t="str">
            <v xml:space="preserve">UN    </v>
          </cell>
          <cell r="D2359" t="str">
            <v>223,25</v>
          </cell>
        </row>
        <row r="2360">
          <cell r="A2360">
            <v>11236</v>
          </cell>
          <cell r="B2360" t="str">
            <v>GRELHA FOFO SIMPLES COM REQUADRO, CARGA MAXIMA 1,5 T, 200 X 1000 MM, E= *15* MM</v>
          </cell>
          <cell r="C2360" t="str">
            <v xml:space="preserve">UN    </v>
          </cell>
          <cell r="D2360" t="str">
            <v>283,72</v>
          </cell>
        </row>
        <row r="2361">
          <cell r="A2361">
            <v>11731</v>
          </cell>
          <cell r="B2361" t="str">
            <v>GRELHA PVC BRANCA QUADRADA, 150 X 150 MM</v>
          </cell>
          <cell r="C2361" t="str">
            <v xml:space="preserve">UN    </v>
          </cell>
          <cell r="D2361" t="str">
            <v>4,61</v>
          </cell>
        </row>
        <row r="2362">
          <cell r="A2362">
            <v>11732</v>
          </cell>
          <cell r="B2362" t="str">
            <v>GRELHA PVC CROMADA REDONDA, 150 MM</v>
          </cell>
          <cell r="C2362" t="str">
            <v xml:space="preserve">UN    </v>
          </cell>
          <cell r="D2362" t="str">
            <v>23,41</v>
          </cell>
        </row>
        <row r="2363">
          <cell r="A2363">
            <v>36494</v>
          </cell>
          <cell r="B2363" t="str">
            <v>GRUA ASCENCIONAL, LANCA DE 30 M, CAPACIDADE DE 1,0 T A 30 M, ALTURA ATE 39 M</v>
          </cell>
          <cell r="C2363" t="str">
            <v xml:space="preserve">UN    </v>
          </cell>
          <cell r="D2363" t="str">
            <v>471.253,28</v>
          </cell>
        </row>
        <row r="2364">
          <cell r="A2364">
            <v>36493</v>
          </cell>
          <cell r="B2364" t="str">
            <v>GRUA ASCENCIONAL, LANCA DE 42 M, CAPACIDADE DE 1,5 T A 30 M, ALTURA ATE 39 M</v>
          </cell>
          <cell r="C2364" t="str">
            <v xml:space="preserve">UN    </v>
          </cell>
          <cell r="D2364" t="str">
            <v>533.910,82</v>
          </cell>
        </row>
        <row r="2365">
          <cell r="A2365">
            <v>36492</v>
          </cell>
          <cell r="B2365" t="str">
            <v>GRUA ASCENCIONAL, LANCA DE 50 M, CAPACIDADE DE 2,33 T A 30 M, ALTURA ATE 48 M</v>
          </cell>
          <cell r="C2365" t="str">
            <v xml:space="preserve">UN    </v>
          </cell>
          <cell r="D2365" t="str">
            <v>991.803,82</v>
          </cell>
        </row>
        <row r="2366">
          <cell r="A2366">
            <v>13333</v>
          </cell>
          <cell r="B2366" t="str">
            <v>GRUPO DE SOLDAGEM C/ GERADOR A DIESEL 60 CV PARA SOLDA ELETRICA, SOBRE 04 RODAS, COM MOTOR 4 CILINDROS</v>
          </cell>
          <cell r="C2366" t="str">
            <v xml:space="preserve">UN    </v>
          </cell>
          <cell r="D2366" t="str">
            <v>127.745,47</v>
          </cell>
        </row>
        <row r="2367">
          <cell r="A2367">
            <v>13533</v>
          </cell>
          <cell r="B2367" t="str">
            <v>GRUPO DE SOLDAGEM COM GERADOR A DIESEL 30 CV, PARA SOLDA ELETRICA, SOBRE DUAS RODAS</v>
          </cell>
          <cell r="C2367" t="str">
            <v xml:space="preserve">UN    </v>
          </cell>
          <cell r="D2367" t="str">
            <v>114.190,25</v>
          </cell>
        </row>
        <row r="2368">
          <cell r="A2368">
            <v>36499</v>
          </cell>
          <cell r="B2368" t="str">
            <v>GRUPO GERADOR A GASOLINA, POTENCIA NOMINAL 2,2 KW, TENSAO DE SAIDA 110/220 V, MOTOR POTENCIA 6,5 HP</v>
          </cell>
          <cell r="C2368" t="str">
            <v xml:space="preserve">UN    </v>
          </cell>
          <cell r="D2368" t="str">
            <v>2.491,03</v>
          </cell>
        </row>
        <row r="2369">
          <cell r="A2369">
            <v>39585</v>
          </cell>
          <cell r="B2369" t="str">
            <v>GRUPO GERADOR DIESEL, COM CARENAGEM, POTENCIA STANDART ENTRE 100 E 110 KVA, VELOCIDADE DE 1800 RPM, FREQUENCIA DE 60 HZ</v>
          </cell>
          <cell r="C2369" t="str">
            <v xml:space="preserve">UN    </v>
          </cell>
          <cell r="D2369" t="str">
            <v>82.485,24</v>
          </cell>
        </row>
        <row r="2370">
          <cell r="A2370">
            <v>39586</v>
          </cell>
          <cell r="B2370" t="str">
            <v>GRUPO GERADOR DIESEL, COM CARENAGEM, POTENCIA STANDART ENTRE 140 E 150 KVA, VELOCIDADE DE 1800 RPM, FREQUENCIA DE 60 HZ</v>
          </cell>
          <cell r="C2370" t="str">
            <v xml:space="preserve">UN    </v>
          </cell>
          <cell r="D2370" t="str">
            <v>96.749,60</v>
          </cell>
        </row>
        <row r="2371">
          <cell r="A2371">
            <v>39587</v>
          </cell>
          <cell r="B2371" t="str">
            <v>GRUPO GERADOR DIESEL, COM CARENAGEM, POTENCIA STANDART ENTRE 210 E 220 KVA, VELOCIDADE DE 1800 RPM, FREQUENCIA DE 60 HZ</v>
          </cell>
          <cell r="C2371" t="str">
            <v xml:space="preserve">UN    </v>
          </cell>
          <cell r="D2371" t="str">
            <v>117.836,06</v>
          </cell>
        </row>
        <row r="2372">
          <cell r="A2372">
            <v>39588</v>
          </cell>
          <cell r="B2372" t="str">
            <v>GRUPO GERADOR DIESEL, COM CARENAGEM, POTENCIA STANDART ENTRE 250 E 260 KVA, VELOCIDADE DE 1800 RPM, FREQUENCIA DE 60 HZ</v>
          </cell>
          <cell r="C2372" t="str">
            <v xml:space="preserve">UN    </v>
          </cell>
          <cell r="D2372" t="str">
            <v>136.441,75</v>
          </cell>
        </row>
        <row r="2373">
          <cell r="A2373">
            <v>39584</v>
          </cell>
          <cell r="B2373" t="str">
            <v>GRUPO GERADOR DIESEL, COM CARENAGEM, POTENCIA STANDART ENTRE 50 E 55 KVA, VELOCIDADE DE 1800 RPM, FREQUENCIA DE 60 HZ</v>
          </cell>
          <cell r="C2373" t="str">
            <v xml:space="preserve">UN    </v>
          </cell>
          <cell r="D2373" t="str">
            <v>73.455,28</v>
          </cell>
        </row>
        <row r="2374">
          <cell r="A2374">
            <v>39590</v>
          </cell>
          <cell r="B2374" t="str">
            <v>GRUPO GERADOR DIESEL, SEM CARENAGEM, POTENCIA STANDART ENTRE 100 E 110 KVA, VELOCIDADE DE 1800 RPM, FREQUENCIA DE 60 HZ</v>
          </cell>
          <cell r="C2374" t="str">
            <v xml:space="preserve">UN    </v>
          </cell>
          <cell r="D2374" t="str">
            <v>71.693,94</v>
          </cell>
        </row>
        <row r="2375">
          <cell r="A2375">
            <v>39592</v>
          </cell>
          <cell r="B2375" t="str">
            <v>GRUPO GERADOR DIESEL, SEM CARENAGEM, POTENCIA STANDART ENTRE 210 E 220 KVA, VELOCIDADE DE 1800 RPM, FREQUENCIA DE 60 HZ</v>
          </cell>
          <cell r="C2375" t="str">
            <v xml:space="preserve">UN    </v>
          </cell>
          <cell r="D2375" t="str">
            <v>103.025,92</v>
          </cell>
        </row>
        <row r="2376">
          <cell r="A2376">
            <v>39593</v>
          </cell>
          <cell r="B2376" t="str">
            <v>GRUPO GERADOR DIESEL, SEM CARENAGEM, POTENCIA STANDART ENTRE 250 E 260 KVA, VELOCIDADE DE 1800 RPM, FREQUENCIA DE 60 HZ</v>
          </cell>
          <cell r="C2376" t="str">
            <v xml:space="preserve">UN    </v>
          </cell>
          <cell r="D2376" t="str">
            <v>117.836,06</v>
          </cell>
        </row>
        <row r="2377">
          <cell r="A2377">
            <v>14254</v>
          </cell>
          <cell r="B2377" t="str">
            <v>GRUPO GERADOR DIESEL, SEM CARENAGEM, POTENCIA STANDART ENTRE 80 E 90 KVA, VELOCIDADE DE 1800 RPM, FREQUENCIA DE 60 HZ</v>
          </cell>
          <cell r="C2377" t="str">
            <v xml:space="preserve">UN    </v>
          </cell>
          <cell r="D2377" t="str">
            <v>66.980,50</v>
          </cell>
        </row>
        <row r="2378">
          <cell r="A2378">
            <v>25987</v>
          </cell>
          <cell r="B2378" t="str">
            <v>GRUPO GERADOR ESTACIONARIO SILENCIADO, POTENCIA 50 KVA, MOTOR DIESEL</v>
          </cell>
          <cell r="C2378" t="str">
            <v xml:space="preserve">UN    </v>
          </cell>
          <cell r="D2378" t="str">
            <v>55.934,06</v>
          </cell>
        </row>
        <row r="2379">
          <cell r="A2379">
            <v>25019</v>
          </cell>
          <cell r="B2379" t="str">
            <v>GRUPO GERADOR ESTACIONARIO, MOTOR DIESEL POTENCIA 170 KVA</v>
          </cell>
          <cell r="C2379" t="str">
            <v xml:space="preserve">UN    </v>
          </cell>
          <cell r="D2379" t="str">
            <v>95.877,23</v>
          </cell>
        </row>
        <row r="2380">
          <cell r="A2380">
            <v>36501</v>
          </cell>
          <cell r="B2380" t="str">
            <v>GRUPO GERADOR ESTACIONARIO, POTENCIA 150 KVA, MOTOR DIESEL</v>
          </cell>
          <cell r="C2380" t="str">
            <v xml:space="preserve">UN    </v>
          </cell>
          <cell r="D2380" t="str">
            <v>85.363,78</v>
          </cell>
        </row>
        <row r="2381">
          <cell r="A2381">
            <v>25986</v>
          </cell>
          <cell r="B2381" t="str">
            <v>GRUPO GERADOR ESTACIONARIO, SILENCIADO, POTENCIA 180 KVA, MOTOR DIESEL</v>
          </cell>
          <cell r="C2381" t="str">
            <v xml:space="preserve">UN    </v>
          </cell>
          <cell r="D2381" t="str">
            <v>102.623,61</v>
          </cell>
        </row>
        <row r="2382">
          <cell r="A2382">
            <v>36500</v>
          </cell>
          <cell r="B2382" t="str">
            <v>GRUPO GERADOR REBOCAVEL, POTENCIA *66* KVA, MOTOR A DIESEL</v>
          </cell>
          <cell r="C2382" t="str">
            <v xml:space="preserve">UN    </v>
          </cell>
          <cell r="D2382" t="str">
            <v>60.324,25</v>
          </cell>
        </row>
        <row r="2383">
          <cell r="A2383">
            <v>20017</v>
          </cell>
          <cell r="B2383" t="str">
            <v>GUARNICAO/ ALIZAR/ VISTA MACICA, E= *1* CM, L= *4,5* CM, EM CEDRINHO/ ANGELIM COMERCIAL/  EUCALIPTO/ CURUPIXA/ PEROBA/ CUMARU OU EQUIVALENTE DA REGIAO</v>
          </cell>
          <cell r="C2383" t="str">
            <v xml:space="preserve">M     </v>
          </cell>
          <cell r="D2383" t="str">
            <v>2,72</v>
          </cell>
        </row>
        <row r="2384">
          <cell r="A2384">
            <v>20007</v>
          </cell>
          <cell r="B2384" t="str">
            <v>GUARNICAO/ ALIZAR/ VISTA MACICA, E= *1* CM, L= *4,5* CM, EM PINUS/ TAUARI/ VIROLA OU EQUIVALENTE DA REGIAO</v>
          </cell>
          <cell r="C2384" t="str">
            <v xml:space="preserve">M     </v>
          </cell>
          <cell r="D2384" t="str">
            <v>2,09</v>
          </cell>
        </row>
        <row r="2385">
          <cell r="A2385">
            <v>39836</v>
          </cell>
          <cell r="B2385" t="str">
            <v>GUARNICAO/ALIZAR/VISTA, E = *1,3* CM, L = *5,0* CM HASTE REGULAVEL = *35* MM, EM MDF/PVC WOOD/ POLIESTIRENO OU MADEIRA LAMINADA, PRIMER BRANCO</v>
          </cell>
          <cell r="C2385" t="str">
            <v xml:space="preserve">JG    </v>
          </cell>
          <cell r="D2385" t="str">
            <v>211,85</v>
          </cell>
        </row>
        <row r="2386">
          <cell r="A2386">
            <v>39830</v>
          </cell>
          <cell r="B2386" t="str">
            <v>GUARNICAO/ALIZAR/VISTA, E = *1,3* CM, L = *7,0* CM, EM POLIESTIRENO, BRANCO</v>
          </cell>
          <cell r="C2386" t="str">
            <v xml:space="preserve">JG    </v>
          </cell>
          <cell r="D2386" t="str">
            <v>241,61</v>
          </cell>
        </row>
        <row r="2387">
          <cell r="A2387">
            <v>39831</v>
          </cell>
          <cell r="B2387" t="str">
            <v>GUARNICAO/ALIZAR/VISTA, E = *1,5* CM, L = *5,0* CM, EM POLIESTIRENO, BRANCO</v>
          </cell>
          <cell r="C2387" t="str">
            <v xml:space="preserve">JG    </v>
          </cell>
          <cell r="D2387" t="str">
            <v>241,10</v>
          </cell>
        </row>
        <row r="2388">
          <cell r="A2388">
            <v>36888</v>
          </cell>
          <cell r="B2388" t="str">
            <v>GUARNICAO/MOLDURA DE ACABAMENTO PARA ESQUADRIA DE ALUMINIO ANODIZADO NATURAL, PARA 1 FACE</v>
          </cell>
          <cell r="C2388" t="str">
            <v xml:space="preserve">M     </v>
          </cell>
          <cell r="D2388" t="str">
            <v>6,60</v>
          </cell>
        </row>
        <row r="2389">
          <cell r="A2389">
            <v>40527</v>
          </cell>
          <cell r="B2389" t="str">
            <v>GUINCHO DE ALAVANCA MANUAL, CAPACIDADE DE 1,6 T, COM 20 M DE CABO DE ACO (AQUISICAO)</v>
          </cell>
          <cell r="C2389" t="str">
            <v xml:space="preserve">UN    </v>
          </cell>
          <cell r="D2389" t="str">
            <v>2.398,82</v>
          </cell>
        </row>
        <row r="2390">
          <cell r="A2390">
            <v>36497</v>
          </cell>
          <cell r="B2390" t="str">
            <v>GUINCHO DE ALAVANCA MANUAL, CAPACIDADE 3,2 T COM 20 M DE CABO DE ACO DIAMETRO 16,3 MM</v>
          </cell>
          <cell r="C2390" t="str">
            <v xml:space="preserve">UN    </v>
          </cell>
          <cell r="D2390" t="str">
            <v>2.738,51</v>
          </cell>
        </row>
        <row r="2391">
          <cell r="A2391">
            <v>36487</v>
          </cell>
          <cell r="B2391" t="str">
            <v>GUINCHO ELETRICO DE COLUNA, CAPACIDADE 400 KG, COM MOTO FREIO, MOTOR TRIFASICO DE 1,25 CV</v>
          </cell>
          <cell r="C2391" t="str">
            <v xml:space="preserve">UN    </v>
          </cell>
          <cell r="D2391" t="str">
            <v>4.768,16</v>
          </cell>
        </row>
        <row r="2392">
          <cell r="A2392">
            <v>25952</v>
          </cell>
          <cell r="B2392" t="str">
            <v>GUINDASTE HIDRAULICO AUTOPROPELIDO, COM LANCA TELESCOPICA 28,80 M, CAPACIDADE MAXIMA 30 T, POTENCIA 97 KW, TRACAO 4 X 4</v>
          </cell>
          <cell r="C2392" t="str">
            <v xml:space="preserve">UN    </v>
          </cell>
          <cell r="D2392" t="str">
            <v>824.058,81</v>
          </cell>
        </row>
        <row r="2393">
          <cell r="A2393">
            <v>25954</v>
          </cell>
          <cell r="B2393" t="str">
            <v>GUINDASTE HIDRAULICO AUTOPROPELIDO, COM LANCA TELESCOPICA 40 M, CAPACIDADE MAXIMA 60 T, POTENCIA 260 KW, TRACAO 6 X 6</v>
          </cell>
          <cell r="C2393" t="str">
            <v xml:space="preserve">UN    </v>
          </cell>
          <cell r="D2393" t="str">
            <v>1.584.728,48</v>
          </cell>
        </row>
        <row r="2394">
          <cell r="A2394">
            <v>25953</v>
          </cell>
          <cell r="B2394" t="str">
            <v>GUINDASTE HIDRAULICO AUTOPROPELIDO, COM LANCA TELESCOPICA 50 M, CAPACIDADE MAXIMA 100 T, POTENCIA 350 KW, TRACAO 10 X 6</v>
          </cell>
          <cell r="C2394" t="str">
            <v xml:space="preserve">UN    </v>
          </cell>
          <cell r="D2394" t="str">
            <v>2.694.038,40</v>
          </cell>
        </row>
        <row r="2395">
          <cell r="A2395">
            <v>37776</v>
          </cell>
          <cell r="B2395" t="str">
            <v>GUINDAUTO HIDRAULICO, CAPACIDADE MAXIMA DE CARGA 10000 KG, MOMENTO MAXIMO DE CARGA 23 TM , ALCANCE MAXIMO HORIZONTAL 11,80 M, PARA MONTAGEM SOBRE CHASSI DE CAMINHAO PBT MINIMO 15000 KG (INCLUI MONTAGEM, NAO INCLUI CAMINHAO)</v>
          </cell>
          <cell r="C2395" t="str">
            <v xml:space="preserve">UN    </v>
          </cell>
          <cell r="D2395" t="str">
            <v>165.110,12</v>
          </cell>
        </row>
        <row r="2396">
          <cell r="A2396">
            <v>37775</v>
          </cell>
          <cell r="B2396" t="str">
            <v>GUINDAUTO HIDRAULICO, CAPACIDADE MAXIMA DE CARGA 14340 KG, MOMENTO MAXIMO DE CARGA 42,3 TM, ALCANCE MAXIMO HORIZONTAL 16,80 M, PARA MONTAGEM SOBRE CHASSI DE CAMINHAO PBT MINIMO 23000 KG (INCLUI MONTAGEM, NAO INCLUI CAMINHAO)</v>
          </cell>
          <cell r="C2396" t="str">
            <v xml:space="preserve">UN    </v>
          </cell>
          <cell r="D2396" t="str">
            <v>260.060,93</v>
          </cell>
        </row>
        <row r="2397">
          <cell r="A2397">
            <v>36491</v>
          </cell>
          <cell r="B2397" t="str">
            <v>GUINDAUTO HIDRAULICO, CAPACIDADE MAXIMA DE CARGA 30000 KG, MOMENTO MAXIMO DE CARGA 92,2 TM , ALCANCE MAXIMO HORIZONTAL  22,00 M, PARA MONTAGEM SOBRE CHASSI DE CAMINHAO PBT MINIMO 30000 KG (INCLUI MONTAGEM, NAO INCLUI CAMINHAO)</v>
          </cell>
          <cell r="C2397" t="str">
            <v xml:space="preserve">UN    </v>
          </cell>
          <cell r="D2397" t="str">
            <v>963.082,81</v>
          </cell>
        </row>
        <row r="2398">
          <cell r="A2398">
            <v>10712</v>
          </cell>
          <cell r="B2398" t="str">
            <v>GUINDAUTO HIDRAULICO, CAPACIDADE MAXIMA DE CARGA 3300 KG, MOMENTO MAXIMO DE CARGA 5,8 TM , ALCANCE MAXIMO HORIZONTAL  7,60 M, PARA MONTAGEM SOBRE CHASSI DE CAMINHAO PBT MINIMO 8000 KG (INCLUI MONTAGEM, NAO INCLUI CAMINHAO)</v>
          </cell>
          <cell r="C2398" t="str">
            <v xml:space="preserve">UN    </v>
          </cell>
          <cell r="D2398" t="str">
            <v>65.015,23</v>
          </cell>
        </row>
        <row r="2399">
          <cell r="A2399">
            <v>3363</v>
          </cell>
          <cell r="B2399" t="str">
            <v>GUINDAUTO HIDRAULICO, CAPACIDADE MAXIMA DE CARGA 6200 KG, MOMENTO MAXIMO DE CARGA 11,7 TM , ALCANCE MAXIMO HORIZONTAL  9,70 M, PARA MONTAGEM SOBRE CHASSI DE CAMINHAO PBT MINIMO 13000 KG (INCLUI MONTAGEM, NAO INCLUI CAMINHAO)</v>
          </cell>
          <cell r="C2399" t="str">
            <v xml:space="preserve">UN    </v>
          </cell>
          <cell r="D2399" t="str">
            <v>91.450,00</v>
          </cell>
        </row>
        <row r="2400">
          <cell r="A2400">
            <v>3365</v>
          </cell>
          <cell r="B2400" t="str">
            <v>GUINDAUTO HIDRAULICO, CAPACIDADE MAXIMA DE CARGA 8500 KG, MOMENTO MAXIMO DE CARGA 30,4 TM , ALCANCE MAXIMO HORIZONTAL  14,30 M, PARA MONTAGEM SOBRE CHASSI DE CAMINHAO PBT MINIMO 23000 KG (INCLUI MONTAGEM, NAO INCLUI CAMINHAO)</v>
          </cell>
          <cell r="C2400" t="str">
            <v xml:space="preserve">UN    </v>
          </cell>
          <cell r="D2400" t="str">
            <v>213.764,37</v>
          </cell>
        </row>
        <row r="2401">
          <cell r="A2401">
            <v>7569</v>
          </cell>
          <cell r="B2401" t="str">
            <v>HASTE ANCORA EM ACO GALVANIZADO, DIMENSOES 16 MM X 2000 MM</v>
          </cell>
          <cell r="C2401" t="str">
            <v xml:space="preserve">UN    </v>
          </cell>
          <cell r="D2401" t="str">
            <v>49,28</v>
          </cell>
        </row>
        <row r="2402">
          <cell r="A2402">
            <v>34349</v>
          </cell>
          <cell r="B2402" t="str">
            <v>HASTE DE ACO GALVANIZADO PARA FIXACAO DE CONCERTINA 2 "/3 M</v>
          </cell>
          <cell r="C2402" t="str">
            <v xml:space="preserve">UN    </v>
          </cell>
          <cell r="D2402" t="str">
            <v>19,04</v>
          </cell>
        </row>
        <row r="2403">
          <cell r="A2403">
            <v>11991</v>
          </cell>
          <cell r="B2403" t="str">
            <v>HASTE DE ATERRAMENTO EM ACO GALVANIZADO TIPO CANTONEIRA COM 2,00 M DE COMPRIMENTO, 25 X 25 MM E CHAPA DE 3/16"</v>
          </cell>
          <cell r="C2403" t="str">
            <v xml:space="preserve">UN    </v>
          </cell>
          <cell r="D2403" t="str">
            <v>85,10</v>
          </cell>
        </row>
        <row r="2404">
          <cell r="A2404">
            <v>20062</v>
          </cell>
          <cell r="B2404" t="str">
            <v>HASTE METALICA PARA FIXACAO DE CALHA PLUVIAL,  ZINCADA, DOBRADA 90 GRAUS</v>
          </cell>
          <cell r="C2404" t="str">
            <v xml:space="preserve">UN    </v>
          </cell>
          <cell r="D2404" t="str">
            <v>13,82</v>
          </cell>
        </row>
        <row r="2405">
          <cell r="A2405">
            <v>11029</v>
          </cell>
          <cell r="B2405" t="str">
            <v>HASTE RETA PARA GANCHO DE FERRO GALVANIZADO, COM ROSCA 1/4 " X 30 CM PARA FIXACAO DE TELHA METALICA, INCLUI PORCA E ARRUELAS DE VEDACAO</v>
          </cell>
          <cell r="C2405" t="str">
            <v xml:space="preserve">CJ    </v>
          </cell>
          <cell r="D2405" t="str">
            <v>1,66</v>
          </cell>
        </row>
        <row r="2406">
          <cell r="A2406">
            <v>4316</v>
          </cell>
          <cell r="B2406" t="str">
            <v>HASTE RETA PARA GANCHO DE FERRO GALVANIZADO, COM ROSCA 1/4 " X 40 CM PARA FIXACAO DE TELHA DE FIBROCIMENTO, INCLUI PORCA SEXTAVADA DE  ZINCO</v>
          </cell>
          <cell r="C2406" t="str">
            <v xml:space="preserve">UN    </v>
          </cell>
          <cell r="D2406" t="str">
            <v>1,68</v>
          </cell>
        </row>
        <row r="2407">
          <cell r="A2407">
            <v>4313</v>
          </cell>
          <cell r="B2407" t="str">
            <v>HASTE RETA PARA GANCHO DE FERRO GALVANIZADO, COM ROSCA 5/16" X 35 CM PARA FIXACAO DE TELHA DE FIBROCIMENTO, INCLUI PORCA E ARRUELAS DE VEDACAO</v>
          </cell>
          <cell r="C2407" t="str">
            <v xml:space="preserve">CJ    </v>
          </cell>
          <cell r="D2407" t="str">
            <v>2,41</v>
          </cell>
        </row>
        <row r="2408">
          <cell r="A2408">
            <v>4317</v>
          </cell>
          <cell r="B2408" t="str">
            <v>HASTE RETA PARA GANCHO DE FERRO GALVANIZADO, COM ROSCA 5/16" X 40 CM PARA FIXACAO DE TELHA DE FIBROCIMENTO, INCLUI PORCA SEXTAVADA DE  ZINCO</v>
          </cell>
          <cell r="C2408" t="str">
            <v xml:space="preserve">UN    </v>
          </cell>
          <cell r="D2408" t="str">
            <v>2,75</v>
          </cell>
        </row>
        <row r="2409">
          <cell r="A2409">
            <v>4314</v>
          </cell>
          <cell r="B2409" t="str">
            <v>HASTE RETA PARA GANCHO DE FERRO GALVANIZADO, COM ROSCA 5/16" X 45 CM PARA FIXACAO DE TELHA DE FIBROCIMENTO, INCLUI PORCA E ARRUELAS DE VEDACAO</v>
          </cell>
          <cell r="C2409" t="str">
            <v xml:space="preserve">CJ    </v>
          </cell>
          <cell r="D2409" t="str">
            <v>3,22</v>
          </cell>
        </row>
        <row r="2410">
          <cell r="A2410">
            <v>10921</v>
          </cell>
          <cell r="B2410" t="str">
            <v>HIDRANTE DE COLUNA COMPLETO, EM FERRO FUNDIDO, DN = 100 MM, COM REGISTRO, CUNHA DE BORRACHA, CURVA DESSIMETRICA, EXTREMIDADE E TAMPAS (INCLUI KIT FIXACAO)</v>
          </cell>
          <cell r="C2410" t="str">
            <v xml:space="preserve">UN    </v>
          </cell>
          <cell r="D2410" t="str">
            <v>4.065,00</v>
          </cell>
        </row>
        <row r="2411">
          <cell r="A2411">
            <v>10922</v>
          </cell>
          <cell r="B2411" t="str">
            <v>HIDRANTE DE COLUNA COMPLETO, EM FERRO FUNDIDO, DN = 75 MM, COM REGISTRO, CUNHA DE BORRACHA, CURVA DESSIMETRICA, EXTREMIDADE E TAMPAS (INCLUI KIT FIXACAO)</v>
          </cell>
          <cell r="C2411" t="str">
            <v xml:space="preserve">UN    </v>
          </cell>
          <cell r="D2411" t="str">
            <v>3.681,97</v>
          </cell>
        </row>
        <row r="2412">
          <cell r="A2412">
            <v>10923</v>
          </cell>
          <cell r="B2412" t="str">
            <v>HIDRANTE SUBTERRANEO, EM FERRO FUNDIDO, COM CURVA CURTA E CAIXA, DN 75 MM</v>
          </cell>
          <cell r="C2412" t="str">
            <v xml:space="preserve">UN    </v>
          </cell>
          <cell r="D2412" t="str">
            <v>2.176,20</v>
          </cell>
        </row>
        <row r="2413">
          <cell r="A2413">
            <v>10924</v>
          </cell>
          <cell r="B2413" t="str">
            <v>HIDRANTE SUBTERRANEO, EM FERRO FUNDIDO, COM CURVA LONGA E CAIXA, DN 75 MM</v>
          </cell>
          <cell r="C2413" t="str">
            <v xml:space="preserve">UN    </v>
          </cell>
          <cell r="D2413" t="str">
            <v>2.291,96</v>
          </cell>
        </row>
        <row r="2414">
          <cell r="A2414">
            <v>37772</v>
          </cell>
          <cell r="B2414" t="str">
            <v>HIDROJATEADORA PARA DESOBSTRUCAO DE REDES E GALERIAS, TANQUE 7000 L, BOMBA TRIPLEX 120 KGF/CM2 128 L/MIN (INCLUI MONTAGEM, NAO INCLUI CAMINHAO)</v>
          </cell>
          <cell r="C2414" t="str">
            <v xml:space="preserve">UN    </v>
          </cell>
          <cell r="D2414" t="str">
            <v>139.524,93</v>
          </cell>
        </row>
        <row r="2415">
          <cell r="A2415">
            <v>37771</v>
          </cell>
          <cell r="B2415" t="str">
            <v>HIDROJATEADORA PARA DESOBSTRUCAO DE REDES E GALERIAS, TANQUE 7000 L, BOMBA TRIPLEX 140 KGF/CM2 260 L/MIN ALIMENTADA POR MOTOR INDEPENDENTE A DIESEL POTENCIA 125 CV (INCLUI MONTAGEM, NAO INCLUI CAMINHAO)</v>
          </cell>
          <cell r="C2415" t="str">
            <v xml:space="preserve">UN    </v>
          </cell>
          <cell r="D2415" t="str">
            <v>148.432,30</v>
          </cell>
        </row>
        <row r="2416">
          <cell r="A2416">
            <v>12770</v>
          </cell>
          <cell r="B2416" t="str">
            <v>HIDROMETRO MULTIJATO, VAZAO MAXIMA DE 10,0 M3/H, DE 1"</v>
          </cell>
          <cell r="C2416" t="str">
            <v xml:space="preserve">UN    </v>
          </cell>
          <cell r="D2416" t="str">
            <v>440,19</v>
          </cell>
        </row>
        <row r="2417">
          <cell r="A2417">
            <v>12772</v>
          </cell>
          <cell r="B2417" t="str">
            <v>HIDROMETRO MULTIJATO, VAZAO MAXIMA DE 20,0 M3/H, DE 1 1/2"</v>
          </cell>
          <cell r="C2417" t="str">
            <v xml:space="preserve">UN    </v>
          </cell>
          <cell r="D2417" t="str">
            <v>731,60</v>
          </cell>
        </row>
        <row r="2418">
          <cell r="A2418">
            <v>12768</v>
          </cell>
          <cell r="B2418" t="str">
            <v>HIDROMETRO MULTIJATO, VAZAO MAXIMA DE 30,0 M3/H, DE 2"</v>
          </cell>
          <cell r="C2418" t="str">
            <v xml:space="preserve">UN    </v>
          </cell>
          <cell r="D2418" t="str">
            <v>1.029,20</v>
          </cell>
        </row>
        <row r="2419">
          <cell r="A2419">
            <v>12775</v>
          </cell>
          <cell r="B2419" t="str">
            <v>HIDROMETRO MULTIJATO, VAZAO MAXIMA DE 7,0 M3/H, DE 1"</v>
          </cell>
          <cell r="C2419" t="str">
            <v xml:space="preserve">UN    </v>
          </cell>
          <cell r="D2419" t="str">
            <v>322,39</v>
          </cell>
        </row>
        <row r="2420">
          <cell r="A2420">
            <v>12769</v>
          </cell>
          <cell r="B2420" t="str">
            <v>HIDROMETRO UNIJATO, VAZAO MAXIMA DE 1,5 M3/H, DE 1/2"</v>
          </cell>
          <cell r="C2420" t="str">
            <v xml:space="preserve">UN    </v>
          </cell>
          <cell r="D2420" t="str">
            <v>84,32</v>
          </cell>
        </row>
        <row r="2421">
          <cell r="A2421">
            <v>12773</v>
          </cell>
          <cell r="B2421" t="str">
            <v>HIDROMETRO UNIJATO, VAZAO MAXIMA DE 3,0 M3/H, DE 1/2"</v>
          </cell>
          <cell r="C2421" t="str">
            <v xml:space="preserve">UN    </v>
          </cell>
          <cell r="D2421" t="str">
            <v>90,51</v>
          </cell>
        </row>
        <row r="2422">
          <cell r="A2422">
            <v>12774</v>
          </cell>
          <cell r="B2422" t="str">
            <v>HIDROMETRO UNIJATO, VAZAO MAXIMA DE 5,0 M3/H, DE 3/4"</v>
          </cell>
          <cell r="C2422" t="str">
            <v xml:space="preserve">UN    </v>
          </cell>
          <cell r="D2422" t="str">
            <v>111,59</v>
          </cell>
        </row>
        <row r="2423">
          <cell r="A2423">
            <v>12776</v>
          </cell>
          <cell r="B2423" t="str">
            <v>HIDROMETRO WOLTMANN, VAZAO MAXIMA DE 50,0 M3/H, DE 2"</v>
          </cell>
          <cell r="C2423" t="str">
            <v xml:space="preserve">UN    </v>
          </cell>
          <cell r="D2423" t="str">
            <v>1.661,60</v>
          </cell>
        </row>
        <row r="2424">
          <cell r="A2424">
            <v>12777</v>
          </cell>
          <cell r="B2424" t="str">
            <v>HIDROMETRO WOLTMANN, VAZAO MAXIMA DE 80,0 M3/H, DE 3"</v>
          </cell>
          <cell r="C2424" t="str">
            <v xml:space="preserve">UN    </v>
          </cell>
          <cell r="D2424" t="str">
            <v>2.169,99</v>
          </cell>
        </row>
        <row r="2425">
          <cell r="A2425">
            <v>3391</v>
          </cell>
          <cell r="B2425" t="str">
            <v>IGNITOR PARA LAMPADA DE VAPOR DE SODIO / VAPOR METALICO ATE 2000 W, TENSAO DE PULSO ENTRE 600 A 750 V</v>
          </cell>
          <cell r="C2425" t="str">
            <v xml:space="preserve">UN    </v>
          </cell>
          <cell r="D2425" t="str">
            <v>23,71</v>
          </cell>
        </row>
        <row r="2426">
          <cell r="A2426">
            <v>3389</v>
          </cell>
          <cell r="B2426" t="str">
            <v>IGNITOR PARA LAMPADA DE VAPOR DE SODIO / VAPOR METALICO ATE 400 W, TENSAO DE PULSO ENTRE 3000 A 4500 V</v>
          </cell>
          <cell r="C2426" t="str">
            <v xml:space="preserve">UN    </v>
          </cell>
          <cell r="D2426" t="str">
            <v>12,30</v>
          </cell>
        </row>
        <row r="2427">
          <cell r="A2427">
            <v>3390</v>
          </cell>
          <cell r="B2427" t="str">
            <v>IGNITOR PARA LAMPADA DE VAPOR DE SODIO / VAPOR METALICO ATE 400 W, TENSAO DE PULSO ENTRE 580 A 750 V</v>
          </cell>
          <cell r="C2427" t="str">
            <v xml:space="preserve">UN    </v>
          </cell>
          <cell r="D2427" t="str">
            <v>13,84</v>
          </cell>
        </row>
        <row r="2428">
          <cell r="A2428">
            <v>12873</v>
          </cell>
          <cell r="B2428" t="str">
            <v>IMPERMEABILIZADOR</v>
          </cell>
          <cell r="C2428" t="str">
            <v xml:space="preserve">H     </v>
          </cell>
          <cell r="D2428" t="str">
            <v>13,26</v>
          </cell>
        </row>
        <row r="2429">
          <cell r="A2429">
            <v>41076</v>
          </cell>
          <cell r="B2429" t="str">
            <v>IMPERMEABILIZADOR (MENSALISTA)</v>
          </cell>
          <cell r="C2429" t="str">
            <v xml:space="preserve">MES   </v>
          </cell>
          <cell r="D2429" t="str">
            <v>2.310,04</v>
          </cell>
        </row>
        <row r="2430">
          <cell r="A2430">
            <v>140</v>
          </cell>
          <cell r="B2430" t="str">
            <v>IMPERMEABILIZANTE FLEXIVEL BRANCO DE BASE ACRILICA PARA COBERTURAS</v>
          </cell>
          <cell r="C2430" t="str">
            <v xml:space="preserve">KG    </v>
          </cell>
          <cell r="D2430" t="str">
            <v>18,82</v>
          </cell>
        </row>
        <row r="2431">
          <cell r="A2431">
            <v>151</v>
          </cell>
          <cell r="B2431" t="str">
            <v>IMPERMEABILIZANTE INCOLOR PARA TRATAMENTO DE FACHADAS E TELHAS, BASE SILICONE</v>
          </cell>
          <cell r="C2431" t="str">
            <v xml:space="preserve">L     </v>
          </cell>
          <cell r="D2431" t="str">
            <v>27,78</v>
          </cell>
        </row>
        <row r="2432">
          <cell r="A2432">
            <v>7340</v>
          </cell>
          <cell r="B2432" t="str">
            <v>IMUNIZANTE PARA MADEIRA, INCOLOR</v>
          </cell>
          <cell r="C2432" t="str">
            <v xml:space="preserve">L     </v>
          </cell>
          <cell r="D2432" t="str">
            <v>20,76</v>
          </cell>
        </row>
        <row r="2433">
          <cell r="A2433">
            <v>2701</v>
          </cell>
          <cell r="B2433" t="str">
            <v>INSTALADOR DE TUBULACOES (TUBOS/EQUIPAMENTOS)</v>
          </cell>
          <cell r="C2433" t="str">
            <v xml:space="preserve">H     </v>
          </cell>
          <cell r="D2433" t="str">
            <v>29,71</v>
          </cell>
        </row>
        <row r="2434">
          <cell r="A2434">
            <v>40929</v>
          </cell>
          <cell r="B2434" t="str">
            <v>INSTALADOR DE TUBULACOES (TUBOS/EQUIPAMENTOS) (MENSALISTA)</v>
          </cell>
          <cell r="C2434" t="str">
            <v xml:space="preserve">MES   </v>
          </cell>
          <cell r="D2434" t="str">
            <v>5.174,86</v>
          </cell>
        </row>
        <row r="2435">
          <cell r="A2435">
            <v>38114</v>
          </cell>
          <cell r="B2435" t="str">
            <v>INTERRUPTOR BIPOLAR SIMPLES 10 A, 250 V (APENAS MODULO)</v>
          </cell>
          <cell r="C2435" t="str">
            <v xml:space="preserve">UN    </v>
          </cell>
          <cell r="D2435" t="str">
            <v>16,27</v>
          </cell>
        </row>
        <row r="2436">
          <cell r="A2436">
            <v>38064</v>
          </cell>
          <cell r="B2436" t="str">
            <v>INTERRUPTOR BIPOLAR 10A, 250V, CONJUNTO MONTADO PARA EMBUTIR 4" X 2" (PLACA + SUPORTE + MODULO)</v>
          </cell>
          <cell r="C2436" t="str">
            <v xml:space="preserve">UN    </v>
          </cell>
          <cell r="D2436" t="str">
            <v>18,20</v>
          </cell>
        </row>
        <row r="2437">
          <cell r="A2437">
            <v>38115</v>
          </cell>
          <cell r="B2437" t="str">
            <v>INTERRUPTOR INTERMEDIARIO 10 A, 250 V (APENAS MODULO)</v>
          </cell>
          <cell r="C2437" t="str">
            <v xml:space="preserve">UN    </v>
          </cell>
          <cell r="D2437" t="str">
            <v>17,38</v>
          </cell>
        </row>
        <row r="2438">
          <cell r="A2438">
            <v>38065</v>
          </cell>
          <cell r="B2438" t="str">
            <v>INTERRUPTOR INTERMEDIARIO 10A, 250V, CONJUNTO MONTADO PARA EMBUTIR 4" X 2" (PLACA + SUPORTE + MODULO)</v>
          </cell>
          <cell r="C2438" t="str">
            <v xml:space="preserve">UN    </v>
          </cell>
          <cell r="D2438" t="str">
            <v>25,82</v>
          </cell>
        </row>
        <row r="2439">
          <cell r="A2439">
            <v>38078</v>
          </cell>
          <cell r="B2439" t="str">
            <v>INTERRUPTOR PARALELO + TOMADA 2P+T 10A, 250V, CONJUNTO MONTADO PARA EMBUTIR 4" X 2" (PLACA + SUPORTE + MODULOS)</v>
          </cell>
          <cell r="C2439" t="str">
            <v xml:space="preserve">UN    </v>
          </cell>
          <cell r="D2439" t="str">
            <v>15,06</v>
          </cell>
        </row>
        <row r="2440">
          <cell r="A2440">
            <v>38113</v>
          </cell>
          <cell r="B2440" t="str">
            <v>INTERRUPTOR PARALELO 10A, 250V (APENAS MODULO)</v>
          </cell>
          <cell r="C2440" t="str">
            <v xml:space="preserve">UN    </v>
          </cell>
          <cell r="D2440" t="str">
            <v>8,18</v>
          </cell>
        </row>
        <row r="2441">
          <cell r="A2441">
            <v>38063</v>
          </cell>
          <cell r="B2441" t="str">
            <v>INTERRUPTOR PARALELO 10A, 250V, CONJUNTO MONTADO PARA EMBUTIR 4" X 2" (PLACA + SUPORTE + MODULO)</v>
          </cell>
          <cell r="C2441" t="str">
            <v xml:space="preserve">UN    </v>
          </cell>
          <cell r="D2441" t="str">
            <v>8,78</v>
          </cell>
        </row>
        <row r="2442">
          <cell r="A2442">
            <v>38080</v>
          </cell>
          <cell r="B2442" t="str">
            <v>INTERRUPTOR SIMPLES + INTERRUPTOR PARALELO + TOMADA 2P+T 10A, 250V, CONJUNTO MONTADO PARA EMBUTIR 4" X 2" (PLACA + SUPORTE + MODULOS)</v>
          </cell>
          <cell r="C2442" t="str">
            <v xml:space="preserve">UN    </v>
          </cell>
          <cell r="D2442" t="str">
            <v>26,16</v>
          </cell>
        </row>
        <row r="2443">
          <cell r="A2443">
            <v>38069</v>
          </cell>
          <cell r="B2443" t="str">
            <v>INTERRUPTOR SIMPLES + INTERRUPTOR PARALELO 10A, 250V, CONJUNTO MONTADO PARA EMBUTIR 4" X 2" (PLACA + SUPORTE + MODULOS)</v>
          </cell>
          <cell r="C2443" t="str">
            <v xml:space="preserve">UN    </v>
          </cell>
          <cell r="D2443" t="str">
            <v>14,31</v>
          </cell>
        </row>
        <row r="2444">
          <cell r="A2444">
            <v>38077</v>
          </cell>
          <cell r="B2444" t="str">
            <v>INTERRUPTOR SIMPLES + TOMADA 2P+T 10A, 250V, CONJUNTO MONTADO PARA EMBUTIR 4" X 2" (PLACA + SUPORTE + MODULOS)</v>
          </cell>
          <cell r="C2444" t="str">
            <v xml:space="preserve">UN    </v>
          </cell>
          <cell r="D2444" t="str">
            <v>13,98</v>
          </cell>
        </row>
        <row r="2445">
          <cell r="A2445">
            <v>38073</v>
          </cell>
          <cell r="B2445" t="str">
            <v>INTERRUPTOR SIMPLES + 2 INTERRUPTORES PARALELOS 10A, 250V, CONJUNTO MONTADO PARA EMBUTIR 4" X 2" (PLACA + SUPORTE + MODULOS)</v>
          </cell>
          <cell r="C2445" t="str">
            <v xml:space="preserve">UN    </v>
          </cell>
          <cell r="D2445" t="str">
            <v>21,30</v>
          </cell>
        </row>
        <row r="2446">
          <cell r="A2446">
            <v>38112</v>
          </cell>
          <cell r="B2446" t="str">
            <v>INTERRUPTOR SIMPLES 10A, 250V (APENAS MODULO)</v>
          </cell>
          <cell r="C2446" t="str">
            <v xml:space="preserve">UN    </v>
          </cell>
          <cell r="D2446" t="str">
            <v>6,28</v>
          </cell>
        </row>
        <row r="2447">
          <cell r="A2447">
            <v>38062</v>
          </cell>
          <cell r="B2447" t="str">
            <v>INTERRUPTOR SIMPLES 10A, 250V, CONJUNTO MONTADO PARA EMBUTIR 4" X 2" (PLACA + SUPORTE + MODULO)</v>
          </cell>
          <cell r="C2447" t="str">
            <v xml:space="preserve">UN    </v>
          </cell>
          <cell r="D2447" t="str">
            <v>6,45</v>
          </cell>
        </row>
        <row r="2448">
          <cell r="A2448">
            <v>12128</v>
          </cell>
          <cell r="B2448" t="str">
            <v>INTERRUPTOR SIMPLES 10A, 250V, CONJUNTO MONTADO PARA SOBREPOR 4" X 2" (CAIXA + MODULO)</v>
          </cell>
          <cell r="C2448" t="str">
            <v xml:space="preserve">UN    </v>
          </cell>
          <cell r="D2448" t="str">
            <v>8,62</v>
          </cell>
        </row>
        <row r="2449">
          <cell r="A2449">
            <v>12129</v>
          </cell>
          <cell r="B2449" t="str">
            <v>INTERRUPTOR SIMPLES 10A, 250V, CONJUNTO MONTADO PARA SOBREPOR 4" X 2" (CAIXA + 2 MODULOS)</v>
          </cell>
          <cell r="C2449" t="str">
            <v xml:space="preserve">UN    </v>
          </cell>
          <cell r="D2449" t="str">
            <v>11,39</v>
          </cell>
        </row>
        <row r="2450">
          <cell r="A2450">
            <v>38081</v>
          </cell>
          <cell r="B2450" t="str">
            <v>INTERRUPTORES PARALELOS (2 MODULOS) + TOMADA 2P+T 10A, 250V, CONJUNTO MONTADO PARA EMBUTIR 4" X 2" (PLACA + SUPORTE + MODULOS)</v>
          </cell>
          <cell r="C2450" t="str">
            <v xml:space="preserve">UN    </v>
          </cell>
          <cell r="D2450" t="str">
            <v>22,19</v>
          </cell>
        </row>
        <row r="2451">
          <cell r="A2451">
            <v>38070</v>
          </cell>
          <cell r="B2451" t="str">
            <v>INTERRUPTORES PARALELOS (2 MODULOS) 10A, 250V, CONJUNTO MONTADO PARA EMBUTIR 4" X 2" (PLACA + SUPORTE + MODULOS)</v>
          </cell>
          <cell r="C2451" t="str">
            <v xml:space="preserve">UN    </v>
          </cell>
          <cell r="D2451" t="str">
            <v>15,29</v>
          </cell>
        </row>
        <row r="2452">
          <cell r="A2452">
            <v>38074</v>
          </cell>
          <cell r="B2452" t="str">
            <v>INTERRUPTORES PARALELOS (3 MODULOS) 10A, 250V, CONJUNTO MONTADO PARA EMBUTIR 4" X 2" (PLACA + SUPORTE + MODULO)</v>
          </cell>
          <cell r="C2452" t="str">
            <v xml:space="preserve">UN    </v>
          </cell>
          <cell r="D2452" t="str">
            <v>23,25</v>
          </cell>
        </row>
        <row r="2453">
          <cell r="A2453">
            <v>38079</v>
          </cell>
          <cell r="B2453" t="str">
            <v>INTERRUPTORES SIMPLES (2 MODULOS) + TOMADA 2P+T 10A, 250V, CONJUNTO MONTADO PARA EMBUTIR 4" X 2" (PLACA + SUPORTE + MODULOS)</v>
          </cell>
          <cell r="C2453" t="str">
            <v xml:space="preserve">UN    </v>
          </cell>
          <cell r="D2453" t="str">
            <v>19,95</v>
          </cell>
        </row>
        <row r="2454">
          <cell r="A2454">
            <v>38072</v>
          </cell>
          <cell r="B2454" t="str">
            <v>INTERRUPTORES SIMPLES (2 MODULOS) + 1 INTERRUPTOR PARALELO 10A, 250V, CONJUNTO MONTADO PARA EMBUTIR 4" X 2" (PLACA + SUPORTE + MODULOS)</v>
          </cell>
          <cell r="C2454" t="str">
            <v xml:space="preserve">UN    </v>
          </cell>
          <cell r="D2454" t="str">
            <v>19,17</v>
          </cell>
        </row>
        <row r="2455">
          <cell r="A2455">
            <v>38068</v>
          </cell>
          <cell r="B2455" t="str">
            <v>INTERRUPTORES SIMPLES (2 MODULOS) 10A, 250V, CONJUNTO MONTADO PARA EMBUTIR 4" X 2" (PLACA + SUPORTE + MODULOS)</v>
          </cell>
          <cell r="C2455" t="str">
            <v xml:space="preserve">UN    </v>
          </cell>
          <cell r="D2455" t="str">
            <v>13,24</v>
          </cell>
        </row>
        <row r="2456">
          <cell r="A2456">
            <v>38071</v>
          </cell>
          <cell r="B2456" t="str">
            <v>INTERRUPTORES SIMPLES (3 MODULOS) 10A, 250V, CONJUNTO MONTADO PARA EMBUTIR 4" X 2" (PLACA + SUPORTE + MODULOS)</v>
          </cell>
          <cell r="C2456" t="str">
            <v xml:space="preserve">UN    </v>
          </cell>
          <cell r="D2456" t="str">
            <v>15,82</v>
          </cell>
        </row>
        <row r="2457">
          <cell r="A2457">
            <v>38412</v>
          </cell>
          <cell r="B2457" t="str">
            <v>INVERSOR DE SOLDA MONOFASICO DE 160 A, POTENCIA DE 5400 W, TENSAO DE 220 V, TURBO VENTILADO, PROTECAO POR FUSIVEL TERMICO, PARA ELETRODOS DE 2,0 A 4,0 MM</v>
          </cell>
          <cell r="C2457" t="str">
            <v xml:space="preserve">UN    </v>
          </cell>
          <cell r="D2457" t="str">
            <v>1.075,54</v>
          </cell>
        </row>
        <row r="2458">
          <cell r="A2458">
            <v>3405</v>
          </cell>
          <cell r="B2458" t="str">
            <v>ISOLADOR DE PORCELANA SUSPENSO, DISCO TIPO GARFO OLHAL, DIAMETRO DE 152 MM, PARA TENSAO DE *15* KV</v>
          </cell>
          <cell r="C2458" t="str">
            <v xml:space="preserve">UN    </v>
          </cell>
          <cell r="D2458" t="str">
            <v>68,18</v>
          </cell>
        </row>
        <row r="2459">
          <cell r="A2459">
            <v>3394</v>
          </cell>
          <cell r="B2459" t="str">
            <v>ISOLADOR DE PORCELANA, TIPO BUCHA, PARA TENSAO DE *15* KV</v>
          </cell>
          <cell r="C2459" t="str">
            <v xml:space="preserve">UN    </v>
          </cell>
          <cell r="D2459" t="str">
            <v>359,91</v>
          </cell>
        </row>
        <row r="2460">
          <cell r="A2460">
            <v>3393</v>
          </cell>
          <cell r="B2460" t="str">
            <v>ISOLADOR DE PORCELANA, TIPO BUCHA, PARA TENSAO DE *35* KV</v>
          </cell>
          <cell r="C2460" t="str">
            <v xml:space="preserve">UN    </v>
          </cell>
          <cell r="D2460" t="str">
            <v>612,79</v>
          </cell>
        </row>
        <row r="2461">
          <cell r="A2461">
            <v>3406</v>
          </cell>
          <cell r="B2461" t="str">
            <v>ISOLADOR DE PORCELANA, TIPO PINO MONOCORPO, PARA TENSAO DE *15* KV</v>
          </cell>
          <cell r="C2461" t="str">
            <v xml:space="preserve">UN    </v>
          </cell>
          <cell r="D2461" t="str">
            <v>20,87</v>
          </cell>
        </row>
        <row r="2462">
          <cell r="A2462">
            <v>3395</v>
          </cell>
          <cell r="B2462" t="str">
            <v>ISOLADOR DE PORCELANA, TIPO PINO MONOCORPO, PARA TENSAO DE *35* KV</v>
          </cell>
          <cell r="C2462" t="str">
            <v xml:space="preserve">UN    </v>
          </cell>
          <cell r="D2462" t="str">
            <v>88,04</v>
          </cell>
        </row>
        <row r="2463">
          <cell r="A2463">
            <v>3398</v>
          </cell>
          <cell r="B2463" t="str">
            <v>ISOLADOR DE PORCELANA, TIPO ROLDANA, DIMENSOES DE *72* X *72* MM, PARA USO EM BAIXA TENSAO</v>
          </cell>
          <cell r="C2463" t="str">
            <v xml:space="preserve">UN    </v>
          </cell>
          <cell r="D2463" t="str">
            <v>4,18</v>
          </cell>
        </row>
        <row r="2464">
          <cell r="A2464">
            <v>34377</v>
          </cell>
          <cell r="B2464" t="str">
            <v>JANELA BASCULANTE EM ALUMINIO, 80 X 60 CM (A X L), ACABAMENTO ACET OU BRILHANTE, BATENTE/REQUADRO DE 3 A 14 CM, COM VIDRO, SEM GUARNICAO/ALIZAR</v>
          </cell>
          <cell r="C2464" t="str">
            <v xml:space="preserve">UN    </v>
          </cell>
          <cell r="D2464" t="str">
            <v>149,54</v>
          </cell>
        </row>
        <row r="2465">
          <cell r="A2465">
            <v>40662</v>
          </cell>
          <cell r="B2465" t="str">
            <v>JANELA BASCULANTE EM MADEIRA PINUS/ EUCALIPTO/ TAUARI/ VIROLA OU EQUIVALENTE DA REGIAO, *60 X 60*, CAIXA DO BATENTE/ MARCO E = *10* CM, 2 BASCULAS PARA VIDRO, COM FERRAGENS (SEM VIDRO, SEM GUARNICAO/ALIZAR E SEM ACABAMENTO)</v>
          </cell>
          <cell r="C2465" t="str">
            <v xml:space="preserve">UN    </v>
          </cell>
          <cell r="D2465" t="str">
            <v>214,54</v>
          </cell>
        </row>
        <row r="2466">
          <cell r="A2466">
            <v>3437</v>
          </cell>
          <cell r="B2466" t="str">
            <v>JANELA BASCULANTE EM MADEIRA PINUS/ EUCALIPTO/ TAUARI/ VIROLA OU EQUIVALENTE DA REGIAO, CAIXA DO BATENTE/ MARCO *10* CM, *2* FOLHAS BASCULANTES PARA VIDRO, COM FERRAGENS (SEM VIDRO, SEM GUARNICAO/ALIZAR E SEM ACABAMENTO)</v>
          </cell>
          <cell r="C2466" t="str">
            <v xml:space="preserve">M2    </v>
          </cell>
          <cell r="D2466" t="str">
            <v>595,95</v>
          </cell>
        </row>
        <row r="2467">
          <cell r="A2467">
            <v>11190</v>
          </cell>
          <cell r="B2467" t="str">
            <v>JANELA BASCULANTE, ACO, COM BATENTE/REQUADRO, 60 X 60 CM (SEM VIDROS)</v>
          </cell>
          <cell r="C2467" t="str">
            <v xml:space="preserve">UN    </v>
          </cell>
          <cell r="D2467" t="str">
            <v>171,95</v>
          </cell>
        </row>
        <row r="2468">
          <cell r="A2468">
            <v>3428</v>
          </cell>
          <cell r="B2468" t="str">
            <v>JANELA DE ABRIR EM MADEIRA IMBUIA/CEDRO ARANA/CEDRO ROSA OU EQUIVALENTE DA REGIAO, CAIXA DO BATENTE/MARCO *10* CM, 2 FOLHAS DE ABRIR TIPO VENEZIANA E 2 FOLHAS DE ABRIR PARA VIDRO, COM GUARNICAO/ALIZAR, COM FERRAGENS, (SEM VIDRO E SEM ACABAMENTO)</v>
          </cell>
          <cell r="C2468" t="str">
            <v xml:space="preserve">M2    </v>
          </cell>
          <cell r="D2468" t="str">
            <v>884,00</v>
          </cell>
        </row>
        <row r="2469">
          <cell r="A2469">
            <v>3429</v>
          </cell>
          <cell r="B2469" t="str">
            <v>JANELA DE ABRIR EM MADEIRA PINUS/EUCALIPTO/ TAUARI/ VIROLA OU EQUIVALENTE DA REGIAO, CAIXA DO BATENTE/MARCO *10* CM, 2 FOLHAS DE ABRIR TIPO VENEZIANA E 2 FOLHAS GUILHOTINA PARA VIDRO, COM FERRAGENS (SEM VIDRO,SEM GUARNICAO/ALIZAR E SEM ACABAMENTO)</v>
          </cell>
          <cell r="C2469" t="str">
            <v xml:space="preserve">M2    </v>
          </cell>
          <cell r="D2469" t="str">
            <v>505,07</v>
          </cell>
        </row>
        <row r="2470">
          <cell r="A2470">
            <v>34370</v>
          </cell>
          <cell r="B2470" t="str">
            <v>JANELA DE CORRER EM ALUMINIO, VENEZIANA, 120 X 120 CM (A X L), 3 FLS (2 VENEZIANAS E 1 VIDRO), SEM BANDEIRA, ACABAMENTO ACET OU BRILHANTE, BATENTE/REQUADRO DE 6 A 14 CM, COM VIDRO, SEM GUARNICAO/ALIZAR</v>
          </cell>
          <cell r="C2470" t="str">
            <v xml:space="preserve">UN    </v>
          </cell>
          <cell r="D2470" t="str">
            <v>453,91</v>
          </cell>
        </row>
        <row r="2471">
          <cell r="A2471">
            <v>34372</v>
          </cell>
          <cell r="B2471" t="str">
            <v>JANELA DE CORRER EM ALUMINIO, VENEZIANA, 120 X 150 CM (A X L), 6 FLS (4 VENEZIANAS E 2 VIDROS), SEM BANDEIRA, ACABAMENTO ACET OU BRILHANTE, BATENTE/REQUADRO DE 6 A 14 CM, COM VIDRO, SEM GUARNICAO/ALIZAR</v>
          </cell>
          <cell r="C2471" t="str">
            <v xml:space="preserve">UN    </v>
          </cell>
          <cell r="D2471" t="str">
            <v>631,46</v>
          </cell>
        </row>
        <row r="2472">
          <cell r="A2472">
            <v>36896</v>
          </cell>
          <cell r="B2472" t="str">
            <v>JANELA DE CORRER EM ALUMINIO, 100 X 120 CM (A X L), 2 FLS,  SEM BANDEIRA,  ACABAMENTO ACET OU BRILHANTE, BATENTE/REQUADRO DE 6 A 14 CM, COM VIDRO, SEM GUARNICAO</v>
          </cell>
          <cell r="C2472" t="str">
            <v xml:space="preserve">UN    </v>
          </cell>
          <cell r="D2472" t="str">
            <v>260,45</v>
          </cell>
        </row>
        <row r="2473">
          <cell r="A2473">
            <v>34367</v>
          </cell>
          <cell r="B2473" t="str">
            <v>JANELA DE CORRER EM ALUMINIO, 100 X 150 CM (A X L), 2 FLS,  SEM BANDEIRA,  ACABAMENTO ACET OU BRILHANTE, BATENTE/REQUADRO DE 6 A 14 CM, COM VIDRO, SEM GUARNICAO/ALIZAR</v>
          </cell>
          <cell r="C2473" t="str">
            <v xml:space="preserve">UN    </v>
          </cell>
          <cell r="D2473" t="str">
            <v>305,93</v>
          </cell>
        </row>
        <row r="2474">
          <cell r="A2474">
            <v>36897</v>
          </cell>
          <cell r="B2474" t="str">
            <v>JANELA DE CORRER EM ALUMINIO, 100 X 150 CM (A X L), 4 FLS, SEM BANDEIRA, ACABAMENTO ACET OU BRILHANTE, BATENTE/REQUADRO DE 6 A 14 CM, COM VIDRO, SEM GUARNICAO/ALIZAR</v>
          </cell>
          <cell r="C2474" t="str">
            <v xml:space="preserve">UN    </v>
          </cell>
          <cell r="D2474" t="str">
            <v>360,76</v>
          </cell>
        </row>
        <row r="2475">
          <cell r="A2475">
            <v>34369</v>
          </cell>
          <cell r="B2475" t="str">
            <v>JANELA DE CORRER EM ALUMINIO, 100 X 200 CM, 4 FLS,  BANDEIRA COM BASCULA,  ACABAMENTO ACET OU BRILHANTE, BATENTE/REQUADRO DE 6 A 14 CM, COM VIDRO, SEM GUARNICAO/ALIZAR</v>
          </cell>
          <cell r="C2475" t="str">
            <v xml:space="preserve">UN    </v>
          </cell>
          <cell r="D2475" t="str">
            <v>427,43</v>
          </cell>
        </row>
        <row r="2476">
          <cell r="A2476">
            <v>34364</v>
          </cell>
          <cell r="B2476" t="str">
            <v>JANELA DE CORRER EM ALUMINIO, 120 X 150 CM (A X L), 4 FLS, BANDEIRA COM BASCULA,  ACABAMENTO ACET OU BRILHANTE, BATENTE/REQUADRO DE 6 A 14 CM, COM VIDRO, SEM GUARNICAO/ALIZAR</v>
          </cell>
          <cell r="C2476" t="str">
            <v xml:space="preserve">UN    </v>
          </cell>
          <cell r="D2476" t="str">
            <v>418,09</v>
          </cell>
        </row>
        <row r="2477">
          <cell r="A2477">
            <v>40659</v>
          </cell>
          <cell r="B2477"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2477" t="str">
            <v xml:space="preserve">M2    </v>
          </cell>
          <cell r="D2477" t="str">
            <v>843,19</v>
          </cell>
        </row>
        <row r="2478">
          <cell r="A2478">
            <v>40660</v>
          </cell>
          <cell r="B2478"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2478" t="str">
            <v xml:space="preserve">M2    </v>
          </cell>
          <cell r="D2478" t="str">
            <v>1.068,64</v>
          </cell>
        </row>
        <row r="2479">
          <cell r="A2479">
            <v>40661</v>
          </cell>
          <cell r="B2479"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2479" t="str">
            <v xml:space="preserve">M2    </v>
          </cell>
          <cell r="D2479" t="str">
            <v>657,03</v>
          </cell>
        </row>
        <row r="2480">
          <cell r="A2480">
            <v>3421</v>
          </cell>
          <cell r="B2480" t="str">
            <v>JANELA EM MADEIRA CEDRINHO/ ANGELIM COMERCIAL/ CURUPIXA/ CUMARU OU EQUIVALENTE DA REGIAO, CAIXA DO BATENTE/MARCO *10* CM, 2 FOLHAS DE ABRIR TIPO VENEZIANA E 2 FOLHAS GUILHOTINA PARA VIDRO, COM GUARNICAO/ALIZAR, COM FERRAGENS (SEM VIDRO E SEM ACABAMENTO)</v>
          </cell>
          <cell r="C2480" t="str">
            <v xml:space="preserve">M2    </v>
          </cell>
          <cell r="D2480" t="str">
            <v>662,06</v>
          </cell>
        </row>
        <row r="2481">
          <cell r="A2481">
            <v>599</v>
          </cell>
          <cell r="B2481" t="str">
            <v>JANELA FIXA EM ALUMINIO, 60  X 80 CM (A X L), BATENTE/REQUADRO DE 3 A 14 CM, COM VIDRO, SEM GUARNICAO/ALIZAR</v>
          </cell>
          <cell r="C2481" t="str">
            <v xml:space="preserve">M2    </v>
          </cell>
          <cell r="D2481" t="str">
            <v>225,86</v>
          </cell>
        </row>
        <row r="2482">
          <cell r="A2482">
            <v>34381</v>
          </cell>
          <cell r="B2482" t="str">
            <v>JANELA MAXIM AR EM ALUMINIO, 80 X 60 CM (A X L), BATENTE/REQUADRO DE 4 A 14 CM, COM VIDRO, SEM GUARNICAO/ALIZAR</v>
          </cell>
          <cell r="C2482" t="str">
            <v xml:space="preserve">UN    </v>
          </cell>
          <cell r="D2482" t="str">
            <v>152,65</v>
          </cell>
        </row>
        <row r="2483">
          <cell r="A2483">
            <v>3423</v>
          </cell>
          <cell r="B2483" t="str">
            <v>JANELA MAXIM AR EM MADEIRA CEDRINHO/ ANGELIM COMERCIAL/ CURUPIXA/ CUMARU OU EQUIVALENTE DA REGIAO, CAIXA DO BATENTE/MARCO *10* CM, 1 FOLHA  PARA VIDRO, COM GUARNICAO/ALIZAR, COM FERRAGENS, (SEM VIDRO E SEM ACABAMENTO)</v>
          </cell>
          <cell r="C2483" t="str">
            <v xml:space="preserve">M2    </v>
          </cell>
          <cell r="D2483" t="str">
            <v>933,66</v>
          </cell>
        </row>
        <row r="2484">
          <cell r="A2484">
            <v>34797</v>
          </cell>
          <cell r="B2484" t="str">
            <v>JANELA MAXIMO AR, ACO, BATENTE / REQUADRO DE 6 A 14 CM, PINT ANTICORROSIVA, SEM VIDRO, COM GRADE, 1 FL, 60  X 80 CM (A X L)</v>
          </cell>
          <cell r="C2484" t="str">
            <v xml:space="preserve">UN    </v>
          </cell>
          <cell r="D2484" t="str">
            <v>374,53</v>
          </cell>
        </row>
        <row r="2485">
          <cell r="A2485">
            <v>25964</v>
          </cell>
          <cell r="B2485" t="str">
            <v>JARDINEIRO</v>
          </cell>
          <cell r="C2485" t="str">
            <v xml:space="preserve">H     </v>
          </cell>
          <cell r="D2485" t="str">
            <v>12,84</v>
          </cell>
        </row>
        <row r="2486">
          <cell r="A2486">
            <v>41077</v>
          </cell>
          <cell r="B2486" t="str">
            <v>JARDINEIRO (MENSALISTA)</v>
          </cell>
          <cell r="C2486" t="str">
            <v xml:space="preserve">MES   </v>
          </cell>
          <cell r="D2486" t="str">
            <v>2.235,88</v>
          </cell>
        </row>
        <row r="2487">
          <cell r="A2487">
            <v>20159</v>
          </cell>
          <cell r="B2487" t="str">
            <v>JOELHO COM VISITA, PVC SERIE R, 90 GRAUS, 100 X 75 MM, PARA ESGOTO OU AGUAS PLUVIAIS PREDIAIS</v>
          </cell>
          <cell r="C2487" t="str">
            <v xml:space="preserve">UN    </v>
          </cell>
          <cell r="D2487" t="str">
            <v>53,64</v>
          </cell>
        </row>
        <row r="2488">
          <cell r="A2488">
            <v>37963</v>
          </cell>
          <cell r="B2488" t="str">
            <v>JOELHO CPVC, SOLDAVEL, 45 GRAUS, 15 MM, PARA AGUA QUENTE</v>
          </cell>
          <cell r="C2488" t="str">
            <v xml:space="preserve">UN    </v>
          </cell>
          <cell r="D2488" t="str">
            <v>3,73</v>
          </cell>
        </row>
        <row r="2489">
          <cell r="A2489">
            <v>37964</v>
          </cell>
          <cell r="B2489" t="str">
            <v>JOELHO CPVC, SOLDAVEL, 45 GRAUS, 22 MM, PARA AGUA QUENTE</v>
          </cell>
          <cell r="C2489" t="str">
            <v xml:space="preserve">UN    </v>
          </cell>
          <cell r="D2489" t="str">
            <v>6,22</v>
          </cell>
        </row>
        <row r="2490">
          <cell r="A2490">
            <v>37965</v>
          </cell>
          <cell r="B2490" t="str">
            <v>JOELHO CPVC, SOLDAVEL, 45 GRAUS, 28 MM, PARA AGUA QUENTE</v>
          </cell>
          <cell r="C2490" t="str">
            <v xml:space="preserve">UN    </v>
          </cell>
          <cell r="D2490" t="str">
            <v>9,01</v>
          </cell>
        </row>
        <row r="2491">
          <cell r="A2491">
            <v>37966</v>
          </cell>
          <cell r="B2491" t="str">
            <v>JOELHO CPVC, SOLDAVEL, 45 GRAUS, 35 MM, PARA AGUA QUENTE</v>
          </cell>
          <cell r="C2491" t="str">
            <v xml:space="preserve">UN    </v>
          </cell>
          <cell r="D2491" t="str">
            <v>16,33</v>
          </cell>
        </row>
        <row r="2492">
          <cell r="A2492">
            <v>37967</v>
          </cell>
          <cell r="B2492" t="str">
            <v>JOELHO CPVC, SOLDAVEL, 45 GRAUS, 42 MM, PARA AGUA QUENTE</v>
          </cell>
          <cell r="C2492" t="str">
            <v xml:space="preserve">UN    </v>
          </cell>
          <cell r="D2492" t="str">
            <v>26,19</v>
          </cell>
        </row>
        <row r="2493">
          <cell r="A2493">
            <v>37968</v>
          </cell>
          <cell r="B2493" t="str">
            <v>JOELHO CPVC, SOLDAVEL, 45 GRAUS, 54 MM, PARA AGUA QUENTE</v>
          </cell>
          <cell r="C2493" t="str">
            <v xml:space="preserve">UN    </v>
          </cell>
          <cell r="D2493" t="str">
            <v>57,44</v>
          </cell>
        </row>
        <row r="2494">
          <cell r="A2494">
            <v>37969</v>
          </cell>
          <cell r="B2494" t="str">
            <v>JOELHO CPVC, SOLDAVEL, 45 GRAUS, 73 MM, PARA AGUA QUENTE</v>
          </cell>
          <cell r="C2494" t="str">
            <v xml:space="preserve">UN    </v>
          </cell>
          <cell r="D2494" t="str">
            <v>153,44</v>
          </cell>
        </row>
        <row r="2495">
          <cell r="A2495">
            <v>37970</v>
          </cell>
          <cell r="B2495" t="str">
            <v>JOELHO CPVC, SOLDAVEL, 45 GRAUS, 89 MM, PARA AGUA QUENTE</v>
          </cell>
          <cell r="C2495" t="str">
            <v xml:space="preserve">UN    </v>
          </cell>
          <cell r="D2495" t="str">
            <v>179,00</v>
          </cell>
        </row>
        <row r="2496">
          <cell r="A2496">
            <v>21118</v>
          </cell>
          <cell r="B2496" t="str">
            <v>JOELHO CPVC, SOLDAVEL, 90 GRAUS, 15 MM, PARA AGUA QUENTE</v>
          </cell>
          <cell r="C2496" t="str">
            <v xml:space="preserve">UN    </v>
          </cell>
          <cell r="D2496" t="str">
            <v>2,82</v>
          </cell>
        </row>
        <row r="2497">
          <cell r="A2497">
            <v>37956</v>
          </cell>
          <cell r="B2497" t="str">
            <v>JOELHO CPVC, SOLDAVEL, 90 GRAUS, 22 MM, PARA AGUA QUENTE</v>
          </cell>
          <cell r="C2497" t="str">
            <v xml:space="preserve">UN    </v>
          </cell>
          <cell r="D2497" t="str">
            <v>4,47</v>
          </cell>
        </row>
        <row r="2498">
          <cell r="A2498">
            <v>37957</v>
          </cell>
          <cell r="B2498" t="str">
            <v>JOELHO CPVC, SOLDAVEL, 90 GRAUS, 28 MM, PARA AGUA QUENTE</v>
          </cell>
          <cell r="C2498" t="str">
            <v xml:space="preserve">UN    </v>
          </cell>
          <cell r="D2498" t="str">
            <v>9,42</v>
          </cell>
        </row>
        <row r="2499">
          <cell r="A2499">
            <v>37958</v>
          </cell>
          <cell r="B2499" t="str">
            <v>JOELHO CPVC, SOLDAVEL, 90 GRAUS, 35 MM, PARA AGUA QUENTE</v>
          </cell>
          <cell r="C2499" t="str">
            <v xml:space="preserve">UN    </v>
          </cell>
          <cell r="D2499" t="str">
            <v>16,33</v>
          </cell>
        </row>
        <row r="2500">
          <cell r="A2500">
            <v>37959</v>
          </cell>
          <cell r="B2500" t="str">
            <v>JOELHO CPVC, SOLDAVEL, 90 GRAUS, 42 MM, PARA AGUA QUENTE</v>
          </cell>
          <cell r="C2500" t="str">
            <v xml:space="preserve">UN    </v>
          </cell>
          <cell r="D2500" t="str">
            <v>26,19</v>
          </cell>
        </row>
        <row r="2501">
          <cell r="A2501">
            <v>37960</v>
          </cell>
          <cell r="B2501" t="str">
            <v>JOELHO CPVC, SOLDAVEL, 90 GRAUS, 54 MM, PARA AGUA QUENTE</v>
          </cell>
          <cell r="C2501" t="str">
            <v xml:space="preserve">UN    </v>
          </cell>
          <cell r="D2501" t="str">
            <v>56,40</v>
          </cell>
        </row>
        <row r="2502">
          <cell r="A2502">
            <v>37961</v>
          </cell>
          <cell r="B2502" t="str">
            <v>JOELHO CPVC, SOLDAVEL, 90 GRAUS, 73 MM, PARA AGUA QUENTE</v>
          </cell>
          <cell r="C2502" t="str">
            <v xml:space="preserve">UN    </v>
          </cell>
          <cell r="D2502" t="str">
            <v>149,63</v>
          </cell>
        </row>
        <row r="2503">
          <cell r="A2503">
            <v>37962</v>
          </cell>
          <cell r="B2503" t="str">
            <v>JOELHO CPVC, SOLDAVEL, 90 GRAUS, 89 MM, PARA AGUA QUENTE</v>
          </cell>
          <cell r="C2503" t="str">
            <v xml:space="preserve">UN    </v>
          </cell>
          <cell r="D2503" t="str">
            <v>173,87</v>
          </cell>
        </row>
        <row r="2504">
          <cell r="A2504">
            <v>3533</v>
          </cell>
          <cell r="B2504" t="str">
            <v>JOELHO DE REDUCAO, PVC SOLDAVEL, 90 GRAUS,  25 MM X 20 MM, PARA AGUA FRIA PREDIAL</v>
          </cell>
          <cell r="C2504" t="str">
            <v xml:space="preserve">UN    </v>
          </cell>
          <cell r="D2504" t="str">
            <v>2,35</v>
          </cell>
        </row>
        <row r="2505">
          <cell r="A2505">
            <v>3538</v>
          </cell>
          <cell r="B2505" t="str">
            <v>JOELHO DE REDUCAO, PVC SOLDAVEL, 90 GRAUS,  32 MM X 25 MM, PARA AGUA FRIA PREDIAL</v>
          </cell>
          <cell r="C2505" t="str">
            <v xml:space="preserve">UN    </v>
          </cell>
          <cell r="D2505" t="str">
            <v>4,05</v>
          </cell>
        </row>
        <row r="2506">
          <cell r="A2506">
            <v>3497</v>
          </cell>
          <cell r="B2506" t="str">
            <v>JOELHO DE REDUCAO, PVC, ROSCAVEL COM BUCHA DE LATAO, 90 GRAUS,  3/4" X 1/2", PARA AGUA FRIA PREDIAL</v>
          </cell>
          <cell r="C2506" t="str">
            <v xml:space="preserve">UN    </v>
          </cell>
          <cell r="D2506" t="str">
            <v>15,14</v>
          </cell>
        </row>
        <row r="2507">
          <cell r="A2507">
            <v>3498</v>
          </cell>
          <cell r="B2507" t="str">
            <v>JOELHO DE REDUCAO, PVC, ROSCAVEL, 90 GRAUS, 1" X 3/4", PARA AGUA FRIA PREDIAL</v>
          </cell>
          <cell r="C2507" t="str">
            <v xml:space="preserve">UN    </v>
          </cell>
          <cell r="D2507" t="str">
            <v>4,81</v>
          </cell>
        </row>
        <row r="2508">
          <cell r="A2508">
            <v>3496</v>
          </cell>
          <cell r="B2508" t="str">
            <v>JOELHO DE REDUCAO, PVC, ROSCAVEL, 90 GRAUS, 3/4" X 1/2", PARA AGUA FRIA PREDIAL</v>
          </cell>
          <cell r="C2508" t="str">
            <v xml:space="preserve">UN    </v>
          </cell>
          <cell r="D2508" t="str">
            <v>3,88</v>
          </cell>
        </row>
        <row r="2509">
          <cell r="A2509">
            <v>38429</v>
          </cell>
          <cell r="B2509" t="str">
            <v>JOELHO DE TRANSICAO, CPVC, SOLDAVEL, 90 GRAUS, 15 MM X 1/2", PARA AGUA QUENTE</v>
          </cell>
          <cell r="C2509" t="str">
            <v xml:space="preserve">UN    </v>
          </cell>
          <cell r="D2509" t="str">
            <v>9,52</v>
          </cell>
        </row>
        <row r="2510">
          <cell r="A2510">
            <v>38431</v>
          </cell>
          <cell r="B2510" t="str">
            <v>JOELHO DE TRANSICAO, CPVC, SOLDAVEL, 90 GRAUS, 22 MM X 1/2", PARA AGUA QUENTE</v>
          </cell>
          <cell r="C2510" t="str">
            <v xml:space="preserve">UN    </v>
          </cell>
          <cell r="D2510" t="str">
            <v>15,09</v>
          </cell>
        </row>
        <row r="2511">
          <cell r="A2511">
            <v>38430</v>
          </cell>
          <cell r="B2511" t="str">
            <v>JOELHO DE TRANSICAO, CPVC, SOLDAVEL, 90 GRAUS, 22 MM X 3/4", PARA AGUA QUENTE</v>
          </cell>
          <cell r="C2511" t="str">
            <v xml:space="preserve">UN    </v>
          </cell>
          <cell r="D2511" t="str">
            <v>19,28</v>
          </cell>
        </row>
        <row r="2512">
          <cell r="A2512">
            <v>36348</v>
          </cell>
          <cell r="B2512" t="str">
            <v>JOELHO PPR 45 GRAUS, SOLDAVEL,  DN 20 MM, PARA AGUA QUENTE PREDIAL</v>
          </cell>
          <cell r="C2512" t="str">
            <v xml:space="preserve">UN    </v>
          </cell>
          <cell r="D2512" t="str">
            <v>1,75</v>
          </cell>
        </row>
        <row r="2513">
          <cell r="A2513">
            <v>36349</v>
          </cell>
          <cell r="B2513" t="str">
            <v>JOELHO PPR 45 GRAUS, SOLDAVEL, DN 25 MM, PARA AGUA QUENTE PREDIAL</v>
          </cell>
          <cell r="C2513" t="str">
            <v xml:space="preserve">UN    </v>
          </cell>
          <cell r="D2513" t="str">
            <v>2,63</v>
          </cell>
        </row>
        <row r="2514">
          <cell r="A2514">
            <v>38433</v>
          </cell>
          <cell r="B2514" t="str">
            <v>JOELHO PPR, 45 GRAUS, SOLDAVEL, DN 32 MM, PARA AGUA QUENTE PREDIAL</v>
          </cell>
          <cell r="C2514" t="str">
            <v xml:space="preserve">UN    </v>
          </cell>
          <cell r="D2514" t="str">
            <v>4,88</v>
          </cell>
        </row>
        <row r="2515">
          <cell r="A2515">
            <v>38440</v>
          </cell>
          <cell r="B2515" t="str">
            <v>JOELHO PPR, 90 GRAUS, SOLDAVEL, DN 110 MM, PARA AGUA QUENTE PREDIAL</v>
          </cell>
          <cell r="C2515" t="str">
            <v xml:space="preserve">UN    </v>
          </cell>
          <cell r="D2515" t="str">
            <v>168,33</v>
          </cell>
        </row>
        <row r="2516">
          <cell r="A2516">
            <v>36359</v>
          </cell>
          <cell r="B2516" t="str">
            <v>JOELHO PPR, 90 GRAUS, SOLDAVEL, DN 20 MM, PARA AGUA QUENTE PREDIAL</v>
          </cell>
          <cell r="C2516" t="str">
            <v xml:space="preserve">UN    </v>
          </cell>
          <cell r="D2516" t="str">
            <v>2,09</v>
          </cell>
        </row>
        <row r="2517">
          <cell r="A2517">
            <v>36360</v>
          </cell>
          <cell r="B2517" t="str">
            <v>JOELHO PPR, 90 GRAUS, SOLDAVEL, DN 25 MM, PARA AGUA QUENTE PREDIAL</v>
          </cell>
          <cell r="C2517" t="str">
            <v xml:space="preserve">UN    </v>
          </cell>
          <cell r="D2517" t="str">
            <v>3,23</v>
          </cell>
        </row>
        <row r="2518">
          <cell r="A2518">
            <v>38434</v>
          </cell>
          <cell r="B2518" t="str">
            <v>JOELHO PPR, 90 GRAUS, SOLDAVEL, DN 32 MM, PARA AGUA QUENTE PREDIAL</v>
          </cell>
          <cell r="C2518" t="str">
            <v xml:space="preserve">UN    </v>
          </cell>
          <cell r="D2518" t="str">
            <v>4,94</v>
          </cell>
        </row>
        <row r="2519">
          <cell r="A2519">
            <v>38435</v>
          </cell>
          <cell r="B2519" t="str">
            <v>JOELHO PPR, 90 GRAUS, SOLDAVEL, DN 40 MM, PARA AGUA QUENTE PREDIAL</v>
          </cell>
          <cell r="C2519" t="str">
            <v xml:space="preserve">UN    </v>
          </cell>
          <cell r="D2519" t="str">
            <v>9,39</v>
          </cell>
        </row>
        <row r="2520">
          <cell r="A2520">
            <v>38436</v>
          </cell>
          <cell r="B2520" t="str">
            <v>JOELHO PPR, 90 GRAUS, SOLDAVEL, DN 50 MM, PARA AGUA QUENTE PREDIAL</v>
          </cell>
          <cell r="C2520" t="str">
            <v xml:space="preserve">UN    </v>
          </cell>
          <cell r="D2520" t="str">
            <v>19,41</v>
          </cell>
        </row>
        <row r="2521">
          <cell r="A2521">
            <v>38437</v>
          </cell>
          <cell r="B2521" t="str">
            <v>JOELHO PPR, 90 GRAUS, SOLDAVEL, DN 63 MM, PARA AGUA QUENTE PREDIAL</v>
          </cell>
          <cell r="C2521" t="str">
            <v xml:space="preserve">UN    </v>
          </cell>
          <cell r="D2521" t="str">
            <v>29,14</v>
          </cell>
        </row>
        <row r="2522">
          <cell r="A2522">
            <v>38438</v>
          </cell>
          <cell r="B2522" t="str">
            <v>JOELHO PPR, 90 GRAUS, SOLDAVEL, DN 75 MM, PARA AGUA QUENTE PREDIAL</v>
          </cell>
          <cell r="C2522" t="str">
            <v xml:space="preserve">UN    </v>
          </cell>
          <cell r="D2522" t="str">
            <v>73,64</v>
          </cell>
        </row>
        <row r="2523">
          <cell r="A2523">
            <v>38439</v>
          </cell>
          <cell r="B2523" t="str">
            <v>JOELHO PPR, 90 GRAUS, SOLDAVEL, DN 90 MM, PARA AGUA QUENTE PREDIAL</v>
          </cell>
          <cell r="C2523" t="str">
            <v xml:space="preserve">UN    </v>
          </cell>
          <cell r="D2523" t="str">
            <v>112,24</v>
          </cell>
        </row>
        <row r="2524">
          <cell r="A2524">
            <v>10836</v>
          </cell>
          <cell r="B2524" t="str">
            <v>JOELHO PVC COM VISITA, 90 GRAUS, DN 100 X 50 MM, SERIE NORMAL, PARA ESGOTO PREDIAL</v>
          </cell>
          <cell r="C2524" t="str">
            <v xml:space="preserve">UN    </v>
          </cell>
          <cell r="D2524" t="str">
            <v>18,80</v>
          </cell>
        </row>
        <row r="2525">
          <cell r="A2525">
            <v>20128</v>
          </cell>
          <cell r="B2525" t="str">
            <v>JOELHO PVC LEVE, 45 GRAUS, DN 150 MM, PARA ESGOTO PREDIAL</v>
          </cell>
          <cell r="C2525" t="str">
            <v xml:space="preserve">UN    </v>
          </cell>
          <cell r="D2525" t="str">
            <v>55,10</v>
          </cell>
        </row>
        <row r="2526">
          <cell r="A2526">
            <v>20131</v>
          </cell>
          <cell r="B2526" t="str">
            <v>JOELHO PVC LEVE, 90 GRAUS, DN 150 MM, PARA ESGOTO PREDIAL</v>
          </cell>
          <cell r="C2526" t="str">
            <v xml:space="preserve">UN    </v>
          </cell>
          <cell r="D2526" t="str">
            <v>50,30</v>
          </cell>
        </row>
        <row r="2527">
          <cell r="A2527">
            <v>3521</v>
          </cell>
          <cell r="B2527" t="str">
            <v>JOELHO PVC,  SOLDAVEL COM ROSCA, 90 GRAUS, 20 MM X 1/2", PARA AGUA FRIA PREDIAL</v>
          </cell>
          <cell r="C2527" t="str">
            <v xml:space="preserve">UN    </v>
          </cell>
          <cell r="D2527" t="str">
            <v>2,04</v>
          </cell>
        </row>
        <row r="2528">
          <cell r="A2528">
            <v>3531</v>
          </cell>
          <cell r="B2528" t="str">
            <v>JOELHO PVC,  SOLDAVEL COM ROSCA, 90 GRAUS, 25 MM X 1/2", PARA AGUA FRIA PREDIAL</v>
          </cell>
          <cell r="C2528" t="str">
            <v xml:space="preserve">UN    </v>
          </cell>
          <cell r="D2528" t="str">
            <v>2,31</v>
          </cell>
        </row>
        <row r="2529">
          <cell r="A2529">
            <v>3522</v>
          </cell>
          <cell r="B2529" t="str">
            <v>JOELHO PVC,  SOLDAVEL COM ROSCA, 90 GRAUS, 25 MM X 3/4", PARA AGUA FRIA PREDIAL</v>
          </cell>
          <cell r="C2529" t="str">
            <v xml:space="preserve">UN    </v>
          </cell>
          <cell r="D2529" t="str">
            <v>3,44</v>
          </cell>
        </row>
        <row r="2530">
          <cell r="A2530">
            <v>3527</v>
          </cell>
          <cell r="B2530" t="str">
            <v>JOELHO PVC,  SOLDAVEL COM ROSCA, 90 GRAUS, 32 MM X 3/4", PARA AGUA FRIA PREDIAL</v>
          </cell>
          <cell r="C2530" t="str">
            <v xml:space="preserve">UN    </v>
          </cell>
          <cell r="D2530" t="str">
            <v>11,82</v>
          </cell>
        </row>
        <row r="2531">
          <cell r="A2531">
            <v>10835</v>
          </cell>
          <cell r="B2531" t="str">
            <v>JOELHO PVC, COM BOLSA E ANEL, 90 GRAUS, DN 40 X *38* MM, SERIE NORMAL, PARA ESGOTO PREDIAL</v>
          </cell>
          <cell r="C2531" t="str">
            <v xml:space="preserve">UN    </v>
          </cell>
          <cell r="D2531" t="str">
            <v>3,93</v>
          </cell>
        </row>
        <row r="2532">
          <cell r="A2532">
            <v>3475</v>
          </cell>
          <cell r="B2532" t="str">
            <v>JOELHO PVC, ROSCAVEL, 45 GRAUS, 1/2", PARA AGUA FRIA PREDIAL</v>
          </cell>
          <cell r="C2532" t="str">
            <v xml:space="preserve">UN    </v>
          </cell>
          <cell r="D2532" t="str">
            <v>3,97</v>
          </cell>
        </row>
        <row r="2533">
          <cell r="A2533">
            <v>3485</v>
          </cell>
          <cell r="B2533" t="str">
            <v>JOELHO PVC, ROSCAVEL, 45 GRAUS, 1", PARA AGUA FRIA PREDIAL</v>
          </cell>
          <cell r="C2533" t="str">
            <v xml:space="preserve">UN    </v>
          </cell>
          <cell r="D2533" t="str">
            <v>12,69</v>
          </cell>
        </row>
        <row r="2534">
          <cell r="A2534">
            <v>3534</v>
          </cell>
          <cell r="B2534" t="str">
            <v>JOELHO PVC, ROSCAVEL, 45 GRAUS, 3/4", PARA AGUA FRIA PREDIAL</v>
          </cell>
          <cell r="C2534" t="str">
            <v xml:space="preserve">UN    </v>
          </cell>
          <cell r="D2534" t="str">
            <v>5,02</v>
          </cell>
        </row>
        <row r="2535">
          <cell r="A2535">
            <v>3543</v>
          </cell>
          <cell r="B2535" t="str">
            <v>JOELHO PVC, ROSCAVEL, 90 GRAUS, 1/2", PARA AGUA FRIA PREDIAL</v>
          </cell>
          <cell r="C2535" t="str">
            <v xml:space="preserve">UN    </v>
          </cell>
          <cell r="D2535" t="str">
            <v>2,52</v>
          </cell>
        </row>
        <row r="2536">
          <cell r="A2536">
            <v>3482</v>
          </cell>
          <cell r="B2536" t="str">
            <v>JOELHO PVC, ROSCAVEL, 90 GRAUS, 1", PARA AGUA FRIA PREDIAL</v>
          </cell>
          <cell r="C2536" t="str">
            <v xml:space="preserve">UN    </v>
          </cell>
          <cell r="D2536" t="str">
            <v>6,38</v>
          </cell>
        </row>
        <row r="2537">
          <cell r="A2537">
            <v>3505</v>
          </cell>
          <cell r="B2537" t="str">
            <v>JOELHO PVC, ROSCAVEL, 90 GRAUS, 3/4", PARA AGUA FRIA PREDIAL</v>
          </cell>
          <cell r="C2537" t="str">
            <v xml:space="preserve">UN    </v>
          </cell>
          <cell r="D2537" t="str">
            <v>3,62</v>
          </cell>
        </row>
        <row r="2538">
          <cell r="A2538">
            <v>3516</v>
          </cell>
          <cell r="B2538" t="str">
            <v>JOELHO PVC, SOLDAVEL, BB, 45 GRAUS, DN 40 MM, PARA ESGOTO PREDIAL</v>
          </cell>
          <cell r="C2538" t="str">
            <v xml:space="preserve">UN    </v>
          </cell>
          <cell r="D2538" t="str">
            <v>1,03</v>
          </cell>
        </row>
        <row r="2539">
          <cell r="A2539">
            <v>3517</v>
          </cell>
          <cell r="B2539" t="str">
            <v>JOELHO PVC, SOLDAVEL, BB, 90 GRAUS, DN 40 MM, PARA ESGOTO PREDIAL</v>
          </cell>
          <cell r="C2539" t="str">
            <v xml:space="preserve">UN    </v>
          </cell>
          <cell r="D2539" t="str">
            <v>3,59</v>
          </cell>
        </row>
        <row r="2540">
          <cell r="A2540">
            <v>3515</v>
          </cell>
          <cell r="B2540" t="str">
            <v>JOELHO PVC, SOLDAVEL, COM BUCHA DE LATAO, 90 GRAUS, 20 MM X 1/2", PARA AGUA FRIA PREDIAL</v>
          </cell>
          <cell r="C2540" t="str">
            <v xml:space="preserve">UN    </v>
          </cell>
          <cell r="D2540" t="str">
            <v>5,86</v>
          </cell>
        </row>
        <row r="2541">
          <cell r="A2541">
            <v>20147</v>
          </cell>
          <cell r="B2541" t="str">
            <v>JOELHO PVC, SOLDAVEL, COM BUCHA DE LATAO, 90 GRAUS, 25 MM X 1/2", PARA AGUA FRIA PREDIAL</v>
          </cell>
          <cell r="C2541" t="str">
            <v xml:space="preserve">UN    </v>
          </cell>
          <cell r="D2541" t="str">
            <v>6,30</v>
          </cell>
        </row>
        <row r="2542">
          <cell r="A2542">
            <v>3524</v>
          </cell>
          <cell r="B2542" t="str">
            <v>JOELHO PVC, SOLDAVEL, COM BUCHA DE LATAO, 90 GRAUS, 25 MM X 3/4", PARA AGUA FRIA PREDIAL</v>
          </cell>
          <cell r="C2542" t="str">
            <v xml:space="preserve">UN    </v>
          </cell>
          <cell r="D2542" t="str">
            <v>7,48</v>
          </cell>
        </row>
        <row r="2543">
          <cell r="A2543">
            <v>3532</v>
          </cell>
          <cell r="B2543" t="str">
            <v>JOELHO PVC, SOLDAVEL, COM BUCHA DE LATAO, 90 GRAUS, 32 MM X 3/4", PARA AGUA FRIA PREDIAL</v>
          </cell>
          <cell r="C2543" t="str">
            <v xml:space="preserve">UN    </v>
          </cell>
          <cell r="D2543" t="str">
            <v>13,68</v>
          </cell>
        </row>
        <row r="2544">
          <cell r="A2544">
            <v>3528</v>
          </cell>
          <cell r="B2544" t="str">
            <v>JOELHO PVC, SOLDAVEL, PB, 45 GRAUS, DN 100 MM, PARA ESGOTO PREDIAL</v>
          </cell>
          <cell r="C2544" t="str">
            <v xml:space="preserve">UN    </v>
          </cell>
          <cell r="D2544" t="str">
            <v>8,11</v>
          </cell>
        </row>
        <row r="2545">
          <cell r="A2545">
            <v>37952</v>
          </cell>
          <cell r="B2545" t="str">
            <v>JOELHO PVC, SOLDAVEL, PB, 45 GRAUS, DN 150 MM, PARA ESGOTO PREDIAL</v>
          </cell>
          <cell r="C2545" t="str">
            <v xml:space="preserve">UN    </v>
          </cell>
          <cell r="D2545" t="str">
            <v>57,77</v>
          </cell>
        </row>
        <row r="2546">
          <cell r="A2546">
            <v>37951</v>
          </cell>
          <cell r="B2546" t="str">
            <v>JOELHO PVC, SOLDAVEL, PB, 45 GRAUS, DN 40 MM, PARA ESGOTO PREDIAL</v>
          </cell>
          <cell r="C2546" t="str">
            <v xml:space="preserve">UN    </v>
          </cell>
          <cell r="D2546" t="str">
            <v>2,10</v>
          </cell>
        </row>
        <row r="2547">
          <cell r="A2547">
            <v>3518</v>
          </cell>
          <cell r="B2547" t="str">
            <v>JOELHO PVC, SOLDAVEL, PB, 45 GRAUS, DN 50 MM, PARA ESGOTO PREDIAL</v>
          </cell>
          <cell r="C2547" t="str">
            <v xml:space="preserve">UN    </v>
          </cell>
          <cell r="D2547" t="str">
            <v>3,08</v>
          </cell>
        </row>
        <row r="2548">
          <cell r="A2548">
            <v>3519</v>
          </cell>
          <cell r="B2548" t="str">
            <v>JOELHO PVC, SOLDAVEL, PB, 45 GRAUS, DN 75 MM, PARA ESGOTO PREDIAL</v>
          </cell>
          <cell r="C2548" t="str">
            <v xml:space="preserve">UN    </v>
          </cell>
          <cell r="D2548" t="str">
            <v>7,28</v>
          </cell>
        </row>
        <row r="2549">
          <cell r="A2549">
            <v>3520</v>
          </cell>
          <cell r="B2549" t="str">
            <v>JOELHO PVC, SOLDAVEL, PB, 90 GRAUS, DN 100 MM, PARA ESGOTO PREDIAL</v>
          </cell>
          <cell r="C2549" t="str">
            <v xml:space="preserve">UN    </v>
          </cell>
          <cell r="D2549" t="str">
            <v>8,16</v>
          </cell>
        </row>
        <row r="2550">
          <cell r="A2550">
            <v>37950</v>
          </cell>
          <cell r="B2550" t="str">
            <v>JOELHO PVC, SOLDAVEL, PB, 90 GRAUS, DN 150 MM, PARA ESGOTO PREDIAL</v>
          </cell>
          <cell r="C2550" t="str">
            <v xml:space="preserve">UN    </v>
          </cell>
          <cell r="D2550" t="str">
            <v>50,30</v>
          </cell>
        </row>
        <row r="2551">
          <cell r="A2551">
            <v>37949</v>
          </cell>
          <cell r="B2551" t="str">
            <v>JOELHO PVC, SOLDAVEL, PB, 90 GRAUS, DN 40 MM, PARA ESGOTO PREDIAL</v>
          </cell>
          <cell r="C2551" t="str">
            <v xml:space="preserve">UN    </v>
          </cell>
          <cell r="D2551" t="str">
            <v>1,84</v>
          </cell>
        </row>
        <row r="2552">
          <cell r="A2552">
            <v>3526</v>
          </cell>
          <cell r="B2552" t="str">
            <v>JOELHO PVC, SOLDAVEL, PB, 90 GRAUS, DN 50 MM, PARA ESGOTO PREDIAL</v>
          </cell>
          <cell r="C2552" t="str">
            <v xml:space="preserve">UN    </v>
          </cell>
          <cell r="D2552" t="str">
            <v>2,47</v>
          </cell>
        </row>
        <row r="2553">
          <cell r="A2553">
            <v>3509</v>
          </cell>
          <cell r="B2553" t="str">
            <v>JOELHO PVC, SOLDAVEL, PB, 90 GRAUS, DN 75 MM, PARA ESGOTO PREDIAL</v>
          </cell>
          <cell r="C2553" t="str">
            <v xml:space="preserve">UN    </v>
          </cell>
          <cell r="D2553" t="str">
            <v>6,42</v>
          </cell>
        </row>
        <row r="2554">
          <cell r="A2554">
            <v>3530</v>
          </cell>
          <cell r="B2554" t="str">
            <v>JOELHO PVC, SOLDAVEL, 90 GRAUS, 110 MM, PARA AGUA FRIA PREDIAL</v>
          </cell>
          <cell r="C2554" t="str">
            <v xml:space="preserve">UN    </v>
          </cell>
          <cell r="D2554" t="str">
            <v>235,50</v>
          </cell>
        </row>
        <row r="2555">
          <cell r="A2555">
            <v>3542</v>
          </cell>
          <cell r="B2555" t="str">
            <v>JOELHO PVC, SOLDAVEL, 90 GRAUS, 20 MM, PARA AGUA FRIA PREDIAL</v>
          </cell>
          <cell r="C2555" t="str">
            <v xml:space="preserve">UN    </v>
          </cell>
          <cell r="D2555" t="str">
            <v>0,54</v>
          </cell>
        </row>
        <row r="2556">
          <cell r="A2556">
            <v>3529</v>
          </cell>
          <cell r="B2556" t="str">
            <v>JOELHO PVC, SOLDAVEL, 90 GRAUS, 25 MM, PARA AGUA FRIA PREDIAL</v>
          </cell>
          <cell r="C2556" t="str">
            <v xml:space="preserve">UN    </v>
          </cell>
          <cell r="D2556" t="str">
            <v>0,75</v>
          </cell>
        </row>
        <row r="2557">
          <cell r="A2557">
            <v>3536</v>
          </cell>
          <cell r="B2557" t="str">
            <v>JOELHO PVC, SOLDAVEL, 90 GRAUS, 32 MM, PARA AGUA FRIA PREDIAL</v>
          </cell>
          <cell r="C2557" t="str">
            <v xml:space="preserve">UN    </v>
          </cell>
          <cell r="D2557" t="str">
            <v>2,25</v>
          </cell>
        </row>
        <row r="2558">
          <cell r="A2558">
            <v>3535</v>
          </cell>
          <cell r="B2558" t="str">
            <v>JOELHO PVC, SOLDAVEL, 90 GRAUS, 40 MM, PARA AGUA FRIA PREDIAL</v>
          </cell>
          <cell r="C2558" t="str">
            <v xml:space="preserve">UN    </v>
          </cell>
          <cell r="D2558" t="str">
            <v>5,35</v>
          </cell>
        </row>
        <row r="2559">
          <cell r="A2559">
            <v>3540</v>
          </cell>
          <cell r="B2559" t="str">
            <v>JOELHO PVC, SOLDAVEL, 90 GRAUS, 50 MM, PARA AGUA FRIA PREDIAL</v>
          </cell>
          <cell r="C2559" t="str">
            <v xml:space="preserve">UN    </v>
          </cell>
          <cell r="D2559" t="str">
            <v>5,79</v>
          </cell>
        </row>
        <row r="2560">
          <cell r="A2560">
            <v>3539</v>
          </cell>
          <cell r="B2560" t="str">
            <v>JOELHO PVC, SOLDAVEL, 90 GRAUS, 60 MM, PARA AGUA FRIA PREDIAL</v>
          </cell>
          <cell r="C2560" t="str">
            <v xml:space="preserve">UN    </v>
          </cell>
          <cell r="D2560" t="str">
            <v>25,12</v>
          </cell>
        </row>
        <row r="2561">
          <cell r="A2561">
            <v>3513</v>
          </cell>
          <cell r="B2561" t="str">
            <v>JOELHO PVC, SOLDAVEL, 90 GRAUS, 85 MM, PARA AGUA FRIA PREDIAL</v>
          </cell>
          <cell r="C2561" t="str">
            <v xml:space="preserve">UN    </v>
          </cell>
          <cell r="D2561" t="str">
            <v>111,63</v>
          </cell>
        </row>
        <row r="2562">
          <cell r="A2562">
            <v>3492</v>
          </cell>
          <cell r="B2562" t="str">
            <v>JOELHO PVC, 45 GRAUS, ROSCAVEL,  1 1/2", AGUA FRIA PREDIAL</v>
          </cell>
          <cell r="C2562" t="str">
            <v xml:space="preserve">UN    </v>
          </cell>
          <cell r="D2562" t="str">
            <v>21,49</v>
          </cell>
        </row>
        <row r="2563">
          <cell r="A2563">
            <v>3491</v>
          </cell>
          <cell r="B2563" t="str">
            <v>JOELHO PVC, 45 GRAUS, ROSCAVEL, 1 1/4",  AGUA FRIA PREDIAL</v>
          </cell>
          <cell r="C2563" t="str">
            <v xml:space="preserve">UN    </v>
          </cell>
          <cell r="D2563" t="str">
            <v>12,25</v>
          </cell>
        </row>
        <row r="2564">
          <cell r="A2564">
            <v>3493</v>
          </cell>
          <cell r="B2564" t="str">
            <v>JOELHO PVC, 45 GRAUS, ROSCAVEL, 2", AGUA FRIA PREDIAL</v>
          </cell>
          <cell r="C2564" t="str">
            <v xml:space="preserve">UN    </v>
          </cell>
          <cell r="D2564" t="str">
            <v>29,38</v>
          </cell>
        </row>
        <row r="2565">
          <cell r="A2565">
            <v>12628</v>
          </cell>
          <cell r="B2565" t="str">
            <v>JOELHO PVC, 60 GRAUS, DIAMETRO ENTRE 80 E 100 MM, PARA DRENAGEM PLUVIAL PREDIAL</v>
          </cell>
          <cell r="C2565" t="str">
            <v xml:space="preserve">UN    </v>
          </cell>
          <cell r="D2565" t="str">
            <v>7,00</v>
          </cell>
        </row>
        <row r="2566">
          <cell r="A2566">
            <v>12629</v>
          </cell>
          <cell r="B2566" t="str">
            <v>JOELHO PVC, 90 GRAUS, DIAMETRO ENTRE 80 E 100 MM, PARA DRENAGEM PLUVIAL PREDIAL</v>
          </cell>
          <cell r="C2566" t="str">
            <v xml:space="preserve">UN    </v>
          </cell>
          <cell r="D2566" t="str">
            <v>7,60</v>
          </cell>
        </row>
        <row r="2567">
          <cell r="A2567">
            <v>3481</v>
          </cell>
          <cell r="B2567" t="str">
            <v>JOELHO PVC, 90 GRAUS, ROSCAVEL, 1 1/2",  AGUA FRIA PREDIAL</v>
          </cell>
          <cell r="C2567" t="str">
            <v xml:space="preserve">UN    </v>
          </cell>
          <cell r="D2567" t="str">
            <v>14,88</v>
          </cell>
        </row>
        <row r="2568">
          <cell r="A2568">
            <v>3510</v>
          </cell>
          <cell r="B2568" t="str">
            <v>JOELHO PVC, 90 GRAUS, ROSCAVEL, 1 1/4", AGUA FRIA PREDIAL</v>
          </cell>
          <cell r="C2568" t="str">
            <v xml:space="preserve">UN    </v>
          </cell>
          <cell r="D2568" t="str">
            <v>13,91</v>
          </cell>
        </row>
        <row r="2569">
          <cell r="A2569">
            <v>3508</v>
          </cell>
          <cell r="B2569" t="str">
            <v>JOELHO PVC, 90 GRAUS, ROSCAVEL, 2", AGUA FRIA PREDIAL</v>
          </cell>
          <cell r="C2569" t="str">
            <v xml:space="preserve">UN    </v>
          </cell>
          <cell r="D2569" t="str">
            <v>36,36</v>
          </cell>
        </row>
        <row r="2570">
          <cell r="A2570">
            <v>38939</v>
          </cell>
          <cell r="B2570" t="str">
            <v>JOELHO ROSCA FEMEA MOVEL, METALICO, PARA CONEXAO COM ANEL DESLIZANTE EM TUBO PEX, DN 16 MM X 1/2"</v>
          </cell>
          <cell r="C2570" t="str">
            <v xml:space="preserve">UN    </v>
          </cell>
          <cell r="D2570" t="str">
            <v>16,45</v>
          </cell>
        </row>
        <row r="2571">
          <cell r="A2571">
            <v>38940</v>
          </cell>
          <cell r="B2571" t="str">
            <v>JOELHO ROSCA FEMEA MOVEL, METALICO, PARA CONEXAO COM ANEL DESLIZANTE EM TUBO PEX, DN 20 MM X 1/2"</v>
          </cell>
          <cell r="C2571" t="str">
            <v xml:space="preserve">UN    </v>
          </cell>
          <cell r="D2571" t="str">
            <v>25,12</v>
          </cell>
        </row>
        <row r="2572">
          <cell r="A2572">
            <v>38941</v>
          </cell>
          <cell r="B2572" t="str">
            <v>JOELHO ROSCA FEMEA MOVEL, METALICO, PARA CONEXAO COM ANEL DESLIZANTE EM TUBO PEX, DN 20 MM X 3/4"</v>
          </cell>
          <cell r="C2572" t="str">
            <v xml:space="preserve">UN    </v>
          </cell>
          <cell r="D2572" t="str">
            <v>29,67</v>
          </cell>
        </row>
        <row r="2573">
          <cell r="A2573">
            <v>38942</v>
          </cell>
          <cell r="B2573" t="str">
            <v>JOELHO ROSCA FEMEA MOVEL, METALICO, PARA CONEXAO COM ANEL DESLIZANTE EM TUBO PEX, DN 25 MM X 3/4"</v>
          </cell>
          <cell r="C2573" t="str">
            <v xml:space="preserve">UN    </v>
          </cell>
          <cell r="D2573" t="str">
            <v>33,24</v>
          </cell>
        </row>
        <row r="2574">
          <cell r="A2574">
            <v>38987</v>
          </cell>
          <cell r="B2574" t="str">
            <v>JOELHO 45 GRAUS, PPR, SOLDAVEL, F/ F, DN 40 MM, PARA AQUA QUENTE E FRIA PREDIAL</v>
          </cell>
          <cell r="C2574" t="str">
            <v xml:space="preserve">UN    </v>
          </cell>
          <cell r="D2574" t="str">
            <v>8,74</v>
          </cell>
        </row>
        <row r="2575">
          <cell r="A2575">
            <v>38988</v>
          </cell>
          <cell r="B2575" t="str">
            <v>JOELHO 45 GRAUS, PPR, SOLDAVEL, F/ F, DN 50 MM, PARA AQUA QUENTE E FRIA PREDIAL</v>
          </cell>
          <cell r="C2575" t="str">
            <v xml:space="preserve">UN    </v>
          </cell>
          <cell r="D2575" t="str">
            <v>20,29</v>
          </cell>
        </row>
        <row r="2576">
          <cell r="A2576">
            <v>38989</v>
          </cell>
          <cell r="B2576" t="str">
            <v>JOELHO 45 GRAUS, PPR, SOLDAVEL, F/ F, DN 63 MM, PARA AQUA QUENTE E FRIA PREDIAL</v>
          </cell>
          <cell r="C2576" t="str">
            <v xml:space="preserve">UN    </v>
          </cell>
          <cell r="D2576" t="str">
            <v>26,97</v>
          </cell>
        </row>
        <row r="2577">
          <cell r="A2577">
            <v>38990</v>
          </cell>
          <cell r="B2577" t="str">
            <v>JOELHO 45 GRAUS, PPR, SOLDAVEL, F/ F, DN 75 MM, PARA AQUA QUENTE E FRIA PREDIAL</v>
          </cell>
          <cell r="C2577" t="str">
            <v xml:space="preserve">UN    </v>
          </cell>
          <cell r="D2577" t="str">
            <v>71,08</v>
          </cell>
        </row>
        <row r="2578">
          <cell r="A2578">
            <v>38991</v>
          </cell>
          <cell r="B2578" t="str">
            <v>JOELHO 45 GRAUS, PPR, SOLDAVEL, F/ F, DN 90 MM, PARA AQUA QUENTE E FRIA PREDIAL</v>
          </cell>
          <cell r="C2578" t="str">
            <v xml:space="preserve">UN    </v>
          </cell>
          <cell r="D2578" t="str">
            <v>143,62</v>
          </cell>
        </row>
        <row r="2579">
          <cell r="A2579">
            <v>38913</v>
          </cell>
          <cell r="B2579" t="str">
            <v>JOELHO 90 GRAUS, METALICO, PARA CONEXAO COM ANEL DESLIZANTE EM TUBO PEX, DN 16 MM</v>
          </cell>
          <cell r="C2579" t="str">
            <v xml:space="preserve">UN    </v>
          </cell>
          <cell r="D2579" t="str">
            <v>15,27</v>
          </cell>
        </row>
        <row r="2580">
          <cell r="A2580">
            <v>38914</v>
          </cell>
          <cell r="B2580" t="str">
            <v>JOELHO 90 GRAUS, METALICO, PARA CONEXAO COM ANEL DESLIZANTE EM TUBO PEX, DN 20 MM</v>
          </cell>
          <cell r="C2580" t="str">
            <v xml:space="preserve">UN    </v>
          </cell>
          <cell r="D2580" t="str">
            <v>17,71</v>
          </cell>
        </row>
        <row r="2581">
          <cell r="A2581">
            <v>38915</v>
          </cell>
          <cell r="B2581" t="str">
            <v>JOELHO 90 GRAUS, METALICO, PARA CONEXAO COM ANEL DESLIZANTE EM TUBO PEX, DN 25 MM</v>
          </cell>
          <cell r="C2581" t="str">
            <v xml:space="preserve">UN    </v>
          </cell>
          <cell r="D2581" t="str">
            <v>30,75</v>
          </cell>
        </row>
        <row r="2582">
          <cell r="A2582">
            <v>38916</v>
          </cell>
          <cell r="B2582" t="str">
            <v>JOELHO 90 GRAUS, METALICO, PARA CONEXAO COM ANEL DESLIZANTE EM TUBO PEX, DN 32 MM</v>
          </cell>
          <cell r="C2582" t="str">
            <v xml:space="preserve">UN    </v>
          </cell>
          <cell r="D2582" t="str">
            <v>40,56</v>
          </cell>
        </row>
        <row r="2583">
          <cell r="A2583">
            <v>39300</v>
          </cell>
          <cell r="B2583" t="str">
            <v>JOELHO 90 GRAUS, PLASTICO, PARA CONEXAO COM CRIMPAGEM EM TUBO PEX, DN 16 MM</v>
          </cell>
          <cell r="C2583" t="str">
            <v xml:space="preserve">UN    </v>
          </cell>
          <cell r="D2583" t="str">
            <v>13,79</v>
          </cell>
        </row>
        <row r="2584">
          <cell r="A2584">
            <v>39301</v>
          </cell>
          <cell r="B2584" t="str">
            <v>JOELHO 90 GRAUS, PLASTICO, PARA CONEXAO COM CRIMPAGEM EM TUBO PEX, DN 20 MM</v>
          </cell>
          <cell r="C2584" t="str">
            <v xml:space="preserve">UN    </v>
          </cell>
          <cell r="D2584" t="str">
            <v>19,14</v>
          </cell>
        </row>
        <row r="2585">
          <cell r="A2585">
            <v>39302</v>
          </cell>
          <cell r="B2585" t="str">
            <v>JOELHO 90 GRAUS, PLASTICO, PARA CONEXAO COM CRIMPAGEM EM TUBO PEX, DN 25 MM</v>
          </cell>
          <cell r="C2585" t="str">
            <v xml:space="preserve">UN    </v>
          </cell>
          <cell r="D2585" t="str">
            <v>24,05</v>
          </cell>
        </row>
        <row r="2586">
          <cell r="A2586">
            <v>39303</v>
          </cell>
          <cell r="B2586" t="str">
            <v>JOELHO 90 GRAUS, PLASTICO, PARA CONEXAO COM CRIMPAGEM EM TUBO PEX, DN 32 MM</v>
          </cell>
          <cell r="C2586" t="str">
            <v xml:space="preserve">UN    </v>
          </cell>
          <cell r="D2586" t="str">
            <v>42,28</v>
          </cell>
        </row>
        <row r="2587">
          <cell r="A2587">
            <v>38923</v>
          </cell>
          <cell r="B2587" t="str">
            <v>JOELHO 90 GRAUS, ROSCA FEMEA TERMINAL, METALICO, PARA CONEXAO COM ANEL DESLIZANTE EM TUBO PEX, DN 16 MM X 1/2"</v>
          </cell>
          <cell r="C2587" t="str">
            <v xml:space="preserve">UN    </v>
          </cell>
          <cell r="D2587" t="str">
            <v>13,47</v>
          </cell>
        </row>
        <row r="2588">
          <cell r="A2588">
            <v>38925</v>
          </cell>
          <cell r="B2588" t="str">
            <v>JOELHO 90 GRAUS, ROSCA FEMEA TERMINAL, METALICO, PARA CONEXAO COM ANEL DESLIZANTE EM TUBO PEX, DN 20 MM X 1/2"</v>
          </cell>
          <cell r="C2588" t="str">
            <v xml:space="preserve">UN    </v>
          </cell>
          <cell r="D2588" t="str">
            <v>14,47</v>
          </cell>
        </row>
        <row r="2589">
          <cell r="A2589">
            <v>38926</v>
          </cell>
          <cell r="B2589" t="str">
            <v>JOELHO 90 GRAUS, ROSCA FEMEA TERMINAL, METALICO, PARA CONEXAO COM ANEL DESLIZANTE EM TUBO PEX, DN 20 MM X 3/4"</v>
          </cell>
          <cell r="C2589" t="str">
            <v xml:space="preserve">UN    </v>
          </cell>
          <cell r="D2589" t="str">
            <v>20,67</v>
          </cell>
        </row>
        <row r="2590">
          <cell r="A2590">
            <v>38927</v>
          </cell>
          <cell r="B2590" t="str">
            <v>JOELHO 90 GRAUS, ROSCA FEMEA TERMINAL, METALICO, PARA CONEXAO COM ANEL DESLIZANTE EM TUBO PEX, DN 25 MM X 3/4"</v>
          </cell>
          <cell r="C2590" t="str">
            <v xml:space="preserve">UN    </v>
          </cell>
          <cell r="D2590" t="str">
            <v>22,11</v>
          </cell>
        </row>
        <row r="2591">
          <cell r="A2591">
            <v>39304</v>
          </cell>
          <cell r="B2591" t="str">
            <v>JOELHO 90 GRAUS, ROSCA FEMEA TERMINAL, PLASTICO, PARA CONEXAO COM CRIMPAGEM EM TUBO PEX, DN 16 MM X 1/2"</v>
          </cell>
          <cell r="C2591" t="str">
            <v xml:space="preserve">UN    </v>
          </cell>
          <cell r="D2591" t="str">
            <v>17,03</v>
          </cell>
        </row>
        <row r="2592">
          <cell r="A2592">
            <v>38924</v>
          </cell>
          <cell r="B2592" t="str">
            <v>JOELHO 90 GRAUS, ROSCA FEMEA TERMINAL, PLASTICO, PARA CONEXAO COM CRIMPAGEM EM TUBO PEX, DN 16 MM X 3/4"</v>
          </cell>
          <cell r="C2592" t="str">
            <v xml:space="preserve">UN    </v>
          </cell>
          <cell r="D2592" t="str">
            <v>24,27</v>
          </cell>
        </row>
        <row r="2593">
          <cell r="A2593">
            <v>39305</v>
          </cell>
          <cell r="B2593" t="str">
            <v>JOELHO 90 GRAUS, ROSCA FEMEA TERMINAL, PLASTICO, PARA CONEXAO COM CRIMPAGEM EM TUBO PEX, DN 20 MM X 1/2"</v>
          </cell>
          <cell r="C2593" t="str">
            <v xml:space="preserve">UN    </v>
          </cell>
          <cell r="D2593" t="str">
            <v>22,30</v>
          </cell>
        </row>
        <row r="2594">
          <cell r="A2594">
            <v>39306</v>
          </cell>
          <cell r="B2594" t="str">
            <v>JOELHO 90 GRAUS, ROSCA FEMEA TERMINAL, PLASTICO, PARA CONEXAO COM CRIMPAGEM EM TUBO PEX, DN 20 MM X 3/4"</v>
          </cell>
          <cell r="C2594" t="str">
            <v xml:space="preserve">UN    </v>
          </cell>
          <cell r="D2594" t="str">
            <v>27,90</v>
          </cell>
        </row>
        <row r="2595">
          <cell r="A2595">
            <v>38928</v>
          </cell>
          <cell r="B2595" t="str">
            <v>JOELHO 90 GRAUS, ROSCA FEMEA TERMINAL, PLASTICO, PARA CONEXAO COM CRIMPAGEM EM TUBO PEX, DN 25 MM X 1/2"</v>
          </cell>
          <cell r="C2595" t="str">
            <v xml:space="preserve">UN    </v>
          </cell>
          <cell r="D2595" t="str">
            <v>24,50</v>
          </cell>
        </row>
        <row r="2596">
          <cell r="A2596">
            <v>38929</v>
          </cell>
          <cell r="B2596" t="str">
            <v>JOELHO 90 GRAUS, ROSCA FEMEA TERMINAL, PLASTICO, PARA CONEXAO COM CRIMPAGEM EM TUBO PEX, DN 25 MM X 1"</v>
          </cell>
          <cell r="C2596" t="str">
            <v xml:space="preserve">UN    </v>
          </cell>
          <cell r="D2596" t="str">
            <v>43,45</v>
          </cell>
        </row>
        <row r="2597">
          <cell r="A2597">
            <v>39307</v>
          </cell>
          <cell r="B2597" t="str">
            <v>JOELHO 90 GRAUS, ROSCA FEMEA TERMINAL, PLASTICO, PARA CONEXAO COM CRIMPAGEM EM TUBO PEX, DN 25 MM X 3/4"</v>
          </cell>
          <cell r="C2597" t="str">
            <v xml:space="preserve">UN    </v>
          </cell>
          <cell r="D2597" t="str">
            <v>32,11</v>
          </cell>
        </row>
        <row r="2598">
          <cell r="A2598">
            <v>38930</v>
          </cell>
          <cell r="B2598" t="str">
            <v>JOELHO 90 GRAUS, ROSCA FEMEA TERMINAL, PLASTICO, PARA CONEXAO COM CRIMPAGEM EM TUBO PEX, DN 32 MM X 1"</v>
          </cell>
          <cell r="C2598" t="str">
            <v xml:space="preserve">UN    </v>
          </cell>
          <cell r="D2598" t="str">
            <v>54,58</v>
          </cell>
        </row>
        <row r="2599">
          <cell r="A2599">
            <v>38931</v>
          </cell>
          <cell r="B2599" t="str">
            <v>JOELHO 90 GRAUS, ROSCA MACHO TERMINAL, METALICO, PARA CONEXAO COM ANEL DESLIZANTE EM TUBO PEX, DN 16 MM X 1/2"</v>
          </cell>
          <cell r="C2599" t="str">
            <v xml:space="preserve">UN    </v>
          </cell>
          <cell r="D2599" t="str">
            <v>13,74</v>
          </cell>
        </row>
        <row r="2600">
          <cell r="A2600">
            <v>38932</v>
          </cell>
          <cell r="B2600" t="str">
            <v>JOELHO 90 GRAUS, ROSCA MACHO TERMINAL, METALICO, PARA CONEXAO COM ANEL DESLIZANTE EM TUBO PEX, DN 20 MM X 1/2"</v>
          </cell>
          <cell r="C2600" t="str">
            <v xml:space="preserve">UN    </v>
          </cell>
          <cell r="D2600" t="str">
            <v>13,88</v>
          </cell>
        </row>
        <row r="2601">
          <cell r="A2601">
            <v>38934</v>
          </cell>
          <cell r="B2601" t="str">
            <v>JOELHO 90 GRAUS, ROSCA MACHO TERMINAL, METALICO, PARA CONEXAO COM ANEL DESLIZANTE EM TUBO PEX, DN 20 MM X 3/4"</v>
          </cell>
          <cell r="C2601" t="str">
            <v xml:space="preserve">UN    </v>
          </cell>
          <cell r="D2601" t="str">
            <v>20,51</v>
          </cell>
        </row>
        <row r="2602">
          <cell r="A2602">
            <v>38935</v>
          </cell>
          <cell r="B2602" t="str">
            <v>JOELHO 90 GRAUS, ROSCA MACHO TERMINAL, METALICO, PARA CONEXAO COM ANEL DESLIZANTE EM TUBO PEX, DN 25 MM X 3/4"</v>
          </cell>
          <cell r="C2602" t="str">
            <v xml:space="preserve">UN    </v>
          </cell>
          <cell r="D2602" t="str">
            <v>21,95</v>
          </cell>
        </row>
        <row r="2603">
          <cell r="A2603">
            <v>38936</v>
          </cell>
          <cell r="B2603" t="str">
            <v>JOELHO 90 GRAUS, ROSCA MACHO TERMINAL, PLASTICO, PARA CONEXAO COM CRIMPAGEM EM TUBO PEX, DN 25 MM X 1/2"</v>
          </cell>
          <cell r="C2603" t="str">
            <v xml:space="preserve">UN    </v>
          </cell>
          <cell r="D2603" t="str">
            <v>23,51</v>
          </cell>
        </row>
        <row r="2604">
          <cell r="A2604">
            <v>38937</v>
          </cell>
          <cell r="B2604" t="str">
            <v>JOELHO 90 GRAUS, ROSCA MACHO TERMINAL, PLASTICO, PARA CONEXAO COM CRIMPAGEM EM TUBO PEX, DN 25 MM X 1"</v>
          </cell>
          <cell r="C2604" t="str">
            <v xml:space="preserve">UN    </v>
          </cell>
          <cell r="D2604" t="str">
            <v>28,65</v>
          </cell>
        </row>
        <row r="2605">
          <cell r="A2605">
            <v>38938</v>
          </cell>
          <cell r="B2605" t="str">
            <v>JOELHO 90 GRAUS, ROSCA MACHO TERMINAL, PLASTICO, PARA CONEXAO COM CRIMPAGEM EM TUBO PEX, DN 32 MM X 1"</v>
          </cell>
          <cell r="C2605" t="str">
            <v xml:space="preserve">UN    </v>
          </cell>
          <cell r="D2605" t="str">
            <v>42,60</v>
          </cell>
        </row>
        <row r="2606">
          <cell r="A2606">
            <v>3489</v>
          </cell>
          <cell r="B2606" t="str">
            <v>JOELHO, PVC COM ROSCA E BUCHA LATAO, 90 GRAUS,  3/4", PARA AGUA FRIA PREDIAL</v>
          </cell>
          <cell r="C2606" t="str">
            <v xml:space="preserve">UN    </v>
          </cell>
          <cell r="D2606" t="str">
            <v>13,74</v>
          </cell>
        </row>
        <row r="2607">
          <cell r="A2607">
            <v>20151</v>
          </cell>
          <cell r="B2607" t="str">
            <v>JOELHO, PVC SERIE R, 45 GRAUS, DN 100 MM, PARA ESGOTO OU AGUAS PLUVIAIS PREDIAIS</v>
          </cell>
          <cell r="C2607" t="str">
            <v xml:space="preserve">UN    </v>
          </cell>
          <cell r="D2607" t="str">
            <v>22,65</v>
          </cell>
        </row>
        <row r="2608">
          <cell r="A2608">
            <v>20152</v>
          </cell>
          <cell r="B2608" t="str">
            <v>JOELHO, PVC SERIE R, 45 GRAUS, DN 150 MM, PARA ESGOTO OU AGUAS PLUVIAIS PREDIAIS</v>
          </cell>
          <cell r="C2608" t="str">
            <v xml:space="preserve">UN    </v>
          </cell>
          <cell r="D2608" t="str">
            <v>78,82</v>
          </cell>
        </row>
        <row r="2609">
          <cell r="A2609">
            <v>20148</v>
          </cell>
          <cell r="B2609" t="str">
            <v>JOELHO, PVC SERIE R, 45 GRAUS, DN 40 MM, PARA ESGOTO OU AGUAS PLUVIAIS PREDIAIS</v>
          </cell>
          <cell r="C2609" t="str">
            <v xml:space="preserve">UN    </v>
          </cell>
          <cell r="D2609" t="str">
            <v>4,50</v>
          </cell>
        </row>
        <row r="2610">
          <cell r="A2610">
            <v>20149</v>
          </cell>
          <cell r="B2610" t="str">
            <v>JOELHO, PVC SERIE R, 45 GRAUS, DN 50 MM, PARA ESGOTO OU AGUAS PLUVIAIS PREDIAIS</v>
          </cell>
          <cell r="C2610" t="str">
            <v xml:space="preserve">UN    </v>
          </cell>
          <cell r="D2610" t="str">
            <v>6,97</v>
          </cell>
        </row>
        <row r="2611">
          <cell r="A2611">
            <v>20150</v>
          </cell>
          <cell r="B2611" t="str">
            <v>JOELHO, PVC SERIE R, 45 GRAUS, DN 75 MM, PARA ESGOTO OU AGUAS PLUVIAIS PREDIAIS</v>
          </cell>
          <cell r="C2611" t="str">
            <v xml:space="preserve">UN    </v>
          </cell>
          <cell r="D2611" t="str">
            <v>16,26</v>
          </cell>
        </row>
        <row r="2612">
          <cell r="A2612">
            <v>20157</v>
          </cell>
          <cell r="B2612" t="str">
            <v>JOELHO, PVC SERIE R, 90 GRAUS, DN 100 MM, PARA ESGOTO OU AGUAS PLUVIAIS PREDIAIS</v>
          </cell>
          <cell r="C2612" t="str">
            <v xml:space="preserve">UN    </v>
          </cell>
          <cell r="D2612" t="str">
            <v>30,56</v>
          </cell>
        </row>
        <row r="2613">
          <cell r="A2613">
            <v>20158</v>
          </cell>
          <cell r="B2613" t="str">
            <v>JOELHO, PVC SERIE R, 90 GRAUS, DN 150 MM, PARA ESGOTO OU AGUAS PLUVIAIS PREDIAIS</v>
          </cell>
          <cell r="C2613" t="str">
            <v xml:space="preserve">UN    </v>
          </cell>
          <cell r="D2613" t="str">
            <v>101,53</v>
          </cell>
        </row>
        <row r="2614">
          <cell r="A2614">
            <v>20154</v>
          </cell>
          <cell r="B2614" t="str">
            <v>JOELHO, PVC SERIE R, 90 GRAUS, DN 40 MM, PARA ESGOTO OU AGUAS PLUVIAIS PREDIAIS</v>
          </cell>
          <cell r="C2614" t="str">
            <v xml:space="preserve">UN    </v>
          </cell>
          <cell r="D2614" t="str">
            <v>5,79</v>
          </cell>
        </row>
        <row r="2615">
          <cell r="A2615">
            <v>20155</v>
          </cell>
          <cell r="B2615" t="str">
            <v>JOELHO, PVC SERIE R, 90 GRAUS, DN 50 MM, PARA ESGOTO OU AGUAS PLUVIAIS PREDIAIS</v>
          </cell>
          <cell r="C2615" t="str">
            <v xml:space="preserve">UN    </v>
          </cell>
          <cell r="D2615" t="str">
            <v>8,67</v>
          </cell>
        </row>
        <row r="2616">
          <cell r="A2616">
            <v>20156</v>
          </cell>
          <cell r="B2616" t="str">
            <v>JOELHO, PVC SERIE R, 90 GRAUS, DN 75 MM, PARA ESGOTO OU AGUAS PLUVIAIS PREDIAIS</v>
          </cell>
          <cell r="C2616" t="str">
            <v xml:space="preserve">UN    </v>
          </cell>
          <cell r="D2616" t="str">
            <v>19,51</v>
          </cell>
        </row>
        <row r="2617">
          <cell r="A2617">
            <v>3512</v>
          </cell>
          <cell r="B2617" t="str">
            <v>JOELHO, PVC SOLDAVEL, 45 GRAUS, 110 MM, PARA AGUA FRIA PREDIAL</v>
          </cell>
          <cell r="C2617" t="str">
            <v xml:space="preserve">UN    </v>
          </cell>
          <cell r="D2617" t="str">
            <v>215,37</v>
          </cell>
        </row>
        <row r="2618">
          <cell r="A2618">
            <v>3499</v>
          </cell>
          <cell r="B2618" t="str">
            <v>JOELHO, PVC SOLDAVEL, 45 GRAUS, 20 MM, PARA AGUA FRIA PREDIAL</v>
          </cell>
          <cell r="C2618" t="str">
            <v xml:space="preserve">UN    </v>
          </cell>
          <cell r="D2618" t="str">
            <v>0,91</v>
          </cell>
        </row>
        <row r="2619">
          <cell r="A2619">
            <v>3500</v>
          </cell>
          <cell r="B2619" t="str">
            <v>JOELHO, PVC SOLDAVEL, 45 GRAUS, 25 MM, PARA AGUA FRIA PREDIAL</v>
          </cell>
          <cell r="C2619" t="str">
            <v xml:space="preserve">UN    </v>
          </cell>
          <cell r="D2619" t="str">
            <v>1,54</v>
          </cell>
        </row>
        <row r="2620">
          <cell r="A2620">
            <v>3501</v>
          </cell>
          <cell r="B2620" t="str">
            <v>JOELHO, PVC SOLDAVEL, 45 GRAUS, 32 MM, PARA AGUA FRIA PREDIAL</v>
          </cell>
          <cell r="C2620" t="str">
            <v xml:space="preserve">UN    </v>
          </cell>
          <cell r="D2620" t="str">
            <v>4,47</v>
          </cell>
        </row>
        <row r="2621">
          <cell r="A2621">
            <v>3502</v>
          </cell>
          <cell r="B2621" t="str">
            <v>JOELHO, PVC SOLDAVEL, 45 GRAUS, 40 MM, PARA AGUA FRIA PREDIAL</v>
          </cell>
          <cell r="C2621" t="str">
            <v xml:space="preserve">UN    </v>
          </cell>
          <cell r="D2621" t="str">
            <v>6,36</v>
          </cell>
        </row>
        <row r="2622">
          <cell r="A2622">
            <v>3503</v>
          </cell>
          <cell r="B2622" t="str">
            <v>JOELHO, PVC SOLDAVEL, 45 GRAUS, 50 MM, PARA AGUA FRIA PREDIAL</v>
          </cell>
          <cell r="C2622" t="str">
            <v xml:space="preserve">UN    </v>
          </cell>
          <cell r="D2622" t="str">
            <v>7,61</v>
          </cell>
        </row>
        <row r="2623">
          <cell r="A2623">
            <v>3477</v>
          </cell>
          <cell r="B2623" t="str">
            <v>JOELHO, PVC SOLDAVEL, 45 GRAUS, 60 MM, PARA AGUA FRIA PREDIAL</v>
          </cell>
          <cell r="C2623" t="str">
            <v xml:space="preserve">UN    </v>
          </cell>
          <cell r="D2623" t="str">
            <v>29,48</v>
          </cell>
        </row>
        <row r="2624">
          <cell r="A2624">
            <v>3478</v>
          </cell>
          <cell r="B2624" t="str">
            <v>JOELHO, PVC SOLDAVEL, 45 GRAUS, 75 MM, PARA AGUA FRIA PREDIAL</v>
          </cell>
          <cell r="C2624" t="str">
            <v xml:space="preserve">UN    </v>
          </cell>
          <cell r="D2624" t="str">
            <v>67,74</v>
          </cell>
        </row>
        <row r="2625">
          <cell r="A2625">
            <v>3525</v>
          </cell>
          <cell r="B2625" t="str">
            <v>JOELHO, PVC SOLDAVEL, 45 GRAUS, 85 MM, PARA AGUA FRIA PREDIAL</v>
          </cell>
          <cell r="C2625" t="str">
            <v xml:space="preserve">UN    </v>
          </cell>
          <cell r="D2625" t="str">
            <v>80,36</v>
          </cell>
        </row>
        <row r="2626">
          <cell r="A2626">
            <v>3511</v>
          </cell>
          <cell r="B2626" t="str">
            <v>JOELHO, PVC SOLDAVEL, 90 GRAUS, 75 MM, PARA AGUA FRIA PREDIAL</v>
          </cell>
          <cell r="C2626" t="str">
            <v xml:space="preserve">UN    </v>
          </cell>
          <cell r="D2626" t="str">
            <v>94,30</v>
          </cell>
        </row>
        <row r="2627">
          <cell r="A2627">
            <v>38917</v>
          </cell>
          <cell r="B2627" t="str">
            <v>JOELHO, ROSCA FEMEA, COM BASE FIXA, METALICO, PARA CONEXAO COM ANEL DESLIZANTE EM TUBO PEX, DN 16 MM X 1/2"</v>
          </cell>
          <cell r="C2627" t="str">
            <v xml:space="preserve">UN    </v>
          </cell>
          <cell r="D2627" t="str">
            <v>13,15</v>
          </cell>
        </row>
        <row r="2628">
          <cell r="A2628">
            <v>38919</v>
          </cell>
          <cell r="B2628" t="str">
            <v>JOELHO, ROSCA FEMEA, COM BASE FIXA, METALICO, PARA CONEXAO COM ANEL DESLIZANTE EM TUBO PEX, DN 20 MM X 1/2"</v>
          </cell>
          <cell r="C2628" t="str">
            <v xml:space="preserve">UN    </v>
          </cell>
          <cell r="D2628" t="str">
            <v>19,56</v>
          </cell>
        </row>
        <row r="2629">
          <cell r="A2629">
            <v>38922</v>
          </cell>
          <cell r="B2629" t="str">
            <v>JOELHO, ROSCA FEMEA, COM BASE FIXA, METALICO, PARA CONEXAO COM ANEL DESLIZANTE EM TUBO PEX, DN 25 MM X 3/4"</v>
          </cell>
          <cell r="C2629" t="str">
            <v xml:space="preserve">UN    </v>
          </cell>
          <cell r="D2629" t="str">
            <v>25,27</v>
          </cell>
        </row>
        <row r="2630">
          <cell r="A2630">
            <v>38921</v>
          </cell>
          <cell r="B2630" t="str">
            <v>JOELHO, ROSCA FEMEA, COM BASE FIXA, PLASTICO, PARA CONEXAO COM CRIMPAGEM EM TUBO PEX, DN 25 MM X 1/2"</v>
          </cell>
          <cell r="C2630" t="str">
            <v xml:space="preserve">UN    </v>
          </cell>
          <cell r="D2630" t="str">
            <v>31,25</v>
          </cell>
        </row>
        <row r="2631">
          <cell r="A2631">
            <v>38918</v>
          </cell>
          <cell r="B2631" t="str">
            <v>JOELHO, ROSCA FEMEA, COM BASE FIXA, PLASTICO, PARA CONEXAO POR CRIMPAGEM EM TUBO PEX, DN 16 MM X 3/4"</v>
          </cell>
          <cell r="C2631" t="str">
            <v xml:space="preserve">UN    </v>
          </cell>
          <cell r="D2631" t="str">
            <v>29,70</v>
          </cell>
        </row>
        <row r="2632">
          <cell r="A2632">
            <v>38920</v>
          </cell>
          <cell r="B2632" t="str">
            <v>JOELHO, ROSCA FEMEA, COM BASE FIXA, PLASTICO, PARA CONEXAO POR CRIMPAGEM EM TUBO PEX, DN 20 MM X 3/4"</v>
          </cell>
          <cell r="C2632" t="str">
            <v xml:space="preserve">UN    </v>
          </cell>
          <cell r="D2632" t="str">
            <v>37,13</v>
          </cell>
        </row>
        <row r="2633">
          <cell r="A2633">
            <v>12032</v>
          </cell>
          <cell r="B2633" t="str">
            <v>JOGO DE TRANQUETA E ROSETA QUADRADA DE SOBREPOR SEM FUROS, EM LATAO CROMADO, *50 X 50* MM, PARA FECHADURA DE PORTA DE BANHEIRO</v>
          </cell>
          <cell r="C2633" t="str">
            <v xml:space="preserve">JG    </v>
          </cell>
          <cell r="D2633" t="str">
            <v>49,83</v>
          </cell>
        </row>
        <row r="2634">
          <cell r="A2634">
            <v>12030</v>
          </cell>
          <cell r="B2634" t="str">
            <v>JOGO DE TRANQUETA E ROSETA REDONDA DE SOBREPOR SEM FUROS, EM LATAO CROMADO, DIAMETRO *50* MM, PARA FECHADURA DE PORTA DE BANHEIRO</v>
          </cell>
          <cell r="C2634" t="str">
            <v xml:space="preserve">JG    </v>
          </cell>
          <cell r="D2634" t="str">
            <v>46,82</v>
          </cell>
        </row>
        <row r="2635">
          <cell r="A2635">
            <v>10908</v>
          </cell>
          <cell r="B2635" t="str">
            <v>JUNCAO DE REDUCAO INVERTIDA, PVC SOLDAVEL, 100 X 50 MM, SERIE NORMAL PARA ESGOTO PREDIAL</v>
          </cell>
          <cell r="C2635" t="str">
            <v xml:space="preserve">UN    </v>
          </cell>
          <cell r="D2635" t="str">
            <v>17,11</v>
          </cell>
        </row>
        <row r="2636">
          <cell r="A2636">
            <v>10909</v>
          </cell>
          <cell r="B2636" t="str">
            <v>JUNCAO DE REDUCAO INVERTIDA, PVC SOLDAVEL, 100 X 75 MM, SERIE NORMAL PARA ESGOTO PREDIAL</v>
          </cell>
          <cell r="C2636" t="str">
            <v xml:space="preserve">UN    </v>
          </cell>
          <cell r="D2636" t="str">
            <v>27,29</v>
          </cell>
        </row>
        <row r="2637">
          <cell r="A2637">
            <v>3669</v>
          </cell>
          <cell r="B2637" t="str">
            <v>JUNCAO DE REDUCAO INVERTIDA, PVC SOLDAVEL, 75 X 50 MM, SERIE NORMAL PARA ESGOTO PREDIAL</v>
          </cell>
          <cell r="C2637" t="str">
            <v xml:space="preserve">UN    </v>
          </cell>
          <cell r="D2637" t="str">
            <v>11,69</v>
          </cell>
        </row>
        <row r="2638">
          <cell r="A2638">
            <v>20138</v>
          </cell>
          <cell r="B2638" t="str">
            <v>JUNCAO DE REDUCAO SIMPLES, COM BOLSA PARA ANEL, PVC LEVE,  150 X 100 MM, PARA ESGOTO PREDIAL</v>
          </cell>
          <cell r="C2638" t="str">
            <v xml:space="preserve">UN    </v>
          </cell>
          <cell r="D2638" t="str">
            <v>58,09</v>
          </cell>
        </row>
        <row r="2639">
          <cell r="A2639">
            <v>20139</v>
          </cell>
          <cell r="B2639" t="str">
            <v>JUNCAO DUPLA, PVC SERIE R, DN 100 X 100 X 100 MM, PARA ESGOTO OU AGUAS PLUVIAIS PREDIAIS</v>
          </cell>
          <cell r="C2639" t="str">
            <v xml:space="preserve">UN    </v>
          </cell>
          <cell r="D2639" t="str">
            <v>97,60</v>
          </cell>
        </row>
        <row r="2640">
          <cell r="A2640">
            <v>3668</v>
          </cell>
          <cell r="B2640" t="str">
            <v>JUNCAO DUPLA, PVC SOLDAVEL, DN 100 X 100 X 100 MM , SERIE NORMAL PARA ESGOTO PREDIAL</v>
          </cell>
          <cell r="C2640" t="str">
            <v xml:space="preserve">UN    </v>
          </cell>
          <cell r="D2640" t="str">
            <v>38,70</v>
          </cell>
        </row>
        <row r="2641">
          <cell r="A2641">
            <v>3656</v>
          </cell>
          <cell r="B2641" t="str">
            <v>JUNCAO DUPLA, PVC SOLDAVEL, DN 75 X 75 X 75 MM , SERIE NORMAL PARA ESGOTO PREDIAL</v>
          </cell>
          <cell r="C2641" t="str">
            <v xml:space="preserve">UN    </v>
          </cell>
          <cell r="D2641" t="str">
            <v>19,18</v>
          </cell>
        </row>
        <row r="2642">
          <cell r="A2642">
            <v>10911</v>
          </cell>
          <cell r="B2642" t="str">
            <v>JUNCAO INVERTIDA, PVC SOLDAVEL, 75 X 75 MM, SERIE NORMAL PARA ESGOTO PREDIAL</v>
          </cell>
          <cell r="C2642" t="str">
            <v xml:space="preserve">UN    </v>
          </cell>
          <cell r="D2642" t="str">
            <v>21,28</v>
          </cell>
        </row>
        <row r="2643">
          <cell r="A2643">
            <v>3654</v>
          </cell>
          <cell r="B2643" t="str">
            <v>JUNCAO PVC  ROSCAVEL, 45 GRAUS, 1/2", PARA AGUA FRIA PREDIAL</v>
          </cell>
          <cell r="C2643" t="str">
            <v xml:space="preserve">UN    </v>
          </cell>
          <cell r="D2643" t="str">
            <v>4,78</v>
          </cell>
        </row>
        <row r="2644">
          <cell r="A2644">
            <v>3664</v>
          </cell>
          <cell r="B2644" t="str">
            <v>JUNCAO PVC  ROSCAVEL, 45 GRAUS, 3/4", PARA AGUA FRIA PREDIAL</v>
          </cell>
          <cell r="C2644" t="str">
            <v xml:space="preserve">UN    </v>
          </cell>
          <cell r="D2644" t="str">
            <v>5,94</v>
          </cell>
        </row>
        <row r="2645">
          <cell r="A2645">
            <v>3657</v>
          </cell>
          <cell r="B2645" t="str">
            <v>JUNCAO PVC, 45 GRAUS, ROSCAVEL, 1 1/4", AGUA FRIA PREDIAL</v>
          </cell>
          <cell r="C2645" t="str">
            <v xml:space="preserve">UN    </v>
          </cell>
          <cell r="D2645" t="str">
            <v>6,40</v>
          </cell>
        </row>
        <row r="2646">
          <cell r="A2646">
            <v>12625</v>
          </cell>
          <cell r="B2646" t="str">
            <v>JUNCAO PVC, 60 GRAUS, CIRCULAR,  DIAMETRO ENTRE 80 E 100 MM, PARA DRENAGEM PLUVIAL PREDIAL</v>
          </cell>
          <cell r="C2646" t="str">
            <v xml:space="preserve">UN    </v>
          </cell>
          <cell r="D2646" t="str">
            <v>9,61</v>
          </cell>
        </row>
        <row r="2647">
          <cell r="A2647">
            <v>20136</v>
          </cell>
          <cell r="B2647" t="str">
            <v>JUNCAO SIMPLES, PVC LEVE, 150 MM, PARA ESGOTO PREDIAL</v>
          </cell>
          <cell r="C2647" t="str">
            <v xml:space="preserve">UN    </v>
          </cell>
          <cell r="D2647" t="str">
            <v>131,09</v>
          </cell>
        </row>
        <row r="2648">
          <cell r="A2648">
            <v>20144</v>
          </cell>
          <cell r="B2648" t="str">
            <v>JUNCAO SIMPLES, PVC SERIE R, DN 100 X 100 MM, PARA ESGOTO OU AGUAS PLUVIAIS PREDIAIS</v>
          </cell>
          <cell r="C2648" t="str">
            <v xml:space="preserve">UN    </v>
          </cell>
          <cell r="D2648" t="str">
            <v>57,58</v>
          </cell>
        </row>
        <row r="2649">
          <cell r="A2649">
            <v>20143</v>
          </cell>
          <cell r="B2649" t="str">
            <v>JUNCAO SIMPLES, PVC SERIE R, DN 100 X 75 MM, PARA ESGOTO OU AGUAS PLUVIAIS PREDIAIS</v>
          </cell>
          <cell r="C2649" t="str">
            <v xml:space="preserve">UN    </v>
          </cell>
          <cell r="D2649" t="str">
            <v>53,78</v>
          </cell>
        </row>
        <row r="2650">
          <cell r="A2650">
            <v>20145</v>
          </cell>
          <cell r="B2650" t="str">
            <v>JUNCAO SIMPLES, PVC SERIE R, DN 150 X 100 MM, PARA ESGOTO OU AGUAS PLUVIAIS PREDIAIS</v>
          </cell>
          <cell r="C2650" t="str">
            <v xml:space="preserve">UN    </v>
          </cell>
          <cell r="D2650" t="str">
            <v>152,62</v>
          </cell>
        </row>
        <row r="2651">
          <cell r="A2651">
            <v>20146</v>
          </cell>
          <cell r="B2651" t="str">
            <v>JUNCAO SIMPLES, PVC SERIE R, DN 150 X 150 MM, PARA ESGOTO OU AGUAS PLUVIAIS PREDIAIS</v>
          </cell>
          <cell r="C2651" t="str">
            <v xml:space="preserve">UN    </v>
          </cell>
          <cell r="D2651" t="str">
            <v>172,10</v>
          </cell>
        </row>
        <row r="2652">
          <cell r="A2652">
            <v>20140</v>
          </cell>
          <cell r="B2652" t="str">
            <v>JUNCAO SIMPLES, PVC SERIE R, DN 40 X 40 MM, PARA ESGOTO OU AGUAS PLUVIAIS PREDIAIS</v>
          </cell>
          <cell r="C2652" t="str">
            <v xml:space="preserve">UN    </v>
          </cell>
          <cell r="D2652" t="str">
            <v>6,85</v>
          </cell>
        </row>
        <row r="2653">
          <cell r="A2653">
            <v>20141</v>
          </cell>
          <cell r="B2653" t="str">
            <v>JUNCAO SIMPLES, PVC SERIE R, DN 50 X 50 MM, PARA ESGOTO OU AGUAS PLUVIAIS PREDIAIS</v>
          </cell>
          <cell r="C2653" t="str">
            <v xml:space="preserve">UN    </v>
          </cell>
          <cell r="D2653" t="str">
            <v>12,03</v>
          </cell>
        </row>
        <row r="2654">
          <cell r="A2654">
            <v>20142</v>
          </cell>
          <cell r="B2654" t="str">
            <v>JUNCAO SIMPLES, PVC SERIE R, DN 75 X 75 MM, PARA ESGOTO OU AGUAS PLUVIAIS PREDIAIS</v>
          </cell>
          <cell r="C2654" t="str">
            <v xml:space="preserve">UN    </v>
          </cell>
          <cell r="D2654" t="str">
            <v>36,80</v>
          </cell>
        </row>
        <row r="2655">
          <cell r="A2655">
            <v>3659</v>
          </cell>
          <cell r="B2655" t="str">
            <v>JUNCAO SIMPLES, PVC, DN 100 X 50 MM, SERIE NORMAL PARA ESGOTO PREDIAL</v>
          </cell>
          <cell r="C2655" t="str">
            <v xml:space="preserve">UN    </v>
          </cell>
          <cell r="D2655" t="str">
            <v>15,96</v>
          </cell>
        </row>
        <row r="2656">
          <cell r="A2656">
            <v>3660</v>
          </cell>
          <cell r="B2656" t="str">
            <v>JUNCAO SIMPLES, PVC, DN 100 X 75 MM, SERIE NORMAL PARA ESGOTO PREDIAL</v>
          </cell>
          <cell r="C2656" t="str">
            <v xml:space="preserve">UN    </v>
          </cell>
          <cell r="D2656" t="str">
            <v>23,01</v>
          </cell>
        </row>
        <row r="2657">
          <cell r="A2657">
            <v>3662</v>
          </cell>
          <cell r="B2657" t="str">
            <v>JUNCAO SIMPLES, PVC, DN 50 X 50 MM, SERIE NORMAL PARA ESGOTO PREDIAL</v>
          </cell>
          <cell r="C2657" t="str">
            <v xml:space="preserve">UN    </v>
          </cell>
          <cell r="D2657" t="str">
            <v>8,69</v>
          </cell>
        </row>
        <row r="2658">
          <cell r="A2658">
            <v>3661</v>
          </cell>
          <cell r="B2658" t="str">
            <v>JUNCAO SIMPLES, PVC, DN 75 X 50 MM, SERIE NORMAL PARA ESGOTO PREDIAL</v>
          </cell>
          <cell r="C2658" t="str">
            <v xml:space="preserve">UN    </v>
          </cell>
          <cell r="D2658" t="str">
            <v>12,79</v>
          </cell>
        </row>
        <row r="2659">
          <cell r="A2659">
            <v>3658</v>
          </cell>
          <cell r="B2659" t="str">
            <v>JUNCAO SIMPLES, PVC, DN 75 X 75 MM, SERIE NORMAL PARA ESGOTO PREDIAL</v>
          </cell>
          <cell r="C2659" t="str">
            <v xml:space="preserve">UN    </v>
          </cell>
          <cell r="D2659" t="str">
            <v>16,28</v>
          </cell>
        </row>
        <row r="2660">
          <cell r="A2660">
            <v>3670</v>
          </cell>
          <cell r="B2660" t="str">
            <v>JUNCAO SIMPLES, PVC, 45 GRAUS, DN 100 X 100 MM, SERIE NORMAL PARA ESGOTO PREDIAL</v>
          </cell>
          <cell r="C2660" t="str">
            <v xml:space="preserve">UN    </v>
          </cell>
          <cell r="D2660" t="str">
            <v>21,24</v>
          </cell>
        </row>
        <row r="2661">
          <cell r="A2661">
            <v>3666</v>
          </cell>
          <cell r="B2661" t="str">
            <v>JUNCAO SIMPLES, PVC, 45 GRAUS, DN 40 X 40 MM, SERIE NORMAL PARA ESGOTO PREDIAL</v>
          </cell>
          <cell r="C2661" t="str">
            <v xml:space="preserve">UN    </v>
          </cell>
          <cell r="D2661" t="str">
            <v>3,60</v>
          </cell>
        </row>
        <row r="2662">
          <cell r="A2662">
            <v>14157</v>
          </cell>
          <cell r="B2662" t="str">
            <v>JUNCAO 2 GARRAS PARA FITA PERFURADA</v>
          </cell>
          <cell r="C2662" t="str">
            <v xml:space="preserve">UN    </v>
          </cell>
          <cell r="D2662" t="str">
            <v>1,21</v>
          </cell>
        </row>
        <row r="2663">
          <cell r="A2663">
            <v>3653</v>
          </cell>
          <cell r="B2663" t="str">
            <v>JUNCAO, PVC, 45 GRAUS, JE, BBB, DN 100 MM, PARA REDE COLETORA DE ESGOTO (NBR 10569)</v>
          </cell>
          <cell r="C2663" t="str">
            <v xml:space="preserve">UN    </v>
          </cell>
          <cell r="D2663" t="str">
            <v>116,30</v>
          </cell>
        </row>
        <row r="2664">
          <cell r="A2664">
            <v>3649</v>
          </cell>
          <cell r="B2664" t="str">
            <v>JUNCAO, PVC, 45 GRAUS, JE, BBB, DN 150 MM, PARA REDE COLETORA DE ESGOTO (NBR 10569)</v>
          </cell>
          <cell r="C2664" t="str">
            <v xml:space="preserve">UN    </v>
          </cell>
          <cell r="D2664" t="str">
            <v>240,89</v>
          </cell>
        </row>
        <row r="2665">
          <cell r="A2665">
            <v>42696</v>
          </cell>
          <cell r="B2665" t="str">
            <v>JUNCAO, PVC, 45 GRAUS, JE, BBB, DN 150 MM, PARA TUBO CORRUGADO E/OU LISO, REDE COLETORA DE ESGOTO (NBR 10569)</v>
          </cell>
          <cell r="C2665" t="str">
            <v xml:space="preserve">UN    </v>
          </cell>
          <cell r="D2665" t="str">
            <v>673,99</v>
          </cell>
        </row>
        <row r="2666">
          <cell r="A2666">
            <v>42697</v>
          </cell>
          <cell r="B2666" t="str">
            <v>JUNCAO, PVC, 45 GRAUS, JE, BBB, DN 200 MM, PARA TUBO CORRUGADO E/OU LISO, REDE COLETORA DE ESGOTO (NBR 10569)</v>
          </cell>
          <cell r="C2666" t="str">
            <v xml:space="preserve">UN    </v>
          </cell>
          <cell r="D2666" t="str">
            <v>1.015,04</v>
          </cell>
        </row>
        <row r="2667">
          <cell r="A2667">
            <v>42698</v>
          </cell>
          <cell r="B2667" t="str">
            <v>JUNCAO, PVC, 45 GRAUS, JE, BBB, DN 250 MM, PARA TUBO CORRUGADO E/OU LISO, REDE COLETORA DE ESGOTO (NBR 10569)</v>
          </cell>
          <cell r="C2667" t="str">
            <v xml:space="preserve">UN    </v>
          </cell>
          <cell r="D2667" t="str">
            <v>1.413,92</v>
          </cell>
        </row>
        <row r="2668">
          <cell r="A2668">
            <v>39875</v>
          </cell>
          <cell r="B2668" t="str">
            <v>JUNTA DE EXPANSAO BRONZE/LATAO (REF 900), PONTA X PONTA, 35 MM</v>
          </cell>
          <cell r="C2668" t="str">
            <v xml:space="preserve">UN    </v>
          </cell>
          <cell r="D2668" t="str">
            <v>576,55</v>
          </cell>
        </row>
        <row r="2669">
          <cell r="A2669">
            <v>39876</v>
          </cell>
          <cell r="B2669" t="str">
            <v>JUNTA DE EXPANSAO BRONZE/LATAO (REF 900), PONTA X PONTA, 42 MM</v>
          </cell>
          <cell r="C2669" t="str">
            <v xml:space="preserve">UN    </v>
          </cell>
          <cell r="D2669" t="str">
            <v>721,84</v>
          </cell>
        </row>
        <row r="2670">
          <cell r="A2670">
            <v>39877</v>
          </cell>
          <cell r="B2670" t="str">
            <v>JUNTA DE EXPANSAO BRONZE/LATAO (REF 900), PONTA X PONTA, 54 MM</v>
          </cell>
          <cell r="C2670" t="str">
            <v xml:space="preserve">UN    </v>
          </cell>
          <cell r="D2670" t="str">
            <v>1.001,17</v>
          </cell>
        </row>
        <row r="2671">
          <cell r="A2671">
            <v>39878</v>
          </cell>
          <cell r="B2671" t="str">
            <v>JUNTA DE EXPANSAO BRONZE/LATAO (REF 900), PONTA X PONTA, 66 MM</v>
          </cell>
          <cell r="C2671" t="str">
            <v xml:space="preserve">UN    </v>
          </cell>
          <cell r="D2671" t="str">
            <v>1.322,38</v>
          </cell>
        </row>
        <row r="2672">
          <cell r="A2672">
            <v>39872</v>
          </cell>
          <cell r="B2672" t="str">
            <v>JUNTA DE EXPANSAO DE COBRE (REF 900), PONTA X PONTA, 15 MM</v>
          </cell>
          <cell r="C2672" t="str">
            <v xml:space="preserve">UN    </v>
          </cell>
          <cell r="D2672" t="str">
            <v>395,38</v>
          </cell>
        </row>
        <row r="2673">
          <cell r="A2673">
            <v>39873</v>
          </cell>
          <cell r="B2673" t="str">
            <v>JUNTA DE EXPANSAO DE COBRE (REF 900), PONTA X PONTA, 22 MM</v>
          </cell>
          <cell r="C2673" t="str">
            <v xml:space="preserve">UN    </v>
          </cell>
          <cell r="D2673" t="str">
            <v>458,62</v>
          </cell>
        </row>
        <row r="2674">
          <cell r="A2674">
            <v>39874</v>
          </cell>
          <cell r="B2674" t="str">
            <v>JUNTA DE EXPANSAO DE COBRE (REF 900), PONTA X PONTA, 28 MM</v>
          </cell>
          <cell r="C2674" t="str">
            <v xml:space="preserve">UN    </v>
          </cell>
          <cell r="D2674" t="str">
            <v>503,74</v>
          </cell>
        </row>
        <row r="2675">
          <cell r="A2675">
            <v>3674</v>
          </cell>
          <cell r="B2675" t="str">
            <v>JUNTA DILATACAO ELASTICA PARA CONCRETO (FUGENBAND) O-12, ATE 5 MCA</v>
          </cell>
          <cell r="C2675" t="str">
            <v xml:space="preserve">M     </v>
          </cell>
          <cell r="D2675" t="str">
            <v>53,01</v>
          </cell>
        </row>
        <row r="2676">
          <cell r="A2676">
            <v>3681</v>
          </cell>
          <cell r="B2676" t="str">
            <v>JUNTA DILATACAO ELASTICA PARA CONCRETO (FUGENBAND) O-22, ATE 30 MCA</v>
          </cell>
          <cell r="C2676" t="str">
            <v xml:space="preserve">M     </v>
          </cell>
          <cell r="D2676" t="str">
            <v>78,87</v>
          </cell>
        </row>
        <row r="2677">
          <cell r="A2677">
            <v>3676</v>
          </cell>
          <cell r="B2677" t="str">
            <v>JUNTA DILATACAO ELASTICA PARA CONCRETO (FUGENBAND) O-35/10, ATE 100 MCA</v>
          </cell>
          <cell r="C2677" t="str">
            <v xml:space="preserve">M     </v>
          </cell>
          <cell r="D2677" t="str">
            <v>296,81</v>
          </cell>
        </row>
        <row r="2678">
          <cell r="A2678">
            <v>3679</v>
          </cell>
          <cell r="B2678" t="str">
            <v>JUNTA DILATACAO ELASTICA PARA CONCRETO (FUGENBAND) O-35/6, ATE 100 MCA</v>
          </cell>
          <cell r="C2678" t="str">
            <v xml:space="preserve">M     </v>
          </cell>
          <cell r="D2678" t="str">
            <v>245,56</v>
          </cell>
        </row>
        <row r="2679">
          <cell r="A2679">
            <v>3672</v>
          </cell>
          <cell r="B2679" t="str">
            <v>JUNTA PLASTICA DE DILATACAO PARA PISOS, COR CINZA, 10 X 4,5 MM (ALTURA X ESPESSURA)</v>
          </cell>
          <cell r="C2679" t="str">
            <v xml:space="preserve">M     </v>
          </cell>
          <cell r="D2679" t="str">
            <v>0,83</v>
          </cell>
        </row>
        <row r="2680">
          <cell r="A2680">
            <v>3671</v>
          </cell>
          <cell r="B2680" t="str">
            <v>JUNTA PLASTICA DE DILATACAO PARA PISOS, COR CINZA, 17 X 3 MM (ALTURA X ESPESSURA)</v>
          </cell>
          <cell r="C2680" t="str">
            <v xml:space="preserve">M     </v>
          </cell>
          <cell r="D2680" t="str">
            <v>0,79</v>
          </cell>
        </row>
        <row r="2681">
          <cell r="A2681">
            <v>3673</v>
          </cell>
          <cell r="B2681" t="str">
            <v>JUNTA PLASTICA DE DILATACAO PARA PISOS, COR CINZA, 27 X 3 MM (ALTURA X ESPESSURA)</v>
          </cell>
          <cell r="C2681" t="str">
            <v xml:space="preserve">M     </v>
          </cell>
          <cell r="D2681" t="str">
            <v>1,24</v>
          </cell>
        </row>
        <row r="2682">
          <cell r="A2682">
            <v>38394</v>
          </cell>
          <cell r="B2682" t="str">
            <v>KIT ACESSORIOS PARA COMPRESSOR DE AR, 5 PECAS (PISTOLAS PINTURA, LIMPEZA E PULVERIZACAO, CALIBRADOR E MANGUEIRA)</v>
          </cell>
          <cell r="C2682" t="str">
            <v xml:space="preserve">UN    </v>
          </cell>
          <cell r="D2682" t="str">
            <v>291,23</v>
          </cell>
        </row>
        <row r="2683">
          <cell r="A2683">
            <v>3729</v>
          </cell>
          <cell r="B2683" t="str">
            <v>KIT CAVALETE, PVC, COM REGISTRO, PARA HIDROMETRO, BITOLAS 1/2" OU 3/4" - COMPLETO</v>
          </cell>
          <cell r="C2683" t="str">
            <v xml:space="preserve">UN    </v>
          </cell>
          <cell r="D2683" t="str">
            <v>79,96</v>
          </cell>
        </row>
        <row r="2684">
          <cell r="A2684">
            <v>39357</v>
          </cell>
          <cell r="B2684"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2684" t="str">
            <v xml:space="preserve">UN    </v>
          </cell>
          <cell r="D2684" t="str">
            <v>119,45</v>
          </cell>
        </row>
        <row r="2685">
          <cell r="A2685">
            <v>39358</v>
          </cell>
          <cell r="B2685"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2685" t="str">
            <v xml:space="preserve">UN    </v>
          </cell>
          <cell r="D2685" t="str">
            <v>130,98</v>
          </cell>
        </row>
        <row r="2686">
          <cell r="A2686">
            <v>39356</v>
          </cell>
          <cell r="B2686"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2686" t="str">
            <v xml:space="preserve">UN    </v>
          </cell>
          <cell r="D2686" t="str">
            <v>223,46</v>
          </cell>
        </row>
        <row r="2687">
          <cell r="A2687">
            <v>39355</v>
          </cell>
          <cell r="B2687"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2687" t="str">
            <v xml:space="preserve">UN    </v>
          </cell>
          <cell r="D2687" t="str">
            <v>192,29</v>
          </cell>
        </row>
        <row r="2688">
          <cell r="A2688">
            <v>39353</v>
          </cell>
          <cell r="B2688"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2688" t="str">
            <v xml:space="preserve">UN    </v>
          </cell>
          <cell r="D2688" t="str">
            <v>263,70</v>
          </cell>
        </row>
        <row r="2689">
          <cell r="A2689">
            <v>39354</v>
          </cell>
          <cell r="B2689"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2689" t="str">
            <v xml:space="preserve">UN    </v>
          </cell>
          <cell r="D2689" t="str">
            <v>262,82</v>
          </cell>
        </row>
        <row r="2690">
          <cell r="A2690">
            <v>39398</v>
          </cell>
          <cell r="B2690" t="str">
            <v>KIT DE ACESSORIOS PARA BANHEIRO EM METAL CROMADO, 5 PECAS</v>
          </cell>
          <cell r="C2690" t="str">
            <v xml:space="preserve">UN    </v>
          </cell>
          <cell r="D2690" t="str">
            <v>71,97</v>
          </cell>
        </row>
        <row r="2691">
          <cell r="A2691">
            <v>13343</v>
          </cell>
          <cell r="B2691" t="str">
            <v>KIT DE MATERIAIS PARA BRACADEIRA PARA FIXACAO EM POSTE CIRCULAR, CONTEM TRES FIXADORES E UM ROLO DE FITA DE 3 M EM ACO CARBONO</v>
          </cell>
          <cell r="C2691" t="str">
            <v xml:space="preserve">UN    </v>
          </cell>
          <cell r="D2691" t="str">
            <v>26,79</v>
          </cell>
        </row>
        <row r="2692">
          <cell r="A2692">
            <v>12118</v>
          </cell>
          <cell r="B2692" t="str">
            <v>KIT DE PROTECAO ARSTOP PARA AR CONDICIONADO, TOMADA PADRAO 2P+T 20 A, COM DISJUNTOR UNIPOLAR DIN 20A</v>
          </cell>
          <cell r="C2692" t="str">
            <v xml:space="preserve">UN    </v>
          </cell>
          <cell r="D2692" t="str">
            <v>20,68</v>
          </cell>
        </row>
        <row r="2693">
          <cell r="A2693">
            <v>39482</v>
          </cell>
          <cell r="B2693" t="str">
            <v>KIT PORTA PRONTA DE MADEIRA, FOLHA LEVE (NBR 15930) DE 600 X 2100 MM OU 700 X 2100 MM, DE 35 MM A 40 MM DE ESPESSURA, COM MARCO EM ACO, NUCLEO COLMEIA, CAPA LISA EM HDF, ACABAMENTO MELAMINICO BRANCO (INCLUI MARCO, ALIZARES, DOBRADICAS E FECHADURA)</v>
          </cell>
          <cell r="C2693" t="str">
            <v xml:space="preserve">UN    </v>
          </cell>
          <cell r="D2693" t="str">
            <v>517,20</v>
          </cell>
        </row>
        <row r="2694">
          <cell r="A2694">
            <v>39486</v>
          </cell>
          <cell r="B2694" t="str">
            <v>KIT PORTA PRONTA DE MADEIRA, FOLHA LEVE (NBR 15930) DE 600 X 2100 MM OU 700 X 2100 MM, DE 35 MM A 40 MM DE ESPESSURA, NUCLEO COLMEIA, ESTRUTURA USINADA PARA FECHADURA, CAPA LISA EM HDF, ACABAMENTO EM PRIMER PARA PINTURA (INCLUI MARCO, ALIZARES E DOBRADICAS)</v>
          </cell>
          <cell r="C2694" t="str">
            <v xml:space="preserve">UN    </v>
          </cell>
          <cell r="D2694" t="str">
            <v>422,10</v>
          </cell>
        </row>
        <row r="2695">
          <cell r="A2695">
            <v>39484</v>
          </cell>
          <cell r="B2695" t="str">
            <v>KIT PORTA PRONTA DE MADEIRA, FOLHA LEVE (NBR 15930) DE 800 X 2100 MM, DE 35 MM A 40 MM DE ESPESSURA, COM MARCO EM ACO, NUCLEO COLMEIA, CAPA LISA EM HDF, ACABAMENTO MELAMINICO BRANCO (INCLUI MARCO, ALIZARES, DOBRADICAS E FECHADURA)</v>
          </cell>
          <cell r="C2695" t="str">
            <v xml:space="preserve">UN    </v>
          </cell>
          <cell r="D2695" t="str">
            <v>517,20</v>
          </cell>
        </row>
        <row r="2696">
          <cell r="A2696">
            <v>39488</v>
          </cell>
          <cell r="B2696" t="str">
            <v>KIT PORTA PRONTA DE MADEIRA, FOLHA LEVE (NBR 15930) DE 800 X 2100 MM, DE 35 MM A 40 MM DE ESPESSURA, NUCLEO COLMEIA, ESTRUTURA USINADA PARA FECHADURA, CAPA LISA EM HDF, ACABAMENTO EM PRIMER PARA PINTURA (INCLUI MARCO, ALIZARES E DOBRADICAS)</v>
          </cell>
          <cell r="C2696" t="str">
            <v xml:space="preserve">UN    </v>
          </cell>
          <cell r="D2696" t="str">
            <v>429,02</v>
          </cell>
        </row>
        <row r="2697">
          <cell r="A2697">
            <v>39485</v>
          </cell>
          <cell r="B2697" t="str">
            <v>KIT PORTA PRONTA DE MADEIRA, FOLHA LEVE (NBR 15930) DE 900 X 2100 MM, DE 35 MM A 40 MM DE ESPESSURA, COM MARCO EM ACO, NUCLEO COLMEIA, CAPA LISA EM HDF, ACABAMENTO MELAMINICO BRANCO (INCLUI MARCO, ALIZARES, DOBRADICAS E FECHADURA)</v>
          </cell>
          <cell r="C2697" t="str">
            <v xml:space="preserve">UN    </v>
          </cell>
          <cell r="D2697" t="str">
            <v>517,20</v>
          </cell>
        </row>
        <row r="2698">
          <cell r="A2698">
            <v>39489</v>
          </cell>
          <cell r="B2698" t="str">
            <v>KIT PORTA PRONTA DE MADEIRA, FOLHA LEVE (NBR 15930) DE 900 X 2100 MM, DE 35 MM A 40 MM DE ESPESSURA, NUCLEO COLMEIA, ESTRUTURA USINADA PARA FECHADURA, CAPA LISA EM HDF, ACABAMENTO EM PRIMER PARA PINTURA (INCLUI MARCO, ALIZARES E DOBRADICAS)</v>
          </cell>
          <cell r="C2698" t="str">
            <v xml:space="preserve">UN    </v>
          </cell>
          <cell r="D2698" t="str">
            <v>436,29</v>
          </cell>
        </row>
        <row r="2699">
          <cell r="A2699">
            <v>39490</v>
          </cell>
          <cell r="B2699" t="str">
            <v>KIT PORTA PRONTA DE MADEIRA, FOLHA MEDIA (NBR 15930) DE 600 X 2100 MM OU 700 X 2100 MM, DE 35 MM A 40 MM DE ESPESSURA, NUCLEO SEMI-SOLIDO (SARRAFEADO), ESTRUTURA USINADA PARA FECHADURA, CAPA LISA EM HDF, ACABAMENTO MELAMINICO BRANCO (INCLUI MARCO, ALIZARES E DOBRADICAS)</v>
          </cell>
          <cell r="C2699" t="str">
            <v xml:space="preserve">UN    </v>
          </cell>
          <cell r="D2699" t="str">
            <v>650,13</v>
          </cell>
        </row>
        <row r="2700">
          <cell r="A2700">
            <v>39494</v>
          </cell>
          <cell r="B2700" t="str">
            <v>KIT PORTA PRONTA DE MADEIRA, FOLHA MEDIA (NBR 15930) DE 600 X 2100 MM, DE 35 MM A 40 MM DE ESPESSURA, NUCLEO SEMI-SOLIDO (SARRAFEADO), ESTRUTURA USINADA PARA FECHADURA, CAPA LISA EM HDF, ACABAMENTO EM PRIMER PARA PINTURA (INCLUI MARCO, ALIZARES E DOBRADICAS)</v>
          </cell>
          <cell r="C2700" t="str">
            <v xml:space="preserve">UN    </v>
          </cell>
          <cell r="D2700" t="str">
            <v>466,85</v>
          </cell>
        </row>
        <row r="2701">
          <cell r="A2701">
            <v>39495</v>
          </cell>
          <cell r="B2701" t="str">
            <v>KIT PORTA PRONTA DE MADEIRA, FOLHA MEDIA (NBR 15930) DE 700 X 2100 MM, DE 35 MM A 40 MM DE ESPESSURA, NUCLEO SEMI-SOLIDO (SARRAFEADO), ESTRUTURA USINADA PARA FECHADURA, CAPA LISA EM HDF, ACABAMENTO EM PRIMER PARA PINTURA (INCLUI MARCO, ALIZARES E DOBRADICAS)</v>
          </cell>
          <cell r="C2701" t="str">
            <v xml:space="preserve">UN    </v>
          </cell>
          <cell r="D2701" t="str">
            <v>526,07</v>
          </cell>
        </row>
        <row r="2702">
          <cell r="A2702">
            <v>39496</v>
          </cell>
          <cell r="B2702" t="str">
            <v>KIT PORTA PRONTA DE MADEIRA, FOLHA MEDIA (NBR 15930) DE 800 X 2100 MM, DE 35 MM A 40 MM DE ESPESSURA,  NUCLEO SEMI-SOLIDO (SARRAFEADO), ESTRUTURA USINADA PARA FECHADURA, CAPA LISA EM HDF, ACABAMENTO EM PRIMER PARA PINTURA (INCLUI MARCO, ALIZARES E DOBRADICAS)</v>
          </cell>
          <cell r="C2702" t="str">
            <v xml:space="preserve">UN    </v>
          </cell>
          <cell r="D2702" t="str">
            <v>578,68</v>
          </cell>
        </row>
        <row r="2703">
          <cell r="A2703">
            <v>39492</v>
          </cell>
          <cell r="B2703" t="str">
            <v>KIT PORTA PRONTA DE MADEIRA, FOLHA MEDIA (NBR 15930) DE 800 X 2100 MM, DE 35 MM A 40 MM DE ESPESSURA, NUCLEO SEMI-SOLIDO (SARRAFEADO), ESTRUTURA USINADA PARA FECHADURA, CAPA LISA EM HDF, ACABAMENTO MELAMINICO BRANCO (INCLUI MARCO, ALIZARES E DOBRADICAS)</v>
          </cell>
          <cell r="C2703" t="str">
            <v xml:space="preserve">UN    </v>
          </cell>
          <cell r="D2703" t="str">
            <v>669,95</v>
          </cell>
        </row>
        <row r="2704">
          <cell r="A2704">
            <v>39497</v>
          </cell>
          <cell r="B2704" t="str">
            <v>KIT PORTA PRONTA DE MADEIRA, FOLHA MEDIA (NBR 15930) DE 900 X 2100 MM, DE 35 MM A 40 MM DE ESPESSURA, NUCLEO SEMI-SOLIDO (SARRAFEADO), ESTRUTURA USINADA PARA FECHADURA, CAPA LISA EM HDF, ACABAMENTO EM PRIMER PARA PINTURA (INCLUI MARCO, ALIZARES E DOBRADICAS)</v>
          </cell>
          <cell r="C2704" t="str">
            <v xml:space="preserve">UN    </v>
          </cell>
          <cell r="D2704" t="str">
            <v>605,14</v>
          </cell>
        </row>
        <row r="2705">
          <cell r="A2705">
            <v>39493</v>
          </cell>
          <cell r="B2705" t="str">
            <v>KIT PORTA PRONTA DE MADEIRA, FOLHA MEDIA (NBR 15930) DE 900 X 2100 MM, DE 35 MM A 40 MM DE ESPESSURA, NUCLEO SEMI-SOLIDO (SARRAFEADO), ESTRUTURA USINADA PARA FECHADURA, CAPA LISA EM HDF, ACABAMENTO MELAMINICO BRANCO (INCLUI MARCO, ALIZARES E DOBRADICAS)</v>
          </cell>
          <cell r="C2705" t="str">
            <v xml:space="preserve">UN    </v>
          </cell>
          <cell r="D2705" t="str">
            <v>718,59</v>
          </cell>
        </row>
        <row r="2706">
          <cell r="A2706">
            <v>39500</v>
          </cell>
          <cell r="B2706" t="str">
            <v>KIT PORTA PRONTA DE MADEIRA, FOLHA PESADA (NBR 15930) DE 800 X 2100 MM, DE 40 MM  A 45 MM DE ESPESSURA, NUCLEO SOLIDO, CAPA LISA EM HDF, ACABAMENTO MELAMINICO BRANCO (INCLUI MARCO, ALIZARES, DOBRADICAS E FECHADURA EXTERNA)</v>
          </cell>
          <cell r="C2706" t="str">
            <v xml:space="preserve">UN    </v>
          </cell>
          <cell r="D2706" t="str">
            <v>784,04</v>
          </cell>
        </row>
        <row r="2707">
          <cell r="A2707">
            <v>39498</v>
          </cell>
          <cell r="B2707" t="str">
            <v>KIT PORTA PRONTA DE MADEIRA, FOLHA PESADA (NBR 15930) DE 800 X 2100 MM, DE 40 MM A 45 MM DE ESPESSURA , NUCLEO SOLIDO, ESTRUTURA USINADA PARA FECHADURA, CAPA LISA EM HDF, ACABAMENTO EM LAMINADO NATURAL COM VERNIZ (INCLUI MARCO, ALIZARES E DOBRADICAS)</v>
          </cell>
          <cell r="C2707" t="str">
            <v xml:space="preserve">UN    </v>
          </cell>
          <cell r="D2707" t="str">
            <v>966,98</v>
          </cell>
        </row>
        <row r="2708">
          <cell r="A2708">
            <v>43628</v>
          </cell>
          <cell r="B2708" t="str">
            <v>KIT PORTA PRONTA DE MADEIRA, FOLHA PESADA (NBR 15930) DE 800 X 2100 MM, DE 40 MM A 45 MM DE ESPESSURA, COM MARCO EM ACO, NUCLEO SOLIDO, CAPA LISA EM HDF, ACABAMENTO MELAMINICO BRANCO (INCLUI MARCO, ALIZARES, DOBRADICAS E FECHADURA)</v>
          </cell>
          <cell r="C2708" t="str">
            <v xml:space="preserve">UN    </v>
          </cell>
          <cell r="D2708" t="str">
            <v>762,19</v>
          </cell>
        </row>
        <row r="2709">
          <cell r="A2709">
            <v>39501</v>
          </cell>
          <cell r="B2709" t="str">
            <v>KIT PORTA PRONTA DE MADEIRA, FOLHA PESADA (NBR 15930) DE 900 X 2100 MM, DE 40 MM  A 45 MM DE ESPESSURA, NUCLEO SOLIDO, CAPA LISA EM HDF, ACABAMENTO MELAMINICO BRANCO (INCLUI MARCO, ALIZARES, DOBRADICAS E FECHADURA EXTERNA)</v>
          </cell>
          <cell r="C2709" t="str">
            <v xml:space="preserve">UN    </v>
          </cell>
          <cell r="D2709" t="str">
            <v>805,27</v>
          </cell>
        </row>
        <row r="2710">
          <cell r="A2710">
            <v>39499</v>
          </cell>
          <cell r="B2710" t="str">
            <v>KIT PORTA PRONTA DE MADEIRA, FOLHA PESADA (NBR 15930) DE 900 X 2100 MM, DE 40 MM A 45 MM DE ESPESSURA , NUCLEO SOLIDO, ESTRUTURA USINADA PARA FECHADURA, CAPA LISA EM HDF, ACABAMENTO EM LAMINADO NATURAL COM VERNIZ (INCLUI MARCO, ALIZARES E DOBRADICAS)</v>
          </cell>
          <cell r="C2710" t="str">
            <v xml:space="preserve">UN    </v>
          </cell>
          <cell r="D2710" t="str">
            <v>980,71</v>
          </cell>
        </row>
        <row r="2711">
          <cell r="A2711">
            <v>43621</v>
          </cell>
          <cell r="B2711" t="str">
            <v>KIT PORTA PRONTA DE MADEIRA, FOLHA PESADA (NBR 15930) DE 900 X 2100 MM, DE 40 MM A 45 MM DE ESPESSURA, COM MARCO EM ACO, NUCLEO SOLIDO, CAPA LISA EM HDF, ACABAMENTO MELAMINICO BRANCO (INCLUI MARCO, ALIZARES, DOBRADICAS E FECHADURA)</v>
          </cell>
          <cell r="C2711" t="str">
            <v xml:space="preserve">UN    </v>
          </cell>
          <cell r="D2711" t="str">
            <v>809,82</v>
          </cell>
        </row>
        <row r="2712">
          <cell r="A2712">
            <v>3733</v>
          </cell>
          <cell r="B2712" t="str">
            <v>LADRILHO HIDRAULICO, *20 x 20* CM, E= 2 CM, PADRAO COPACABANA, 2 CORES (PRETO E BRANCO)</v>
          </cell>
          <cell r="C2712" t="str">
            <v xml:space="preserve">M2    </v>
          </cell>
          <cell r="D2712" t="str">
            <v>54,83</v>
          </cell>
        </row>
        <row r="2713">
          <cell r="A2713">
            <v>3731</v>
          </cell>
          <cell r="B2713" t="str">
            <v>LADRILHO HIDRAULICO, *20 X 20* CM, E= 2 CM, DADOS, COR NATURAL</v>
          </cell>
          <cell r="C2713" t="str">
            <v xml:space="preserve">M2    </v>
          </cell>
          <cell r="D2713" t="str">
            <v>50,90</v>
          </cell>
        </row>
        <row r="2714">
          <cell r="A2714">
            <v>38137</v>
          </cell>
          <cell r="B2714" t="str">
            <v>LADRILHO HIDRAULICO, *20 X 20* CM, E= 2 CM, RAMPA, NATURAL</v>
          </cell>
          <cell r="C2714" t="str">
            <v xml:space="preserve">M2    </v>
          </cell>
          <cell r="D2714" t="str">
            <v>51,20</v>
          </cell>
        </row>
        <row r="2715">
          <cell r="A2715">
            <v>38135</v>
          </cell>
          <cell r="B2715" t="str">
            <v>LADRILHO HIDRAULICO, *20 X 20* CM, E= 2 CM, TATIL ALERTA OU DIRECIONAL, AMARELO</v>
          </cell>
          <cell r="C2715" t="str">
            <v xml:space="preserve">M2    </v>
          </cell>
          <cell r="D2715" t="str">
            <v>64,90</v>
          </cell>
        </row>
        <row r="2716">
          <cell r="A2716">
            <v>38138</v>
          </cell>
          <cell r="B2716" t="str">
            <v>LADRILHO HIDRAULICO, *30 X 30* CM, E= 2 CM, MILANO, NATURAL</v>
          </cell>
          <cell r="C2716" t="str">
            <v xml:space="preserve">M2    </v>
          </cell>
          <cell r="D2716" t="str">
            <v>50,27</v>
          </cell>
        </row>
        <row r="2717">
          <cell r="A2717">
            <v>3736</v>
          </cell>
          <cell r="B2717" t="str">
            <v>LAJE PRE-MOLDADA CONVENCIONAL (LAJOTAS + VIGOTAS) PARA FORRO, UNIDIRECIONAL, SOBRECARGA DE 100 KG/M2, VAO ATE 4,00 M (SEM COLOCACAO)</v>
          </cell>
          <cell r="C2717" t="str">
            <v xml:space="preserve">M2    </v>
          </cell>
          <cell r="D2717" t="str">
            <v>45,50</v>
          </cell>
        </row>
        <row r="2718">
          <cell r="A2718">
            <v>3741</v>
          </cell>
          <cell r="B2718" t="str">
            <v>LAJE PRE-MOLDADA CONVENCIONAL (LAJOTAS + VIGOTAS) PARA FORRO, UNIDIRECIONAL, SOBRECARGA DE 100 KG/M2, VAO ATE 4,50 M (SEM COLOCACAO)</v>
          </cell>
          <cell r="C2718" t="str">
            <v xml:space="preserve">M2    </v>
          </cell>
          <cell r="D2718" t="str">
            <v>47,43</v>
          </cell>
        </row>
        <row r="2719">
          <cell r="A2719">
            <v>3745</v>
          </cell>
          <cell r="B2719" t="str">
            <v>LAJE PRE-MOLDADA CONVENCIONAL (LAJOTAS + VIGOTAS) PARA FORRO, UNIDIRECIONAL, SOBRECARGA 100 KG/M2, VAO ATE 5,00 M (SEM COLOCACAO)</v>
          </cell>
          <cell r="C2719" t="str">
            <v xml:space="preserve">M2    </v>
          </cell>
          <cell r="D2719" t="str">
            <v>51,14</v>
          </cell>
        </row>
        <row r="2720">
          <cell r="A2720">
            <v>3743</v>
          </cell>
          <cell r="B2720" t="str">
            <v>LAJE PRE-MOLDADA CONVENCIONAL (LAJOTAS + VIGOTAS) PARA PISO, UNIDIRECIONAL, SOBRECARGA DE 200 KG/M2, VAO ATE 3,50 M (SEM COLOCACAO)</v>
          </cell>
          <cell r="C2720" t="str">
            <v xml:space="preserve">M2    </v>
          </cell>
          <cell r="D2720" t="str">
            <v>47,26</v>
          </cell>
        </row>
        <row r="2721">
          <cell r="A2721">
            <v>3744</v>
          </cell>
          <cell r="B2721" t="str">
            <v>LAJE PRE-MOLDADA CONVENCIONAL (LAJOTAS + VIGOTAS) PARA PISO, UNIDIRECIONAL, SOBRECARGA DE 200 KG/M2, VAO ATE 4,50 M (SEM COLOCACAO)</v>
          </cell>
          <cell r="C2721" t="str">
            <v xml:space="preserve">M2    </v>
          </cell>
          <cell r="D2721" t="str">
            <v>52,02</v>
          </cell>
        </row>
        <row r="2722">
          <cell r="A2722">
            <v>3739</v>
          </cell>
          <cell r="B2722" t="str">
            <v>LAJE PRE-MOLDADA CONVENCIONAL (LAJOTAS + VIGOTAS) PARA PISO, UNIDIRECIONAL, SOBRECARGA DE 200 KG/M2, VAO ATE 5,00 M (SEM COLOCACAO)</v>
          </cell>
          <cell r="C2722" t="str">
            <v xml:space="preserve">M2    </v>
          </cell>
          <cell r="D2722" t="str">
            <v>54,67</v>
          </cell>
        </row>
        <row r="2723">
          <cell r="A2723">
            <v>3737</v>
          </cell>
          <cell r="B2723" t="str">
            <v>LAJE PRE-MOLDADA CONVENCIONAL (LAJOTAS + VIGOTAS) PARA PISO, UNIDIRECIONAL, SOBRECARGA DE 350 KG/M2, VAO ATE 4,50 M (SEM COLOCACAO)</v>
          </cell>
          <cell r="C2723" t="str">
            <v xml:space="preserve">M2    </v>
          </cell>
          <cell r="D2723" t="str">
            <v>57,31</v>
          </cell>
        </row>
        <row r="2724">
          <cell r="A2724">
            <v>3738</v>
          </cell>
          <cell r="B2724" t="str">
            <v>LAJE PRE-MOLDADA CONVENCIONAL (LAJOTAS + VIGOTAS) PARA PISO, UNIDIRECIONAL, SOBRECARGA DE 350 KG/M2, VAO ATE 5,00 M (SEM COLOCACAO)</v>
          </cell>
          <cell r="C2724" t="str">
            <v xml:space="preserve">M2    </v>
          </cell>
          <cell r="D2724" t="str">
            <v>66,13</v>
          </cell>
        </row>
        <row r="2725">
          <cell r="A2725">
            <v>3747</v>
          </cell>
          <cell r="B2725" t="str">
            <v>LAJE PRE-MOLDADA CONVENCIONAL (LAJOTAS + VIGOTAS) PARA PISO, UNIDIRECIONAL, SOBRECARGA 350 KG/M2 VAO ATE 3,50 M (SEM COLOCACAO)</v>
          </cell>
          <cell r="C2725" t="str">
            <v xml:space="preserve">M2    </v>
          </cell>
          <cell r="D2725" t="str">
            <v>52,02</v>
          </cell>
        </row>
        <row r="2726">
          <cell r="A2726">
            <v>11649</v>
          </cell>
          <cell r="B2726" t="str">
            <v>LAJE PRE-MOLDADA DE TRANSICAO EXCENTRICA EM CONCRETO ARMADO, DN 1200 MM, FURO CIRCULAR DN 600 MM, ESPESSURA 12 CM</v>
          </cell>
          <cell r="C2726" t="str">
            <v xml:space="preserve">UN    </v>
          </cell>
          <cell r="D2726" t="str">
            <v>377,40</v>
          </cell>
        </row>
        <row r="2727">
          <cell r="A2727">
            <v>11650</v>
          </cell>
          <cell r="B2727" t="str">
            <v>LAJE PRE-MOLDADA DE TRANSICAO EXCENTRICA EM CONCRETO ARMADO, DN 1500 MM, FURO CIRCULAR DN 530 MM, ESPESSURA 15 CM</v>
          </cell>
          <cell r="C2727" t="str">
            <v xml:space="preserve">UN    </v>
          </cell>
          <cell r="D2727" t="str">
            <v>643,26</v>
          </cell>
        </row>
        <row r="2728">
          <cell r="A2728">
            <v>3742</v>
          </cell>
          <cell r="B2728" t="str">
            <v>LAJE PRE-MOLDADA TRELICADA (LAJOTAS + VIGOTAS) PARA FORRO, UNIDIRECIONAL, SOBRECARGA DE 100 KG/M2, VAO ATE 6,00 M (SEM COLOCACAO)</v>
          </cell>
          <cell r="C2728" t="str">
            <v xml:space="preserve">M2    </v>
          </cell>
          <cell r="D2728" t="str">
            <v>68,60</v>
          </cell>
        </row>
        <row r="2729">
          <cell r="A2729">
            <v>3746</v>
          </cell>
          <cell r="B2729" t="str">
            <v>LAJE PRE-MOLDADA TRELICADA (LAJOTAS + VIGOTAS) PARA PISO, UNIDIRECIONAL, SOBRECARGA DE 200 KG/M2, VAO ATE 6,00 M (SEM COLOCACAO)</v>
          </cell>
          <cell r="C2729" t="str">
            <v xml:space="preserve">M2    </v>
          </cell>
          <cell r="D2729" t="str">
            <v>80,10</v>
          </cell>
        </row>
        <row r="2730">
          <cell r="A2730">
            <v>21106</v>
          </cell>
          <cell r="B2730" t="str">
            <v>LAMBRI EM ALUMINIO, DE APROXIMADAMENTE 0,6 KG/M, COM APROXIMADAMENTE 168,0 MM DE LARGURA, 6,0 MM DE ALTURA E 6,0 M DE EXTENSAO</v>
          </cell>
          <cell r="C2730" t="str">
            <v xml:space="preserve">KG    </v>
          </cell>
          <cell r="D2730" t="str">
            <v>34,81</v>
          </cell>
        </row>
        <row r="2731">
          <cell r="A2731">
            <v>3755</v>
          </cell>
          <cell r="B2731" t="str">
            <v>LAMPADA DE LUZ MISTA 160 W, BASE E27 (220 V)</v>
          </cell>
          <cell r="C2731" t="str">
            <v xml:space="preserve">UN    </v>
          </cell>
          <cell r="D2731" t="str">
            <v>20,24</v>
          </cell>
        </row>
        <row r="2732">
          <cell r="A2732">
            <v>3750</v>
          </cell>
          <cell r="B2732" t="str">
            <v>LAMPADA DE LUZ MISTA 250 W, BASE E27 (220 V)</v>
          </cell>
          <cell r="C2732" t="str">
            <v xml:space="preserve">UN    </v>
          </cell>
          <cell r="D2732" t="str">
            <v>27,21</v>
          </cell>
        </row>
        <row r="2733">
          <cell r="A2733">
            <v>3756</v>
          </cell>
          <cell r="B2733" t="str">
            <v>LAMPADA DE LUZ MISTA 500 W, BASE E40 (220 V)</v>
          </cell>
          <cell r="C2733" t="str">
            <v xml:space="preserve">UN    </v>
          </cell>
          <cell r="D2733" t="str">
            <v>50,85</v>
          </cell>
        </row>
        <row r="2734">
          <cell r="A2734">
            <v>39377</v>
          </cell>
          <cell r="B2734" t="str">
            <v>LAMPADA FLUORESCENTE COMPACTA BRANCA 135 W, BASE E40 (127/220 V)</v>
          </cell>
          <cell r="C2734" t="str">
            <v xml:space="preserve">UN    </v>
          </cell>
          <cell r="D2734" t="str">
            <v>150,63</v>
          </cell>
        </row>
        <row r="2735">
          <cell r="A2735">
            <v>38191</v>
          </cell>
          <cell r="B2735" t="str">
            <v>LAMPADA FLUORESCENTE COMPACTA 2U BRANCA 15 W, BASE E27 (127/220 V)</v>
          </cell>
          <cell r="C2735" t="str">
            <v xml:space="preserve">UN    </v>
          </cell>
          <cell r="D2735" t="str">
            <v>11,21</v>
          </cell>
        </row>
        <row r="2736">
          <cell r="A2736">
            <v>39381</v>
          </cell>
          <cell r="B2736" t="str">
            <v>LAMPADA FLUORESCENTE COMPACTA 2U/3U BRANCA 9/10 W, BASE E27 (127/220 V)</v>
          </cell>
          <cell r="C2736" t="str">
            <v xml:space="preserve">UN    </v>
          </cell>
          <cell r="D2736" t="str">
            <v>10,46</v>
          </cell>
        </row>
        <row r="2737">
          <cell r="A2737">
            <v>38780</v>
          </cell>
          <cell r="B2737" t="str">
            <v>LAMPADA FLUORESCENTE COMPACTA 3U BRANCA 20 W, BASE E27 (127/220 V)</v>
          </cell>
          <cell r="C2737" t="str">
            <v xml:space="preserve">UN    </v>
          </cell>
          <cell r="D2737" t="str">
            <v>12,80</v>
          </cell>
        </row>
        <row r="2738">
          <cell r="A2738">
            <v>38781</v>
          </cell>
          <cell r="B2738" t="str">
            <v>LAMPADA FLUORESCENTE ESPIRAL BRANCA 45 W, BASE E27 (127/220 V)</v>
          </cell>
          <cell r="C2738" t="str">
            <v xml:space="preserve">UN    </v>
          </cell>
          <cell r="D2738" t="str">
            <v>43,20</v>
          </cell>
        </row>
        <row r="2739">
          <cell r="A2739">
            <v>38192</v>
          </cell>
          <cell r="B2739" t="str">
            <v>LAMPADA FLUORESCENTE ESPIRAL BRANCA 65 W, BASE E27 (127/220 V)</v>
          </cell>
          <cell r="C2739" t="str">
            <v xml:space="preserve">UN    </v>
          </cell>
          <cell r="D2739" t="str">
            <v>78,18</v>
          </cell>
        </row>
        <row r="2740">
          <cell r="A2740">
            <v>3753</v>
          </cell>
          <cell r="B2740" t="str">
            <v>LAMPADA FLUORESCENTE TUBULAR T10, DE 20 OU 40 W, BIVOLT</v>
          </cell>
          <cell r="C2740" t="str">
            <v xml:space="preserve">UN    </v>
          </cell>
          <cell r="D2740" t="str">
            <v>6,84</v>
          </cell>
        </row>
        <row r="2741">
          <cell r="A2741">
            <v>38782</v>
          </cell>
          <cell r="B2741" t="str">
            <v>LAMPADA FLUORESCENTE TUBULAR T5 DE 14 W, BIVOLT</v>
          </cell>
          <cell r="C2741" t="str">
            <v xml:space="preserve">UN    </v>
          </cell>
          <cell r="D2741" t="str">
            <v>8,91</v>
          </cell>
        </row>
        <row r="2742">
          <cell r="A2742">
            <v>38778</v>
          </cell>
          <cell r="B2742" t="str">
            <v>LAMPADA FLUORESCENTE TUBULAR T8 DE 16/18 W, BIVOLT</v>
          </cell>
          <cell r="C2742" t="str">
            <v xml:space="preserve">UN    </v>
          </cell>
          <cell r="D2742" t="str">
            <v>6,69</v>
          </cell>
        </row>
        <row r="2743">
          <cell r="A2743">
            <v>38779</v>
          </cell>
          <cell r="B2743" t="str">
            <v>LAMPADA FLUORESCENTE TUBULAR T8 DE 32/36 W, BIVOLT</v>
          </cell>
          <cell r="C2743" t="str">
            <v xml:space="preserve">UN    </v>
          </cell>
          <cell r="D2743" t="str">
            <v>7,09</v>
          </cell>
        </row>
        <row r="2744">
          <cell r="A2744">
            <v>39388</v>
          </cell>
          <cell r="B2744" t="str">
            <v>LAMPADA LED TIPO DICROICA BIVOLT, LUZ BRANCA, 5 W (BASE GU10)</v>
          </cell>
          <cell r="C2744" t="str">
            <v xml:space="preserve">UN    </v>
          </cell>
          <cell r="D2744" t="str">
            <v>11,03</v>
          </cell>
        </row>
        <row r="2745">
          <cell r="A2745">
            <v>39387</v>
          </cell>
          <cell r="B2745" t="str">
            <v>LAMPADA LED TUBULAR BIVOLT 18/20 W, BASE G13</v>
          </cell>
          <cell r="C2745" t="str">
            <v xml:space="preserve">UN    </v>
          </cell>
          <cell r="D2745" t="str">
            <v>17,20</v>
          </cell>
        </row>
        <row r="2746">
          <cell r="A2746">
            <v>39386</v>
          </cell>
          <cell r="B2746" t="str">
            <v>LAMPADA LED TUBULAR BIVOLT 9/10 W, BASE G13</v>
          </cell>
          <cell r="C2746" t="str">
            <v xml:space="preserve">UN    </v>
          </cell>
          <cell r="D2746" t="str">
            <v>11,99</v>
          </cell>
        </row>
        <row r="2747">
          <cell r="A2747">
            <v>38194</v>
          </cell>
          <cell r="B2747" t="str">
            <v>LAMPADA LED 10 W BIVOLT BRANCA, FORMATO TRADICIONAL (BASE E27)</v>
          </cell>
          <cell r="C2747" t="str">
            <v xml:space="preserve">UN    </v>
          </cell>
          <cell r="D2747" t="str">
            <v>8,97</v>
          </cell>
        </row>
        <row r="2748">
          <cell r="A2748">
            <v>38193</v>
          </cell>
          <cell r="B2748" t="str">
            <v>LAMPADA LED 6 W BIVOLT BRANCA, FORMATO TRADICIONAL (BASE E27)</v>
          </cell>
          <cell r="C2748" t="str">
            <v xml:space="preserve">UN    </v>
          </cell>
          <cell r="D2748" t="str">
            <v>7,79</v>
          </cell>
        </row>
        <row r="2749">
          <cell r="A2749">
            <v>12216</v>
          </cell>
          <cell r="B2749" t="str">
            <v>LAMPADA VAPOR DE SODIO OVOIDE 150 W (BASE E40)</v>
          </cell>
          <cell r="C2749" t="str">
            <v xml:space="preserve">UN    </v>
          </cell>
          <cell r="D2749" t="str">
            <v>39,10</v>
          </cell>
        </row>
        <row r="2750">
          <cell r="A2750">
            <v>3757</v>
          </cell>
          <cell r="B2750" t="str">
            <v>LAMPADA VAPOR DE SODIO OVOIDE 250 W (BASE E40)</v>
          </cell>
          <cell r="C2750" t="str">
            <v xml:space="preserve">UN    </v>
          </cell>
          <cell r="D2750" t="str">
            <v>45,20</v>
          </cell>
        </row>
        <row r="2751">
          <cell r="A2751">
            <v>3758</v>
          </cell>
          <cell r="B2751" t="str">
            <v>LAMPADA VAPOR DE SODIO OVOIDE 400 W (BASE E40)</v>
          </cell>
          <cell r="C2751" t="str">
            <v xml:space="preserve">UN    </v>
          </cell>
          <cell r="D2751" t="str">
            <v>52,71</v>
          </cell>
        </row>
        <row r="2752">
          <cell r="A2752">
            <v>12214</v>
          </cell>
          <cell r="B2752" t="str">
            <v>LAMPADA VAPOR MERCURIO 125 W (BASE E27)</v>
          </cell>
          <cell r="C2752" t="str">
            <v xml:space="preserve">UN    </v>
          </cell>
          <cell r="D2752" t="str">
            <v>18,05</v>
          </cell>
        </row>
        <row r="2753">
          <cell r="A2753">
            <v>3749</v>
          </cell>
          <cell r="B2753" t="str">
            <v>LAMPADA VAPOR MERCURIO 250 W (BASE E40)</v>
          </cell>
          <cell r="C2753" t="str">
            <v xml:space="preserve">UN    </v>
          </cell>
          <cell r="D2753" t="str">
            <v>32,17</v>
          </cell>
        </row>
        <row r="2754">
          <cell r="A2754">
            <v>3751</v>
          </cell>
          <cell r="B2754" t="str">
            <v>LAMPADA VAPOR MERCURIO 400 W (BASE E40)</v>
          </cell>
          <cell r="C2754" t="str">
            <v xml:space="preserve">UN    </v>
          </cell>
          <cell r="D2754" t="str">
            <v>43,90</v>
          </cell>
        </row>
        <row r="2755">
          <cell r="A2755">
            <v>39376</v>
          </cell>
          <cell r="B2755" t="str">
            <v>LAMPADA VAPOR METALICO OVOIDE 150 W, BASE E27/E40</v>
          </cell>
          <cell r="C2755" t="str">
            <v xml:space="preserve">UN    </v>
          </cell>
          <cell r="D2755" t="str">
            <v>37,01</v>
          </cell>
        </row>
        <row r="2756">
          <cell r="A2756">
            <v>3752</v>
          </cell>
          <cell r="B2756" t="str">
            <v>LAMPADA VAPOR METALICO TUBULAR 400 W (BASE E40)</v>
          </cell>
          <cell r="C2756" t="str">
            <v xml:space="preserve">UN    </v>
          </cell>
          <cell r="D2756" t="str">
            <v>72,42</v>
          </cell>
        </row>
        <row r="2757">
          <cell r="A2757">
            <v>746</v>
          </cell>
          <cell r="B2757" t="str">
            <v>LAVADORA DE ALTA PRESSAO (LAVA - JATO) PARA AGUA FRIA, PRESSAO DE OPERACAO ENTRE 1400 E 1900 LIB/POL2, VAZAO MAXIMA ENTRE  400 E 700 L/H, POTENCIA DE OPERACAO ENTRE 2,50 E 3,00 CV</v>
          </cell>
          <cell r="C2757" t="str">
            <v xml:space="preserve">UN    </v>
          </cell>
          <cell r="D2757" t="str">
            <v>2.438,91</v>
          </cell>
        </row>
        <row r="2758">
          <cell r="A2758">
            <v>36521</v>
          </cell>
          <cell r="B2758" t="str">
            <v>LAVATORIO DE CANTO LOUCA BRANCA SUSPENSO *40 X 30* CM</v>
          </cell>
          <cell r="C2758" t="str">
            <v xml:space="preserve">UN    </v>
          </cell>
          <cell r="D2758" t="str">
            <v>110,87</v>
          </cell>
        </row>
        <row r="2759">
          <cell r="A2759">
            <v>36794</v>
          </cell>
          <cell r="B2759" t="str">
            <v>LAVATORIO LOUCA BRANCA COM COLUNA *44 X 35,5* CM</v>
          </cell>
          <cell r="C2759" t="str">
            <v xml:space="preserve">UN    </v>
          </cell>
          <cell r="D2759" t="str">
            <v>113,02</v>
          </cell>
        </row>
        <row r="2760">
          <cell r="A2760">
            <v>10426</v>
          </cell>
          <cell r="B2760" t="str">
            <v>LAVATORIO LOUCA BRANCA COM COLUNA *54 X 44* CM</v>
          </cell>
          <cell r="C2760" t="str">
            <v xml:space="preserve">UN    </v>
          </cell>
          <cell r="D2760" t="str">
            <v>162,78</v>
          </cell>
        </row>
        <row r="2761">
          <cell r="A2761">
            <v>10425</v>
          </cell>
          <cell r="B2761" t="str">
            <v>LAVATORIO LOUCA BRANCA SUSPENSO *40 X 30* CM</v>
          </cell>
          <cell r="C2761" t="str">
            <v xml:space="preserve">UN    </v>
          </cell>
          <cell r="D2761" t="str">
            <v>71,78</v>
          </cell>
        </row>
        <row r="2762">
          <cell r="A2762">
            <v>10431</v>
          </cell>
          <cell r="B2762" t="str">
            <v>LAVATORIO LOUCA COR COM COLUNA *54 X 44* CM</v>
          </cell>
          <cell r="C2762" t="str">
            <v xml:space="preserve">UN    </v>
          </cell>
          <cell r="D2762" t="str">
            <v>178,58</v>
          </cell>
        </row>
        <row r="2763">
          <cell r="A2763">
            <v>10429</v>
          </cell>
          <cell r="B2763" t="str">
            <v>LAVATORIO LOUCA COR SUSPENSO *40 X 30* CM</v>
          </cell>
          <cell r="C2763" t="str">
            <v xml:space="preserve">UN    </v>
          </cell>
          <cell r="D2763" t="str">
            <v>85,61</v>
          </cell>
        </row>
        <row r="2764">
          <cell r="A2764">
            <v>20269</v>
          </cell>
          <cell r="B2764" t="str">
            <v>LAVATORIO/CUBA DE EMBUTIR OVAL LOUCA BRANCA SEM LADRAO *50 X 35* CM</v>
          </cell>
          <cell r="C2764" t="str">
            <v xml:space="preserve">UN    </v>
          </cell>
          <cell r="D2764" t="str">
            <v>70,56</v>
          </cell>
        </row>
        <row r="2765">
          <cell r="A2765">
            <v>20270</v>
          </cell>
          <cell r="B2765" t="str">
            <v>LAVATORIO/CUBA DE EMBUTIR OVAL LOUCA COR SEM LADRAO *50 X 35* CM</v>
          </cell>
          <cell r="C2765" t="str">
            <v xml:space="preserve">UN    </v>
          </cell>
          <cell r="D2765" t="str">
            <v>76,83</v>
          </cell>
        </row>
        <row r="2766">
          <cell r="A2766">
            <v>11696</v>
          </cell>
          <cell r="B2766" t="str">
            <v>LAVATORIO/CUBA DE SOBREPOR OVAL PEQUENA LOUCA BRANCA SEM LADRAO *31 X 44*</v>
          </cell>
          <cell r="C2766" t="str">
            <v xml:space="preserve">UN    </v>
          </cell>
          <cell r="D2766" t="str">
            <v>112,25</v>
          </cell>
        </row>
        <row r="2767">
          <cell r="A2767">
            <v>10427</v>
          </cell>
          <cell r="B2767" t="str">
            <v>LAVATORIO/CUBA DE SOBREPOR RETANGULAR LOUCA BRANCA COM LADRAO *52 X 45* CM</v>
          </cell>
          <cell r="C2767" t="str">
            <v xml:space="preserve">UN    </v>
          </cell>
          <cell r="D2767" t="str">
            <v>201,27</v>
          </cell>
        </row>
        <row r="2768">
          <cell r="A2768">
            <v>10428</v>
          </cell>
          <cell r="B2768" t="str">
            <v>LAVATORIO/CUBA DE SOBREPOR RETANGULAR LOUCA COR COM LADRAO *52 X 45* CM</v>
          </cell>
          <cell r="C2768" t="str">
            <v xml:space="preserve">UN    </v>
          </cell>
          <cell r="D2768" t="str">
            <v>204,27</v>
          </cell>
        </row>
        <row r="2769">
          <cell r="A2769">
            <v>2354</v>
          </cell>
          <cell r="B2769" t="str">
            <v>LEITURISTA OU CADASTRISTA DE REDES DE AGUA E ESGOTO</v>
          </cell>
          <cell r="C2769" t="str">
            <v xml:space="preserve">H     </v>
          </cell>
          <cell r="D2769" t="str">
            <v>10,35</v>
          </cell>
        </row>
        <row r="2770">
          <cell r="A2770">
            <v>40932</v>
          </cell>
          <cell r="B2770" t="str">
            <v>LEITURISTA OU CADASTRISTA DE REDES DE AGUA E ESGOTO (MENSALISTA)</v>
          </cell>
          <cell r="C2770" t="str">
            <v xml:space="preserve">MES   </v>
          </cell>
          <cell r="D2770" t="str">
            <v>1.802,66</v>
          </cell>
        </row>
        <row r="2771">
          <cell r="A2771">
            <v>10853</v>
          </cell>
          <cell r="B2771" t="str">
            <v>LETRA ACO INOX (AISI 304), CHAPA NUM. 22, RECORTADO, H= 20 CM (SEM RELEVO)</v>
          </cell>
          <cell r="C2771" t="str">
            <v xml:space="preserve">UN    </v>
          </cell>
          <cell r="D2771" t="str">
            <v>81,42</v>
          </cell>
        </row>
        <row r="2772">
          <cell r="A2772">
            <v>5093</v>
          </cell>
          <cell r="B2772" t="str">
            <v>LEVANTADOR DE JANELA GUILHOTINA, EM LATAO CROMADO</v>
          </cell>
          <cell r="C2772" t="str">
            <v xml:space="preserve">PAR   </v>
          </cell>
          <cell r="D2772" t="str">
            <v>15,84</v>
          </cell>
        </row>
        <row r="2773">
          <cell r="A2773">
            <v>37768</v>
          </cell>
          <cell r="B2773" t="str">
            <v>LIMPADORA A SUCCAO, TANQUE 12000 L, BASCULAMENTO HIDRAULICO, BOMBA 12 M3/MIN 95% VACUO (INCLUI MONTAGEM, NAO INCLUI CAMINHAO)</v>
          </cell>
          <cell r="C2773" t="str">
            <v xml:space="preserve">UN    </v>
          </cell>
          <cell r="D2773" t="str">
            <v>120.000,00</v>
          </cell>
        </row>
        <row r="2774">
          <cell r="A2774">
            <v>37773</v>
          </cell>
          <cell r="B2774" t="str">
            <v>LIMPADORA DE SUCCAO TANQUE 7000 L, BOMBA 12 M3/MIN 95% VACUO (INCLUI MONTAGEM, NAO INCLUI CAMINHAO)</v>
          </cell>
          <cell r="C2774" t="str">
            <v xml:space="preserve">UN    </v>
          </cell>
          <cell r="D2774" t="str">
            <v>101.900,23</v>
          </cell>
        </row>
        <row r="2775">
          <cell r="A2775">
            <v>37769</v>
          </cell>
          <cell r="B2775" t="str">
            <v>LIMPADORA DE SUCCAO, TANQUE 11000 L, BOMBA 340 M3/MIN (INCLUI MONTAGEM, NAO INCLUI CAMINHAO)</v>
          </cell>
          <cell r="C2775" t="str">
            <v xml:space="preserve">UN    </v>
          </cell>
          <cell r="D2775" t="str">
            <v>170.593,82</v>
          </cell>
        </row>
        <row r="2776">
          <cell r="A2776">
            <v>37770</v>
          </cell>
          <cell r="B2776" t="str">
            <v>LIMPADORA DE SUCCAO, TANQUE 5500 L, BOMBA 60M3/MIN, VACUO 500 MBAR (INCLUI MONTAGEM, NAO INCLUI CAMINHAO)</v>
          </cell>
          <cell r="C2776" t="str">
            <v xml:space="preserve">UN    </v>
          </cell>
          <cell r="D2776" t="str">
            <v>289.524,93</v>
          </cell>
        </row>
        <row r="2777">
          <cell r="A2777">
            <v>38382</v>
          </cell>
          <cell r="B2777" t="str">
            <v>LINHA DE PEDREIRO LISA 100 M</v>
          </cell>
          <cell r="C2777" t="str">
            <v xml:space="preserve">UN    </v>
          </cell>
          <cell r="D2777" t="str">
            <v>10,60</v>
          </cell>
        </row>
        <row r="2778">
          <cell r="A2778">
            <v>38383</v>
          </cell>
          <cell r="B2778" t="str">
            <v>LIXA D'AGUA EM FOLHA, GRAO 100</v>
          </cell>
          <cell r="C2778" t="str">
            <v xml:space="preserve">UN    </v>
          </cell>
          <cell r="D2778" t="str">
            <v>1,98</v>
          </cell>
        </row>
        <row r="2779">
          <cell r="A2779">
            <v>3768</v>
          </cell>
          <cell r="B2779" t="str">
            <v>LIXA EM FOLHA PARA FERRO, NUMERO 150</v>
          </cell>
          <cell r="C2779" t="str">
            <v xml:space="preserve">UN    </v>
          </cell>
          <cell r="D2779" t="str">
            <v>2,02</v>
          </cell>
        </row>
        <row r="2780">
          <cell r="A2780">
            <v>3767</v>
          </cell>
          <cell r="B2780" t="str">
            <v>LIXA EM FOLHA PARA PAREDE OU MADEIRA, NUMERO 120 (COR VERMELHA)</v>
          </cell>
          <cell r="C2780" t="str">
            <v xml:space="preserve">UN    </v>
          </cell>
          <cell r="D2780" t="str">
            <v>0,48</v>
          </cell>
        </row>
        <row r="2781">
          <cell r="A2781">
            <v>13192</v>
          </cell>
          <cell r="B2781" t="str">
            <v>LIXADEIRA ELETRICA ANGULAR PARA CONCRETO, POTENCIA 1.400 W, PRATO DIAMANTADO DE 5''</v>
          </cell>
          <cell r="C2781" t="str">
            <v xml:space="preserve">UN    </v>
          </cell>
          <cell r="D2781" t="str">
            <v>5.283,21</v>
          </cell>
        </row>
        <row r="2782">
          <cell r="A2782">
            <v>38413</v>
          </cell>
          <cell r="B2782" t="str">
            <v>LIXADEIRA ELETRICA ANGULAR, PARA DISCO DE 7 " (180 MM), POTENCIA DE 2.200 W, *5.000* RPM, 220 V</v>
          </cell>
          <cell r="C2782" t="str">
            <v xml:space="preserve">UN    </v>
          </cell>
          <cell r="D2782" t="str">
            <v>873,76</v>
          </cell>
        </row>
        <row r="2783">
          <cell r="A2783">
            <v>42440</v>
          </cell>
          <cell r="B2783" t="str">
            <v>LIXEIRA DUPLA, COM CAPACIDADE VOLUMETRICA DE 60L*, FABRICADA EM TUBO DE ACO CARBONO, CESTOS EM CHAPA DE ACO E PINTURA NO PROCESSO ELETROSTATICO - PARA ACADEMIA AO AR LIVRE / ACADEMIA DA TERCEIRA IDADE - ATI</v>
          </cell>
          <cell r="C2783" t="str">
            <v xml:space="preserve">UN    </v>
          </cell>
          <cell r="D2783" t="str">
            <v>1.057,95</v>
          </cell>
        </row>
        <row r="2784">
          <cell r="A2784">
            <v>20193</v>
          </cell>
          <cell r="B2784" t="str">
            <v>LOCACAO DE ANDAIME METALICO TIPO FACHADEIRO, LARGURA DE 1,20 M, ALTURA POR PECA DE 2,0 M, INCLUINDO SAPATAS E ITENS NECESSARIOS A INSTALACAO</v>
          </cell>
          <cell r="C2784" t="str">
            <v>M2XMES</v>
          </cell>
          <cell r="D2784" t="str">
            <v>3,99</v>
          </cell>
        </row>
        <row r="2785">
          <cell r="A2785">
            <v>10527</v>
          </cell>
          <cell r="B2785" t="str">
            <v>LOCACAO DE ANDAIME METALICO TUBULAR DE ENCAIXE, TIPO DE TORRE, COM LARGURA DE 1 ATE 1,5 M E ALTURA DE *1,00* M (INCLUSO SAPATAS FIXAS OU RODIZIOS)</v>
          </cell>
          <cell r="C2785" t="str">
            <v xml:space="preserve">MXMES </v>
          </cell>
          <cell r="D2785" t="str">
            <v>12,00</v>
          </cell>
        </row>
        <row r="2786">
          <cell r="A2786">
            <v>41805</v>
          </cell>
          <cell r="B2786" t="str">
            <v>LOCACAO DE ANDAIME SUSPENSO OU BALANCIM MANUAL, CAPACIDADE DE CARGA TOTAL DE APROXIMADAMENTE 250 KG/M2, PLATAFORMA DE 1,50 M X 0,80 M (C X L), CABO DE 45 M</v>
          </cell>
          <cell r="C2786" t="str">
            <v xml:space="preserve">MES   </v>
          </cell>
          <cell r="D2786" t="str">
            <v>415,00</v>
          </cell>
        </row>
        <row r="2787">
          <cell r="A2787">
            <v>40271</v>
          </cell>
          <cell r="B2787" t="str">
            <v>LOCACAO DE APRUMADOR METALICO DE PILAR, COM ALTURA E ANGULO REGULAVEIS, EXTENSAO DE *1,50* A *2,80* M</v>
          </cell>
          <cell r="C2787" t="str">
            <v xml:space="preserve">MES   </v>
          </cell>
          <cell r="D2787" t="str">
            <v>7,80</v>
          </cell>
        </row>
        <row r="2788">
          <cell r="A2788">
            <v>40287</v>
          </cell>
          <cell r="B2788" t="str">
            <v>LOCACAO DE BARRA DE ANCORAGEM DE 0,80 A 1,20 M DE EXTENSAO, COM ROSCA DE 5/8", INCLUINDO PORCA E FLANGE</v>
          </cell>
          <cell r="C2788" t="str">
            <v xml:space="preserve">MES   </v>
          </cell>
          <cell r="D2788" t="str">
            <v>3,00</v>
          </cell>
        </row>
        <row r="2789">
          <cell r="A2789">
            <v>40295</v>
          </cell>
          <cell r="B2789" t="str">
            <v>LOCACAO DE BOMBA MANUAL PARA TESTE HIDROSTATICO ATE 30 BAR</v>
          </cell>
          <cell r="C2789" t="str">
            <v xml:space="preserve">H     </v>
          </cell>
          <cell r="D2789" t="str">
            <v>2,55</v>
          </cell>
        </row>
        <row r="2790">
          <cell r="A2790">
            <v>745</v>
          </cell>
          <cell r="B2790" t="str">
            <v>LOCACAO DE BOMBA MANUAL PARA TESTE HIDROSTATICO ATE 60 BAR</v>
          </cell>
          <cell r="C2790" t="str">
            <v xml:space="preserve">H     </v>
          </cell>
          <cell r="D2790" t="str">
            <v>2,70</v>
          </cell>
        </row>
        <row r="2791">
          <cell r="A2791">
            <v>4084</v>
          </cell>
          <cell r="B2791" t="str">
            <v>LOCACAO DE BOMBA SUBMERSIVEL PARA DRENAGEM E ESGOTAMENTO, MOTOR ELETRICO TRIFASICO, POTENCIA DE 1 CV, DIAMETRO DE RECALQUE DE 2". FAIXA DE OPERACAO: Q=25 M3/H (+ OU - 1 M3/H) E AMT=2 M; Q=12 M3/H (+ OU - 2 M3/H) E AMT = 12 M (+ OU - 2 M)</v>
          </cell>
          <cell r="C2791" t="str">
            <v xml:space="preserve">H     </v>
          </cell>
          <cell r="D2791" t="str">
            <v>1,80</v>
          </cell>
        </row>
        <row r="2792">
          <cell r="A2792">
            <v>743</v>
          </cell>
          <cell r="B2792" t="str">
            <v>LOCACAO DE BOMBA SUBMERSIVEL PARA DRENAGEM E ESGOTAMENTO, MOTOR ELETRICO TRIFASICO, POTENCIA DE 2 CV, DIAMETRO DE RECALQUE DE 2". FAIXA DE OPERACAO: Q=35 M3/H (+ OU - 3 M3/H) E AMT=2 M; Q=13 M3/H (+ OU - 3 M3/H) E AMT = 17 M (+ OU - 3 M)</v>
          </cell>
          <cell r="C2792" t="str">
            <v xml:space="preserve">H     </v>
          </cell>
          <cell r="D2792" t="str">
            <v>1,80</v>
          </cell>
        </row>
        <row r="2793">
          <cell r="A2793">
            <v>40293</v>
          </cell>
          <cell r="B2793" t="str">
            <v>LOCACAO DE BOMBA SUBMERSIVEL PARA DRENAGEM E ESGOTAMENTO, MOTOR ELETRICO TRIFASICO, POTENCIA DE 2 CV, DIAMETRO DE RECALQUE DE 3". FAIXA DE OPERACAO: Q=70 M3/H (+ OU - 2 M3/H) E AMT=2 M; Q=9,5 M3/H (+ OU - 3,5 M3/H) E AMT = 10 M (+ OU - 2 M)</v>
          </cell>
          <cell r="C2793" t="str">
            <v xml:space="preserve">H     </v>
          </cell>
          <cell r="D2793" t="str">
            <v>2,16</v>
          </cell>
        </row>
        <row r="2794">
          <cell r="A2794">
            <v>40294</v>
          </cell>
          <cell r="B2794" t="str">
            <v>LOCACAO DE BOMBA SUBMERSIVEL PARA DRENAGEM E ESGOTAMENTO, MOTOR ELETRICO TRIFASICO, POTENCIA DE 3 CV, DIAMETRO DE RECALQUE DE 2". FAIXA DE OPERACAO: Q=84 M3/H (+ OU - 2,5 M3/H) E AMT=2 M; Q=9,1 M3/H (+ OU - 2 M3/H) E AMT = 12 M (+ OU - 2 M)</v>
          </cell>
          <cell r="C2794" t="str">
            <v xml:space="preserve">H     </v>
          </cell>
          <cell r="D2794" t="str">
            <v>1,80</v>
          </cell>
        </row>
        <row r="2795">
          <cell r="A2795">
            <v>4085</v>
          </cell>
          <cell r="B2795" t="str">
            <v>LOCACAO DE BOMBA SUBMERSIVEL PARA DRENAGEM E ESGOTAMENTO, MOTOR ELETRICO TRIFASICO, POTENCIA DE 4 CV, DIAMETRO DE RECALQUE DE 3". FAIXA DE OPERACAO: Q=60 M3/H (+ OU - 1 M3/H) E AMT=2 M; Q=11 M3/H (+ OU - 1 M3/H) E AMT = 23 M (+ OU - 1 M)</v>
          </cell>
          <cell r="C2795" t="str">
            <v xml:space="preserve">H     </v>
          </cell>
          <cell r="D2795" t="str">
            <v>2,52</v>
          </cell>
        </row>
        <row r="2796">
          <cell r="A2796">
            <v>10775</v>
          </cell>
          <cell r="B2796" t="str">
            <v>LOCACAO DE CONTAINER 2,30  X  6,00 M, ALT. 2,50 M, COM 1 SANITARIO, PARA ESCRITORIO, COMPLETO, SEM DIVISORIAS INTERNAS</v>
          </cell>
          <cell r="C2796" t="str">
            <v xml:space="preserve">MES   </v>
          </cell>
          <cell r="D2796" t="str">
            <v>585,00</v>
          </cell>
        </row>
        <row r="2797">
          <cell r="A2797">
            <v>10776</v>
          </cell>
          <cell r="B2797" t="str">
            <v>LOCACAO DE CONTAINER 2,30  X  6,00 M, ALT. 2,50 M, PARA ESCRITORIO, SEM DIVISORIAS INTERNAS E SEM SANITARIO</v>
          </cell>
          <cell r="C2797" t="str">
            <v xml:space="preserve">MES   </v>
          </cell>
          <cell r="D2797" t="str">
            <v>457,03</v>
          </cell>
        </row>
        <row r="2798">
          <cell r="A2798">
            <v>10779</v>
          </cell>
          <cell r="B2798" t="str">
            <v>LOCACAO DE CONTAINER 2,30 X 4,30 M, ALT. 2,50 M, P/ SANITARIO, C/ 5 BACIAS, 1 LAVATORIO E 4 MICTORIOS</v>
          </cell>
          <cell r="C2798" t="str">
            <v xml:space="preserve">MES   </v>
          </cell>
          <cell r="D2798" t="str">
            <v>731,25</v>
          </cell>
        </row>
        <row r="2799">
          <cell r="A2799">
            <v>10777</v>
          </cell>
          <cell r="B2799" t="str">
            <v>LOCACAO DE CONTAINER 2,30 X 4,30 M, ALT. 2,50 M, PARA SANITARIO, COM 3 BACIAS, 4 CHUVEIROS, 1 LAVATORIO E 1 MICTORIO</v>
          </cell>
          <cell r="C2799" t="str">
            <v xml:space="preserve">MES   </v>
          </cell>
          <cell r="D2799" t="str">
            <v>664,21</v>
          </cell>
        </row>
        <row r="2800">
          <cell r="A2800">
            <v>10778</v>
          </cell>
          <cell r="B2800" t="str">
            <v>LOCACAO DE CONTAINER 2,30 X 6,00 M, ALT. 2,50 M,  PARA SANITARIO,  COM 4 BACIAS, 8 CHUVEIROS,1 LAVATORIO E 1 MICTORIO</v>
          </cell>
          <cell r="C2800" t="str">
            <v xml:space="preserve">MES   </v>
          </cell>
          <cell r="D2800" t="str">
            <v>731,25</v>
          </cell>
        </row>
        <row r="2801">
          <cell r="A2801">
            <v>40339</v>
          </cell>
          <cell r="B2801" t="str">
            <v>LOCACAO DE CRUZETA PARA ESCORA METALICA</v>
          </cell>
          <cell r="C2801" t="str">
            <v xml:space="preserve">MES   </v>
          </cell>
          <cell r="D2801" t="str">
            <v>3,00</v>
          </cell>
        </row>
        <row r="2802">
          <cell r="A2802">
            <v>3355</v>
          </cell>
          <cell r="B2802" t="str">
            <v>LOCACAO DE ELEVADOR DE CARGA A CABO, CABINE SEMI FECHADA *2,0* X *1,5* X *2,0* M, CAPACIDADE DE CARGA 1000 KG, TORRE  *2,38* X *2,21* X 15 M, GUINCHO DE EMBREAGEM, FREIO DE SEGURANCA, LIMITADOR DE VELOCIDADE E CANCELA</v>
          </cell>
          <cell r="C2802" t="str">
            <v xml:space="preserve">H     </v>
          </cell>
          <cell r="D2802" t="str">
            <v>24,30</v>
          </cell>
        </row>
        <row r="2803">
          <cell r="A2803">
            <v>39814</v>
          </cell>
          <cell r="B2803" t="str">
            <v>LOCACAO DE ELEVADOR DE CREMALHEIRA CABINE SIMPLES FECHADA 1,5 X 2,5 X 2,35 M (UMA POR TORRE), CAPACIDADE DE CARGA *1200* KG (15 PESSOAS), TORRE DE 24 M (16 MODULOS), 16 PARADAS, FREIO DE SEGURANCA, LIMITADOR DE CARGA</v>
          </cell>
          <cell r="C2803" t="str">
            <v xml:space="preserve">H     </v>
          </cell>
          <cell r="D2803" t="str">
            <v>45,56</v>
          </cell>
        </row>
        <row r="2804">
          <cell r="A2804">
            <v>10749</v>
          </cell>
          <cell r="B2804" t="str">
            <v>LOCACAO DE ESCORA METALICA TELESCOPICA, COM ALTURA REGULAVEL DE *1,80* A *3,20* M, COM CAPACIDADE DE CARGA DE NO MINIMO 1000 KGF (10 KN), INCLUSO TRIPE E FORCADO</v>
          </cell>
          <cell r="C2804" t="str">
            <v xml:space="preserve">MES   </v>
          </cell>
          <cell r="D2804" t="str">
            <v>5,49</v>
          </cell>
        </row>
        <row r="2805">
          <cell r="A2805">
            <v>40290</v>
          </cell>
          <cell r="B2805" t="str">
            <v>LOCACAO DE FORMA PLASTICA PARA LAJE NERVURADA, DIMENSOES *60* X *60* X *16* CM</v>
          </cell>
          <cell r="C2805" t="str">
            <v xml:space="preserve">MES   </v>
          </cell>
          <cell r="D2805" t="str">
            <v>7,92</v>
          </cell>
        </row>
        <row r="2806">
          <cell r="A2806">
            <v>3346</v>
          </cell>
          <cell r="B2806" t="str">
            <v>LOCACAO DE GRUPO GERADOR *80 A 125* KVA, MOTOR DIESEL, REBOCAVEL, ACIONAMENTO MANUAL</v>
          </cell>
          <cell r="C2806" t="str">
            <v xml:space="preserve">H     </v>
          </cell>
          <cell r="D2806" t="str">
            <v>13,50</v>
          </cell>
        </row>
        <row r="2807">
          <cell r="A2807">
            <v>3348</v>
          </cell>
          <cell r="B2807" t="str">
            <v>LOCACAO DE GRUPO GERADOR ACIMA DE * 125 ATE 180* KVA, MOTOR DIESEL, REBOCAVEL, ACIONAMENTO MANUAL</v>
          </cell>
          <cell r="C2807" t="str">
            <v xml:space="preserve">H     </v>
          </cell>
          <cell r="D2807" t="str">
            <v>16,15</v>
          </cell>
        </row>
        <row r="2808">
          <cell r="A2808">
            <v>39833</v>
          </cell>
          <cell r="B2808" t="str">
            <v>LOCACAO DE GRUPO GERADOR DE *260* KVA, DIESEL REBOCAVEL, ACIONAMENTO MANUAL</v>
          </cell>
          <cell r="C2808" t="str">
            <v xml:space="preserve">H     </v>
          </cell>
          <cell r="D2808" t="str">
            <v>22,12</v>
          </cell>
        </row>
        <row r="2809">
          <cell r="A2809">
            <v>7252</v>
          </cell>
          <cell r="B2809" t="str">
            <v>LOCACAO DE NIVEL OPTICO, COM PRECISAO DE 0,7 MM, AUMENTO DE 32X</v>
          </cell>
          <cell r="C2809" t="str">
            <v xml:space="preserve">H     </v>
          </cell>
          <cell r="D2809" t="str">
            <v>2,25</v>
          </cell>
        </row>
        <row r="2810">
          <cell r="A2810">
            <v>4778</v>
          </cell>
          <cell r="B2810" t="str">
            <v>LOCACAO DE PERFURATRIZ PNEUMATICA DE PESO MEDIO, * 18 * KG, PARA ROCHA</v>
          </cell>
          <cell r="C2810" t="str">
            <v xml:space="preserve">H     </v>
          </cell>
          <cell r="D2810" t="str">
            <v>2,70</v>
          </cell>
        </row>
        <row r="2811">
          <cell r="A2811">
            <v>4780</v>
          </cell>
          <cell r="B2811" t="str">
            <v>LOCACAO DE PERFURATRIZ PNEUMATICA DE PESO MEDIO, * 24 * KG, PARA ROCHA</v>
          </cell>
          <cell r="C2811" t="str">
            <v xml:space="preserve">H     </v>
          </cell>
          <cell r="D2811" t="str">
            <v>2,92</v>
          </cell>
        </row>
        <row r="2812">
          <cell r="A2812">
            <v>10809</v>
          </cell>
          <cell r="B2812" t="str">
            <v>LOCACAO DE TALHA ELETRICA 3 T, VELOCIDADE  2,1 M / MIN, POTENCIA 1,3 KW</v>
          </cell>
          <cell r="C2812" t="str">
            <v xml:space="preserve">H     </v>
          </cell>
          <cell r="D2812" t="str">
            <v>1,24</v>
          </cell>
        </row>
        <row r="2813">
          <cell r="A2813">
            <v>10811</v>
          </cell>
          <cell r="B2813" t="str">
            <v>LOCACAO DE TALHA MANUAL DE CORRENTE, CAPACIDADE DE 2 T COM ELEVACAO DE 3 M</v>
          </cell>
          <cell r="C2813" t="str">
            <v xml:space="preserve">H     </v>
          </cell>
          <cell r="D2813" t="str">
            <v>1,06</v>
          </cell>
        </row>
        <row r="2814">
          <cell r="A2814">
            <v>7247</v>
          </cell>
          <cell r="B2814" t="str">
            <v>LOCACAO DE TEODOLITO ELETRONICO, PRECISAO ANGULAR DE 5 A 7 SEGUNDOS, INCLUINDO TRIPE</v>
          </cell>
          <cell r="C2814" t="str">
            <v xml:space="preserve">H     </v>
          </cell>
          <cell r="D2814" t="str">
            <v>2,25</v>
          </cell>
        </row>
        <row r="2815">
          <cell r="A2815">
            <v>40291</v>
          </cell>
          <cell r="B2815" t="str">
            <v>LOCACAO DE TORRE METALICA COMPLETA PARA UMA CARGA DE 8 TF (80 KN)  E PE DIREITO DE 6 M, INCLUINDO MODULOS , DIAGONAIS, SAPATAS E FORCADOS</v>
          </cell>
          <cell r="C2815" t="str">
            <v xml:space="preserve">MES   </v>
          </cell>
          <cell r="D2815" t="str">
            <v>418,61</v>
          </cell>
        </row>
        <row r="2816">
          <cell r="A2816">
            <v>40275</v>
          </cell>
          <cell r="B2816" t="str">
            <v>LOCACAO DE VIGA SANDUICHE METALICA VAZADA PARA TRAVAMENTO DE PILARES, ALTURA DE *8* CM, LARGURA DE *6* CM E EXTENSAO DE 2 M</v>
          </cell>
          <cell r="C2816" t="str">
            <v xml:space="preserve">MES   </v>
          </cell>
          <cell r="D2816" t="str">
            <v>12,00</v>
          </cell>
        </row>
        <row r="2817">
          <cell r="A2817">
            <v>42408</v>
          </cell>
          <cell r="B2817" t="str">
            <v>LONA PLASTICA EXTRA FORTE PRETA, E = 200 MICRA</v>
          </cell>
          <cell r="C2817" t="str">
            <v xml:space="preserve">M2    </v>
          </cell>
          <cell r="D2817" t="str">
            <v>1,72</v>
          </cell>
        </row>
        <row r="2818">
          <cell r="A2818">
            <v>3777</v>
          </cell>
          <cell r="B2818" t="str">
            <v>LONA PLASTICA PESADA PRETA, E = 150 MICRA</v>
          </cell>
          <cell r="C2818" t="str">
            <v xml:space="preserve">M2    </v>
          </cell>
          <cell r="D2818" t="str">
            <v>1,24</v>
          </cell>
        </row>
        <row r="2819">
          <cell r="A2819">
            <v>3798</v>
          </cell>
          <cell r="B2819" t="str">
            <v>LUMINARIA ABERTA P/ ILUMINACAO PUBLICA, TIPO X-57 PETERCO OU EQUIV</v>
          </cell>
          <cell r="C2819" t="str">
            <v xml:space="preserve">UN    </v>
          </cell>
          <cell r="D2819" t="str">
            <v>64,97</v>
          </cell>
        </row>
        <row r="2820">
          <cell r="A2820">
            <v>38769</v>
          </cell>
          <cell r="B2820" t="str">
            <v>LUMINARIA ARANDELA TIPO MEIA-LUA COM VIDRO FOSCO *30 X 15* CM, PARA 1 LAMPADA, BASE E27, POTENCIA MAXIMA 40/60 W (NAO INCLUI LAMPADA)</v>
          </cell>
          <cell r="C2820" t="str">
            <v xml:space="preserve">UN    </v>
          </cell>
          <cell r="D2820" t="str">
            <v>50,74</v>
          </cell>
        </row>
        <row r="2821">
          <cell r="A2821">
            <v>39510</v>
          </cell>
          <cell r="B2821" t="str">
            <v>LUMINARIA DE EMBUTIR EM CHAPA DE ACO PARA 2 LAMPADAS FLUORESCENTES DE 14 W COM REFLETOR E ALETAS EM ALUMINIO, COMPLETA (INCLUI REATOR E LAMPADAS)</v>
          </cell>
          <cell r="C2821" t="str">
            <v xml:space="preserve">UN    </v>
          </cell>
          <cell r="D2821" t="str">
            <v>205,36</v>
          </cell>
        </row>
        <row r="2822">
          <cell r="A2822">
            <v>38776</v>
          </cell>
          <cell r="B2822" t="str">
            <v>LUMINARIA DE EMBUTIR EM CHAPA DE ACO PARA 4 LAMPADAS FLUORESCENTES DE 14 W *60 X 60 CM* ALETADA (NAO INCLUI REATOR E LAMPADAS)</v>
          </cell>
          <cell r="C2822" t="str">
            <v xml:space="preserve">UN    </v>
          </cell>
          <cell r="D2822" t="str">
            <v>217,94</v>
          </cell>
        </row>
        <row r="2823">
          <cell r="A2823">
            <v>38774</v>
          </cell>
          <cell r="B2823" t="str">
            <v>LUMINARIA DE EMERGENCIA 30 LEDS, POTENCIA 2 W, BATERIA DE LITIO, AUTONOMIA DE 6 HORAS</v>
          </cell>
          <cell r="C2823" t="str">
            <v xml:space="preserve">UN    </v>
          </cell>
          <cell r="D2823" t="str">
            <v>22,53</v>
          </cell>
        </row>
        <row r="2824">
          <cell r="A2824">
            <v>42247</v>
          </cell>
          <cell r="B2824" t="str">
            <v>LUMINARIA DE LED PARA ILUMINACAO PUBLICA, DE 138 W ATE 180 W, INVOLUCRO EM ALUMINIO OU ACO INOX</v>
          </cell>
          <cell r="C2824" t="str">
            <v xml:space="preserve">UN    </v>
          </cell>
          <cell r="D2824" t="str">
            <v>769,17</v>
          </cell>
        </row>
        <row r="2825">
          <cell r="A2825">
            <v>42248</v>
          </cell>
          <cell r="B2825" t="str">
            <v>LUMINARIA DE LED PARA ILUMINACAO PUBLICA, DE 181 W ATE 239 W, INVOLUCRO EM ALUMINIO OU ACO INOX</v>
          </cell>
          <cell r="C2825" t="str">
            <v xml:space="preserve">UN    </v>
          </cell>
          <cell r="D2825" t="str">
            <v>893,44</v>
          </cell>
        </row>
        <row r="2826">
          <cell r="A2826">
            <v>42249</v>
          </cell>
          <cell r="B2826" t="str">
            <v>LUMINARIA DE LED PARA ILUMINACAO PUBLICA, DE 240 W ATE 350 W, INVOLUCRO EM ALUMINIO OU ACO INOX</v>
          </cell>
          <cell r="C2826" t="str">
            <v xml:space="preserve">UN    </v>
          </cell>
          <cell r="D2826" t="str">
            <v>1.480,12</v>
          </cell>
        </row>
        <row r="2827">
          <cell r="A2827">
            <v>42244</v>
          </cell>
          <cell r="B2827" t="str">
            <v>LUMINARIA DE LED PARA ILUMINACAO PUBLICA, DE 33 W ATE 50 W, INVOLUCRO EM ALUMINIO OU ACO INOX</v>
          </cell>
          <cell r="C2827" t="str">
            <v xml:space="preserve">UN    </v>
          </cell>
          <cell r="D2827" t="str">
            <v>231,15</v>
          </cell>
        </row>
        <row r="2828">
          <cell r="A2828">
            <v>42245</v>
          </cell>
          <cell r="B2828" t="str">
            <v>LUMINARIA DE LED PARA ILUMINACAO PUBLICA, DE 51 W ATE 67 W, INVOLUCRO EM ALUMINIO OU ACO INOX</v>
          </cell>
          <cell r="C2828" t="str">
            <v xml:space="preserve">UN    </v>
          </cell>
          <cell r="D2828" t="str">
            <v>426,54</v>
          </cell>
        </row>
        <row r="2829">
          <cell r="A2829">
            <v>42246</v>
          </cell>
          <cell r="B2829" t="str">
            <v>LUMINARIA DE LED PARA ILUMINACAO PUBLICA, DE 68 W ATE 97 W, INVOLUCRO EM ALUMINIO OU ACO INOX</v>
          </cell>
          <cell r="C2829" t="str">
            <v xml:space="preserve">UN    </v>
          </cell>
          <cell r="D2829" t="str">
            <v>472,16</v>
          </cell>
        </row>
        <row r="2830">
          <cell r="A2830">
            <v>42243</v>
          </cell>
          <cell r="B2830" t="str">
            <v>LUMINARIA DE LED PARA ILUMINACAO PUBLICA, DE 98 W ATE 137 W, INVOLUCRO EM ALUMINIO OU ACO INOX</v>
          </cell>
          <cell r="C2830" t="str">
            <v xml:space="preserve">UN    </v>
          </cell>
          <cell r="D2830" t="str">
            <v>569,34</v>
          </cell>
        </row>
        <row r="2831">
          <cell r="A2831">
            <v>38889</v>
          </cell>
          <cell r="B2831" t="str">
            <v>LUMINARIA DE SOBREPOR EM CHAPA DE ACO COM ALETAS PLASTICAS, PARA 1 LAMPADA, BASE E27, POTENCIA MAXIMA 40/60 W (NAO INCLUI LAMPADA)</v>
          </cell>
          <cell r="C2831" t="str">
            <v xml:space="preserve">UN    </v>
          </cell>
          <cell r="D2831" t="str">
            <v>38,89</v>
          </cell>
        </row>
        <row r="2832">
          <cell r="A2832">
            <v>38784</v>
          </cell>
          <cell r="B2832" t="str">
            <v>LUMINARIA DE SOBREPOR EM CHAPA DE ACO COM ALETAS PLASTICAS, PARA 2 LAMPADAS, BASE E27, POTENCIA MAXIMA 40/60 W (NAO INCLUI LAMPADAS)</v>
          </cell>
          <cell r="C2832" t="str">
            <v xml:space="preserve">UN    </v>
          </cell>
          <cell r="D2832" t="str">
            <v>52,03</v>
          </cell>
        </row>
        <row r="2833">
          <cell r="A2833">
            <v>3788</v>
          </cell>
          <cell r="B2833" t="str">
            <v>LUMINARIA DE SOBREPOR EM CHAPA DE ACO PARA 1 LAMPADA FLUORESCENTE DE *18* W, ALETADA, COMPLETA (LAMPADA E REATOR INCLUSOS)</v>
          </cell>
          <cell r="C2833" t="str">
            <v xml:space="preserve">UN    </v>
          </cell>
          <cell r="D2833" t="str">
            <v>54,22</v>
          </cell>
        </row>
        <row r="2834">
          <cell r="A2834">
            <v>12230</v>
          </cell>
          <cell r="B2834" t="str">
            <v>LUMINARIA DE SOBREPOR EM CHAPA DE ACO PARA 1 LAMPADA FLUORESCENTE DE *18* W, PERFIL COMERCIAL (NAO INCLUI REATOR E LAMPADA)</v>
          </cell>
          <cell r="C2834" t="str">
            <v xml:space="preserve">UN    </v>
          </cell>
          <cell r="D2834" t="str">
            <v>13,94</v>
          </cell>
        </row>
        <row r="2835">
          <cell r="A2835">
            <v>3780</v>
          </cell>
          <cell r="B2835" t="str">
            <v>LUMINARIA DE SOBREPOR EM CHAPA DE ACO PARA 1 LAMPADA FLUORESCENTE DE *36* W, ALETADA, COMPLETA (LAMPADA E REATOR INCLUSOS)</v>
          </cell>
          <cell r="C2835" t="str">
            <v xml:space="preserve">UN    </v>
          </cell>
          <cell r="D2835" t="str">
            <v>80,00</v>
          </cell>
        </row>
        <row r="2836">
          <cell r="A2836">
            <v>12231</v>
          </cell>
          <cell r="B2836" t="str">
            <v>LUMINARIA DE SOBREPOR EM CHAPA DE ACO PARA 1 LAMPADA FLUORESCENTE DE *36* W, PERFIL COMERCIAL (NAO INCLUI REATOR E LAMPADA)</v>
          </cell>
          <cell r="C2836" t="str">
            <v xml:space="preserve">UN    </v>
          </cell>
          <cell r="D2836" t="str">
            <v>23,19</v>
          </cell>
        </row>
        <row r="2837">
          <cell r="A2837">
            <v>3811</v>
          </cell>
          <cell r="B2837" t="str">
            <v>LUMINARIA DE SOBREPOR EM CHAPA DE ACO PARA 2 LAMPADAS FLUORESCENTES DE *18* W, ALETADA, COMPLETA (LAMPADAS E REATOR INCLUSOS)</v>
          </cell>
          <cell r="C2837" t="str">
            <v xml:space="preserve">UN    </v>
          </cell>
          <cell r="D2837" t="str">
            <v>75,14</v>
          </cell>
        </row>
        <row r="2838">
          <cell r="A2838">
            <v>12232</v>
          </cell>
          <cell r="B2838" t="str">
            <v>LUMINARIA DE SOBREPOR EM CHAPA DE ACO PARA 2 LAMPADAS FLUORESCENTES DE *18* W, PERFIL COMERCIAL (NAO INCLUI REATOR E LAMPADAS)</v>
          </cell>
          <cell r="C2838" t="str">
            <v xml:space="preserve">UN    </v>
          </cell>
          <cell r="D2838" t="str">
            <v>24,30</v>
          </cell>
        </row>
        <row r="2839">
          <cell r="A2839">
            <v>3799</v>
          </cell>
          <cell r="B2839" t="str">
            <v>LUMINARIA DE SOBREPOR EM CHAPA DE ACO PARA 2 LAMPADAS FLUORESCENTES DE *36* W, ALETADA, COMPLETA (LAMPADAS E REATOR INCLUSOS)</v>
          </cell>
          <cell r="C2839" t="str">
            <v xml:space="preserve">UN    </v>
          </cell>
          <cell r="D2839" t="str">
            <v>106,27</v>
          </cell>
        </row>
        <row r="2840">
          <cell r="A2840">
            <v>12239</v>
          </cell>
          <cell r="B2840" t="str">
            <v>LUMINARIA DE SOBREPOR EM CHAPA DE ACO PARA 2 LAMPADAS FLUORESCENTES DE *36* W, PERFIL COMERCIAL (NAO INCLUI REATOR E LAMPADAS)</v>
          </cell>
          <cell r="C2840" t="str">
            <v xml:space="preserve">UN    </v>
          </cell>
          <cell r="D2840" t="str">
            <v>31,81</v>
          </cell>
        </row>
        <row r="2841">
          <cell r="A2841">
            <v>38773</v>
          </cell>
          <cell r="B2841" t="str">
            <v>LUMINARIA DE TETO PLAFON/PLAFONIER EM PLASTICO COM BASE E27, POTENCIA MAXIMA 60 W (NAO INCLUI LAMPADA)</v>
          </cell>
          <cell r="C2841" t="str">
            <v xml:space="preserve">UN    </v>
          </cell>
          <cell r="D2841" t="str">
            <v>5,10</v>
          </cell>
        </row>
        <row r="2842">
          <cell r="A2842">
            <v>12271</v>
          </cell>
          <cell r="B2842" t="str">
            <v>LUMINARIA DUPLA P/SINALIZACAO, TIPO WETZEL AS-2/110 OU EQUIV</v>
          </cell>
          <cell r="C2842" t="str">
            <v xml:space="preserve">UN    </v>
          </cell>
          <cell r="D2842" t="str">
            <v>284,54</v>
          </cell>
        </row>
        <row r="2843">
          <cell r="A2843">
            <v>38785</v>
          </cell>
          <cell r="B2843" t="str">
            <v>LUMINARIA HERMETICA IP-65 PARA 2 DUAS LAMPADAS DE 14/16/18/20 W (NAO INCLUI REATOR E LAMPADAS)</v>
          </cell>
          <cell r="C2843" t="str">
            <v xml:space="preserve">UN    </v>
          </cell>
          <cell r="D2843" t="str">
            <v>134,71</v>
          </cell>
        </row>
        <row r="2844">
          <cell r="A2844">
            <v>38786</v>
          </cell>
          <cell r="B2844" t="str">
            <v>LUMINARIA HERMETICA IP-65 PARA 2 DUAS LAMPADAS DE 28/32/36/40 W (NAO INCLUI REATOR E LAMPADAS)</v>
          </cell>
          <cell r="C2844" t="str">
            <v xml:space="preserve">UN    </v>
          </cell>
          <cell r="D2844" t="str">
            <v>165,94</v>
          </cell>
        </row>
        <row r="2845">
          <cell r="A2845">
            <v>39385</v>
          </cell>
          <cell r="B2845" t="str">
            <v>LUMINARIA LED PLAFON REDONDO DE SOBREPOR BIVOLT 12/13 W,  D = *17* CM</v>
          </cell>
          <cell r="C2845" t="str">
            <v xml:space="preserve">UN    </v>
          </cell>
          <cell r="D2845" t="str">
            <v>20,61</v>
          </cell>
        </row>
        <row r="2846">
          <cell r="A2846">
            <v>39389</v>
          </cell>
          <cell r="B2846" t="str">
            <v>LUMINARIA LED REFLETOR RETANGULAR BIVOLT, LUZ BRANCA, 10 W</v>
          </cell>
          <cell r="C2846" t="str">
            <v xml:space="preserve">UN    </v>
          </cell>
          <cell r="D2846" t="str">
            <v>22,36</v>
          </cell>
        </row>
        <row r="2847">
          <cell r="A2847">
            <v>39390</v>
          </cell>
          <cell r="B2847" t="str">
            <v>LUMINARIA LED REFLETOR RETANGULAR BIVOLT, LUZ BRANCA, 30 W</v>
          </cell>
          <cell r="C2847" t="str">
            <v xml:space="preserve">UN    </v>
          </cell>
          <cell r="D2847" t="str">
            <v>46,87</v>
          </cell>
        </row>
        <row r="2848">
          <cell r="A2848">
            <v>39391</v>
          </cell>
          <cell r="B2848" t="str">
            <v>LUMINARIA LED REFLETOR RETANGULAR BIVOLT, LUZ BRANCA, 50 W</v>
          </cell>
          <cell r="C2848" t="str">
            <v xml:space="preserve">UN    </v>
          </cell>
          <cell r="D2848" t="str">
            <v>52,63</v>
          </cell>
        </row>
        <row r="2849">
          <cell r="A2849">
            <v>3803</v>
          </cell>
          <cell r="B2849" t="str">
            <v>LUMINARIA PLAFON REDONDO COM VIDRO FOSCO DIAMETRO *25* CM, PARA 1 LAMPADA, BASE E27, POTENCIA MAXIMA 40/60 W (NAO INCLUI LAMPADA)</v>
          </cell>
          <cell r="C2849" t="str">
            <v xml:space="preserve">UN    </v>
          </cell>
          <cell r="D2849" t="str">
            <v>48,11</v>
          </cell>
        </row>
        <row r="2850">
          <cell r="A2850">
            <v>38770</v>
          </cell>
          <cell r="B2850" t="str">
            <v>LUMINARIA PLAFON REDONDO COM VIDRO FOSCO DIAMETRO *30* CM, PARA 2 LAMPADAS, BASE E27, POTENCIA MAXIMA 40/60 W (NAO INCLUI LAMPADAS)</v>
          </cell>
          <cell r="C2850" t="str">
            <v xml:space="preserve">UN    </v>
          </cell>
          <cell r="D2850" t="str">
            <v>55,71</v>
          </cell>
        </row>
        <row r="2851">
          <cell r="A2851">
            <v>12267</v>
          </cell>
          <cell r="B2851" t="str">
            <v>LUMINARIA PROVA DE TEMPO PETERCO Y.31/1</v>
          </cell>
          <cell r="C2851" t="str">
            <v xml:space="preserve">UN    </v>
          </cell>
          <cell r="D2851" t="str">
            <v>163,26</v>
          </cell>
        </row>
        <row r="2852">
          <cell r="A2852">
            <v>43265</v>
          </cell>
          <cell r="B2852" t="str">
            <v>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v>
          </cell>
          <cell r="C2852" t="str">
            <v xml:space="preserve">UN    </v>
          </cell>
          <cell r="D2852" t="str">
            <v>64,45</v>
          </cell>
        </row>
        <row r="2853">
          <cell r="A2853">
            <v>12266</v>
          </cell>
          <cell r="B2853" t="str">
            <v>LUMINARIA SPOT DE SOBREPOR EM ALUMINIO COM ALETA PLASTICA PARA 1 LAMPADA, BASE E27, POTENCIA MAXIMA 40/60 W (NAO INCLUI LAMPADA)</v>
          </cell>
          <cell r="C2853" t="str">
            <v xml:space="preserve">UN    </v>
          </cell>
          <cell r="D2853" t="str">
            <v>83,56</v>
          </cell>
        </row>
        <row r="2854">
          <cell r="A2854">
            <v>39378</v>
          </cell>
          <cell r="B2854" t="str">
            <v>LUMINARIA SPOT DE SOBREPOR EM ALUMINIO COM ALETA PLASTICA PARA 2 LAMPADAS, BASE E27, POTENCIA MAXIMA 40/60 W (NAO INCLUI LAMPADA)</v>
          </cell>
          <cell r="C2854" t="str">
            <v xml:space="preserve">UN    </v>
          </cell>
          <cell r="D2854" t="str">
            <v>59,24</v>
          </cell>
        </row>
        <row r="2855">
          <cell r="A2855">
            <v>43543</v>
          </cell>
          <cell r="B2855" t="str">
            <v>LUMINARIA TIPO TARTARUGA A PROVA DE TEMPO, GASES, VAPOR E PO, EM ALUMINIO, COM GRADE, BASE E27, POTENCIA MAXIMA 100 W - REF Y 25/1 (NAO INCLUI LAMPADA)</v>
          </cell>
          <cell r="C2855" t="str">
            <v xml:space="preserve">UN    </v>
          </cell>
          <cell r="D2855" t="str">
            <v>123,42</v>
          </cell>
        </row>
        <row r="2856">
          <cell r="A2856">
            <v>38775</v>
          </cell>
          <cell r="B2856" t="str">
            <v>LUMINARIA TIPO TARTARUGA PARA AREA EXTERNA EM ALUMINIO, COM GRADE, PARA 1 LAMPADA, BASE E27, POTENCIA MAXIMA 40/60 W (NAO INCLUI LAMPADA)</v>
          </cell>
          <cell r="C2856" t="str">
            <v xml:space="preserve">UN    </v>
          </cell>
          <cell r="D2856" t="str">
            <v>62,81</v>
          </cell>
        </row>
        <row r="2857">
          <cell r="A2857">
            <v>21119</v>
          </cell>
          <cell r="B2857" t="str">
            <v>LUVA CPVC, SOLDAVEL, 15 MM, PARA AGUA QUENTE PREDIAL</v>
          </cell>
          <cell r="C2857" t="str">
            <v xml:space="preserve">UN    </v>
          </cell>
          <cell r="D2857" t="str">
            <v>1,67</v>
          </cell>
        </row>
        <row r="2858">
          <cell r="A2858">
            <v>37974</v>
          </cell>
          <cell r="B2858" t="str">
            <v>LUVA CPVC, SOLDAVEL, 22 MM, PARA AGUA QUENTE PREDIAL</v>
          </cell>
          <cell r="C2858" t="str">
            <v xml:space="preserve">UN    </v>
          </cell>
          <cell r="D2858" t="str">
            <v>2,48</v>
          </cell>
        </row>
        <row r="2859">
          <cell r="A2859">
            <v>37975</v>
          </cell>
          <cell r="B2859" t="str">
            <v>LUVA CPVC, SOLDAVEL, 28 MM, PARA AGUA QUENTE PREDIAL</v>
          </cell>
          <cell r="C2859" t="str">
            <v xml:space="preserve">UN    </v>
          </cell>
          <cell r="D2859" t="str">
            <v>5,05</v>
          </cell>
        </row>
        <row r="2860">
          <cell r="A2860">
            <v>37976</v>
          </cell>
          <cell r="B2860" t="str">
            <v>LUVA CPVC, SOLDAVEL, 35 MM, PARA AGUA QUENTE PREDIAL</v>
          </cell>
          <cell r="C2860" t="str">
            <v xml:space="preserve">UN    </v>
          </cell>
          <cell r="D2860" t="str">
            <v>10,36</v>
          </cell>
        </row>
        <row r="2861">
          <cell r="A2861">
            <v>37977</v>
          </cell>
          <cell r="B2861" t="str">
            <v>LUVA CPVC, SOLDAVEL, 42 MM, PARA AGUA QUENTE PREDIAL</v>
          </cell>
          <cell r="C2861" t="str">
            <v xml:space="preserve">UN    </v>
          </cell>
          <cell r="D2861" t="str">
            <v>14,25</v>
          </cell>
        </row>
        <row r="2862">
          <cell r="A2862">
            <v>37978</v>
          </cell>
          <cell r="B2862" t="str">
            <v>LUVA CPVC, SOLDAVEL, 54 MM, PARA AGUA QUENTE PREDIAL</v>
          </cell>
          <cell r="C2862" t="str">
            <v xml:space="preserve">UN    </v>
          </cell>
          <cell r="D2862" t="str">
            <v>28,88</v>
          </cell>
        </row>
        <row r="2863">
          <cell r="A2863">
            <v>37979</v>
          </cell>
          <cell r="B2863" t="str">
            <v>LUVA CPVC, SOLDAVEL, 73 MM, PARA AGUA QUENTE PREDIAL</v>
          </cell>
          <cell r="C2863" t="str">
            <v xml:space="preserve">UN    </v>
          </cell>
          <cell r="D2863" t="str">
            <v>124,08</v>
          </cell>
        </row>
        <row r="2864">
          <cell r="A2864">
            <v>37980</v>
          </cell>
          <cell r="B2864" t="str">
            <v>LUVA CPVC, SOLDAVEL, 89 MM, PARA AGUA QUENTE PREDIAL</v>
          </cell>
          <cell r="C2864" t="str">
            <v xml:space="preserve">UN    </v>
          </cell>
          <cell r="D2864" t="str">
            <v>139,45</v>
          </cell>
        </row>
        <row r="2865">
          <cell r="A2865">
            <v>36147</v>
          </cell>
          <cell r="B2865" t="str">
            <v>LUVA DE BORRACHA ISOLANTE PARA ALTA TENSAO, RESISTENTE A OZONIO, TENSAO DE ENSAIO 2,5 KV (PAR)</v>
          </cell>
          <cell r="C2865" t="str">
            <v xml:space="preserve">PAR   </v>
          </cell>
          <cell r="D2865" t="str">
            <v>336,39</v>
          </cell>
        </row>
        <row r="2866">
          <cell r="A2866">
            <v>12731</v>
          </cell>
          <cell r="B2866" t="str">
            <v>LUVA DE COBRE (REF 600) SEM ANEL DE SOLDA, BOLSA X BOLSA, 104 MM</v>
          </cell>
          <cell r="C2866" t="str">
            <v xml:space="preserve">UN    </v>
          </cell>
          <cell r="D2866" t="str">
            <v>329,03</v>
          </cell>
        </row>
        <row r="2867">
          <cell r="A2867">
            <v>12723</v>
          </cell>
          <cell r="B2867" t="str">
            <v>LUVA DE COBRE (REF 600) SEM ANEL DE SOLDA, BOLSA X BOLSA, 15 MM</v>
          </cell>
          <cell r="C2867" t="str">
            <v xml:space="preserve">UN    </v>
          </cell>
          <cell r="D2867" t="str">
            <v>2,55</v>
          </cell>
        </row>
        <row r="2868">
          <cell r="A2868">
            <v>12724</v>
          </cell>
          <cell r="B2868" t="str">
            <v>LUVA DE COBRE (REF 600) SEM ANEL DE SOLDA, BOLSA X BOLSA, 22 MM</v>
          </cell>
          <cell r="C2868" t="str">
            <v xml:space="preserve">UN    </v>
          </cell>
          <cell r="D2868" t="str">
            <v>4,90</v>
          </cell>
        </row>
        <row r="2869">
          <cell r="A2869">
            <v>12725</v>
          </cell>
          <cell r="B2869" t="str">
            <v>LUVA DE COBRE (REF 600) SEM ANEL DE SOLDA, BOLSA X BOLSA, 28 MM</v>
          </cell>
          <cell r="C2869" t="str">
            <v xml:space="preserve">UN    </v>
          </cell>
          <cell r="D2869" t="str">
            <v>9,83</v>
          </cell>
        </row>
        <row r="2870">
          <cell r="A2870">
            <v>12726</v>
          </cell>
          <cell r="B2870" t="str">
            <v>LUVA DE COBRE (REF 600) SEM ANEL DE SOLDA, BOLSA X BOLSA, 35 MM</v>
          </cell>
          <cell r="C2870" t="str">
            <v xml:space="preserve">UN    </v>
          </cell>
          <cell r="D2870" t="str">
            <v>21,71</v>
          </cell>
        </row>
        <row r="2871">
          <cell r="A2871">
            <v>12727</v>
          </cell>
          <cell r="B2871" t="str">
            <v>LUVA DE COBRE (REF 600) SEM ANEL DE SOLDA, BOLSA X BOLSA, 42 MM</v>
          </cell>
          <cell r="C2871" t="str">
            <v xml:space="preserve">UN    </v>
          </cell>
          <cell r="D2871" t="str">
            <v>27,53</v>
          </cell>
        </row>
        <row r="2872">
          <cell r="A2872">
            <v>12728</v>
          </cell>
          <cell r="B2872" t="str">
            <v>LUVA DE COBRE (REF 600) SEM ANEL DE SOLDA, BOLSA X BOLSA, 54 MM</v>
          </cell>
          <cell r="C2872" t="str">
            <v xml:space="preserve">UN    </v>
          </cell>
          <cell r="D2872" t="str">
            <v>44,96</v>
          </cell>
        </row>
        <row r="2873">
          <cell r="A2873">
            <v>12729</v>
          </cell>
          <cell r="B2873" t="str">
            <v>LUVA DE COBRE (REF 600) SEM ANEL DE SOLDA, BOLSA X BOLSA, 66 MM</v>
          </cell>
          <cell r="C2873" t="str">
            <v xml:space="preserve">UN    </v>
          </cell>
          <cell r="D2873" t="str">
            <v>147,38</v>
          </cell>
        </row>
        <row r="2874">
          <cell r="A2874">
            <v>12730</v>
          </cell>
          <cell r="B2874" t="str">
            <v>LUVA DE COBRE (REF 600) SEM ANEL DE SOLDA, BOLSA X BOLSA, 79 MM</v>
          </cell>
          <cell r="C2874" t="str">
            <v xml:space="preserve">UN    </v>
          </cell>
          <cell r="D2874" t="str">
            <v>225,65</v>
          </cell>
        </row>
        <row r="2875">
          <cell r="A2875">
            <v>3840</v>
          </cell>
          <cell r="B2875" t="str">
            <v>LUVA DE CORRER DEFOFO, PVC, JE, DN 100 MM</v>
          </cell>
          <cell r="C2875" t="str">
            <v xml:space="preserve">UN    </v>
          </cell>
          <cell r="D2875" t="str">
            <v>60,45</v>
          </cell>
        </row>
        <row r="2876">
          <cell r="A2876">
            <v>3838</v>
          </cell>
          <cell r="B2876" t="str">
            <v>LUVA DE CORRER DEFOFO, PVC, JE, DN 150 MM</v>
          </cell>
          <cell r="C2876" t="str">
            <v xml:space="preserve">UN    </v>
          </cell>
          <cell r="D2876" t="str">
            <v>133,43</v>
          </cell>
        </row>
        <row r="2877">
          <cell r="A2877">
            <v>3844</v>
          </cell>
          <cell r="B2877" t="str">
            <v>LUVA DE CORRER DEFOFO, PVC, JE, DN 200 MM</v>
          </cell>
          <cell r="C2877" t="str">
            <v xml:space="preserve">UN    </v>
          </cell>
          <cell r="D2877" t="str">
            <v>237,99</v>
          </cell>
        </row>
        <row r="2878">
          <cell r="A2878">
            <v>3839</v>
          </cell>
          <cell r="B2878" t="str">
            <v>LUVA DE CORRER DEFOFO, PVC, JE, DN 250 MM</v>
          </cell>
          <cell r="C2878" t="str">
            <v xml:space="preserve">UN    </v>
          </cell>
          <cell r="D2878" t="str">
            <v>433,50</v>
          </cell>
        </row>
        <row r="2879">
          <cell r="A2879">
            <v>3843</v>
          </cell>
          <cell r="B2879" t="str">
            <v>LUVA DE CORRER DEFOFO, PVC, JE, DN 300 MM</v>
          </cell>
          <cell r="C2879" t="str">
            <v xml:space="preserve">UN    </v>
          </cell>
          <cell r="D2879" t="str">
            <v>594,98</v>
          </cell>
        </row>
        <row r="2880">
          <cell r="A2880">
            <v>3900</v>
          </cell>
          <cell r="B2880" t="str">
            <v>LUVA DE CORRER PARA TUBO ROSCAVEL, PVC, 1 1/2", PARA AGUA FRIA PREDIAL</v>
          </cell>
          <cell r="C2880" t="str">
            <v xml:space="preserve">UN    </v>
          </cell>
          <cell r="D2880" t="str">
            <v>43,14</v>
          </cell>
        </row>
        <row r="2881">
          <cell r="A2881">
            <v>3846</v>
          </cell>
          <cell r="B2881" t="str">
            <v>LUVA DE CORRER PARA TUBO ROSCAVEL, PVC, 1/2", PARA AGUA FRIA PREDIAL</v>
          </cell>
          <cell r="C2881" t="str">
            <v xml:space="preserve">UN    </v>
          </cell>
          <cell r="D2881" t="str">
            <v>13,60</v>
          </cell>
        </row>
        <row r="2882">
          <cell r="A2882">
            <v>3886</v>
          </cell>
          <cell r="B2882" t="str">
            <v>LUVA DE CORRER PARA TUBO ROSCAVEL, PVC, 3/4", PARA AGUA FRIA PREDIAL</v>
          </cell>
          <cell r="C2882" t="str">
            <v xml:space="preserve">UN    </v>
          </cell>
          <cell r="D2882" t="str">
            <v>14,32</v>
          </cell>
        </row>
        <row r="2883">
          <cell r="A2883">
            <v>3854</v>
          </cell>
          <cell r="B2883" t="str">
            <v>LUVA DE CORRER PARA TUBO SOLDAVEL, PVC, 20 MM, PARA AGUA FRIA PREDIAL</v>
          </cell>
          <cell r="C2883" t="str">
            <v xml:space="preserve">UN    </v>
          </cell>
          <cell r="D2883" t="str">
            <v>7,96</v>
          </cell>
        </row>
        <row r="2884">
          <cell r="A2884">
            <v>3873</v>
          </cell>
          <cell r="B2884" t="str">
            <v>LUVA DE CORRER PARA TUBO SOLDAVEL, PVC, 25 MM, PARA AGUA FRIA PREDIAL</v>
          </cell>
          <cell r="C2884" t="str">
            <v xml:space="preserve">UN    </v>
          </cell>
          <cell r="D2884" t="str">
            <v>10,53</v>
          </cell>
        </row>
        <row r="2885">
          <cell r="A2885">
            <v>38021</v>
          </cell>
          <cell r="B2885" t="str">
            <v>LUVA DE CORRER PARA TUBO SOLDAVEL, PVC, 32 MM, PARA AGUA FRIA PREDIAL</v>
          </cell>
          <cell r="C2885" t="str">
            <v xml:space="preserve">UN    </v>
          </cell>
          <cell r="D2885" t="str">
            <v>25,19</v>
          </cell>
        </row>
        <row r="2886">
          <cell r="A2886">
            <v>3847</v>
          </cell>
          <cell r="B2886" t="str">
            <v>LUVA DE CORRER PARA TUBO SOLDAVEL, PVC, 50 MM, PARA AGUA FRIA PREDIAL</v>
          </cell>
          <cell r="C2886" t="str">
            <v xml:space="preserve">UN    </v>
          </cell>
          <cell r="D2886" t="str">
            <v>28,59</v>
          </cell>
        </row>
        <row r="2887">
          <cell r="A2887">
            <v>38022</v>
          </cell>
          <cell r="B2887" t="str">
            <v>LUVA DE CORRER PARA TUBO SOLDAVEL, PVC, 60 MM, PARA AGUA FRIA PREDIAL</v>
          </cell>
          <cell r="C2887" t="str">
            <v xml:space="preserve">UN    </v>
          </cell>
          <cell r="D2887" t="str">
            <v>44,66</v>
          </cell>
        </row>
        <row r="2888">
          <cell r="A2888">
            <v>3833</v>
          </cell>
          <cell r="B2888" t="str">
            <v>LUVA DE CORRER PVC, JE, DN 100 MM, PARA REDE COLETORA DE ESGOTO (NBR 10569)</v>
          </cell>
          <cell r="C2888" t="str">
            <v xml:space="preserve">UN    </v>
          </cell>
          <cell r="D2888" t="str">
            <v>24,40</v>
          </cell>
        </row>
        <row r="2889">
          <cell r="A2889">
            <v>3835</v>
          </cell>
          <cell r="B2889" t="str">
            <v>LUVA DE CORRER PVC, JE, DN 150 MM, PARA REDE COLETORA DE ESGOTO (NBR 10569)</v>
          </cell>
          <cell r="C2889" t="str">
            <v xml:space="preserve">UN    </v>
          </cell>
          <cell r="D2889" t="str">
            <v>79,46</v>
          </cell>
        </row>
        <row r="2890">
          <cell r="A2890">
            <v>3836</v>
          </cell>
          <cell r="B2890" t="str">
            <v>LUVA DE CORRER PVC, JE, DN 200 MM, PARA REDE COLETORA DE ESGOTO (NBR 10569)</v>
          </cell>
          <cell r="C2890" t="str">
            <v xml:space="preserve">UN    </v>
          </cell>
          <cell r="D2890" t="str">
            <v>171,02</v>
          </cell>
        </row>
        <row r="2891">
          <cell r="A2891">
            <v>3830</v>
          </cell>
          <cell r="B2891" t="str">
            <v>LUVA DE CORRER PVC, JE, DN 250 MM, PARA REDE COLETORA DE ESGOTO (NBR 10569)</v>
          </cell>
          <cell r="C2891" t="str">
            <v xml:space="preserve">UN    </v>
          </cell>
          <cell r="D2891" t="str">
            <v>279,63</v>
          </cell>
        </row>
        <row r="2892">
          <cell r="A2892">
            <v>3831</v>
          </cell>
          <cell r="B2892" t="str">
            <v>LUVA DE CORRER PVC, JE, DN 300 MM, PARA REDE COLETORA DE ESGOTO (NBR 10569)</v>
          </cell>
          <cell r="C2892" t="str">
            <v xml:space="preserve">UN    </v>
          </cell>
          <cell r="D2892" t="str">
            <v>467,44</v>
          </cell>
        </row>
        <row r="2893">
          <cell r="A2893">
            <v>37981</v>
          </cell>
          <cell r="B2893" t="str">
            <v>LUVA DE CORRER, CPVC, SOLDAVEL, 15 MM, PARA AGUA QUENTE PREDIAL</v>
          </cell>
          <cell r="C2893" t="str">
            <v xml:space="preserve">UN    </v>
          </cell>
          <cell r="D2893" t="str">
            <v>5,69</v>
          </cell>
        </row>
        <row r="2894">
          <cell r="A2894">
            <v>37982</v>
          </cell>
          <cell r="B2894" t="str">
            <v>LUVA DE CORRER, CPVC, SOLDAVEL, 22 MM, PARA AGUA QUENTE PREDIAL</v>
          </cell>
          <cell r="C2894" t="str">
            <v xml:space="preserve">UN    </v>
          </cell>
          <cell r="D2894" t="str">
            <v>8,63</v>
          </cell>
        </row>
        <row r="2895">
          <cell r="A2895">
            <v>37983</v>
          </cell>
          <cell r="B2895" t="str">
            <v>LUVA DE CORRER, CPVC, SOLDAVEL, 28 MM, PARA AGUA QUENTE PREDIAL</v>
          </cell>
          <cell r="C2895" t="str">
            <v xml:space="preserve">UN    </v>
          </cell>
          <cell r="D2895" t="str">
            <v>12,09</v>
          </cell>
        </row>
        <row r="2896">
          <cell r="A2896">
            <v>37984</v>
          </cell>
          <cell r="B2896" t="str">
            <v>LUVA DE CORRER, CPVC, SOLDAVEL, 35 MM, PARA AGUA QUENTE PREDIAL</v>
          </cell>
          <cell r="C2896" t="str">
            <v xml:space="preserve">UN    </v>
          </cell>
          <cell r="D2896" t="str">
            <v>20,88</v>
          </cell>
        </row>
        <row r="2897">
          <cell r="A2897">
            <v>37985</v>
          </cell>
          <cell r="B2897" t="str">
            <v>LUVA DE CORRER, CPVC, SOLDAVEL, 42 MM, PARA AGUA QUENTE PREDIAL</v>
          </cell>
          <cell r="C2897" t="str">
            <v xml:space="preserve">UN    </v>
          </cell>
          <cell r="D2897" t="str">
            <v>29,24</v>
          </cell>
        </row>
        <row r="2898">
          <cell r="A2898">
            <v>3826</v>
          </cell>
          <cell r="B2898" t="str">
            <v>LUVA DE CORRER, PVC PBA, JE, DN 100 / DE 110 MM, PARA REDE AGUA (NBR 10351)</v>
          </cell>
          <cell r="C2898" t="str">
            <v xml:space="preserve">UN    </v>
          </cell>
          <cell r="D2898" t="str">
            <v>59,99</v>
          </cell>
        </row>
        <row r="2899">
          <cell r="A2899">
            <v>3825</v>
          </cell>
          <cell r="B2899" t="str">
            <v>LUVA DE CORRER, PVC PBA, JE, DN 50 / DE 60 MM, PARA REDE AGUA (NBR 10351)</v>
          </cell>
          <cell r="C2899" t="str">
            <v xml:space="preserve">UN    </v>
          </cell>
          <cell r="D2899" t="str">
            <v>17,25</v>
          </cell>
        </row>
        <row r="2900">
          <cell r="A2900">
            <v>3827</v>
          </cell>
          <cell r="B2900" t="str">
            <v>LUVA DE CORRER, PVC PBA, JE, DN 75 / DE 85 MM, PARA REDE AGUA (NBR 10351)</v>
          </cell>
          <cell r="C2900" t="str">
            <v xml:space="preserve">UN    </v>
          </cell>
          <cell r="D2900" t="str">
            <v>37,69</v>
          </cell>
        </row>
        <row r="2901">
          <cell r="A2901">
            <v>20165</v>
          </cell>
          <cell r="B2901" t="str">
            <v>LUVA DE CORRER, PVC SERIE R, 100 MM, PARA ESGOTO OU AGUAS PLUVIAIS PREDIAIS</v>
          </cell>
          <cell r="C2901" t="str">
            <v xml:space="preserve">UN    </v>
          </cell>
          <cell r="D2901" t="str">
            <v>25,32</v>
          </cell>
        </row>
        <row r="2902">
          <cell r="A2902">
            <v>20166</v>
          </cell>
          <cell r="B2902" t="str">
            <v>LUVA DE CORRER, PVC SERIE R, 150 MM, PARA ESGOTO OU AGUAS PLUVIAIS PREDIAIS</v>
          </cell>
          <cell r="C2902" t="str">
            <v xml:space="preserve">UN    </v>
          </cell>
          <cell r="D2902" t="str">
            <v>81,83</v>
          </cell>
        </row>
        <row r="2903">
          <cell r="A2903">
            <v>20164</v>
          </cell>
          <cell r="B2903" t="str">
            <v>LUVA DE CORRER, PVC SERIE R, 75 MM, PARA ESGOTO OU AGUAS PLUVIAIS PREDIAIS</v>
          </cell>
          <cell r="C2903" t="str">
            <v xml:space="preserve">UN    </v>
          </cell>
          <cell r="D2903" t="str">
            <v>13,37</v>
          </cell>
        </row>
        <row r="2904">
          <cell r="A2904">
            <v>3893</v>
          </cell>
          <cell r="B2904" t="str">
            <v>LUVA DE CORRER, PVC, DN 100 MM, PARA ESGOTO PREDIAL</v>
          </cell>
          <cell r="C2904" t="str">
            <v xml:space="preserve">UN    </v>
          </cell>
          <cell r="D2904" t="str">
            <v>16,59</v>
          </cell>
        </row>
        <row r="2905">
          <cell r="A2905">
            <v>3848</v>
          </cell>
          <cell r="B2905" t="str">
            <v>LUVA DE CORRER, PVC, DN 50 MM, PARA ESGOTO PREDIAL</v>
          </cell>
          <cell r="C2905" t="str">
            <v xml:space="preserve">UN    </v>
          </cell>
          <cell r="D2905" t="str">
            <v>10,08</v>
          </cell>
        </row>
        <row r="2906">
          <cell r="A2906">
            <v>3895</v>
          </cell>
          <cell r="B2906" t="str">
            <v>LUVA DE CORRER, PVC, DN 75 MM, PARA ESGOTO PREDIAL</v>
          </cell>
          <cell r="C2906" t="str">
            <v xml:space="preserve">UN    </v>
          </cell>
          <cell r="D2906" t="str">
            <v>10,97</v>
          </cell>
        </row>
        <row r="2907">
          <cell r="A2907">
            <v>12404</v>
          </cell>
          <cell r="B2907" t="str">
            <v>LUVA DE FERRO GALVANIZADO, COM ROSCA BSP MACHO/FEMEA, DE 3/4"</v>
          </cell>
          <cell r="C2907" t="str">
            <v xml:space="preserve">UN    </v>
          </cell>
          <cell r="D2907" t="str">
            <v>9,22</v>
          </cell>
        </row>
        <row r="2908">
          <cell r="A2908">
            <v>3939</v>
          </cell>
          <cell r="B2908" t="str">
            <v>LUVA DE FERRO GALVANIZADO, COM ROSCA BSP, DE 1 1/2"</v>
          </cell>
          <cell r="C2908" t="str">
            <v xml:space="preserve">UN    </v>
          </cell>
          <cell r="D2908" t="str">
            <v>19,00</v>
          </cell>
        </row>
        <row r="2909">
          <cell r="A2909">
            <v>3911</v>
          </cell>
          <cell r="B2909" t="str">
            <v>LUVA DE FERRO GALVANIZADO, COM ROSCA BSP, DE 1 1/4"</v>
          </cell>
          <cell r="C2909" t="str">
            <v xml:space="preserve">UN    </v>
          </cell>
          <cell r="D2909" t="str">
            <v>15,52</v>
          </cell>
        </row>
        <row r="2910">
          <cell r="A2910">
            <v>3908</v>
          </cell>
          <cell r="B2910" t="str">
            <v>LUVA DE FERRO GALVANIZADO, COM ROSCA BSP, DE 1/2"</v>
          </cell>
          <cell r="C2910" t="str">
            <v xml:space="preserve">UN    </v>
          </cell>
          <cell r="D2910" t="str">
            <v>5,02</v>
          </cell>
        </row>
        <row r="2911">
          <cell r="A2911">
            <v>3910</v>
          </cell>
          <cell r="B2911" t="str">
            <v>LUVA DE FERRO GALVANIZADO, COM ROSCA BSP, DE 1"</v>
          </cell>
          <cell r="C2911" t="str">
            <v xml:space="preserve">UN    </v>
          </cell>
          <cell r="D2911" t="str">
            <v>11,11</v>
          </cell>
        </row>
        <row r="2912">
          <cell r="A2912">
            <v>3913</v>
          </cell>
          <cell r="B2912" t="str">
            <v>LUVA DE FERRO GALVANIZADO, COM ROSCA BSP, DE 2 1/2"</v>
          </cell>
          <cell r="C2912" t="str">
            <v xml:space="preserve">UN    </v>
          </cell>
          <cell r="D2912" t="str">
            <v>53,09</v>
          </cell>
        </row>
        <row r="2913">
          <cell r="A2913">
            <v>3912</v>
          </cell>
          <cell r="B2913" t="str">
            <v>LUVA DE FERRO GALVANIZADO, COM ROSCA BSP, DE 2"</v>
          </cell>
          <cell r="C2913" t="str">
            <v xml:space="preserve">UN    </v>
          </cell>
          <cell r="D2913" t="str">
            <v>29,10</v>
          </cell>
        </row>
        <row r="2914">
          <cell r="A2914">
            <v>3909</v>
          </cell>
          <cell r="B2914" t="str">
            <v>LUVA DE FERRO GALVANIZADO, COM ROSCA BSP, DE 3/4"</v>
          </cell>
          <cell r="C2914" t="str">
            <v xml:space="preserve">UN    </v>
          </cell>
          <cell r="D2914" t="str">
            <v>6,83</v>
          </cell>
        </row>
        <row r="2915">
          <cell r="A2915">
            <v>3914</v>
          </cell>
          <cell r="B2915" t="str">
            <v>LUVA DE FERRO GALVANIZADO, COM ROSCA BSP, DE 3"</v>
          </cell>
          <cell r="C2915" t="str">
            <v xml:space="preserve">UN    </v>
          </cell>
          <cell r="D2915" t="str">
            <v>80,09</v>
          </cell>
        </row>
        <row r="2916">
          <cell r="A2916">
            <v>3915</v>
          </cell>
          <cell r="B2916" t="str">
            <v>LUVA DE FERRO GALVANIZADO, COM ROSCA BSP, DE 4"</v>
          </cell>
          <cell r="C2916" t="str">
            <v xml:space="preserve">UN    </v>
          </cell>
          <cell r="D2916" t="str">
            <v>126,29</v>
          </cell>
        </row>
        <row r="2917">
          <cell r="A2917">
            <v>3916</v>
          </cell>
          <cell r="B2917" t="str">
            <v>LUVA DE FERRO GALVANIZADO, COM ROSCA BSP, DE 5"</v>
          </cell>
          <cell r="C2917" t="str">
            <v xml:space="preserve">UN    </v>
          </cell>
          <cell r="D2917" t="str">
            <v>230,08</v>
          </cell>
        </row>
        <row r="2918">
          <cell r="A2918">
            <v>3917</v>
          </cell>
          <cell r="B2918" t="str">
            <v>LUVA DE FERRO GALVANIZADO, COM ROSCA BSP, DE 6"</v>
          </cell>
          <cell r="C2918" t="str">
            <v xml:space="preserve">UN    </v>
          </cell>
          <cell r="D2918" t="str">
            <v>379,49</v>
          </cell>
        </row>
        <row r="2919">
          <cell r="A2919">
            <v>1904</v>
          </cell>
          <cell r="B2919" t="str">
            <v>LUVA DE PRESSAO, EM PVC, DE 20 MM, PARA ELETRODUTO FLEXIVEL</v>
          </cell>
          <cell r="C2919" t="str">
            <v xml:space="preserve">UN    </v>
          </cell>
          <cell r="D2919" t="str">
            <v>0,72</v>
          </cell>
        </row>
        <row r="2920">
          <cell r="A2920">
            <v>1899</v>
          </cell>
          <cell r="B2920" t="str">
            <v>LUVA DE PRESSAO, EM PVC, DE 25 MM, PARA ELETRODUTO FLEXIVEL</v>
          </cell>
          <cell r="C2920" t="str">
            <v xml:space="preserve">UN    </v>
          </cell>
          <cell r="D2920" t="str">
            <v>0,81</v>
          </cell>
        </row>
        <row r="2921">
          <cell r="A2921">
            <v>1900</v>
          </cell>
          <cell r="B2921" t="str">
            <v>LUVA DE PRESSAO, EM PVC, DE 32 MM, PARA ELETRODUTO FLEXIVEL</v>
          </cell>
          <cell r="C2921" t="str">
            <v xml:space="preserve">UN    </v>
          </cell>
          <cell r="D2921" t="str">
            <v>1,32</v>
          </cell>
        </row>
        <row r="2922">
          <cell r="A2922">
            <v>12407</v>
          </cell>
          <cell r="B2922" t="str">
            <v>LUVA DE REDUCAO DE FERRO GALVANIZADO, COM ROSCA BSP MACHO/FEMEA, DE 1 1/2" X 1"</v>
          </cell>
          <cell r="C2922" t="str">
            <v xml:space="preserve">UN    </v>
          </cell>
          <cell r="D2922" t="str">
            <v>28,73</v>
          </cell>
        </row>
        <row r="2923">
          <cell r="A2923">
            <v>12408</v>
          </cell>
          <cell r="B2923" t="str">
            <v>LUVA DE REDUCAO DE FERRO GALVANIZADO, COM ROSCA BSP MACHO/FEMEA, DE 1" X 1/2"</v>
          </cell>
          <cell r="C2923" t="str">
            <v xml:space="preserve">UN    </v>
          </cell>
          <cell r="D2923" t="str">
            <v>16,21</v>
          </cell>
        </row>
        <row r="2924">
          <cell r="A2924">
            <v>12409</v>
          </cell>
          <cell r="B2924" t="str">
            <v>LUVA DE REDUCAO DE FERRO GALVANIZADO, COM ROSCA BSP MACHO/FEMEA, DE 1" X 3/4"</v>
          </cell>
          <cell r="C2924" t="str">
            <v xml:space="preserve">UN    </v>
          </cell>
          <cell r="D2924" t="str">
            <v>16,21</v>
          </cell>
        </row>
        <row r="2925">
          <cell r="A2925">
            <v>12410</v>
          </cell>
          <cell r="B2925" t="str">
            <v>LUVA DE REDUCAO DE FERRO GALVANIZADO, COM ROSCA BSP MACHO/FEMEA, DE 3/4" X 1/2"</v>
          </cell>
          <cell r="C2925" t="str">
            <v xml:space="preserve">UN    </v>
          </cell>
          <cell r="D2925" t="str">
            <v>11,17</v>
          </cell>
        </row>
        <row r="2926">
          <cell r="A2926">
            <v>3936</v>
          </cell>
          <cell r="B2926" t="str">
            <v>LUVA DE REDUCAO DE FERRO GALVANIZADO, COM ROSCA BSP, DE 1 1/2" X 1 1/4"</v>
          </cell>
          <cell r="C2926" t="str">
            <v xml:space="preserve">UN    </v>
          </cell>
          <cell r="D2926" t="str">
            <v>20,18</v>
          </cell>
        </row>
        <row r="2927">
          <cell r="A2927">
            <v>3922</v>
          </cell>
          <cell r="B2927" t="str">
            <v>LUVA DE REDUCAO DE FERRO GALVANIZADO, COM ROSCA BSP, DE 1 1/2" X 1/2"</v>
          </cell>
          <cell r="C2927" t="str">
            <v xml:space="preserve">UN    </v>
          </cell>
          <cell r="D2927" t="str">
            <v>18,57</v>
          </cell>
        </row>
        <row r="2928">
          <cell r="A2928">
            <v>3924</v>
          </cell>
          <cell r="B2928" t="str">
            <v>LUVA DE REDUCAO DE FERRO GALVANIZADO, COM ROSCA BSP, DE 1 1/2" X 1"</v>
          </cell>
          <cell r="C2928" t="str">
            <v xml:space="preserve">UN    </v>
          </cell>
          <cell r="D2928" t="str">
            <v>20,18</v>
          </cell>
        </row>
        <row r="2929">
          <cell r="A2929">
            <v>3923</v>
          </cell>
          <cell r="B2929" t="str">
            <v>LUVA DE REDUCAO DE FERRO GALVANIZADO, COM ROSCA BSP, DE 1 1/2" X 3/4"</v>
          </cell>
          <cell r="C2929" t="str">
            <v xml:space="preserve">UN    </v>
          </cell>
          <cell r="D2929" t="str">
            <v>20,18</v>
          </cell>
        </row>
        <row r="2930">
          <cell r="A2930">
            <v>3937</v>
          </cell>
          <cell r="B2930" t="str">
            <v>LUVA DE REDUCAO DE FERRO GALVANIZADO, COM ROSCA BSP, DE 1 1/4" X 1/2"</v>
          </cell>
          <cell r="C2930" t="str">
            <v xml:space="preserve">UN    </v>
          </cell>
          <cell r="D2930" t="str">
            <v>16,65</v>
          </cell>
        </row>
        <row r="2931">
          <cell r="A2931">
            <v>3921</v>
          </cell>
          <cell r="B2931" t="str">
            <v>LUVA DE REDUCAO DE FERRO GALVANIZADO, COM ROSCA BSP, DE 1 1/4" X 1"</v>
          </cell>
          <cell r="C2931" t="str">
            <v xml:space="preserve">UN    </v>
          </cell>
          <cell r="D2931" t="str">
            <v>16,66</v>
          </cell>
        </row>
        <row r="2932">
          <cell r="A2932">
            <v>3920</v>
          </cell>
          <cell r="B2932" t="str">
            <v>LUVA DE REDUCAO DE FERRO GALVANIZADO, COM ROSCA BSP, DE 1 1/4" X 3/4"</v>
          </cell>
          <cell r="C2932" t="str">
            <v xml:space="preserve">UN    </v>
          </cell>
          <cell r="D2932" t="str">
            <v>16,65</v>
          </cell>
        </row>
        <row r="2933">
          <cell r="A2933">
            <v>3938</v>
          </cell>
          <cell r="B2933" t="str">
            <v>LUVA DE REDUCAO DE FERRO GALVANIZADO, COM ROSCA BSP, DE 1" X 1/2"</v>
          </cell>
          <cell r="C2933" t="str">
            <v xml:space="preserve">UN    </v>
          </cell>
          <cell r="D2933" t="str">
            <v>10,98</v>
          </cell>
        </row>
        <row r="2934">
          <cell r="A2934">
            <v>3919</v>
          </cell>
          <cell r="B2934" t="str">
            <v>LUVA DE REDUCAO DE FERRO GALVANIZADO, COM ROSCA BSP, DE 1" X 3/4"</v>
          </cell>
          <cell r="C2934" t="str">
            <v xml:space="preserve">UN    </v>
          </cell>
          <cell r="D2934" t="str">
            <v>11,19</v>
          </cell>
        </row>
        <row r="2935">
          <cell r="A2935">
            <v>3927</v>
          </cell>
          <cell r="B2935" t="str">
            <v>LUVA DE REDUCAO DE FERRO GALVANIZADO, COM ROSCA BSP, DE 2 1/2" X 1 1/2"</v>
          </cell>
          <cell r="C2935" t="str">
            <v xml:space="preserve">UN    </v>
          </cell>
          <cell r="D2935" t="str">
            <v>56,68</v>
          </cell>
        </row>
        <row r="2936">
          <cell r="A2936">
            <v>3928</v>
          </cell>
          <cell r="B2936" t="str">
            <v>LUVA DE REDUCAO DE FERRO GALVANIZADO, COM ROSCA BSP, DE 2 1/2" X 2"</v>
          </cell>
          <cell r="C2936" t="str">
            <v xml:space="preserve">UN    </v>
          </cell>
          <cell r="D2936" t="str">
            <v>56,68</v>
          </cell>
        </row>
        <row r="2937">
          <cell r="A2937">
            <v>3926</v>
          </cell>
          <cell r="B2937" t="str">
            <v>LUVA DE REDUCAO DE FERRO GALVANIZADO, COM ROSCA BSP, DE 2" X 1 1/2"</v>
          </cell>
          <cell r="C2937" t="str">
            <v xml:space="preserve">UN    </v>
          </cell>
          <cell r="D2937" t="str">
            <v>32,31</v>
          </cell>
        </row>
        <row r="2938">
          <cell r="A2938">
            <v>3935</v>
          </cell>
          <cell r="B2938" t="str">
            <v>LUVA DE REDUCAO DE FERRO GALVANIZADO, COM ROSCA BSP, DE 2" X 1 1/4"</v>
          </cell>
          <cell r="C2938" t="str">
            <v xml:space="preserve">UN    </v>
          </cell>
          <cell r="D2938" t="str">
            <v>32,31</v>
          </cell>
        </row>
        <row r="2939">
          <cell r="A2939">
            <v>3925</v>
          </cell>
          <cell r="B2939" t="str">
            <v>LUVA DE REDUCAO DE FERRO GALVANIZADO, COM ROSCA BSP, DE 2" X 1"</v>
          </cell>
          <cell r="C2939" t="str">
            <v xml:space="preserve">UN    </v>
          </cell>
          <cell r="D2939" t="str">
            <v>32,31</v>
          </cell>
        </row>
        <row r="2940">
          <cell r="A2940">
            <v>12406</v>
          </cell>
          <cell r="B2940" t="str">
            <v>LUVA DE REDUCAO DE FERRO GALVANIZADO, COM ROSCA BSP, DE 3/4" X 1/2"</v>
          </cell>
          <cell r="C2940" t="str">
            <v xml:space="preserve">UN    </v>
          </cell>
          <cell r="D2940" t="str">
            <v>7,93</v>
          </cell>
        </row>
        <row r="2941">
          <cell r="A2941">
            <v>3929</v>
          </cell>
          <cell r="B2941" t="str">
            <v>LUVA DE REDUCAO DE FERRO GALVANIZADO, COM ROSCA BSP, DE 3" X 1 1/2"</v>
          </cell>
          <cell r="C2941" t="str">
            <v xml:space="preserve">UN    </v>
          </cell>
          <cell r="D2941" t="str">
            <v>86,36</v>
          </cell>
        </row>
        <row r="2942">
          <cell r="A2942">
            <v>3931</v>
          </cell>
          <cell r="B2942" t="str">
            <v>LUVA DE REDUCAO DE FERRO GALVANIZADO, COM ROSCA BSP, DE 3" X 2 1/2"</v>
          </cell>
          <cell r="C2942" t="str">
            <v xml:space="preserve">UN    </v>
          </cell>
          <cell r="D2942" t="str">
            <v>86,36</v>
          </cell>
        </row>
        <row r="2943">
          <cell r="A2943">
            <v>3930</v>
          </cell>
          <cell r="B2943" t="str">
            <v>LUVA DE REDUCAO DE FERRO GALVANIZADO, COM ROSCA BSP, DE 3" X 2"</v>
          </cell>
          <cell r="C2943" t="str">
            <v xml:space="preserve">UN    </v>
          </cell>
          <cell r="D2943" t="str">
            <v>86,36</v>
          </cell>
        </row>
        <row r="2944">
          <cell r="A2944">
            <v>3932</v>
          </cell>
          <cell r="B2944" t="str">
            <v>LUVA DE REDUCAO DE FERRO GALVANIZADO, COM ROSCA BSP, DE 4" X 2 1/2"</v>
          </cell>
          <cell r="C2944" t="str">
            <v xml:space="preserve">UN    </v>
          </cell>
          <cell r="D2944" t="str">
            <v>149,13</v>
          </cell>
        </row>
        <row r="2945">
          <cell r="A2945">
            <v>3933</v>
          </cell>
          <cell r="B2945" t="str">
            <v>LUVA DE REDUCAO DE FERRO GALVANIZADO, COM ROSCA BSP, DE 4" X 2"</v>
          </cell>
          <cell r="C2945" t="str">
            <v xml:space="preserve">UN    </v>
          </cell>
          <cell r="D2945" t="str">
            <v>149,13</v>
          </cell>
        </row>
        <row r="2946">
          <cell r="A2946">
            <v>3934</v>
          </cell>
          <cell r="B2946" t="str">
            <v>LUVA DE REDUCAO DE FERRO GALVANIZADO, COM ROSCA BSP, DE 4" X 3"</v>
          </cell>
          <cell r="C2946" t="str">
            <v xml:space="preserve">UN    </v>
          </cell>
          <cell r="D2946" t="str">
            <v>149,13</v>
          </cell>
        </row>
        <row r="2947">
          <cell r="A2947">
            <v>40355</v>
          </cell>
          <cell r="B2947" t="str">
            <v>LUVA DE REDUCAO EM ACO CARBONO, COM ENCAIXE PARA SOLDA DN SW, PRESSAO 3.000 LBS,  3/4 " X 1/2"</v>
          </cell>
          <cell r="C2947" t="str">
            <v xml:space="preserve">UN    </v>
          </cell>
          <cell r="D2947" t="str">
            <v>8,38</v>
          </cell>
        </row>
        <row r="2948">
          <cell r="A2948">
            <v>40364</v>
          </cell>
          <cell r="B2948" t="str">
            <v>LUVA DE REDUCAO EM ACO CARBONO, COM ENCAIXE PARA SOLDA DN SW, PRESSAO 3.000 LBS, DN 1 1/2" X 1 1/4"</v>
          </cell>
          <cell r="C2948" t="str">
            <v xml:space="preserve">UN    </v>
          </cell>
          <cell r="D2948" t="str">
            <v>39,26</v>
          </cell>
        </row>
        <row r="2949">
          <cell r="A2949">
            <v>40361</v>
          </cell>
          <cell r="B2949" t="str">
            <v>LUVA DE REDUCAO EM ACO CARBONO, COM ENCAIXE PARA SOLDA DN SW, PRESSAO 3.000 LBS, DN 1 1/4"  X 1"</v>
          </cell>
          <cell r="C2949" t="str">
            <v xml:space="preserve">UN    </v>
          </cell>
          <cell r="D2949" t="str">
            <v>30,70</v>
          </cell>
        </row>
        <row r="2950">
          <cell r="A2950">
            <v>40358</v>
          </cell>
          <cell r="B2950" t="str">
            <v>LUVA DE REDUCAO EM ACO CARBONO, COM ENCAIXE PARA SOLDA DN SW, PRESSAO 3.000 LBS, DN 1" X 3/4"</v>
          </cell>
          <cell r="C2950" t="str">
            <v xml:space="preserve">UN    </v>
          </cell>
          <cell r="D2950" t="str">
            <v>11,70</v>
          </cell>
        </row>
        <row r="2951">
          <cell r="A2951">
            <v>40370</v>
          </cell>
          <cell r="B2951" t="str">
            <v>LUVA DE REDUCAO EM ACO CARBONO, COM ENCAIXE PARA SOLDA DN SW, PRESSAO 3.000 LBS, DN 2 1/2" X 2"</v>
          </cell>
          <cell r="C2951" t="str">
            <v xml:space="preserve">UN    </v>
          </cell>
          <cell r="D2951" t="str">
            <v>124,59</v>
          </cell>
        </row>
        <row r="2952">
          <cell r="A2952">
            <v>40367</v>
          </cell>
          <cell r="B2952" t="str">
            <v>LUVA DE REDUCAO EM ACO CARBONO, COM ENCAIXE PARA SOLDA DN SW, PRESSAO 3.000 LBS, DN 2" X 1 1/2"</v>
          </cell>
          <cell r="C2952" t="str">
            <v xml:space="preserve">UN    </v>
          </cell>
          <cell r="D2952" t="str">
            <v>61,93</v>
          </cell>
        </row>
        <row r="2953">
          <cell r="A2953">
            <v>40373</v>
          </cell>
          <cell r="B2953" t="str">
            <v>LUVA DE REDUCAO EM ACO CARBONO, COM ENCAIXE PARA SOLDA DN SW, PRESSAO 3.000 LBS, DN 3" X 2 1/2"</v>
          </cell>
          <cell r="C2953" t="str">
            <v xml:space="preserve">UN    </v>
          </cell>
          <cell r="D2953" t="str">
            <v>168,48</v>
          </cell>
        </row>
        <row r="2954">
          <cell r="A2954">
            <v>38947</v>
          </cell>
          <cell r="B2954" t="str">
            <v>LUVA DE REDUCAO PARA TUBO PEX, METALICA, PARA CONEXAO COM ANEL DESLIZANTE, DN 20 X 16 MM</v>
          </cell>
          <cell r="C2954" t="str">
            <v xml:space="preserve">UN    </v>
          </cell>
          <cell r="D2954" t="str">
            <v>7,73</v>
          </cell>
        </row>
        <row r="2955">
          <cell r="A2955">
            <v>38948</v>
          </cell>
          <cell r="B2955" t="str">
            <v>LUVA DE REDUCAO PARA TUBO PEX, METALICA, PARA CONEXAO COM ANEL DESLIZANTE, DN 25 X 16 MM</v>
          </cell>
          <cell r="C2955" t="str">
            <v xml:space="preserve">UN    </v>
          </cell>
          <cell r="D2955" t="str">
            <v>12,34</v>
          </cell>
        </row>
        <row r="2956">
          <cell r="A2956">
            <v>38949</v>
          </cell>
          <cell r="B2956" t="str">
            <v>LUVA DE REDUCAO PARA TUBO PEX, METALICA, PARA CONEXAO COM ANEL DESLIZANTE, DN 25 X 20 MM</v>
          </cell>
          <cell r="C2956" t="str">
            <v xml:space="preserve">UN    </v>
          </cell>
          <cell r="D2956" t="str">
            <v>13,69</v>
          </cell>
        </row>
        <row r="2957">
          <cell r="A2957">
            <v>38951</v>
          </cell>
          <cell r="B2957" t="str">
            <v>LUVA DE REDUCAO PARA TUBO PEX, METALICA, PARA CONEXAO COM ANEL DESLIZANTE, DN 32 X 25 MM</v>
          </cell>
          <cell r="C2957" t="str">
            <v xml:space="preserve">UN    </v>
          </cell>
          <cell r="D2957" t="str">
            <v>21,66</v>
          </cell>
        </row>
        <row r="2958">
          <cell r="A2958">
            <v>39312</v>
          </cell>
          <cell r="B2958" t="str">
            <v>LUVA DE REDUCAO PARA TUBO PEX, PLASTICA, PARA CONEXAO COM CRIMPAGEM, DN 20 X 16 MM</v>
          </cell>
          <cell r="C2958" t="str">
            <v xml:space="preserve">UN    </v>
          </cell>
          <cell r="D2958" t="str">
            <v>16,80</v>
          </cell>
        </row>
        <row r="2959">
          <cell r="A2959">
            <v>39313</v>
          </cell>
          <cell r="B2959" t="str">
            <v>LUVA DE REDUCAO PARA TUBO PEX, PLASTICA, PARA CONEXAO COM CRIMPAGEM, DN 25 X 16 MM</v>
          </cell>
          <cell r="C2959" t="str">
            <v xml:space="preserve">UN    </v>
          </cell>
          <cell r="D2959" t="str">
            <v>21,92</v>
          </cell>
        </row>
        <row r="2960">
          <cell r="A2960">
            <v>38950</v>
          </cell>
          <cell r="B2960" t="str">
            <v>LUVA DE REDUCAO PARA TUBO PEX, PLASTICA, PARA CONEXAO COM CRIMPAGEM, DN 32 X 20 MM</v>
          </cell>
          <cell r="C2960" t="str">
            <v xml:space="preserve">UN    </v>
          </cell>
          <cell r="D2960" t="str">
            <v>33,00</v>
          </cell>
        </row>
        <row r="2961">
          <cell r="A2961">
            <v>39314</v>
          </cell>
          <cell r="B2961" t="str">
            <v>LUVA DE REDUCAO PARA TUBO PEX, PLASTICA, PARA CONEXAO COM CRIMPAGEM, DN 32 X 25 MM</v>
          </cell>
          <cell r="C2961" t="str">
            <v xml:space="preserve">UN    </v>
          </cell>
          <cell r="D2961" t="str">
            <v>34,81</v>
          </cell>
        </row>
        <row r="2962">
          <cell r="A2962">
            <v>3907</v>
          </cell>
          <cell r="B2962" t="str">
            <v>LUVA DE REDUCAO ROSCAVEL, PVC, 1" X 3/4", PARA AGUA FRIA PREDIAL</v>
          </cell>
          <cell r="C2962" t="str">
            <v xml:space="preserve">UN    </v>
          </cell>
          <cell r="D2962" t="str">
            <v>4,46</v>
          </cell>
        </row>
        <row r="2963">
          <cell r="A2963">
            <v>3889</v>
          </cell>
          <cell r="B2963" t="str">
            <v>LUVA DE REDUCAO ROSCAVEL, PVC, 3/4" X 1/2", PARA AGUA FRIA PREDIAL</v>
          </cell>
          <cell r="C2963" t="str">
            <v xml:space="preserve">UN    </v>
          </cell>
          <cell r="D2963" t="str">
            <v>3,41</v>
          </cell>
        </row>
        <row r="2964">
          <cell r="A2964">
            <v>3868</v>
          </cell>
          <cell r="B2964" t="str">
            <v>LUVA DE REDUCAO SOLDAVEL, PVC, 25 MM X 20 MM, PARA AGUA FRIA PREDIAL</v>
          </cell>
          <cell r="C2964" t="str">
            <v xml:space="preserve">UN    </v>
          </cell>
          <cell r="D2964" t="str">
            <v>1,32</v>
          </cell>
        </row>
        <row r="2965">
          <cell r="A2965">
            <v>3869</v>
          </cell>
          <cell r="B2965" t="str">
            <v>LUVA DE REDUCAO SOLDAVEL, PVC, 32 MM X 25 MM, PARA AGUA FRIA PREDIAL</v>
          </cell>
          <cell r="C2965" t="str">
            <v xml:space="preserve">UN    </v>
          </cell>
          <cell r="D2965" t="str">
            <v>3,79</v>
          </cell>
        </row>
        <row r="2966">
          <cell r="A2966">
            <v>3872</v>
          </cell>
          <cell r="B2966" t="str">
            <v>LUVA DE REDUCAO SOLDAVEL, PVC, 40 MM X 32 MM, PARA AGUA FRIA PREDIAL</v>
          </cell>
          <cell r="C2966" t="str">
            <v xml:space="preserve">UN    </v>
          </cell>
          <cell r="D2966" t="str">
            <v>4,61</v>
          </cell>
        </row>
        <row r="2967">
          <cell r="A2967">
            <v>3850</v>
          </cell>
          <cell r="B2967" t="str">
            <v>LUVA DE REDUCAO SOLDAVEL, PVC, 60 MM X 50 MM, PARA AGUA FRIA PREDIAL</v>
          </cell>
          <cell r="C2967" t="str">
            <v xml:space="preserve">UN    </v>
          </cell>
          <cell r="D2967" t="str">
            <v>11,88</v>
          </cell>
        </row>
        <row r="2968">
          <cell r="A2968">
            <v>38023</v>
          </cell>
          <cell r="B2968" t="str">
            <v>LUVA DE REDUCAO, PVC, SOLDAVEL, 50 X 25 MM, PARA AGUA FRIA PREDIAL</v>
          </cell>
          <cell r="C2968" t="str">
            <v xml:space="preserve">UN    </v>
          </cell>
          <cell r="D2968" t="str">
            <v>5,01</v>
          </cell>
        </row>
        <row r="2969">
          <cell r="A2969">
            <v>37986</v>
          </cell>
          <cell r="B2969" t="str">
            <v>LUVA DE TRANSICAO DE CPVC X PVC, SOLDAVEL, 22 X 25 MM, PARA AGUA QUENTE</v>
          </cell>
          <cell r="C2969" t="str">
            <v xml:space="preserve">UN    </v>
          </cell>
          <cell r="D2969" t="str">
            <v>1,95</v>
          </cell>
        </row>
        <row r="2970">
          <cell r="A2970">
            <v>37987</v>
          </cell>
          <cell r="B2970" t="str">
            <v>LUVA DE TRANSICAO, CPVC, SOLDAVEL, 42 MM X 1 1/2", PARA AGUA QUENTE</v>
          </cell>
          <cell r="C2970" t="str">
            <v xml:space="preserve">UN    </v>
          </cell>
          <cell r="D2970" t="str">
            <v>145,92</v>
          </cell>
        </row>
        <row r="2971">
          <cell r="A2971">
            <v>37988</v>
          </cell>
          <cell r="B2971" t="str">
            <v>LUVA DE TRANSICAO, CPVC, SOLDAVEL, 54 MM X 2", PARA AGUA QUENTE PREDIAL</v>
          </cell>
          <cell r="C2971" t="str">
            <v xml:space="preserve">UN    </v>
          </cell>
          <cell r="D2971" t="str">
            <v>238,02</v>
          </cell>
        </row>
        <row r="2972">
          <cell r="A2972">
            <v>21120</v>
          </cell>
          <cell r="B2972" t="str">
            <v>LUVA DE TRANSICAO, CPVC, 15 MM X 1/2", PARA AGUA QUENTE PREDIAL</v>
          </cell>
          <cell r="C2972" t="str">
            <v xml:space="preserve">UN    </v>
          </cell>
          <cell r="D2972" t="str">
            <v>11,86</v>
          </cell>
        </row>
        <row r="2973">
          <cell r="A2973">
            <v>39318</v>
          </cell>
          <cell r="B2973" t="str">
            <v>LUVA DE TRANSICAO, CPVC, 22 MM X 1/2", PARA AGUA QUENTE</v>
          </cell>
          <cell r="C2973" t="str">
            <v xml:space="preserve">UN    </v>
          </cell>
          <cell r="D2973" t="str">
            <v>9,78</v>
          </cell>
        </row>
        <row r="2974">
          <cell r="A2974">
            <v>20162</v>
          </cell>
          <cell r="B2974" t="str">
            <v>LUVA DUPLA, PVC LEVE, DN 150 MM</v>
          </cell>
          <cell r="C2974" t="str">
            <v xml:space="preserve">UN    </v>
          </cell>
          <cell r="D2974" t="str">
            <v>17,59</v>
          </cell>
        </row>
        <row r="2975">
          <cell r="A2975">
            <v>40366</v>
          </cell>
          <cell r="B2975" t="str">
            <v>LUVA EM ACO CARBONO, SOLDAVEL, PRESSAO 3.000 LBS, DN 1 1/2"</v>
          </cell>
          <cell r="C2975" t="str">
            <v xml:space="preserve">UN    </v>
          </cell>
          <cell r="D2975" t="str">
            <v>30,63</v>
          </cell>
        </row>
        <row r="2976">
          <cell r="A2976">
            <v>40363</v>
          </cell>
          <cell r="B2976" t="str">
            <v>LUVA EM ACO CARBONO, SOLDAVEL, PRESSAO 3.000 LBS, DN 1 1/4"</v>
          </cell>
          <cell r="C2976" t="str">
            <v xml:space="preserve">UN    </v>
          </cell>
          <cell r="D2976" t="str">
            <v>23,96</v>
          </cell>
        </row>
        <row r="2977">
          <cell r="A2977">
            <v>40354</v>
          </cell>
          <cell r="B2977" t="str">
            <v>LUVA EM ACO CARBONO, SOLDAVEL, PRESSAO 3.000 LBS, DN 1/2"</v>
          </cell>
          <cell r="C2977" t="str">
            <v xml:space="preserve">UN    </v>
          </cell>
          <cell r="D2977" t="str">
            <v>10,43</v>
          </cell>
        </row>
        <row r="2978">
          <cell r="A2978">
            <v>40360</v>
          </cell>
          <cell r="B2978" t="str">
            <v>LUVA EM ACO CARBONO, SOLDAVEL, PRESSAO 3.000 LBS, DN 1"</v>
          </cell>
          <cell r="C2978" t="str">
            <v xml:space="preserve">UN    </v>
          </cell>
          <cell r="D2978" t="str">
            <v>15,70</v>
          </cell>
        </row>
        <row r="2979">
          <cell r="A2979">
            <v>40372</v>
          </cell>
          <cell r="B2979" t="str">
            <v>LUVA EM ACO CARBONO, SOLDAVEL, PRESSAO 3.000 LBS, DN 2 1/2"</v>
          </cell>
          <cell r="C2979" t="str">
            <v xml:space="preserve">UN    </v>
          </cell>
          <cell r="D2979" t="str">
            <v>96,99</v>
          </cell>
        </row>
        <row r="2980">
          <cell r="A2980">
            <v>40369</v>
          </cell>
          <cell r="B2980" t="str">
            <v>LUVA EM ACO CARBONO, SOLDAVEL, PRESSAO 3.000 LBS, DN 2"</v>
          </cell>
          <cell r="C2980" t="str">
            <v xml:space="preserve">UN    </v>
          </cell>
          <cell r="D2980" t="str">
            <v>48,27</v>
          </cell>
        </row>
        <row r="2981">
          <cell r="A2981">
            <v>40357</v>
          </cell>
          <cell r="B2981" t="str">
            <v>LUVA EM ACO CARBONO, SOLDAVEL, PRESSAO 3.000 LBS, DN 3/4"</v>
          </cell>
          <cell r="C2981" t="str">
            <v xml:space="preserve">UN    </v>
          </cell>
          <cell r="D2981" t="str">
            <v>11,70</v>
          </cell>
        </row>
        <row r="2982">
          <cell r="A2982">
            <v>40375</v>
          </cell>
          <cell r="B2982" t="str">
            <v>LUVA EM ACO CARBONO, SOLDAVEL, PRESSAO 3.000 LBS, DN 3"</v>
          </cell>
          <cell r="C2982" t="str">
            <v xml:space="preserve">UN    </v>
          </cell>
          <cell r="D2982" t="str">
            <v>131,30</v>
          </cell>
        </row>
        <row r="2983">
          <cell r="A2983">
            <v>1893</v>
          </cell>
          <cell r="B2983" t="str">
            <v>LUVA EM PVC RIGIDO ROSCAVEL, DE 1 1/2", PARA ELETRODUTO</v>
          </cell>
          <cell r="C2983" t="str">
            <v xml:space="preserve">UN    </v>
          </cell>
          <cell r="D2983" t="str">
            <v>2,72</v>
          </cell>
        </row>
        <row r="2984">
          <cell r="A2984">
            <v>1902</v>
          </cell>
          <cell r="B2984" t="str">
            <v>LUVA EM PVC RIGIDO ROSCAVEL, DE 1 1/4", PARA ELETRODUTO</v>
          </cell>
          <cell r="C2984" t="str">
            <v xml:space="preserve">UN    </v>
          </cell>
          <cell r="D2984" t="str">
            <v>1,98</v>
          </cell>
        </row>
        <row r="2985">
          <cell r="A2985">
            <v>1901</v>
          </cell>
          <cell r="B2985" t="str">
            <v>LUVA EM PVC RIGIDO ROSCAVEL, DE 1/2", PARA ELETRODUTO</v>
          </cell>
          <cell r="C2985" t="str">
            <v xml:space="preserve">UN    </v>
          </cell>
          <cell r="D2985" t="str">
            <v>0,62</v>
          </cell>
        </row>
        <row r="2986">
          <cell r="A2986">
            <v>1892</v>
          </cell>
          <cell r="B2986" t="str">
            <v>LUVA EM PVC RIGIDO ROSCAVEL, DE 1", PARA ELETRODUTO</v>
          </cell>
          <cell r="C2986" t="str">
            <v xml:space="preserve">UN    </v>
          </cell>
          <cell r="D2986" t="str">
            <v>1,27</v>
          </cell>
        </row>
        <row r="2987">
          <cell r="A2987">
            <v>1907</v>
          </cell>
          <cell r="B2987" t="str">
            <v>LUVA EM PVC RIGIDO ROSCAVEL, DE 2 1/2", PARA ELETRODUTO</v>
          </cell>
          <cell r="C2987" t="str">
            <v xml:space="preserve">UN    </v>
          </cell>
          <cell r="D2987" t="str">
            <v>8,76</v>
          </cell>
        </row>
        <row r="2988">
          <cell r="A2988">
            <v>1894</v>
          </cell>
          <cell r="B2988" t="str">
            <v>LUVA EM PVC RIGIDO ROSCAVEL, DE 2", PARA ELETRODUTO</v>
          </cell>
          <cell r="C2988" t="str">
            <v xml:space="preserve">UN    </v>
          </cell>
          <cell r="D2988" t="str">
            <v>3,94</v>
          </cell>
        </row>
        <row r="2989">
          <cell r="A2989">
            <v>1891</v>
          </cell>
          <cell r="B2989" t="str">
            <v>LUVA EM PVC RIGIDO ROSCAVEL, DE 3/4", PARA ELETRODUTO</v>
          </cell>
          <cell r="C2989" t="str">
            <v xml:space="preserve">UN    </v>
          </cell>
          <cell r="D2989" t="str">
            <v>0,91</v>
          </cell>
        </row>
        <row r="2990">
          <cell r="A2990">
            <v>1896</v>
          </cell>
          <cell r="B2990" t="str">
            <v>LUVA EM PVC RIGIDO ROSCAVEL, DE 3", PARA ELETRODUTO</v>
          </cell>
          <cell r="C2990" t="str">
            <v xml:space="preserve">UN    </v>
          </cell>
          <cell r="D2990" t="str">
            <v>11,76</v>
          </cell>
        </row>
        <row r="2991">
          <cell r="A2991">
            <v>1895</v>
          </cell>
          <cell r="B2991" t="str">
            <v>LUVA EM PVC RIGIDO ROSCAVEL, DE 4", PARA ELETRODUTO</v>
          </cell>
          <cell r="C2991" t="str">
            <v xml:space="preserve">UN    </v>
          </cell>
          <cell r="D2991" t="str">
            <v>20,67</v>
          </cell>
        </row>
        <row r="2992">
          <cell r="A2992">
            <v>2641</v>
          </cell>
          <cell r="B2992" t="str">
            <v>LUVA PARA ELETRODUTO, EM ACO GALVANIZADO ELETROLITICO, DIAMETRO DE 100 MM (4")</v>
          </cell>
          <cell r="C2992" t="str">
            <v xml:space="preserve">UN    </v>
          </cell>
          <cell r="D2992" t="str">
            <v>26,79</v>
          </cell>
        </row>
        <row r="2993">
          <cell r="A2993">
            <v>2636</v>
          </cell>
          <cell r="B2993" t="str">
            <v>LUVA PARA ELETRODUTO, EM ACO GALVANIZADO ELETROLITICO, DIAMETRO DE 15 MM (1/2")</v>
          </cell>
          <cell r="C2993" t="str">
            <v xml:space="preserve">UN    </v>
          </cell>
          <cell r="D2993" t="str">
            <v>1,72</v>
          </cell>
        </row>
        <row r="2994">
          <cell r="A2994">
            <v>2637</v>
          </cell>
          <cell r="B2994" t="str">
            <v>LUVA PARA ELETRODUTO, EM ACO GALVANIZADO ELETROLITICO, DIAMETRO DE 20 MM (3/4")</v>
          </cell>
          <cell r="C2994" t="str">
            <v xml:space="preserve">UN    </v>
          </cell>
          <cell r="D2994" t="str">
            <v>1,83</v>
          </cell>
        </row>
        <row r="2995">
          <cell r="A2995">
            <v>2638</v>
          </cell>
          <cell r="B2995" t="str">
            <v>LUVA PARA ELETRODUTO, EM ACO GALVANIZADO ELETROLITICO, DIAMETRO DE 25 MM (1")</v>
          </cell>
          <cell r="C2995" t="str">
            <v xml:space="preserve">UN    </v>
          </cell>
          <cell r="D2995" t="str">
            <v>2,13</v>
          </cell>
        </row>
        <row r="2996">
          <cell r="A2996">
            <v>2639</v>
          </cell>
          <cell r="B2996" t="str">
            <v>LUVA PARA ELETRODUTO, EM ACO GALVANIZADO ELETROLITICO, DIAMETRO DE 32 MM (1 1/4")</v>
          </cell>
          <cell r="C2996" t="str">
            <v xml:space="preserve">UN    </v>
          </cell>
          <cell r="D2996" t="str">
            <v>3,78</v>
          </cell>
        </row>
        <row r="2997">
          <cell r="A2997">
            <v>2644</v>
          </cell>
          <cell r="B2997" t="str">
            <v>LUVA PARA ELETRODUTO, EM ACO GALVANIZADO ELETROLITICO, DIAMETRO DE 40 MM (1 1/2")</v>
          </cell>
          <cell r="C2997" t="str">
            <v xml:space="preserve">UN    </v>
          </cell>
          <cell r="D2997" t="str">
            <v>5,48</v>
          </cell>
        </row>
        <row r="2998">
          <cell r="A2998">
            <v>2643</v>
          </cell>
          <cell r="B2998" t="str">
            <v>LUVA PARA ELETRODUTO, EM ACO GALVANIZADO ELETROLITICO, DIAMETRO DE 50 MM (2")</v>
          </cell>
          <cell r="C2998" t="str">
            <v xml:space="preserve">UN    </v>
          </cell>
          <cell r="D2998" t="str">
            <v>7,64</v>
          </cell>
        </row>
        <row r="2999">
          <cell r="A2999">
            <v>2640</v>
          </cell>
          <cell r="B2999" t="str">
            <v>LUVA PARA ELETRODUTO, EM ACO GALVANIZADO ELETROLITICO, DIAMETRO DE 65 MM (2 1/2")</v>
          </cell>
          <cell r="C2999" t="str">
            <v xml:space="preserve">UN    </v>
          </cell>
          <cell r="D2999" t="str">
            <v>11,15</v>
          </cell>
        </row>
        <row r="3000">
          <cell r="A3000">
            <v>2642</v>
          </cell>
          <cell r="B3000" t="str">
            <v>LUVA PARA ELETRODUTO, EM ACO GALVANIZADO ELETROLITICO, DIAMETRO DE 80 MM (3")</v>
          </cell>
          <cell r="C3000" t="str">
            <v xml:space="preserve">UN    </v>
          </cell>
          <cell r="D3000" t="str">
            <v>16,98</v>
          </cell>
        </row>
        <row r="3001">
          <cell r="A3001">
            <v>38943</v>
          </cell>
          <cell r="B3001" t="str">
            <v>LUVA PARA TUBO PEX, METALICO, PARA CONEXAO COM ANEL DESLIZANTE, DN 16 MM</v>
          </cell>
          <cell r="C3001" t="str">
            <v xml:space="preserve">UN    </v>
          </cell>
          <cell r="D3001" t="str">
            <v>5,71</v>
          </cell>
        </row>
        <row r="3002">
          <cell r="A3002">
            <v>38944</v>
          </cell>
          <cell r="B3002" t="str">
            <v>LUVA PARA TUBO PEX, METALICO, PARA CONEXAO COM ANEL DESLIZANTE, DN 20 MM</v>
          </cell>
          <cell r="C3002" t="str">
            <v xml:space="preserve">UN    </v>
          </cell>
          <cell r="D3002" t="str">
            <v>8,83</v>
          </cell>
        </row>
        <row r="3003">
          <cell r="A3003">
            <v>38945</v>
          </cell>
          <cell r="B3003" t="str">
            <v>LUVA PARA TUBO PEX, METALICO, PARA CONEXAO COM ANEL DESLIZANTE, DN 25 MM</v>
          </cell>
          <cell r="C3003" t="str">
            <v xml:space="preserve">UN    </v>
          </cell>
          <cell r="D3003" t="str">
            <v>17,90</v>
          </cell>
        </row>
        <row r="3004">
          <cell r="A3004">
            <v>38946</v>
          </cell>
          <cell r="B3004" t="str">
            <v>LUVA PARA TUBO PEX, METALICO, PARA CONEXAO COM ANEL DESLIZANTE, DN 32 MM</v>
          </cell>
          <cell r="C3004" t="str">
            <v xml:space="preserve">UN    </v>
          </cell>
          <cell r="D3004" t="str">
            <v>26,69</v>
          </cell>
        </row>
        <row r="3005">
          <cell r="A3005">
            <v>39308</v>
          </cell>
          <cell r="B3005" t="str">
            <v>LUVA PARA TUBO PEX, PLASTICA, PARA CONEXAO COM CRIMPAGEM, DN 16 MM</v>
          </cell>
          <cell r="C3005" t="str">
            <v xml:space="preserve">UN    </v>
          </cell>
          <cell r="D3005" t="str">
            <v>11,64</v>
          </cell>
        </row>
        <row r="3006">
          <cell r="A3006">
            <v>39309</v>
          </cell>
          <cell r="B3006" t="str">
            <v>LUVA PARA TUBO PEX, PLASTICA, PARA CONEXAO COM CRIMPAGEM, DN 20 MM</v>
          </cell>
          <cell r="C3006" t="str">
            <v xml:space="preserve">UN    </v>
          </cell>
          <cell r="D3006" t="str">
            <v>16,83</v>
          </cell>
        </row>
        <row r="3007">
          <cell r="A3007">
            <v>39310</v>
          </cell>
          <cell r="B3007" t="str">
            <v>LUVA PARA TUBO PEX, PLASTICA, PARA CONEXAO COM CRIMPAGEM, DN 25 MM</v>
          </cell>
          <cell r="C3007" t="str">
            <v xml:space="preserve">UN    </v>
          </cell>
          <cell r="D3007" t="str">
            <v>25,51</v>
          </cell>
        </row>
        <row r="3008">
          <cell r="A3008">
            <v>39311</v>
          </cell>
          <cell r="B3008" t="str">
            <v>LUVA PARA TUBO PEX, PLASTICA, PARA CONEXAO COM CRIMPAGEM, DN 32 MM</v>
          </cell>
          <cell r="C3008" t="str">
            <v xml:space="preserve">UN    </v>
          </cell>
          <cell r="D3008" t="str">
            <v>38,34</v>
          </cell>
        </row>
        <row r="3009">
          <cell r="A3009">
            <v>39855</v>
          </cell>
          <cell r="B3009" t="str">
            <v>LUVA PASSANTE DE COBRE (REF 601) SEM ANEL DE SOLDA, BOLSA 15 MM</v>
          </cell>
          <cell r="C3009" t="str">
            <v xml:space="preserve">UN    </v>
          </cell>
          <cell r="D3009" t="str">
            <v>2,58</v>
          </cell>
        </row>
        <row r="3010">
          <cell r="A3010">
            <v>39856</v>
          </cell>
          <cell r="B3010" t="str">
            <v>LUVA PASSANTE DE COBRE (REF 601) SEM ANEL DE SOLDA, BOLSA 22 MM</v>
          </cell>
          <cell r="C3010" t="str">
            <v xml:space="preserve">UN    </v>
          </cell>
          <cell r="D3010" t="str">
            <v>6,08</v>
          </cell>
        </row>
        <row r="3011">
          <cell r="A3011">
            <v>39857</v>
          </cell>
          <cell r="B3011" t="str">
            <v>LUVA PASSANTE DE COBRE (REF 601) SEM ANEL DE SOLDA, BOLSA 28 MM</v>
          </cell>
          <cell r="C3011" t="str">
            <v xml:space="preserve">UN    </v>
          </cell>
          <cell r="D3011" t="str">
            <v>9,83</v>
          </cell>
        </row>
        <row r="3012">
          <cell r="A3012">
            <v>39858</v>
          </cell>
          <cell r="B3012" t="str">
            <v>LUVA PASSANTE DE COBRE (REF 601) SEM ANEL DE SOLDA, BOLSA 35 MM</v>
          </cell>
          <cell r="C3012" t="str">
            <v xml:space="preserve">UN    </v>
          </cell>
          <cell r="D3012" t="str">
            <v>21,82</v>
          </cell>
        </row>
        <row r="3013">
          <cell r="A3013">
            <v>39859</v>
          </cell>
          <cell r="B3013" t="str">
            <v>LUVA PASSANTE DE COBRE (REF 601) SEM ANEL DE SOLDA, BOLSA 42 MM</v>
          </cell>
          <cell r="C3013" t="str">
            <v xml:space="preserve">UN    </v>
          </cell>
          <cell r="D3013" t="str">
            <v>33,64</v>
          </cell>
        </row>
        <row r="3014">
          <cell r="A3014">
            <v>39860</v>
          </cell>
          <cell r="B3014" t="str">
            <v>LUVA PASSANTE DE COBRE (REF 601) SEM ANEL DE SOLDA, BOLSA 54 MM</v>
          </cell>
          <cell r="C3014" t="str">
            <v xml:space="preserve">UN    </v>
          </cell>
          <cell r="D3014" t="str">
            <v>51,62</v>
          </cell>
        </row>
        <row r="3015">
          <cell r="A3015">
            <v>39861</v>
          </cell>
          <cell r="B3015" t="str">
            <v>LUVA PASSANTE DE COBRE (REF 601) SEM ANEL DE SOLDA, BOLSA 66 MM</v>
          </cell>
          <cell r="C3015" t="str">
            <v xml:space="preserve">UN    </v>
          </cell>
          <cell r="D3015" t="str">
            <v>147,38</v>
          </cell>
        </row>
        <row r="3016">
          <cell r="A3016">
            <v>38447</v>
          </cell>
          <cell r="B3016" t="str">
            <v>LUVA PPR, SOLDAVEL, DN 110 MM, PARA AGUA QUENTE PREDIAL</v>
          </cell>
          <cell r="C3016" t="str">
            <v xml:space="preserve">UN    </v>
          </cell>
          <cell r="D3016" t="str">
            <v>121,16</v>
          </cell>
        </row>
        <row r="3017">
          <cell r="A3017">
            <v>36320</v>
          </cell>
          <cell r="B3017" t="str">
            <v>LUVA PPR, SOLDAVEL, DN 20 MM, PARA AGUA QUENTE PREDIAL</v>
          </cell>
          <cell r="C3017" t="str">
            <v xml:space="preserve">UN    </v>
          </cell>
          <cell r="D3017" t="str">
            <v>1,75</v>
          </cell>
        </row>
        <row r="3018">
          <cell r="A3018">
            <v>36324</v>
          </cell>
          <cell r="B3018" t="str">
            <v>LUVA PPR, SOLDAVEL, DN 25 MM, PARA AGUA QUENTE PREDIAL</v>
          </cell>
          <cell r="C3018" t="str">
            <v xml:space="preserve">UN    </v>
          </cell>
          <cell r="D3018" t="str">
            <v>2,66</v>
          </cell>
        </row>
        <row r="3019">
          <cell r="A3019">
            <v>38441</v>
          </cell>
          <cell r="B3019" t="str">
            <v>LUVA PPR, SOLDAVEL, DN 32 MM, PARA AGUA QUENTE PREDIAL</v>
          </cell>
          <cell r="C3019" t="str">
            <v xml:space="preserve">UN    </v>
          </cell>
          <cell r="D3019" t="str">
            <v>3,49</v>
          </cell>
        </row>
        <row r="3020">
          <cell r="A3020">
            <v>38442</v>
          </cell>
          <cell r="B3020" t="str">
            <v>LUVA PPR, SOLDAVEL, DN 40 MM, PARA AGUA QUENTE PREDIAL</v>
          </cell>
          <cell r="C3020" t="str">
            <v xml:space="preserve">UN    </v>
          </cell>
          <cell r="D3020" t="str">
            <v>8,88</v>
          </cell>
        </row>
        <row r="3021">
          <cell r="A3021">
            <v>38443</v>
          </cell>
          <cell r="B3021" t="str">
            <v>LUVA PPR, SOLDAVEL, DN 50 MM, PARA AGUA QUENTE PREDIAL</v>
          </cell>
          <cell r="C3021" t="str">
            <v xml:space="preserve">UN    </v>
          </cell>
          <cell r="D3021" t="str">
            <v>13,42</v>
          </cell>
        </row>
        <row r="3022">
          <cell r="A3022">
            <v>38444</v>
          </cell>
          <cell r="B3022" t="str">
            <v>LUVA PPR, SOLDAVEL, DN 63 MM, PARA AGUA QUENTE PREDIAL</v>
          </cell>
          <cell r="C3022" t="str">
            <v xml:space="preserve">UN    </v>
          </cell>
          <cell r="D3022" t="str">
            <v>19,97</v>
          </cell>
        </row>
        <row r="3023">
          <cell r="A3023">
            <v>38445</v>
          </cell>
          <cell r="B3023" t="str">
            <v>LUVA PPR, SOLDAVEL, DN 75 MM, PARA AGUA QUENTE PREDIAL</v>
          </cell>
          <cell r="C3023" t="str">
            <v xml:space="preserve">UN    </v>
          </cell>
          <cell r="D3023" t="str">
            <v>46,92</v>
          </cell>
        </row>
        <row r="3024">
          <cell r="A3024">
            <v>38446</v>
          </cell>
          <cell r="B3024" t="str">
            <v>LUVA PPR, SOLDAVEL, DN 90 MM, PARA AGUA QUENTE PREDIAL</v>
          </cell>
          <cell r="C3024" t="str">
            <v xml:space="preserve">UN    </v>
          </cell>
          <cell r="D3024" t="str">
            <v>75,72</v>
          </cell>
        </row>
        <row r="3025">
          <cell r="A3025">
            <v>3867</v>
          </cell>
          <cell r="B3025" t="str">
            <v>LUVA PVC SOLDAVEL, 110 MM, PARA AGUA FRIA PREDIAL</v>
          </cell>
          <cell r="C3025" t="str">
            <v xml:space="preserve">UN    </v>
          </cell>
          <cell r="D3025" t="str">
            <v>79,78</v>
          </cell>
        </row>
        <row r="3026">
          <cell r="A3026">
            <v>3861</v>
          </cell>
          <cell r="B3026" t="str">
            <v>LUVA PVC SOLDAVEL, 20 MM, PARA AGUA FRIA PREDIAL</v>
          </cell>
          <cell r="C3026" t="str">
            <v xml:space="preserve">UN    </v>
          </cell>
          <cell r="D3026" t="str">
            <v>0,66</v>
          </cell>
        </row>
        <row r="3027">
          <cell r="A3027">
            <v>3904</v>
          </cell>
          <cell r="B3027" t="str">
            <v>LUVA PVC SOLDAVEL, 25 MM, PARA AGUA FRIA PREDIAL</v>
          </cell>
          <cell r="C3027" t="str">
            <v xml:space="preserve">UN    </v>
          </cell>
          <cell r="D3027" t="str">
            <v>0,81</v>
          </cell>
        </row>
        <row r="3028">
          <cell r="A3028">
            <v>3903</v>
          </cell>
          <cell r="B3028" t="str">
            <v>LUVA PVC SOLDAVEL, 32 MM, PARA AGUA FRIA PREDIAL</v>
          </cell>
          <cell r="C3028" t="str">
            <v xml:space="preserve">UN    </v>
          </cell>
          <cell r="D3028" t="str">
            <v>1,98</v>
          </cell>
        </row>
        <row r="3029">
          <cell r="A3029">
            <v>3862</v>
          </cell>
          <cell r="B3029" t="str">
            <v>LUVA PVC SOLDAVEL, 40 MM, PARA AGUA FRIA PREDIAL</v>
          </cell>
          <cell r="C3029" t="str">
            <v xml:space="preserve">UN    </v>
          </cell>
          <cell r="D3029" t="str">
            <v>4,04</v>
          </cell>
        </row>
        <row r="3030">
          <cell r="A3030">
            <v>3863</v>
          </cell>
          <cell r="B3030" t="str">
            <v>LUVA PVC SOLDAVEL, 50 MM, PARA AGUA FRIA PREDIAL</v>
          </cell>
          <cell r="C3030" t="str">
            <v xml:space="preserve">UN    </v>
          </cell>
          <cell r="D3030" t="str">
            <v>4,74</v>
          </cell>
        </row>
        <row r="3031">
          <cell r="A3031">
            <v>3864</v>
          </cell>
          <cell r="B3031" t="str">
            <v>LUVA PVC SOLDAVEL, 60 MM, PARA AGUA FRIA PREDIAL</v>
          </cell>
          <cell r="C3031" t="str">
            <v xml:space="preserve">UN    </v>
          </cell>
          <cell r="D3031" t="str">
            <v>12,35</v>
          </cell>
        </row>
        <row r="3032">
          <cell r="A3032">
            <v>3865</v>
          </cell>
          <cell r="B3032" t="str">
            <v>LUVA PVC SOLDAVEL, 75 MM, PARA AGUA FRIA PREDIAL</v>
          </cell>
          <cell r="C3032" t="str">
            <v xml:space="preserve">UN    </v>
          </cell>
          <cell r="D3032" t="str">
            <v>21,49</v>
          </cell>
        </row>
        <row r="3033">
          <cell r="A3033">
            <v>3866</v>
          </cell>
          <cell r="B3033" t="str">
            <v>LUVA PVC SOLDAVEL, 85 MM, PARA AGUA FRIA PREDIAL</v>
          </cell>
          <cell r="C3033" t="str">
            <v xml:space="preserve">UN    </v>
          </cell>
          <cell r="D3033" t="str">
            <v>49,18</v>
          </cell>
        </row>
        <row r="3034">
          <cell r="A3034">
            <v>3902</v>
          </cell>
          <cell r="B3034" t="str">
            <v>LUVA PVC, ROSCAVEL,  2 1/2",  AGUA FRIA PREDIAL</v>
          </cell>
          <cell r="C3034" t="str">
            <v xml:space="preserve">UN    </v>
          </cell>
          <cell r="D3034" t="str">
            <v>23,91</v>
          </cell>
        </row>
        <row r="3035">
          <cell r="A3035">
            <v>3878</v>
          </cell>
          <cell r="B3035" t="str">
            <v>LUVA PVC, ROSCAVEL, 1 1/2",  AGUA FRIA PREDIAL</v>
          </cell>
          <cell r="C3035" t="str">
            <v xml:space="preserve">UN    </v>
          </cell>
          <cell r="D3035" t="str">
            <v>7,55</v>
          </cell>
        </row>
        <row r="3036">
          <cell r="A3036">
            <v>3877</v>
          </cell>
          <cell r="B3036" t="str">
            <v>LUVA PVC, ROSCAVEL, 1 1/4", AGUA FRIA PREDIAL</v>
          </cell>
          <cell r="C3036" t="str">
            <v xml:space="preserve">UN    </v>
          </cell>
          <cell r="D3036" t="str">
            <v>6,90</v>
          </cell>
        </row>
        <row r="3037">
          <cell r="A3037">
            <v>3879</v>
          </cell>
          <cell r="B3037" t="str">
            <v>LUVA PVC, ROSCAVEL, 2",  AGUA FRIA PREDIAL</v>
          </cell>
          <cell r="C3037" t="str">
            <v xml:space="preserve">UN    </v>
          </cell>
          <cell r="D3037" t="str">
            <v>15,24</v>
          </cell>
        </row>
        <row r="3038">
          <cell r="A3038">
            <v>3880</v>
          </cell>
          <cell r="B3038" t="str">
            <v>LUVA PVC, ROSCAVEL, 3", AGUA FRIA PREDIAL</v>
          </cell>
          <cell r="C3038" t="str">
            <v xml:space="preserve">UN    </v>
          </cell>
          <cell r="D3038" t="str">
            <v>34,39</v>
          </cell>
        </row>
        <row r="3039">
          <cell r="A3039">
            <v>12892</v>
          </cell>
          <cell r="B3039" t="str">
            <v>LUVA RASPA DE COURO, CANO CURTO (PUNHO *7* CM)</v>
          </cell>
          <cell r="C3039" t="str">
            <v xml:space="preserve">PAR   </v>
          </cell>
          <cell r="D3039" t="str">
            <v>11,70</v>
          </cell>
        </row>
        <row r="3040">
          <cell r="A3040">
            <v>3883</v>
          </cell>
          <cell r="B3040" t="str">
            <v>LUVA ROSCAVEL, PVC, 1/2", AGUA FRIA PREDIAL</v>
          </cell>
          <cell r="C3040" t="str">
            <v xml:space="preserve">UN    </v>
          </cell>
          <cell r="D3040" t="str">
            <v>1,59</v>
          </cell>
        </row>
        <row r="3041">
          <cell r="A3041">
            <v>3876</v>
          </cell>
          <cell r="B3041" t="str">
            <v>LUVA ROSCAVEL, PVC, 1", AGUA FRIA PREDIAL</v>
          </cell>
          <cell r="C3041" t="str">
            <v xml:space="preserve">UN    </v>
          </cell>
          <cell r="D3041" t="str">
            <v>3,98</v>
          </cell>
        </row>
        <row r="3042">
          <cell r="A3042">
            <v>3884</v>
          </cell>
          <cell r="B3042" t="str">
            <v>LUVA ROSCAVEL, PVC, 3/4", AGUA FRIA PREDIAL</v>
          </cell>
          <cell r="C3042" t="str">
            <v xml:space="preserve">UN    </v>
          </cell>
          <cell r="D3042" t="str">
            <v>2,38</v>
          </cell>
        </row>
        <row r="3043">
          <cell r="A3043">
            <v>3837</v>
          </cell>
          <cell r="B3043" t="str">
            <v>LUVA SIMPLES, PVC PBA, JE, DN 100 / DE 110 MM, PARA REDE AGUA (NBR 10351)</v>
          </cell>
          <cell r="C3043" t="str">
            <v xml:space="preserve">UN    </v>
          </cell>
          <cell r="D3043" t="str">
            <v>52,07</v>
          </cell>
        </row>
        <row r="3044">
          <cell r="A3044">
            <v>3845</v>
          </cell>
          <cell r="B3044" t="str">
            <v>LUVA SIMPLES, PVC PBA, JE, DN 50 / DE 60 MM, PARA REDE AGUA (NBR 10351)</v>
          </cell>
          <cell r="C3044" t="str">
            <v xml:space="preserve">UN    </v>
          </cell>
          <cell r="D3044" t="str">
            <v>19,02</v>
          </cell>
        </row>
        <row r="3045">
          <cell r="A3045">
            <v>11045</v>
          </cell>
          <cell r="B3045" t="str">
            <v>LUVA SIMPLES, PVC PBA, JE, DN 75 / DE 85 MM, PARA REDE AGUA (NBR 10351)</v>
          </cell>
          <cell r="C3045" t="str">
            <v xml:space="preserve">UN    </v>
          </cell>
          <cell r="D3045" t="str">
            <v>36,69</v>
          </cell>
        </row>
        <row r="3046">
          <cell r="A3046">
            <v>20170</v>
          </cell>
          <cell r="B3046" t="str">
            <v>LUVA SIMPLES, PVC SERIE R, 100 MM, PARA ESGOTO OU AGUAS PLUVIAIS PREDIAIS</v>
          </cell>
          <cell r="C3046" t="str">
            <v xml:space="preserve">UN    </v>
          </cell>
          <cell r="D3046" t="str">
            <v>14,25</v>
          </cell>
        </row>
        <row r="3047">
          <cell r="A3047">
            <v>20171</v>
          </cell>
          <cell r="B3047" t="str">
            <v>LUVA SIMPLES, PVC SERIE R, 150 MM, PARA ESGOTO OU AGUAS PLUVIAIS PREDIAIS</v>
          </cell>
          <cell r="C3047" t="str">
            <v xml:space="preserve">UN    </v>
          </cell>
          <cell r="D3047" t="str">
            <v>42,34</v>
          </cell>
        </row>
        <row r="3048">
          <cell r="A3048">
            <v>20167</v>
          </cell>
          <cell r="B3048" t="str">
            <v>LUVA SIMPLES, PVC SERIE R, 40 MM, PARA ESGOTO OU AGUAS PLUVIAIS PREDIAIS</v>
          </cell>
          <cell r="C3048" t="str">
            <v xml:space="preserve">UN    </v>
          </cell>
          <cell r="D3048" t="str">
            <v>5,29</v>
          </cell>
        </row>
        <row r="3049">
          <cell r="A3049">
            <v>20168</v>
          </cell>
          <cell r="B3049" t="str">
            <v>LUVA SIMPLES, PVC SERIE R, 50 MM, PARA ESGOTO OU AGUAS PLUVIAIS PREDIAIS</v>
          </cell>
          <cell r="C3049" t="str">
            <v xml:space="preserve">UN    </v>
          </cell>
          <cell r="D3049" t="str">
            <v>8,30</v>
          </cell>
        </row>
        <row r="3050">
          <cell r="A3050">
            <v>20169</v>
          </cell>
          <cell r="B3050" t="str">
            <v>LUVA SIMPLES, PVC SERIE R, 75 MM, PARA ESGOTO OU AGUAS PLUVIAIS PREDIAIS</v>
          </cell>
          <cell r="C3050" t="str">
            <v xml:space="preserve">UN    </v>
          </cell>
          <cell r="D3050" t="str">
            <v>11,75</v>
          </cell>
        </row>
        <row r="3051">
          <cell r="A3051">
            <v>3899</v>
          </cell>
          <cell r="B3051" t="str">
            <v>LUVA SIMPLES, PVC, SOLDAVEL, DN 100 MM, SERIE NORMAL, PARA ESGOTO PREDIAL</v>
          </cell>
          <cell r="C3051" t="str">
            <v xml:space="preserve">UN    </v>
          </cell>
          <cell r="D3051" t="str">
            <v>6,22</v>
          </cell>
        </row>
        <row r="3052">
          <cell r="A3052">
            <v>38676</v>
          </cell>
          <cell r="B3052" t="str">
            <v>LUVA SIMPLES, PVC, SOLDAVEL, DN 150 MM, SERIE NORMAL, PARA ESGOTO PREDIAL</v>
          </cell>
          <cell r="C3052" t="str">
            <v xml:space="preserve">UN    </v>
          </cell>
          <cell r="D3052" t="str">
            <v>30,12</v>
          </cell>
        </row>
        <row r="3053">
          <cell r="A3053">
            <v>3897</v>
          </cell>
          <cell r="B3053" t="str">
            <v>LUVA SIMPLES, PVC, SOLDAVEL, DN 40 MM, SERIE NORMAL, PARA ESGOTO PREDIAL</v>
          </cell>
          <cell r="C3053" t="str">
            <v xml:space="preserve">UN    </v>
          </cell>
          <cell r="D3053" t="str">
            <v>1,31</v>
          </cell>
        </row>
        <row r="3054">
          <cell r="A3054">
            <v>3875</v>
          </cell>
          <cell r="B3054" t="str">
            <v>LUVA SIMPLES, PVC, SOLDAVEL, DN 50 MM, SERIE NORMAL, PARA ESGOTO PREDIAL</v>
          </cell>
          <cell r="C3054" t="str">
            <v xml:space="preserve">UN    </v>
          </cell>
          <cell r="D3054" t="str">
            <v>2,83</v>
          </cell>
        </row>
        <row r="3055">
          <cell r="A3055">
            <v>3898</v>
          </cell>
          <cell r="B3055" t="str">
            <v>LUVA SIMPLES, PVC, SOLDAVEL, DN 75 MM, SERIE NORMAL, PARA ESGOTO PREDIAL</v>
          </cell>
          <cell r="C3055" t="str">
            <v xml:space="preserve">UN    </v>
          </cell>
          <cell r="D3055" t="str">
            <v>5,37</v>
          </cell>
        </row>
        <row r="3056">
          <cell r="A3056">
            <v>3855</v>
          </cell>
          <cell r="B3056" t="str">
            <v>LUVA SOLDAVEL COM BUCHA DE LATAO, PVC, 20 MM X 1/2"</v>
          </cell>
          <cell r="C3056" t="str">
            <v xml:space="preserve">UN    </v>
          </cell>
          <cell r="D3056" t="str">
            <v>5,28</v>
          </cell>
        </row>
        <row r="3057">
          <cell r="A3057">
            <v>3874</v>
          </cell>
          <cell r="B3057" t="str">
            <v>LUVA SOLDAVEL COM BUCHA DE LATAO, PVC, 25 MM X 1/2"</v>
          </cell>
          <cell r="C3057" t="str">
            <v xml:space="preserve">UN    </v>
          </cell>
          <cell r="D3057" t="str">
            <v>5,60</v>
          </cell>
        </row>
        <row r="3058">
          <cell r="A3058">
            <v>3870</v>
          </cell>
          <cell r="B3058" t="str">
            <v>LUVA SOLDAVEL COM BUCHA DE LATAO, PVC, 25 MM X 3/4"</v>
          </cell>
          <cell r="C3058" t="str">
            <v xml:space="preserve">UN    </v>
          </cell>
          <cell r="D3058" t="str">
            <v>6,96</v>
          </cell>
        </row>
        <row r="3059">
          <cell r="A3059">
            <v>38678</v>
          </cell>
          <cell r="B3059" t="str">
            <v>LUVA SOLDAVEL COM BUCHA DE LATAO, PVC, 32 MM X 1"</v>
          </cell>
          <cell r="C3059" t="str">
            <v xml:space="preserve">UN    </v>
          </cell>
          <cell r="D3059" t="str">
            <v>18,94</v>
          </cell>
        </row>
        <row r="3060">
          <cell r="A3060">
            <v>3859</v>
          </cell>
          <cell r="B3060" t="str">
            <v>LUVA SOLDAVEL COM ROSCA, PVC, 20 MM X 1/2", PARA AGUA FRIA PREDIAL</v>
          </cell>
          <cell r="C3060" t="str">
            <v xml:space="preserve">UN    </v>
          </cell>
          <cell r="D3060" t="str">
            <v>1,40</v>
          </cell>
        </row>
        <row r="3061">
          <cell r="A3061">
            <v>3856</v>
          </cell>
          <cell r="B3061" t="str">
            <v>LUVA SOLDAVEL COM ROSCA, PVC, 25 MM X 1/2", PARA AGUA FRIA PREDIAL</v>
          </cell>
          <cell r="C3061" t="str">
            <v xml:space="preserve">UN    </v>
          </cell>
          <cell r="D3061" t="str">
            <v>1,78</v>
          </cell>
        </row>
        <row r="3062">
          <cell r="A3062">
            <v>3906</v>
          </cell>
          <cell r="B3062" t="str">
            <v>LUVA SOLDAVEL COM ROSCA, PVC, 25 MM X 3/4", PARA AGUA FRIA PREDIAL</v>
          </cell>
          <cell r="C3062" t="str">
            <v xml:space="preserve">UN    </v>
          </cell>
          <cell r="D3062" t="str">
            <v>1,68</v>
          </cell>
        </row>
        <row r="3063">
          <cell r="A3063">
            <v>3860</v>
          </cell>
          <cell r="B3063" t="str">
            <v>LUVA SOLDAVEL COM ROSCA, PVC, 32 MM X 1", PARA AGUA FRIA PREDIAL</v>
          </cell>
          <cell r="C3063" t="str">
            <v xml:space="preserve">UN    </v>
          </cell>
          <cell r="D3063" t="str">
            <v>5,51</v>
          </cell>
        </row>
        <row r="3064">
          <cell r="A3064">
            <v>3905</v>
          </cell>
          <cell r="B3064" t="str">
            <v>LUVA SOLDAVEL COM ROSCA, PVC, 40 MM X 1 1/4", PARA AGUA FRIA PREDIAL</v>
          </cell>
          <cell r="C3064" t="str">
            <v xml:space="preserve">UN    </v>
          </cell>
          <cell r="D3064" t="str">
            <v>12,18</v>
          </cell>
        </row>
        <row r="3065">
          <cell r="A3065">
            <v>3871</v>
          </cell>
          <cell r="B3065" t="str">
            <v>LUVA SOLDAVEL COM ROSCA, PVC, 50 MM X 1 1/2", PARA AGUA FRIA PREDIAL</v>
          </cell>
          <cell r="C3065" t="str">
            <v xml:space="preserve">UN    </v>
          </cell>
          <cell r="D3065" t="str">
            <v>25,30</v>
          </cell>
        </row>
        <row r="3066">
          <cell r="A3066">
            <v>37429</v>
          </cell>
          <cell r="B3066" t="str">
            <v>LUVA, PEAD PE 100,  DE 400 MM, PARA ELETROFUSAO</v>
          </cell>
          <cell r="C3066" t="str">
            <v xml:space="preserve">UN    </v>
          </cell>
          <cell r="D3066" t="str">
            <v>2.081,50</v>
          </cell>
        </row>
        <row r="3067">
          <cell r="A3067">
            <v>37426</v>
          </cell>
          <cell r="B3067" t="str">
            <v>LUVA, PEAD PE 100,  DE 63 MM, PARA ELETROFUSAO</v>
          </cell>
          <cell r="C3067" t="str">
            <v xml:space="preserve">UN    </v>
          </cell>
          <cell r="D3067" t="str">
            <v>20,02</v>
          </cell>
        </row>
        <row r="3068">
          <cell r="A3068">
            <v>37427</v>
          </cell>
          <cell r="B3068" t="str">
            <v>LUVA, PEAD PE 100, DE 125 MM, PARA ELETROFUSAO</v>
          </cell>
          <cell r="C3068" t="str">
            <v xml:space="preserve">UN    </v>
          </cell>
          <cell r="D3068" t="str">
            <v>47,76</v>
          </cell>
        </row>
        <row r="3069">
          <cell r="A3069">
            <v>37424</v>
          </cell>
          <cell r="B3069" t="str">
            <v>LUVA, PEAD PE 100, DE 20 MM, PARA ELETROFUSAO</v>
          </cell>
          <cell r="C3069" t="str">
            <v xml:space="preserve">UN    </v>
          </cell>
          <cell r="D3069" t="str">
            <v>9,20</v>
          </cell>
        </row>
        <row r="3070">
          <cell r="A3070">
            <v>37428</v>
          </cell>
          <cell r="B3070" t="str">
            <v>LUVA, PEAD PE 100, DE 200 MM, PARA ELETROFUSAO</v>
          </cell>
          <cell r="C3070" t="str">
            <v xml:space="preserve">UN    </v>
          </cell>
          <cell r="D3070" t="str">
            <v>164,60</v>
          </cell>
        </row>
        <row r="3071">
          <cell r="A3071">
            <v>37425</v>
          </cell>
          <cell r="B3071" t="str">
            <v>LUVA, PEAD PE 100, DE 32 MM, PARA ELETROFUSAO</v>
          </cell>
          <cell r="C3071" t="str">
            <v xml:space="preserve">UN    </v>
          </cell>
          <cell r="D3071" t="str">
            <v>9,92</v>
          </cell>
        </row>
        <row r="3072">
          <cell r="A3072">
            <v>11519</v>
          </cell>
          <cell r="B3072" t="str">
            <v>MACANETA ALAVANCA RETA OCA, EM ZAMAC COM ACABAMENTO CROMADO, COMPRIMENTO APROX DE 15 CM</v>
          </cell>
          <cell r="C3072" t="str">
            <v xml:space="preserve">PAR   </v>
          </cell>
          <cell r="D3072" t="str">
            <v>34,46</v>
          </cell>
        </row>
        <row r="3073">
          <cell r="A3073">
            <v>11520</v>
          </cell>
          <cell r="B3073" t="str">
            <v>MACANETA ALAVANCA, RETA SIMPLES / OCA, CROMADA, COMPRIMENTO DE 10 A 16 CM, ACABAMENTO PADRAO POPULAR - SOMENTE MACANETAS</v>
          </cell>
          <cell r="C3073" t="str">
            <v xml:space="preserve">PAR   </v>
          </cell>
          <cell r="D3073" t="str">
            <v>15,93</v>
          </cell>
        </row>
        <row r="3074">
          <cell r="A3074">
            <v>11518</v>
          </cell>
          <cell r="B3074" t="str">
            <v>MACANETA BOLA, EM ZAMAC COM ACABAMENTO CROMADO, DIAMETRO DE APROX 2 1/2"</v>
          </cell>
          <cell r="C3074" t="str">
            <v xml:space="preserve">PAR   </v>
          </cell>
          <cell r="D3074" t="str">
            <v>57,93</v>
          </cell>
        </row>
        <row r="3075">
          <cell r="A3075">
            <v>38473</v>
          </cell>
          <cell r="B3075" t="str">
            <v>MACARICO DE SOLDA 201 PARA EXTENSAO GLP OU ACETILENO</v>
          </cell>
          <cell r="C3075" t="str">
            <v xml:space="preserve">UN    </v>
          </cell>
          <cell r="D3075" t="str">
            <v>141,16</v>
          </cell>
        </row>
        <row r="3076">
          <cell r="A3076">
            <v>4244</v>
          </cell>
          <cell r="B3076" t="str">
            <v>MACARIQUEIRO</v>
          </cell>
          <cell r="C3076" t="str">
            <v xml:space="preserve">H     </v>
          </cell>
          <cell r="D3076" t="str">
            <v>18,16</v>
          </cell>
        </row>
        <row r="3077">
          <cell r="A3077">
            <v>40977</v>
          </cell>
          <cell r="B3077" t="str">
            <v>MACARIQUEIRO (MENSALISTA)</v>
          </cell>
          <cell r="C3077" t="str">
            <v xml:space="preserve">MES   </v>
          </cell>
          <cell r="D3077" t="str">
            <v>3.163,60</v>
          </cell>
        </row>
        <row r="3078">
          <cell r="A3078">
            <v>4115</v>
          </cell>
          <cell r="B3078" t="str">
            <v>MADEIRA ROLICA TRATADA, D = 12 A 15 CM, H = 3,00 M, EM EUCALIPTO OU EQUIVALENTE DA REGIAO</v>
          </cell>
          <cell r="C3078" t="str">
            <v xml:space="preserve">M     </v>
          </cell>
          <cell r="D3078" t="str">
            <v>18,34</v>
          </cell>
        </row>
        <row r="3079">
          <cell r="A3079">
            <v>4119</v>
          </cell>
          <cell r="B3079" t="str">
            <v>MADEIRA ROLICA TRATADA, D = 16 A 20 CM, H = 6,00 M, EM EUCALIPTO OU EQUIVALENTE DA REGIAO</v>
          </cell>
          <cell r="C3079" t="str">
            <v xml:space="preserve">M     </v>
          </cell>
          <cell r="D3079" t="str">
            <v>37,04</v>
          </cell>
        </row>
        <row r="3080">
          <cell r="A3080">
            <v>2794</v>
          </cell>
          <cell r="B3080" t="str">
            <v>MADEIRA ROLICA TRATADA, D = 25 A 29 CM, H = 6,50 M, EM EUCALIPTO OU EQUIVALENTE DA REGIAO</v>
          </cell>
          <cell r="C3080" t="str">
            <v xml:space="preserve">M     </v>
          </cell>
          <cell r="D3080" t="str">
            <v>98,27</v>
          </cell>
        </row>
        <row r="3081">
          <cell r="A3081">
            <v>2788</v>
          </cell>
          <cell r="B3081" t="str">
            <v>MADEIRA ROLICA TRATADA, D = 30 A 34 CM, H = 6,50 M, EM EUCALIPTO OU EQUIVALENTE DA REGIAO</v>
          </cell>
          <cell r="C3081" t="str">
            <v xml:space="preserve">M     </v>
          </cell>
          <cell r="D3081" t="str">
            <v>143,16</v>
          </cell>
        </row>
        <row r="3082">
          <cell r="A3082">
            <v>4006</v>
          </cell>
          <cell r="B3082" t="str">
            <v>MADEIRA SERRADA EM PINUS, MISTA OU EQUIVALENTE DA REGIAO - BRUTA</v>
          </cell>
          <cell r="C3082" t="str">
            <v xml:space="preserve">M3    </v>
          </cell>
          <cell r="D3082" t="str">
            <v>1.601,75</v>
          </cell>
        </row>
        <row r="3083">
          <cell r="A3083">
            <v>36151</v>
          </cell>
          <cell r="B3083" t="str">
            <v>MANGOTE DE SEGURANCA EM RASPA DE COURO</v>
          </cell>
          <cell r="C3083" t="str">
            <v xml:space="preserve">UN    </v>
          </cell>
          <cell r="D3083" t="str">
            <v>26,00</v>
          </cell>
        </row>
        <row r="3084">
          <cell r="A3084">
            <v>37457</v>
          </cell>
          <cell r="B3084" t="str">
            <v>MANGUEIRA CRISTAL PARA NIVEL, LISA, PVC TRANSPARENTE, 3/8" X1,5 MM</v>
          </cell>
          <cell r="C3084" t="str">
            <v xml:space="preserve">M     </v>
          </cell>
          <cell r="D3084" t="str">
            <v>3,19</v>
          </cell>
        </row>
        <row r="3085">
          <cell r="A3085">
            <v>37456</v>
          </cell>
          <cell r="B3085" t="str">
            <v>MANGUEIRA CRISTAL PARA NIVEL, LISA, PVC TRANSPARENTE, 5/16" X1 MM</v>
          </cell>
          <cell r="C3085" t="str">
            <v xml:space="preserve">M     </v>
          </cell>
          <cell r="D3085" t="str">
            <v>1,68</v>
          </cell>
        </row>
        <row r="3086">
          <cell r="A3086">
            <v>37461</v>
          </cell>
          <cell r="B3086" t="str">
            <v>MANGUEIRA CRISTAL TRANCADA, PVC COM REFORCO, COM PRESSAO DE TRABALHO (PT) 250 LBS/POL2, DE 3/4" X *2,8* MM</v>
          </cell>
          <cell r="C3086" t="str">
            <v xml:space="preserve">M     </v>
          </cell>
          <cell r="D3086" t="str">
            <v>11,84</v>
          </cell>
        </row>
        <row r="3087">
          <cell r="A3087">
            <v>37460</v>
          </cell>
          <cell r="B3087" t="str">
            <v>MANGUEIRA CRISTAL TRANCADA, PVC COM REFORCO, PRESSAO DE TRABALHO (PT) 250 LBS/POL2, DE 1" X *3,4* MM</v>
          </cell>
          <cell r="C3087" t="str">
            <v xml:space="preserve">M     </v>
          </cell>
          <cell r="D3087" t="str">
            <v>16,17</v>
          </cell>
        </row>
        <row r="3088">
          <cell r="A3088">
            <v>37458</v>
          </cell>
          <cell r="B3088" t="str">
            <v>MANGUEIRA CRISTAL, LISA, PVC TRANSPARENTE, 1/2" X 2 MM</v>
          </cell>
          <cell r="C3088" t="str">
            <v xml:space="preserve">M     </v>
          </cell>
          <cell r="D3088" t="str">
            <v>4,74</v>
          </cell>
        </row>
        <row r="3089">
          <cell r="A3089">
            <v>37454</v>
          </cell>
          <cell r="B3089" t="str">
            <v>MANGUEIRA CRISTAL, LISA, PVC TRANSPARENTE, 1/4" X1 MM</v>
          </cell>
          <cell r="C3089" t="str">
            <v xml:space="preserve">M     </v>
          </cell>
          <cell r="D3089" t="str">
            <v>1,24</v>
          </cell>
        </row>
        <row r="3090">
          <cell r="A3090">
            <v>37455</v>
          </cell>
          <cell r="B3090" t="str">
            <v>MANGUEIRA CRISTAL, LISA, PVC TRANSPARENTE, 1/4" X1,5 MM</v>
          </cell>
          <cell r="C3090" t="str">
            <v xml:space="preserve">M     </v>
          </cell>
          <cell r="D3090" t="str">
            <v>2,09</v>
          </cell>
        </row>
        <row r="3091">
          <cell r="A3091">
            <v>37459</v>
          </cell>
          <cell r="B3091" t="str">
            <v>MANGUEIRA CRISTAL, LISA, PVC TRANSPARENTE, 3/4" X 2 MM</v>
          </cell>
          <cell r="C3091" t="str">
            <v xml:space="preserve">M     </v>
          </cell>
          <cell r="D3091" t="str">
            <v>6,65</v>
          </cell>
        </row>
        <row r="3092">
          <cell r="A3092">
            <v>21029</v>
          </cell>
          <cell r="B3092" t="str">
            <v>MANGUEIRA DE INCENDIO, TIPO 1, DE 1 1/2", COMPRIMENTO = 15 M, TECIDO EM FIO DE POLIESTER E TUBO INTERNO EM BORRACHA SINTETICA, COM UNIOES ENGATE RAPIDO</v>
          </cell>
          <cell r="C3092" t="str">
            <v xml:space="preserve">UN    </v>
          </cell>
          <cell r="D3092" t="str">
            <v>247,50</v>
          </cell>
        </row>
        <row r="3093">
          <cell r="A3093">
            <v>21030</v>
          </cell>
          <cell r="B3093" t="str">
            <v>MANGUEIRA DE INCENDIO, TIPO 1, DE 1 1/2", COMPRIMENTO = 20 M, TECIDO EM FIO DE POLIESTER E TUBO INTERNO EM BORRACHA SINTETICA, COM UNIOES ENGATE RAPIDO</v>
          </cell>
          <cell r="C3093" t="str">
            <v xml:space="preserve">UN    </v>
          </cell>
          <cell r="D3093" t="str">
            <v>305,08</v>
          </cell>
        </row>
        <row r="3094">
          <cell r="A3094">
            <v>21031</v>
          </cell>
          <cell r="B3094" t="str">
            <v>MANGUEIRA DE INCENDIO, TIPO 1, DE 1 1/2", COMPRIMENTO = 25 M, TECIDO EM FIO DE POLIESTER E TUBO INTERNO EM BORRACHA SINTETICA, COM UNIOES ENGATE RAPIDO</v>
          </cell>
          <cell r="C3094" t="str">
            <v xml:space="preserve">UN    </v>
          </cell>
          <cell r="D3094" t="str">
            <v>379,82</v>
          </cell>
        </row>
        <row r="3095">
          <cell r="A3095">
            <v>21032</v>
          </cell>
          <cell r="B3095" t="str">
            <v>MANGUEIRA DE INCENDIO, TIPO 1, DE 1 1/2", COMPRIMENTO = 30 M, TECIDO EM FIO DE POLIESTER E TUBO INTERNO EM BORRACHA SINTETICA, COM UNIOES ENGATE RAPIDO</v>
          </cell>
          <cell r="C3095" t="str">
            <v xml:space="preserve">UN    </v>
          </cell>
          <cell r="D3095" t="str">
            <v>405,55</v>
          </cell>
        </row>
        <row r="3096">
          <cell r="A3096">
            <v>37527</v>
          </cell>
          <cell r="B3096" t="str">
            <v>MANGUEIRA DE INCENDIO, TIPO 2, DE 1 1/2", COMPRIMENTO = 15 M, TECIDO EM FIO DE POLIESTER E TUBO INTERNO EM BORRACHA SINTETICA, COM UNIOES ENGATE RAPIDO</v>
          </cell>
          <cell r="C3096" t="str">
            <v xml:space="preserve">UN    </v>
          </cell>
          <cell r="D3096" t="str">
            <v>366,34</v>
          </cell>
        </row>
        <row r="3097">
          <cell r="A3097">
            <v>37528</v>
          </cell>
          <cell r="B3097" t="str">
            <v>MANGUEIRA DE INCENDIO, TIPO 2, DE 1 1/2", COMPRIMENTO = 20 M, TECIDO EM FIO DE POLIESTER E TUBO INTERNO EM BORRACHA SINTETICA, COM UNIOES</v>
          </cell>
          <cell r="C3097" t="str">
            <v xml:space="preserve">UN    </v>
          </cell>
          <cell r="D3097" t="str">
            <v>436,80</v>
          </cell>
        </row>
        <row r="3098">
          <cell r="A3098">
            <v>37529</v>
          </cell>
          <cell r="B3098" t="str">
            <v>MANGUEIRA DE INCENDIO, TIPO 2, DE 1 1/2", COMPRIMENTO = 25 M, TECIDO EM FIO DE POLIESTER E TUBO INTERNO EM BORRACHA SINTETICA, COM UNIOES</v>
          </cell>
          <cell r="C3098" t="str">
            <v xml:space="preserve">UN    </v>
          </cell>
          <cell r="D3098" t="str">
            <v>441,08</v>
          </cell>
        </row>
        <row r="3099">
          <cell r="A3099">
            <v>37530</v>
          </cell>
          <cell r="B3099" t="str">
            <v>MANGUEIRA DE INCENDIO, TIPO 2, DE 1 1/2", COMPRIMENTO = 30 M, TECIDO EM FIO DE POLIESTER E TUBO INTERNO EM BORRACHA SINTETICA, COM UNIOES</v>
          </cell>
          <cell r="C3099" t="str">
            <v xml:space="preserve">UN    </v>
          </cell>
          <cell r="D3099" t="str">
            <v>575,86</v>
          </cell>
        </row>
        <row r="3100">
          <cell r="A3100">
            <v>21034</v>
          </cell>
          <cell r="B3100" t="str">
            <v>MANGUEIRA DE INCENDIO, TIPO 2, DE 2 1/2", COMPRIMENTO = 15 M, TECIDO EM FIO DE POLIESTER E TUBO INTERNO EM BORRACHA SINTETICA, COM UNIOES ENGATE RAPIDO</v>
          </cell>
          <cell r="C3100" t="str">
            <v xml:space="preserve">UN    </v>
          </cell>
          <cell r="D3100" t="str">
            <v>491,32</v>
          </cell>
        </row>
        <row r="3101">
          <cell r="A3101">
            <v>37531</v>
          </cell>
          <cell r="B3101" t="str">
            <v>MANGUEIRA DE INCENDIO, TIPO 2, DE 2 1/2", COMPRIMENTO = 20 M, TECIDO EM FIO DE POLIESTER E TUBO INTERNO EM BORRACHA SINTETICA, COM UNIOES</v>
          </cell>
          <cell r="C3101" t="str">
            <v xml:space="preserve">UN    </v>
          </cell>
          <cell r="D3101" t="str">
            <v>618,75</v>
          </cell>
        </row>
        <row r="3102">
          <cell r="A3102">
            <v>21036</v>
          </cell>
          <cell r="B3102" t="str">
            <v>MANGUEIRA DE INCENDIO, TIPO 2, DE 2 1/2", COMPRIMENTO = 25 M, TECIDO EM FIO DE POLIESTER E TUBO INTERNO EM BORRACHA SINTETICA, COM UNIOES ENGATE RAPIDO</v>
          </cell>
          <cell r="C3102" t="str">
            <v xml:space="preserve">UN    </v>
          </cell>
          <cell r="D3102" t="str">
            <v>752,30</v>
          </cell>
        </row>
        <row r="3103">
          <cell r="A3103">
            <v>21037</v>
          </cell>
          <cell r="B3103" t="str">
            <v>MANGUEIRA DE INCENDIO, TIPO 2, DE 2 1/2", COMPRIMENTO = 30 M, TECIDO EM FIO DE POLIESTER E TUBO INTERNO EM BORRACHA SINTETICA, COM UNIOES ENGATE RAPIDO</v>
          </cell>
          <cell r="C3103" t="str">
            <v xml:space="preserve">UN    </v>
          </cell>
          <cell r="D3103" t="str">
            <v>857,67</v>
          </cell>
        </row>
        <row r="3104">
          <cell r="A3104">
            <v>20185</v>
          </cell>
          <cell r="B3104" t="str">
            <v>MANGUEIRA DE PVC FLEXIVEL,TIPO FLAT/ACHATADA, COR LARANJA, D = 1 1/2" (40 MM), PARA CONDUCAO DE AGUA, SERVICOS LEVES E MEDIOS</v>
          </cell>
          <cell r="C3104" t="str">
            <v xml:space="preserve">M     </v>
          </cell>
          <cell r="D3104" t="str">
            <v>19,25</v>
          </cell>
        </row>
        <row r="3105">
          <cell r="A3105">
            <v>20260</v>
          </cell>
          <cell r="B3105" t="str">
            <v>MANGUEIRA PARA GAS - GLP, PVC, TRANCADA, DIAMETRO DE 3/8", COMPRIMENTO DE 1M (NORMATIZADA)</v>
          </cell>
          <cell r="C3105" t="str">
            <v xml:space="preserve">UN    </v>
          </cell>
          <cell r="D3105" t="str">
            <v>15,48</v>
          </cell>
        </row>
        <row r="3106">
          <cell r="A3106">
            <v>37523</v>
          </cell>
          <cell r="B3106" t="str">
            <v>MANIPULADOR TELESCOPICO, POTENCIA DE 101 HP, CAPACIDADE DE CARGA DE 3.500 KG, ALTURA MAXIMA DE ELEVACAO DE 12 M</v>
          </cell>
          <cell r="C3106" t="str">
            <v xml:space="preserve">UN    </v>
          </cell>
          <cell r="D3106" t="str">
            <v>451.380,11</v>
          </cell>
        </row>
        <row r="3107">
          <cell r="A3107">
            <v>37515</v>
          </cell>
          <cell r="B3107" t="str">
            <v>MANIPULADOR TELESCOPICO, POTENCIA DE 85 HP, CAPACIDADE DE CARGA DE 3.500 KG, ALTURA MAXIMA DE ELEVACAO DE 12,3 M</v>
          </cell>
          <cell r="C3107" t="str">
            <v xml:space="preserve">UN    </v>
          </cell>
          <cell r="D3107" t="str">
            <v>401.300,00</v>
          </cell>
        </row>
        <row r="3108">
          <cell r="A3108">
            <v>12899</v>
          </cell>
          <cell r="B3108" t="str">
            <v>MANOMETRO COM CAIXA EM ACO PINTADO, ESCALA *10* KGF/CM2 (*10* BAR), DIAMETRO NOMINAL DE *63* MM, CONEXAO DE 1/4"</v>
          </cell>
          <cell r="C3108" t="str">
            <v xml:space="preserve">UN    </v>
          </cell>
          <cell r="D3108" t="str">
            <v>89,23</v>
          </cell>
        </row>
        <row r="3109">
          <cell r="A3109">
            <v>12898</v>
          </cell>
          <cell r="B3109" t="str">
            <v>MANOMETRO COM CAIXA EM ACO PINTADO, ESCALA *10* KGF/CM2 (*10* BAR), DIAMETRO NOMINAL DE 100 MM, CONEXAO DE 1/2"</v>
          </cell>
          <cell r="C3109" t="str">
            <v xml:space="preserve">UN    </v>
          </cell>
          <cell r="D3109" t="str">
            <v>141,55</v>
          </cell>
        </row>
        <row r="3110">
          <cell r="A3110">
            <v>42528</v>
          </cell>
          <cell r="B3110" t="str">
            <v>MANTA ALUMINIZADA NAS DUAS FACES, PARA SUBCOBERTURA,  E = *2* MM</v>
          </cell>
          <cell r="C3110" t="str">
            <v xml:space="preserve">M2    </v>
          </cell>
          <cell r="D3110" t="str">
            <v>7,49</v>
          </cell>
        </row>
        <row r="3111">
          <cell r="A3111">
            <v>39696</v>
          </cell>
          <cell r="B3111" t="str">
            <v>MANTA ALUMINIZADA 1 FACE PARA SUBCOBERTURA, E = *1* MM</v>
          </cell>
          <cell r="C3111" t="str">
            <v xml:space="preserve">M2    </v>
          </cell>
          <cell r="D3111" t="str">
            <v>5,27</v>
          </cell>
        </row>
        <row r="3112">
          <cell r="A3112">
            <v>39700</v>
          </cell>
          <cell r="B3112" t="str">
            <v>MANTA ANTIRRUIDO DE POLIESTER (PET) PARA CONTRAPISO E = *8* MM</v>
          </cell>
          <cell r="C3112" t="str">
            <v xml:space="preserve">M2    </v>
          </cell>
          <cell r="D3112" t="str">
            <v>22,70</v>
          </cell>
        </row>
        <row r="3113">
          <cell r="A3113">
            <v>11621</v>
          </cell>
          <cell r="B3113" t="str">
            <v>MANTA ASFALTICA ELASTOMERICA EM POLIESTER ALUMINIZADA 3 MM, TIPO III, CLASSE B (NBR 9952)</v>
          </cell>
          <cell r="C3113" t="str">
            <v xml:space="preserve">M2    </v>
          </cell>
          <cell r="D3113" t="str">
            <v>45,18</v>
          </cell>
        </row>
        <row r="3114">
          <cell r="A3114">
            <v>4014</v>
          </cell>
          <cell r="B3114" t="str">
            <v>MANTA ASFALTICA ELASTOMERICA EM POLIESTER 3 MM, TIPO III, CLASSE B, ACABAMENTO PP (NBR 9952)</v>
          </cell>
          <cell r="C3114" t="str">
            <v xml:space="preserve">M2    </v>
          </cell>
          <cell r="D3114" t="str">
            <v>46,74</v>
          </cell>
        </row>
        <row r="3115">
          <cell r="A3115">
            <v>4015</v>
          </cell>
          <cell r="B3115" t="str">
            <v>MANTA ASFALTICA ELASTOMERICA EM POLIESTER 4 MM, TIPO III, CLASSE B, ACABAMENTO PP (NBR 9952)</v>
          </cell>
          <cell r="C3115" t="str">
            <v xml:space="preserve">M2    </v>
          </cell>
          <cell r="D3115" t="str">
            <v>57,40</v>
          </cell>
        </row>
        <row r="3116">
          <cell r="A3116">
            <v>4017</v>
          </cell>
          <cell r="B3116" t="str">
            <v>MANTA ASFALTICA ELASTOMERICA EM POLIESTER 5 MM, TIPO III, CLASSE B, ACABAMENTO PP (NBR 9952)</v>
          </cell>
          <cell r="C3116" t="str">
            <v xml:space="preserve">M2    </v>
          </cell>
          <cell r="D3116" t="str">
            <v>83,52</v>
          </cell>
        </row>
        <row r="3117">
          <cell r="A3117">
            <v>4016</v>
          </cell>
          <cell r="B3117" t="str">
            <v>MANTA ASFALTICA ELASTOMERICA TIPO GLASS 3 MM, TIPO II, CLASSE C, ACABAMENTO PP (NBR 9952)</v>
          </cell>
          <cell r="C3117" t="str">
            <v xml:space="preserve">M2    </v>
          </cell>
          <cell r="D3117" t="str">
            <v>32,99</v>
          </cell>
        </row>
        <row r="3118">
          <cell r="A3118">
            <v>39699</v>
          </cell>
          <cell r="B3118" t="str">
            <v>MANTA DE BORRACHA ANTIRRUIDO 5 MM</v>
          </cell>
          <cell r="C3118" t="str">
            <v xml:space="preserve">M2    </v>
          </cell>
          <cell r="D3118" t="str">
            <v>14,44</v>
          </cell>
        </row>
        <row r="3119">
          <cell r="A3119">
            <v>38544</v>
          </cell>
          <cell r="B3119" t="str">
            <v>MANTA DE POLIETILENO EXPANDIDO (PEBD) ANTICHAMAS, E = 8 MM</v>
          </cell>
          <cell r="C3119" t="str">
            <v xml:space="preserve">M2    </v>
          </cell>
          <cell r="D3119" t="str">
            <v>8,46</v>
          </cell>
        </row>
        <row r="3120">
          <cell r="A3120">
            <v>38545</v>
          </cell>
          <cell r="B3120" t="str">
            <v>MANTA DE POLIETILENO EXPANDIDO (PEBD), E = 5 MM</v>
          </cell>
          <cell r="C3120" t="str">
            <v xml:space="preserve">M2    </v>
          </cell>
          <cell r="D3120" t="str">
            <v>5,44</v>
          </cell>
        </row>
        <row r="3121">
          <cell r="A3121">
            <v>42527</v>
          </cell>
          <cell r="B3121" t="str">
            <v>MANTA DE POLIETILENO EXPANDIDO, COM 1 FACE METALIZADA PARA SUBCOBERTURA,  E = *5* MM</v>
          </cell>
          <cell r="C3121" t="str">
            <v xml:space="preserve">M2    </v>
          </cell>
          <cell r="D3121" t="str">
            <v>19,80</v>
          </cell>
        </row>
        <row r="3122">
          <cell r="A3122">
            <v>39323</v>
          </cell>
          <cell r="B3122" t="str">
            <v>MANTA GEOTEXTIL TECIDO DE LAMINETES DE POLIPROPILENO, RESISTENCIA A TRACAO = *25* KN/M</v>
          </cell>
          <cell r="C3122" t="str">
            <v xml:space="preserve">M2    </v>
          </cell>
          <cell r="D3122" t="str">
            <v>20,75</v>
          </cell>
        </row>
        <row r="3123">
          <cell r="A3123">
            <v>626</v>
          </cell>
          <cell r="B3123" t="str">
            <v>MANTA LIQUIDA DE BASE ASFALTICA MODIFICADA COM A ADICAO DE ELASTOMEROS DILUIDOS EM SOLVENTE ORGANICO, APLICACAO A FRIO (MEMBRANA IMPERMEABILIZANTE ASFASTICA)</v>
          </cell>
          <cell r="C3123" t="str">
            <v xml:space="preserve">KG    </v>
          </cell>
          <cell r="D3123" t="str">
            <v>13,73</v>
          </cell>
        </row>
        <row r="3124">
          <cell r="A3124">
            <v>25860</v>
          </cell>
          <cell r="B3124" t="str">
            <v>MANTA TERMOPLASTICA, PEAD, GEOMEMBRANA LISA, E = 0,50 MM ( NBR 15352)</v>
          </cell>
          <cell r="C3124" t="str">
            <v xml:space="preserve">M2    </v>
          </cell>
          <cell r="D3124" t="str">
            <v>10,50</v>
          </cell>
        </row>
        <row r="3125">
          <cell r="A3125">
            <v>25861</v>
          </cell>
          <cell r="B3125" t="str">
            <v>MANTA TERMOPLASTICA, PEAD, GEOMEMBRANA LISA, E = 0,75 MM ( NBR 15352)</v>
          </cell>
          <cell r="C3125" t="str">
            <v xml:space="preserve">M2    </v>
          </cell>
          <cell r="D3125" t="str">
            <v>15,85</v>
          </cell>
        </row>
        <row r="3126">
          <cell r="A3126">
            <v>25862</v>
          </cell>
          <cell r="B3126" t="str">
            <v>MANTA TERMOPLASTICA, PEAD, GEOMEMBRANA LISA, E = 0,80 MM ( NBR 15352)</v>
          </cell>
          <cell r="C3126" t="str">
            <v xml:space="preserve">M2    </v>
          </cell>
          <cell r="D3126" t="str">
            <v>16,82</v>
          </cell>
        </row>
        <row r="3127">
          <cell r="A3127">
            <v>25863</v>
          </cell>
          <cell r="B3127" t="str">
            <v>MANTA TERMOPLASTICA, PEAD, GEOMEMBRANA LISA, E = 1,00 MM ( NBR 15352)</v>
          </cell>
          <cell r="C3127" t="str">
            <v xml:space="preserve">M2    </v>
          </cell>
          <cell r="D3127" t="str">
            <v>21,03</v>
          </cell>
        </row>
        <row r="3128">
          <cell r="A3128">
            <v>25864</v>
          </cell>
          <cell r="B3128" t="str">
            <v>MANTA TERMOPLASTICA, PEAD, GEOMEMBRANA LISA, E = 1,50 MM ( NBR 15352)</v>
          </cell>
          <cell r="C3128" t="str">
            <v xml:space="preserve">M2    </v>
          </cell>
          <cell r="D3128" t="str">
            <v>31,54</v>
          </cell>
        </row>
        <row r="3129">
          <cell r="A3129">
            <v>25865</v>
          </cell>
          <cell r="B3129" t="str">
            <v>MANTA TERMOPLASTICA, PEAD, GEOMEMBRANA LISA, E = 2,00 MM ( NBR 15352)</v>
          </cell>
          <cell r="C3129" t="str">
            <v xml:space="preserve">M2    </v>
          </cell>
          <cell r="D3129" t="str">
            <v>42,25</v>
          </cell>
        </row>
        <row r="3130">
          <cell r="A3130">
            <v>25866</v>
          </cell>
          <cell r="B3130" t="str">
            <v>MANTA TERMOPLASTICA, PEAD, GEOMEMBRANA LISA, E = 2,50 MM ( NBR 15352)</v>
          </cell>
          <cell r="C3130" t="str">
            <v xml:space="preserve">M2    </v>
          </cell>
          <cell r="D3130" t="str">
            <v>52,46</v>
          </cell>
        </row>
        <row r="3131">
          <cell r="A3131">
            <v>25868</v>
          </cell>
          <cell r="B3131" t="str">
            <v>MANTA TERMOPLASTICA, PEAD, GEOMEMBRANA TEXTURIZADA EM AMBAS AS FACES, E = 0,50 MM (NBR 15352)</v>
          </cell>
          <cell r="C3131" t="str">
            <v xml:space="preserve">M2    </v>
          </cell>
          <cell r="D3131" t="str">
            <v>11,71</v>
          </cell>
        </row>
        <row r="3132">
          <cell r="A3132">
            <v>25869</v>
          </cell>
          <cell r="B3132" t="str">
            <v>MANTA TERMOPLASTICA, PEAD, GEOMEMBRANA TEXTURIZADA EM AMBAS AS FACES, E = 0,75 MM (NBR 15352)</v>
          </cell>
          <cell r="C3132" t="str">
            <v xml:space="preserve">M2    </v>
          </cell>
          <cell r="D3132" t="str">
            <v>16,53</v>
          </cell>
        </row>
        <row r="3133">
          <cell r="A3133">
            <v>25870</v>
          </cell>
          <cell r="B3133" t="str">
            <v>MANTA TERMOPLASTICA, PEAD, GEOMEMBRANA TEXTURIZADA EM AMBAS AS FACES, E = 0,80 MM (NBR 15352)</v>
          </cell>
          <cell r="C3133" t="str">
            <v xml:space="preserve">M2    </v>
          </cell>
          <cell r="D3133" t="str">
            <v>18,73</v>
          </cell>
        </row>
        <row r="3134">
          <cell r="A3134">
            <v>25871</v>
          </cell>
          <cell r="B3134" t="str">
            <v>MANTA TERMOPLASTICA, PEAD, GEOMEMBRANA TEXTURIZADA EM AMBAS AS FACES, E = 1,00 MM (NBR 15352)</v>
          </cell>
          <cell r="C3134" t="str">
            <v xml:space="preserve">M2    </v>
          </cell>
          <cell r="D3134" t="str">
            <v>23,00</v>
          </cell>
        </row>
        <row r="3135">
          <cell r="A3135">
            <v>25867</v>
          </cell>
          <cell r="B3135" t="str">
            <v>MANTA TERMOPLASTICA, PEAD, GEOMEMBRANA TEXTURIZADA EM AMBAS AS FACES, E = 1,50 MM (NBR 15352)</v>
          </cell>
          <cell r="C3135" t="str">
            <v xml:space="preserve">M2    </v>
          </cell>
          <cell r="D3135" t="str">
            <v>34,05</v>
          </cell>
        </row>
        <row r="3136">
          <cell r="A3136">
            <v>25872</v>
          </cell>
          <cell r="B3136" t="str">
            <v>MANTA TERMOPLASTICA, PEAD, GEOMEMBRANA TEXTURIZADA EM AMBAS AS FACES, E = 2,00 MM (NBR 15352)</v>
          </cell>
          <cell r="C3136" t="str">
            <v xml:space="preserve">M2    </v>
          </cell>
          <cell r="D3136" t="str">
            <v>46,02</v>
          </cell>
        </row>
        <row r="3137">
          <cell r="A3137">
            <v>25873</v>
          </cell>
          <cell r="B3137" t="str">
            <v>MANTA TERMOPLASTICA, PEAD, GEOMEMBRANA TEXTURIZADA EM AMBAS AS FACES, E = 2,50 MM (NBR 15352)</v>
          </cell>
          <cell r="C3137" t="str">
            <v xml:space="preserve">M2    </v>
          </cell>
          <cell r="D3137" t="str">
            <v>57,40</v>
          </cell>
        </row>
        <row r="3138">
          <cell r="A3138">
            <v>11479</v>
          </cell>
          <cell r="B3138" t="str">
            <v>MAQUINA DE 40 MM PARA FECHADURA DE EMBUTIR EXTERNA, EM ACO INOX</v>
          </cell>
          <cell r="C3138" t="str">
            <v xml:space="preserve">UN    </v>
          </cell>
          <cell r="D3138" t="str">
            <v>24,20</v>
          </cell>
        </row>
        <row r="3139">
          <cell r="A3139">
            <v>11481</v>
          </cell>
          <cell r="B3139" t="str">
            <v>MAQUINA DE 40 MM PARA FECHADURA, PARA PORTA DE BANHEIRO, EM ACO INOX</v>
          </cell>
          <cell r="C3139" t="str">
            <v xml:space="preserve">UN    </v>
          </cell>
          <cell r="D3139" t="str">
            <v>21,89</v>
          </cell>
        </row>
        <row r="3140">
          <cell r="A3140">
            <v>43609</v>
          </cell>
          <cell r="B3140" t="str">
            <v>MAQUINA DE 40 MM PARA FECHADURA, PARA PORTA INTERNA, EM ACO INOX</v>
          </cell>
          <cell r="C3140" t="str">
            <v xml:space="preserve">UN    </v>
          </cell>
          <cell r="D3140" t="str">
            <v>21,89</v>
          </cell>
        </row>
        <row r="3141">
          <cell r="A3141">
            <v>11478</v>
          </cell>
          <cell r="B3141" t="str">
            <v>MAQUINA DE 55 MM PARA FECHADURA DE EMBUTIR EXTERNA, EM ACO INOX</v>
          </cell>
          <cell r="C3141" t="str">
            <v xml:space="preserve">UN    </v>
          </cell>
          <cell r="D3141" t="str">
            <v>41,52</v>
          </cell>
        </row>
        <row r="3142">
          <cell r="A3142">
            <v>43608</v>
          </cell>
          <cell r="B3142" t="str">
            <v>MAQUINA DE 55 MM PARA FECHADURA, PARA PORTA DE BANHEIRO, EM ACO INOX</v>
          </cell>
          <cell r="C3142" t="str">
            <v xml:space="preserve">UN    </v>
          </cell>
          <cell r="D3142" t="str">
            <v>31,68</v>
          </cell>
        </row>
        <row r="3143">
          <cell r="A3143">
            <v>11476</v>
          </cell>
          <cell r="B3143" t="str">
            <v>MAQUINA DE 55 MM PARA FECHADURA, PARA PORTA INTERNA, EM ACO INOX</v>
          </cell>
          <cell r="C3143" t="str">
            <v xml:space="preserve">UN    </v>
          </cell>
          <cell r="D3143" t="str">
            <v>31,68</v>
          </cell>
        </row>
        <row r="3144">
          <cell r="A3144">
            <v>40637</v>
          </cell>
          <cell r="B3144" t="str">
            <v>MAQUINA DEMARCADORA DE FAIXA DE TRAFEGO A FRIO, AUTOPROPELIDA, MOTOR DIESEL 38 HP</v>
          </cell>
          <cell r="C3144" t="str">
            <v xml:space="preserve">UN    </v>
          </cell>
          <cell r="D3144" t="str">
            <v>572.242,47</v>
          </cell>
        </row>
        <row r="3145">
          <cell r="A3145">
            <v>13836</v>
          </cell>
          <cell r="B3145" t="str">
            <v>MAQUINA EXTRUSORA DE CONCRETO PARA GUIAS E SARJETAS, COM MOTOR A DIESEL DE 14 CV</v>
          </cell>
          <cell r="C3145" t="str">
            <v xml:space="preserve">UN    </v>
          </cell>
          <cell r="D3145" t="str">
            <v>55.827,56</v>
          </cell>
        </row>
        <row r="3146">
          <cell r="A3146">
            <v>14534</v>
          </cell>
          <cell r="B3146" t="str">
            <v>MAQUINA MANUAL TIPO PRENSA PARA PRODUCAO DE BLOCOS E PAVIMENTOS DE CONCRETO, COM MOTOR ELETRICO TRIFASICO PARA VIBRACAO, POTENCIA TOTAL INSTALADA DE 1,5 KW</v>
          </cell>
          <cell r="C3146" t="str">
            <v xml:space="preserve">UN    </v>
          </cell>
          <cell r="D3146" t="str">
            <v>23.370,89</v>
          </cell>
        </row>
        <row r="3147">
          <cell r="A3147">
            <v>14619</v>
          </cell>
          <cell r="B3147" t="str">
            <v>MAQUINA PARA CORTE COM DISCO ABRASIVO DE DIAMETRO DE 18'' (450 MM), COM MOTOR ELETRICO TRIFASICO DE 10 CV</v>
          </cell>
          <cell r="C3147" t="str">
            <v xml:space="preserve">UN    </v>
          </cell>
          <cell r="D3147" t="str">
            <v>14.934,18</v>
          </cell>
        </row>
        <row r="3148">
          <cell r="A3148">
            <v>14535</v>
          </cell>
          <cell r="B3148" t="str">
            <v>MAQUINA TIPO PRENSA HIDRAULICA, PARA FABRICACAO DE TUBOS DE CONCRETO PARA AGUAS PLUVIAIS, DN 200 A DN 600 MM X 1000 MM DE COMPRIMENTO, COM MOTOR PRINCIPAL DE 20 CV</v>
          </cell>
          <cell r="C3148" t="str">
            <v xml:space="preserve">UN    </v>
          </cell>
          <cell r="D3148" t="str">
            <v>231.958,35</v>
          </cell>
        </row>
        <row r="3149">
          <cell r="A3149">
            <v>39813</v>
          </cell>
          <cell r="B3149" t="str">
            <v>MAQUINA TIPO VASO/TANQUE/JATO DE PRESSAO PORTATIL PARA JATEAMENTO, CONTROLE AUTOMATICO E REMOTO, CAMARA DE 1 SAIDA, 280 L, DIAM. *670* MM, BICO JATO CURTO VENTURI DE 5/16", MANGUEIRA DE 1" DE 10 M, COMPLETA (VALVULAS POP UP E DOSADORA, FUNDO CONICO ETC)</v>
          </cell>
          <cell r="C3149" t="str">
            <v xml:space="preserve">UN    </v>
          </cell>
          <cell r="D3149" t="str">
            <v>21.842,36</v>
          </cell>
        </row>
        <row r="3150">
          <cell r="A3150">
            <v>40403</v>
          </cell>
          <cell r="B3150" t="str">
            <v>MAQUINA TRANSFORMADORA MONOFASICA PARA SOLDA ELETRICA, TENSAO DE 220 V, FREQUENCIA DE 60 HZ, FAIXA DE CORRENTE ENTRE 80 A (+/- 10 A) E 250 A, POTENCIA ENTRE 14,00 KVA E 15,0 KVA, CICLO DE TRABALHO ENTRE 10% E 20% A 250 A</v>
          </cell>
          <cell r="C3150" t="str">
            <v xml:space="preserve">UN    </v>
          </cell>
          <cell r="D3150" t="str">
            <v>522,00</v>
          </cell>
        </row>
        <row r="3151">
          <cell r="A3151">
            <v>12868</v>
          </cell>
          <cell r="B3151" t="str">
            <v>MARCENEIRO</v>
          </cell>
          <cell r="C3151" t="str">
            <v xml:space="preserve">H     </v>
          </cell>
          <cell r="D3151" t="str">
            <v>13,55</v>
          </cell>
        </row>
        <row r="3152">
          <cell r="A3152">
            <v>40916</v>
          </cell>
          <cell r="B3152" t="str">
            <v>MARCENEIRO (MENSALISTA)</v>
          </cell>
          <cell r="C3152" t="str">
            <v xml:space="preserve">MES   </v>
          </cell>
          <cell r="D3152" t="str">
            <v>2.361,18</v>
          </cell>
        </row>
        <row r="3153">
          <cell r="A3153">
            <v>4755</v>
          </cell>
          <cell r="B3153" t="str">
            <v>MARMORISTA / GRANITEIRO</v>
          </cell>
          <cell r="C3153" t="str">
            <v xml:space="preserve">H     </v>
          </cell>
          <cell r="D3153" t="str">
            <v>13,84</v>
          </cell>
        </row>
        <row r="3154">
          <cell r="A3154">
            <v>41067</v>
          </cell>
          <cell r="B3154" t="str">
            <v>MARMORISTA / GRANITEIRO (MENSALISTA)</v>
          </cell>
          <cell r="C3154" t="str">
            <v xml:space="preserve">MES   </v>
          </cell>
          <cell r="D3154" t="str">
            <v>2.412,75</v>
          </cell>
        </row>
        <row r="3155">
          <cell r="A3155">
            <v>38463</v>
          </cell>
          <cell r="B3155" t="str">
            <v>MARTELO DE SOLDADOR/PICADOR DE SOLDA</v>
          </cell>
          <cell r="C3155" t="str">
            <v xml:space="preserve">UN    </v>
          </cell>
          <cell r="D3155" t="str">
            <v>34,29</v>
          </cell>
        </row>
        <row r="3156">
          <cell r="A3156">
            <v>40703</v>
          </cell>
          <cell r="B3156" t="str">
            <v>MARTELO DEMOLIDOR ELETRICO, COM POTENCIA DE 2.000 W, FREQUENCIA DE 1.000 IMPACTOS POR MINUTO, FORÇA DE IMPACTO ENTRE 60 E 65 J, PESO DE 30 KG</v>
          </cell>
          <cell r="C3156" t="str">
            <v xml:space="preserve">UN    </v>
          </cell>
          <cell r="D3156" t="str">
            <v>8.233,53</v>
          </cell>
        </row>
        <row r="3157">
          <cell r="A3157">
            <v>14531</v>
          </cell>
          <cell r="B3157" t="str">
            <v>MARTELO DEMOLIDOR PNEUMATICO MANUAL, COM REDUCAO DE VIBRACAO, PESO DE 21 KG</v>
          </cell>
          <cell r="C3157" t="str">
            <v xml:space="preserve">UN    </v>
          </cell>
          <cell r="D3157" t="str">
            <v>15.350,40</v>
          </cell>
        </row>
        <row r="3158">
          <cell r="A3158">
            <v>36533</v>
          </cell>
          <cell r="B3158" t="str">
            <v>MARTELO DEMOLIDOR PNEUMATICO MANUAL, COM REDUCAO DE VIBRACAO, PESO DE 31,5 KG</v>
          </cell>
          <cell r="C3158" t="str">
            <v xml:space="preserve">UN    </v>
          </cell>
          <cell r="D3158" t="str">
            <v>17.664,39</v>
          </cell>
        </row>
        <row r="3159">
          <cell r="A3159">
            <v>11616</v>
          </cell>
          <cell r="B3159" t="str">
            <v>MARTELO DEMOLIDOR PNEUMATICO MANUAL, PADRAO, PESO DE 32 KG</v>
          </cell>
          <cell r="C3159" t="str">
            <v xml:space="preserve">UN    </v>
          </cell>
          <cell r="D3159" t="str">
            <v>16.683,75</v>
          </cell>
        </row>
        <row r="3160">
          <cell r="A3160">
            <v>41898</v>
          </cell>
          <cell r="B3160" t="str">
            <v>MARTELO DEMOLIDOR PNEUMATICO MANUAL, PESO  DE 28 KG, COM SILENCIADOR</v>
          </cell>
          <cell r="C3160" t="str">
            <v xml:space="preserve">UN    </v>
          </cell>
          <cell r="D3160" t="str">
            <v>18.771,49</v>
          </cell>
        </row>
        <row r="3161">
          <cell r="A3161">
            <v>13447</v>
          </cell>
          <cell r="B3161" t="str">
            <v>MARTELO PERFURADOR PNEUMATICO MANUAL, DE SUPERFICIE, COM AVANCO DE COLUNA, PESO DE 22 KG</v>
          </cell>
          <cell r="C3161" t="str">
            <v xml:space="preserve">UN    </v>
          </cell>
          <cell r="D3161" t="str">
            <v>34.540,83</v>
          </cell>
        </row>
        <row r="3162">
          <cell r="A3162">
            <v>14529</v>
          </cell>
          <cell r="B3162" t="str">
            <v>MARTELO PERFURADOR PNEUMATICO MANUAL, HASTE 25 X 75 MM, 21 KG</v>
          </cell>
          <cell r="C3162" t="str">
            <v xml:space="preserve">UN    </v>
          </cell>
          <cell r="D3162" t="str">
            <v>19.317,81</v>
          </cell>
        </row>
        <row r="3163">
          <cell r="A3163">
            <v>10747</v>
          </cell>
          <cell r="B3163" t="str">
            <v>MARTELO PERFURADOR PNEUMATICO MANUAL, PESO DE 25 KG, COM SILENCIADOR</v>
          </cell>
          <cell r="C3163" t="str">
            <v xml:space="preserve">UN    </v>
          </cell>
          <cell r="D3163" t="str">
            <v>18.953,72</v>
          </cell>
        </row>
        <row r="3164">
          <cell r="A3164">
            <v>36141</v>
          </cell>
          <cell r="B3164" t="str">
            <v>MASCARA DE SEGURANCA PARA SOLDA COM ESCUDO DE CELERON E CARNEIRA DE PLASTICO COM REGULAGEM</v>
          </cell>
          <cell r="C3164" t="str">
            <v xml:space="preserve">UN    </v>
          </cell>
          <cell r="D3164" t="str">
            <v>35,10</v>
          </cell>
        </row>
        <row r="3165">
          <cell r="A3165">
            <v>39434</v>
          </cell>
          <cell r="B3165" t="str">
            <v>MASSA DE REJUNTE EM PO PARA DRYWALL, A BASE DE GESSO, SECAGEM RAPIDA, PARA TRATAMENTO DE JUNTAS DE CHAPA DE GESSO (NECESSITA ADICAO DE AGUA)</v>
          </cell>
          <cell r="C3165" t="str">
            <v xml:space="preserve">KG    </v>
          </cell>
          <cell r="D3165" t="str">
            <v>2,42</v>
          </cell>
        </row>
        <row r="3166">
          <cell r="A3166">
            <v>39433</v>
          </cell>
          <cell r="B3166" t="str">
            <v>MASSA DE REJUNTE PRONTA PARA TRATAMENTO DE JUNTAS DE CHAPA DE GESSO PARA DRYWALL, SEM ADICAO DE AGUA</v>
          </cell>
          <cell r="C3166" t="str">
            <v xml:space="preserve">KG    </v>
          </cell>
          <cell r="D3166" t="str">
            <v>1,73</v>
          </cell>
        </row>
        <row r="3167">
          <cell r="A3167">
            <v>4049</v>
          </cell>
          <cell r="B3167" t="str">
            <v>MASSA EPOXI BICOMPONENTE (MASSA + CATALIZADOR)</v>
          </cell>
          <cell r="C3167" t="str">
            <v xml:space="preserve">L     </v>
          </cell>
          <cell r="D3167" t="str">
            <v>34,46</v>
          </cell>
        </row>
        <row r="3168">
          <cell r="A3168">
            <v>38120</v>
          </cell>
          <cell r="B3168" t="str">
            <v>MASSA EPOXI BICOMPONENTE PARA REPAROS</v>
          </cell>
          <cell r="C3168" t="str">
            <v xml:space="preserve">KG    </v>
          </cell>
          <cell r="D3168" t="str">
            <v>97,71</v>
          </cell>
        </row>
        <row r="3169">
          <cell r="A3169">
            <v>38877</v>
          </cell>
          <cell r="B3169" t="str">
            <v>MASSA PARA TEXTURA LISA DE BASE ACRILICA, USO INTERNO E EXTERNO</v>
          </cell>
          <cell r="C3169" t="str">
            <v xml:space="preserve">KG    </v>
          </cell>
          <cell r="D3169" t="str">
            <v>7,44</v>
          </cell>
        </row>
        <row r="3170">
          <cell r="A3170">
            <v>34546</v>
          </cell>
          <cell r="B3170" t="str">
            <v>MASSA PARA TEXTURA RUSTICA DE BASE ACRILICA, COR BRANCA, USO INTERNO E EXTERNO</v>
          </cell>
          <cell r="C3170" t="str">
            <v xml:space="preserve">KG    </v>
          </cell>
          <cell r="D3170" t="str">
            <v>7,49</v>
          </cell>
        </row>
        <row r="3171">
          <cell r="A3171">
            <v>10498</v>
          </cell>
          <cell r="B3171" t="str">
            <v>MASSA PARA VIDRO</v>
          </cell>
          <cell r="C3171" t="str">
            <v xml:space="preserve">KG    </v>
          </cell>
          <cell r="D3171" t="str">
            <v>8,98</v>
          </cell>
        </row>
        <row r="3172">
          <cell r="A3172">
            <v>4823</v>
          </cell>
          <cell r="B3172" t="str">
            <v>MASSA PLASTICA PARA MARMORE/GRANITO</v>
          </cell>
          <cell r="C3172" t="str">
            <v xml:space="preserve">KG    </v>
          </cell>
          <cell r="D3172" t="str">
            <v>34,48</v>
          </cell>
        </row>
        <row r="3173">
          <cell r="A3173">
            <v>12357</v>
          </cell>
          <cell r="B3173" t="str">
            <v>MASTRO SIMPLES GALVANIZADO DIAMETRO NOMINAL 1 1/2", COMPRIMENTO 3 M</v>
          </cell>
          <cell r="C3173" t="str">
            <v xml:space="preserve">UN    </v>
          </cell>
          <cell r="D3173" t="str">
            <v>163,95</v>
          </cell>
        </row>
        <row r="3174">
          <cell r="A3174">
            <v>12358</v>
          </cell>
          <cell r="B3174" t="str">
            <v>MASTRO SIMPLES GALVANIZADO DIAMETRO NOMINAL 2", COMPRIMENTO 3 M</v>
          </cell>
          <cell r="C3174" t="str">
            <v xml:space="preserve">UN    </v>
          </cell>
          <cell r="D3174" t="str">
            <v>184,41</v>
          </cell>
        </row>
        <row r="3175">
          <cell r="A3175">
            <v>11079</v>
          </cell>
          <cell r="B3175" t="str">
            <v>MATERIAL FILTRANTE (PEDREGULHO) 0,6 A 25,46 MM (POSTO PEDREIRA/FORNECEDOR, SEM FRETE)</v>
          </cell>
          <cell r="C3175" t="str">
            <v xml:space="preserve">M3    </v>
          </cell>
          <cell r="D3175" t="str">
            <v>1.864,73</v>
          </cell>
        </row>
        <row r="3176">
          <cell r="A3176">
            <v>11082</v>
          </cell>
          <cell r="B3176" t="str">
            <v>MATERIAL FILTRANTE (PEDREGULHO) 38 A 25,4 MM (POSTO PEDREIRA/FORNECEDOR, SEM FRETE)</v>
          </cell>
          <cell r="C3176" t="str">
            <v xml:space="preserve">M3    </v>
          </cell>
          <cell r="D3176" t="str">
            <v>1.864,73</v>
          </cell>
        </row>
        <row r="3177">
          <cell r="A3177">
            <v>4058</v>
          </cell>
          <cell r="B3177" t="str">
            <v>MECANICO DE EQUIPAMENTOS PESADOS</v>
          </cell>
          <cell r="C3177" t="str">
            <v xml:space="preserve">H     </v>
          </cell>
          <cell r="D3177" t="str">
            <v>16,65</v>
          </cell>
        </row>
        <row r="3178">
          <cell r="A3178">
            <v>40974</v>
          </cell>
          <cell r="B3178" t="str">
            <v>MECANICO DE EQUIPAMENTOS PESADOS (MENSALISTA)</v>
          </cell>
          <cell r="C3178" t="str">
            <v xml:space="preserve">MES   </v>
          </cell>
          <cell r="D3178" t="str">
            <v>2.901,88</v>
          </cell>
        </row>
        <row r="3179">
          <cell r="A3179">
            <v>34794</v>
          </cell>
          <cell r="B3179" t="str">
            <v>MECANICO DE REFRIGERACAO</v>
          </cell>
          <cell r="C3179" t="str">
            <v xml:space="preserve">H     </v>
          </cell>
          <cell r="D3179" t="str">
            <v>13,26</v>
          </cell>
        </row>
        <row r="3180">
          <cell r="A3180">
            <v>40925</v>
          </cell>
          <cell r="B3180" t="str">
            <v>MECANICO DE REFRIGERACAO (MENSALISTA)</v>
          </cell>
          <cell r="C3180" t="str">
            <v xml:space="preserve">MES   </v>
          </cell>
          <cell r="D3180" t="str">
            <v>2.310,05</v>
          </cell>
        </row>
        <row r="3181">
          <cell r="A3181">
            <v>13741</v>
          </cell>
          <cell r="B3181" t="str">
            <v>MEDIDOR DE NIVEL ESTATICO E DINAMICO PARA POCO, COMPRIMENTO DE 200 M</v>
          </cell>
          <cell r="C3181" t="str">
            <v xml:space="preserve">UN    </v>
          </cell>
          <cell r="D3181" t="str">
            <v>2.209,08</v>
          </cell>
        </row>
        <row r="3182">
          <cell r="A3182">
            <v>3288</v>
          </cell>
          <cell r="B3182" t="str">
            <v>MEIA CANA DE MADEIRA CEDRINHO OU EQUIVALENTE DA REGIAO, ACABAMENTO PARA FORRO PAULISTA, *2,5 X 2,5* CM</v>
          </cell>
          <cell r="C3182" t="str">
            <v xml:space="preserve">M     </v>
          </cell>
          <cell r="D3182" t="str">
            <v>5,25</v>
          </cell>
        </row>
        <row r="3183">
          <cell r="A3183">
            <v>13587</v>
          </cell>
          <cell r="B3183" t="str">
            <v>MEIA CANA DE MADEIRA PINUS OU EQUIVALENTE DA REGIAO, ACABAMENTO PARA FORRO PAULISTA, *2,5 X 2,5* CM</v>
          </cell>
          <cell r="C3183" t="str">
            <v xml:space="preserve">M     </v>
          </cell>
          <cell r="D3183" t="str">
            <v>3,17</v>
          </cell>
        </row>
        <row r="3184">
          <cell r="A3184">
            <v>38598</v>
          </cell>
          <cell r="B3184" t="str">
            <v>MEIA CANALETA DE CONCRETO ESTRUTURAL 14 X 19 X 19 CM, FBK 14 MPA (NBR 6136)</v>
          </cell>
          <cell r="C3184" t="str">
            <v xml:space="preserve">UN    </v>
          </cell>
          <cell r="D3184" t="str">
            <v>2,44</v>
          </cell>
        </row>
        <row r="3185">
          <cell r="A3185">
            <v>38595</v>
          </cell>
          <cell r="B3185" t="str">
            <v>MEIA CANALETA DE CONCRETO ESTRUTURAL 14 X 19 X 19 CM, FBK 4,5 MPA (NBR 6136)</v>
          </cell>
          <cell r="C3185" t="str">
            <v xml:space="preserve">UN    </v>
          </cell>
          <cell r="D3185" t="str">
            <v>2,06</v>
          </cell>
        </row>
        <row r="3186">
          <cell r="A3186">
            <v>38592</v>
          </cell>
          <cell r="B3186" t="str">
            <v>MEIO BLOCO DE CONCRETO ESTRUTURAL 14 X 19 X 14 CM, FBK 14 MPA (NBR 6136)</v>
          </cell>
          <cell r="C3186" t="str">
            <v xml:space="preserve">UN    </v>
          </cell>
          <cell r="D3186" t="str">
            <v>2,09</v>
          </cell>
        </row>
        <row r="3187">
          <cell r="A3187">
            <v>38588</v>
          </cell>
          <cell r="B3187" t="str">
            <v>MEIO BLOCO DE CONCRETO ESTRUTURAL 14 X 19 X 14 CM, FBK 4,5 MPA (NBR 6136)</v>
          </cell>
          <cell r="C3187" t="str">
            <v xml:space="preserve">UN    </v>
          </cell>
          <cell r="D3187" t="str">
            <v>1,67</v>
          </cell>
        </row>
        <row r="3188">
          <cell r="A3188">
            <v>38593</v>
          </cell>
          <cell r="B3188" t="str">
            <v>MEIO BLOCO DE CONCRETO ESTRUTURAL 14 X 19 X 19 CM, FBK 14 MPA (NBR 6136)</v>
          </cell>
          <cell r="C3188" t="str">
            <v xml:space="preserve">UN    </v>
          </cell>
          <cell r="D3188" t="str">
            <v>2,31</v>
          </cell>
        </row>
        <row r="3189">
          <cell r="A3189">
            <v>38589</v>
          </cell>
          <cell r="B3189" t="str">
            <v>MEIO BLOCO DE CONCRETO ESTRUTURAL 14 X 19 X 19 CM, FBK 4,5 MPA (NBR 6136)</v>
          </cell>
          <cell r="C3189" t="str">
            <v xml:space="preserve">UN    </v>
          </cell>
          <cell r="D3189" t="str">
            <v>1,75</v>
          </cell>
        </row>
        <row r="3190">
          <cell r="A3190">
            <v>38594</v>
          </cell>
          <cell r="B3190" t="str">
            <v>MEIO BLOCO DE CONCRETO ESTRUTURAL 14 X 19 X 34 CM, FBK 14 MPA (NBR 6136)</v>
          </cell>
          <cell r="C3190" t="str">
            <v xml:space="preserve">UN    </v>
          </cell>
          <cell r="D3190" t="str">
            <v>3,64</v>
          </cell>
        </row>
        <row r="3191">
          <cell r="A3191">
            <v>34773</v>
          </cell>
          <cell r="B3191" t="str">
            <v>MEIO BLOCO DE VEDACAO DE CONCRETO APARENTE 14 X 19 X 19 CM  (CLASSE C - NBR 6136)</v>
          </cell>
          <cell r="C3191" t="str">
            <v xml:space="preserve">UN    </v>
          </cell>
          <cell r="D3191" t="str">
            <v>1,72</v>
          </cell>
        </row>
        <row r="3192">
          <cell r="A3192">
            <v>34769</v>
          </cell>
          <cell r="B3192" t="str">
            <v>MEIO BLOCO DE VEDACAO DE CONCRETO APARENTE 19 X 19 X 19 CM (CLASSE C - NBR 6136)</v>
          </cell>
          <cell r="C3192" t="str">
            <v xml:space="preserve">UN    </v>
          </cell>
          <cell r="D3192" t="str">
            <v>2,13</v>
          </cell>
        </row>
        <row r="3193">
          <cell r="A3193">
            <v>34763</v>
          </cell>
          <cell r="B3193" t="str">
            <v>MEIO BLOCO DE VEDACAO DE CONCRETO APARENTE 9  X 19 X 19 CM (CLASSE C - NBR 6136)</v>
          </cell>
          <cell r="C3193" t="str">
            <v xml:space="preserve">UN    </v>
          </cell>
          <cell r="D3193" t="str">
            <v>1,31</v>
          </cell>
        </row>
        <row r="3194">
          <cell r="A3194">
            <v>34774</v>
          </cell>
          <cell r="B3194" t="str">
            <v>MEIO BLOCO DE VEDACAO DE CONCRETO 14 X 19 X 19 CM (CLASSE C - NBR 6136)</v>
          </cell>
          <cell r="C3194" t="str">
            <v xml:space="preserve">UN    </v>
          </cell>
          <cell r="D3194" t="str">
            <v>1,63</v>
          </cell>
        </row>
        <row r="3195">
          <cell r="A3195">
            <v>34771</v>
          </cell>
          <cell r="B3195" t="str">
            <v>MEIO BLOCO DE VEDACAO DE CONCRETO 19 X 19 X 19 CM (CLASSE C - NBR 6136)</v>
          </cell>
          <cell r="C3195" t="str">
            <v xml:space="preserve">UN    </v>
          </cell>
          <cell r="D3195" t="str">
            <v>1,97</v>
          </cell>
        </row>
        <row r="3196">
          <cell r="A3196">
            <v>34764</v>
          </cell>
          <cell r="B3196" t="str">
            <v>MEIO BLOCO DE VEDACAO DE CONCRETO 9 X 19 X 19 CM (CLASSE C - NBR 6136)</v>
          </cell>
          <cell r="C3196" t="str">
            <v xml:space="preserve">UN    </v>
          </cell>
          <cell r="D3196" t="str">
            <v>1,29</v>
          </cell>
        </row>
        <row r="3197">
          <cell r="A3197">
            <v>34788</v>
          </cell>
          <cell r="B3197" t="str">
            <v>MEIO BLOCO ESTRUTURAL CERAMICO 14 X 19 X 14 CM, 6,0 MPA (NBR 15270)</v>
          </cell>
          <cell r="C3197" t="str">
            <v xml:space="preserve">UN    </v>
          </cell>
          <cell r="D3197" t="str">
            <v>1,45</v>
          </cell>
        </row>
        <row r="3198">
          <cell r="A3198">
            <v>34781</v>
          </cell>
          <cell r="B3198" t="str">
            <v>MEIO BLOCO ESTRUTURAL CERAMICO 14 X 19 X 19 CM, 6,0 MPA (NBR 15270)</v>
          </cell>
          <cell r="C3198" t="str">
            <v xml:space="preserve">UN    </v>
          </cell>
          <cell r="D3198" t="str">
            <v>1,64</v>
          </cell>
        </row>
        <row r="3199">
          <cell r="A3199">
            <v>41682</v>
          </cell>
          <cell r="B3199" t="str">
            <v>MEIO-FIO OU GUIA DE CONCRETO PRE MOLDADO, COMP 1 M, *30 X 10/12* CM (H X L1/L2)</v>
          </cell>
          <cell r="C3199" t="str">
            <v xml:space="preserve">UN    </v>
          </cell>
          <cell r="D3199" t="str">
            <v>22,14</v>
          </cell>
        </row>
        <row r="3200">
          <cell r="A3200">
            <v>41683</v>
          </cell>
          <cell r="B3200" t="str">
            <v>MEIO-FIO OU GUIA DE CONCRETO PRE MOLDADO, COMP 80 CM, *30 X 10/10* (H X L1/L2)</v>
          </cell>
          <cell r="C3200" t="str">
            <v xml:space="preserve">UN    </v>
          </cell>
          <cell r="D3200" t="str">
            <v>16,28</v>
          </cell>
        </row>
        <row r="3201">
          <cell r="A3201">
            <v>41680</v>
          </cell>
          <cell r="B3201" t="str">
            <v>MEIO-FIO OU GUIA DE CONCRETO PRE-MOLDADO, COMP *39* CM, *19 X 6,5/6,5* CM (H X L1/L2)</v>
          </cell>
          <cell r="C3201" t="str">
            <v xml:space="preserve">UN    </v>
          </cell>
          <cell r="D3201" t="str">
            <v>8,77</v>
          </cell>
        </row>
        <row r="3202">
          <cell r="A3202">
            <v>41679</v>
          </cell>
          <cell r="B3202" t="str">
            <v>MEIO-FIO OU GUIA DE CONCRETO PRE-MOLDADO, COMP 1 M, *20 X 12/15* CM (H X L1/L2)</v>
          </cell>
          <cell r="C3202" t="str">
            <v xml:space="preserve">UN    </v>
          </cell>
          <cell r="D3202" t="str">
            <v>20,04</v>
          </cell>
        </row>
        <row r="3203">
          <cell r="A3203">
            <v>41681</v>
          </cell>
          <cell r="B3203" t="str">
            <v>MEIO-FIO OU GUIA DE CONCRETO PRE-MOLDADO, COMP 80 CM, *25 X 08/08* CM (H X L1/L2)</v>
          </cell>
          <cell r="C3203" t="str">
            <v xml:space="preserve">UN    </v>
          </cell>
          <cell r="D3203" t="str">
            <v>13,72</v>
          </cell>
        </row>
        <row r="3204">
          <cell r="A3204">
            <v>43386</v>
          </cell>
          <cell r="B3204" t="str">
            <v>MEIO-FIO OU GUIA DE CONCRETO PRE-MOLDADO, TIPO CHAPEU PARA BOCA DE LOBO,  DIMENSOES *1,20* X 0,15 X 0,30 M</v>
          </cell>
          <cell r="C3204" t="str">
            <v xml:space="preserve">UN    </v>
          </cell>
          <cell r="D3204" t="str">
            <v>31,32</v>
          </cell>
        </row>
        <row r="3205">
          <cell r="A3205">
            <v>4059</v>
          </cell>
          <cell r="B3205" t="str">
            <v>MEIO-FIO OU GUIA DE CONCRETO, PRE-MOLDADO, COMP 1 M, *30 X 12/15* CM (H X L1/L2)</v>
          </cell>
          <cell r="C3205" t="str">
            <v xml:space="preserve">M     </v>
          </cell>
          <cell r="D3205" t="str">
            <v>22,14</v>
          </cell>
        </row>
        <row r="3206">
          <cell r="A3206">
            <v>4062</v>
          </cell>
          <cell r="B3206" t="str">
            <v>MEIO-FIO OU GUIA DE CONCRETO, PRE-MOLDADO, COMP 1 M, *30 X 15* CM (H X L)</v>
          </cell>
          <cell r="C3206" t="str">
            <v xml:space="preserve">UN    </v>
          </cell>
          <cell r="D3206" t="str">
            <v>22,14</v>
          </cell>
        </row>
        <row r="3207">
          <cell r="A3207">
            <v>4061</v>
          </cell>
          <cell r="B3207" t="str">
            <v>MEIO-FIO OU GUIA DE CONCRETO, PRE-MOLDADO, COMP 80 CM, *45 X 12/18* CM (H X L1/L2)</v>
          </cell>
          <cell r="C3207" t="str">
            <v xml:space="preserve">UN    </v>
          </cell>
          <cell r="D3207" t="str">
            <v>27,56</v>
          </cell>
        </row>
        <row r="3208">
          <cell r="A3208">
            <v>41315</v>
          </cell>
          <cell r="B3208" t="str">
            <v>MEMBRANA IMPERMEABILIZANTE A BASE DE POLIUREIA, BICOMPONENTE, APLICACAO A FRIO</v>
          </cell>
          <cell r="C3208" t="str">
            <v xml:space="preserve">KG    </v>
          </cell>
          <cell r="D3208" t="str">
            <v>87,74</v>
          </cell>
        </row>
        <row r="3209">
          <cell r="A3209">
            <v>43148</v>
          </cell>
          <cell r="B3209" t="str">
            <v>MEMBRANA IMPERMEABILIZANTE A BASE DE POLIURETANO</v>
          </cell>
          <cell r="C3209" t="str">
            <v xml:space="preserve">KG    </v>
          </cell>
          <cell r="D3209" t="str">
            <v>59,55</v>
          </cell>
        </row>
        <row r="3210">
          <cell r="A3210">
            <v>43147</v>
          </cell>
          <cell r="B3210" t="str">
            <v>MEMBRANA IMPERMEABILIZANTE ACRILICA MONOCOMPONENTE</v>
          </cell>
          <cell r="C3210" t="str">
            <v xml:space="preserve">KG    </v>
          </cell>
          <cell r="D3210" t="str">
            <v>23,06</v>
          </cell>
        </row>
        <row r="3211">
          <cell r="A3211">
            <v>10608</v>
          </cell>
          <cell r="B3211" t="str">
            <v>MESA VIBRATORIA COM DIMENSOES DE 2,0 X 1,0 M, COM MOTOR ELETRICO DE 2 POLOS E POTENCIA DE 3 CV</v>
          </cell>
          <cell r="C3211" t="str">
            <v xml:space="preserve">UN    </v>
          </cell>
          <cell r="D3211" t="str">
            <v>7.986,37</v>
          </cell>
        </row>
        <row r="3212">
          <cell r="A3212">
            <v>4069</v>
          </cell>
          <cell r="B3212" t="str">
            <v>MESTRE DE OBRAS</v>
          </cell>
          <cell r="C3212" t="str">
            <v xml:space="preserve">H     </v>
          </cell>
          <cell r="D3212" t="str">
            <v>22,31</v>
          </cell>
        </row>
        <row r="3213">
          <cell r="A3213">
            <v>40819</v>
          </cell>
          <cell r="B3213" t="str">
            <v>MESTRE DE OBRAS (MENSALISTA)</v>
          </cell>
          <cell r="C3213" t="str">
            <v xml:space="preserve">MES   </v>
          </cell>
          <cell r="D3213" t="str">
            <v>3.886,28</v>
          </cell>
        </row>
        <row r="3214">
          <cell r="A3214">
            <v>34361</v>
          </cell>
          <cell r="B3214" t="str">
            <v>METACAULIM DE ALTA REATIVIDADE/CAULIM CALCINADO</v>
          </cell>
          <cell r="C3214" t="str">
            <v xml:space="preserve">KG    </v>
          </cell>
          <cell r="D3214" t="str">
            <v>16,79</v>
          </cell>
        </row>
        <row r="3215">
          <cell r="A3215">
            <v>36512</v>
          </cell>
          <cell r="B3215" t="str">
            <v>MICRO-TRATOR CORTADOR DE GRAMA COM LARGURA DO CORTE DE 107 CM, COM  2 LAMINAS E DESCARTE LATERAL</v>
          </cell>
          <cell r="C3215" t="str">
            <v xml:space="preserve">UN    </v>
          </cell>
          <cell r="D3215" t="str">
            <v>13.656,52</v>
          </cell>
        </row>
        <row r="3216">
          <cell r="A3216">
            <v>25972</v>
          </cell>
          <cell r="B3216" t="str">
            <v>MICROESFERAS DE VIDRO PARA SINALIZACAO HORIZONTAL VIARIA, TIPO I-B (PREMIX) - NBR 16184</v>
          </cell>
          <cell r="C3216" t="str">
            <v xml:space="preserve">KG    </v>
          </cell>
          <cell r="D3216" t="str">
            <v>11,77</v>
          </cell>
        </row>
        <row r="3217">
          <cell r="A3217">
            <v>25973</v>
          </cell>
          <cell r="B3217" t="str">
            <v>MICROESFERAS DE VIDRO PARA SINALIZACAO HORIZONTAL VIARIA, TIPO II-A (DROP-ON) - NBR 16184</v>
          </cell>
          <cell r="C3217" t="str">
            <v xml:space="preserve">KG    </v>
          </cell>
          <cell r="D3217" t="str">
            <v>11,77</v>
          </cell>
        </row>
        <row r="3218">
          <cell r="A3218">
            <v>11697</v>
          </cell>
          <cell r="B3218" t="str">
            <v>MICTORIO COLETIVO ACO INOX (AISI 304), E = 0,8 MM, DE *100 X 40 X 30* CM (C X A X P)</v>
          </cell>
          <cell r="C3218" t="str">
            <v xml:space="preserve">UN    </v>
          </cell>
          <cell r="D3218" t="str">
            <v>557,10</v>
          </cell>
        </row>
        <row r="3219">
          <cell r="A3219">
            <v>11698</v>
          </cell>
          <cell r="B3219" t="str">
            <v>MICTORIO COLETIVO ACO INOX (AISI 304), E = 0,8 MM, DE *100 X 50 X 35* CM (C X A X P)</v>
          </cell>
          <cell r="C3219" t="str">
            <v xml:space="preserve">UN    </v>
          </cell>
          <cell r="D3219" t="str">
            <v>664,59</v>
          </cell>
        </row>
        <row r="3220">
          <cell r="A3220">
            <v>11699</v>
          </cell>
          <cell r="B3220" t="str">
            <v>MICTORIO INDIVIDUAL ACO INOX (AISI 304), E = 0,8 MM, DE *50  X 45  X 35* (C X A X P)</v>
          </cell>
          <cell r="C3220" t="str">
            <v xml:space="preserve">UN    </v>
          </cell>
          <cell r="D3220" t="str">
            <v>734,52</v>
          </cell>
        </row>
        <row r="3221">
          <cell r="A3221">
            <v>10432</v>
          </cell>
          <cell r="B3221" t="str">
            <v>MICTORIO SIFONADO LOUCA BRANCA SEM COMPLEMENTOS</v>
          </cell>
          <cell r="C3221" t="str">
            <v xml:space="preserve">UN    </v>
          </cell>
          <cell r="D3221" t="str">
            <v>250,07</v>
          </cell>
        </row>
        <row r="3222">
          <cell r="A3222">
            <v>10430</v>
          </cell>
          <cell r="B3222" t="str">
            <v>MICTORIO SIFONADO LOUCA COR SEM COMPLEMENTOS</v>
          </cell>
          <cell r="C3222" t="str">
            <v xml:space="preserve">UN    </v>
          </cell>
          <cell r="D3222" t="str">
            <v>269,32</v>
          </cell>
        </row>
        <row r="3223">
          <cell r="A3223">
            <v>37514</v>
          </cell>
          <cell r="B3223" t="str">
            <v>MINICARREGADEIRA SOBRE RODAS, POTENCIA LIQUIDA DE *47* HP, CAPACIDADE NOMINAL DE OPERACAO DE *646* KG</v>
          </cell>
          <cell r="C3223" t="str">
            <v xml:space="preserve">UN    </v>
          </cell>
          <cell r="D3223" t="str">
            <v>165.000,00</v>
          </cell>
        </row>
        <row r="3224">
          <cell r="A3224">
            <v>37519</v>
          </cell>
          <cell r="B3224" t="str">
            <v>MINICARREGADEIRA SOBRE RODAS, POTENCIA LIQUIDA DE *72* HP, CAPACIDADE NOMINAL DE OPERACAO DE *1200* KG</v>
          </cell>
          <cell r="C3224" t="str">
            <v xml:space="preserve">UN    </v>
          </cell>
          <cell r="D3224" t="str">
            <v>254.643,41</v>
          </cell>
        </row>
        <row r="3225">
          <cell r="A3225">
            <v>37520</v>
          </cell>
          <cell r="B3225" t="str">
            <v>MINIESCAVADEIRA SOBRE ESTEIRAS, POTENCIA LIQUIDA DE *30* HP, PESO OPERACIONAL DE *3.500* KG</v>
          </cell>
          <cell r="C3225" t="str">
            <v xml:space="preserve">UN    </v>
          </cell>
          <cell r="D3225" t="str">
            <v>250.468,92</v>
          </cell>
        </row>
        <row r="3226">
          <cell r="A3226">
            <v>37521</v>
          </cell>
          <cell r="B3226" t="str">
            <v>MINIESCAVADEIRA SOBRE ESTEIRAS, POTENCIA LIQUIDA DE *42* HP, PESO OPERACIONAL DE *4.500* KG</v>
          </cell>
          <cell r="C3226" t="str">
            <v xml:space="preserve">UN    </v>
          </cell>
          <cell r="D3226" t="str">
            <v>305.572,09</v>
          </cell>
        </row>
        <row r="3227">
          <cell r="A3227">
            <v>37522</v>
          </cell>
          <cell r="B3227" t="str">
            <v>MINIESCAVADEIRA SOBRE ESTEIRAS, POTENCIA LIQUIDA DE *42* HP, PESO OPERACIONAL DE *5.300* KG</v>
          </cell>
          <cell r="C3227" t="str">
            <v xml:space="preserve">UN    </v>
          </cell>
          <cell r="D3227" t="str">
            <v>314.765,46</v>
          </cell>
        </row>
        <row r="3228">
          <cell r="A3228">
            <v>21109</v>
          </cell>
          <cell r="B3228" t="str">
            <v>MINUTERIA ELETRONICA COLETIVA COM POTENCIA MAXIMA RESISTIVA PARA LAMPADAS FLUORESCENTES DE *300* W ( 110 V ) / *600* W ( 110 V )</v>
          </cell>
          <cell r="C3228" t="str">
            <v xml:space="preserve">UN    </v>
          </cell>
          <cell r="D3228" t="str">
            <v>31,97</v>
          </cell>
        </row>
        <row r="3229">
          <cell r="A3229">
            <v>36800</v>
          </cell>
          <cell r="B3229" t="str">
            <v>MISTURADOR BASE PARA CHUVEIRO/BANHEIRA, 1/2 " OU 3/4 ", SOLDAVEL OU ROSCAVEL</v>
          </cell>
          <cell r="C3229" t="str">
            <v xml:space="preserve">UN    </v>
          </cell>
          <cell r="D3229" t="str">
            <v>75,65</v>
          </cell>
        </row>
        <row r="3230">
          <cell r="A3230">
            <v>11769</v>
          </cell>
          <cell r="B3230" t="str">
            <v>MISTURADOR CROMADO DE MESA BICA BAIXA PARA LAVATORIO (REF 1875)</v>
          </cell>
          <cell r="C3230" t="str">
            <v xml:space="preserve">UN    </v>
          </cell>
          <cell r="D3230" t="str">
            <v>185,41</v>
          </cell>
        </row>
        <row r="3231">
          <cell r="A3231">
            <v>36793</v>
          </cell>
          <cell r="B3231" t="str">
            <v>MISTURADOR CROMADO DE PAREDE PARA LAVATORIO (REF 1178)</v>
          </cell>
          <cell r="C3231" t="str">
            <v xml:space="preserve">UN    </v>
          </cell>
          <cell r="D3231" t="str">
            <v>300,19</v>
          </cell>
        </row>
        <row r="3232">
          <cell r="A3232">
            <v>37546</v>
          </cell>
          <cell r="B3232" t="str">
            <v>MISTURADOR DE ARGAMASSA, EIXO HORIZONTAL, CAPACIDADE DE MISTURA 160 KG, MOTOR ELETRICO TRIFASICO 220/380 V, POTENCIA 3 CV</v>
          </cell>
          <cell r="C3232" t="str">
            <v xml:space="preserve">UN    </v>
          </cell>
          <cell r="D3232" t="str">
            <v>9.441,04</v>
          </cell>
        </row>
        <row r="3233">
          <cell r="A3233">
            <v>37544</v>
          </cell>
          <cell r="B3233" t="str">
            <v>MISTURADOR DE ARGAMASSA, EIXO HORIZONTAL, CAPACIDADE DE MISTURA 300 KG, MOTOR ELETRICO TRIFASICO 220/380 V, POTENCIA 5 CV</v>
          </cell>
          <cell r="C3233" t="str">
            <v xml:space="preserve">UN    </v>
          </cell>
          <cell r="D3233" t="str">
            <v>9.985,49</v>
          </cell>
        </row>
        <row r="3234">
          <cell r="A3234">
            <v>37545</v>
          </cell>
          <cell r="B3234" t="str">
            <v>MISTURADOR DE ARGAMASSA, EIXO HORIZONTAL, CAPACIDADE DE MISTURA 600 KG, MOTOR ELETRICO TRIFASICO 220/380 V, POTENCIA 7,5 CV</v>
          </cell>
          <cell r="C3234" t="str">
            <v xml:space="preserve">UN    </v>
          </cell>
          <cell r="D3234" t="str">
            <v>11.881,39</v>
          </cell>
        </row>
        <row r="3235">
          <cell r="A3235">
            <v>11771</v>
          </cell>
          <cell r="B3235" t="str">
            <v>MISTURADOR DE PAREDE CROMADO PARA COZINHA BICA MOVEL COM AREJADOR (REF 1258)</v>
          </cell>
          <cell r="C3235" t="str">
            <v xml:space="preserve">UN    </v>
          </cell>
          <cell r="D3235" t="str">
            <v>229,98</v>
          </cell>
        </row>
        <row r="3236">
          <cell r="A3236">
            <v>39919</v>
          </cell>
          <cell r="B3236" t="str">
            <v>MISTURADOR DUPLO HORIZONTAL DE ALTA TURBULENCIA, CAPACIDADE / VOLUME 2 X 500 LITROS, MOTORES ELETRICOS MINIMO 5 CV CADA,  PARA NATA CIMENTO, ARGAMASSA E OUTROS</v>
          </cell>
          <cell r="C3236" t="str">
            <v xml:space="preserve">UN    </v>
          </cell>
          <cell r="D3236" t="str">
            <v>47.257,64</v>
          </cell>
        </row>
        <row r="3237">
          <cell r="A3237">
            <v>38385</v>
          </cell>
          <cell r="B3237" t="str">
            <v>MISTURADOR MANUAL DE TINTAS PARA FURADEIRA, HASTE METALICA *60* CM, COM HELICE  (MEXEDOR DE TINTA)</v>
          </cell>
          <cell r="C3237" t="str">
            <v xml:space="preserve">UN    </v>
          </cell>
          <cell r="D3237" t="str">
            <v>43,43</v>
          </cell>
        </row>
        <row r="3238">
          <cell r="A3238">
            <v>37587</v>
          </cell>
          <cell r="B3238" t="str">
            <v>MISTURADOR MONOCOMANDO PARA CHUVEIRO, BASE BRUTA E ACABAMENTO CROMADO</v>
          </cell>
          <cell r="C3238" t="str">
            <v xml:space="preserve">UN    </v>
          </cell>
          <cell r="D3238" t="str">
            <v>209,18</v>
          </cell>
        </row>
        <row r="3239">
          <cell r="A3239">
            <v>11561</v>
          </cell>
          <cell r="B3239" t="str">
            <v>MOLA HIDRAULICA AEREA, PARA PORTAS DE ATE 1.100 MM E PESO DE ATE 85 KG, COM CORPO EM ALUMINIO E BRACO EM ACO, SEM BRACO DE PARADA</v>
          </cell>
          <cell r="C3239" t="str">
            <v xml:space="preserve">UN    </v>
          </cell>
          <cell r="D3239" t="str">
            <v>211,33</v>
          </cell>
        </row>
        <row r="3240">
          <cell r="A3240">
            <v>43604</v>
          </cell>
          <cell r="B3240" t="str">
            <v>MOLA HIDRAULICA AEREA, PARA PORTAS DE ATE 850 MM E PESO DE ATE 50 KG, COM CORPO EM ALUMINIO E BRACO EM ACO, SEM BRACO DE PARADA</v>
          </cell>
          <cell r="C3240" t="str">
            <v xml:space="preserve">UN    </v>
          </cell>
          <cell r="D3240" t="str">
            <v>112,66</v>
          </cell>
        </row>
        <row r="3241">
          <cell r="A3241">
            <v>11560</v>
          </cell>
          <cell r="B3241" t="str">
            <v>MOLA HIDRAULICA AEREA, PARA PORTAS DE ATE 950 MM E PESO DE ATE 65 KG, COM CORPO EM ALUMINIO E BRACO EM ACO, SEM BRACO DE PARADA</v>
          </cell>
          <cell r="C3241" t="str">
            <v xml:space="preserve">UN    </v>
          </cell>
          <cell r="D3241" t="str">
            <v>163,11</v>
          </cell>
        </row>
        <row r="3242">
          <cell r="A3242">
            <v>11499</v>
          </cell>
          <cell r="B3242" t="str">
            <v>MOLA HIDRAULICA DE PISO, PARA PORTAS DE ATE 1100 MM E PESO DE ATE 120 KG, COM CORPO EM ACO INOX</v>
          </cell>
          <cell r="C3242" t="str">
            <v xml:space="preserve">UN    </v>
          </cell>
          <cell r="D3242" t="str">
            <v>571,99</v>
          </cell>
        </row>
        <row r="3243">
          <cell r="A3243">
            <v>34761</v>
          </cell>
          <cell r="B3243" t="str">
            <v>MONTADOR DE ELETROELETRONICOS</v>
          </cell>
          <cell r="C3243" t="str">
            <v xml:space="preserve">H     </v>
          </cell>
          <cell r="D3243" t="str">
            <v>13,77</v>
          </cell>
        </row>
        <row r="3244">
          <cell r="A3244">
            <v>40924</v>
          </cell>
          <cell r="B3244" t="str">
            <v>MONTADOR DE ELETROELETRONICOS (MENSALISTA)</v>
          </cell>
          <cell r="C3244" t="str">
            <v xml:space="preserve">MES   </v>
          </cell>
          <cell r="D3244" t="str">
            <v>2.399,85</v>
          </cell>
        </row>
        <row r="3245">
          <cell r="A3245">
            <v>25957</v>
          </cell>
          <cell r="B3245" t="str">
            <v>MONTADOR DE ESTRUTURAS METALICAS</v>
          </cell>
          <cell r="C3245" t="str">
            <v xml:space="preserve">H     </v>
          </cell>
          <cell r="D3245" t="str">
            <v>11,12</v>
          </cell>
        </row>
        <row r="3246">
          <cell r="A3246">
            <v>40983</v>
          </cell>
          <cell r="B3246" t="str">
            <v>MONTADOR DE ESTRUTURAS METALICAS (MENSALISTA)</v>
          </cell>
          <cell r="C3246" t="str">
            <v xml:space="preserve">MES   </v>
          </cell>
          <cell r="D3246" t="str">
            <v>1.936,78</v>
          </cell>
        </row>
        <row r="3247">
          <cell r="A3247">
            <v>2437</v>
          </cell>
          <cell r="B3247" t="str">
            <v>MONTADOR DE MAQUINAS</v>
          </cell>
          <cell r="C3247" t="str">
            <v xml:space="preserve">H     </v>
          </cell>
          <cell r="D3247" t="str">
            <v>34,57</v>
          </cell>
        </row>
        <row r="3248">
          <cell r="A3248">
            <v>40921</v>
          </cell>
          <cell r="B3248" t="str">
            <v>MONTADOR DE MAQUINAS (MENSALISTA)</v>
          </cell>
          <cell r="C3248" t="str">
            <v xml:space="preserve">MES   </v>
          </cell>
          <cell r="D3248" t="str">
            <v>6.021,25</v>
          </cell>
        </row>
        <row r="3249">
          <cell r="A3249">
            <v>14252</v>
          </cell>
          <cell r="B3249" t="str">
            <v>MOTOBOMBA AUTOESCORVANTE MOTOR A GASOLINA, POTENCIA 6,0HP, BOCAIS 3" X 3", HM/Q = 5 MCA / 24 M3/H A 52,5 MCA / 5,0 M3/H</v>
          </cell>
          <cell r="C3249" t="str">
            <v xml:space="preserve">UN    </v>
          </cell>
          <cell r="D3249" t="str">
            <v>2.812,61</v>
          </cell>
        </row>
        <row r="3250">
          <cell r="A3250">
            <v>730</v>
          </cell>
          <cell r="B3250" t="str">
            <v>MOTOBOMBA AUTOESCORVANTE MOTOR ELETRICO TRIFASICO 7,4HP BOCA DIAMETRO DE SUCCAO X RECLAQUE: 2"X2", HM/ Q = 10 M / 73,5 M3/H A 28 M / 8,2 M3 /H</v>
          </cell>
          <cell r="C3250" t="str">
            <v xml:space="preserve">UN    </v>
          </cell>
          <cell r="D3250" t="str">
            <v>7.514,77</v>
          </cell>
        </row>
        <row r="3251">
          <cell r="A3251">
            <v>723</v>
          </cell>
          <cell r="B3251" t="str">
            <v>MOTOBOMBA AUTOESCORVANTE POTENCIA 5,42 HP, BOCAIS SUCCAO X RECALQUE 2" X 2", A GASOLINA, DIAMETRO DO ROTOR 122 MM HM/Q = 6 MCA / 33,0 M3/H A 28 MCA / 8,0 M3/H</v>
          </cell>
          <cell r="C3251" t="str">
            <v xml:space="preserve">UN    </v>
          </cell>
          <cell r="D3251" t="str">
            <v>3.735,10</v>
          </cell>
        </row>
        <row r="3252">
          <cell r="A3252">
            <v>36502</v>
          </cell>
          <cell r="B3252" t="str">
            <v>MOTOBOMBA CENTRIFUGA, MOTOR A GASOLINA, POTENCIA 5,42 HP, BOCAIS 1 1/2" X 1", DIAMETRO ROTOR 143 MM HM/Q = 6 MCA / 16,8 M3/H A 38 MCA / 6,6 M3/H</v>
          </cell>
          <cell r="C3252" t="str">
            <v xml:space="preserve">UN    </v>
          </cell>
          <cell r="D3252" t="str">
            <v>3.510,55</v>
          </cell>
        </row>
        <row r="3253">
          <cell r="A3253">
            <v>36503</v>
          </cell>
          <cell r="B3253" t="str">
            <v>MOTOBOMBA TRASH (PARA AGUA SUJA) AUTO ESCORVANTE, MOTOR GASOLINA DE 6,41 HP, DIAMETROS DE SUCCAO X RECALQUE: 3" X 3", HM/Q: 10/60 A 23/0</v>
          </cell>
          <cell r="C3253" t="str">
            <v xml:space="preserve">UN    </v>
          </cell>
          <cell r="D3253" t="str">
            <v>4.328,93</v>
          </cell>
        </row>
        <row r="3254">
          <cell r="A3254">
            <v>4090</v>
          </cell>
          <cell r="B3254" t="str">
            <v>MOTONIVELADORA POTENCIA BASICA LIQUIDA (PRIMEIRA MARCHA) 125 HP , PESO BRUTO 13843 KG, LARGURA DA LAMINA DE 3,7 M</v>
          </cell>
          <cell r="C3254" t="str">
            <v xml:space="preserve">UN    </v>
          </cell>
          <cell r="D3254" t="str">
            <v>814.000,00</v>
          </cell>
        </row>
        <row r="3255">
          <cell r="A3255">
            <v>13227</v>
          </cell>
          <cell r="B3255" t="str">
            <v>MOTONIVELADORA POTENCIA BASICA LIQUIDA (PRIMEIRA MARCHA) 171 HP, PESO BRUTO 14768 KG, LARGURA DA LAMINA DE 3,7 M</v>
          </cell>
          <cell r="C3255" t="str">
            <v xml:space="preserve">UN    </v>
          </cell>
          <cell r="D3255" t="str">
            <v>1.011.496,50</v>
          </cell>
        </row>
        <row r="3256">
          <cell r="A3256">
            <v>10597</v>
          </cell>
          <cell r="B3256" t="str">
            <v>MOTONIVELADORA POTENCIA BASICA LIQUIDA (PRIMEIRA MARCHA) 186 HP, PESO BRUTO 15785 KG, LARGURA DA LAMINA DE 4,3 M</v>
          </cell>
          <cell r="C3256" t="str">
            <v xml:space="preserve">UN    </v>
          </cell>
          <cell r="D3256" t="str">
            <v>1.064.730,55</v>
          </cell>
        </row>
        <row r="3257">
          <cell r="A3257">
            <v>39628</v>
          </cell>
          <cell r="B3257" t="str">
            <v>MOTOR A DIESEL PARA VIBRADOR DE IMERSAO, DE *4,7* CV</v>
          </cell>
          <cell r="C3257" t="str">
            <v xml:space="preserve">UN    </v>
          </cell>
          <cell r="D3257" t="str">
            <v>4.094,61</v>
          </cell>
        </row>
        <row r="3258">
          <cell r="A3258">
            <v>39404</v>
          </cell>
          <cell r="B3258" t="str">
            <v>MOTOR A GASOLINA PARA VIBRADOR DE IMERSAO, 4 TEMPOS, DE 5,5 CV</v>
          </cell>
          <cell r="C3258" t="str">
            <v xml:space="preserve">UN    </v>
          </cell>
          <cell r="D3258" t="str">
            <v>2.030,38</v>
          </cell>
        </row>
        <row r="3259">
          <cell r="A3259">
            <v>39402</v>
          </cell>
          <cell r="B3259" t="str">
            <v>MOTOR ELETRICO PARA VIBRADOR DE IMERSAO, DE 2 CV, MONOFASICO, 110/220 V</v>
          </cell>
          <cell r="C3259" t="str">
            <v xml:space="preserve">UN    </v>
          </cell>
          <cell r="D3259" t="str">
            <v>1.672,65</v>
          </cell>
        </row>
        <row r="3260">
          <cell r="A3260">
            <v>39403</v>
          </cell>
          <cell r="B3260" t="str">
            <v>MOTOR ELETRICO PARA VIBRADOR DE IMERSAO, DE 2 CV, TRIFASICO, 220/380 V</v>
          </cell>
          <cell r="C3260" t="str">
            <v xml:space="preserve">UN    </v>
          </cell>
          <cell r="D3260" t="str">
            <v>1.636,26</v>
          </cell>
        </row>
        <row r="3261">
          <cell r="A3261">
            <v>4093</v>
          </cell>
          <cell r="B3261" t="str">
            <v>MOTORISTA DE CAMINHAO</v>
          </cell>
          <cell r="C3261" t="str">
            <v xml:space="preserve">H     </v>
          </cell>
          <cell r="D3261" t="str">
            <v>12,09</v>
          </cell>
        </row>
        <row r="3262">
          <cell r="A3262">
            <v>10512</v>
          </cell>
          <cell r="B3262" t="str">
            <v>MOTORISTA DE CAMINHAO (MENSALISTA)</v>
          </cell>
          <cell r="C3262" t="str">
            <v xml:space="preserve">MES   </v>
          </cell>
          <cell r="D3262" t="str">
            <v>2.106,35</v>
          </cell>
        </row>
        <row r="3263">
          <cell r="A3263">
            <v>20020</v>
          </cell>
          <cell r="B3263" t="str">
            <v>MOTORISTA DE CAMINHAO-BASCULANTE</v>
          </cell>
          <cell r="C3263" t="str">
            <v xml:space="preserve">H     </v>
          </cell>
          <cell r="D3263" t="str">
            <v>11,40</v>
          </cell>
        </row>
        <row r="3264">
          <cell r="A3264">
            <v>41038</v>
          </cell>
          <cell r="B3264" t="str">
            <v>MOTORISTA DE CAMINHAO-BASCULANTE (MENSALISTA)</v>
          </cell>
          <cell r="C3264" t="str">
            <v xml:space="preserve">MES   </v>
          </cell>
          <cell r="D3264" t="str">
            <v>1.986,82</v>
          </cell>
        </row>
        <row r="3265">
          <cell r="A3265">
            <v>4094</v>
          </cell>
          <cell r="B3265" t="str">
            <v>MOTORISTA DE CAMINHAO-CARRETA</v>
          </cell>
          <cell r="C3265" t="str">
            <v xml:space="preserve">H     </v>
          </cell>
          <cell r="D3265" t="str">
            <v>16,14</v>
          </cell>
        </row>
        <row r="3266">
          <cell r="A3266">
            <v>40988</v>
          </cell>
          <cell r="B3266" t="str">
            <v>MOTORISTA DE CAMINHAO-CARRETA (MENSALISTA)</v>
          </cell>
          <cell r="C3266" t="str">
            <v xml:space="preserve">MES   </v>
          </cell>
          <cell r="D3266" t="str">
            <v>2.812,89</v>
          </cell>
        </row>
        <row r="3267">
          <cell r="A3267">
            <v>4095</v>
          </cell>
          <cell r="B3267" t="str">
            <v>MOTORISTA DE CARRO DE PASSEIO</v>
          </cell>
          <cell r="C3267" t="str">
            <v xml:space="preserve">H     </v>
          </cell>
          <cell r="D3267" t="str">
            <v>11,55</v>
          </cell>
        </row>
        <row r="3268">
          <cell r="A3268">
            <v>40990</v>
          </cell>
          <cell r="B3268" t="str">
            <v>MOTORISTA DE CARRO DE PASSEIO (MENSALISTA)</v>
          </cell>
          <cell r="C3268" t="str">
            <v xml:space="preserve">MES   </v>
          </cell>
          <cell r="D3268" t="str">
            <v>2.012,07</v>
          </cell>
        </row>
        <row r="3269">
          <cell r="A3269">
            <v>4097</v>
          </cell>
          <cell r="B3269" t="str">
            <v>MOTORISTA DE ONIBUS / MICRO-ONIBUS</v>
          </cell>
          <cell r="C3269" t="str">
            <v xml:space="preserve">H     </v>
          </cell>
          <cell r="D3269" t="str">
            <v>14,63</v>
          </cell>
        </row>
        <row r="3270">
          <cell r="A3270">
            <v>40994</v>
          </cell>
          <cell r="B3270" t="str">
            <v>MOTORISTA DE ONIBUS / MICRO-ONIBUS (MENSALISTA)</v>
          </cell>
          <cell r="C3270" t="str">
            <v xml:space="preserve">MES   </v>
          </cell>
          <cell r="D3270" t="str">
            <v>2.547,90</v>
          </cell>
        </row>
        <row r="3271">
          <cell r="A3271">
            <v>4096</v>
          </cell>
          <cell r="B3271" t="str">
            <v>MOTORISTA OPERADOR DE CAMINHAO COM MUNCK</v>
          </cell>
          <cell r="C3271" t="str">
            <v xml:space="preserve">H     </v>
          </cell>
          <cell r="D3271" t="str">
            <v>12,63</v>
          </cell>
        </row>
        <row r="3272">
          <cell r="A3272">
            <v>40992</v>
          </cell>
          <cell r="B3272" t="str">
            <v>MOTORISTA OPERADOR DE CAMINHAO COM MUNCK (MENSALISTA)</v>
          </cell>
          <cell r="C3272" t="str">
            <v xml:space="preserve">MES   </v>
          </cell>
          <cell r="D3272" t="str">
            <v>2.200,39</v>
          </cell>
        </row>
        <row r="3273">
          <cell r="A3273">
            <v>13955</v>
          </cell>
          <cell r="B3273" t="str">
            <v>MOTOSSERRA PORTATIL COM MOTOR A GASOLINA DE *60* CC</v>
          </cell>
          <cell r="C3273" t="str">
            <v xml:space="preserve">UN    </v>
          </cell>
          <cell r="D3273" t="str">
            <v>2.645,61</v>
          </cell>
        </row>
        <row r="3274">
          <cell r="A3274">
            <v>4114</v>
          </cell>
          <cell r="B3274" t="str">
            <v>MOURAO CONCRETO CURVO, SECAO "T", H = 2,80 M + CURVA COM 0,45 M, COM FUROS PARA FIOS</v>
          </cell>
          <cell r="C3274" t="str">
            <v xml:space="preserve">UN    </v>
          </cell>
          <cell r="D3274" t="str">
            <v>50,74</v>
          </cell>
        </row>
        <row r="3275">
          <cell r="A3275">
            <v>36797</v>
          </cell>
          <cell r="B3275" t="str">
            <v>MOURAO DE CONCRETO CURVO, *10 X 10* CM, H= *2,60* M + CURVA DE 0,40 M</v>
          </cell>
          <cell r="C3275" t="str">
            <v xml:space="preserve">UN    </v>
          </cell>
          <cell r="D3275" t="str">
            <v>45,18</v>
          </cell>
        </row>
        <row r="3276">
          <cell r="A3276">
            <v>4107</v>
          </cell>
          <cell r="B3276" t="str">
            <v>MOURAO DE CONCRETO RETO, SECAO QUADARA *10 X 10* CM, H= *2,30* M</v>
          </cell>
          <cell r="C3276" t="str">
            <v xml:space="preserve">UN    </v>
          </cell>
          <cell r="D3276" t="str">
            <v>42,60</v>
          </cell>
        </row>
        <row r="3277">
          <cell r="A3277">
            <v>4102</v>
          </cell>
          <cell r="B3277" t="str">
            <v>MOURAO DE CONCRETO RETO, SECAO QUADRADA, *10 X 10* CM, H= 3,00 M</v>
          </cell>
          <cell r="C3277" t="str">
            <v xml:space="preserve">UN    </v>
          </cell>
          <cell r="D3277" t="str">
            <v>52,00</v>
          </cell>
        </row>
        <row r="3278">
          <cell r="A3278">
            <v>36799</v>
          </cell>
          <cell r="B3278" t="str">
            <v>MOURAO DE CONCRETO RETO, TIPO ESTICADOR, *10 X 10* CM, H= 2,50 M</v>
          </cell>
          <cell r="C3278" t="str">
            <v xml:space="preserve">UN    </v>
          </cell>
          <cell r="D3278" t="str">
            <v>43,85</v>
          </cell>
        </row>
        <row r="3279">
          <cell r="A3279">
            <v>2747</v>
          </cell>
          <cell r="B3279" t="str">
            <v>MOURAO ROLICO DE MADEIRA TRATADA, D = 16 A 20 CM, H = 2,20 M, EM EUCALIPTO OU EQUIVALENTE DA REGIAO (PARA CERCA)</v>
          </cell>
          <cell r="C3279" t="str">
            <v xml:space="preserve">M     </v>
          </cell>
          <cell r="D3279" t="str">
            <v>20,79</v>
          </cell>
        </row>
        <row r="3280">
          <cell r="A3280">
            <v>21138</v>
          </cell>
          <cell r="B3280" t="str">
            <v>MOURAO ROLICO DE MADEIRA TRATADA, D = 8 A 11 CM, H = 2,20 M, EM EUCALIPTO OU EQUIVALENTE DA REGIAO (PARA CERCA)</v>
          </cell>
          <cell r="C3280" t="str">
            <v xml:space="preserve">M     </v>
          </cell>
          <cell r="D3280" t="str">
            <v>6,59</v>
          </cell>
        </row>
        <row r="3281">
          <cell r="A3281">
            <v>10826</v>
          </cell>
          <cell r="B3281" t="str">
            <v>MUDA DE ARBUSTO FLORIFERO, CLUSIA/GARDENIA/MOREIA BRANCA/ AZALEIA OU EQUIVALENTE DA REGIAO, H= *50 A 70* CM</v>
          </cell>
          <cell r="C3281" t="str">
            <v xml:space="preserve">UN    </v>
          </cell>
          <cell r="D3281" t="str">
            <v>68,96</v>
          </cell>
        </row>
        <row r="3282">
          <cell r="A3282">
            <v>365</v>
          </cell>
          <cell r="B3282" t="str">
            <v>MUDA DE ARBUSTO FOLHAGEM, SANSAO-DO-CAMPO OU EQUIVALENTE DA REGIAO, H= *50 A 70* CM</v>
          </cell>
          <cell r="C3282" t="str">
            <v xml:space="preserve">UN    </v>
          </cell>
          <cell r="D3282" t="str">
            <v>42,75</v>
          </cell>
        </row>
        <row r="3283">
          <cell r="A3283">
            <v>38639</v>
          </cell>
          <cell r="B3283" t="str">
            <v>MUDA DE ARBUSTO, BUXINHO, H= *50* M</v>
          </cell>
          <cell r="C3283" t="str">
            <v xml:space="preserve">UN    </v>
          </cell>
          <cell r="D3283" t="str">
            <v>165,51</v>
          </cell>
        </row>
        <row r="3284">
          <cell r="A3284">
            <v>38640</v>
          </cell>
          <cell r="B3284" t="str">
            <v>MUDA DE ARBUSTO, PINGO DE OURO/ VIOLETEIRA, H = *10 A 20* CM</v>
          </cell>
          <cell r="C3284" t="str">
            <v xml:space="preserve">UN    </v>
          </cell>
          <cell r="D3284" t="str">
            <v>2,48</v>
          </cell>
        </row>
        <row r="3285">
          <cell r="A3285">
            <v>358</v>
          </cell>
          <cell r="B3285" t="str">
            <v>MUDA DE ARVORE ORNAMENTAL, OITI/AROEIRA SALSA/ANGICO/IPE/JACARANDA OU EQUIVALENTE  DA REGIAO, H= *1* M</v>
          </cell>
          <cell r="C3285" t="str">
            <v xml:space="preserve">UN    </v>
          </cell>
          <cell r="D3285" t="str">
            <v>51,03</v>
          </cell>
        </row>
        <row r="3286">
          <cell r="A3286">
            <v>359</v>
          </cell>
          <cell r="B3286" t="str">
            <v>MUDA DE ARVORE ORNAMENTAL, OITI/AROEIRA SALSA/ANGICO/IPE/JACARANDA OU EQUIVALENTE  DA REGIAO, H= *2* M</v>
          </cell>
          <cell r="C3286" t="str">
            <v xml:space="preserve">UN    </v>
          </cell>
          <cell r="D3286" t="str">
            <v>104,82</v>
          </cell>
        </row>
        <row r="3287">
          <cell r="A3287">
            <v>38641</v>
          </cell>
          <cell r="B3287" t="str">
            <v>MUDA DE PALMEIRA, ARECA, H= *1,50* CM</v>
          </cell>
          <cell r="C3287" t="str">
            <v xml:space="preserve">UN    </v>
          </cell>
          <cell r="D3287" t="str">
            <v>103,44</v>
          </cell>
        </row>
        <row r="3288">
          <cell r="A3288">
            <v>360</v>
          </cell>
          <cell r="B3288" t="str">
            <v>MUDA DE RASTEIRA/FORRACAO, AMENDOIM RASTEIRO/ONZE HORAS/AZULZINHA/IMPATIENS OU EQUIVALENTE DA REGIAO</v>
          </cell>
          <cell r="C3288" t="str">
            <v xml:space="preserve">UN    </v>
          </cell>
          <cell r="D3288" t="str">
            <v>2,40</v>
          </cell>
        </row>
        <row r="3289">
          <cell r="A3289">
            <v>42430</v>
          </cell>
          <cell r="B3289" t="str">
            <v>MULTIEXERCITADOR COM SEIS FUNCOES, EM TUBO DE ACO CARBONO, PINTURA NO PROCESSO ELETROSTATICO - EQUIPAMENTO DE GINASTICA PARA ACADEMIA AO AR LIVRE / ACADEMIA DA TERCEIRA IDADE - ATI</v>
          </cell>
          <cell r="C3289" t="str">
            <v xml:space="preserve">UN    </v>
          </cell>
          <cell r="D3289" t="str">
            <v>5.507,76</v>
          </cell>
        </row>
        <row r="3290">
          <cell r="A3290">
            <v>4214</v>
          </cell>
          <cell r="B3290" t="str">
            <v>NIPEL PVC, ROSCAVEL, 1 1/2",  AGUA FRIA PREDIAL</v>
          </cell>
          <cell r="C3290" t="str">
            <v xml:space="preserve">UN    </v>
          </cell>
          <cell r="D3290" t="str">
            <v>9,46</v>
          </cell>
        </row>
        <row r="3291">
          <cell r="A3291">
            <v>4215</v>
          </cell>
          <cell r="B3291" t="str">
            <v>NIPEL PVC, ROSCAVEL, 1 1/4",  AGUA FRIA PREDIAL</v>
          </cell>
          <cell r="C3291" t="str">
            <v xml:space="preserve">UN    </v>
          </cell>
          <cell r="D3291" t="str">
            <v>6,22</v>
          </cell>
        </row>
        <row r="3292">
          <cell r="A3292">
            <v>4210</v>
          </cell>
          <cell r="B3292" t="str">
            <v>NIPEL PVC, ROSCAVEL, 1/2",  AGUA FRIA PREDIAL</v>
          </cell>
          <cell r="C3292" t="str">
            <v xml:space="preserve">UN    </v>
          </cell>
          <cell r="D3292" t="str">
            <v>1,04</v>
          </cell>
        </row>
        <row r="3293">
          <cell r="A3293">
            <v>4212</v>
          </cell>
          <cell r="B3293" t="str">
            <v>NIPEL PVC, ROSCAVEL, 1",  AGUA FRIA PREDIAL</v>
          </cell>
          <cell r="C3293" t="str">
            <v xml:space="preserve">UN    </v>
          </cell>
          <cell r="D3293" t="str">
            <v>3,00</v>
          </cell>
        </row>
        <row r="3294">
          <cell r="A3294">
            <v>4213</v>
          </cell>
          <cell r="B3294" t="str">
            <v>NIPEL PVC, ROSCAVEL, 2",  AGUA FRIA PREDIAL</v>
          </cell>
          <cell r="C3294" t="str">
            <v xml:space="preserve">UN    </v>
          </cell>
          <cell r="D3294" t="str">
            <v>13,44</v>
          </cell>
        </row>
        <row r="3295">
          <cell r="A3295">
            <v>4211</v>
          </cell>
          <cell r="B3295" t="str">
            <v>NIPEL PVC, ROSCAVEL, 3/4",  AGUA FRIA PREDIAL</v>
          </cell>
          <cell r="C3295" t="str">
            <v xml:space="preserve">UN    </v>
          </cell>
          <cell r="D3295" t="str">
            <v>1,50</v>
          </cell>
        </row>
        <row r="3296">
          <cell r="A3296">
            <v>4209</v>
          </cell>
          <cell r="B3296" t="str">
            <v>NIPLE DE FERRO GALVANIZADO, COM ROSCA BSP, DE 1 1/2"</v>
          </cell>
          <cell r="C3296" t="str">
            <v xml:space="preserve">UN    </v>
          </cell>
          <cell r="D3296" t="str">
            <v>18,72</v>
          </cell>
        </row>
        <row r="3297">
          <cell r="A3297">
            <v>4180</v>
          </cell>
          <cell r="B3297" t="str">
            <v>NIPLE DE FERRO GALVANIZADO, COM ROSCA BSP, DE 1 1/4"</v>
          </cell>
          <cell r="C3297" t="str">
            <v xml:space="preserve">UN    </v>
          </cell>
          <cell r="D3297" t="str">
            <v>14,10</v>
          </cell>
        </row>
        <row r="3298">
          <cell r="A3298">
            <v>4177</v>
          </cell>
          <cell r="B3298" t="str">
            <v>NIPLE DE FERRO GALVANIZADO, COM ROSCA BSP, DE 1/2"</v>
          </cell>
          <cell r="C3298" t="str">
            <v xml:space="preserve">UN    </v>
          </cell>
          <cell r="D3298" t="str">
            <v>4,68</v>
          </cell>
        </row>
        <row r="3299">
          <cell r="A3299">
            <v>4179</v>
          </cell>
          <cell r="B3299" t="str">
            <v>NIPLE DE FERRO GALVANIZADO, COM ROSCA BSP, DE 1"</v>
          </cell>
          <cell r="C3299" t="str">
            <v xml:space="preserve">UN    </v>
          </cell>
          <cell r="D3299" t="str">
            <v>9,57</v>
          </cell>
        </row>
        <row r="3300">
          <cell r="A3300">
            <v>4208</v>
          </cell>
          <cell r="B3300" t="str">
            <v>NIPLE DE FERRO GALVANIZADO, COM ROSCA BSP, DE 2 1/2"</v>
          </cell>
          <cell r="C3300" t="str">
            <v xml:space="preserve">UN    </v>
          </cell>
          <cell r="D3300" t="str">
            <v>44,57</v>
          </cell>
        </row>
        <row r="3301">
          <cell r="A3301">
            <v>4181</v>
          </cell>
          <cell r="B3301" t="str">
            <v>NIPLE DE FERRO GALVANIZADO, COM ROSCA BSP, DE 2"</v>
          </cell>
          <cell r="C3301" t="str">
            <v xml:space="preserve">UN    </v>
          </cell>
          <cell r="D3301" t="str">
            <v>29,12</v>
          </cell>
        </row>
        <row r="3302">
          <cell r="A3302">
            <v>4178</v>
          </cell>
          <cell r="B3302" t="str">
            <v>NIPLE DE FERRO GALVANIZADO, COM ROSCA BSP, DE 3/4"</v>
          </cell>
          <cell r="C3302" t="str">
            <v xml:space="preserve">UN    </v>
          </cell>
          <cell r="D3302" t="str">
            <v>6,49</v>
          </cell>
        </row>
        <row r="3303">
          <cell r="A3303">
            <v>4182</v>
          </cell>
          <cell r="B3303" t="str">
            <v>NIPLE DE FERRO GALVANIZADO, COM ROSCA BSP, DE 3"</v>
          </cell>
          <cell r="C3303" t="str">
            <v xml:space="preserve">UN    </v>
          </cell>
          <cell r="D3303" t="str">
            <v>72,51</v>
          </cell>
        </row>
        <row r="3304">
          <cell r="A3304">
            <v>4183</v>
          </cell>
          <cell r="B3304" t="str">
            <v>NIPLE DE FERRO GALVANIZADO, COM ROSCA BSP, DE 4"</v>
          </cell>
          <cell r="C3304" t="str">
            <v xml:space="preserve">UN    </v>
          </cell>
          <cell r="D3304" t="str">
            <v>116,74</v>
          </cell>
        </row>
        <row r="3305">
          <cell r="A3305">
            <v>4184</v>
          </cell>
          <cell r="B3305" t="str">
            <v>NIPLE DE FERRO GALVANIZADO, COM ROSCA BSP, DE 5"</v>
          </cell>
          <cell r="C3305" t="str">
            <v xml:space="preserve">UN    </v>
          </cell>
          <cell r="D3305" t="str">
            <v>257,69</v>
          </cell>
        </row>
        <row r="3306">
          <cell r="A3306">
            <v>4185</v>
          </cell>
          <cell r="B3306" t="str">
            <v>NIPLE DE FERRO GALVANIZADO, COM ROSCA BSP, DE 6"</v>
          </cell>
          <cell r="C3306" t="str">
            <v xml:space="preserve">UN    </v>
          </cell>
          <cell r="D3306" t="str">
            <v>428,16</v>
          </cell>
        </row>
        <row r="3307">
          <cell r="A3307">
            <v>4205</v>
          </cell>
          <cell r="B3307" t="str">
            <v>NIPLE DE REDUCAO DE FERRO GALVANIZADO, COM ROSCA BSP, DE 1 1/2" X 1 1/4"</v>
          </cell>
          <cell r="C3307" t="str">
            <v xml:space="preserve">UN    </v>
          </cell>
          <cell r="D3307" t="str">
            <v>24,73</v>
          </cell>
        </row>
        <row r="3308">
          <cell r="A3308">
            <v>4192</v>
          </cell>
          <cell r="B3308" t="str">
            <v>NIPLE DE REDUCAO DE FERRO GALVANIZADO, COM ROSCA BSP, DE 1 1/2" X 1"</v>
          </cell>
          <cell r="C3308" t="str">
            <v xml:space="preserve">UN    </v>
          </cell>
          <cell r="D3308" t="str">
            <v>24,73</v>
          </cell>
        </row>
        <row r="3309">
          <cell r="A3309">
            <v>4191</v>
          </cell>
          <cell r="B3309" t="str">
            <v>NIPLE DE REDUCAO DE FERRO GALVANIZADO, COM ROSCA BSP, DE 1 1/2" X 3/4"</v>
          </cell>
          <cell r="C3309" t="str">
            <v xml:space="preserve">UN    </v>
          </cell>
          <cell r="D3309" t="str">
            <v>24,73</v>
          </cell>
        </row>
        <row r="3310">
          <cell r="A3310">
            <v>4207</v>
          </cell>
          <cell r="B3310" t="str">
            <v>NIPLE DE REDUCAO DE FERRO GALVANIZADO, COM ROSCA BSP, DE 1 1/4" X 1/2"</v>
          </cell>
          <cell r="C3310" t="str">
            <v xml:space="preserve">UN    </v>
          </cell>
          <cell r="D3310" t="str">
            <v>19,90</v>
          </cell>
        </row>
        <row r="3311">
          <cell r="A3311">
            <v>4206</v>
          </cell>
          <cell r="B3311" t="str">
            <v>NIPLE DE REDUCAO DE FERRO GALVANIZADO, COM ROSCA BSP, DE 1 1/4" X 1"</v>
          </cell>
          <cell r="C3311" t="str">
            <v xml:space="preserve">UN    </v>
          </cell>
          <cell r="D3311" t="str">
            <v>19,32</v>
          </cell>
        </row>
        <row r="3312">
          <cell r="A3312">
            <v>4190</v>
          </cell>
          <cell r="B3312" t="str">
            <v>NIPLE DE REDUCAO DE FERRO GALVANIZADO, COM ROSCA BSP, DE 1 1/4" X 3/4"</v>
          </cell>
          <cell r="C3312" t="str">
            <v xml:space="preserve">UN    </v>
          </cell>
          <cell r="D3312" t="str">
            <v>19,32</v>
          </cell>
        </row>
        <row r="3313">
          <cell r="A3313">
            <v>4186</v>
          </cell>
          <cell r="B3313" t="str">
            <v>NIPLE DE REDUCAO DE FERRO GALVANIZADO, COM ROSCA BSP, DE 1/2" X 1/4"</v>
          </cell>
          <cell r="C3313" t="str">
            <v xml:space="preserve">UN    </v>
          </cell>
          <cell r="D3313" t="str">
            <v>5,71</v>
          </cell>
        </row>
        <row r="3314">
          <cell r="A3314">
            <v>4188</v>
          </cell>
          <cell r="B3314" t="str">
            <v>NIPLE DE REDUCAO DE FERRO GALVANIZADO, COM ROSCA BSP, DE 1" X 1/2"</v>
          </cell>
          <cell r="C3314" t="str">
            <v xml:space="preserve">UN    </v>
          </cell>
          <cell r="D3314" t="str">
            <v>11,66</v>
          </cell>
        </row>
        <row r="3315">
          <cell r="A3315">
            <v>4189</v>
          </cell>
          <cell r="B3315" t="str">
            <v>NIPLE DE REDUCAO DE FERRO GALVANIZADO, COM ROSCA BSP, DE 1" X 3/4"</v>
          </cell>
          <cell r="C3315" t="str">
            <v xml:space="preserve">UN    </v>
          </cell>
          <cell r="D3315" t="str">
            <v>11,66</v>
          </cell>
        </row>
        <row r="3316">
          <cell r="A3316">
            <v>4197</v>
          </cell>
          <cell r="B3316" t="str">
            <v>NIPLE DE REDUCAO DE FERRO GALVANIZADO, COM ROSCA BSP, DE 2 1/2" X 2"</v>
          </cell>
          <cell r="C3316" t="str">
            <v xml:space="preserve">UN    </v>
          </cell>
          <cell r="D3316" t="str">
            <v>61,74</v>
          </cell>
        </row>
        <row r="3317">
          <cell r="A3317">
            <v>4194</v>
          </cell>
          <cell r="B3317" t="str">
            <v>NIPLE DE REDUCAO DE FERRO GALVANIZADO, COM ROSCA BSP, DE 2" X 1 1/2"</v>
          </cell>
          <cell r="C3317" t="str">
            <v xml:space="preserve">UN    </v>
          </cell>
          <cell r="D3317" t="str">
            <v>37,31</v>
          </cell>
        </row>
        <row r="3318">
          <cell r="A3318">
            <v>4193</v>
          </cell>
          <cell r="B3318" t="str">
            <v>NIPLE DE REDUCAO DE FERRO GALVANIZADO, COM ROSCA BSP, DE 2" X 1 1/4"</v>
          </cell>
          <cell r="C3318" t="str">
            <v xml:space="preserve">UN    </v>
          </cell>
          <cell r="D3318" t="str">
            <v>37,31</v>
          </cell>
        </row>
        <row r="3319">
          <cell r="A3319">
            <v>4204</v>
          </cell>
          <cell r="B3319" t="str">
            <v>NIPLE DE REDUCAO DE FERRO GALVANIZADO, COM ROSCA BSP, DE 2" X 1"</v>
          </cell>
          <cell r="C3319" t="str">
            <v xml:space="preserve">UN    </v>
          </cell>
          <cell r="D3319" t="str">
            <v>37,31</v>
          </cell>
        </row>
        <row r="3320">
          <cell r="A3320">
            <v>4187</v>
          </cell>
          <cell r="B3320" t="str">
            <v>NIPLE DE REDUCAO DE FERRO GALVANIZADO, COM ROSCA BSP, DE 3/4" X 1/2"</v>
          </cell>
          <cell r="C3320" t="str">
            <v xml:space="preserve">UN    </v>
          </cell>
          <cell r="D3320" t="str">
            <v>7,43</v>
          </cell>
        </row>
        <row r="3321">
          <cell r="A3321">
            <v>4202</v>
          </cell>
          <cell r="B3321" t="str">
            <v>NIPLE DE REDUCAO DE FERRO GALVANIZADO, COM ROSCA BSP, DE 3" X 2 1/2"</v>
          </cell>
          <cell r="C3321" t="str">
            <v xml:space="preserve">UN    </v>
          </cell>
          <cell r="D3321" t="str">
            <v>112,76</v>
          </cell>
        </row>
        <row r="3322">
          <cell r="A3322">
            <v>4203</v>
          </cell>
          <cell r="B3322" t="str">
            <v>NIPLE DE REDUCAO DE FERRO GALVANIZADO, COM ROSCA BSP, DE 3" X 2"</v>
          </cell>
          <cell r="C3322" t="str">
            <v xml:space="preserve">UN    </v>
          </cell>
          <cell r="D3322" t="str">
            <v>99,58</v>
          </cell>
        </row>
        <row r="3323">
          <cell r="A3323">
            <v>40368</v>
          </cell>
          <cell r="B3323" t="str">
            <v>NIPLE SEXTAVADO EM ACO CARBONO, COM ROSCA BSP, PRESSAO 3.000 LBS, DN 1 1/2"</v>
          </cell>
          <cell r="C3323" t="str">
            <v xml:space="preserve">UN    </v>
          </cell>
          <cell r="D3323" t="str">
            <v>37,52</v>
          </cell>
        </row>
        <row r="3324">
          <cell r="A3324">
            <v>40365</v>
          </cell>
          <cell r="B3324" t="str">
            <v>NIPLE SEXTAVADO EM ACO CARBONO, COM ROSCA BSP, PRESSAO 3.000 LBS, DN 1 1/4"</v>
          </cell>
          <cell r="C3324" t="str">
            <v xml:space="preserve">UN    </v>
          </cell>
          <cell r="D3324" t="str">
            <v>25,31</v>
          </cell>
        </row>
        <row r="3325">
          <cell r="A3325">
            <v>40356</v>
          </cell>
          <cell r="B3325" t="str">
            <v>NIPLE SEXTAVADO EM ACO CARBONO, COM ROSCA BSP, PRESSAO 3.000 LBS, DN 1/2"</v>
          </cell>
          <cell r="C3325" t="str">
            <v xml:space="preserve">UN    </v>
          </cell>
          <cell r="D3325" t="str">
            <v>8,65</v>
          </cell>
        </row>
        <row r="3326">
          <cell r="A3326">
            <v>40362</v>
          </cell>
          <cell r="B3326" t="str">
            <v>NIPLE SEXTAVADO EM ACO CARBONO, COM ROSCA BSP, PRESSAO 3.000 LBS, DN 1"</v>
          </cell>
          <cell r="C3326" t="str">
            <v xml:space="preserve">UN    </v>
          </cell>
          <cell r="D3326" t="str">
            <v>16,77</v>
          </cell>
        </row>
        <row r="3327">
          <cell r="A3327">
            <v>40374</v>
          </cell>
          <cell r="B3327" t="str">
            <v>NIPLE SEXTAVADO EM ACO CARBONO, COM ROSCA BSP, PRESSAO 3.000 LBS, DN 2 1/2"</v>
          </cell>
          <cell r="C3327" t="str">
            <v xml:space="preserve">UN    </v>
          </cell>
          <cell r="D3327" t="str">
            <v>98,07</v>
          </cell>
        </row>
        <row r="3328">
          <cell r="A3328">
            <v>40371</v>
          </cell>
          <cell r="B3328" t="str">
            <v>NIPLE SEXTAVADO EM ACO CARBONO, COM ROSCA BSP, PRESSAO 3.000 LBS, DN 2"</v>
          </cell>
          <cell r="C3328" t="str">
            <v xml:space="preserve">UN    </v>
          </cell>
          <cell r="D3328" t="str">
            <v>61,73</v>
          </cell>
        </row>
        <row r="3329">
          <cell r="A3329">
            <v>40359</v>
          </cell>
          <cell r="B3329" t="str">
            <v>NIPLE SEXTAVADO EM ACO CARBONO, COM ROSCA BSP, PRESSAO 3.000 LBS, DN 3/4"</v>
          </cell>
          <cell r="C3329" t="str">
            <v xml:space="preserve">UN    </v>
          </cell>
          <cell r="D3329" t="str">
            <v>11,17</v>
          </cell>
        </row>
        <row r="3330">
          <cell r="A3330">
            <v>7595</v>
          </cell>
          <cell r="B3330" t="str">
            <v>NIVELADOR</v>
          </cell>
          <cell r="C3330" t="str">
            <v xml:space="preserve">H     </v>
          </cell>
          <cell r="D3330" t="str">
            <v>7,55</v>
          </cell>
        </row>
        <row r="3331">
          <cell r="A3331">
            <v>41094</v>
          </cell>
          <cell r="B3331" t="str">
            <v>NIVELADOR (MENSALISTA)</v>
          </cell>
          <cell r="C3331" t="str">
            <v xml:space="preserve">MES   </v>
          </cell>
          <cell r="D3331" t="str">
            <v>1.317,62</v>
          </cell>
        </row>
        <row r="3332">
          <cell r="A3332">
            <v>39609</v>
          </cell>
          <cell r="B3332" t="str">
            <v>NOBREAK TRIFASICO, DE 10 KVA FATOR DE POTENCIA DE 0,8, AUTONOMIA MINIMA DE 30 MINUTOS A PLENA CARGA</v>
          </cell>
          <cell r="C3332" t="str">
            <v xml:space="preserve">UN    </v>
          </cell>
          <cell r="D3332" t="str">
            <v>66.755,56</v>
          </cell>
        </row>
        <row r="3333">
          <cell r="A3333">
            <v>39610</v>
          </cell>
          <cell r="B3333" t="str">
            <v>NOBREAK TRIFASICO, DE 15 KVA FATOR DE POTENCIA DE 0,8, AUTONOMIA MINIMA DE 30 MINUTOS A PLENA CARGA</v>
          </cell>
          <cell r="C3333" t="str">
            <v xml:space="preserve">UN    </v>
          </cell>
          <cell r="D3333" t="str">
            <v>97.442,30</v>
          </cell>
        </row>
        <row r="3334">
          <cell r="A3334">
            <v>39611</v>
          </cell>
          <cell r="B3334" t="str">
            <v>NOBREAK TRIFASICO, DE 20 KVA FATOR DE POTENCIA DE 0,8, AUTONOMIA MINIMA DE 30 MINUTOS A PLENA CARGA</v>
          </cell>
          <cell r="C3334" t="str">
            <v xml:space="preserve">UN    </v>
          </cell>
          <cell r="D3334" t="str">
            <v>117.921,13</v>
          </cell>
        </row>
        <row r="3335">
          <cell r="A3335">
            <v>39612</v>
          </cell>
          <cell r="B3335" t="str">
            <v>NOBREAK TRIFASICO, DE 25 KVA FATOR DE POTENCIA DE 0,8, AUTONOMIA MINIMA DE 30 MINUTOS A PLENA CARGA</v>
          </cell>
          <cell r="C3335" t="str">
            <v xml:space="preserve">UN    </v>
          </cell>
          <cell r="D3335" t="str">
            <v>184.726,11</v>
          </cell>
        </row>
        <row r="3336">
          <cell r="A3336">
            <v>39608</v>
          </cell>
          <cell r="B3336" t="str">
            <v>NOBREAK TRIFASICO, DE 5 KVA FATOR DE POTENCIA DE 0,8, AUTONOMIA MINIMA DE 30 MINUTOS A PLENA CARGA</v>
          </cell>
          <cell r="C3336" t="str">
            <v xml:space="preserve">UN    </v>
          </cell>
          <cell r="D3336" t="str">
            <v>53.377,05</v>
          </cell>
        </row>
        <row r="3337">
          <cell r="A3337">
            <v>38175</v>
          </cell>
          <cell r="B3337" t="str">
            <v>NUMERO / ALGARISMO PARA RESIDENCIA (FACHADA), EM ZAMAC, COM ALTURA DE APROX *45* MM, INCLUSIVE PARAFUSOS</v>
          </cell>
          <cell r="C3337" t="str">
            <v xml:space="preserve">UN    </v>
          </cell>
          <cell r="D3337" t="str">
            <v>4,24</v>
          </cell>
        </row>
        <row r="3338">
          <cell r="A3338">
            <v>38176</v>
          </cell>
          <cell r="B3338" t="str">
            <v>NUMERO / ALGARISMO PARA RESIDENCIA (FACHADA), EM ZAMAC, COM ALTURA DE APROX 125 MM, INCLUSIVE PARAFUSOS</v>
          </cell>
          <cell r="C3338" t="str">
            <v xml:space="preserve">UN    </v>
          </cell>
          <cell r="D3338" t="str">
            <v>12,46</v>
          </cell>
        </row>
        <row r="3339">
          <cell r="A3339">
            <v>36152</v>
          </cell>
          <cell r="B3339" t="str">
            <v>OCULOS DE SEGURANCA CONTRA IMPACTOS COM LENTE INCOLOR, ARMACAO NYLON, COM PROTECAO UVA E UVB</v>
          </cell>
          <cell r="C3339" t="str">
            <v xml:space="preserve">UN    </v>
          </cell>
          <cell r="D3339" t="str">
            <v>5,07</v>
          </cell>
        </row>
        <row r="3340">
          <cell r="A3340">
            <v>11138</v>
          </cell>
          <cell r="B3340" t="str">
            <v>OLEO COMBUSTIVEL BPF A GRANEL</v>
          </cell>
          <cell r="C3340" t="str">
            <v xml:space="preserve">L     </v>
          </cell>
          <cell r="D3340" t="str">
            <v>2,81</v>
          </cell>
        </row>
        <row r="3341">
          <cell r="A3341">
            <v>4221</v>
          </cell>
          <cell r="B3341" t="str">
            <v>OLEO DIESEL COMBUSTIVEL COMUM</v>
          </cell>
          <cell r="C3341" t="str">
            <v xml:space="preserve">L     </v>
          </cell>
          <cell r="D3341" t="str">
            <v>4,37</v>
          </cell>
        </row>
        <row r="3342">
          <cell r="A3342">
            <v>4227</v>
          </cell>
          <cell r="B3342" t="str">
            <v>OLEO LUBRIFICANTE PARA MOTORES DE EQUIPAMENTOS PESADOS (CAMINHOES, TRATORES, RETROS E ETC)</v>
          </cell>
          <cell r="C3342" t="str">
            <v xml:space="preserve">L     </v>
          </cell>
          <cell r="D3342" t="str">
            <v>15,00</v>
          </cell>
        </row>
        <row r="3343">
          <cell r="A3343">
            <v>38170</v>
          </cell>
          <cell r="B3343" t="str">
            <v>OLHO MAGICO PARA PORTAS, EM LATAO, COM LENTE DE POLICARBONATO, ANGULO DE *200* GRAUS, ESPESSURA ENTRE *25 E 46* MM, INCLUINDO FECHO JANELA</v>
          </cell>
          <cell r="C3343" t="str">
            <v xml:space="preserve">UN    </v>
          </cell>
          <cell r="D3343" t="str">
            <v>18,52</v>
          </cell>
        </row>
        <row r="3344">
          <cell r="A3344">
            <v>4252</v>
          </cell>
          <cell r="B3344" t="str">
            <v>OPERADOR DE BATE-ESTACAS</v>
          </cell>
          <cell r="C3344" t="str">
            <v xml:space="preserve">H     </v>
          </cell>
          <cell r="D3344" t="str">
            <v>14,09</v>
          </cell>
        </row>
        <row r="3345">
          <cell r="A3345">
            <v>40980</v>
          </cell>
          <cell r="B3345" t="str">
            <v>OPERADOR DE BATE-ESTACAS (MENSALISTA)</v>
          </cell>
          <cell r="C3345" t="str">
            <v xml:space="preserve">MES   </v>
          </cell>
          <cell r="D3345" t="str">
            <v>2.455,29</v>
          </cell>
        </row>
        <row r="3346">
          <cell r="A3346">
            <v>4243</v>
          </cell>
          <cell r="B3346" t="str">
            <v>OPERADOR DE BETONEIRA (CAMINHAO)</v>
          </cell>
          <cell r="C3346" t="str">
            <v xml:space="preserve">H     </v>
          </cell>
          <cell r="D3346" t="str">
            <v>10,89</v>
          </cell>
        </row>
        <row r="3347">
          <cell r="A3347">
            <v>41031</v>
          </cell>
          <cell r="B3347" t="str">
            <v>OPERADOR DE BETONEIRA (CAMINHAO) (MENSALISTA)</v>
          </cell>
          <cell r="C3347" t="str">
            <v xml:space="preserve">MES   </v>
          </cell>
          <cell r="D3347" t="str">
            <v>1.899,17</v>
          </cell>
        </row>
        <row r="3348">
          <cell r="A3348">
            <v>37666</v>
          </cell>
          <cell r="B3348" t="str">
            <v>OPERADOR DE BETONEIRA ESTACIONARIA / MISTURADOR</v>
          </cell>
          <cell r="C3348" t="str">
            <v xml:space="preserve">H     </v>
          </cell>
          <cell r="D3348" t="str">
            <v>10,52</v>
          </cell>
        </row>
        <row r="3349">
          <cell r="A3349">
            <v>40986</v>
          </cell>
          <cell r="B3349" t="str">
            <v>OPERADOR DE BETONEIRA ESTACIONARIA / MISTURADOR (MENSALISTA)</v>
          </cell>
          <cell r="C3349" t="str">
            <v xml:space="preserve">MES   </v>
          </cell>
          <cell r="D3349" t="str">
            <v>1.832,77</v>
          </cell>
        </row>
        <row r="3350">
          <cell r="A3350">
            <v>4250</v>
          </cell>
          <cell r="B3350" t="str">
            <v>OPERADOR DE COMPRESSOR DE AR OU COMPRESSORISTA</v>
          </cell>
          <cell r="C3350" t="str">
            <v xml:space="preserve">H     </v>
          </cell>
          <cell r="D3350" t="str">
            <v>12,70</v>
          </cell>
        </row>
        <row r="3351">
          <cell r="A3351">
            <v>40978</v>
          </cell>
          <cell r="B3351" t="str">
            <v>OPERADOR DE COMPRESSOR DE AR OU COMPRESSORISTA (MENSALISTA)</v>
          </cell>
          <cell r="C3351" t="str">
            <v xml:space="preserve">MES   </v>
          </cell>
          <cell r="D3351" t="str">
            <v>2.214,66</v>
          </cell>
        </row>
        <row r="3352">
          <cell r="A3352">
            <v>25960</v>
          </cell>
          <cell r="B3352" t="str">
            <v>OPERADOR DE DEMARCADORA DE FAIXAS DE TRAFEGO</v>
          </cell>
          <cell r="C3352" t="str">
            <v xml:space="preserve">H     </v>
          </cell>
          <cell r="D3352" t="str">
            <v>13,41</v>
          </cell>
        </row>
        <row r="3353">
          <cell r="A3353">
            <v>41043</v>
          </cell>
          <cell r="B3353" t="str">
            <v>OPERADOR DE DEMARCADORA DE FAIXAS DE TRAFEGO (MENSALISTA)</v>
          </cell>
          <cell r="C3353" t="str">
            <v xml:space="preserve">MES   </v>
          </cell>
          <cell r="D3353" t="str">
            <v>2.337,44</v>
          </cell>
        </row>
        <row r="3354">
          <cell r="A3354">
            <v>4234</v>
          </cell>
          <cell r="B3354" t="str">
            <v>OPERADOR DE ESCAVADEIRA</v>
          </cell>
          <cell r="C3354" t="str">
            <v xml:space="preserve">H     </v>
          </cell>
          <cell r="D3354" t="str">
            <v>14,70</v>
          </cell>
        </row>
        <row r="3355">
          <cell r="A3355">
            <v>40987</v>
          </cell>
          <cell r="B3355" t="str">
            <v>OPERADOR DE ESCAVADEIRA (MENSALISTA)</v>
          </cell>
          <cell r="C3355" t="str">
            <v xml:space="preserve">MES   </v>
          </cell>
          <cell r="D3355" t="str">
            <v>2.560,56</v>
          </cell>
        </row>
        <row r="3356">
          <cell r="A3356">
            <v>4253</v>
          </cell>
          <cell r="B3356" t="str">
            <v>OPERADOR DE GUINCHO OU GUINCHEIRO</v>
          </cell>
          <cell r="C3356" t="str">
            <v xml:space="preserve">H     </v>
          </cell>
          <cell r="D3356" t="str">
            <v>11,40</v>
          </cell>
        </row>
        <row r="3357">
          <cell r="A3357">
            <v>40981</v>
          </cell>
          <cell r="B3357" t="str">
            <v>OPERADOR DE GUINCHO OU GUINCHEIRO (MENSALISTA)</v>
          </cell>
          <cell r="C3357" t="str">
            <v xml:space="preserve">MES   </v>
          </cell>
          <cell r="D3357" t="str">
            <v>1.985,31</v>
          </cell>
        </row>
        <row r="3358">
          <cell r="A3358">
            <v>4254</v>
          </cell>
          <cell r="B3358" t="str">
            <v>OPERADOR DE GUINDASTE</v>
          </cell>
          <cell r="C3358" t="str">
            <v xml:space="preserve">H     </v>
          </cell>
          <cell r="D3358" t="str">
            <v>14,82</v>
          </cell>
        </row>
        <row r="3359">
          <cell r="A3359">
            <v>41036</v>
          </cell>
          <cell r="B3359" t="str">
            <v>OPERADOR DE GUINDASTE (MENSALISTA)</v>
          </cell>
          <cell r="C3359" t="str">
            <v xml:space="preserve">MES   </v>
          </cell>
          <cell r="D3359" t="str">
            <v>2.582,11</v>
          </cell>
        </row>
        <row r="3360">
          <cell r="A3360">
            <v>4251</v>
          </cell>
          <cell r="B3360" t="str">
            <v>OPERADOR DE JATO ABRASIVO OU JATISTA</v>
          </cell>
          <cell r="C3360" t="str">
            <v xml:space="preserve">H     </v>
          </cell>
          <cell r="D3360" t="str">
            <v>13,15</v>
          </cell>
        </row>
        <row r="3361">
          <cell r="A3361">
            <v>40979</v>
          </cell>
          <cell r="B3361" t="str">
            <v>OPERADOR DE JATO ABRASIVO OU JATISTA (MENSALISTA)</v>
          </cell>
          <cell r="C3361" t="str">
            <v xml:space="preserve">MES   </v>
          </cell>
          <cell r="D3361" t="str">
            <v>2.292,28</v>
          </cell>
        </row>
        <row r="3362">
          <cell r="A3362">
            <v>4230</v>
          </cell>
          <cell r="B3362" t="str">
            <v>OPERADOR DE MAQUINAS E TRATORES DIVERSOS (TERRAPLANAGEM)</v>
          </cell>
          <cell r="C3362" t="str">
            <v xml:space="preserve">H     </v>
          </cell>
          <cell r="D3362" t="str">
            <v>13,94</v>
          </cell>
        </row>
        <row r="3363">
          <cell r="A3363">
            <v>40998</v>
          </cell>
          <cell r="B3363" t="str">
            <v>OPERADOR DE MAQUINAS E TRATORES DIVERSOS (TERRAPLANAGEM) (MENSALISTA)</v>
          </cell>
          <cell r="C3363" t="str">
            <v xml:space="preserve">MES   </v>
          </cell>
          <cell r="D3363" t="str">
            <v>2.428,36</v>
          </cell>
        </row>
        <row r="3364">
          <cell r="A3364">
            <v>4257</v>
          </cell>
          <cell r="B3364" t="str">
            <v>OPERADOR DE MARTELETE OU MARTELETEIRO</v>
          </cell>
          <cell r="C3364" t="str">
            <v xml:space="preserve">H     </v>
          </cell>
          <cell r="D3364" t="str">
            <v>11,40</v>
          </cell>
        </row>
        <row r="3365">
          <cell r="A3365">
            <v>40982</v>
          </cell>
          <cell r="B3365" t="str">
            <v>OPERADOR DE MARTELETE OU MARTELETEIRO (MENSALISTA)</v>
          </cell>
          <cell r="C3365" t="str">
            <v xml:space="preserve">MES   </v>
          </cell>
          <cell r="D3365" t="str">
            <v>1.985,31</v>
          </cell>
        </row>
        <row r="3366">
          <cell r="A3366">
            <v>4240</v>
          </cell>
          <cell r="B3366" t="str">
            <v>OPERADOR DE MOTO SCRAPER</v>
          </cell>
          <cell r="C3366" t="str">
            <v xml:space="preserve">H     </v>
          </cell>
          <cell r="D3366" t="str">
            <v>13,64</v>
          </cell>
        </row>
        <row r="3367">
          <cell r="A3367">
            <v>41026</v>
          </cell>
          <cell r="B3367" t="str">
            <v>OPERADOR DE MOTO SCRAPER (MENSALISTA)</v>
          </cell>
          <cell r="C3367" t="str">
            <v xml:space="preserve">MES   </v>
          </cell>
          <cell r="D3367" t="str">
            <v>2.377,28</v>
          </cell>
        </row>
        <row r="3368">
          <cell r="A3368">
            <v>4239</v>
          </cell>
          <cell r="B3368" t="str">
            <v>OPERADOR DE MOTONIVELADORA</v>
          </cell>
          <cell r="C3368" t="str">
            <v xml:space="preserve">H     </v>
          </cell>
          <cell r="D3368" t="str">
            <v>16,74</v>
          </cell>
        </row>
        <row r="3369">
          <cell r="A3369">
            <v>41024</v>
          </cell>
          <cell r="B3369" t="str">
            <v>OPERADOR DE MOTONIVELADORA (MENSALISTA)</v>
          </cell>
          <cell r="C3369" t="str">
            <v xml:space="preserve">MES   </v>
          </cell>
          <cell r="D3369" t="str">
            <v>2.916,49</v>
          </cell>
        </row>
        <row r="3370">
          <cell r="A3370">
            <v>4248</v>
          </cell>
          <cell r="B3370" t="str">
            <v>OPERADOR DE PA CARREGADEIRA</v>
          </cell>
          <cell r="C3370" t="str">
            <v xml:space="preserve">H     </v>
          </cell>
          <cell r="D3370" t="str">
            <v>12,63</v>
          </cell>
        </row>
        <row r="3371">
          <cell r="A3371">
            <v>41033</v>
          </cell>
          <cell r="B3371" t="str">
            <v>OPERADOR DE PA CARREGADEIRA (MENSALISTA)</v>
          </cell>
          <cell r="C3371" t="str">
            <v xml:space="preserve">MES   </v>
          </cell>
          <cell r="D3371" t="str">
            <v>2.201,32</v>
          </cell>
        </row>
        <row r="3372">
          <cell r="A3372">
            <v>25959</v>
          </cell>
          <cell r="B3372" t="str">
            <v>OPERADOR DE PAVIMENTADORA / MESA VIBROACABADORA</v>
          </cell>
          <cell r="C3372" t="str">
            <v xml:space="preserve">H     </v>
          </cell>
          <cell r="D3372" t="str">
            <v>14,09</v>
          </cell>
        </row>
        <row r="3373">
          <cell r="A3373">
            <v>41040</v>
          </cell>
          <cell r="B3373" t="str">
            <v>OPERADOR DE PAVIMENTADORA / MESA VIBROACABADORA (MENSALISTA)</v>
          </cell>
          <cell r="C3373" t="str">
            <v xml:space="preserve">MES   </v>
          </cell>
          <cell r="D3373" t="str">
            <v>2.454,30</v>
          </cell>
        </row>
        <row r="3374">
          <cell r="A3374">
            <v>4238</v>
          </cell>
          <cell r="B3374" t="str">
            <v>OPERADOR DE ROLO COMPACTADOR</v>
          </cell>
          <cell r="C3374" t="str">
            <v xml:space="preserve">H     </v>
          </cell>
          <cell r="D3374" t="str">
            <v>12,37</v>
          </cell>
        </row>
        <row r="3375">
          <cell r="A3375">
            <v>41012</v>
          </cell>
          <cell r="B3375" t="str">
            <v>OPERADOR DE ROLO COMPACTADOR (MENSALISTA)</v>
          </cell>
          <cell r="C3375" t="str">
            <v xml:space="preserve">MES   </v>
          </cell>
          <cell r="D3375" t="str">
            <v>2.155,92</v>
          </cell>
        </row>
        <row r="3376">
          <cell r="A3376">
            <v>4237</v>
          </cell>
          <cell r="B3376" t="str">
            <v>OPERADOR DE TRATOR - EXCLUSIVE AGROPECUARIA</v>
          </cell>
          <cell r="C3376" t="str">
            <v xml:space="preserve">H     </v>
          </cell>
          <cell r="D3376" t="str">
            <v>12,37</v>
          </cell>
        </row>
        <row r="3377">
          <cell r="A3377">
            <v>41002</v>
          </cell>
          <cell r="B3377" t="str">
            <v>OPERADOR DE TRATOR - EXCLUSIVE AGROPECUARIA (MENSALISTA)</v>
          </cell>
          <cell r="C3377" t="str">
            <v xml:space="preserve">MES   </v>
          </cell>
          <cell r="D3377" t="str">
            <v>2.155,92</v>
          </cell>
        </row>
        <row r="3378">
          <cell r="A3378">
            <v>4233</v>
          </cell>
          <cell r="B3378" t="str">
            <v>OPERADOR DE USINA DE ASFALTO, DE SOLOS OU DE CONCRETO</v>
          </cell>
          <cell r="C3378" t="str">
            <v xml:space="preserve">H     </v>
          </cell>
          <cell r="D3378" t="str">
            <v>12,09</v>
          </cell>
        </row>
        <row r="3379">
          <cell r="A3379">
            <v>41001</v>
          </cell>
          <cell r="B3379" t="str">
            <v>OPERADOR DE USINA DE ASFALTO, DE SOLOS OU DE CONCRETO (MENSALISTA)</v>
          </cell>
          <cell r="C3379" t="str">
            <v xml:space="preserve">MES   </v>
          </cell>
          <cell r="D3379" t="str">
            <v>2.107,68</v>
          </cell>
        </row>
        <row r="3380">
          <cell r="A3380">
            <v>2</v>
          </cell>
          <cell r="B3380" t="str">
            <v>OXIGENIO, RECARGA PARA CILINDRO DE CONJUNTO OXICORTE GRANDE</v>
          </cell>
          <cell r="C3380" t="str">
            <v xml:space="preserve">M3    </v>
          </cell>
          <cell r="D3380" t="str">
            <v>11,26</v>
          </cell>
        </row>
        <row r="3381">
          <cell r="A3381">
            <v>36517</v>
          </cell>
          <cell r="B3381" t="str">
            <v>PA CARREGADEIRA SOBRE RODAS, POTENCIA BRUTA *127* CV, CAPACIDADE DA CACAMBA DE 2,0 A 2,4 M3, PESO OPERACIONAL MAXIMO DE 10330 KG</v>
          </cell>
          <cell r="C3381" t="str">
            <v xml:space="preserve">UN    </v>
          </cell>
          <cell r="D3381" t="str">
            <v>371.184,00</v>
          </cell>
        </row>
        <row r="3382">
          <cell r="A3382">
            <v>4262</v>
          </cell>
          <cell r="B3382" t="str">
            <v>PA CARREGADEIRA SOBRE RODAS, POTENCIA LIQUIDA 128 HP, CAPACIDADE DA CACAMBA DE 1,7 A 2,8 M3, PESO OPERACIONAL MAXIMO DE 11632 KG</v>
          </cell>
          <cell r="C3382" t="str">
            <v xml:space="preserve">UN    </v>
          </cell>
          <cell r="D3382" t="str">
            <v>418.000,00</v>
          </cell>
        </row>
        <row r="3383">
          <cell r="A3383">
            <v>4263</v>
          </cell>
          <cell r="B3383" t="str">
            <v>PA CARREGADEIRA SOBRE RODAS, POTENCIA LIQUIDA 197 HP, CAPACIDADE DA CACAMBA DE 2,5 A 3,5 M3, PESO OPERACIONAL MAXIMO DE 18338 KG</v>
          </cell>
          <cell r="C3383" t="str">
            <v xml:space="preserve">UN    </v>
          </cell>
          <cell r="D3383" t="str">
            <v>579.626,63</v>
          </cell>
        </row>
        <row r="3384">
          <cell r="A3384">
            <v>36518</v>
          </cell>
          <cell r="B3384" t="str">
            <v>PA CARREGADEIRA SOBRE RODAS, POTENCIA LIQUIDA 213 HP, CAPACIDADE DA CACAMBA DE 1,9 A 3,5 M3, PESO OPERACIONAL MAXIMO DE 19234 KG</v>
          </cell>
          <cell r="C3384" t="str">
            <v xml:space="preserve">UN    </v>
          </cell>
          <cell r="D3384" t="str">
            <v>659.882,63</v>
          </cell>
        </row>
        <row r="3385">
          <cell r="A3385">
            <v>14221</v>
          </cell>
          <cell r="B3385" t="str">
            <v>PA CARREGADEIRA SOBRE RODAS, POTENCIA 152 HP, CAPACIDADE DA CACAMBA DE 1,53 A 2,30 M3, PESO OPERACIONAL MAXIMO DE 10216 KG</v>
          </cell>
          <cell r="C3385" t="str">
            <v xml:space="preserve">UN    </v>
          </cell>
          <cell r="D3385" t="str">
            <v>385.117,31</v>
          </cell>
        </row>
        <row r="3386">
          <cell r="A3386">
            <v>38402</v>
          </cell>
          <cell r="B3386" t="str">
            <v>PA DE LIXO PLASTICA, CABO LONGO</v>
          </cell>
          <cell r="C3386" t="str">
            <v xml:space="preserve">UN    </v>
          </cell>
          <cell r="D3386" t="str">
            <v>6,81</v>
          </cell>
        </row>
        <row r="3387">
          <cell r="A3387">
            <v>3412</v>
          </cell>
          <cell r="B3387" t="str">
            <v>PAINEL DE LA DE VIDRO SEM REVESTIMENTO PSI 20, E = 25 MM, DE 1200 X 600 MM</v>
          </cell>
          <cell r="C3387" t="str">
            <v xml:space="preserve">M2    </v>
          </cell>
          <cell r="D3387" t="str">
            <v>19,01</v>
          </cell>
        </row>
        <row r="3388">
          <cell r="A3388">
            <v>3413</v>
          </cell>
          <cell r="B3388" t="str">
            <v>PAINEL DE LA DE VIDRO SEM REVESTIMENTO PSI 20, E = 50 MM, DE 1200 X 600 MM</v>
          </cell>
          <cell r="C3388" t="str">
            <v xml:space="preserve">M2    </v>
          </cell>
          <cell r="D3388" t="str">
            <v>42,80</v>
          </cell>
        </row>
        <row r="3389">
          <cell r="A3389">
            <v>39744</v>
          </cell>
          <cell r="B3389" t="str">
            <v>PAINEL DE LA DE VIDRO SEM REVESTIMENTO PSI 40, E = 25 MM, DE 1200 X 600 MM</v>
          </cell>
          <cell r="C3389" t="str">
            <v xml:space="preserve">M2    </v>
          </cell>
          <cell r="D3389" t="str">
            <v>33,23</v>
          </cell>
        </row>
        <row r="3390">
          <cell r="A3390">
            <v>39745</v>
          </cell>
          <cell r="B3390" t="str">
            <v>PAINEL DE LA DE VIDRO SEM REVESTIMENTO PSI 40, E = 50 MM, DE 1200 X 600 MM</v>
          </cell>
          <cell r="C3390" t="str">
            <v xml:space="preserve">M2    </v>
          </cell>
          <cell r="D3390" t="str">
            <v>70,15</v>
          </cell>
        </row>
        <row r="3391">
          <cell r="A3391">
            <v>39637</v>
          </cell>
          <cell r="B3391" t="str">
            <v>PAINEL ESTRUTURAL PARA LAJE SECA REVESTIDO EM PLACA CIMENTICIA, DE 1,20 X 2,50 M, E = 23 MM</v>
          </cell>
          <cell r="C3391" t="str">
            <v xml:space="preserve">M2    </v>
          </cell>
          <cell r="D3391" t="str">
            <v>115,49</v>
          </cell>
        </row>
        <row r="3392">
          <cell r="A3392">
            <v>39638</v>
          </cell>
          <cell r="B3392" t="str">
            <v>PAINEL ESTRUTURAL PARA LAJE SECA REVESTIDO EM PLACA CIMENTICIA, DE 1,20 X 2,50 M, E = 40 MM</v>
          </cell>
          <cell r="C3392" t="str">
            <v xml:space="preserve">M2    </v>
          </cell>
          <cell r="D3392" t="str">
            <v>215,06</v>
          </cell>
        </row>
        <row r="3393">
          <cell r="A3393">
            <v>39639</v>
          </cell>
          <cell r="B3393" t="str">
            <v>PAINEL ESTRUTURAL PARA LAJE SECA REVESTIDO EM PLACA CIMENTICIA, DE 1,20 X 2,50 M, E = 55 MM</v>
          </cell>
          <cell r="C3393" t="str">
            <v xml:space="preserve">M2    </v>
          </cell>
          <cell r="D3393" t="str">
            <v>283,54</v>
          </cell>
        </row>
        <row r="3394">
          <cell r="A3394">
            <v>39517</v>
          </cell>
          <cell r="B3394" t="str">
            <v>PAINEL TERMOISOLANTE PARA FECHAMENTOS VERTICAIS (INCLUI PARAFUSOS DE FIXACAO) REVESTIDO EM ACO GALVALUME, LARGURA UTIL DE 1100 MM, REVESTIMENTO COM ESPESSURA DE 0,50 MM, COM PRE-PINTURA NAS DUAS FACES, NUCLEO EM POLIURETANO (PUR) COM ESPESSURA 40/50 MM</v>
          </cell>
          <cell r="C3394" t="str">
            <v xml:space="preserve">M2    </v>
          </cell>
          <cell r="D3394" t="str">
            <v>286,94</v>
          </cell>
        </row>
        <row r="3395">
          <cell r="A3395">
            <v>39518</v>
          </cell>
          <cell r="B3395" t="str">
            <v>PAINEL TERMOISOLANTE PARA FECHAMENTOS VERTICAIS (INCLUI PARAFUSOS DE FIXACAO) REVESTIDO EM ACO GALVALUME, LARGURA UTIL DE 1100 MM, REVESTIMENTO COM ESPESSURA DE 0,50 MM, COM PRE-PINTURA NAS DUAS FACES, NUCLEO EM POLIURETANO (PUR) COM ESPESSURA 70/80 MM</v>
          </cell>
          <cell r="C3395" t="str">
            <v xml:space="preserve">M2    </v>
          </cell>
          <cell r="D3395" t="str">
            <v>340,18</v>
          </cell>
        </row>
        <row r="3396">
          <cell r="A3396">
            <v>38366</v>
          </cell>
          <cell r="B3396" t="str">
            <v>PAPEL KRAFT BETUMADO</v>
          </cell>
          <cell r="C3396" t="str">
            <v xml:space="preserve">M2    </v>
          </cell>
          <cell r="D3396" t="str">
            <v>4,79</v>
          </cell>
        </row>
        <row r="3397">
          <cell r="A3397">
            <v>11703</v>
          </cell>
          <cell r="B3397" t="str">
            <v>PAPELEIRA DE PAREDE EM METAL CROMADO SEM TAMPA</v>
          </cell>
          <cell r="C3397" t="str">
            <v xml:space="preserve">UN    </v>
          </cell>
          <cell r="D3397" t="str">
            <v>28,00</v>
          </cell>
        </row>
        <row r="3398">
          <cell r="A3398">
            <v>37400</v>
          </cell>
          <cell r="B3398" t="str">
            <v>PAPELEIRA PLASTICA TIPO DISPENSER PARA PAPEL HIGIENICO ROLAO</v>
          </cell>
          <cell r="C3398" t="str">
            <v xml:space="preserve">UN    </v>
          </cell>
          <cell r="D3398" t="str">
            <v>68,61</v>
          </cell>
        </row>
        <row r="3399">
          <cell r="A3399">
            <v>25400</v>
          </cell>
          <cell r="B3399" t="str">
            <v>PAR DE TABELAS DE BASQUETE EM COMPENSADO NAVAL DE *1,80 X 1,20* M, COM ARO DE METAL E REDE (SEM SUPORTE DE FIXACAO)</v>
          </cell>
          <cell r="C3399" t="str">
            <v xml:space="preserve">UN    </v>
          </cell>
          <cell r="D3399" t="str">
            <v>1.488,63</v>
          </cell>
        </row>
        <row r="3400">
          <cell r="A3400">
            <v>4276</v>
          </cell>
          <cell r="B3400" t="str">
            <v>PARA-RAIOS DE DISTRIBUICAO, TENSAO NOMINAL 15 KV, CORRENTE NOMINAL DE DESCARGA 5 KA</v>
          </cell>
          <cell r="C3400" t="str">
            <v xml:space="preserve">UN    </v>
          </cell>
          <cell r="D3400" t="str">
            <v>277,83</v>
          </cell>
        </row>
        <row r="3401">
          <cell r="A3401">
            <v>4273</v>
          </cell>
          <cell r="B3401" t="str">
            <v>PARA-RAIOS DE DISTRIBUICAO, TENSAO NOMINAL 30 KV, CORRENTE NOMINAL DE DESCARGA 10 KA</v>
          </cell>
          <cell r="C3401" t="str">
            <v xml:space="preserve">UN    </v>
          </cell>
          <cell r="D3401" t="str">
            <v>461,52</v>
          </cell>
        </row>
        <row r="3402">
          <cell r="A3402">
            <v>4274</v>
          </cell>
          <cell r="B3402" t="str">
            <v>PARA-RAIOS TIPO FRANKLIN 350 MM, EM LATAO CROMADO, DUAS DESCIDAS, PARA PROTECAO DE EDIFICACOES CONTRA DESCARGAS ATMOSFERICAS</v>
          </cell>
          <cell r="C3402" t="str">
            <v xml:space="preserve">UN    </v>
          </cell>
          <cell r="D3402" t="str">
            <v>107,02</v>
          </cell>
        </row>
        <row r="3403">
          <cell r="A3403">
            <v>39438</v>
          </cell>
          <cell r="B3403" t="str">
            <v>PARAFUSO CABECA TROMBETA E PONTA AGULHA (GN55), COMPRIMENTO 55 MM, EM ACO FOSFATIZADO, PARA FIXAR CHAPA DE GESSO EM PERFIL DRYWALL METALICO MAXIMO 0,7 MM</v>
          </cell>
          <cell r="C3403" t="str">
            <v xml:space="preserve">UN    </v>
          </cell>
          <cell r="D3403" t="str">
            <v>0,15</v>
          </cell>
        </row>
        <row r="3404">
          <cell r="A3404">
            <v>11963</v>
          </cell>
          <cell r="B3404" t="str">
            <v>PARAFUSO DE ACO TIPO CHUMBADOR PARABOLT, DIAMETRO 1/2", COMPRIMENTO 75 MM</v>
          </cell>
          <cell r="C3404" t="str">
            <v xml:space="preserve">UN    </v>
          </cell>
          <cell r="D3404" t="str">
            <v>5,68</v>
          </cell>
        </row>
        <row r="3405">
          <cell r="A3405">
            <v>11964</v>
          </cell>
          <cell r="B3405" t="str">
            <v>PARAFUSO DE ACO TIPO CHUMBADOR PARABOLT, DIAMETRO 3/8", COMPRIMENTO 75 MM</v>
          </cell>
          <cell r="C3405" t="str">
            <v xml:space="preserve">UN    </v>
          </cell>
          <cell r="D3405" t="str">
            <v>1,43</v>
          </cell>
        </row>
        <row r="3406">
          <cell r="A3406">
            <v>4379</v>
          </cell>
          <cell r="B3406" t="str">
            <v>PARAFUSO DE ACO ZINCADO COM ROSCA SOBERBA, CABECA CHATA E FENDA SIMPLES, DIAMETRO 2,5 MM, COMPRIMENTO * 9,5 * MM</v>
          </cell>
          <cell r="C3406" t="str">
            <v xml:space="preserve">UN    </v>
          </cell>
          <cell r="D3406" t="str">
            <v>0,03</v>
          </cell>
        </row>
        <row r="3407">
          <cell r="A3407">
            <v>4377</v>
          </cell>
          <cell r="B3407" t="str">
            <v>PARAFUSO DE ACO ZINCADO COM ROSCA SOBERBA, CABECA CHATA E FENDA SIMPLES, DIAMETRO 4,2 MM, COMPRIMENTO * 32 * MM</v>
          </cell>
          <cell r="C3407" t="str">
            <v xml:space="preserve">UN    </v>
          </cell>
          <cell r="D3407" t="str">
            <v>0,11</v>
          </cell>
        </row>
        <row r="3408">
          <cell r="A3408">
            <v>4356</v>
          </cell>
          <cell r="B3408" t="str">
            <v>PARAFUSO DE ACO ZINCADO COM ROSCA SOBERBA, CABECA CHATA E FENDA SIMPLES, DIAMETRO 4,8 MM, COMPRIMENTO 45 MM</v>
          </cell>
          <cell r="C3408" t="str">
            <v xml:space="preserve">UN    </v>
          </cell>
          <cell r="D3408" t="str">
            <v>0,15</v>
          </cell>
        </row>
        <row r="3409">
          <cell r="A3409">
            <v>13246</v>
          </cell>
          <cell r="B3409" t="str">
            <v>PARAFUSO DE FERRO POLIDO, SEXTAVADO, COM ROSCA INTEIRA, DIAMETRO 5/16", COMPRIMENTO 3/4", COM PORCA E ARRUELA LISA LEVE</v>
          </cell>
          <cell r="C3409" t="str">
            <v xml:space="preserve">UN    </v>
          </cell>
          <cell r="D3409" t="str">
            <v>0,27</v>
          </cell>
        </row>
        <row r="3410">
          <cell r="A3410">
            <v>4346</v>
          </cell>
          <cell r="B3410" t="str">
            <v>PARAFUSO DE FERRO POLIDO, SEXTAVADO, COM ROSCA PARCIAL, DIAMETRO 5/8", COMPRIMENTO 6", COM PORCA E ARRUELA DE PRESSAO MEDIA</v>
          </cell>
          <cell r="C3410" t="str">
            <v xml:space="preserve">UN    </v>
          </cell>
          <cell r="D3410" t="str">
            <v>6,09</v>
          </cell>
        </row>
        <row r="3411">
          <cell r="A3411">
            <v>11955</v>
          </cell>
          <cell r="B3411" t="str">
            <v>PARAFUSO DE LATAO COM ACABAMENTO CROMADO PARA FIXAR PECA SANITARIA, INCLUI PORCA CEGA, ARRUELA E BUCHA DE NYLON TAMANHO S-10</v>
          </cell>
          <cell r="C3411" t="str">
            <v xml:space="preserve">UN    </v>
          </cell>
          <cell r="D3411" t="str">
            <v>2,66</v>
          </cell>
        </row>
        <row r="3412">
          <cell r="A3412">
            <v>11960</v>
          </cell>
          <cell r="B3412" t="str">
            <v>PARAFUSO DE LATAO COM ROSCA SOBERBA, CABECA CHATA E FENDA SIMPLES, DIAMETRO 2,5 MM, COMPRIMENTO 12 MM</v>
          </cell>
          <cell r="C3412" t="str">
            <v xml:space="preserve">UN    </v>
          </cell>
          <cell r="D3412" t="str">
            <v>0,09</v>
          </cell>
        </row>
        <row r="3413">
          <cell r="A3413">
            <v>4333</v>
          </cell>
          <cell r="B3413" t="str">
            <v>PARAFUSO DE LATAO COM ROSCA SOBERBA, CABECA CHATA E FENDA SIMPLES, DIAMETRO 3,2 MM, COMPRIMENTO 16 MM</v>
          </cell>
          <cell r="C3413" t="str">
            <v xml:space="preserve">UN    </v>
          </cell>
          <cell r="D3413" t="str">
            <v>0,15</v>
          </cell>
        </row>
        <row r="3414">
          <cell r="A3414">
            <v>4358</v>
          </cell>
          <cell r="B3414" t="str">
            <v>PARAFUSO DE LATAO COM ROSCA SOBERBA, CABECA CHATA E FENDA SIMPLES, DIAMETRO 4,8 MM, COMPRIMENTO 65 MM</v>
          </cell>
          <cell r="C3414" t="str">
            <v xml:space="preserve">UN    </v>
          </cell>
          <cell r="D3414" t="str">
            <v>1,22</v>
          </cell>
        </row>
        <row r="3415">
          <cell r="A3415">
            <v>39435</v>
          </cell>
          <cell r="B3415" t="str">
            <v>PARAFUSO DRY WALL, EM ACO FOSFATIZADO, CABECA TROMBETA E PONTA AGULHA (TA), COMPRIMENTO 25 MM</v>
          </cell>
          <cell r="C3415" t="str">
            <v xml:space="preserve">UN    </v>
          </cell>
          <cell r="D3415" t="str">
            <v>0,06</v>
          </cell>
        </row>
        <row r="3416">
          <cell r="A3416">
            <v>39436</v>
          </cell>
          <cell r="B3416" t="str">
            <v>PARAFUSO DRY WALL, EM ACO FOSFATIZADO, CABECA TROMBETA E PONTA AGULHA (TA), COMPRIMENTO 35 MM</v>
          </cell>
          <cell r="C3416" t="str">
            <v xml:space="preserve">UN    </v>
          </cell>
          <cell r="D3416" t="str">
            <v>0,10</v>
          </cell>
        </row>
        <row r="3417">
          <cell r="A3417">
            <v>39437</v>
          </cell>
          <cell r="B3417" t="str">
            <v>PARAFUSO DRY WALL, EM ACO FOSFATIZADO, CABECA TROMBETA E PONTA AGULHA (TA), COMPRIMENTO 45 MM</v>
          </cell>
          <cell r="C3417" t="str">
            <v xml:space="preserve">UN    </v>
          </cell>
          <cell r="D3417" t="str">
            <v>0,13</v>
          </cell>
        </row>
        <row r="3418">
          <cell r="A3418">
            <v>39439</v>
          </cell>
          <cell r="B3418" t="str">
            <v>PARAFUSO DRY WALL, EM ACO FOSFATIZADO, CABECA TROMBETA E PONTA BROCA (TB), COMPRIMENTO 25 MM</v>
          </cell>
          <cell r="C3418" t="str">
            <v xml:space="preserve">UN    </v>
          </cell>
          <cell r="D3418" t="str">
            <v>0,09</v>
          </cell>
        </row>
        <row r="3419">
          <cell r="A3419">
            <v>39440</v>
          </cell>
          <cell r="B3419" t="str">
            <v>PARAFUSO DRY WALL, EM ACO FOSFATIZADO, CABECA TROMBETA E PONTA BROCA (TB), COMPRIMENTO 35 MM</v>
          </cell>
          <cell r="C3419" t="str">
            <v xml:space="preserve">UN    </v>
          </cell>
          <cell r="D3419" t="str">
            <v>0,12</v>
          </cell>
        </row>
        <row r="3420">
          <cell r="A3420">
            <v>39441</v>
          </cell>
          <cell r="B3420" t="str">
            <v>PARAFUSO DRY WALL, EM ACO FOSFATIZADO, CABECA TROMBETA E PONTA BROCA (TB), COMPRIMENTO 45 MM</v>
          </cell>
          <cell r="C3420" t="str">
            <v xml:space="preserve">UN    </v>
          </cell>
          <cell r="D3420" t="str">
            <v>0,15</v>
          </cell>
        </row>
        <row r="3421">
          <cell r="A3421">
            <v>39442</v>
          </cell>
          <cell r="B3421" t="str">
            <v>PARAFUSO DRY WALL, EM ACO ZINCADO, CABECA LENTILHA E PONTA AGULHA (LA), LARGURA 4,2 MM, COMPRIMENTO 13 MM</v>
          </cell>
          <cell r="C3421" t="str">
            <v xml:space="preserve">UN    </v>
          </cell>
          <cell r="D3421" t="str">
            <v>0,11</v>
          </cell>
        </row>
        <row r="3422">
          <cell r="A3422">
            <v>39443</v>
          </cell>
          <cell r="B3422" t="str">
            <v>PARAFUSO DRY WALL, EM ACO ZINCADO, CABECA LENTILHA E PONTA BROCA (LB), LARGURA 4,2 MM, COMPRIMENTO 13 MM</v>
          </cell>
          <cell r="C3422" t="str">
            <v xml:space="preserve">UN    </v>
          </cell>
          <cell r="D3422" t="str">
            <v>0,14</v>
          </cell>
        </row>
        <row r="3423">
          <cell r="A3423">
            <v>4329</v>
          </cell>
          <cell r="B3423" t="str">
            <v>PARAFUSO EM ACO GALVANIZADO, TIPO MAQUINA, SEXTAVADO, SEM PORCA, DIAMETRO 1/2", COMPRIMENTO 2"</v>
          </cell>
          <cell r="C3423" t="str">
            <v xml:space="preserve">UN    </v>
          </cell>
          <cell r="D3423" t="str">
            <v>1,30</v>
          </cell>
        </row>
        <row r="3424">
          <cell r="A3424">
            <v>4383</v>
          </cell>
          <cell r="B3424" t="str">
            <v>PARAFUSO FRANCES METRICO ZINCADO, DIAMETRO 12 MM, COMPRIMENTO 140MM, COM PORCA SEXTAVADA E ARRUELA DE PRESSAO MEDIA</v>
          </cell>
          <cell r="C3424" t="str">
            <v xml:space="preserve">UN    </v>
          </cell>
          <cell r="D3424" t="str">
            <v>11,75</v>
          </cell>
        </row>
        <row r="3425">
          <cell r="A3425">
            <v>4344</v>
          </cell>
          <cell r="B3425" t="str">
            <v>PARAFUSO FRANCES METRICO ZINCADO, DIAMETRO 12 MM, COMPRIMENTO 150 MM, COM PORCA SEXTAVADA E ARRUELA DE PRESSAO MEDIA</v>
          </cell>
          <cell r="C3425" t="str">
            <v xml:space="preserve">UN    </v>
          </cell>
          <cell r="D3425" t="str">
            <v>12,32</v>
          </cell>
        </row>
        <row r="3426">
          <cell r="A3426">
            <v>436</v>
          </cell>
          <cell r="B3426" t="str">
            <v>PARAFUSO FRANCES M16 EM ACO GALVANIZADO, COMPRIMENTO = 150 MM, DIAMETRO = 16 MM, CABECA ABAULADA</v>
          </cell>
          <cell r="C3426" t="str">
            <v xml:space="preserve">UN    </v>
          </cell>
          <cell r="D3426" t="str">
            <v>7,65</v>
          </cell>
        </row>
        <row r="3427">
          <cell r="A3427">
            <v>442</v>
          </cell>
          <cell r="B3427" t="str">
            <v>PARAFUSO FRANCES M16 EM ACO GALVANIZADO, COMPRIMENTO = 45 MM, DIAMETRO = 16 MM, CABECA ABAULADA</v>
          </cell>
          <cell r="C3427" t="str">
            <v xml:space="preserve">UN    </v>
          </cell>
          <cell r="D3427" t="str">
            <v>4,52</v>
          </cell>
        </row>
        <row r="3428">
          <cell r="A3428">
            <v>11953</v>
          </cell>
          <cell r="B3428" t="str">
            <v>PARAFUSO FRANCES ZINCADO, DIAMETRO 1/2'', COMPRIMENTO 2'', COM PORCA E ARRUELA</v>
          </cell>
          <cell r="C3428" t="str">
            <v xml:space="preserve">UN    </v>
          </cell>
          <cell r="D3428" t="str">
            <v>1,95</v>
          </cell>
        </row>
        <row r="3429">
          <cell r="A3429">
            <v>4335</v>
          </cell>
          <cell r="B3429" t="str">
            <v>PARAFUSO FRANCES ZINCADO, DIAMETRO 1/2", COMPRIMENTO 12", COM PORCA E ARRUELA LISA MEDIA</v>
          </cell>
          <cell r="C3429" t="str">
            <v xml:space="preserve">UN    </v>
          </cell>
          <cell r="D3429" t="str">
            <v>8,27</v>
          </cell>
        </row>
        <row r="3430">
          <cell r="A3430">
            <v>4334</v>
          </cell>
          <cell r="B3430" t="str">
            <v>PARAFUSO FRANCES ZINCADO, DIAMETRO 1/2", COMPRIMENTO 15", COM PORCA E ARRUELA LISA MEDIA</v>
          </cell>
          <cell r="C3430" t="str">
            <v xml:space="preserve">UN    </v>
          </cell>
          <cell r="D3430" t="str">
            <v>11,34</v>
          </cell>
        </row>
        <row r="3431">
          <cell r="A3431">
            <v>4343</v>
          </cell>
          <cell r="B3431" t="str">
            <v>PARAFUSO FRANCES ZINCADO, DIAMETRO 1/2", COMPRIMENTO 4", COM PORCA E ARRUELA</v>
          </cell>
          <cell r="C3431" t="str">
            <v xml:space="preserve">UN    </v>
          </cell>
          <cell r="D3431" t="str">
            <v>2,79</v>
          </cell>
        </row>
        <row r="3432">
          <cell r="A3432">
            <v>430</v>
          </cell>
          <cell r="B3432" t="str">
            <v>PARAFUSO M16 EM ACO GALVANIZADO, COMPRIMENTO = 125 MM, DIAMETRO = 16 MM, ROSCA MAQUINA, CABECA QUADRADA</v>
          </cell>
          <cell r="C3432" t="str">
            <v xml:space="preserve">UN    </v>
          </cell>
          <cell r="D3432" t="str">
            <v>6,85</v>
          </cell>
        </row>
        <row r="3433">
          <cell r="A3433">
            <v>441</v>
          </cell>
          <cell r="B3433" t="str">
            <v>PARAFUSO M16 EM ACO GALVANIZADO, COMPRIMENTO = 150 MM, DIAMETRO = 16 MM, ROSCA MAQUINA, CABECA QUADRADA</v>
          </cell>
          <cell r="C3433" t="str">
            <v xml:space="preserve">UN    </v>
          </cell>
          <cell r="D3433" t="str">
            <v>7,54</v>
          </cell>
        </row>
        <row r="3434">
          <cell r="A3434">
            <v>431</v>
          </cell>
          <cell r="B3434" t="str">
            <v>PARAFUSO M16 EM ACO GALVANIZADO, COMPRIMENTO = 200 MM, DIAMETRO = 16 MM, ROSCA MAQUINA, CABECA QUADRADA</v>
          </cell>
          <cell r="C3434" t="str">
            <v xml:space="preserve">UN    </v>
          </cell>
          <cell r="D3434" t="str">
            <v>9,10</v>
          </cell>
        </row>
        <row r="3435">
          <cell r="A3435">
            <v>432</v>
          </cell>
          <cell r="B3435" t="str">
            <v>PARAFUSO M16 EM ACO GALVANIZADO, COMPRIMENTO = 250 MM, DIAMETRO = 16 MM, ROSCA MAQUINA, CABECA QUADRADA</v>
          </cell>
          <cell r="C3435" t="str">
            <v xml:space="preserve">UN    </v>
          </cell>
          <cell r="D3435" t="str">
            <v>10,04</v>
          </cell>
        </row>
        <row r="3436">
          <cell r="A3436">
            <v>429</v>
          </cell>
          <cell r="B3436" t="str">
            <v>PARAFUSO M16 EM ACO GALVANIZADO, COMPRIMENTO = 300 MM, DIAMETRO = 16 MM, ROSCA DUPLA</v>
          </cell>
          <cell r="C3436" t="str">
            <v xml:space="preserve">UN    </v>
          </cell>
          <cell r="D3436" t="str">
            <v>13,54</v>
          </cell>
        </row>
        <row r="3437">
          <cell r="A3437">
            <v>439</v>
          </cell>
          <cell r="B3437" t="str">
            <v>PARAFUSO M16 EM ACO GALVANIZADO, COMPRIMENTO = 300 MM, DIAMETRO = 16 MM, ROSCA MAQUINA, CABECA QUADRADA</v>
          </cell>
          <cell r="C3437" t="str">
            <v xml:space="preserve">UN    </v>
          </cell>
          <cell r="D3437" t="str">
            <v>11,54</v>
          </cell>
        </row>
        <row r="3438">
          <cell r="A3438">
            <v>433</v>
          </cell>
          <cell r="B3438" t="str">
            <v>PARAFUSO M16 EM ACO GALVANIZADO, COMPRIMENTO = 350 MM, DIAMETRO = 16 MM, ROSCA MAQUINA, CABECA QUADRADA</v>
          </cell>
          <cell r="C3438" t="str">
            <v xml:space="preserve">UN    </v>
          </cell>
          <cell r="D3438" t="str">
            <v>13,47</v>
          </cell>
        </row>
        <row r="3439">
          <cell r="A3439">
            <v>437</v>
          </cell>
          <cell r="B3439" t="str">
            <v>PARAFUSO M16 EM ACO GALVANIZADO, COMPRIMENTO = 400 MM, DIAMETRO = 16 MM, ROSCA DUPLA</v>
          </cell>
          <cell r="C3439" t="str">
            <v xml:space="preserve">UN    </v>
          </cell>
          <cell r="D3439" t="str">
            <v>17,89</v>
          </cell>
        </row>
        <row r="3440">
          <cell r="A3440">
            <v>11790</v>
          </cell>
          <cell r="B3440" t="str">
            <v>PARAFUSO M16 EM ACO GALVANIZADO, COMPRIMENTO = 450 MM, DIAMETRO = 16 MM, ROSCA MAQUINA, CABECA QUADRADA</v>
          </cell>
          <cell r="C3440" t="str">
            <v xml:space="preserve">UN    </v>
          </cell>
          <cell r="D3440" t="str">
            <v>20,29</v>
          </cell>
        </row>
        <row r="3441">
          <cell r="A3441">
            <v>428</v>
          </cell>
          <cell r="B3441" t="str">
            <v>PARAFUSO M16 EM ACO GALVANIZADO, COMPRIMENTO = 500 MM, DIAMETRO = 16 MM, ROSCA MAQUINA, COM CABECA SEXTAVADA E PORCA</v>
          </cell>
          <cell r="C3441" t="str">
            <v xml:space="preserve">UN    </v>
          </cell>
          <cell r="D3441" t="str">
            <v>22,07</v>
          </cell>
        </row>
        <row r="3442">
          <cell r="A3442">
            <v>4384</v>
          </cell>
          <cell r="B3442" t="str">
            <v>PARAFUSO NIQUELADO COM ACABAMENTO CROMADO PARA FIXAR PECA SANITARIA, INCLUI PORCA CEGA, ARRUELA E BUCHA DE NYLON TAMANHO S-10</v>
          </cell>
          <cell r="C3442" t="str">
            <v xml:space="preserve">UN    </v>
          </cell>
          <cell r="D3442" t="str">
            <v>13,50</v>
          </cell>
        </row>
        <row r="3443">
          <cell r="A3443">
            <v>4351</v>
          </cell>
          <cell r="B3443" t="str">
            <v>PARAFUSO NIQUELADO 3 1/2" COM ACABAMENTO CROMADO PARA FIXAR PECA SANITARIA, INCLUI PORCA CEGA, ARRUELA E BUCHA DE NYLON TAMANHO S-8</v>
          </cell>
          <cell r="C3443" t="str">
            <v xml:space="preserve">UN    </v>
          </cell>
          <cell r="D3443" t="str">
            <v>10,01</v>
          </cell>
        </row>
        <row r="3444">
          <cell r="A3444">
            <v>11054</v>
          </cell>
          <cell r="B3444" t="str">
            <v>PARAFUSO ROSCA SOBERBA ZINCADO CABECA CHATA FENDA SIMPLES 3,2 X 20 MM (3/4 ")</v>
          </cell>
          <cell r="C3444" t="str">
            <v xml:space="preserve">UN    </v>
          </cell>
          <cell r="D3444" t="str">
            <v>0,04</v>
          </cell>
        </row>
        <row r="3445">
          <cell r="A3445">
            <v>11055</v>
          </cell>
          <cell r="B3445" t="str">
            <v>PARAFUSO ROSCA SOBERBA ZINCADO CABECA CHATA FENDA SIMPLES 3,5 X 25 MM (1 ")</v>
          </cell>
          <cell r="C3445" t="str">
            <v xml:space="preserve">UN    </v>
          </cell>
          <cell r="D3445" t="str">
            <v>0,06</v>
          </cell>
        </row>
        <row r="3446">
          <cell r="A3446">
            <v>11056</v>
          </cell>
          <cell r="B3446" t="str">
            <v>PARAFUSO ROSCA SOBERBA ZINCADO CABECA CHATA FENDA SIMPLES 3,8 X 30 MM (1.1/4 ")</v>
          </cell>
          <cell r="C3446" t="str">
            <v xml:space="preserve">UN    </v>
          </cell>
          <cell r="D3446" t="str">
            <v>0,07</v>
          </cell>
        </row>
        <row r="3447">
          <cell r="A3447">
            <v>11057</v>
          </cell>
          <cell r="B3447" t="str">
            <v>PARAFUSO ROSCA SOBERBA ZINCADO CABECA CHATA FENDA SIMPLES 4,8 X 40 MM (1.1/2 ")</v>
          </cell>
          <cell r="C3447" t="str">
            <v xml:space="preserve">UN    </v>
          </cell>
          <cell r="D3447" t="str">
            <v>0,14</v>
          </cell>
        </row>
        <row r="3448">
          <cell r="A3448">
            <v>11059</v>
          </cell>
          <cell r="B3448" t="str">
            <v>PARAFUSO ROSCA SOBERBA ZINCADO CABECA CHATA FENDA SIMPLES 5,5 X 50 MM (2 ")</v>
          </cell>
          <cell r="C3448" t="str">
            <v xml:space="preserve">UN    </v>
          </cell>
          <cell r="D3448" t="str">
            <v>0,29</v>
          </cell>
        </row>
        <row r="3449">
          <cell r="A3449">
            <v>11058</v>
          </cell>
          <cell r="B3449" t="str">
            <v>PARAFUSO ROSCA SOBERBA ZINCADO CABECA CHATA FENDA SIMPLES 5,5 X 65 MM (2.1/2 ")</v>
          </cell>
          <cell r="C3449" t="str">
            <v xml:space="preserve">UN    </v>
          </cell>
          <cell r="D3449" t="str">
            <v>0,37</v>
          </cell>
        </row>
        <row r="3450">
          <cell r="A3450">
            <v>4380</v>
          </cell>
          <cell r="B3450" t="str">
            <v>PARAFUSO ZINCADO ROSCA SOBERBA 5/16 " X 120 MM PARA TELHA FIBROCIMENTO</v>
          </cell>
          <cell r="C3450" t="str">
            <v xml:space="preserve">UN    </v>
          </cell>
          <cell r="D3450" t="str">
            <v>1,25</v>
          </cell>
        </row>
        <row r="3451">
          <cell r="A3451">
            <v>4299</v>
          </cell>
          <cell r="B3451" t="str">
            <v>PARAFUSO ZINCADO ROSCA SOBERBA, CABECA SEXTAVADA, 5/16 " X 110 MM, PARA FIXACAO DE TELHA EM MADEIRA</v>
          </cell>
          <cell r="C3451" t="str">
            <v xml:space="preserve">UN    </v>
          </cell>
          <cell r="D3451" t="str">
            <v>1,18</v>
          </cell>
        </row>
        <row r="3452">
          <cell r="A3452">
            <v>4304</v>
          </cell>
          <cell r="B3452" t="str">
            <v>PARAFUSO ZINCADO ROSCA SOBERBA, CABECA SEXTAVADA, 5/16 " X 150 MM, PARA FIXACAO DE TELHA EM MADEIRA</v>
          </cell>
          <cell r="C3452" t="str">
            <v xml:space="preserve">UN    </v>
          </cell>
          <cell r="D3452" t="str">
            <v>1,61</v>
          </cell>
        </row>
        <row r="3453">
          <cell r="A3453">
            <v>4305</v>
          </cell>
          <cell r="B3453" t="str">
            <v>PARAFUSO ZINCADO ROSCA SOBERBA, CABECA SEXTAVADA, 5/16 " X 180 MM, PARA FIXACAO DE TELHA EM MADEIRA</v>
          </cell>
          <cell r="C3453" t="str">
            <v xml:space="preserve">UN    </v>
          </cell>
          <cell r="D3453" t="str">
            <v>1,87</v>
          </cell>
        </row>
        <row r="3454">
          <cell r="A3454">
            <v>4306</v>
          </cell>
          <cell r="B3454" t="str">
            <v>PARAFUSO ZINCADO ROSCA SOBERBA, CABECA SEXTAVADA, 5/16 " X 200 MM, PARA FIXACAO DE TELHA EM MADEIRA</v>
          </cell>
          <cell r="C3454" t="str">
            <v xml:space="preserve">UN    </v>
          </cell>
          <cell r="D3454" t="str">
            <v>2,17</v>
          </cell>
        </row>
        <row r="3455">
          <cell r="A3455">
            <v>4308</v>
          </cell>
          <cell r="B3455" t="str">
            <v>PARAFUSO ZINCADO ROSCA SOBERBA, CABECA SEXTAVADA, 5/16 " X 230 MM, PARA FIXACAO DE TELHA EM MADEIRA</v>
          </cell>
          <cell r="C3455" t="str">
            <v xml:space="preserve">UN    </v>
          </cell>
          <cell r="D3455" t="str">
            <v>4,49</v>
          </cell>
        </row>
        <row r="3456">
          <cell r="A3456">
            <v>4302</v>
          </cell>
          <cell r="B3456" t="str">
            <v>PARAFUSO ZINCADO ROSCA SOBERBA, CABECA SEXTAVADA, 5/16 " X 250 MM, PARA FIXACAO DE TELHA EM MADEIRA</v>
          </cell>
          <cell r="C3456" t="str">
            <v xml:space="preserve">UN    </v>
          </cell>
          <cell r="D3456" t="str">
            <v>3,37</v>
          </cell>
        </row>
        <row r="3457">
          <cell r="A3457">
            <v>4300</v>
          </cell>
          <cell r="B3457" t="str">
            <v>PARAFUSO ZINCADO ROSCA SOBERBA, CABECA SEXTAVADA, 5/16 " X 50 MM, PARA FIXACAO DE TELHA EM MADEIRA</v>
          </cell>
          <cell r="C3457" t="str">
            <v xml:space="preserve">UN    </v>
          </cell>
          <cell r="D3457" t="str">
            <v>0,80</v>
          </cell>
        </row>
        <row r="3458">
          <cell r="A3458">
            <v>4301</v>
          </cell>
          <cell r="B3458" t="str">
            <v>PARAFUSO ZINCADO ROSCA SOBERBA, CABECA SEXTAVADA, 5/16 " X 85 MM, PARA FIXACAO DE TELHA EM MADEIRA</v>
          </cell>
          <cell r="C3458" t="str">
            <v xml:space="preserve">UN    </v>
          </cell>
          <cell r="D3458" t="str">
            <v>0,98</v>
          </cell>
        </row>
        <row r="3459">
          <cell r="A3459">
            <v>4320</v>
          </cell>
          <cell r="B3459" t="str">
            <v>PARAFUSO ZINCADO 5/16 " X 250 MM PARA FIXACAO DE TELHA DE FIBROCIMENTO CANALETE 49, INCLUI BUCHA NYLON S-10</v>
          </cell>
          <cell r="C3459" t="str">
            <v xml:space="preserve">UN    </v>
          </cell>
          <cell r="D3459" t="str">
            <v>2,97</v>
          </cell>
        </row>
        <row r="3460">
          <cell r="A3460">
            <v>4318</v>
          </cell>
          <cell r="B3460" t="str">
            <v>PARAFUSO ZINCADO 5/16 " X 85 MM PARA FIXACAO DE TELHA DE FIBROCIMENTO CANALETE 90, INCLUI BUCHA NYLON S-10</v>
          </cell>
          <cell r="C3460" t="str">
            <v xml:space="preserve">UN    </v>
          </cell>
          <cell r="D3460" t="str">
            <v>1,45</v>
          </cell>
        </row>
        <row r="3461">
          <cell r="A3461">
            <v>40547</v>
          </cell>
          <cell r="B3461" t="str">
            <v>PARAFUSO ZINCADO, AUTOBROCANTE, FLANGEADO, 4,2 MM X 19 MM</v>
          </cell>
          <cell r="C3461" t="str">
            <v xml:space="preserve">CENTO </v>
          </cell>
          <cell r="D3461" t="str">
            <v>16,41</v>
          </cell>
        </row>
        <row r="3462">
          <cell r="A3462">
            <v>11962</v>
          </cell>
          <cell r="B3462" t="str">
            <v>PARAFUSO ZINCADO, SEXTAVADO, COM ROSCA INTEIRA, DIAMETRO 1/4", COMPRIMENTO 1/2"</v>
          </cell>
          <cell r="C3462" t="str">
            <v xml:space="preserve">UN    </v>
          </cell>
          <cell r="D3462" t="str">
            <v>0,13</v>
          </cell>
        </row>
        <row r="3463">
          <cell r="A3463">
            <v>4332</v>
          </cell>
          <cell r="B3463" t="str">
            <v>PARAFUSO ZINCADO, SEXTAVADO, COM ROSCA INTEIRA, DIAMETRO 3/8", COMPRIMENTO 2"</v>
          </cell>
          <cell r="C3463" t="str">
            <v xml:space="preserve">UN    </v>
          </cell>
          <cell r="D3463" t="str">
            <v>0,65</v>
          </cell>
        </row>
        <row r="3464">
          <cell r="A3464">
            <v>4331</v>
          </cell>
          <cell r="B3464" t="str">
            <v>PARAFUSO ZINCADO, SEXTAVADO, COM ROSCA INTEIRA, DIAMETRO 5/8", COMPRIMENTO 2 1/4"</v>
          </cell>
          <cell r="C3464" t="str">
            <v xml:space="preserve">UN    </v>
          </cell>
          <cell r="D3464" t="str">
            <v>2,46</v>
          </cell>
        </row>
        <row r="3465">
          <cell r="A3465">
            <v>4336</v>
          </cell>
          <cell r="B3465" t="str">
            <v>PARAFUSO ZINCADO, SEXTAVADO, COM ROSCA INTEIRA, DIAMETRO 5/8", COMPRIMENTO 3", COM PORCA E ARRUELA DE PRESSAO MEDIA</v>
          </cell>
          <cell r="C3465" t="str">
            <v xml:space="preserve">UN    </v>
          </cell>
          <cell r="D3465" t="str">
            <v>3,15</v>
          </cell>
        </row>
        <row r="3466">
          <cell r="A3466">
            <v>13294</v>
          </cell>
          <cell r="B3466" t="str">
            <v>PARAFUSO ZINCADO, SEXTAVADO, COM ROSCA SOBERBA, DIAMETRO 3/8", COMPRIMENTO 80 MM</v>
          </cell>
          <cell r="C3466" t="str">
            <v xml:space="preserve">UN    </v>
          </cell>
          <cell r="D3466" t="str">
            <v>0,90</v>
          </cell>
        </row>
        <row r="3467">
          <cell r="A3467">
            <v>11948</v>
          </cell>
          <cell r="B3467" t="str">
            <v>PARAFUSO ZINCADO, SEXTAVADO, COM ROSCA SOBERBA, DIAMETRO 5/16", COMPRIMENTO 40 MM</v>
          </cell>
          <cell r="C3467" t="str">
            <v xml:space="preserve">UN    </v>
          </cell>
          <cell r="D3467" t="str">
            <v>0,40</v>
          </cell>
        </row>
        <row r="3468">
          <cell r="A3468">
            <v>4382</v>
          </cell>
          <cell r="B3468" t="str">
            <v>PARAFUSO ZINCADO, SEXTAVADO, COM ROSCA SOBERBA, DIAMETRO 5/16", COMPRIMENTO 80 MM</v>
          </cell>
          <cell r="C3468" t="str">
            <v xml:space="preserve">UN    </v>
          </cell>
          <cell r="D3468" t="str">
            <v>0,67</v>
          </cell>
        </row>
        <row r="3469">
          <cell r="A3469">
            <v>4354</v>
          </cell>
          <cell r="B3469" t="str">
            <v>PARAFUSO ZINCADO, SEXTAVADO, GRAU 5, ROSCA INTEIRA, DIAMETRO 1 1/2", COMPRIMENTO 4"</v>
          </cell>
          <cell r="C3469" t="str">
            <v xml:space="preserve">UN    </v>
          </cell>
          <cell r="D3469" t="str">
            <v>28,26</v>
          </cell>
        </row>
        <row r="3470">
          <cell r="A3470">
            <v>40839</v>
          </cell>
          <cell r="B3470" t="str">
            <v>PARAFUSO, ASTM A307 - GRAU A, SEXTAVADO, ZINCADO, DIAMETRO 3/8" (9,52 MM), COMPRIMENTO 1 " (25,4 MM)</v>
          </cell>
          <cell r="C3470" t="str">
            <v xml:space="preserve">CENTO </v>
          </cell>
          <cell r="D3470" t="str">
            <v>68,00</v>
          </cell>
        </row>
        <row r="3471">
          <cell r="A3471">
            <v>40552</v>
          </cell>
          <cell r="B3471" t="str">
            <v>PARAFUSO, AUTO ATARRACHANTE, CABECA CHATA, FENDA SIMPLES, 1/4 (6,35 MM) X 25 MM</v>
          </cell>
          <cell r="C3471" t="str">
            <v xml:space="preserve">CENTO </v>
          </cell>
          <cell r="D3471" t="str">
            <v>28,13</v>
          </cell>
        </row>
        <row r="3472">
          <cell r="A3472">
            <v>40549</v>
          </cell>
          <cell r="B3472" t="str">
            <v>PARAFUSO, COMUM, ASTM A307, SEXTAVADO, DIAMETRO 1/2" (12,7 MM), COMPRIMENTO 1" (25,4 MM)</v>
          </cell>
          <cell r="C3472" t="str">
            <v xml:space="preserve">CENTO </v>
          </cell>
          <cell r="D3472" t="str">
            <v>111,38</v>
          </cell>
        </row>
        <row r="3473">
          <cell r="A3473">
            <v>4385</v>
          </cell>
          <cell r="B3473" t="str">
            <v>PARALELEPIPEDO GRANITICO OU BASALTICO, PARA PAVIMENTACAO, SEM FRETE (VARIACAO REGIONAL DE PECAS POR M2)</v>
          </cell>
          <cell r="C3473" t="str">
            <v xml:space="preserve">MIL   </v>
          </cell>
          <cell r="D3473" t="str">
            <v>2.749,07</v>
          </cell>
        </row>
        <row r="3474">
          <cell r="A3474">
            <v>20078</v>
          </cell>
          <cell r="B3474" t="str">
            <v>PASTA LUBRIFICANTE PARA TUBOS E CONEXOES COM JUNTA ELASTICA (USO EM PVC, ACO, POLIETILENO E OUTROS) ( DE *400* G)</v>
          </cell>
          <cell r="C3474" t="str">
            <v xml:space="preserve">UN    </v>
          </cell>
          <cell r="D3474" t="str">
            <v>21,50</v>
          </cell>
        </row>
        <row r="3475">
          <cell r="A3475">
            <v>39897</v>
          </cell>
          <cell r="B3475" t="str">
            <v>PASTA PARA SOLDA DE TUBOS E CONEXOES DE COBRE (EMBALAGEM COM 250 G)</v>
          </cell>
          <cell r="C3475" t="str">
            <v xml:space="preserve">UN    </v>
          </cell>
          <cell r="D3475" t="str">
            <v>47,32</v>
          </cell>
        </row>
        <row r="3476">
          <cell r="A3476">
            <v>118</v>
          </cell>
          <cell r="B3476" t="str">
            <v>PASTA VEDA JUNTAS/ROSCA, LATA DE *500* G, PARA INSTALACOES DE GAS E OUTROS</v>
          </cell>
          <cell r="C3476" t="str">
            <v xml:space="preserve">UN    </v>
          </cell>
          <cell r="D3476" t="str">
            <v>81,27</v>
          </cell>
        </row>
        <row r="3477">
          <cell r="A3477">
            <v>4396</v>
          </cell>
          <cell r="B3477" t="str">
            <v>PASTILHA CERAMICA/PORCELANA, REVEST INT/EXT E  PISCINA, CORES BRANCA OU FRIAS, *2,5 X 2,5* CM</v>
          </cell>
          <cell r="C3477" t="str">
            <v xml:space="preserve">M2    </v>
          </cell>
          <cell r="D3477" t="str">
            <v>231,99</v>
          </cell>
        </row>
        <row r="3478">
          <cell r="A3478">
            <v>36881</v>
          </cell>
          <cell r="B3478" t="str">
            <v>PASTILHA CERAMICA/PORCELANA, REVEST INT/EXT E  PISCINA, CORES FRIAS *5 X 5* CM</v>
          </cell>
          <cell r="C3478" t="str">
            <v xml:space="preserve">M2    </v>
          </cell>
          <cell r="D3478" t="str">
            <v>207,31</v>
          </cell>
        </row>
        <row r="3479">
          <cell r="A3479">
            <v>36882</v>
          </cell>
          <cell r="B3479" t="str">
            <v>PASTILHA CERAMICA/PORCELANA, REVEST INT/EXT E  PISCINA, CORES QUENTES *5 X 5* CM</v>
          </cell>
          <cell r="C3479" t="str">
            <v xml:space="preserve">M2    </v>
          </cell>
          <cell r="D3479" t="str">
            <v>241,86</v>
          </cell>
        </row>
        <row r="3480">
          <cell r="A3480">
            <v>4397</v>
          </cell>
          <cell r="B3480" t="str">
            <v>PASTILHA CERAMICA/PORCELANA, REVEST INT/EXT E  PISCINA, CORES QUENTES, *2,5 X 2,5* CM</v>
          </cell>
          <cell r="C3480" t="str">
            <v xml:space="preserve">M2    </v>
          </cell>
          <cell r="D3480" t="str">
            <v>376,19</v>
          </cell>
        </row>
        <row r="3481">
          <cell r="A3481">
            <v>4751</v>
          </cell>
          <cell r="B3481" t="str">
            <v>PASTILHEIRO</v>
          </cell>
          <cell r="C3481" t="str">
            <v xml:space="preserve">H     </v>
          </cell>
          <cell r="D3481" t="str">
            <v>15,90</v>
          </cell>
        </row>
        <row r="3482">
          <cell r="A3482">
            <v>41066</v>
          </cell>
          <cell r="B3482" t="str">
            <v>PASTILHEIRO (MENSALISTA)</v>
          </cell>
          <cell r="C3482" t="str">
            <v xml:space="preserve">MES   </v>
          </cell>
          <cell r="D3482" t="str">
            <v>2.771,25</v>
          </cell>
        </row>
        <row r="3483">
          <cell r="A3483">
            <v>39604</v>
          </cell>
          <cell r="B3483" t="str">
            <v>PATCH CORD, CATEGORIA 5 E, EXTENSAO DE 1,50 M</v>
          </cell>
          <cell r="C3483" t="str">
            <v xml:space="preserve">UN    </v>
          </cell>
          <cell r="D3483" t="str">
            <v>10,45</v>
          </cell>
        </row>
        <row r="3484">
          <cell r="A3484">
            <v>39605</v>
          </cell>
          <cell r="B3484" t="str">
            <v>PATCH CORD, CATEGORIA 5 E, EXTENSAO DE 2,50 M</v>
          </cell>
          <cell r="C3484" t="str">
            <v xml:space="preserve">UN    </v>
          </cell>
          <cell r="D3484" t="str">
            <v>14,50</v>
          </cell>
        </row>
        <row r="3485">
          <cell r="A3485">
            <v>39606</v>
          </cell>
          <cell r="B3485" t="str">
            <v>PATCH CORD, CATEGORIA 6, EXTENSAO DE 1,50 M</v>
          </cell>
          <cell r="C3485" t="str">
            <v xml:space="preserve">UN    </v>
          </cell>
          <cell r="D3485" t="str">
            <v>18,41</v>
          </cell>
        </row>
        <row r="3486">
          <cell r="A3486">
            <v>39607</v>
          </cell>
          <cell r="B3486" t="str">
            <v>PATCH CORD, CATEGORIA 6, EXTENSAO DE 2,50 M</v>
          </cell>
          <cell r="C3486" t="str">
            <v xml:space="preserve">UN    </v>
          </cell>
          <cell r="D3486" t="str">
            <v>21,12</v>
          </cell>
        </row>
        <row r="3487">
          <cell r="A3487">
            <v>39594</v>
          </cell>
          <cell r="B3487" t="str">
            <v>PATCH PANEL, 24 PORTAS, CATEGORIA 5E, COM RACKS DE 19" E 1 U DE ALTURA</v>
          </cell>
          <cell r="C3487" t="str">
            <v xml:space="preserve">UN    </v>
          </cell>
          <cell r="D3487" t="str">
            <v>200,00</v>
          </cell>
        </row>
        <row r="3488">
          <cell r="A3488">
            <v>39596</v>
          </cell>
          <cell r="B3488" t="str">
            <v>PATCH PANEL, 24 PORTAS, CATEGORIA 6, COM RACKS DE 19" E 1 U DE ALTURA</v>
          </cell>
          <cell r="C3488" t="str">
            <v xml:space="preserve">UN    </v>
          </cell>
          <cell r="D3488" t="str">
            <v>348,59</v>
          </cell>
        </row>
        <row r="3489">
          <cell r="A3489">
            <v>39595</v>
          </cell>
          <cell r="B3489" t="str">
            <v>PATCH PANEL, 48 PORTAS, CATEGORIA 5E, COM RACKS DE 19" E 2 U DE ALTURA</v>
          </cell>
          <cell r="C3489" t="str">
            <v xml:space="preserve">UN    </v>
          </cell>
          <cell r="D3489" t="str">
            <v>292,61</v>
          </cell>
        </row>
        <row r="3490">
          <cell r="A3490">
            <v>39597</v>
          </cell>
          <cell r="B3490" t="str">
            <v>PATCH PANEL, 48 PORTAS, CATEGORIA 6, COM RACKS DE 19" E 2 U DE ALTURA</v>
          </cell>
          <cell r="C3490" t="str">
            <v xml:space="preserve">UN    </v>
          </cell>
          <cell r="D3490" t="str">
            <v>470,09</v>
          </cell>
        </row>
        <row r="3491">
          <cell r="A3491">
            <v>10731</v>
          </cell>
          <cell r="B3491" t="str">
            <v>PEDRA ARDOSIA, CINZA, *40 X 40* CM, E= *1 CM</v>
          </cell>
          <cell r="C3491" t="str">
            <v xml:space="preserve">M2    </v>
          </cell>
          <cell r="D3491" t="str">
            <v>29,29</v>
          </cell>
        </row>
        <row r="3492">
          <cell r="A3492">
            <v>4704</v>
          </cell>
          <cell r="B3492" t="str">
            <v>PEDRA ARDOSIA, CINZA, 20  X  40 CM,  E=  *1 CM</v>
          </cell>
          <cell r="C3492" t="str">
            <v xml:space="preserve">M2    </v>
          </cell>
          <cell r="D3492" t="str">
            <v>26,43</v>
          </cell>
        </row>
        <row r="3493">
          <cell r="A3493">
            <v>10730</v>
          </cell>
          <cell r="B3493" t="str">
            <v>PEDRA ARDOSIA, CINZA, 30  X  30,  E= *1 CM</v>
          </cell>
          <cell r="C3493" t="str">
            <v xml:space="preserve">M2    </v>
          </cell>
          <cell r="D3493" t="str">
            <v>28,32</v>
          </cell>
        </row>
        <row r="3494">
          <cell r="A3494">
            <v>4729</v>
          </cell>
          <cell r="B3494" t="str">
            <v>PEDRA BRITADA GRADUADA, CLASSIFICADA (POSTO PEDREIRA/FORNECEDOR, SEM FRETE)</v>
          </cell>
          <cell r="C3494" t="str">
            <v xml:space="preserve">M3    </v>
          </cell>
          <cell r="D3494" t="str">
            <v>90,20</v>
          </cell>
        </row>
        <row r="3495">
          <cell r="A3495">
            <v>4720</v>
          </cell>
          <cell r="B3495" t="str">
            <v>PEDRA BRITADA N. 0, OU PEDRISCO (4,8 A 9,5 MM) POSTO PEDREIRA/FORNECEDOR, SEM FRETE</v>
          </cell>
          <cell r="C3495" t="str">
            <v xml:space="preserve">M3    </v>
          </cell>
          <cell r="D3495" t="str">
            <v>103,36</v>
          </cell>
        </row>
        <row r="3496">
          <cell r="A3496">
            <v>4721</v>
          </cell>
          <cell r="B3496" t="str">
            <v>PEDRA BRITADA N. 1 (9,5 a 19 MM) POSTO PEDREIRA/FORNECEDOR, SEM FRETE</v>
          </cell>
          <cell r="C3496" t="str">
            <v xml:space="preserve">M3    </v>
          </cell>
          <cell r="D3496" t="str">
            <v>89,53</v>
          </cell>
        </row>
        <row r="3497">
          <cell r="A3497">
            <v>4718</v>
          </cell>
          <cell r="B3497" t="str">
            <v>PEDRA BRITADA N. 2 (19 A 38 MM) POSTO PEDREIRA/FORNECEDOR, SEM FRETE</v>
          </cell>
          <cell r="C3497" t="str">
            <v xml:space="preserve">M3    </v>
          </cell>
          <cell r="D3497" t="str">
            <v>90,00</v>
          </cell>
        </row>
        <row r="3498">
          <cell r="A3498">
            <v>4722</v>
          </cell>
          <cell r="B3498" t="str">
            <v>PEDRA BRITADA N. 3 (38 A 50 MM) POSTO PEDREIRA/FORNECEDOR, SEM FRETE</v>
          </cell>
          <cell r="C3498" t="str">
            <v xml:space="preserve">M3    </v>
          </cell>
          <cell r="D3498" t="str">
            <v>84,57</v>
          </cell>
        </row>
        <row r="3499">
          <cell r="A3499">
            <v>4723</v>
          </cell>
          <cell r="B3499" t="str">
            <v>PEDRA BRITADA N. 4 (50 A 76 MM) POSTO PEDREIRA/FORNECEDOR, SEM FRETE</v>
          </cell>
          <cell r="C3499" t="str">
            <v xml:space="preserve">M3    </v>
          </cell>
          <cell r="D3499" t="str">
            <v>83,83</v>
          </cell>
        </row>
        <row r="3500">
          <cell r="A3500">
            <v>4727</v>
          </cell>
          <cell r="B3500" t="str">
            <v>PEDRA BRITADA N. 5 (76 A 100 MM) POSTO PEDREIRA/FORNECEDOR, SEM FRETE</v>
          </cell>
          <cell r="C3500" t="str">
            <v xml:space="preserve">M3    </v>
          </cell>
          <cell r="D3500" t="str">
            <v>76,74</v>
          </cell>
        </row>
        <row r="3501">
          <cell r="A3501">
            <v>4748</v>
          </cell>
          <cell r="B3501" t="str">
            <v>PEDRA BRITADA OU BICA CORRIDA, NAO CLASSIFICADA (POSTO PEDREIRA/FORNECEDOR, SEM FRETE)</v>
          </cell>
          <cell r="C3501" t="str">
            <v xml:space="preserve">M3    </v>
          </cell>
          <cell r="D3501" t="str">
            <v>82,69</v>
          </cell>
        </row>
        <row r="3502">
          <cell r="A3502">
            <v>4730</v>
          </cell>
          <cell r="B3502" t="str">
            <v>PEDRA DE MAO OU PEDRA RACHAO PARA ARRIMO/FUNDACAO (POSTO PEDREIRA/FORNECEDOR, SEM FRETE)</v>
          </cell>
          <cell r="C3502" t="str">
            <v xml:space="preserve">M3    </v>
          </cell>
          <cell r="D3502" t="str">
            <v>84,15</v>
          </cell>
        </row>
        <row r="3503">
          <cell r="A3503">
            <v>13186</v>
          </cell>
          <cell r="B3503" t="str">
            <v>PEDRA GRANITICA OU BASALTICA IRREGULAR, FAIXA GRANULOMETRICA 100 A 150 MM PARA PAVIMENTACAO OU CALCAMENTO POLIEDRICO, POSTO PEDREIRA / FORNECEDOR (SEM FRETE)</v>
          </cell>
          <cell r="C3503" t="str">
            <v xml:space="preserve">M3    </v>
          </cell>
          <cell r="D3503" t="str">
            <v>66,29</v>
          </cell>
        </row>
        <row r="3504">
          <cell r="A3504">
            <v>10737</v>
          </cell>
          <cell r="B3504" t="str">
            <v>PEDRA GRANITICA OU BASALTO, CACO, RETALHO, CAVACO, TIPO MIRACEMA, MADEIRA, PADUANA, RACHINHA, SANTA ISABEL OU OUTRAS SIMILARES, E=  *1,0 A *2,0 CM</v>
          </cell>
          <cell r="C3504" t="str">
            <v xml:space="preserve">M2    </v>
          </cell>
          <cell r="D3504" t="str">
            <v>92,04</v>
          </cell>
        </row>
        <row r="3505">
          <cell r="A3505">
            <v>10734</v>
          </cell>
          <cell r="B3505" t="str">
            <v>PEDRA GRANITICA, SERRADA, TIPO MIRACEMA, MADEIRA, PADUANA, RACHINHA, SANTA ISABEL OU OUTRAS SIMILARES, *11,5 X  *23 CM, E=  *1,0 A *2,0 CM</v>
          </cell>
          <cell r="C3505" t="str">
            <v xml:space="preserve">M2    </v>
          </cell>
          <cell r="D3505" t="str">
            <v>54,75</v>
          </cell>
        </row>
        <row r="3506">
          <cell r="A3506">
            <v>4708</v>
          </cell>
          <cell r="B3506" t="str">
            <v>PEDRA PORTUGUESA  OU PETIT PAVE, BRANCA OU PRETA</v>
          </cell>
          <cell r="C3506" t="str">
            <v xml:space="preserve">M2    </v>
          </cell>
          <cell r="D3506" t="str">
            <v>106,20</v>
          </cell>
        </row>
        <row r="3507">
          <cell r="A3507">
            <v>4712</v>
          </cell>
          <cell r="B3507" t="str">
            <v>PEDRA QUARTZITO OU CALCARIO LAMINADO, CACO, TIPO CARIRI, ITACOLOMI, LAGOA SANTA, LUMINARIA, PIRENOPOLIS, SAO TOME OU OUTRAS SIMILARES DA REGIAO, E=  *1,5 A *2,5 CM</v>
          </cell>
          <cell r="C3507" t="str">
            <v xml:space="preserve">M2    </v>
          </cell>
          <cell r="D3507" t="str">
            <v>51,92</v>
          </cell>
        </row>
        <row r="3508">
          <cell r="A3508">
            <v>4710</v>
          </cell>
          <cell r="B3508" t="str">
            <v>PEDRA QUARTZITO OU CALCARIO LAMINADO, SERRADA, TIPO CARIRI, ITACOLOMI, LAGOA SANTA, LUMINARIA, PIRENOPOLIS, SAO TOME OU OUTRAS SIMILARES DA REGIAO, *20 X *40 CM, E=  *1,5 A *2,5 CM</v>
          </cell>
          <cell r="C3508" t="str">
            <v xml:space="preserve">M2    </v>
          </cell>
          <cell r="D3508" t="str">
            <v>166,51</v>
          </cell>
        </row>
        <row r="3509">
          <cell r="A3509">
            <v>4746</v>
          </cell>
          <cell r="B3509" t="str">
            <v>PEDREGULHO OU PICARRA DE JAZIDA, AO NATURAL, PARA BASE DE PAVIMENTACAO (RETIRADO NA JAZIDA, SEM TRANSPORTE)</v>
          </cell>
          <cell r="C3509" t="str">
            <v xml:space="preserve">M3    </v>
          </cell>
          <cell r="D3509" t="str">
            <v>62,85</v>
          </cell>
        </row>
        <row r="3510">
          <cell r="A3510">
            <v>4750</v>
          </cell>
          <cell r="B3510" t="str">
            <v>PEDREIRO</v>
          </cell>
          <cell r="C3510" t="str">
            <v xml:space="preserve">H     </v>
          </cell>
          <cell r="D3510" t="str">
            <v>13,26</v>
          </cell>
        </row>
        <row r="3511">
          <cell r="A3511">
            <v>41065</v>
          </cell>
          <cell r="B3511" t="str">
            <v>PEDREIRO (MENSALISTA)</v>
          </cell>
          <cell r="C3511" t="str">
            <v xml:space="preserve">MES   </v>
          </cell>
          <cell r="D3511" t="str">
            <v>2.310,04</v>
          </cell>
        </row>
        <row r="3512">
          <cell r="A3512">
            <v>34747</v>
          </cell>
          <cell r="B3512" t="str">
            <v>PEITORIL EM MARMORE, POLIDO, BRANCO COMUM, L= *15* CM, E=  *2,0* CM, COM PINGADEIRA</v>
          </cell>
          <cell r="C3512" t="str">
            <v xml:space="preserve">M     </v>
          </cell>
          <cell r="D3512" t="str">
            <v>67,30</v>
          </cell>
        </row>
        <row r="3513">
          <cell r="A3513">
            <v>4826</v>
          </cell>
          <cell r="B3513" t="str">
            <v>PEITORIL EM MARMORE, POLIDO, BRANCO COMUM, L= *15* CM, E=  *3* CM, CORTE RETO</v>
          </cell>
          <cell r="C3513" t="str">
            <v xml:space="preserve">M     </v>
          </cell>
          <cell r="D3513" t="str">
            <v>72,37</v>
          </cell>
        </row>
        <row r="3514">
          <cell r="A3514">
            <v>41975</v>
          </cell>
          <cell r="B3514" t="str">
            <v>PEITORIL PRE-MOLDADO EM GRANILITE, MARMORITE OU GRANITINA, L = *15* CM</v>
          </cell>
          <cell r="C3514" t="str">
            <v xml:space="preserve">M2    </v>
          </cell>
          <cell r="D3514" t="str">
            <v>75,65</v>
          </cell>
        </row>
        <row r="3515">
          <cell r="A3515">
            <v>4825</v>
          </cell>
          <cell r="B3515" t="str">
            <v>PEITORIL/ SOLEIRA EM MARMORE, POLIDO, BRANCO COMUM, L= *25* CM, E=  *3* CM, CORTE RETO</v>
          </cell>
          <cell r="C3515" t="str">
            <v xml:space="preserve">M     </v>
          </cell>
          <cell r="D3515" t="str">
            <v>100,17</v>
          </cell>
        </row>
        <row r="3516">
          <cell r="A3516">
            <v>34744</v>
          </cell>
          <cell r="B3516" t="str">
            <v>PELICULA REFLETIVA, GT 7 ANOS PARA SINALIZACAO VERTICAL</v>
          </cell>
          <cell r="C3516" t="str">
            <v xml:space="preserve">M2    </v>
          </cell>
          <cell r="D3516" t="str">
            <v>20,92</v>
          </cell>
        </row>
        <row r="3517">
          <cell r="A3517">
            <v>39430</v>
          </cell>
          <cell r="B3517" t="str">
            <v>PENDURAL OU PRESILHA REGULADORA, EM ACO GALVANIZADO, COM CORPO, MOLA E REBITE, PARA PERFIL TIPO CANALETA DE ESTRUTURA EM FORROS DRYWALL</v>
          </cell>
          <cell r="C3517" t="str">
            <v xml:space="preserve">UN    </v>
          </cell>
          <cell r="D3517" t="str">
            <v>1,98</v>
          </cell>
        </row>
        <row r="3518">
          <cell r="A3518">
            <v>39573</v>
          </cell>
          <cell r="B3518" t="str">
            <v>PENDURAL OU REGULADOR, COM MOLA, EM ACO GALVANIZADO, PARA PERFIL TIPO T CLICADO DE FORROS REMOVIVEL</v>
          </cell>
          <cell r="C3518" t="str">
            <v xml:space="preserve">UN    </v>
          </cell>
          <cell r="D3518" t="str">
            <v>1,95</v>
          </cell>
        </row>
        <row r="3519">
          <cell r="A3519">
            <v>38410</v>
          </cell>
          <cell r="B3519" t="str">
            <v>PENEIRA ROTATIVA COM MOTOR ELETRICO TRIFASICO DE 2 CV, CILINDRO DE 1 M X 0,60 M, COM FUROS DE 3,17 MM</v>
          </cell>
          <cell r="C3519" t="str">
            <v xml:space="preserve">UN    </v>
          </cell>
          <cell r="D3519" t="str">
            <v>11.055,32</v>
          </cell>
        </row>
        <row r="3520">
          <cell r="A3520">
            <v>41596</v>
          </cell>
          <cell r="B3520" t="str">
            <v>PERFIL "H" DE ACO LAMINADO, "HP" 250 X 62,0</v>
          </cell>
          <cell r="C3520" t="str">
            <v xml:space="preserve">KG    </v>
          </cell>
          <cell r="D3520" t="str">
            <v>11,76</v>
          </cell>
        </row>
        <row r="3521">
          <cell r="A3521">
            <v>41598</v>
          </cell>
          <cell r="B3521" t="str">
            <v>PERFIL "H" DE ACO LAMINADO, "HP" 310 X 79,0</v>
          </cell>
          <cell r="C3521" t="str">
            <v xml:space="preserve">KG    </v>
          </cell>
          <cell r="D3521" t="str">
            <v>11,76</v>
          </cell>
        </row>
        <row r="3522">
          <cell r="A3522">
            <v>41594</v>
          </cell>
          <cell r="B3522" t="str">
            <v>PERFIL "H" DE ACO LAMINADO, "W" 200 X 35,9</v>
          </cell>
          <cell r="C3522" t="str">
            <v xml:space="preserve">KG    </v>
          </cell>
          <cell r="D3522" t="str">
            <v>11,94</v>
          </cell>
        </row>
        <row r="3523">
          <cell r="A3523">
            <v>43663</v>
          </cell>
          <cell r="B3523" t="str">
            <v>PERFIL "I" DE ACO LAMINADO, ABAS INCLINADAS, "I" 102 X 12,7</v>
          </cell>
          <cell r="C3523" t="str">
            <v xml:space="preserve">KG    </v>
          </cell>
          <cell r="D3523" t="str">
            <v>9,84</v>
          </cell>
        </row>
        <row r="3524">
          <cell r="A3524">
            <v>4766</v>
          </cell>
          <cell r="B3524" t="str">
            <v>PERFIL "I" DE ACO LAMINADO, ABAS INCLINADAS, "I" 152 X 22</v>
          </cell>
          <cell r="C3524" t="str">
            <v xml:space="preserve">KG    </v>
          </cell>
          <cell r="D3524" t="str">
            <v>9,26</v>
          </cell>
        </row>
        <row r="3525">
          <cell r="A3525">
            <v>43664</v>
          </cell>
          <cell r="B3525" t="str">
            <v>PERFIL "I" DE ACO LAMINADO, ABAS INCLINADAS, "I" 203 X 34,3</v>
          </cell>
          <cell r="C3525" t="str">
            <v xml:space="preserve">KG    </v>
          </cell>
          <cell r="D3525" t="str">
            <v>9,89</v>
          </cell>
        </row>
        <row r="3526">
          <cell r="A3526">
            <v>43082</v>
          </cell>
          <cell r="B3526" t="str">
            <v>PERFIL "I" DE ACO LAMINADO, ABAS PARALELAS, "W", QUALQUER BITOLA</v>
          </cell>
          <cell r="C3526" t="str">
            <v xml:space="preserve">KG    </v>
          </cell>
          <cell r="D3526" t="str">
            <v>10,78</v>
          </cell>
        </row>
        <row r="3527">
          <cell r="A3527">
            <v>43665</v>
          </cell>
          <cell r="B3527" t="str">
            <v>PERFIL "U" DE ACO LAMINADO, "U" 102 X 9,3</v>
          </cell>
          <cell r="C3527" t="str">
            <v xml:space="preserve">KG    </v>
          </cell>
          <cell r="D3527" t="str">
            <v>9,26</v>
          </cell>
        </row>
        <row r="3528">
          <cell r="A3528">
            <v>10966</v>
          </cell>
          <cell r="B3528" t="str">
            <v>PERFIL "U" DE ACO LAMINADO, "U" 152 X 15,6</v>
          </cell>
          <cell r="C3528" t="str">
            <v xml:space="preserve">KG    </v>
          </cell>
          <cell r="D3528" t="str">
            <v>9,84</v>
          </cell>
        </row>
        <row r="3529">
          <cell r="A3529">
            <v>43692</v>
          </cell>
          <cell r="B3529" t="str">
            <v>PERFIL "U" EM CHAPA ACO DOBRADA, E = 3,04 MM, H = 20 CM, ABAS = 5 CM (4,47 KG/M)</v>
          </cell>
          <cell r="C3529" t="str">
            <v xml:space="preserve">KG    </v>
          </cell>
          <cell r="D3529" t="str">
            <v>9,84</v>
          </cell>
        </row>
        <row r="3530">
          <cell r="A3530">
            <v>43083</v>
          </cell>
          <cell r="B3530" t="str">
            <v>PERFIL "U" ENRIJECIDO DE ACO GALVANIZADO, DOBRADO, 150 X 60 X 20 MM, E = 3,00 MM OU 200 X 75 X 25 MM, E = 3,75 MM</v>
          </cell>
          <cell r="C3530" t="str">
            <v xml:space="preserve">KG    </v>
          </cell>
          <cell r="D3530" t="str">
            <v>9,34</v>
          </cell>
        </row>
        <row r="3531">
          <cell r="A3531">
            <v>40535</v>
          </cell>
          <cell r="B3531" t="str">
            <v>PERFIL "U" SIMPLES DE ACO GALVANIZADO DOBRADO 75 X *40* MM, E = 2,65 MM</v>
          </cell>
          <cell r="C3531" t="str">
            <v xml:space="preserve">KG    </v>
          </cell>
          <cell r="D3531" t="str">
            <v>9,34</v>
          </cell>
        </row>
        <row r="3532">
          <cell r="A3532">
            <v>39427</v>
          </cell>
          <cell r="B3532" t="str">
            <v>PERFIL CANALETA, FORMATO C, EM ACO ZINCADO, PARA ESTRUTURA FORRO DRYWALL, E = 0,5 MM, *46 X 18* (L X H), COMPRIMENTO 3 M</v>
          </cell>
          <cell r="C3532" t="str">
            <v xml:space="preserve">M     </v>
          </cell>
          <cell r="D3532" t="str">
            <v>5,26</v>
          </cell>
        </row>
        <row r="3533">
          <cell r="A3533">
            <v>39424</v>
          </cell>
          <cell r="B3533" t="str">
            <v>PERFIL CANTONEIRA L, LISA, EM ACO, 25 X 30 MM, E = 0,5 MM, PARA ESTRUTURA DRYWALL</v>
          </cell>
          <cell r="C3533" t="str">
            <v xml:space="preserve">M     </v>
          </cell>
          <cell r="D3533" t="str">
            <v>3,13</v>
          </cell>
        </row>
        <row r="3534">
          <cell r="A3534">
            <v>39425</v>
          </cell>
          <cell r="B3534" t="str">
            <v>PERFIL CANTONEIRA L, PERFURADA, EM ACO, 23 X 23 MM, E = 0,5 MM, PARA ESTRUTURA DRYWALL</v>
          </cell>
          <cell r="C3534" t="str">
            <v xml:space="preserve">M     </v>
          </cell>
          <cell r="D3534" t="str">
            <v>3,09</v>
          </cell>
        </row>
        <row r="3535">
          <cell r="A3535">
            <v>40664</v>
          </cell>
          <cell r="B3535" t="str">
            <v>PERFIL CARTOLA DE ACO GALVANIZADO, *20 X 30 X 10* MM, E =  0,8 MM</v>
          </cell>
          <cell r="C3535" t="str">
            <v xml:space="preserve">KG    </v>
          </cell>
          <cell r="D3535" t="str">
            <v>19,16</v>
          </cell>
        </row>
        <row r="3536">
          <cell r="A3536">
            <v>34360</v>
          </cell>
          <cell r="B3536" t="str">
            <v>PERFIL DE ALUMINIO ANODIZADO</v>
          </cell>
          <cell r="C3536" t="str">
            <v xml:space="preserve">KG    </v>
          </cell>
          <cell r="D3536" t="str">
            <v>38,03</v>
          </cell>
        </row>
        <row r="3537">
          <cell r="A3537">
            <v>20259</v>
          </cell>
          <cell r="B3537" t="str">
            <v>PERFIL DE BORRACHA EPDM MACICO *12 X 15* MM PARA ESQUADRIAS</v>
          </cell>
          <cell r="C3537" t="str">
            <v xml:space="preserve">M     </v>
          </cell>
          <cell r="D3537" t="str">
            <v>7,90</v>
          </cell>
        </row>
        <row r="3538">
          <cell r="A3538">
            <v>14077</v>
          </cell>
          <cell r="B3538" t="str">
            <v>PERFIL ELASTOMERICO PRE-FORMADO EM EPMD, PARA JUNTA DE DILATACAO DE PISOS COM POUCA SOLICITACAO, 15 MM DE LARGURA, MOVIMENTACAO DE *11 A 19* MM</v>
          </cell>
          <cell r="C3538" t="str">
            <v xml:space="preserve">M     </v>
          </cell>
          <cell r="D3538" t="str">
            <v>120,91</v>
          </cell>
        </row>
        <row r="3539">
          <cell r="A3539">
            <v>3678</v>
          </cell>
          <cell r="B3539" t="str">
            <v>PERFIL ELASTOMERICO PRE-FORMADO EM EPMD, PARA JUNTA DE DILATACAO DE USO GERAL EM MEDIAS SOLICITACOES, 8 MM DE LARGURA, MOVIMENTACAO DE *5 A 11* MM</v>
          </cell>
          <cell r="C3539" t="str">
            <v xml:space="preserve">M     </v>
          </cell>
          <cell r="D3539" t="str">
            <v>54,65</v>
          </cell>
        </row>
        <row r="3540">
          <cell r="A3540">
            <v>39418</v>
          </cell>
          <cell r="B3540" t="str">
            <v>PERFIL GUIA, FORMATO U, EM ACO ZINCADO, PARA ESTRUTURA PAREDE DRYWALL, E = 0,5 MM, 48  X 3000 MM (L X C)</v>
          </cell>
          <cell r="C3540" t="str">
            <v xml:space="preserve">M     </v>
          </cell>
          <cell r="D3540" t="str">
            <v>5,86</v>
          </cell>
        </row>
        <row r="3541">
          <cell r="A3541">
            <v>39419</v>
          </cell>
          <cell r="B3541" t="str">
            <v>PERFIL GUIA, FORMATO U, EM ACO ZINCADO, PARA ESTRUTURA PAREDE DRYWALL, E = 0,5 MM, 70 X 3000 MM (L X C)</v>
          </cell>
          <cell r="C3541" t="str">
            <v xml:space="preserve">M     </v>
          </cell>
          <cell r="D3541" t="str">
            <v>7,15</v>
          </cell>
        </row>
        <row r="3542">
          <cell r="A3542">
            <v>39420</v>
          </cell>
          <cell r="B3542" t="str">
            <v>PERFIL GUIA, FORMATO U, EM ACO ZINCADO, PARA ESTRUTURA PAREDE DRYWALL, E = 0,5 MM, 90 X 3000 MM (L X C)</v>
          </cell>
          <cell r="C3542" t="str">
            <v xml:space="preserve">M     </v>
          </cell>
          <cell r="D3542" t="str">
            <v>7,89</v>
          </cell>
        </row>
        <row r="3543">
          <cell r="A3543">
            <v>39571</v>
          </cell>
          <cell r="B3543" t="str">
            <v>PERFIL LONGARINA (PRINCIPAL), T CLICADO, EM ACO, BRANCO, PARA FORRO REMOVIVEL, 24 X 3750 MM (L X C)</v>
          </cell>
          <cell r="C3543" t="str">
            <v xml:space="preserve">M     </v>
          </cell>
          <cell r="D3543" t="str">
            <v>4,77</v>
          </cell>
        </row>
        <row r="3544">
          <cell r="A3544">
            <v>39421</v>
          </cell>
          <cell r="B3544" t="str">
            <v>PERFIL MONTANTE, FORMATO C, EM ACO ZINCADO, PARA ESTRUTURA PAREDE DRYWALL, E = 0,5 MM, 48 X 3000 MM (L X C)</v>
          </cell>
          <cell r="C3544" t="str">
            <v xml:space="preserve">M     </v>
          </cell>
          <cell r="D3544" t="str">
            <v>6,94</v>
          </cell>
        </row>
        <row r="3545">
          <cell r="A3545">
            <v>39422</v>
          </cell>
          <cell r="B3545" t="str">
            <v>PERFIL MONTANTE, FORMATO C, EM ACO ZINCADO, PARA ESTRUTURA PAREDE DRYWALL, E = 0,5 MM, 70 X 3000 MM (L X C)</v>
          </cell>
          <cell r="C3545" t="str">
            <v xml:space="preserve">M     </v>
          </cell>
          <cell r="D3545" t="str">
            <v>8,11</v>
          </cell>
        </row>
        <row r="3546">
          <cell r="A3546">
            <v>39423</v>
          </cell>
          <cell r="B3546" t="str">
            <v>PERFIL MONTANTE, FORMATO C, EM ACO ZINCADO, PARA ESTRUTURA PAREDE DRYWALL, E = 0,5 MM, 90 X 3000 MM (L X C)</v>
          </cell>
          <cell r="C3546" t="str">
            <v xml:space="preserve">M     </v>
          </cell>
          <cell r="D3546" t="str">
            <v>9,41</v>
          </cell>
        </row>
        <row r="3547">
          <cell r="A3547">
            <v>39426</v>
          </cell>
          <cell r="B3547" t="str">
            <v>PERFIL RODAPE DE IMPERMEABILIZACAO, FORMATO L, EM ACO ZINCADO, PARA ESTRUTURA DRYWALL, E = 0,5 MM, 220 X 3000 MM (H X C)</v>
          </cell>
          <cell r="C3547" t="str">
            <v xml:space="preserve">M     </v>
          </cell>
          <cell r="D3547" t="str">
            <v>21,17</v>
          </cell>
        </row>
        <row r="3548">
          <cell r="A3548">
            <v>39429</v>
          </cell>
          <cell r="B3548" t="str">
            <v>PERFIL TABICA ABERTA, PERFURADA, FORMATO Z, EM ACO GALVANIZADO NATURAL, LARGURA APROXIMADA 40 MM, PARA ESTRUTURA FORRO DRYWALL</v>
          </cell>
          <cell r="C3548" t="str">
            <v xml:space="preserve">M     </v>
          </cell>
          <cell r="D3548" t="str">
            <v>6,67</v>
          </cell>
        </row>
        <row r="3549">
          <cell r="A3549">
            <v>39428</v>
          </cell>
          <cell r="B3549" t="str">
            <v>PERFIL TABICA FECHADA, LISA, FORMATO Z, EM ACO GALVANIZADO NATURAL, LARGURA TOTAL NA HORIZONTAL *40* MM, PARA ESTRUTURA FORRO DRYWALL</v>
          </cell>
          <cell r="C3549" t="str">
            <v xml:space="preserve">M     </v>
          </cell>
          <cell r="D3549" t="str">
            <v>5,10</v>
          </cell>
        </row>
        <row r="3550">
          <cell r="A3550">
            <v>39572</v>
          </cell>
          <cell r="B3550" t="str">
            <v>PERFIL TIPO CANTONEIRA EM L, EM ACO GALVANIZADO, BRANCO, PARA FORRO REMOVIVEL, *23* X 3000 MM (L X C)</v>
          </cell>
          <cell r="C3550" t="str">
            <v xml:space="preserve">M     </v>
          </cell>
          <cell r="D3550" t="str">
            <v>4,41</v>
          </cell>
        </row>
        <row r="3551">
          <cell r="A3551">
            <v>39570</v>
          </cell>
          <cell r="B3551" t="str">
            <v>PERFIL TRAVESSA (SECUNDARIO), T CLICADO, EM ACO GALVANIZADO , BRANCO, PARA FORRO REMOVIVEL, 24 X 1250 MM (L X C)</v>
          </cell>
          <cell r="C3551" t="str">
            <v xml:space="preserve">M     </v>
          </cell>
          <cell r="D3551" t="str">
            <v>4,68</v>
          </cell>
        </row>
        <row r="3552">
          <cell r="A3552">
            <v>39569</v>
          </cell>
          <cell r="B3552" t="str">
            <v>PERFIL TRAVESSA (SECUNDARIO), T CLICADO, EM ACO GALVANIZADO, BRANCO, PARA FORRO REMOVIVEL, 24 X 625 MM (L X C)</v>
          </cell>
          <cell r="C3552" t="str">
            <v xml:space="preserve">M     </v>
          </cell>
          <cell r="D3552" t="str">
            <v>4,63</v>
          </cell>
        </row>
        <row r="3553">
          <cell r="A3553">
            <v>11552</v>
          </cell>
          <cell r="B3553" t="str">
            <v>PERFIL U DE ABAS IGUAIS, EM ALUMINIO, 1/2" (1,27 X 1,27 CM), PARA PORTA OU JANELA DE CORRER</v>
          </cell>
          <cell r="C3553" t="str">
            <v xml:space="preserve">M     </v>
          </cell>
          <cell r="D3553" t="str">
            <v>6,53</v>
          </cell>
        </row>
        <row r="3554">
          <cell r="A3554">
            <v>40598</v>
          </cell>
          <cell r="B3554" t="str">
            <v>PERFIL UDC ("U" DOBRADO DE CHAPA) SIMPLES DE ACO LAMINADO, GALVANIZADO, ASTM A36, 127 X 50 MM, E= 3 MM</v>
          </cell>
          <cell r="C3554" t="str">
            <v xml:space="preserve">KG    </v>
          </cell>
          <cell r="D3554" t="str">
            <v>9,11</v>
          </cell>
        </row>
        <row r="3555">
          <cell r="A3555">
            <v>39029</v>
          </cell>
          <cell r="B3555" t="str">
            <v>PERFILADO PERFURADO DUPLO 38 X 76 MM, CHAPA 22</v>
          </cell>
          <cell r="C3555" t="str">
            <v xml:space="preserve">M     </v>
          </cell>
          <cell r="D3555" t="str">
            <v>14,94</v>
          </cell>
        </row>
        <row r="3556">
          <cell r="A3556">
            <v>39028</v>
          </cell>
          <cell r="B3556" t="str">
            <v>PERFILADO PERFURADO SIMPLES 38 X 38 MM, CHAPA 22</v>
          </cell>
          <cell r="C3556" t="str">
            <v xml:space="preserve">M     </v>
          </cell>
          <cell r="D3556" t="str">
            <v>8,70</v>
          </cell>
        </row>
        <row r="3557">
          <cell r="A3557">
            <v>39328</v>
          </cell>
          <cell r="B3557" t="str">
            <v>PERFILADO PERFURADO 19 X 38 MM, CHAPA 22</v>
          </cell>
          <cell r="C3557" t="str">
            <v xml:space="preserve">M     </v>
          </cell>
          <cell r="D3557" t="str">
            <v>4,78</v>
          </cell>
        </row>
        <row r="3558">
          <cell r="A3558">
            <v>38541</v>
          </cell>
          <cell r="B3558" t="str">
            <v>PERFURATRIZ COM TORRE METALICA PARA EXECUCAO DE ESTACA HELICE CONTINUA, PROFUNDIDADE MAXIMA DE 30 M, DIAMETRO MAXIMO DE 800 MM, POTENCIA INSTALADA DE 268 HP, MESA ROTATIVA COM TORQUE MAXIMO DE 170 KNM</v>
          </cell>
          <cell r="C3558" t="str">
            <v xml:space="preserve">UN    </v>
          </cell>
          <cell r="D3558" t="str">
            <v>2.453.947,35</v>
          </cell>
        </row>
        <row r="3559">
          <cell r="A3559">
            <v>38542</v>
          </cell>
          <cell r="B3559" t="str">
            <v>PERFURATRIZ COM TORRE METALICA PARA EXECUCAO DE ESTACA HELICE CONTINUA, PROFUNDIDADE MAXIMA DE 32 M, DIAMETRO MAXIMO DE 1000 MM, POTENCIA INSTALADA DE 350 HP, MESA ROTATIVA COM TORQUE MAXIMO DE 263 KNM</v>
          </cell>
          <cell r="C3559" t="str">
            <v xml:space="preserve">UN    </v>
          </cell>
          <cell r="D3559" t="str">
            <v>3.815.789,45</v>
          </cell>
        </row>
        <row r="3560">
          <cell r="A3560">
            <v>38543</v>
          </cell>
          <cell r="B3560" t="str">
            <v>PERFURATRIZ HIDRAULICA COM TRADO CURTO ACOPLADO, PROFUNDIDADE MAXIMA DE 20 M, DIAMETRO MAXIMO DE 1500 MM, POTENCIA INSTALADA DE 137 HP, MESA ROTATIVA COM TORQUE MAXIMO DE 30 KNM (INCLUI MONTAGEM, NAO INCLUI CAMINHAO)</v>
          </cell>
          <cell r="C3560" t="str">
            <v xml:space="preserve">UN    </v>
          </cell>
          <cell r="D3560" t="str">
            <v>934.210,55</v>
          </cell>
        </row>
        <row r="3561">
          <cell r="A3561">
            <v>40406</v>
          </cell>
          <cell r="B3561" t="str">
            <v>PERFURATRIZ MANUAL, TORQUE MAXIMO 55 KGF.M, POTENCIA 5 CV, COM DIAMETRO MAXIMO 8 1/2" (INCLUI SUPORTE/CHASSI TIPO MESA)</v>
          </cell>
          <cell r="C3561" t="str">
            <v xml:space="preserve">UN    </v>
          </cell>
          <cell r="D3561" t="str">
            <v>55.446,51</v>
          </cell>
        </row>
        <row r="3562">
          <cell r="A3562">
            <v>40789</v>
          </cell>
          <cell r="B3562" t="str">
            <v>PERFURATRIZ MANUAL, TORQUE MAXIMO 83 N.M, POTENCIA 5 CV, COM DIAMETRO MAXIMO 4" (NAO INCLUI SUPORTE / CHASSI)</v>
          </cell>
          <cell r="C3562" t="str">
            <v xml:space="preserve">UN    </v>
          </cell>
          <cell r="D3562" t="str">
            <v>7.990,41</v>
          </cell>
        </row>
        <row r="3563">
          <cell r="A3563">
            <v>40791</v>
          </cell>
          <cell r="B3563" t="str">
            <v>PERFURATRIZ MANUAL, TORQUE MAXIMO 83 N.M, POTENCIA 5 CV, COM DIAMETRO MAXIMO 4", PARA SOLO GRAMPEADO (INCLUI SUPORTE OU CHASSI TIPO MESA)</v>
          </cell>
          <cell r="C3563" t="str">
            <v xml:space="preserve">UN    </v>
          </cell>
          <cell r="D3563" t="str">
            <v>25.013,46</v>
          </cell>
        </row>
        <row r="3564">
          <cell r="A3564">
            <v>11651</v>
          </cell>
          <cell r="B3564" t="str">
            <v>PERFURATRIZ PNEUMATICA MANUAL DE PESO MEDIO, 18KG, COMPRIMENTO DE CURSO DE 6 M, DIAMETRO DO PISTAO DE 5,5 CM</v>
          </cell>
          <cell r="C3564" t="str">
            <v xml:space="preserve">UN    </v>
          </cell>
          <cell r="D3564" t="str">
            <v>13.680,22</v>
          </cell>
        </row>
        <row r="3565">
          <cell r="A3565">
            <v>42002</v>
          </cell>
          <cell r="B3565" t="str">
            <v>PERFURATRIZ ROTATIVA SOBRE ESTEIRA, TORQUE MAXIMO 2500 KGM, POTENCIA 110 HP, MOTOR DIESEL  (COLETADO CAIXA)</v>
          </cell>
          <cell r="C3565" t="str">
            <v xml:space="preserve">UN    </v>
          </cell>
          <cell r="D3565" t="str">
            <v>800.128,30</v>
          </cell>
        </row>
        <row r="3566">
          <cell r="A3566">
            <v>40435</v>
          </cell>
          <cell r="B3566" t="str">
            <v>PERFURATRIZ SOBRE ESTEIRA, TORQUE MAXIMO DE 600 KGF, POTENCIA ENTRE 50 E 60 HP, DIAMETRO MAXIMO DE 10"</v>
          </cell>
          <cell r="C3566" t="str">
            <v xml:space="preserve">UN    </v>
          </cell>
          <cell r="D3566" t="str">
            <v>512.500,00</v>
          </cell>
        </row>
        <row r="3567">
          <cell r="A3567">
            <v>39012</v>
          </cell>
          <cell r="B3567" t="str">
            <v>PERFURATRIZ SOBRE ESTEIRA, TORQUE MAXIMO 600 KGF, PESO MEDIO 1000 KG, POTENCIA 20 HP, DIAMETRO MAXIMO 10"</v>
          </cell>
          <cell r="C3567" t="str">
            <v xml:space="preserve">UN    </v>
          </cell>
          <cell r="D3567" t="str">
            <v>534.722,90</v>
          </cell>
        </row>
        <row r="3568">
          <cell r="A3568">
            <v>13617</v>
          </cell>
          <cell r="B3568" t="str">
            <v>PICAPE CABINE SIMPLES COM MOTOR 1.6 FLEX, CAMBIO MANUAL, POTENCIA 101/104 CV, 2 PORTAS</v>
          </cell>
          <cell r="C3568" t="str">
            <v xml:space="preserve">UN    </v>
          </cell>
          <cell r="D3568" t="str">
            <v>58.153,78</v>
          </cell>
        </row>
        <row r="3569">
          <cell r="A3569">
            <v>35274</v>
          </cell>
          <cell r="B3569" t="str">
            <v>PILAR QUADRADO NAO APARELHADO *10 X 10* CM, EM MACARANDUBA, ANGELIM OU EQUIVALENTE DA REGIAO - BRUTA</v>
          </cell>
          <cell r="C3569" t="str">
            <v xml:space="preserve">M     </v>
          </cell>
          <cell r="D3569" t="str">
            <v>40,76</v>
          </cell>
        </row>
        <row r="3570">
          <cell r="A3570">
            <v>35275</v>
          </cell>
          <cell r="B3570" t="str">
            <v>PILAR QUADRADO NAO APARELHADO *15 X 15* CM, EM MACARANDUBA, ANGELIM OU EQUIVALENTE DA REGIAO - BRUTA</v>
          </cell>
          <cell r="C3570" t="str">
            <v xml:space="preserve">M     </v>
          </cell>
          <cell r="D3570" t="str">
            <v>86,52</v>
          </cell>
        </row>
        <row r="3571">
          <cell r="A3571">
            <v>35276</v>
          </cell>
          <cell r="B3571" t="str">
            <v>PILAR QUADRADO NAO APARELHADO *20 X 20* CM, EM MACARANDUBA, ANGELIM OU EQUIVALENTE DA REGIAO - BRUTA</v>
          </cell>
          <cell r="C3571" t="str">
            <v xml:space="preserve">M     </v>
          </cell>
          <cell r="D3571" t="str">
            <v>150,54</v>
          </cell>
        </row>
        <row r="3572">
          <cell r="A3572">
            <v>38386</v>
          </cell>
          <cell r="B3572" t="str">
            <v>PINCEL CHATO (TRINCHA) CERDAS GRIS 1.1/2 " (38 MM)</v>
          </cell>
          <cell r="C3572" t="str">
            <v xml:space="preserve">UN    </v>
          </cell>
          <cell r="D3572" t="str">
            <v>4,66</v>
          </cell>
        </row>
        <row r="3573">
          <cell r="A3573">
            <v>11091</v>
          </cell>
          <cell r="B3573" t="str">
            <v>PINGADEIRA PLASTICA PARA TELHA DE FIBROCIMENTO CANALETE 49/KALHETA OU CANALETE 90/KALHETAO</v>
          </cell>
          <cell r="C3573" t="str">
            <v xml:space="preserve">UN    </v>
          </cell>
          <cell r="D3573" t="str">
            <v>1,44</v>
          </cell>
        </row>
        <row r="3574">
          <cell r="A3574">
            <v>37586</v>
          </cell>
          <cell r="B3574" t="str">
            <v>PINO DE ACO COM ARRUELA CONICA, DIAMETRO ARRUELA = *23* MM E COMP HASTE = *27* MM (ACAO INDIRETA)</v>
          </cell>
          <cell r="C3574" t="str">
            <v xml:space="preserve">CENTO </v>
          </cell>
          <cell r="D3574" t="str">
            <v>44,72</v>
          </cell>
        </row>
        <row r="3575">
          <cell r="A3575">
            <v>37395</v>
          </cell>
          <cell r="B3575" t="str">
            <v>PINO DE ACO COM FURO, HASTE = 27 MM (ACAO DIRETA)</v>
          </cell>
          <cell r="C3575" t="str">
            <v xml:space="preserve">CENTO </v>
          </cell>
          <cell r="D3575" t="str">
            <v>38,46</v>
          </cell>
        </row>
        <row r="3576">
          <cell r="A3576">
            <v>14147</v>
          </cell>
          <cell r="B3576" t="str">
            <v>PINO DE ACO COM ROSCA 1/4 ", COMPRIMENTO DA HASTE = 30 MM E ROSCA = 20 MM (ACAO DIRETA)</v>
          </cell>
          <cell r="C3576" t="str">
            <v xml:space="preserve">CENTO </v>
          </cell>
          <cell r="D3576" t="str">
            <v>51,01</v>
          </cell>
        </row>
        <row r="3577">
          <cell r="A3577">
            <v>37396</v>
          </cell>
          <cell r="B3577" t="str">
            <v>PINO DE ACO LISO 1/4 ", HASTE = *36,5* MM (ACAO DIRETA)</v>
          </cell>
          <cell r="C3577" t="str">
            <v xml:space="preserve">CENTO </v>
          </cell>
          <cell r="D3577" t="str">
            <v>31,47</v>
          </cell>
        </row>
        <row r="3578">
          <cell r="A3578">
            <v>37397</v>
          </cell>
          <cell r="B3578" t="str">
            <v>PINO DE ACO LISO 1/4 ", HASTE = *53* MM (ACAO DIRETA)</v>
          </cell>
          <cell r="C3578" t="str">
            <v xml:space="preserve">CENTO </v>
          </cell>
          <cell r="D3578" t="str">
            <v>32,96</v>
          </cell>
        </row>
        <row r="3579">
          <cell r="A3579">
            <v>43606</v>
          </cell>
          <cell r="B3579" t="str">
            <v>PINO GUIA RETO, EM LATAO, CHAPA COM 3 MM DE ESPESSURA E GUIA COM ROLETE DE 9 MM</v>
          </cell>
          <cell r="C3579" t="str">
            <v xml:space="preserve">UN    </v>
          </cell>
          <cell r="D3579" t="str">
            <v>7,83</v>
          </cell>
        </row>
        <row r="3580">
          <cell r="A3580">
            <v>444</v>
          </cell>
          <cell r="B3580" t="str">
            <v>PINO ROSCA EXTERNA, EM ACO GALVANIZADO, PARA ISOLADOR DE 15KV, DIAMETRO 25 MM, COMPRIMENTO *290* MM</v>
          </cell>
          <cell r="C3580" t="str">
            <v xml:space="preserve">UN    </v>
          </cell>
          <cell r="D3580" t="str">
            <v>20,90</v>
          </cell>
        </row>
        <row r="3581">
          <cell r="A3581">
            <v>445</v>
          </cell>
          <cell r="B3581" t="str">
            <v>PINO ROSCA EXTERNA, EM ACO GALVANIZADO, PARA ISOLADOR DE 25KV, DIAMETRO 35MM, COMPRIMENTO *320* MM</v>
          </cell>
          <cell r="C3581" t="str">
            <v xml:space="preserve">UN    </v>
          </cell>
          <cell r="D3581" t="str">
            <v>28,61</v>
          </cell>
        </row>
        <row r="3582">
          <cell r="A3582">
            <v>4783</v>
          </cell>
          <cell r="B3582" t="str">
            <v>PINTOR</v>
          </cell>
          <cell r="C3582" t="str">
            <v xml:space="preserve">H     </v>
          </cell>
          <cell r="D3582" t="str">
            <v>13,26</v>
          </cell>
        </row>
        <row r="3583">
          <cell r="A3583">
            <v>41079</v>
          </cell>
          <cell r="B3583" t="str">
            <v>PINTOR (MENSALISTA)</v>
          </cell>
          <cell r="C3583" t="str">
            <v xml:space="preserve">MES   </v>
          </cell>
          <cell r="D3583" t="str">
            <v>2.310,04</v>
          </cell>
        </row>
        <row r="3584">
          <cell r="A3584">
            <v>12874</v>
          </cell>
          <cell r="B3584" t="str">
            <v>PINTOR DE LETREIROS</v>
          </cell>
          <cell r="C3584" t="str">
            <v xml:space="preserve">H     </v>
          </cell>
          <cell r="D3584" t="str">
            <v>15,71</v>
          </cell>
        </row>
        <row r="3585">
          <cell r="A3585">
            <v>41082</v>
          </cell>
          <cell r="B3585" t="str">
            <v>PINTOR DE LETREIROS (MENSALISTA)</v>
          </cell>
          <cell r="C3585" t="str">
            <v xml:space="preserve">MES   </v>
          </cell>
          <cell r="D3585" t="str">
            <v>2.739,14</v>
          </cell>
        </row>
        <row r="3586">
          <cell r="A3586">
            <v>4785</v>
          </cell>
          <cell r="B3586" t="str">
            <v>PINTOR PARA TINTA EPOXI</v>
          </cell>
          <cell r="C3586" t="str">
            <v xml:space="preserve">H     </v>
          </cell>
          <cell r="D3586" t="str">
            <v>14,26</v>
          </cell>
        </row>
        <row r="3587">
          <cell r="A3587">
            <v>41081</v>
          </cell>
          <cell r="B3587" t="str">
            <v>PINTOR PARA TINTA EPOXI (MENSALISTA)</v>
          </cell>
          <cell r="C3587" t="str">
            <v xml:space="preserve">MES   </v>
          </cell>
          <cell r="D3587" t="str">
            <v>2.484,68</v>
          </cell>
        </row>
        <row r="3588">
          <cell r="A3588">
            <v>4801</v>
          </cell>
          <cell r="B3588" t="str">
            <v>PISO DE BORRACHA CANELADO EM PLACAS 50 X 50 CM, E = *3,5* MM, PARA COLA</v>
          </cell>
          <cell r="C3588" t="str">
            <v xml:space="preserve">M2    </v>
          </cell>
          <cell r="D3588" t="str">
            <v>68,84</v>
          </cell>
        </row>
        <row r="3589">
          <cell r="A3589">
            <v>4794</v>
          </cell>
          <cell r="B3589" t="str">
            <v>PISO DE BORRACHA ESPORTIVO EM PLACAS 50 X 50 CM, E = 15 MM, PARA ARGAMASSA, PRETO</v>
          </cell>
          <cell r="C3589" t="str">
            <v xml:space="preserve">M2    </v>
          </cell>
          <cell r="D3589" t="str">
            <v>313,56</v>
          </cell>
        </row>
        <row r="3590">
          <cell r="A3590">
            <v>4796</v>
          </cell>
          <cell r="B3590" t="str">
            <v>PISO DE BORRACHA FRISADO OU PASTILHADO, PRETO, EM PLACAS 50 X 50 CM, E = 7 MM, PARA ARGAMASSA</v>
          </cell>
          <cell r="C3590" t="str">
            <v xml:space="preserve">M2    </v>
          </cell>
          <cell r="D3590" t="str">
            <v>190,45</v>
          </cell>
        </row>
        <row r="3591">
          <cell r="A3591">
            <v>4800</v>
          </cell>
          <cell r="B3591" t="str">
            <v>PISO DE BORRACHA PASTILHADO EM PLACAS 50 X 50 CM, E = *3,5* MM, PARA COLA, PRETO</v>
          </cell>
          <cell r="C3591" t="str">
            <v xml:space="preserve">M2    </v>
          </cell>
          <cell r="D3591" t="str">
            <v>52,37</v>
          </cell>
        </row>
        <row r="3592">
          <cell r="A3592">
            <v>4795</v>
          </cell>
          <cell r="B3592" t="str">
            <v>PISO DE BORRACHA PASTILHADO EM PLACAS 50 X 50 CM, E = 15 MM, PARA ARGAMASSA, PRETO</v>
          </cell>
          <cell r="C3592" t="str">
            <v xml:space="preserve">M2    </v>
          </cell>
          <cell r="D3592" t="str">
            <v>305,23</v>
          </cell>
        </row>
        <row r="3593">
          <cell r="A3593">
            <v>39694</v>
          </cell>
          <cell r="B3593" t="str">
            <v>PISO ELEVADO COM 2 PLACAS DE ACO COM ENCHIMENTO DE CONCRETO CELULAR, INCLUSO BASE/HASTE/CRUZETAS, 60 X 60 CM, H = *28* CM, RESISTENCIA CARGA CONCENTRADA 496 KG (COM COLOCACAO)</v>
          </cell>
          <cell r="C3593" t="str">
            <v xml:space="preserve">M2    </v>
          </cell>
          <cell r="D3593" t="str">
            <v>335,96</v>
          </cell>
        </row>
        <row r="3594">
          <cell r="A3594">
            <v>1292</v>
          </cell>
          <cell r="B3594" t="str">
            <v>PISO EM CERAMICA ESMALTADA EXTRA, PEI MAIOR OU IGUAL A 4, FORMATO MAIOR QUE 2025 CM2</v>
          </cell>
          <cell r="C3594" t="str">
            <v xml:space="preserve">M2    </v>
          </cell>
          <cell r="D3594" t="str">
            <v>63,19</v>
          </cell>
        </row>
        <row r="3595">
          <cell r="A3595">
            <v>1287</v>
          </cell>
          <cell r="B3595" t="str">
            <v>PISO EM CERAMICA ESMALTADA EXTRA, PEI MAIOR OU IGUAL A 4, FORMATO MENOR OU IGUAL A 2025 CM2</v>
          </cell>
          <cell r="C3595" t="str">
            <v xml:space="preserve">M2    </v>
          </cell>
          <cell r="D3595" t="str">
            <v>31,00</v>
          </cell>
        </row>
        <row r="3596">
          <cell r="A3596">
            <v>1297</v>
          </cell>
          <cell r="B3596" t="str">
            <v>PISO EM CERAMICA ESMALTADA, COMERCIAL (PADRAO POPULAR), PEI MAIOR OU IGUAL A 3, FORMATO MENOR OU IGUAL A  2025 CM2</v>
          </cell>
          <cell r="C3596" t="str">
            <v xml:space="preserve">M2    </v>
          </cell>
          <cell r="D3596" t="str">
            <v>25,71</v>
          </cell>
        </row>
        <row r="3597">
          <cell r="A3597">
            <v>4786</v>
          </cell>
          <cell r="B3597" t="str">
            <v>PISO EM GRANILITE, MARMORITE OU GRANITINA, AGREGADO COR PRETO, CINZA, PALHA OU BRANCO, E=  *8* MM (INCLUSO EXECUCAO)</v>
          </cell>
          <cell r="C3597" t="str">
            <v xml:space="preserve">M2    </v>
          </cell>
          <cell r="D3597" t="str">
            <v>87,00</v>
          </cell>
        </row>
        <row r="3598">
          <cell r="A3598">
            <v>10840</v>
          </cell>
          <cell r="B3598" t="str">
            <v>PISO EM GRANITO, POLIDO, TIPO AMENDOA/ AMARELO CAPRI/ AMARELO DOURADO CARIOCA OU OUTROS EQUIVALENTES DA REGIAO, FORMATO MENOR OU IGUAL A 3025 CM2, E=  *2* CM</v>
          </cell>
          <cell r="C3598" t="str">
            <v xml:space="preserve">M2    </v>
          </cell>
          <cell r="D3598" t="str">
            <v>160,00</v>
          </cell>
        </row>
        <row r="3599">
          <cell r="A3599">
            <v>10841</v>
          </cell>
          <cell r="B3599" t="str">
            <v>PISO EM GRANITO, POLIDO, TIPO ANDORINHA/ QUARTZ/ CASTELO/ CORUMBA OU OUTROS EQUIVALENTES DA REGIAO, FORMATO MENOR OU IGUAL A 3025 CM2, E=  *2* CM</v>
          </cell>
          <cell r="C3599" t="str">
            <v xml:space="preserve">M2    </v>
          </cell>
          <cell r="D3599" t="str">
            <v>120,75</v>
          </cell>
        </row>
        <row r="3600">
          <cell r="A3600">
            <v>25980</v>
          </cell>
          <cell r="B3600" t="str">
            <v>PISO EM GRANITO, POLIDO, TIPO MARFIM, DALLAS, CARAVELAS OU OUTROS EQUIVALENTES DA REGIAO, FORMATO MENOR OU IGUAL A 3025 CM2, E=  *2* CM</v>
          </cell>
          <cell r="C3600" t="str">
            <v xml:space="preserve">M2    </v>
          </cell>
          <cell r="D3600" t="str">
            <v>154,29</v>
          </cell>
        </row>
        <row r="3601">
          <cell r="A3601">
            <v>10842</v>
          </cell>
          <cell r="B3601" t="str">
            <v>PISO EM GRANITO, POLIDO, TIPO PRETO SAO GABRIEL/ TIJUCA OU OUTROS EQUIVALENTES DA REGIAO, FORMATO MENOR OU IGUAL A 3025 CM2, E=  *2* CM</v>
          </cell>
          <cell r="C3601" t="str">
            <v xml:space="preserve">M2    </v>
          </cell>
          <cell r="D3601" t="str">
            <v>174,42</v>
          </cell>
        </row>
        <row r="3602">
          <cell r="A3602">
            <v>21108</v>
          </cell>
          <cell r="B3602" t="str">
            <v>PISO EM PORCELANATO RETIFICADO EXTRA, FORMATO MENOR OU IGUAL A 2025 CM2</v>
          </cell>
          <cell r="C3602" t="str">
            <v xml:space="preserve">M2    </v>
          </cell>
          <cell r="D3602" t="str">
            <v>84,22</v>
          </cell>
        </row>
        <row r="3603">
          <cell r="A3603">
            <v>38180</v>
          </cell>
          <cell r="B3603" t="str">
            <v>PISO EM REGUA VINILICA SEMIFLEXIVEL, ENCAIXE CLICADO, E = 4 MM (SEM COLOCACAO)</v>
          </cell>
          <cell r="C3603" t="str">
            <v xml:space="preserve">M2    </v>
          </cell>
          <cell r="D3603" t="str">
            <v>153,33</v>
          </cell>
        </row>
        <row r="3604">
          <cell r="A3604">
            <v>40648</v>
          </cell>
          <cell r="B3604" t="str">
            <v>PISO EPOXI AUTONIVELANTE, ESPESSURA *4* MM (INCLUSO EXECUCAO)</v>
          </cell>
          <cell r="C3604" t="str">
            <v xml:space="preserve">M2    </v>
          </cell>
          <cell r="D3604" t="str">
            <v>167,04</v>
          </cell>
        </row>
        <row r="3605">
          <cell r="A3605">
            <v>40649</v>
          </cell>
          <cell r="B3605" t="str">
            <v>PISO EPOXI MULTILAYER, ESPESSURA *2* MM (INCLUSO EXECUCAO)</v>
          </cell>
          <cell r="C3605" t="str">
            <v xml:space="preserve">M2    </v>
          </cell>
          <cell r="D3605" t="str">
            <v>97,30</v>
          </cell>
        </row>
        <row r="3606">
          <cell r="A3606">
            <v>40650</v>
          </cell>
          <cell r="B3606" t="str">
            <v>PISO FULGET (GRANITO LAVADO) EM PLACAS DE *40 X 40* CM (SEM COLOCACAO)</v>
          </cell>
          <cell r="C3606" t="str">
            <v xml:space="preserve">M2    </v>
          </cell>
          <cell r="D3606" t="str">
            <v>125,28</v>
          </cell>
        </row>
        <row r="3607">
          <cell r="A3607">
            <v>40651</v>
          </cell>
          <cell r="B3607" t="str">
            <v>PISO FULGET (GRANITO LAVADO) EM PLACAS DE *75 X 75* CM (SEM COLOCACAO)</v>
          </cell>
          <cell r="C3607" t="str">
            <v xml:space="preserve">M2    </v>
          </cell>
          <cell r="D3607" t="str">
            <v>231,07</v>
          </cell>
        </row>
        <row r="3608">
          <cell r="A3608">
            <v>40652</v>
          </cell>
          <cell r="B3608" t="str">
            <v>PISO FULGET (GRANITO LAVADO) MOLDADO IN LOCO (INCLUSO EXECUCAO)</v>
          </cell>
          <cell r="C3608" t="str">
            <v xml:space="preserve">M2    </v>
          </cell>
          <cell r="D3608" t="str">
            <v>123,88</v>
          </cell>
        </row>
        <row r="3609">
          <cell r="A3609">
            <v>40647</v>
          </cell>
          <cell r="B3609" t="str">
            <v>PISO INDUSTRIAL EM CONCRETO ARMADO DE ACABAMENTO POLIDO, ESPESSURA 12 CM (CIMENTO QUEIMADO) (INCLUSO EXECUCAO)</v>
          </cell>
          <cell r="C3609" t="str">
            <v xml:space="preserve">M2    </v>
          </cell>
          <cell r="D3609" t="str">
            <v>136,41</v>
          </cell>
        </row>
        <row r="3610">
          <cell r="A3610">
            <v>40653</v>
          </cell>
          <cell r="B3610" t="str">
            <v>PISO KORODUR (INCLUSO EXECUCAO)</v>
          </cell>
          <cell r="C3610" t="str">
            <v xml:space="preserve">M2    </v>
          </cell>
          <cell r="D3610" t="str">
            <v>104,40</v>
          </cell>
        </row>
        <row r="3611">
          <cell r="A3611">
            <v>36178</v>
          </cell>
          <cell r="B3611" t="str">
            <v>PISO PODOTATIL DE CONCRETO - DIRECIONAL E ALERTA, *40 X 40 X 2,5* CM</v>
          </cell>
          <cell r="C3611" t="str">
            <v xml:space="preserve">UN    </v>
          </cell>
          <cell r="D3611" t="str">
            <v>10,06</v>
          </cell>
        </row>
        <row r="3612">
          <cell r="A3612">
            <v>38195</v>
          </cell>
          <cell r="B3612" t="str">
            <v>PISO PORCELANATO, BORDA RETA, EXTRA, FORMATO MAIOR QUE 2025 CM2</v>
          </cell>
          <cell r="C3612" t="str">
            <v xml:space="preserve">M2    </v>
          </cell>
          <cell r="D3612" t="str">
            <v>99,47</v>
          </cell>
        </row>
        <row r="3613">
          <cell r="A3613">
            <v>38181</v>
          </cell>
          <cell r="B3613" t="str">
            <v>PISO TATIL ALERTA OU DIRECIONAL, DE BORRACHA, COLORIDO, 25 X 25 CM, E = 5 MM, PARA COLA</v>
          </cell>
          <cell r="C3613" t="str">
            <v xml:space="preserve">M2    </v>
          </cell>
          <cell r="D3613" t="str">
            <v>209,32</v>
          </cell>
        </row>
        <row r="3614">
          <cell r="A3614">
            <v>38182</v>
          </cell>
          <cell r="B3614" t="str">
            <v>PISO TATIL DE ALERTA OU DIRECIONAL DE BORRACHA, PRETO, 25 X 25 CM, E = 5 MM, PARA COLA</v>
          </cell>
          <cell r="C3614" t="str">
            <v xml:space="preserve">M2    </v>
          </cell>
          <cell r="D3614" t="str">
            <v>199,39</v>
          </cell>
        </row>
        <row r="3615">
          <cell r="A3615">
            <v>38186</v>
          </cell>
          <cell r="B3615" t="str">
            <v>PISO TATIL DE ALERTA OU DIRECIONAL, DE BORRACHA, COLORIDO, 25 X 25 CM, E = 12 MM, PARA ARGAMASSA</v>
          </cell>
          <cell r="C3615" t="str">
            <v xml:space="preserve">M2    </v>
          </cell>
          <cell r="D3615" t="str">
            <v>518,29</v>
          </cell>
        </row>
        <row r="3616">
          <cell r="A3616">
            <v>38185</v>
          </cell>
          <cell r="B3616" t="str">
            <v>PISO TATIL DE ALERTA OU DIRECIONAL, DE BORRACHA, PRETO, 25 X 25 CM, E = 12 MM, PARA ARGAMASSA</v>
          </cell>
          <cell r="C3616" t="str">
            <v xml:space="preserve">M2    </v>
          </cell>
          <cell r="D3616" t="str">
            <v>461,46</v>
          </cell>
        </row>
        <row r="3617">
          <cell r="A3617">
            <v>40654</v>
          </cell>
          <cell r="B3617" t="str">
            <v>PISO URETANO, VERSAO REVESTIMENTO AUTONIVELANTE, ESPESSURA VARIÁVEL DE 3 A 4 MM (INCLUSO EXECUCAO)</v>
          </cell>
          <cell r="C3617" t="str">
            <v xml:space="preserve">M2    </v>
          </cell>
          <cell r="D3617" t="str">
            <v>162,16</v>
          </cell>
        </row>
        <row r="3618">
          <cell r="A3618">
            <v>25981</v>
          </cell>
          <cell r="B3618" t="str">
            <v>PISO/ REVESTIMENTO EM GRANITO, POLIDO, TIPO ANDORINHA/ QUARTZ/ CASTELO/ CORUMBA OU OUTROS EQUIVALENTES DA REGIAO, FORMATO MAIOR OU IGUAL A 3025 CM2, E = *2* CM</v>
          </cell>
          <cell r="C3618" t="str">
            <v xml:space="preserve">M2    </v>
          </cell>
          <cell r="D3618" t="str">
            <v>127,46</v>
          </cell>
        </row>
        <row r="3619">
          <cell r="A3619">
            <v>4822</v>
          </cell>
          <cell r="B3619" t="str">
            <v>PISO/ REVESTIMENTO EM MARMORE, POLIDO, BRANCO COMUM, FORMATO MAIOR OU IGUAL A 3025 CM2, E = *2* CM</v>
          </cell>
          <cell r="C3619" t="str">
            <v xml:space="preserve">M2    </v>
          </cell>
          <cell r="D3619" t="str">
            <v>277,27</v>
          </cell>
        </row>
        <row r="3620">
          <cell r="A3620">
            <v>4818</v>
          </cell>
          <cell r="B3620" t="str">
            <v>PISO/ REVESTIMENTO EM MARMORE, POLIDO, BRANCO COMUM, FORMATO MENOR OU IGUAL A 3025 CM2, E = *2* CM</v>
          </cell>
          <cell r="C3620" t="str">
            <v xml:space="preserve">M2    </v>
          </cell>
          <cell r="D3620" t="str">
            <v>285,00</v>
          </cell>
        </row>
        <row r="3621">
          <cell r="A3621">
            <v>39567</v>
          </cell>
          <cell r="B3621" t="str">
            <v>PLACA / CHAPA DE GESSO ACARTONADO, ACABAMENTO VINILICO LISO EM UMA DAS FACES, COR BRANCA, BORDA QUADRADA, E = 9,5 MM, *625 X 1250* MM (L X C), PARA FORRO REMOVIVEL</v>
          </cell>
          <cell r="C3621" t="str">
            <v xml:space="preserve">M2    </v>
          </cell>
          <cell r="D3621" t="str">
            <v>28,80</v>
          </cell>
        </row>
        <row r="3622">
          <cell r="A3622">
            <v>39566</v>
          </cell>
          <cell r="B3622" t="str">
            <v>PLACA / CHAPA DE GESSO ACARTONADO, ACABAMENTO VINILICO LISO EM UMA DAS FACES, COR BRANCA, BORDA QUADRADA, E = 9,5 MM, *625 X 625* MM (L X C), PARA FORRO REMOVIVEL</v>
          </cell>
          <cell r="C3622" t="str">
            <v xml:space="preserve">M2    </v>
          </cell>
          <cell r="D3622" t="str">
            <v>33,27</v>
          </cell>
        </row>
        <row r="3623">
          <cell r="A3623">
            <v>39416</v>
          </cell>
          <cell r="B3623" t="str">
            <v>PLACA / CHAPA DE GESSO ACARTONADO, RESISTENTE A UMIDADE (RU), COR VERDE, E = 12,5 MM, 1200 X 1800 MM (L X C)</v>
          </cell>
          <cell r="C3623" t="str">
            <v xml:space="preserve">M2    </v>
          </cell>
          <cell r="D3623" t="str">
            <v>17,38</v>
          </cell>
        </row>
        <row r="3624">
          <cell r="A3624">
            <v>39417</v>
          </cell>
          <cell r="B3624" t="str">
            <v>PLACA / CHAPA DE GESSO ACARTONADO, RESISTENTE A UMIDADE (RU), COR VERDE, E = 12,5 MM, 1200 X 2400 MM (L X C)</v>
          </cell>
          <cell r="C3624" t="str">
            <v xml:space="preserve">M2    </v>
          </cell>
          <cell r="D3624" t="str">
            <v>18,22</v>
          </cell>
        </row>
        <row r="3625">
          <cell r="A3625">
            <v>39414</v>
          </cell>
          <cell r="B3625" t="str">
            <v>PLACA / CHAPA DE GESSO ACARTONADO, RESISTENTE AO FOGO (RF), COR ROSA, E = 12,5 MM, 1200 X 1800 MM (L X C)</v>
          </cell>
          <cell r="C3625" t="str">
            <v xml:space="preserve">M2    </v>
          </cell>
          <cell r="D3625" t="str">
            <v>16,32</v>
          </cell>
        </row>
        <row r="3626">
          <cell r="A3626">
            <v>39415</v>
          </cell>
          <cell r="B3626" t="str">
            <v>PLACA / CHAPA DE GESSO ACARTONADO, RESISTENTE AO FOGO (RF), COR ROSA, E = 12,5 MM, 1200 X 2400 MM (L X C)</v>
          </cell>
          <cell r="C3626" t="str">
            <v xml:space="preserve">M2    </v>
          </cell>
          <cell r="D3626" t="str">
            <v>17,29</v>
          </cell>
        </row>
        <row r="3627">
          <cell r="A3627">
            <v>39412</v>
          </cell>
          <cell r="B3627" t="str">
            <v>PLACA / CHAPA DE GESSO ACARTONADO, STANDARD (ST), COR BRANCA, E = 12,5 MM, 1200 X 1800 MM (L X C)</v>
          </cell>
          <cell r="C3627" t="str">
            <v xml:space="preserve">M2    </v>
          </cell>
          <cell r="D3627" t="str">
            <v>12,29</v>
          </cell>
        </row>
        <row r="3628">
          <cell r="A3628">
            <v>39413</v>
          </cell>
          <cell r="B3628" t="str">
            <v>PLACA / CHAPA DE GESSO ACARTONADO, STANDARD (ST), COR BRANCA, E = 12,5 MM, 1200 X 2400 MM (L X C)</v>
          </cell>
          <cell r="C3628" t="str">
            <v xml:space="preserve">M2    </v>
          </cell>
          <cell r="D3628" t="str">
            <v>12,17</v>
          </cell>
        </row>
        <row r="3629">
          <cell r="A3629">
            <v>11062</v>
          </cell>
          <cell r="B3629" t="str">
            <v>PLACA CIMENTICIA LISA E = 10 MM, DE 1,20 X 3,00 M (SEM AMIANTO)</v>
          </cell>
          <cell r="C3629" t="str">
            <v xml:space="preserve">M2    </v>
          </cell>
          <cell r="D3629" t="str">
            <v>82,59</v>
          </cell>
        </row>
        <row r="3630">
          <cell r="A3630">
            <v>11063</v>
          </cell>
          <cell r="B3630" t="str">
            <v>PLACA CIMENTICIA LISA E = 6 MM, DE 1,20 X 3,00 M (SEM AMIANTO)</v>
          </cell>
          <cell r="C3630" t="str">
            <v xml:space="preserve">M2    </v>
          </cell>
          <cell r="D3630" t="str">
            <v>79,96</v>
          </cell>
        </row>
        <row r="3631">
          <cell r="A3631">
            <v>13521</v>
          </cell>
          <cell r="B3631" t="str">
            <v>PLACA DE ACO ESMALTADA PARA  IDENTIFICACAO DE RUA, *45 CM X 20* CM</v>
          </cell>
          <cell r="C3631" t="str">
            <v xml:space="preserve">UN    </v>
          </cell>
          <cell r="D3631" t="str">
            <v>74,25</v>
          </cell>
        </row>
        <row r="3632">
          <cell r="A3632">
            <v>10851</v>
          </cell>
          <cell r="B3632" t="str">
            <v>PLACA DE ACRILICO TRANSPARENTE ADESIVADA PARA SINALIZACAO DE PORTAS, BORDA POLIDA, DE *25 X 8*, E = 6 MM (NAO INCLUI ACESSORIOS PARA FIXACAO)</v>
          </cell>
          <cell r="C3632" t="str">
            <v xml:space="preserve">UN    </v>
          </cell>
          <cell r="D3632" t="str">
            <v>48,94</v>
          </cell>
        </row>
        <row r="3633">
          <cell r="A3633">
            <v>39515</v>
          </cell>
          <cell r="B3633" t="str">
            <v>PLACA DE FIBRA MINERAL PARA FORRO, DE 1250 X 625 MM, E = 15 MM, BORDA RETA, COM PINTURA ANTIMOFO (NAO INCLUI PERFIS)</v>
          </cell>
          <cell r="C3633" t="str">
            <v xml:space="preserve">UN    </v>
          </cell>
          <cell r="D3633" t="str">
            <v>51,40</v>
          </cell>
        </row>
        <row r="3634">
          <cell r="A3634">
            <v>39516</v>
          </cell>
          <cell r="B3634" t="str">
            <v>PLACA DE FIBRA MINERAL PARA FORRO, DE 625 X 625 MM, E = 15 MM, BORDA REBAIXADA PARA PERFIL 24 MM, COM PINTURA ANTIMOFO (NAO INCLUI PERFIS)</v>
          </cell>
          <cell r="C3634" t="str">
            <v xml:space="preserve">UN    </v>
          </cell>
          <cell r="D3634" t="str">
            <v>43,33</v>
          </cell>
        </row>
        <row r="3635">
          <cell r="A3635">
            <v>39514</v>
          </cell>
          <cell r="B3635" t="str">
            <v>PLACA DE FIBRA MINERAL PARA FORRO, DE 625 X 625 MM, E = 15 MM, BORDA RETA, COM PINTURA ANTIMOFO (NAO INCLUI PERFIS)</v>
          </cell>
          <cell r="C3635" t="str">
            <v xml:space="preserve">UN    </v>
          </cell>
          <cell r="D3635" t="str">
            <v>26,96</v>
          </cell>
        </row>
        <row r="3636">
          <cell r="A3636">
            <v>4812</v>
          </cell>
          <cell r="B3636" t="str">
            <v>PLACA DE GESSO PARA FORRO, *60 X 60* CM, ESPESSURA DE 12 MM (SEM COLOCACAO)</v>
          </cell>
          <cell r="C3636" t="str">
            <v xml:space="preserve">M2    </v>
          </cell>
          <cell r="D3636" t="str">
            <v>7,95</v>
          </cell>
        </row>
        <row r="3637">
          <cell r="A3637">
            <v>10849</v>
          </cell>
          <cell r="B3637" t="str">
            <v>PLACA DE INAUGURACAO EM BRONZE *35X 50*CM</v>
          </cell>
          <cell r="C3637" t="str">
            <v xml:space="preserve">UN    </v>
          </cell>
          <cell r="D3637" t="str">
            <v>1.080,01</v>
          </cell>
        </row>
        <row r="3638">
          <cell r="A3638">
            <v>10848</v>
          </cell>
          <cell r="B3638" t="str">
            <v>PLACA DE INAUGURACAO METALICA, *40* CM X *60* CM</v>
          </cell>
          <cell r="C3638" t="str">
            <v xml:space="preserve">UN    </v>
          </cell>
          <cell r="D3638" t="str">
            <v>678,38</v>
          </cell>
        </row>
        <row r="3639">
          <cell r="A3639">
            <v>4813</v>
          </cell>
          <cell r="B3639" t="str">
            <v>PLACA DE OBRA (PARA CONSTRUCAO CIVIL) EM CHAPA GALVANIZADA *N. 22*, ADESIVADA, DE *2,0 X 1,125* M</v>
          </cell>
          <cell r="C3639" t="str">
            <v xml:space="preserve">M2    </v>
          </cell>
          <cell r="D3639" t="str">
            <v>225,00</v>
          </cell>
        </row>
        <row r="3640">
          <cell r="A3640">
            <v>37560</v>
          </cell>
          <cell r="B3640" t="str">
            <v>PLACA DE SINALIZACAO DE SEGURANCA CONTRA INCENDIO - ALERTA, TRIANGULAR, BASE DE *30* CM, EM PVC *2* MM ANTI-CHAMAS (SIMBOLOS, CORES E PICTOGRAMAS CONFORME NBR 16820)</v>
          </cell>
          <cell r="C3640" t="str">
            <v xml:space="preserve">UN    </v>
          </cell>
          <cell r="D3640" t="str">
            <v>34,45</v>
          </cell>
        </row>
        <row r="3641">
          <cell r="A3641">
            <v>37557</v>
          </cell>
          <cell r="B3641" t="str">
            <v>PLACA DE SINALIZACAO DE SEGURANCA CONTRA INCENDIO, FOTOLUMINESCENTE, QUADRADA, *14 X 14* CM, EM PVC *2* MM ANTI-CHAMAS (SIMBOLOS, CORES E PICTOGRAMAS CONFORME NBR 16820)</v>
          </cell>
          <cell r="C3641" t="str">
            <v xml:space="preserve">UN    </v>
          </cell>
          <cell r="D3641" t="str">
            <v>10,46</v>
          </cell>
        </row>
        <row r="3642">
          <cell r="A3642">
            <v>37556</v>
          </cell>
          <cell r="B3642" t="str">
            <v>PLACA DE SINALIZACAO DE SEGURANCA CONTRA INCENDIO, FOTOLUMINESCENTE, QUADRADA, *20 X 20* CM, EM PVC *2* MM ANTI-CHAMAS (SIMBOLOS, CORES E PICTOGRAMAS CONFORME NBR 16820)</v>
          </cell>
          <cell r="C3642" t="str">
            <v xml:space="preserve">UN    </v>
          </cell>
          <cell r="D3642" t="str">
            <v>20,24</v>
          </cell>
        </row>
        <row r="3643">
          <cell r="A3643">
            <v>37559</v>
          </cell>
          <cell r="B3643" t="str">
            <v>PLACA DE SINALIZACAO DE SEGURANCA CONTRA INCENDIO, FOTOLUMINESCENTE, RETANGULAR, *12 X 40* CM, EM PVC *2* MM ANTI-CHAMAS (SIMBOLOS, CORES E PICTOGRAMAS CONFORME NBR 16820)</v>
          </cell>
          <cell r="C3643" t="str">
            <v xml:space="preserve">UN    </v>
          </cell>
          <cell r="D3643" t="str">
            <v>24,83</v>
          </cell>
        </row>
        <row r="3644">
          <cell r="A3644">
            <v>37539</v>
          </cell>
          <cell r="B3644" t="str">
            <v>PLACA DE SINALIZACAO DE SEGURANCA CONTRA INCENDIO, FOTOLUMINESCENTE, RETANGULAR, *13 X 26* CM, EM PVC *2* MM ANTI-CHAMAS (SIMBOLOS, CORES E PICTOGRAMAS CONFORME NBR 16820)</v>
          </cell>
          <cell r="C3644" t="str">
            <v xml:space="preserve">UN    </v>
          </cell>
          <cell r="D3644" t="str">
            <v>17,50</v>
          </cell>
        </row>
        <row r="3645">
          <cell r="A3645">
            <v>37558</v>
          </cell>
          <cell r="B3645" t="str">
            <v>PLACA DE SINALIZACAO DE SEGURANCA CONTRA INCENDIO, FOTOLUMINESCENTE, RETANGULAR, *20 X 40* CM, EM PVC *2* MM ANTI-CHAMAS (SIMBOLOS, CORES E PICTOGRAMAS CONFORME NBR 16820)</v>
          </cell>
          <cell r="C3645" t="str">
            <v xml:space="preserve">UN    </v>
          </cell>
          <cell r="D3645" t="str">
            <v>32,63</v>
          </cell>
        </row>
        <row r="3646">
          <cell r="A3646">
            <v>34723</v>
          </cell>
          <cell r="B3646" t="str">
            <v>PLACA DE SINALIZACAO EM CHAPA DE ACO NUM 16 COM PINTURA REFLETIVA</v>
          </cell>
          <cell r="C3646" t="str">
            <v xml:space="preserve">M2    </v>
          </cell>
          <cell r="D3646" t="str">
            <v>519,75</v>
          </cell>
        </row>
        <row r="3647">
          <cell r="A3647">
            <v>34721</v>
          </cell>
          <cell r="B3647" t="str">
            <v>PLACA DE SINALIZACAO EM CHAPA DE ALUMINIO COM PINTURA REFLETIVA, E = 2 MM</v>
          </cell>
          <cell r="C3647" t="str">
            <v xml:space="preserve">M2    </v>
          </cell>
          <cell r="D3647" t="str">
            <v>648,00</v>
          </cell>
        </row>
        <row r="3648">
          <cell r="A3648">
            <v>4309</v>
          </cell>
          <cell r="B3648" t="str">
            <v>PLACA DE VENTILACAO PARA TELHA DE FIBROCIMENTO CANALETE 49 KALHETA</v>
          </cell>
          <cell r="C3648" t="str">
            <v xml:space="preserve">UN    </v>
          </cell>
          <cell r="D3648" t="str">
            <v>6,46</v>
          </cell>
        </row>
        <row r="3649">
          <cell r="A3649">
            <v>4307</v>
          </cell>
          <cell r="B3649" t="str">
            <v>PLACA DE VENTILACAO PARA TELHA DE FIBROCIMENTO, CANALETE 90 OU KALHETAO</v>
          </cell>
          <cell r="C3649" t="str">
            <v xml:space="preserve">UN    </v>
          </cell>
          <cell r="D3649" t="str">
            <v>11,05</v>
          </cell>
        </row>
        <row r="3650">
          <cell r="A3650">
            <v>10850</v>
          </cell>
          <cell r="B3650" t="str">
            <v>PLACA NUMERACAO RESIDENCIAL EM CHAPA GALVANIZADA ESMALTADA 12 X 18 CM</v>
          </cell>
          <cell r="C3650" t="str">
            <v xml:space="preserve">UN    </v>
          </cell>
          <cell r="D3650" t="str">
            <v>33,75</v>
          </cell>
        </row>
        <row r="3651">
          <cell r="A3651">
            <v>42438</v>
          </cell>
          <cell r="B3651" t="str">
            <v>PLACA ORIENTATIVA SOBRE EXERCÍCIOS, 2,00M X 1,00M, EM TUBO DE ACO CARBONO, PINTURA NO PROCESSO ELETROSTATICO - PARA ACADEMIA AO AR LIVRE / ACADEMIA DA TERCEIRA IDADE - ATI</v>
          </cell>
          <cell r="C3651" t="str">
            <v xml:space="preserve">UN    </v>
          </cell>
          <cell r="D3651" t="str">
            <v>1.789,70</v>
          </cell>
        </row>
        <row r="3652">
          <cell r="A3652">
            <v>4792</v>
          </cell>
          <cell r="B3652" t="str">
            <v>PLACA VINILICA SEMIFLEXIVEL PARA PISOS, E = 3,2 MM, 30 X 30 CM (SEM COLOCACAO)</v>
          </cell>
          <cell r="C3652" t="str">
            <v xml:space="preserve">M2    </v>
          </cell>
          <cell r="D3652" t="str">
            <v>147,19</v>
          </cell>
        </row>
        <row r="3653">
          <cell r="A3653">
            <v>4790</v>
          </cell>
          <cell r="B3653" t="str">
            <v>PLACA VINILICA SEMIFLEXIVEL PARA REVESTIMENTO DE PISOS E PAREDES, E = 2 MM (SEM COLOCACAO)</v>
          </cell>
          <cell r="C3653" t="str">
            <v xml:space="preserve">M2    </v>
          </cell>
          <cell r="D3653" t="str">
            <v>88,50</v>
          </cell>
        </row>
        <row r="3654">
          <cell r="A3654">
            <v>40671</v>
          </cell>
          <cell r="B3654" t="str">
            <v>PLACA/PISO DE CONCRETO POROSO/ PAVIMENTO PERMEAVEL/BLOCO DRENANTE DE CONCRETO, 40 CM X 40 CM, E = 6 CM, COR NATURAL</v>
          </cell>
          <cell r="C3654" t="str">
            <v xml:space="preserve">M2    </v>
          </cell>
          <cell r="D3654" t="str">
            <v>66,02</v>
          </cell>
        </row>
        <row r="3655">
          <cell r="A3655">
            <v>7552</v>
          </cell>
          <cell r="B3655" t="str">
            <v>PLACA/TAMPA CEGA EM LATAO ESCOVADO PARA CONDULETE EM LIGA DE ALUMINIO 4 X 4"</v>
          </cell>
          <cell r="C3655" t="str">
            <v xml:space="preserve">UN    </v>
          </cell>
          <cell r="D3655" t="str">
            <v>24,92</v>
          </cell>
        </row>
        <row r="3656">
          <cell r="A3656">
            <v>4893</v>
          </cell>
          <cell r="B3656" t="str">
            <v>PLUG OU BUJAO DE FERRO GALVANIZADO, DE 1 1/2"</v>
          </cell>
          <cell r="C3656" t="str">
            <v xml:space="preserve">UN    </v>
          </cell>
          <cell r="D3656" t="str">
            <v>11,68</v>
          </cell>
        </row>
        <row r="3657">
          <cell r="A3657">
            <v>4894</v>
          </cell>
          <cell r="B3657" t="str">
            <v>PLUG OU BUJAO DE FERRO GALVANIZADO, DE 1 1/4"</v>
          </cell>
          <cell r="C3657" t="str">
            <v xml:space="preserve">UN    </v>
          </cell>
          <cell r="D3657" t="str">
            <v>10,02</v>
          </cell>
        </row>
        <row r="3658">
          <cell r="A3658">
            <v>4888</v>
          </cell>
          <cell r="B3658" t="str">
            <v>PLUG OU BUJAO DE FERRO GALVANIZADO, DE 1/2"</v>
          </cell>
          <cell r="C3658" t="str">
            <v xml:space="preserve">UN    </v>
          </cell>
          <cell r="D3658" t="str">
            <v>3,41</v>
          </cell>
        </row>
        <row r="3659">
          <cell r="A3659">
            <v>4890</v>
          </cell>
          <cell r="B3659" t="str">
            <v>PLUG OU BUJAO DE FERRO GALVANIZADO, DE 1"</v>
          </cell>
          <cell r="C3659" t="str">
            <v xml:space="preserve">UN    </v>
          </cell>
          <cell r="D3659" t="str">
            <v>6,41</v>
          </cell>
        </row>
        <row r="3660">
          <cell r="A3660">
            <v>12411</v>
          </cell>
          <cell r="B3660" t="str">
            <v>PLUG OU BUJAO DE FERRO GALVANIZADO, DE 2 1/2"</v>
          </cell>
          <cell r="C3660" t="str">
            <v xml:space="preserve">UN    </v>
          </cell>
          <cell r="D3660" t="str">
            <v>34,54</v>
          </cell>
        </row>
        <row r="3661">
          <cell r="A3661">
            <v>4891</v>
          </cell>
          <cell r="B3661" t="str">
            <v>PLUG OU BUJAO DE FERRO GALVANIZADO, DE 2"</v>
          </cell>
          <cell r="C3661" t="str">
            <v xml:space="preserve">UN    </v>
          </cell>
          <cell r="D3661" t="str">
            <v>17,27</v>
          </cell>
        </row>
        <row r="3662">
          <cell r="A3662">
            <v>4889</v>
          </cell>
          <cell r="B3662" t="str">
            <v>PLUG OU BUJAO DE FERRO GALVANIZADO, DE 3/4"</v>
          </cell>
          <cell r="C3662" t="str">
            <v xml:space="preserve">UN    </v>
          </cell>
          <cell r="D3662" t="str">
            <v>4,61</v>
          </cell>
        </row>
        <row r="3663">
          <cell r="A3663">
            <v>4892</v>
          </cell>
          <cell r="B3663" t="str">
            <v>PLUG OU BUJAO DE FERRO GALVANIZADO, DE 3"</v>
          </cell>
          <cell r="C3663" t="str">
            <v xml:space="preserve">UN    </v>
          </cell>
          <cell r="D3663" t="str">
            <v>48,36</v>
          </cell>
        </row>
        <row r="3664">
          <cell r="A3664">
            <v>12412</v>
          </cell>
          <cell r="B3664" t="str">
            <v>PLUG OU BUJAO DE FERRO GALVANIZADO, DE 4"</v>
          </cell>
          <cell r="C3664" t="str">
            <v xml:space="preserve">UN    </v>
          </cell>
          <cell r="D3664" t="str">
            <v>89,89</v>
          </cell>
        </row>
        <row r="3665">
          <cell r="A3665">
            <v>11073</v>
          </cell>
          <cell r="B3665" t="str">
            <v>PLUG PVC P/ ESG PREDIAL  75MM</v>
          </cell>
          <cell r="C3665" t="str">
            <v xml:space="preserve">UN    </v>
          </cell>
          <cell r="D3665" t="str">
            <v>5,35</v>
          </cell>
        </row>
        <row r="3666">
          <cell r="A3666">
            <v>11071</v>
          </cell>
          <cell r="B3666" t="str">
            <v>PLUG PVC P/ ESG PREDIAL 100MM</v>
          </cell>
          <cell r="C3666" t="str">
            <v xml:space="preserve">UN    </v>
          </cell>
          <cell r="D3666" t="str">
            <v>8,67</v>
          </cell>
        </row>
        <row r="3667">
          <cell r="A3667">
            <v>11072</v>
          </cell>
          <cell r="B3667" t="str">
            <v>PLUG PVC P/ ESG PREDIAL 50MM</v>
          </cell>
          <cell r="C3667" t="str">
            <v xml:space="preserve">UN    </v>
          </cell>
          <cell r="D3667" t="str">
            <v>3,03</v>
          </cell>
        </row>
        <row r="3668">
          <cell r="A3668">
            <v>4895</v>
          </cell>
          <cell r="B3668" t="str">
            <v>PLUG PVC ROSCAVEL,  1/2",  AGUA FRIA PREDIAL (NBR 5648)</v>
          </cell>
          <cell r="C3668" t="str">
            <v xml:space="preserve">UN    </v>
          </cell>
          <cell r="D3668" t="str">
            <v>0,56</v>
          </cell>
        </row>
        <row r="3669">
          <cell r="A3669">
            <v>4907</v>
          </cell>
          <cell r="B3669" t="str">
            <v>PLUG PVC,  JE, DN 100 MM, PARA REDE COLETORA ESGOTO (NBR 10569)</v>
          </cell>
          <cell r="C3669" t="str">
            <v xml:space="preserve">UN    </v>
          </cell>
          <cell r="D3669" t="str">
            <v>34,02</v>
          </cell>
        </row>
        <row r="3670">
          <cell r="A3670">
            <v>4902</v>
          </cell>
          <cell r="B3670" t="str">
            <v>PLUG PVC, JE, DN 150 MM, PARA REDE COLETORA ESGOTO (NBR 10569)</v>
          </cell>
          <cell r="C3670" t="str">
            <v xml:space="preserve">UN    </v>
          </cell>
          <cell r="D3670" t="str">
            <v>77,00</v>
          </cell>
        </row>
        <row r="3671">
          <cell r="A3671">
            <v>4908</v>
          </cell>
          <cell r="B3671" t="str">
            <v>PLUG PVC, JE, DN 200 MM, PARA REDE COLETORA ESGOTO (NBR 10569)</v>
          </cell>
          <cell r="C3671" t="str">
            <v xml:space="preserve">UN    </v>
          </cell>
          <cell r="D3671" t="str">
            <v>156,36</v>
          </cell>
        </row>
        <row r="3672">
          <cell r="A3672">
            <v>4909</v>
          </cell>
          <cell r="B3672" t="str">
            <v>PLUG PVC, JE, DN 250 MM, PARA REDE COLETORA ESGOTO (NBR 10569)</v>
          </cell>
          <cell r="C3672" t="str">
            <v xml:space="preserve">UN    </v>
          </cell>
          <cell r="D3672" t="str">
            <v>301,97</v>
          </cell>
        </row>
        <row r="3673">
          <cell r="A3673">
            <v>4903</v>
          </cell>
          <cell r="B3673" t="str">
            <v>PLUG PVC, JE, DN 350 MM, PARA REDE COLETORA ESGOTO (NBR 10569)</v>
          </cell>
          <cell r="C3673" t="str">
            <v xml:space="preserve">UN    </v>
          </cell>
          <cell r="D3673" t="str">
            <v>887,91</v>
          </cell>
        </row>
        <row r="3674">
          <cell r="A3674">
            <v>4897</v>
          </cell>
          <cell r="B3674" t="str">
            <v>PLUG PVC, ROSCAVEL 1", PARA AGUA FRIA PREDIAL</v>
          </cell>
          <cell r="C3674" t="str">
            <v xml:space="preserve">UN    </v>
          </cell>
          <cell r="D3674" t="str">
            <v>2,38</v>
          </cell>
        </row>
        <row r="3675">
          <cell r="A3675">
            <v>4896</v>
          </cell>
          <cell r="B3675" t="str">
            <v>PLUG PVC, ROSCAVEL 3/4", PARA  AGUA FRIA PREDIAL</v>
          </cell>
          <cell r="C3675" t="str">
            <v xml:space="preserve">UN    </v>
          </cell>
          <cell r="D3675" t="str">
            <v>0,85</v>
          </cell>
        </row>
        <row r="3676">
          <cell r="A3676">
            <v>4900</v>
          </cell>
          <cell r="B3676" t="str">
            <v>PLUG PVC, ROSCAVEL, 1 1/2",  AGUA FRIA PREDIAL</v>
          </cell>
          <cell r="C3676" t="str">
            <v xml:space="preserve">UN    </v>
          </cell>
          <cell r="D3676" t="str">
            <v>7,10</v>
          </cell>
        </row>
        <row r="3677">
          <cell r="A3677">
            <v>4898</v>
          </cell>
          <cell r="B3677" t="str">
            <v>PLUG PVC, ROSCAVEL, 1 1/4",  AGUA FRIA PREDIAL</v>
          </cell>
          <cell r="C3677" t="str">
            <v xml:space="preserve">UN    </v>
          </cell>
          <cell r="D3677" t="str">
            <v>2,65</v>
          </cell>
        </row>
        <row r="3678">
          <cell r="A3678">
            <v>4899</v>
          </cell>
          <cell r="B3678" t="str">
            <v>PLUG PVC, ROSCAVEL, 2",  AGUA FRIA PREDIAL</v>
          </cell>
          <cell r="C3678" t="str">
            <v xml:space="preserve">UN    </v>
          </cell>
          <cell r="D3678" t="str">
            <v>9,75</v>
          </cell>
        </row>
        <row r="3679">
          <cell r="A3679">
            <v>11096</v>
          </cell>
          <cell r="B3679" t="str">
            <v>PO DE MARMORE (POSTO PEDREIRA/FORNECEDOR, SEM FRETE)</v>
          </cell>
          <cell r="C3679" t="str">
            <v xml:space="preserve">KG    </v>
          </cell>
          <cell r="D3679" t="str">
            <v>0,46</v>
          </cell>
        </row>
        <row r="3680">
          <cell r="A3680">
            <v>4741</v>
          </cell>
          <cell r="B3680" t="str">
            <v>PO DE PEDRA (POSTO PEDREIRA/FORNECEDOR, SEM FRETE)</v>
          </cell>
          <cell r="C3680" t="str">
            <v xml:space="preserve">M3    </v>
          </cell>
          <cell r="D3680" t="str">
            <v>84,57</v>
          </cell>
        </row>
        <row r="3681">
          <cell r="A3681">
            <v>4752</v>
          </cell>
          <cell r="B3681" t="str">
            <v>POCEIRO / ESCAVADOR DE VALAS E TUBULOES</v>
          </cell>
          <cell r="C3681" t="str">
            <v xml:space="preserve">H     </v>
          </cell>
          <cell r="D3681" t="str">
            <v>12,18</v>
          </cell>
        </row>
        <row r="3682">
          <cell r="A3682">
            <v>41091</v>
          </cell>
          <cell r="B3682" t="str">
            <v>POCEIRO / ESCAVADOR DE VALAS E TUBULOES (MENSALISTA)</v>
          </cell>
          <cell r="C3682" t="str">
            <v xml:space="preserve">MES   </v>
          </cell>
          <cell r="D3682" t="str">
            <v>2.124,02</v>
          </cell>
        </row>
        <row r="3683">
          <cell r="A3683">
            <v>13954</v>
          </cell>
          <cell r="B3683" t="str">
            <v>POLIDORA DE PISO (POLITRIZ) ELETRICA, MOTOR MONOFASICO DE 4 HP, PESO DE 100 KG, DIAMETRO DO TRABALHO DE 450 MM</v>
          </cell>
          <cell r="C3683" t="str">
            <v xml:space="preserve">UN    </v>
          </cell>
          <cell r="D3683" t="str">
            <v>6.438,55</v>
          </cell>
        </row>
        <row r="3684">
          <cell r="A3684">
            <v>3411</v>
          </cell>
          <cell r="B3684" t="str">
            <v>POLIESTIRENO EXPANDIDO/EPS (ISOPOR), PEROLAS, PARA CONCRETO LEVE</v>
          </cell>
          <cell r="C3684" t="str">
            <v xml:space="preserve">KG    </v>
          </cell>
          <cell r="D3684" t="str">
            <v>53,37</v>
          </cell>
        </row>
        <row r="3685">
          <cell r="A3685">
            <v>39995</v>
          </cell>
          <cell r="B3685" t="str">
            <v>POLIESTIRENO EXPANDIDO/EPS (ISOPOR), TIPO 2F, BLOCO</v>
          </cell>
          <cell r="C3685" t="str">
            <v xml:space="preserve">M3    </v>
          </cell>
          <cell r="D3685" t="str">
            <v>410,62</v>
          </cell>
        </row>
        <row r="3686">
          <cell r="A3686">
            <v>11615</v>
          </cell>
          <cell r="B3686" t="str">
            <v>POLIESTIRENO EXPANDIDO/EPS (ISOPOR), TIPO 2F, PLACA, ISOLAMENTO TERMOACUSTICO, E = 10 MM, 1000 X 500 MM</v>
          </cell>
          <cell r="C3686" t="str">
            <v xml:space="preserve">M2    </v>
          </cell>
          <cell r="D3686" t="str">
            <v>3,48</v>
          </cell>
        </row>
        <row r="3687">
          <cell r="A3687">
            <v>3408</v>
          </cell>
          <cell r="B3687" t="str">
            <v>POLIESTIRENO EXPANDIDO/EPS (ISOPOR), TIPO 2F, PLACA, ISOLAMENTO TERMOACUSTICO, E = 20 MM, 1000 X 500 MM</v>
          </cell>
          <cell r="C3687" t="str">
            <v xml:space="preserve">M2    </v>
          </cell>
          <cell r="D3687" t="str">
            <v>9,25</v>
          </cell>
        </row>
        <row r="3688">
          <cell r="A3688">
            <v>3409</v>
          </cell>
          <cell r="B3688" t="str">
            <v>POLIESTIRENO EXPANDIDO/EPS (ISOPOR), TIPO 2F, PLACA, ISOLAMENTO TERMOACUSTICO, E = 50 MM, 1000 X 500 MM</v>
          </cell>
          <cell r="C3688" t="str">
            <v xml:space="preserve">M2    </v>
          </cell>
          <cell r="D3688" t="str">
            <v>23,12</v>
          </cell>
        </row>
        <row r="3689">
          <cell r="A3689">
            <v>11427</v>
          </cell>
          <cell r="B3689" t="str">
            <v>POLVORA NEGRA</v>
          </cell>
          <cell r="C3689" t="str">
            <v xml:space="preserve">KG    </v>
          </cell>
          <cell r="D3689" t="str">
            <v>101,73</v>
          </cell>
        </row>
        <row r="3690">
          <cell r="A3690">
            <v>4491</v>
          </cell>
          <cell r="B3690" t="str">
            <v>PONTALETE *7,5 X 7,5* CM EM PINUS, MISTA OU EQUIVALENTE DA REGIAO - BRUTA</v>
          </cell>
          <cell r="C3690" t="str">
            <v xml:space="preserve">M     </v>
          </cell>
          <cell r="D3690" t="str">
            <v>7,11</v>
          </cell>
        </row>
        <row r="3691">
          <cell r="A3691">
            <v>2745</v>
          </cell>
          <cell r="B3691" t="str">
            <v>PONTALETE ROLIÇO SEM TRATAMENTO, D = 8 A 11 CM, H = 3 M, EM EUCALIPTO OU EQUIVALENTE DA REGIAO - BRUTA (PARA ESCORAMENTO)</v>
          </cell>
          <cell r="C3691" t="str">
            <v xml:space="preserve">M     </v>
          </cell>
          <cell r="D3691" t="str">
            <v>2,42</v>
          </cell>
        </row>
        <row r="3692">
          <cell r="A3692">
            <v>14439</v>
          </cell>
          <cell r="B3692" t="str">
            <v>PONTALETE ROLIÇO SEM TRATAMENTO, D = 8 A 11 CM, H = 6 M, EM EUCALIPTO OU EQUIVALENTE DA REGIAO - BRUTA (PARA ESCORAMENTO)</v>
          </cell>
          <cell r="C3692" t="str">
            <v xml:space="preserve">M     </v>
          </cell>
          <cell r="D3692" t="str">
            <v>3,00</v>
          </cell>
        </row>
        <row r="3693">
          <cell r="A3693">
            <v>26022</v>
          </cell>
          <cell r="B3693" t="str">
            <v>PONTEIRO PARA MARTELO ROMPEDOR, DIAMETRO = *28* MM, COMPRIMENTO = *520* MM, ENCAIXE SEXTAVADO</v>
          </cell>
          <cell r="C3693" t="str">
            <v xml:space="preserve">UN    </v>
          </cell>
          <cell r="D3693" t="str">
            <v>99,80</v>
          </cell>
        </row>
        <row r="3694">
          <cell r="A3694">
            <v>12362</v>
          </cell>
          <cell r="B3694" t="str">
            <v>PORCA OLHAL EM ACO GALVANIZADO, ESPESSURA 16MM, ABERTURA 21MM</v>
          </cell>
          <cell r="C3694" t="str">
            <v xml:space="preserve">UN    </v>
          </cell>
          <cell r="D3694" t="str">
            <v>11,36</v>
          </cell>
        </row>
        <row r="3695">
          <cell r="A3695">
            <v>421</v>
          </cell>
          <cell r="B3695" t="str">
            <v>PORCA OLHAL M 16,  EM ACO GALVANIZADO, DIAMETRO = 16 MM</v>
          </cell>
          <cell r="C3695" t="str">
            <v xml:space="preserve">UN    </v>
          </cell>
          <cell r="D3695" t="str">
            <v>13,33</v>
          </cell>
        </row>
        <row r="3696">
          <cell r="A3696">
            <v>14148</v>
          </cell>
          <cell r="B3696" t="str">
            <v>PORCA UNIAO/JUNCAO ZINCADA SEXTAVADA 1/4 ", CHAVE 7/16 ", COMPRIMENTO = 25 MM</v>
          </cell>
          <cell r="C3696" t="str">
            <v xml:space="preserve">UN    </v>
          </cell>
          <cell r="D3696" t="str">
            <v>0,86</v>
          </cell>
        </row>
        <row r="3697">
          <cell r="A3697">
            <v>4341</v>
          </cell>
          <cell r="B3697" t="str">
            <v>PORCA ZINCADA, QUADRADA, DIAMETRO 3/8"</v>
          </cell>
          <cell r="C3697" t="str">
            <v xml:space="preserve">UN    </v>
          </cell>
          <cell r="D3697" t="str">
            <v>0,61</v>
          </cell>
        </row>
        <row r="3698">
          <cell r="A3698">
            <v>4337</v>
          </cell>
          <cell r="B3698" t="str">
            <v>PORCA ZINCADA, QUADRADA, DIAMETRO 5/8"</v>
          </cell>
          <cell r="C3698" t="str">
            <v xml:space="preserve">UN    </v>
          </cell>
          <cell r="D3698" t="str">
            <v>1,53</v>
          </cell>
        </row>
        <row r="3699">
          <cell r="A3699">
            <v>4339</v>
          </cell>
          <cell r="B3699" t="str">
            <v>PORCA ZINCADA, SEXTAVADA, DIAMETRO 1/2"</v>
          </cell>
          <cell r="C3699" t="str">
            <v xml:space="preserve">UN    </v>
          </cell>
          <cell r="D3699" t="str">
            <v>0,32</v>
          </cell>
        </row>
        <row r="3700">
          <cell r="A3700">
            <v>39997</v>
          </cell>
          <cell r="B3700" t="str">
            <v>PORCA ZINCADA, SEXTAVADA, DIAMETRO 1/4"</v>
          </cell>
          <cell r="C3700" t="str">
            <v xml:space="preserve">UN    </v>
          </cell>
          <cell r="D3700" t="str">
            <v>0,18</v>
          </cell>
        </row>
        <row r="3701">
          <cell r="A3701">
            <v>11971</v>
          </cell>
          <cell r="B3701" t="str">
            <v>PORCA ZINCADA, SEXTAVADA, DIAMETRO 1"</v>
          </cell>
          <cell r="C3701" t="str">
            <v xml:space="preserve">UN    </v>
          </cell>
          <cell r="D3701" t="str">
            <v>2,54</v>
          </cell>
        </row>
        <row r="3702">
          <cell r="A3702">
            <v>4342</v>
          </cell>
          <cell r="B3702" t="str">
            <v>PORCA ZINCADA, SEXTAVADA, DIAMETRO 3/8"</v>
          </cell>
          <cell r="C3702" t="str">
            <v xml:space="preserve">UN    </v>
          </cell>
          <cell r="D3702" t="str">
            <v>0,13</v>
          </cell>
        </row>
        <row r="3703">
          <cell r="A3703">
            <v>4330</v>
          </cell>
          <cell r="B3703" t="str">
            <v>PORCA ZINCADA, SEXTAVADA, DIAMETRO 5/16"</v>
          </cell>
          <cell r="C3703" t="str">
            <v xml:space="preserve">UN    </v>
          </cell>
          <cell r="D3703" t="str">
            <v>0,09</v>
          </cell>
        </row>
        <row r="3704">
          <cell r="A3704">
            <v>4340</v>
          </cell>
          <cell r="B3704" t="str">
            <v>PORCA ZINCADA, SEXTAVADA, DIAMETRO 5/8"</v>
          </cell>
          <cell r="C3704" t="str">
            <v xml:space="preserve">UN    </v>
          </cell>
          <cell r="D3704" t="str">
            <v>0,71</v>
          </cell>
        </row>
        <row r="3705">
          <cell r="A3705">
            <v>5088</v>
          </cell>
          <cell r="B3705" t="str">
            <v>PORTA CADEADO EM ACO GALVANIZADO, COMPRIMENTO DE 3  1/2"</v>
          </cell>
          <cell r="C3705" t="str">
            <v xml:space="preserve">UN    </v>
          </cell>
          <cell r="D3705" t="str">
            <v>6,11</v>
          </cell>
        </row>
        <row r="3706">
          <cell r="A3706">
            <v>11154</v>
          </cell>
          <cell r="B3706" t="str">
            <v>PORTA CORTA-FOGO PARA SAIDA DE EMERGENCIA, COM FECHADURA, VAO LUZ DE 90 X 210 CM, CLASSE P-90 (NBR 11742)</v>
          </cell>
          <cell r="C3706" t="str">
            <v xml:space="preserve">UN    </v>
          </cell>
          <cell r="D3706" t="str">
            <v>771,47</v>
          </cell>
        </row>
        <row r="3707">
          <cell r="A3707">
            <v>4989</v>
          </cell>
          <cell r="B3707" t="str">
            <v>PORTA DE ABRIR / GIRO, DE MADEIRA FOLHA MEDIA (NBR 15930) DE 1000 X 2100 MM, DE 35 MM A 40 MM DE ESPESSURA, NUCLEO SEMI-SOLIDO (SARRAFEADO), CAPA LISA EM HDF, ACABAMENTO EM LAMINADO NATURAL PARA VERNIZ</v>
          </cell>
          <cell r="C3707" t="str">
            <v xml:space="preserve">UN    </v>
          </cell>
          <cell r="D3707" t="str">
            <v>273,34</v>
          </cell>
        </row>
        <row r="3708">
          <cell r="A3708">
            <v>4982</v>
          </cell>
          <cell r="B3708" t="str">
            <v>PORTA DE ABRIR / GIRO, DE MADEIRA FOLHA MEDIA (NBR 15930) DE 1000 X 2100 MM, DE 35 MM A 40 MM DE ESPESSURA, NUCLEO SEMI-SOLIDO (SARRAFEADO), CAPA LISA EM HDF, ACABAMENTO EM PRIMER PARA PINTURA</v>
          </cell>
          <cell r="C3708" t="str">
            <v xml:space="preserve">UN    </v>
          </cell>
          <cell r="D3708" t="str">
            <v>256,38</v>
          </cell>
        </row>
        <row r="3709">
          <cell r="A3709">
            <v>4962</v>
          </cell>
          <cell r="B3709" t="str">
            <v>PORTA DE ABRIR / GIRO, DE MADEIRA FOLHA MEDIA (NBR 15930) DE 700 X 2100 MM, DE 35 MM A 40 MM DE ESPESSURA, NUCLEO SEMI-SOLIDO (SARRAFEADO), CAPA FRISADA EM HDF, ACABAMENTO MELAMINICO EM PADRAO MADEIRA</v>
          </cell>
          <cell r="C3709" t="str">
            <v xml:space="preserve">UN    </v>
          </cell>
          <cell r="D3709" t="str">
            <v>202,19</v>
          </cell>
        </row>
        <row r="3710">
          <cell r="A3710">
            <v>4981</v>
          </cell>
          <cell r="B3710" t="str">
            <v>PORTA DE ABRIR / GIRO, DE MADEIRA FOLHA MEDIA (NBR 15930) DE 700 X 2100 MM, DE 35 MM A 40 MM DE ESPESSURA, NUCLEO SEMI-SOLIDO (SARRAFEADO), CAPA LISA EM HDF, ACABAMENTO EM LAMINADO NATURAL PARA VERNIZ</v>
          </cell>
          <cell r="C3710" t="str">
            <v xml:space="preserve">UN    </v>
          </cell>
          <cell r="D3710" t="str">
            <v>180,00</v>
          </cell>
        </row>
        <row r="3711">
          <cell r="A3711">
            <v>4964</v>
          </cell>
          <cell r="B3711" t="str">
            <v>PORTA DE ABRIR / GIRO, DE MADEIRA FOLHA MEDIA (NBR 15930) DE 800 X 2100 MM, DE 35 MM A 40 MM DE ESPESSURA, NUCLEO SEMI-SOLIDO (SARRAFEADO), CAPA FRISADA EM HDF, ACABAMENTO MELAMINICO EM PADRAO MADEIRA</v>
          </cell>
          <cell r="C3711" t="str">
            <v xml:space="preserve">UN    </v>
          </cell>
          <cell r="D3711" t="str">
            <v>228,35</v>
          </cell>
        </row>
        <row r="3712">
          <cell r="A3712">
            <v>4992</v>
          </cell>
          <cell r="B3712" t="str">
            <v>PORTA DE ABRIR / GIRO, DE MADEIRA FOLHA MEDIA (NBR 15930) DE 800 X 2100 MM, DE 35 MM A 40 MM DE ESPESSURA, NUCLEO SEMI-SOLIDO (SARRAFEADO), CAPA LISA EM HDF, ACABAMENTO EM LAMINADO NATURAL PARA VERNIZ</v>
          </cell>
          <cell r="C3712" t="str">
            <v xml:space="preserve">UN    </v>
          </cell>
          <cell r="D3712" t="str">
            <v>223,06</v>
          </cell>
        </row>
        <row r="3713">
          <cell r="A3713">
            <v>4987</v>
          </cell>
          <cell r="B3713" t="str">
            <v>PORTA DE ABRIR / GIRO, DE MADEIRA FOLHA MEDIA (NBR 15930) DE 900 X 2100 MM, DE 35 MM A 40 MM DE ESPESSURA, NUCLEO SEMI-SOLIDO (SARRAFEADO), CAPA LISA EM HDF, ACABAMENTO EM LAMINADO NATURAL PARA VERNIZ</v>
          </cell>
          <cell r="C3713" t="str">
            <v xml:space="preserve">UN    </v>
          </cell>
          <cell r="D3713" t="str">
            <v>255,19</v>
          </cell>
        </row>
        <row r="3714">
          <cell r="A3714">
            <v>39021</v>
          </cell>
          <cell r="B3714" t="str">
            <v>PORTA DE ABRIR EM ACO COM DIVISAO HORIZONTAL  PARA VIDROS, COM FUNDO ANTICORROSIVO/PRIMER DE PROTECAO, SEM GUARNICAO/ALIZAR/VISTA, VIDROS NAO INCLUSOS, 87 X 210 CM</v>
          </cell>
          <cell r="C3714" t="str">
            <v xml:space="preserve">UN    </v>
          </cell>
          <cell r="D3714" t="str">
            <v>347,00</v>
          </cell>
        </row>
        <row r="3715">
          <cell r="A3715">
            <v>39022</v>
          </cell>
          <cell r="B3715" t="str">
            <v>PORTA DE ABRIR EM ACO TIPO VENEZIANA, COM FUNDO ANTICORROSIVO / PRIMER DE PROTECAO, SEM GUARNICAO/ALIZAR/VISTA, 87 X 210 CM</v>
          </cell>
          <cell r="C3715" t="str">
            <v xml:space="preserve">UN    </v>
          </cell>
          <cell r="D3715" t="str">
            <v>429,14</v>
          </cell>
        </row>
        <row r="3716">
          <cell r="A3716">
            <v>39024</v>
          </cell>
          <cell r="B3716" t="str">
            <v>PORTA DE ABRIR EM ALUMINIO COM DIVISAO HORIZONTAL  PARA VIDROS,  ACABAMENTO ANODIZADO NATURAL, VIDROS INCLUSOS, SEM GUARNICAO/ALIZAR/VISTA , 87 X 210 CM</v>
          </cell>
          <cell r="C3716" t="str">
            <v xml:space="preserve">UN    </v>
          </cell>
          <cell r="D3716" t="str">
            <v>529,28</v>
          </cell>
        </row>
        <row r="3717">
          <cell r="A3717">
            <v>4914</v>
          </cell>
          <cell r="B3717" t="str">
            <v>PORTA DE ABRIR EM ALUMINIO COM LAMBRI HORIZONTAL/LAMINADA, ACABAMENTO ANODIZADO NATURAL, SEM GUARNICAO/ALIZAR/VISTA</v>
          </cell>
          <cell r="C3717" t="str">
            <v xml:space="preserve">M2    </v>
          </cell>
          <cell r="D3717" t="str">
            <v>429,15</v>
          </cell>
        </row>
        <row r="3718">
          <cell r="A3718">
            <v>4917</v>
          </cell>
          <cell r="B3718" t="str">
            <v>PORTA DE ABRIR EM ALUMINIO TIPO VENEZIANA, ACABAMENTO ANODIZADO NATURAL, SEM GUARNICAO/ALIZAR/VISTA</v>
          </cell>
          <cell r="C3718" t="str">
            <v xml:space="preserve">M2    </v>
          </cell>
          <cell r="D3718" t="str">
            <v>296,38</v>
          </cell>
        </row>
        <row r="3719">
          <cell r="A3719">
            <v>39025</v>
          </cell>
          <cell r="B3719" t="str">
            <v>PORTA DE ABRIR EM ALUMINIO TIPO VENEZIANA, ACABAMENTO ANODIZADO NATURAL, SEM GUARNICAO/ALIZAR/VISTA, 87 X 210 CM</v>
          </cell>
          <cell r="C3719" t="str">
            <v xml:space="preserve">UN    </v>
          </cell>
          <cell r="D3719" t="str">
            <v>542,72</v>
          </cell>
        </row>
        <row r="3720">
          <cell r="A3720">
            <v>4930</v>
          </cell>
          <cell r="B3720" t="str">
            <v>PORTA DE ABRIR EM GRADIL COM BARRA CHATA 3 CM X 1/4", COM REQUADRO E GUARNICAO - COMPLETO - ACABAMENTO NATURAL</v>
          </cell>
          <cell r="C3720" t="str">
            <v xml:space="preserve">M2    </v>
          </cell>
          <cell r="D3720" t="str">
            <v>372,93</v>
          </cell>
        </row>
        <row r="3721">
          <cell r="A3721">
            <v>4922</v>
          </cell>
          <cell r="B3721" t="str">
            <v>PORTA DE CORRER EM ALUMINIO, DUAS FOLHAS MOVEIS COM VIDRO, FECHADURA E PUXADOR EMBUTIDO, ACABAMENTO ANODIZADO NATURAL, SEM GUARNICAO/ALIZAR/VISTA</v>
          </cell>
          <cell r="C3721" t="str">
            <v xml:space="preserve">M2    </v>
          </cell>
          <cell r="D3721" t="str">
            <v>274,92</v>
          </cell>
        </row>
        <row r="3722">
          <cell r="A3722">
            <v>4911</v>
          </cell>
          <cell r="B3722" t="str">
            <v>PORTA DE ENROLAR MANUAL COMPLETA, ARTICULADA RAIADA LARGA, EM ACO GALVANIZADO NATURAL, CHAPA NUMERO 24 (SEM INSTALACAO)</v>
          </cell>
          <cell r="C3722" t="str">
            <v xml:space="preserve">M2    </v>
          </cell>
          <cell r="D3722" t="str">
            <v>270,48</v>
          </cell>
        </row>
        <row r="3723">
          <cell r="A3723">
            <v>37518</v>
          </cell>
          <cell r="B3723" t="str">
            <v>PORTA DE ENROLAR MANUAL COMPLETA, PERFIL MEIA CANA CEGA, EM ACO GALVANIZADO COM PINTURA ELETROSTATICA, CHAPA NUMERO 24 " (SEM INSTALACAO)</v>
          </cell>
          <cell r="C3723" t="str">
            <v xml:space="preserve">M2    </v>
          </cell>
          <cell r="D3723" t="str">
            <v>439,53</v>
          </cell>
        </row>
        <row r="3724">
          <cell r="A3724">
            <v>4910</v>
          </cell>
          <cell r="B3724" t="str">
            <v>PORTA DE ENROLAR MANUAL COMPLETA, PERFIL MEIA CANA CEGA, EM ACO GALVANIZADO NATURAL, CHAPA NUMERO 24 (SEM INSTALACAO)</v>
          </cell>
          <cell r="C3724" t="str">
            <v xml:space="preserve">M2    </v>
          </cell>
          <cell r="D3724" t="str">
            <v>370,53</v>
          </cell>
        </row>
        <row r="3725">
          <cell r="A3725">
            <v>4943</v>
          </cell>
          <cell r="B3725" t="str">
            <v>PORTA DE ENROLAR MANUAL COMPLETA, PERFIL MEIA CANA VAZADA TIJOLINHO, EM ACO GALVANIZADO NATURAL, CHAPA NUMERO 24 (SEM INSTALACAO)</v>
          </cell>
          <cell r="C3725" t="str">
            <v xml:space="preserve">M2    </v>
          </cell>
          <cell r="D3725" t="str">
            <v>551,99</v>
          </cell>
        </row>
        <row r="3726">
          <cell r="A3726">
            <v>5002</v>
          </cell>
          <cell r="B3726" t="str">
            <v>PORTA DE MADEIRA QUADRICULADA PARA VIDRO, DE CORRER (EUCALIPTO OU EQUIVALENTE REGIONAL), E = *3,5* CM</v>
          </cell>
          <cell r="C3726" t="str">
            <v xml:space="preserve">M2    </v>
          </cell>
          <cell r="D3726" t="str">
            <v>324,22</v>
          </cell>
        </row>
        <row r="3727">
          <cell r="A3727">
            <v>4977</v>
          </cell>
          <cell r="B3727" t="str">
            <v>PORTA DE MADEIRA TIPO VENEZIANA (EUCALIPTO OU EQUIVALENTE REGIONAL), E = *3,5* CM</v>
          </cell>
          <cell r="C3727" t="str">
            <v xml:space="preserve">M2    </v>
          </cell>
          <cell r="D3727" t="str">
            <v>218,86</v>
          </cell>
        </row>
        <row r="3728">
          <cell r="A3728">
            <v>5028</v>
          </cell>
          <cell r="B3728" t="str">
            <v>PORTA DE MADEIRA-DE-LEI QUADRICULADA PARA VIDRO, DE CORRER (ANGELIM OU EQUIVALENTE REGIONAL), E = *3,5* CM</v>
          </cell>
          <cell r="C3728" t="str">
            <v xml:space="preserve">M2    </v>
          </cell>
          <cell r="D3728" t="str">
            <v>535,52</v>
          </cell>
        </row>
        <row r="3729">
          <cell r="A3729">
            <v>4998</v>
          </cell>
          <cell r="B3729" t="str">
            <v>PORTA DE MADEIRA-DE-LEI TIPO MEXICANA SEM EMENDA (ANGELIM OU EQUIVALENTE REGIONAL), E = *3,5* CM</v>
          </cell>
          <cell r="C3729" t="str">
            <v xml:space="preserve">M2    </v>
          </cell>
          <cell r="D3729" t="str">
            <v>444,76</v>
          </cell>
        </row>
        <row r="3730">
          <cell r="A3730">
            <v>4969</v>
          </cell>
          <cell r="B3730" t="str">
            <v>PORTA DE MADEIRA-DE-LEI TIPO VENEZIANA (ANGELIM OU EQUIVALENTE REGIONAL), E = *3,5* CM</v>
          </cell>
          <cell r="C3730" t="str">
            <v xml:space="preserve">M2    </v>
          </cell>
          <cell r="D3730" t="str">
            <v>309,54</v>
          </cell>
        </row>
        <row r="3731">
          <cell r="A3731">
            <v>11364</v>
          </cell>
          <cell r="B3731" t="str">
            <v>PORTA DE MADEIRA, FOLHA LEVE (NBR 15930) DE 600 X 2100 MM, DE 35 MM A 40 MM DE ESPESSURA, NUCLEO COLMEIA, CAPA LISA EM HDF, ACABAMENTO EM PRIMER PARA PINTURA</v>
          </cell>
          <cell r="C3731" t="str">
            <v xml:space="preserve">UN    </v>
          </cell>
          <cell r="D3731" t="str">
            <v>154,63</v>
          </cell>
        </row>
        <row r="3732">
          <cell r="A3732">
            <v>11365</v>
          </cell>
          <cell r="B3732" t="str">
            <v>PORTA DE MADEIRA, FOLHA LEVE (NBR 15930) DE 700 X 2100 MM, DE 35 MM A 40 MM DE ESPESSURA, NUCLEO COLMEIA, CAPA LISA EM HDF, ACABAMENTO EM PRIMER PARA PINTURA</v>
          </cell>
          <cell r="C3732" t="str">
            <v xml:space="preserve">UN    </v>
          </cell>
          <cell r="D3732" t="str">
            <v>160,47</v>
          </cell>
        </row>
        <row r="3733">
          <cell r="A3733">
            <v>11366</v>
          </cell>
          <cell r="B3733" t="str">
            <v>PORTA DE MADEIRA, FOLHA LEVE (NBR 15930) DE 800 X 2100 MM, DE 35 MM A 40 MM DE ESPESSURA, NUCLEO COLMEIA, CAPA LISA EM HDF, ACABAMENTO EM PRIMER PARA PINTURA</v>
          </cell>
          <cell r="C3733" t="str">
            <v xml:space="preserve">UN    </v>
          </cell>
          <cell r="D3733" t="str">
            <v>170,58</v>
          </cell>
        </row>
        <row r="3734">
          <cell r="A3734">
            <v>43777</v>
          </cell>
          <cell r="B3734" t="str">
            <v>PORTA DE MADEIRA, FOLHA LEVE (NBR 15930), DE 600 X 2100 MM, E = 35 MM, NUCLEO COLMEIA, CAPA LISA EM HDF, ACABAMENTO MELAMINICO EM PADRAO MADEIRA</v>
          </cell>
          <cell r="C3734" t="str">
            <v xml:space="preserve">UN    </v>
          </cell>
          <cell r="D3734" t="str">
            <v>200,37</v>
          </cell>
        </row>
        <row r="3735">
          <cell r="A3735">
            <v>20322</v>
          </cell>
          <cell r="B3735" t="str">
            <v>PORTA DE MADEIRA, FOLHA MEDIA (NBR 15930) DE 600 X 2100 MM, DE 35 MM A 40 MM DE ESPESSURA, NUCLEO SEMI-SOLIDO (SARRAFEADO), CAPA FRISADA EM HDF, ACABAMENTO MELAMINICO EM PADRAO MADEIRA</v>
          </cell>
          <cell r="C3735" t="str">
            <v xml:space="preserve">UN    </v>
          </cell>
          <cell r="D3735" t="str">
            <v>186,01</v>
          </cell>
        </row>
        <row r="3736">
          <cell r="A3736">
            <v>10553</v>
          </cell>
          <cell r="B3736" t="str">
            <v>PORTA DE MADEIRA, FOLHA MEDIA (NBR 15930) DE 600 X 2100 MM, DE 35 MM A 40 MM DE ESPESSURA, NUCLEO SEMI-SOLIDO (SARRAFEADO), CAPA LISA EM HDF, ACABAMENTO EM PRIMER PARA PINTURA</v>
          </cell>
          <cell r="C3736" t="str">
            <v xml:space="preserve">UN    </v>
          </cell>
          <cell r="D3736" t="str">
            <v>168,89</v>
          </cell>
        </row>
        <row r="3737">
          <cell r="A3737">
            <v>5020</v>
          </cell>
          <cell r="B3737" t="str">
            <v>PORTA DE MADEIRA, FOLHA MEDIA (NBR 15930) DE 600 X 2100 MM, DE 35 MM A 40 MM DE ESPESSURA, NUCLEO SEMI-SOLIDO (SARRAFEADO), CAPA LISA EM HDF, ACABAMENTO LAMINADO NATURAL PARA VERNIZ</v>
          </cell>
          <cell r="C3737" t="str">
            <v xml:space="preserve">UN    </v>
          </cell>
          <cell r="D3737" t="str">
            <v>178,07</v>
          </cell>
        </row>
        <row r="3738">
          <cell r="A3738">
            <v>10554</v>
          </cell>
          <cell r="B3738" t="str">
            <v>PORTA DE MADEIRA, FOLHA MEDIA (NBR 15930) DE 700 X 2100 MM, DE 35 MM A 40 MM DE ESPESSURA, NUCLEO SEMI-SOLIDO (SARRAFEADO), CAPA LISA EM HDF, ACABAMENTO EM PRIMER PARA PINTURA</v>
          </cell>
          <cell r="C3738" t="str">
            <v xml:space="preserve">UN    </v>
          </cell>
          <cell r="D3738" t="str">
            <v>170,39</v>
          </cell>
        </row>
        <row r="3739">
          <cell r="A3739">
            <v>10555</v>
          </cell>
          <cell r="B3739" t="str">
            <v>PORTA DE MADEIRA, FOLHA MEDIA (NBR 15930) DE 800 X 2100 MM, DE 35 MM A 40 MM DE ESPESSURA, NUCLEO SEMI-SOLIDO (SARRAFEADO), CAPA LISA EM HDF, ACABAMENTO EM PRIMER PARA PINTURA</v>
          </cell>
          <cell r="C3739" t="str">
            <v xml:space="preserve">UN    </v>
          </cell>
          <cell r="D3739" t="str">
            <v>185,82</v>
          </cell>
        </row>
        <row r="3740">
          <cell r="A3740">
            <v>10556</v>
          </cell>
          <cell r="B3740" t="str">
            <v>PORTA DE MADEIRA, FOLHA MEDIA (NBR 15930) DE 900 X 2100 MM, DE 35 MM A 40 MM DE ESPESSURA, NUCLEO SEMI-SOLIDO (SARRAFEADO), CAPA LISA EM HDF, ACABAMENTO EM PRIMER PARA PINTURA</v>
          </cell>
          <cell r="C3740" t="str">
            <v xml:space="preserve">UN    </v>
          </cell>
          <cell r="D3740" t="str">
            <v>247,06</v>
          </cell>
        </row>
        <row r="3741">
          <cell r="A3741">
            <v>39502</v>
          </cell>
          <cell r="B3741" t="str">
            <v>PORTA DE MADEIRA, FOLHA PESADA (NBR 15930) DE 800 X 2100 MM, DE 40 MM A 45 MM DE ESPESSURA, NUCLEO SOLIDO, CAPA LISA EM HDF, ACABAMENTO EM LAMINADO NATURAL PARA VERNIZ</v>
          </cell>
          <cell r="C3741" t="str">
            <v xml:space="preserve">UN    </v>
          </cell>
          <cell r="D3741" t="str">
            <v>346,94</v>
          </cell>
        </row>
        <row r="3742">
          <cell r="A3742">
            <v>39504</v>
          </cell>
          <cell r="B3742" t="str">
            <v>PORTA DE MADEIRA, FOLHA PESADA (NBR 15930) DE 800 X 2100 MM, DE 40 MM A 45 MM DE ESPESSURA, NUCLEO SOLIDO, CAPA LISA EM HDF, ACABAMENTO EM PRIMER PARA PINTURA</v>
          </cell>
          <cell r="C3742" t="str">
            <v xml:space="preserve">UN    </v>
          </cell>
          <cell r="D3742" t="str">
            <v>383,65</v>
          </cell>
        </row>
        <row r="3743">
          <cell r="A3743">
            <v>39503</v>
          </cell>
          <cell r="B3743" t="str">
            <v>PORTA DE MADEIRA, FOLHA PESADA (NBR 15930) DE 900 X 2100 MM, DE 40 MM A 45 MM DE ESPESSURA, NUCLEO SOLIDO, CAPA LISA EM HDF, ACABAMENTO EM LAMINADO NATURAL PARA VERNIZ</v>
          </cell>
          <cell r="C3743" t="str">
            <v xml:space="preserve">UN    </v>
          </cell>
          <cell r="D3743" t="str">
            <v>403,78</v>
          </cell>
        </row>
        <row r="3744">
          <cell r="A3744">
            <v>39505</v>
          </cell>
          <cell r="B3744" t="str">
            <v>PORTA DE MADEIRA, FOLHA PESADA (NBR 15930) DE 900 X 2100 MM, DE 40 MM A 45 MM DE ESPESSURA, NUCLEO SOLIDO, CAPA LISA EM HDF, ACABAMENTO EM PRIMER PARA PINTURA</v>
          </cell>
          <cell r="C3744" t="str">
            <v xml:space="preserve">UN    </v>
          </cell>
          <cell r="D3744" t="str">
            <v>435,13</v>
          </cell>
        </row>
        <row r="3745">
          <cell r="A3745">
            <v>25969</v>
          </cell>
          <cell r="B3745" t="str">
            <v>PORTA DENTE PARA FRESADORA</v>
          </cell>
          <cell r="C3745" t="str">
            <v xml:space="preserve">UN    </v>
          </cell>
          <cell r="D3745" t="str">
            <v>360,15</v>
          </cell>
        </row>
        <row r="3746">
          <cell r="A3746">
            <v>4944</v>
          </cell>
          <cell r="B3746" t="str">
            <v>PORTA GRADE DE ENROLAR MANUAL COMPLETA, PERFIL TUBULAR TIJOLINHO 3/4 ", EM ACO GALVANIZADO NATURAL (SEM INSTALACAO)</v>
          </cell>
          <cell r="C3746" t="str">
            <v xml:space="preserve">M2    </v>
          </cell>
          <cell r="D3746" t="str">
            <v>825,23</v>
          </cell>
        </row>
        <row r="3747">
          <cell r="A3747">
            <v>21102</v>
          </cell>
          <cell r="B3747" t="str">
            <v>PORTA TOALHA BANHO EM METAL CROMADO, TIPO BARRA</v>
          </cell>
          <cell r="C3747" t="str">
            <v xml:space="preserve">UN    </v>
          </cell>
          <cell r="D3747" t="str">
            <v>33,31</v>
          </cell>
        </row>
        <row r="3748">
          <cell r="A3748">
            <v>21101</v>
          </cell>
          <cell r="B3748" t="str">
            <v>PORTA TOALHA ROSTO EM METAL CROMADO, TIPO ARGOLA</v>
          </cell>
          <cell r="C3748" t="str">
            <v xml:space="preserve">UN    </v>
          </cell>
          <cell r="D3748" t="str">
            <v>21,39</v>
          </cell>
        </row>
        <row r="3749">
          <cell r="A3749">
            <v>34713</v>
          </cell>
          <cell r="B3749" t="str">
            <v>PORTA VIDRO TEMPERADO INCOLOR, 2 FOLHAS DE CORRER, E = 10 MM (SEM FERRAGENS E SEM COLOCACAO)</v>
          </cell>
          <cell r="C3749" t="str">
            <v xml:space="preserve">M2    </v>
          </cell>
          <cell r="D3749" t="str">
            <v>377,30</v>
          </cell>
        </row>
        <row r="3750">
          <cell r="A3750">
            <v>4947</v>
          </cell>
          <cell r="B3750" t="str">
            <v>PORTAO BASCULANTE MANUAL EM ACO GALVANIZADO NATURAL, TIPO LAMBRIL COM REQUADRO/BATENTE, CHAPA NUMERO 26, INCLUI FECHADURA (SEM INSTALACAO)</v>
          </cell>
          <cell r="C3750" t="str">
            <v xml:space="preserve">M2    </v>
          </cell>
          <cell r="D3750" t="str">
            <v>479,24</v>
          </cell>
        </row>
        <row r="3751">
          <cell r="A3751">
            <v>37563</v>
          </cell>
          <cell r="B3751" t="str">
            <v>PORTAO BASCULANTE, MANUAL, EM CHAPA TIPO LAMBRIL QUADRADO, COM REQUADRO, ACABAMENTO NATURAL</v>
          </cell>
          <cell r="C3751" t="str">
            <v xml:space="preserve">M2    </v>
          </cell>
          <cell r="D3751" t="str">
            <v>367,98</v>
          </cell>
        </row>
        <row r="3752">
          <cell r="A3752">
            <v>4948</v>
          </cell>
          <cell r="B3752" t="str">
            <v>PORTAO DE ABRIR EM GRADIL DE METALON REDONDO DE 3/4"  VERTICAL, COM REQUADRO, ACABAMENTO NATURAL - COMPLETO</v>
          </cell>
          <cell r="C3752" t="str">
            <v xml:space="preserve">M2    </v>
          </cell>
          <cell r="D3752" t="str">
            <v>333,96</v>
          </cell>
        </row>
        <row r="3753">
          <cell r="A3753">
            <v>37561</v>
          </cell>
          <cell r="B3753" t="str">
            <v>PORTAO DE CORRER EM CHAPA TIPO PAINEL LAMBRIL QUADRADO, COM PORTA SOCIAL COMPLETA INCLUIDA, COM REQUADRO, ACABAMENTO NATURAL, COM TRILHOS E ROLDANAS</v>
          </cell>
          <cell r="C3753" t="str">
            <v xml:space="preserve">M2    </v>
          </cell>
          <cell r="D3753" t="str">
            <v>686,92</v>
          </cell>
        </row>
        <row r="3754">
          <cell r="A3754">
            <v>37562</v>
          </cell>
          <cell r="B3754" t="str">
            <v>PORTAO DE CORRER EM GRADIL FIXO DE BARRA DE FERRO CHATA DE 3 X 1/4" NA VERTICAL, SEM REQUADRO, ACABAMENTO NATURAL, COM TRILHOS E ROLDANAS</v>
          </cell>
          <cell r="C3754" t="str">
            <v xml:space="preserve">M2    </v>
          </cell>
          <cell r="D3754" t="str">
            <v>440,59</v>
          </cell>
        </row>
        <row r="3755">
          <cell r="A3755">
            <v>14164</v>
          </cell>
          <cell r="B3755" t="str">
            <v>POSTE CONICO CONTINUO EM ACO GALVANIZADO, CURVO, BRACO DUPLO, ENGASTADO,  H = 9 M, DIAMETRO INFERIOR = *135* MM</v>
          </cell>
          <cell r="C3755" t="str">
            <v xml:space="preserve">UN    </v>
          </cell>
          <cell r="D3755" t="str">
            <v>1.970,01</v>
          </cell>
        </row>
        <row r="3756">
          <cell r="A3756">
            <v>14163</v>
          </cell>
          <cell r="B3756" t="str">
            <v>POSTE CONICO CONTINUO EM ACO GALVANIZADO, CURVO, BRACO DUPLO, FLANGEADO,  H = 9 M, DIAMETRO INFERIOR = *135* MM</v>
          </cell>
          <cell r="C3756" t="str">
            <v xml:space="preserve">UN    </v>
          </cell>
          <cell r="D3756" t="str">
            <v>2.239,05</v>
          </cell>
        </row>
        <row r="3757">
          <cell r="A3757">
            <v>5051</v>
          </cell>
          <cell r="B3757" t="str">
            <v>POSTE CONICO CONTINUO EM ACO GALVANIZADO, CURVO, BRACO SIMPLES, ENGASTADO,  H = 9 M, DIAMETRO INFERIOR = *135* MM</v>
          </cell>
          <cell r="C3757" t="str">
            <v xml:space="preserve">UN    </v>
          </cell>
          <cell r="D3757" t="str">
            <v>1.904,28</v>
          </cell>
        </row>
        <row r="3758">
          <cell r="A3758">
            <v>14162</v>
          </cell>
          <cell r="B3758" t="str">
            <v>POSTE CONICO CONTINUO EM ACO GALVANIZADO, CURVO, BRACO SIMPLES, FLANGEADO,  H = 9 M, DIAMETRO INFERIOR = *135* MM</v>
          </cell>
          <cell r="C3758" t="str">
            <v xml:space="preserve">UN    </v>
          </cell>
          <cell r="D3758" t="str">
            <v>1.901,52</v>
          </cell>
        </row>
        <row r="3759">
          <cell r="A3759">
            <v>5052</v>
          </cell>
          <cell r="B3759" t="str">
            <v>POSTE CONICO CONTINUO EM ACO GALVANIZADO, CURVO, BRACO SIMPLES, FLANGEADO, H = 7 M, DIAMETRO INFERIOR = *125* MM</v>
          </cell>
          <cell r="C3759" t="str">
            <v xml:space="preserve">UN    </v>
          </cell>
          <cell r="D3759" t="str">
            <v>1.418,80</v>
          </cell>
        </row>
        <row r="3760">
          <cell r="A3760">
            <v>14166</v>
          </cell>
          <cell r="B3760" t="str">
            <v>POSTE CONICO CONTINUO EM ACO GALVANIZADO, RETO, ENGASTADO,  H = 7 M, DIAMETRO INFERIOR = *125* MM</v>
          </cell>
          <cell r="C3760" t="str">
            <v xml:space="preserve">UN    </v>
          </cell>
          <cell r="D3760" t="str">
            <v>1.436,81</v>
          </cell>
        </row>
        <row r="3761">
          <cell r="A3761">
            <v>14165</v>
          </cell>
          <cell r="B3761" t="str">
            <v>POSTE CONICO CONTINUO EM ACO GALVANIZADO, RETO, ENGASTADO,  H = 9 M, DIAMETRO INFERIOR = *145* MM</v>
          </cell>
          <cell r="C3761" t="str">
            <v xml:space="preserve">UN    </v>
          </cell>
          <cell r="D3761" t="str">
            <v>1.990,51</v>
          </cell>
        </row>
        <row r="3762">
          <cell r="A3762">
            <v>5050</v>
          </cell>
          <cell r="B3762" t="str">
            <v>POSTE CONICO CONTINUO EM ACO GALVANIZADO, RETO, FLANGEADO,  H = 3 M, DIAMETRO INFERIOR = *95* MM</v>
          </cell>
          <cell r="C3762" t="str">
            <v xml:space="preserve">UN    </v>
          </cell>
          <cell r="D3762" t="str">
            <v>489,91</v>
          </cell>
        </row>
        <row r="3763">
          <cell r="A3763">
            <v>12366</v>
          </cell>
          <cell r="B3763" t="str">
            <v>POSTE DE CONCRETO CIRCULAR, 150 KG, H = 10 M (NBR 8451)</v>
          </cell>
          <cell r="C3763" t="str">
            <v xml:space="preserve">UN    </v>
          </cell>
          <cell r="D3763" t="str">
            <v>789,01</v>
          </cell>
        </row>
        <row r="3764">
          <cell r="A3764">
            <v>5045</v>
          </cell>
          <cell r="B3764" t="str">
            <v>POSTE DE CONCRETO CIRCULAR, 200 KG, H = 11 M (NBR 8451)</v>
          </cell>
          <cell r="C3764" t="str">
            <v xml:space="preserve">UN    </v>
          </cell>
          <cell r="D3764" t="str">
            <v>1.098,73</v>
          </cell>
        </row>
        <row r="3765">
          <cell r="A3765">
            <v>5044</v>
          </cell>
          <cell r="B3765" t="str">
            <v>POSTE DE CONCRETO CIRCULAR, 200 KG, H = 9 M (NBR 8451)</v>
          </cell>
          <cell r="C3765" t="str">
            <v xml:space="preserve">UN    </v>
          </cell>
          <cell r="D3765" t="str">
            <v>775,17</v>
          </cell>
        </row>
        <row r="3766">
          <cell r="A3766">
            <v>5055</v>
          </cell>
          <cell r="B3766" t="str">
            <v>POSTE DE CONCRETO CIRCULAR, 300 KG, H = 11 M (NBR 8451)</v>
          </cell>
          <cell r="C3766" t="str">
            <v xml:space="preserve">UN    </v>
          </cell>
          <cell r="D3766" t="str">
            <v>1.102,08</v>
          </cell>
        </row>
        <row r="3767">
          <cell r="A3767">
            <v>5053</v>
          </cell>
          <cell r="B3767" t="str">
            <v>POSTE DE CONCRETO CIRCULAR, 300 KG, H = 9 M (NBR 8451)</v>
          </cell>
          <cell r="C3767" t="str">
            <v xml:space="preserve">UN    </v>
          </cell>
          <cell r="D3767" t="str">
            <v>857,79</v>
          </cell>
        </row>
        <row r="3768">
          <cell r="A3768">
            <v>5035</v>
          </cell>
          <cell r="B3768" t="str">
            <v>POSTE DE CONCRETO CIRCULAR, 400 KG, H = 11 M (NBR 8451)</v>
          </cell>
          <cell r="C3768" t="str">
            <v xml:space="preserve">UN    </v>
          </cell>
          <cell r="D3768" t="str">
            <v>1.402,46</v>
          </cell>
        </row>
        <row r="3769">
          <cell r="A3769">
            <v>5036</v>
          </cell>
          <cell r="B3769" t="str">
            <v>POSTE DE CONCRETO CIRCULAR, 400 KG, H = 14 M (NBR 8451)</v>
          </cell>
          <cell r="C3769" t="str">
            <v xml:space="preserve">UN    </v>
          </cell>
          <cell r="D3769" t="str">
            <v>2.341,17</v>
          </cell>
        </row>
        <row r="3770">
          <cell r="A3770">
            <v>5059</v>
          </cell>
          <cell r="B3770" t="str">
            <v>POSTE DE CONCRETO CIRCULAR, 400 KG, H = 9 M (NBR 8451)</v>
          </cell>
          <cell r="C3770" t="str">
            <v xml:space="preserve">UN    </v>
          </cell>
          <cell r="D3770" t="str">
            <v>1.096,85</v>
          </cell>
        </row>
        <row r="3771">
          <cell r="A3771">
            <v>5057</v>
          </cell>
          <cell r="B3771" t="str">
            <v>POSTE DE CONCRETO DUPLO T, TIPO B, 300 KG, H = 10 M (NBR 8451)</v>
          </cell>
          <cell r="C3771" t="str">
            <v xml:space="preserve">UN    </v>
          </cell>
          <cell r="D3771" t="str">
            <v>943,20</v>
          </cell>
        </row>
        <row r="3772">
          <cell r="A3772">
            <v>5033</v>
          </cell>
          <cell r="B3772" t="str">
            <v>POSTE DE CONCRETO DUPLO T, TIPO B, 300 KG, H = 9 M (NBR 8451)</v>
          </cell>
          <cell r="C3772" t="str">
            <v xml:space="preserve">UN    </v>
          </cell>
          <cell r="D3772" t="str">
            <v>783,00</v>
          </cell>
        </row>
        <row r="3773">
          <cell r="A3773">
            <v>5038</v>
          </cell>
          <cell r="B3773" t="str">
            <v>POSTE DE CONCRETO DUPLO T, TIPO D, 200 KG, H = 9 M (NBR 8451)</v>
          </cell>
          <cell r="C3773" t="str">
            <v xml:space="preserve">UN    </v>
          </cell>
          <cell r="D3773" t="str">
            <v>638,14</v>
          </cell>
        </row>
        <row r="3774">
          <cell r="A3774">
            <v>12372</v>
          </cell>
          <cell r="B3774" t="str">
            <v>POSTE DE CONCRETO DUPLO T, 200 KG, H = 11 M (NBR 8451)</v>
          </cell>
          <cell r="C3774" t="str">
            <v xml:space="preserve">UN    </v>
          </cell>
          <cell r="D3774" t="str">
            <v>840,94</v>
          </cell>
        </row>
        <row r="3775">
          <cell r="A3775">
            <v>13339</v>
          </cell>
          <cell r="B3775" t="str">
            <v>POSTE DE CONCRETO DUPLO T, 300 KG, H = 12 M (NBR 8451)</v>
          </cell>
          <cell r="C3775" t="str">
            <v xml:space="preserve">UN    </v>
          </cell>
          <cell r="D3775" t="str">
            <v>1.250,15</v>
          </cell>
        </row>
        <row r="3776">
          <cell r="A3776">
            <v>12373</v>
          </cell>
          <cell r="B3776" t="str">
            <v>POSTE DE CONCRETO DUPLO T, 400 KG,H = 12 M (NBR 8451)</v>
          </cell>
          <cell r="C3776" t="str">
            <v xml:space="preserve">UN    </v>
          </cell>
          <cell r="D3776" t="str">
            <v>1.309,17</v>
          </cell>
        </row>
        <row r="3777">
          <cell r="A3777">
            <v>12388</v>
          </cell>
          <cell r="B3777" t="str">
            <v>POSTE DECORATIVO PARA JARDIM EM ACO TUBULAR, SEM LUMINARIA, H = *2,5* M</v>
          </cell>
          <cell r="C3777" t="str">
            <v xml:space="preserve">UN    </v>
          </cell>
          <cell r="D3777" t="str">
            <v>289,99</v>
          </cell>
        </row>
        <row r="3778">
          <cell r="A3778">
            <v>34695</v>
          </cell>
          <cell r="B3778" t="str">
            <v>POSTE PADRAO SUBTERRANEO 100 A, H = 2,5 M</v>
          </cell>
          <cell r="C3778" t="str">
            <v xml:space="preserve">UN    </v>
          </cell>
          <cell r="D3778" t="str">
            <v>900,45</v>
          </cell>
        </row>
        <row r="3779">
          <cell r="A3779">
            <v>34692</v>
          </cell>
          <cell r="B3779" t="str">
            <v>POSTE PADRAO SUBTERRANEO 200 A, H = 2,5 M</v>
          </cell>
          <cell r="C3779" t="str">
            <v xml:space="preserve">UN    </v>
          </cell>
          <cell r="D3779" t="str">
            <v>2.161,08</v>
          </cell>
        </row>
        <row r="3780">
          <cell r="A3780">
            <v>2731</v>
          </cell>
          <cell r="B3780" t="str">
            <v>POSTE ROLICO DE MADEIRA TRATADA, D = 20 A 25 CM, H = 12,00 M, EM EUCALIPTO OU EQUIVALENTE DA REGIAO</v>
          </cell>
          <cell r="C3780" t="str">
            <v xml:space="preserve">M     </v>
          </cell>
          <cell r="D3780" t="str">
            <v>69,25</v>
          </cell>
        </row>
        <row r="3781">
          <cell r="A3781">
            <v>26028</v>
          </cell>
          <cell r="B3781" t="str">
            <v>POZOLANA DE CLASSE C</v>
          </cell>
          <cell r="C3781" t="str">
            <v xml:space="preserve">T     </v>
          </cell>
          <cell r="D3781" t="str">
            <v>348,70</v>
          </cell>
        </row>
        <row r="3782">
          <cell r="A3782">
            <v>11844</v>
          </cell>
          <cell r="B3782" t="str">
            <v>PRANCHA  APARELHADA *4 X 30* CM, EM MACARANDUBA, ANGELIM OU EQUIVALENTE DA REGIAO</v>
          </cell>
          <cell r="C3782" t="str">
            <v xml:space="preserve">M     </v>
          </cell>
          <cell r="D3782" t="str">
            <v>42,68</v>
          </cell>
        </row>
        <row r="3783">
          <cell r="A3783">
            <v>4465</v>
          </cell>
          <cell r="B3783" t="str">
            <v>PRANCHA NAO APARELHADA  *6 X 25* CM, EM MACARANDUBA, ANGELIM OU EQUIVALENTE DA REGIAO -  BRUTA</v>
          </cell>
          <cell r="C3783" t="str">
            <v xml:space="preserve">M     </v>
          </cell>
          <cell r="D3783" t="str">
            <v>35,47</v>
          </cell>
        </row>
        <row r="3784">
          <cell r="A3784">
            <v>35273</v>
          </cell>
          <cell r="B3784" t="str">
            <v>PRANCHA NAO APARELHADA  *6 X 30* CM, EM MACARANDUBA, ANGELIM OU EQUIVALENTE DA REGIAO - BRUTA</v>
          </cell>
          <cell r="C3784" t="str">
            <v xml:space="preserve">M     </v>
          </cell>
          <cell r="D3784" t="str">
            <v>42,54</v>
          </cell>
        </row>
        <row r="3785">
          <cell r="A3785">
            <v>4470</v>
          </cell>
          <cell r="B3785" t="str">
            <v>PRANCHA NAO APARELHADA  *6 X 40* CM, EM MACARANDUBA, ANGELIM OU EQUIVALENTE DA REGIAO -  BRUTA</v>
          </cell>
          <cell r="C3785" t="str">
            <v xml:space="preserve">M     </v>
          </cell>
          <cell r="D3785" t="str">
            <v>98,18</v>
          </cell>
        </row>
        <row r="3786">
          <cell r="A3786">
            <v>20208</v>
          </cell>
          <cell r="B3786" t="str">
            <v>PRANCHAO  APARELHADO *8 X 30* CM, EM MACARANDUBA, ANGELIM OU EQUIVALENTE DA REGIAO</v>
          </cell>
          <cell r="C3786" t="str">
            <v xml:space="preserve">M     </v>
          </cell>
          <cell r="D3786" t="str">
            <v>88,36</v>
          </cell>
        </row>
        <row r="3787">
          <cell r="A3787">
            <v>20204</v>
          </cell>
          <cell r="B3787" t="str">
            <v>PRANCHAO APARELHADO *7,5 X 23* CM, EM MACARANDUBA, ANGELIM OU EQUIVALENTE DA REGIAO</v>
          </cell>
          <cell r="C3787" t="str">
            <v xml:space="preserve">M     </v>
          </cell>
          <cell r="D3787" t="str">
            <v>65,45</v>
          </cell>
        </row>
        <row r="3788">
          <cell r="A3788">
            <v>4437</v>
          </cell>
          <cell r="B3788" t="str">
            <v>PRANCHAO NAO APARELHADO  *7,5 X 23* CM, EM MACARANDUBA, ANGELIM OU EQUIVALENTE DA REGIAO - BRUTA</v>
          </cell>
          <cell r="C3788" t="str">
            <v xml:space="preserve">M     </v>
          </cell>
          <cell r="D3788" t="str">
            <v>73,63</v>
          </cell>
        </row>
        <row r="3789">
          <cell r="A3789">
            <v>14580</v>
          </cell>
          <cell r="B3789" t="str">
            <v>PRANCHAO NAO APARELHADO *8 X 30* CM, EM MACARANDUBA, ANGELIM OU EQUIVALENTE DA REGIAO - BRUTA</v>
          </cell>
          <cell r="C3789" t="str">
            <v xml:space="preserve">M     </v>
          </cell>
          <cell r="D3789" t="str">
            <v>73,63</v>
          </cell>
        </row>
        <row r="3790">
          <cell r="A3790">
            <v>40304</v>
          </cell>
          <cell r="B3790" t="str">
            <v>PREGO DE ACO POLIDO COM CABECA DUPLA 17 X 27 (2 1/2 X 11)</v>
          </cell>
          <cell r="C3790" t="str">
            <v xml:space="preserve">KG    </v>
          </cell>
          <cell r="D3790" t="str">
            <v>18,39</v>
          </cell>
        </row>
        <row r="3791">
          <cell r="A3791">
            <v>5065</v>
          </cell>
          <cell r="B3791" t="str">
            <v>PREGO DE ACO POLIDO COM CABECA 10 X 10 (7/8 X 17)</v>
          </cell>
          <cell r="C3791" t="str">
            <v xml:space="preserve">KG    </v>
          </cell>
          <cell r="D3791" t="str">
            <v>28,35</v>
          </cell>
        </row>
        <row r="3792">
          <cell r="A3792">
            <v>5072</v>
          </cell>
          <cell r="B3792" t="str">
            <v>PREGO DE ACO POLIDO COM CABECA 10 X 11 (1 X 17)</v>
          </cell>
          <cell r="C3792" t="str">
            <v xml:space="preserve">KG    </v>
          </cell>
          <cell r="D3792" t="str">
            <v>26,22</v>
          </cell>
        </row>
        <row r="3793">
          <cell r="A3793">
            <v>5066</v>
          </cell>
          <cell r="B3793" t="str">
            <v>PREGO DE ACO POLIDO COM CABECA 12 X 12</v>
          </cell>
          <cell r="C3793" t="str">
            <v xml:space="preserve">KG    </v>
          </cell>
          <cell r="D3793" t="str">
            <v>19,63</v>
          </cell>
        </row>
        <row r="3794">
          <cell r="A3794">
            <v>5063</v>
          </cell>
          <cell r="B3794" t="str">
            <v>PREGO DE ACO POLIDO COM CABECA 14 X 18 (1 1/2 X 14)</v>
          </cell>
          <cell r="C3794" t="str">
            <v xml:space="preserve">KG    </v>
          </cell>
          <cell r="D3794" t="str">
            <v>17,78</v>
          </cell>
        </row>
        <row r="3795">
          <cell r="A3795">
            <v>20247</v>
          </cell>
          <cell r="B3795" t="str">
            <v>PREGO DE ACO POLIDO COM CABECA 15 X 15 (1 1/4 X 13)</v>
          </cell>
          <cell r="C3795" t="str">
            <v xml:space="preserve">KG    </v>
          </cell>
          <cell r="D3795" t="str">
            <v>16,50</v>
          </cell>
        </row>
        <row r="3796">
          <cell r="A3796">
            <v>5074</v>
          </cell>
          <cell r="B3796" t="str">
            <v>PREGO DE ACO POLIDO COM CABECA 15 X 18 (1 1/2 X 13)</v>
          </cell>
          <cell r="C3796" t="str">
            <v xml:space="preserve">KG    </v>
          </cell>
          <cell r="D3796" t="str">
            <v>16,69</v>
          </cell>
        </row>
        <row r="3797">
          <cell r="A3797">
            <v>5067</v>
          </cell>
          <cell r="B3797" t="str">
            <v>PREGO DE ACO POLIDO COM CABECA 16 X 24 (2 1/4 X 12)</v>
          </cell>
          <cell r="C3797" t="str">
            <v xml:space="preserve">KG    </v>
          </cell>
          <cell r="D3797" t="str">
            <v>15,88</v>
          </cell>
        </row>
        <row r="3798">
          <cell r="A3798">
            <v>5078</v>
          </cell>
          <cell r="B3798" t="str">
            <v>PREGO DE ACO POLIDO COM CABECA 16 X 27 (2 1/2 X 12)</v>
          </cell>
          <cell r="C3798" t="str">
            <v xml:space="preserve">KG    </v>
          </cell>
          <cell r="D3798" t="str">
            <v>15,70</v>
          </cell>
        </row>
        <row r="3799">
          <cell r="A3799">
            <v>5068</v>
          </cell>
          <cell r="B3799" t="str">
            <v>PREGO DE ACO POLIDO COM CABECA 17 X 21 (2 X 11)</v>
          </cell>
          <cell r="C3799" t="str">
            <v xml:space="preserve">KG    </v>
          </cell>
          <cell r="D3799" t="str">
            <v>14,90</v>
          </cell>
        </row>
        <row r="3800">
          <cell r="A3800">
            <v>5073</v>
          </cell>
          <cell r="B3800" t="str">
            <v>PREGO DE ACO POLIDO COM CABECA 17 X 24 (2 1/4 X 11)</v>
          </cell>
          <cell r="C3800" t="str">
            <v xml:space="preserve">KG    </v>
          </cell>
          <cell r="D3800" t="str">
            <v>15,19</v>
          </cell>
        </row>
        <row r="3801">
          <cell r="A3801">
            <v>5069</v>
          </cell>
          <cell r="B3801" t="str">
            <v>PREGO DE ACO POLIDO COM CABECA 17 X 27 (2 1/2 X 11)</v>
          </cell>
          <cell r="C3801" t="str">
            <v xml:space="preserve">KG    </v>
          </cell>
          <cell r="D3801" t="str">
            <v>15,19</v>
          </cell>
        </row>
        <row r="3802">
          <cell r="A3802">
            <v>5070</v>
          </cell>
          <cell r="B3802" t="str">
            <v>PREGO DE ACO POLIDO COM CABECA 17 X 30 (2 3/4 X 11)</v>
          </cell>
          <cell r="C3802" t="str">
            <v xml:space="preserve">KG    </v>
          </cell>
          <cell r="D3802" t="str">
            <v>15,35</v>
          </cell>
        </row>
        <row r="3803">
          <cell r="A3803">
            <v>5071</v>
          </cell>
          <cell r="B3803" t="str">
            <v>PREGO DE ACO POLIDO COM CABECA 18 X 24 (2 1/4 X 10)</v>
          </cell>
          <cell r="C3803" t="str">
            <v xml:space="preserve">KG    </v>
          </cell>
          <cell r="D3803" t="str">
            <v>14,90</v>
          </cell>
        </row>
        <row r="3804">
          <cell r="A3804">
            <v>5061</v>
          </cell>
          <cell r="B3804" t="str">
            <v>PREGO DE ACO POLIDO COM CABECA 18 X 27 (2 1/2 X 10)</v>
          </cell>
          <cell r="C3804" t="str">
            <v xml:space="preserve">KG    </v>
          </cell>
          <cell r="D3804" t="str">
            <v>14,65</v>
          </cell>
        </row>
        <row r="3805">
          <cell r="A3805">
            <v>5075</v>
          </cell>
          <cell r="B3805" t="str">
            <v>PREGO DE ACO POLIDO COM CABECA 18 X 30 (2 3/4 X 10)</v>
          </cell>
          <cell r="C3805" t="str">
            <v xml:space="preserve">KG    </v>
          </cell>
          <cell r="D3805" t="str">
            <v>14,90</v>
          </cell>
        </row>
        <row r="3806">
          <cell r="A3806">
            <v>39027</v>
          </cell>
          <cell r="B3806" t="str">
            <v>PREGO DE ACO POLIDO COM CABECA 19  X 36 (3 1/4  X  9)</v>
          </cell>
          <cell r="C3806" t="str">
            <v xml:space="preserve">KG    </v>
          </cell>
          <cell r="D3806" t="str">
            <v>14,89</v>
          </cell>
        </row>
        <row r="3807">
          <cell r="A3807">
            <v>5062</v>
          </cell>
          <cell r="B3807" t="str">
            <v>PREGO DE ACO POLIDO COM CABECA 19 X 33 (3 X 9)</v>
          </cell>
          <cell r="C3807" t="str">
            <v xml:space="preserve">KG    </v>
          </cell>
          <cell r="D3807" t="str">
            <v>15,10</v>
          </cell>
        </row>
        <row r="3808">
          <cell r="A3808">
            <v>40568</v>
          </cell>
          <cell r="B3808" t="str">
            <v>PREGO DE ACO POLIDO COM CABECA 22 X 48 (4 1/4 X 5)</v>
          </cell>
          <cell r="C3808" t="str">
            <v xml:space="preserve">KG    </v>
          </cell>
          <cell r="D3808" t="str">
            <v>15,01</v>
          </cell>
        </row>
        <row r="3809">
          <cell r="A3809">
            <v>39026</v>
          </cell>
          <cell r="B3809" t="str">
            <v>PREGO DE ACO POLIDO SEM CABECA 15 X 15 (1 1/4 X 13)</v>
          </cell>
          <cell r="C3809" t="str">
            <v xml:space="preserve">KG    </v>
          </cell>
          <cell r="D3809" t="str">
            <v>16,76</v>
          </cell>
        </row>
        <row r="3810">
          <cell r="A3810">
            <v>42431</v>
          </cell>
          <cell r="B3810" t="str">
            <v>PRESSAO DE PERNAS TRIPLO, EM TUBO DE ACO CARBONO, PINTURA NO PROCESSO ELETROSTATICO - EQUIPAMENTO DE GINASTICA PARA ACADEMIA AO AR LIVRE / ACADEMIA DA TERCEIRA IDADE - ATI</v>
          </cell>
          <cell r="C3810" t="str">
            <v xml:space="preserve">UN    </v>
          </cell>
          <cell r="D3810" t="str">
            <v>3.387,96</v>
          </cell>
        </row>
        <row r="3811">
          <cell r="A3811">
            <v>11149</v>
          </cell>
          <cell r="B3811" t="str">
            <v>PRIMER EPOXI</v>
          </cell>
          <cell r="C3811" t="str">
            <v xml:space="preserve">GL    </v>
          </cell>
          <cell r="D3811" t="str">
            <v>170,33</v>
          </cell>
        </row>
        <row r="3812">
          <cell r="A3812">
            <v>511</v>
          </cell>
          <cell r="B3812" t="str">
            <v>PRIMER PARA MANTA ASFALTICA A BASE DE ASFALTO MODIFICADO DILUIDO EM SOLVENTE, APLICACAO A FRIO</v>
          </cell>
          <cell r="C3812" t="str">
            <v xml:space="preserve">L     </v>
          </cell>
          <cell r="D3812" t="str">
            <v>14,08</v>
          </cell>
        </row>
        <row r="3813">
          <cell r="A3813">
            <v>37540</v>
          </cell>
          <cell r="B3813" t="str">
            <v>PROJETOR DE ARGAMASSA, CAPACIDADE DE PROJECAO 1,5 M3/H, ALCANCE DA PROJECAO 30 ATE 60 M, MOTOR ELETRICO TRIFASICO</v>
          </cell>
          <cell r="C3813" t="str">
            <v xml:space="preserve">UN    </v>
          </cell>
          <cell r="D3813" t="str">
            <v>61.429,06</v>
          </cell>
        </row>
        <row r="3814">
          <cell r="A3814">
            <v>37548</v>
          </cell>
          <cell r="B3814" t="str">
            <v>PROJETOR DE ARGAMASSA, CAPACIDADE DE PROJECAO 2,0 M3/H, ALCANCE DA PROJECAO ATE 50 M, MOTOR ELETRICO TRIFASICO</v>
          </cell>
          <cell r="C3814" t="str">
            <v xml:space="preserve">UN    </v>
          </cell>
          <cell r="D3814" t="str">
            <v>81.423,91</v>
          </cell>
        </row>
        <row r="3815">
          <cell r="A3815">
            <v>39828</v>
          </cell>
          <cell r="B3815" t="str">
            <v>PROJETOR PNEUMATICO DE ARGAMASSA PARA CHAPISCO E REBOCO COM RECIPIENTE ACOPLADO, TIPO CANEQUNHA, COM VOLUME DE 1,50 L, SEM COMPRESSOR</v>
          </cell>
          <cell r="C3815" t="str">
            <v xml:space="preserve">UN    </v>
          </cell>
          <cell r="D3815" t="str">
            <v>488,46</v>
          </cell>
        </row>
        <row r="3816">
          <cell r="A3816">
            <v>12273</v>
          </cell>
          <cell r="B3816" t="str">
            <v>PROJETOR RETANGULAR FECHADO PARA LAMPADA VAPOR DE MERCURIO/SODIO 250 W A 500 W, CABECEIRAS EM ALUMINIO FUNDIDO, CORPO EM ALUMINIO ANODIZADO, PARA LAMPADA E40 FECHAMENTO EM VIDRO TEMPERADO.</v>
          </cell>
          <cell r="C3816" t="str">
            <v xml:space="preserve">UN    </v>
          </cell>
          <cell r="D3816" t="str">
            <v>83,96</v>
          </cell>
        </row>
        <row r="3817">
          <cell r="A3817">
            <v>38392</v>
          </cell>
          <cell r="B3817" t="str">
            <v>PROLONGADOR/EXTENSOR PARA ROLO DE PINTURA 3 M</v>
          </cell>
          <cell r="C3817" t="str">
            <v xml:space="preserve">UN    </v>
          </cell>
          <cell r="D3817" t="str">
            <v>51,41</v>
          </cell>
        </row>
        <row r="3818">
          <cell r="A3818">
            <v>11735</v>
          </cell>
          <cell r="B3818" t="str">
            <v>PROLONGAMENTO PVC PARA CAIXA SIFONADA  100 MM X 200 MM (NBR 5688)</v>
          </cell>
          <cell r="C3818" t="str">
            <v xml:space="preserve">UN    </v>
          </cell>
          <cell r="D3818" t="str">
            <v>4,22</v>
          </cell>
        </row>
        <row r="3819">
          <cell r="A3819">
            <v>11737</v>
          </cell>
          <cell r="B3819" t="str">
            <v>PROLONGAMENTO PVC PARA CAIXA SIFONADA, 150 MM X 150 MM (NBR 5688)</v>
          </cell>
          <cell r="C3819" t="str">
            <v xml:space="preserve">UN    </v>
          </cell>
          <cell r="D3819" t="str">
            <v>5,63</v>
          </cell>
        </row>
        <row r="3820">
          <cell r="A3820">
            <v>11738</v>
          </cell>
          <cell r="B3820" t="str">
            <v>PROLONGAMENTO PVC PARA CAIXA SIFONADA, 150 MM X 200 MM (NBR 5688)</v>
          </cell>
          <cell r="C3820" t="str">
            <v xml:space="preserve">UN    </v>
          </cell>
          <cell r="D3820" t="str">
            <v>9,16</v>
          </cell>
        </row>
        <row r="3821">
          <cell r="A3821">
            <v>36143</v>
          </cell>
          <cell r="B3821" t="str">
            <v>PROTETOR AUDITIVO TIPO CONCHA COM ABAFADOR DE RUIDOS, ATENUACAO ACIMA DE 22 DB</v>
          </cell>
          <cell r="C3821" t="str">
            <v xml:space="preserve">UN    </v>
          </cell>
          <cell r="D3821" t="str">
            <v>26,65</v>
          </cell>
        </row>
        <row r="3822">
          <cell r="A3822">
            <v>36142</v>
          </cell>
          <cell r="B3822" t="str">
            <v>PROTETOR AUDITIVO TIPO PLUG DE INSERCAO COM CORDAO, ATENUACAO SUPERIOR A 15 DB</v>
          </cell>
          <cell r="C3822" t="str">
            <v xml:space="preserve">UN    </v>
          </cell>
          <cell r="D3822" t="str">
            <v>1,95</v>
          </cell>
        </row>
        <row r="3823">
          <cell r="A3823">
            <v>36146</v>
          </cell>
          <cell r="B3823" t="str">
            <v>PROTETOR SOLAR FPS 30, EMBALAGEM 2 LITROS</v>
          </cell>
          <cell r="C3823" t="str">
            <v xml:space="preserve">UN    </v>
          </cell>
          <cell r="D3823" t="str">
            <v>221,00</v>
          </cell>
        </row>
        <row r="3824">
          <cell r="A3824">
            <v>39015</v>
          </cell>
          <cell r="B3824" t="str">
            <v>PROTETOR/PONTEIRA PLASTICA PARA PONTA DE VERGALHAO DE ATE 1", TIPO PROTETOR DE ESPERA</v>
          </cell>
          <cell r="C3824" t="str">
            <v xml:space="preserve">UN    </v>
          </cell>
          <cell r="D3824" t="str">
            <v>0,80</v>
          </cell>
        </row>
        <row r="3825">
          <cell r="A3825">
            <v>38377</v>
          </cell>
          <cell r="B3825" t="str">
            <v>PRUMO DE CENTRO EM ACO *400* G</v>
          </cell>
          <cell r="C3825" t="str">
            <v xml:space="preserve">UN    </v>
          </cell>
          <cell r="D3825" t="str">
            <v>34,27</v>
          </cell>
        </row>
        <row r="3826">
          <cell r="A3826">
            <v>38376</v>
          </cell>
          <cell r="B3826" t="str">
            <v>PRUMO DE PAREDE EM ACO 700 A 750 G</v>
          </cell>
          <cell r="C3826" t="str">
            <v xml:space="preserve">UN    </v>
          </cell>
          <cell r="D3826" t="str">
            <v>39,08</v>
          </cell>
        </row>
        <row r="3827">
          <cell r="A3827">
            <v>38116</v>
          </cell>
          <cell r="B3827" t="str">
            <v>PULSADOR CAMPAINHA 10A, 250V (APENAS MODULO)</v>
          </cell>
          <cell r="C3827" t="str">
            <v xml:space="preserve">UN    </v>
          </cell>
          <cell r="D3827" t="str">
            <v>5,26</v>
          </cell>
        </row>
        <row r="3828">
          <cell r="A3828">
            <v>38066</v>
          </cell>
          <cell r="B3828" t="str">
            <v>PULSADOR CAMPAINHA 10A, 250V, CONJUNTO MONTADO PARA EMBUTIR 4" X 2" (PLACA + SUPORTE + MODULO)</v>
          </cell>
          <cell r="C3828" t="str">
            <v xml:space="preserve">UN    </v>
          </cell>
          <cell r="D3828" t="str">
            <v>8,69</v>
          </cell>
        </row>
        <row r="3829">
          <cell r="A3829">
            <v>38117</v>
          </cell>
          <cell r="B3829" t="str">
            <v>PULSADOR MINUTERIA 10A, 250V (APENAS MODULO)</v>
          </cell>
          <cell r="C3829" t="str">
            <v xml:space="preserve">UN    </v>
          </cell>
          <cell r="D3829" t="str">
            <v>8,96</v>
          </cell>
        </row>
        <row r="3830">
          <cell r="A3830">
            <v>38067</v>
          </cell>
          <cell r="B3830" t="str">
            <v>PULSADOR MINUTERIA 10A, 250V, CONJUNTO MONTADO PARA EMBUTIR 4" X 2" (PLACA + SUPORTE + MODULO)</v>
          </cell>
          <cell r="C3830" t="str">
            <v xml:space="preserve">UN    </v>
          </cell>
          <cell r="D3830" t="str">
            <v>12,23</v>
          </cell>
        </row>
        <row r="3831">
          <cell r="A3831">
            <v>41757</v>
          </cell>
          <cell r="B3831" t="str">
            <v>PULVERIZADOR DE TINTA ELETRICO / MAQUINA DE PINTURA AIRLESS, VAZAO *2* L/MIN (COLETADO CAIXA)</v>
          </cell>
          <cell r="C3831" t="str">
            <v xml:space="preserve">UN    </v>
          </cell>
          <cell r="D3831" t="str">
            <v>3.980,87</v>
          </cell>
        </row>
        <row r="3832">
          <cell r="A3832">
            <v>11522</v>
          </cell>
          <cell r="B3832" t="str">
            <v>PUXADOR DE EMBUTIR TIPO CONCHA, COM FURO PARA CHAVE, EM LATAO CROMADO,  COMPRIMENTO DE APROX *100* MM E LARGURA DE APROX *40* MM</v>
          </cell>
          <cell r="C3832" t="str">
            <v xml:space="preserve">UN    </v>
          </cell>
          <cell r="D3832" t="str">
            <v>11,84</v>
          </cell>
        </row>
        <row r="3833">
          <cell r="A3833">
            <v>43600</v>
          </cell>
          <cell r="B3833" t="str">
            <v>PUXADOR TIPO ALCA, EM ZAMAC CROMADO, COM COMPRIMENTO DE APROX 150 MM, COM ROSETA PARA PORTAS DE MADEIRAS, INCLUINDO PARAFUSOS</v>
          </cell>
          <cell r="C3833" t="str">
            <v xml:space="preserve">UN    </v>
          </cell>
          <cell r="D3833" t="str">
            <v>47,47</v>
          </cell>
        </row>
        <row r="3834">
          <cell r="A3834">
            <v>5080</v>
          </cell>
          <cell r="B3834" t="str">
            <v>PUXADOR TIPO ALCA, EM ZAMAC CROMADO, COM ROSETAS, COMPRIMENTO DE APROX *100* MM, PARA PORTAS E JANELAS DE MADEIRA, INCLUINDO PARAFUSOS</v>
          </cell>
          <cell r="C3834" t="str">
            <v xml:space="preserve">UN    </v>
          </cell>
          <cell r="D3834" t="str">
            <v>18,51</v>
          </cell>
        </row>
        <row r="3835">
          <cell r="A3835">
            <v>38168</v>
          </cell>
          <cell r="B3835" t="str">
            <v>PUXADOR TUBULAR RETO DUPLO, EM ALUMINIO CROMADO, COMPRIMENTO DE APROX 400 MM E DIAMETRO DE 25 MM (1")</v>
          </cell>
          <cell r="C3835" t="str">
            <v xml:space="preserve">UN    </v>
          </cell>
          <cell r="D3835" t="str">
            <v>129,23</v>
          </cell>
        </row>
        <row r="3836">
          <cell r="A3836">
            <v>43601</v>
          </cell>
          <cell r="B3836" t="str">
            <v>PUXADOR TUBULAR RETO SIMPLES, EM ALUMINIO CROMADO, COM COMPRIMENTO DE APROX 400 MM E DIAMETRO DE 25 MM</v>
          </cell>
          <cell r="C3836" t="str">
            <v xml:space="preserve">UN    </v>
          </cell>
          <cell r="D3836" t="str">
            <v>64,61</v>
          </cell>
        </row>
        <row r="3837">
          <cell r="A3837">
            <v>13393</v>
          </cell>
          <cell r="B3837" t="str">
            <v>QUADRO DE DISTRIBUICAO COM BARRAMENTO TRIFASICO, DE EMBUTIR, EM CHAPA DE ACO GALVANIZADO, PARA 12 DISJUNTORES DIN, 100 A</v>
          </cell>
          <cell r="C3837" t="str">
            <v xml:space="preserve">UN    </v>
          </cell>
          <cell r="D3837" t="str">
            <v>280,65</v>
          </cell>
        </row>
        <row r="3838">
          <cell r="A3838">
            <v>13395</v>
          </cell>
          <cell r="B3838" t="str">
            <v>QUADRO DE DISTRIBUICAO COM BARRAMENTO TRIFASICO, DE EMBUTIR, EM CHAPA DE ACO GALVANIZADO, PARA 18 DISJUNTORES DIN, 100 A, INCLUINDO BARRAMENTO</v>
          </cell>
          <cell r="C3838" t="str">
            <v xml:space="preserve">UN    </v>
          </cell>
          <cell r="D3838" t="str">
            <v>393,29</v>
          </cell>
        </row>
        <row r="3839">
          <cell r="A3839">
            <v>12039</v>
          </cell>
          <cell r="B3839" t="str">
            <v>QUADRO DE DISTRIBUICAO COM BARRAMENTO TRIFASICO, DE EMBUTIR, EM CHAPA DE ACO GALVANIZADO, PARA 24 DISJUNTORES DIN, 100 A</v>
          </cell>
          <cell r="C3839" t="str">
            <v xml:space="preserve">UN    </v>
          </cell>
          <cell r="D3839" t="str">
            <v>413,31</v>
          </cell>
        </row>
        <row r="3840">
          <cell r="A3840">
            <v>13396</v>
          </cell>
          <cell r="B3840" t="str">
            <v>QUADRO DE DISTRIBUICAO COM BARRAMENTO TRIFASICO, DE EMBUTIR, EM CHAPA DE ACO GALVANIZADO, PARA 28 DISJUNTORES DIN, 100 A</v>
          </cell>
          <cell r="C3840" t="str">
            <v xml:space="preserve">UN    </v>
          </cell>
          <cell r="D3840" t="str">
            <v>580,47</v>
          </cell>
        </row>
        <row r="3841">
          <cell r="A3841">
            <v>12041</v>
          </cell>
          <cell r="B3841" t="str">
            <v>QUADRO DE DISTRIBUICAO COM BARRAMENTO TRIFASICO, DE EMBUTIR, EM CHAPA DE ACO GALVANIZADO, PARA 30 DISJUNTORES DIN, 150 A</v>
          </cell>
          <cell r="C3841" t="str">
            <v xml:space="preserve">UN    </v>
          </cell>
          <cell r="D3841" t="str">
            <v>473,99</v>
          </cell>
        </row>
        <row r="3842">
          <cell r="A3842">
            <v>12043</v>
          </cell>
          <cell r="B3842" t="str">
            <v>QUADRO DE DISTRIBUICAO COM BARRAMENTO TRIFASICO, DE EMBUTIR, EM CHAPA DE ACO GALVANIZADO, PARA 30 DISJUNTORES DIN, 225 A</v>
          </cell>
          <cell r="C3842" t="str">
            <v xml:space="preserve">UN    </v>
          </cell>
          <cell r="D3842" t="str">
            <v>1.000,76</v>
          </cell>
        </row>
        <row r="3843">
          <cell r="A3843">
            <v>39762</v>
          </cell>
          <cell r="B3843" t="str">
            <v>QUADRO DE DISTRIBUICAO COM BARRAMENTO TRIFASICO, DE EMBUTIR, EM CHAPA DE ACO GALVANIZADO, PARA 36 DISJUNTORES DIN, 100 A</v>
          </cell>
          <cell r="C3843" t="str">
            <v xml:space="preserve">UN    </v>
          </cell>
          <cell r="D3843" t="str">
            <v>476,38</v>
          </cell>
        </row>
        <row r="3844">
          <cell r="A3844">
            <v>12042</v>
          </cell>
          <cell r="B3844" t="str">
            <v>QUADRO DE DISTRIBUICAO COM BARRAMENTO TRIFASICO, DE EMBUTIR, EM CHAPA DE ACO GALVANIZADO, PARA 40 DISJUNTORES DIN, 100 A</v>
          </cell>
          <cell r="C3844" t="str">
            <v xml:space="preserve">UN    </v>
          </cell>
          <cell r="D3844" t="str">
            <v>695,51</v>
          </cell>
        </row>
        <row r="3845">
          <cell r="A3845">
            <v>39763</v>
          </cell>
          <cell r="B3845" t="str">
            <v>QUADRO DE DISTRIBUICAO COM BARRAMENTO TRIFASICO, DE EMBUTIR, EM CHAPA DE ACO GALVANIZADO, PARA 48 DISJUNTORES DIN, 100 A</v>
          </cell>
          <cell r="C3845" t="str">
            <v xml:space="preserve">UN    </v>
          </cell>
          <cell r="D3845" t="str">
            <v>814,00</v>
          </cell>
        </row>
        <row r="3846">
          <cell r="A3846">
            <v>39760</v>
          </cell>
          <cell r="B3846" t="str">
            <v>QUADRO DE DISTRIBUICAO COM BARRAMENTO TRIFASICO, DE SOBREPOR, EM CHAPA DE ACO GALVANIZADO, PARA *42* DISJUNTORES DIN, 100 A</v>
          </cell>
          <cell r="C3846" t="str">
            <v xml:space="preserve">UN    </v>
          </cell>
          <cell r="D3846" t="str">
            <v>811,32</v>
          </cell>
        </row>
        <row r="3847">
          <cell r="A3847">
            <v>39756</v>
          </cell>
          <cell r="B3847" t="str">
            <v>QUADRO DE DISTRIBUICAO COM BARRAMENTO TRIFASICO, DE SOBREPOR, EM CHAPA DE ACO GALVANIZADO, PARA 12 DISJUNTORES DIN, 100 A</v>
          </cell>
          <cell r="C3847" t="str">
            <v xml:space="preserve">UN    </v>
          </cell>
          <cell r="D3847" t="str">
            <v>291,31</v>
          </cell>
        </row>
        <row r="3848">
          <cell r="A3848">
            <v>12038</v>
          </cell>
          <cell r="B3848" t="str">
            <v>QUADRO DE DISTRIBUICAO COM BARRAMENTO TRIFASICO, DE SOBREPOR, EM CHAPA DE ACO GALVANIZADO, PARA 18 DISJUNTORES DIN, 100 A</v>
          </cell>
          <cell r="C3848" t="str">
            <v xml:space="preserve">UN    </v>
          </cell>
          <cell r="D3848" t="str">
            <v>364,00</v>
          </cell>
        </row>
        <row r="3849">
          <cell r="A3849">
            <v>39757</v>
          </cell>
          <cell r="B3849" t="str">
            <v>QUADRO DE DISTRIBUICAO COM BARRAMENTO TRIFASICO, DE SOBREPOR, EM CHAPA DE ACO GALVANIZADO, PARA 28 DISJUNTORES DIN, 100 A</v>
          </cell>
          <cell r="C3849" t="str">
            <v xml:space="preserve">UN    </v>
          </cell>
          <cell r="D3849" t="str">
            <v>336,59</v>
          </cell>
        </row>
        <row r="3850">
          <cell r="A3850">
            <v>39758</v>
          </cell>
          <cell r="B3850" t="str">
            <v>QUADRO DE DISTRIBUICAO COM BARRAMENTO TRIFASICO, DE SOBREPOR, EM CHAPA DE ACO GALVANIZADO, PARA 30 DISJUNTORES DIN, 100 A</v>
          </cell>
          <cell r="C3850" t="str">
            <v xml:space="preserve">UN    </v>
          </cell>
          <cell r="D3850" t="str">
            <v>490,54</v>
          </cell>
        </row>
        <row r="3851">
          <cell r="A3851">
            <v>39759</v>
          </cell>
          <cell r="B3851" t="str">
            <v>QUADRO DE DISTRIBUICAO COM BARRAMENTO TRIFASICO, DE SOBREPOR, EM CHAPA DE ACO GALVANIZADO, PARA 36 DISJUNTORES DIN, 100 A</v>
          </cell>
          <cell r="C3851" t="str">
            <v xml:space="preserve">UN    </v>
          </cell>
          <cell r="D3851" t="str">
            <v>605,81</v>
          </cell>
        </row>
        <row r="3852">
          <cell r="A3852">
            <v>39761</v>
          </cell>
          <cell r="B3852" t="str">
            <v>QUADRO DE DISTRIBUICAO COM BARRAMENTO TRIFASICO, DE SOBREPOR, EM CHAPA DE ACO GALVANIZADO, PARA 48 DISJUNTORES DIN, 100 A</v>
          </cell>
          <cell r="C3852" t="str">
            <v xml:space="preserve">UN    </v>
          </cell>
          <cell r="D3852" t="str">
            <v>728,21</v>
          </cell>
        </row>
        <row r="3853">
          <cell r="A3853">
            <v>39805</v>
          </cell>
          <cell r="B3853" t="str">
            <v>QUADRO DE DISTRIBUICAO, EM PVC, DE EMBUTIR, COM BARRAMENTO TERRA / NEUTRO, PARA 12 DISJUNTORES NEMA OU 16 DISJUNTORES DIN</v>
          </cell>
          <cell r="C3853" t="str">
            <v xml:space="preserve">UN    </v>
          </cell>
          <cell r="D3853" t="str">
            <v>104,63</v>
          </cell>
        </row>
        <row r="3854">
          <cell r="A3854">
            <v>39806</v>
          </cell>
          <cell r="B3854" t="str">
            <v>QUADRO DE DISTRIBUICAO, EM PVC, DE EMBUTIR, COM BARRAMENTO TERRA / NEUTRO, PARA 18 DISJUNTORES NEMA OU 24 DISJUNTORES DIN</v>
          </cell>
          <cell r="C3854" t="str">
            <v xml:space="preserve">UN    </v>
          </cell>
          <cell r="D3854" t="str">
            <v>193,86</v>
          </cell>
        </row>
        <row r="3855">
          <cell r="A3855">
            <v>39807</v>
          </cell>
          <cell r="B3855" t="str">
            <v>QUADRO DE DISTRIBUICAO, EM PVC, DE EMBUTIR, COM BARRAMENTO TERRA / NEUTRO, PARA 27 DISJUNTORES NEMA OU 36 DISJUNTORES DIN</v>
          </cell>
          <cell r="C3855" t="str">
            <v xml:space="preserve">UN    </v>
          </cell>
          <cell r="D3855" t="str">
            <v>420,15</v>
          </cell>
        </row>
        <row r="3856">
          <cell r="A3856">
            <v>43100</v>
          </cell>
          <cell r="B3856" t="str">
            <v>QUADRO DE DISTRIBUICAO, EM PVC, DE EMBUTIR, COM BARRAMENTO TERRA / NEUTRO, PARA 48 DISJUNTORES DIN</v>
          </cell>
          <cell r="C3856" t="str">
            <v xml:space="preserve">UN    </v>
          </cell>
          <cell r="D3856" t="str">
            <v>328,46</v>
          </cell>
        </row>
        <row r="3857">
          <cell r="A3857">
            <v>39804</v>
          </cell>
          <cell r="B3857" t="str">
            <v>QUADRO DE DISTRIBUICAO, EM PVC, DE EMBUTIR, COM BARRAMENTO TERRA / NEUTRO, PARA 6 DISJUNTORES NEMA OU 8 DISJUNTORES DIN</v>
          </cell>
          <cell r="C3857" t="str">
            <v xml:space="preserve">UN    </v>
          </cell>
          <cell r="D3857" t="str">
            <v>61,44</v>
          </cell>
        </row>
        <row r="3858">
          <cell r="A3858">
            <v>39796</v>
          </cell>
          <cell r="B3858" t="str">
            <v>QUADRO DE DISTRIBUICAO, SEM BARRAMENTO, EM PVC, DE EMBUTIR, PARA 12 DISJUNTORES NEMA OU 16 DISJUNTORES DIN</v>
          </cell>
          <cell r="C3858" t="str">
            <v xml:space="preserve">UN    </v>
          </cell>
          <cell r="D3858" t="str">
            <v>63,64</v>
          </cell>
        </row>
        <row r="3859">
          <cell r="A3859">
            <v>39797</v>
          </cell>
          <cell r="B3859" t="str">
            <v>QUADRO DE DISTRIBUICAO, SEM BARRAMENTO, EM PVC, DE EMBUTIR, PARA 18 DISJUNTORES NEMA OU 24 DISJUNTORES DIN</v>
          </cell>
          <cell r="C3859" t="str">
            <v xml:space="preserve">UN    </v>
          </cell>
          <cell r="D3859" t="str">
            <v>99,90</v>
          </cell>
        </row>
        <row r="3860">
          <cell r="A3860">
            <v>39798</v>
          </cell>
          <cell r="B3860" t="str">
            <v>QUADRO DE DISTRIBUICAO, SEM BARRAMENTO, EM PVC, DE EMBUTIR, PARA 27 DISJUNTORES NEMA OU 36 DISJUNTORES DIN</v>
          </cell>
          <cell r="C3860" t="str">
            <v xml:space="preserve">UN    </v>
          </cell>
          <cell r="D3860" t="str">
            <v>171,36</v>
          </cell>
        </row>
        <row r="3861">
          <cell r="A3861">
            <v>39794</v>
          </cell>
          <cell r="B3861" t="str">
            <v>QUADRO DE DISTRIBUICAO, SEM BARRAMENTO, EM PVC, DE EMBUTIR, PARA 3 DISJUNTORES NEMA OU 4 DISJUNTORES DIN</v>
          </cell>
          <cell r="C3861" t="str">
            <v xml:space="preserve">UN    </v>
          </cell>
          <cell r="D3861" t="str">
            <v>27,01</v>
          </cell>
        </row>
        <row r="3862">
          <cell r="A3862">
            <v>39795</v>
          </cell>
          <cell r="B3862" t="str">
            <v>QUADRO DE DISTRIBUICAO, SEM BARRAMENTO, EM PVC, DE EMBUTIR, PARA 6 DISJUNTORES NEMA OU 8 DISJUNTORES DIN</v>
          </cell>
          <cell r="C3862" t="str">
            <v xml:space="preserve">UN    </v>
          </cell>
          <cell r="D3862" t="str">
            <v>42,67</v>
          </cell>
        </row>
        <row r="3863">
          <cell r="A3863">
            <v>39799</v>
          </cell>
          <cell r="B3863" t="str">
            <v>QUADRO DE DISTRIBUICAO, SEM BARRAMENTO, EM PVC, DE SOBREPOR,  PARA 3 DISJUNTORES NEMA OU 4 DISJUNTORES DIN</v>
          </cell>
          <cell r="C3863" t="str">
            <v xml:space="preserve">UN    </v>
          </cell>
          <cell r="D3863" t="str">
            <v>31,48</v>
          </cell>
        </row>
        <row r="3864">
          <cell r="A3864">
            <v>39801</v>
          </cell>
          <cell r="B3864" t="str">
            <v>QUADRO DE DISTRIBUICAO, SEM BARRAMENTO, EM PVC, DE SOBREPOR, PARA 12 DISJUNTORES NEMA OU 16 DISJUNTORES DIN</v>
          </cell>
          <cell r="C3864" t="str">
            <v xml:space="preserve">UN    </v>
          </cell>
          <cell r="D3864" t="str">
            <v>90,11</v>
          </cell>
        </row>
        <row r="3865">
          <cell r="A3865">
            <v>39802</v>
          </cell>
          <cell r="B3865" t="str">
            <v>QUADRO DE DISTRIBUICAO, SEM BARRAMENTO, EM PVC, DE SOBREPOR, PARA 18 DISJUNTORES NEMA OU 24 DISJUNTORES DIN</v>
          </cell>
          <cell r="C3865" t="str">
            <v xml:space="preserve">UN    </v>
          </cell>
          <cell r="D3865" t="str">
            <v>132,09</v>
          </cell>
        </row>
        <row r="3866">
          <cell r="A3866">
            <v>39803</v>
          </cell>
          <cell r="B3866" t="str">
            <v>QUADRO DE DISTRIBUICAO, SEM BARRAMENTO, EM PVC, DE SOBREPOR, PARA 27 DISJUNTORES NEMA OU 36 DISJUNTORES DIN</v>
          </cell>
          <cell r="C3866" t="str">
            <v xml:space="preserve">UN    </v>
          </cell>
          <cell r="D3866" t="str">
            <v>184,27</v>
          </cell>
        </row>
        <row r="3867">
          <cell r="A3867">
            <v>39800</v>
          </cell>
          <cell r="B3867" t="str">
            <v>QUADRO DE DISTRIBUICAO, SEM BARRAMENTO, EM PVC, DE SOBREPOR, PARA 6 DISJUNTORES NEMA OU 8 DISJUNTORES DIN</v>
          </cell>
          <cell r="C3867" t="str">
            <v xml:space="preserve">UN    </v>
          </cell>
          <cell r="D3867" t="str">
            <v>53,63</v>
          </cell>
        </row>
        <row r="3868">
          <cell r="A3868">
            <v>21059</v>
          </cell>
          <cell r="B3868" t="str">
            <v>RALO FOFO COM REQUADRO, QUADRADO 150 X 150 MM</v>
          </cell>
          <cell r="C3868" t="str">
            <v xml:space="preserve">UN    </v>
          </cell>
          <cell r="D3868" t="str">
            <v>64,18</v>
          </cell>
        </row>
        <row r="3869">
          <cell r="A3869">
            <v>11234</v>
          </cell>
          <cell r="B3869" t="str">
            <v>RALO FOFO COM REQUADRO, QUADRADO 200 X 200 MM</v>
          </cell>
          <cell r="C3869" t="str">
            <v xml:space="preserve">UN    </v>
          </cell>
          <cell r="D3869" t="str">
            <v>96,74</v>
          </cell>
        </row>
        <row r="3870">
          <cell r="A3870">
            <v>21060</v>
          </cell>
          <cell r="B3870" t="str">
            <v>RALO FOFO COM REQUADRO, QUADRADO 250 X 250 MM</v>
          </cell>
          <cell r="C3870" t="str">
            <v xml:space="preserve">UN    </v>
          </cell>
          <cell r="D3870" t="str">
            <v>119,06</v>
          </cell>
        </row>
        <row r="3871">
          <cell r="A3871">
            <v>21061</v>
          </cell>
          <cell r="B3871" t="str">
            <v>RALO FOFO COM REQUADRO, QUADRADO 300 X 300 MM</v>
          </cell>
          <cell r="C3871" t="str">
            <v xml:space="preserve">UN    </v>
          </cell>
          <cell r="D3871" t="str">
            <v>148,83</v>
          </cell>
        </row>
        <row r="3872">
          <cell r="A3872">
            <v>21062</v>
          </cell>
          <cell r="B3872" t="str">
            <v>RALO FOFO COM REQUADRO, QUADRADO 400 X 400 MM</v>
          </cell>
          <cell r="C3872" t="str">
            <v xml:space="preserve">UN    </v>
          </cell>
          <cell r="D3872" t="str">
            <v>234,41</v>
          </cell>
        </row>
        <row r="3873">
          <cell r="A3873">
            <v>11708</v>
          </cell>
          <cell r="B3873" t="str">
            <v>RALO FOFO SEMIESFERICO, 100 MM, PARA LAJES/ CALHAS</v>
          </cell>
          <cell r="C3873" t="str">
            <v xml:space="preserve">UN    </v>
          </cell>
          <cell r="D3873" t="str">
            <v>25,58</v>
          </cell>
        </row>
        <row r="3874">
          <cell r="A3874">
            <v>11709</v>
          </cell>
          <cell r="B3874" t="str">
            <v>RALO FOFO SEMIESFERICO, 150 MM, PARA LAJES/ CALHAS</v>
          </cell>
          <cell r="C3874" t="str">
            <v xml:space="preserve">UN    </v>
          </cell>
          <cell r="D3874" t="str">
            <v>60,09</v>
          </cell>
        </row>
        <row r="3875">
          <cell r="A3875">
            <v>11710</v>
          </cell>
          <cell r="B3875" t="str">
            <v>RALO FOFO SEMIESFERICO, 200 MM, PARA LAJES/ CALHAS</v>
          </cell>
          <cell r="C3875" t="str">
            <v xml:space="preserve">UN    </v>
          </cell>
          <cell r="D3875" t="str">
            <v>138,13</v>
          </cell>
        </row>
        <row r="3876">
          <cell r="A3876">
            <v>11707</v>
          </cell>
          <cell r="B3876" t="str">
            <v>RALO FOFO SEMIESFERICO, 75 MM, PARA LAJES/ CALHAS</v>
          </cell>
          <cell r="C3876" t="str">
            <v xml:space="preserve">UN    </v>
          </cell>
          <cell r="D3876" t="str">
            <v>19,16</v>
          </cell>
        </row>
        <row r="3877">
          <cell r="A3877">
            <v>11739</v>
          </cell>
          <cell r="B3877" t="str">
            <v>RALO SECO PVC CONICO, 100 X 40 MM,  COM GRELHA REDONDA BRANCA</v>
          </cell>
          <cell r="C3877" t="str">
            <v xml:space="preserve">UN    </v>
          </cell>
          <cell r="D3877" t="str">
            <v>6,14</v>
          </cell>
        </row>
        <row r="3878">
          <cell r="A3878">
            <v>11711</v>
          </cell>
          <cell r="B3878" t="str">
            <v>RALO SECO PVC CONICO, 100 X 40 MM, COM GRELHA QUADRADA</v>
          </cell>
          <cell r="C3878" t="str">
            <v xml:space="preserve">UN    </v>
          </cell>
          <cell r="D3878" t="str">
            <v>8,99</v>
          </cell>
        </row>
        <row r="3879">
          <cell r="A3879">
            <v>5102</v>
          </cell>
          <cell r="B3879" t="str">
            <v>RALO SECO PVC QUADRADO, 100 X 100 X 53 MM, SAIDA 40 MM, COM GRELHA BRANCA</v>
          </cell>
          <cell r="C3879" t="str">
            <v xml:space="preserve">UN    </v>
          </cell>
          <cell r="D3879" t="str">
            <v>8,69</v>
          </cell>
        </row>
        <row r="3880">
          <cell r="A3880">
            <v>11741</v>
          </cell>
          <cell r="B3880" t="str">
            <v>RALO SIFONADO PVC CILINDRICO, 100 X 40 MM,  COM GRELHA REDONDA BRANCA</v>
          </cell>
          <cell r="C3880" t="str">
            <v xml:space="preserve">UN    </v>
          </cell>
          <cell r="D3880" t="str">
            <v>6,33</v>
          </cell>
        </row>
        <row r="3881">
          <cell r="A3881">
            <v>11743</v>
          </cell>
          <cell r="B3881" t="str">
            <v>RALO SIFONADO PVC REDONDO CONICO, 100 X 40 MM, COM GRELHA  BRANCA REDONDA</v>
          </cell>
          <cell r="C3881" t="str">
            <v xml:space="preserve">UN    </v>
          </cell>
          <cell r="D3881" t="str">
            <v>5,75</v>
          </cell>
        </row>
        <row r="3882">
          <cell r="A3882">
            <v>11745</v>
          </cell>
          <cell r="B3882" t="str">
            <v>RALO SIFONADO PVC, QUADRADO, 100 X 100 X 53 MM, SAIDA 40 MM, COM GRELHA BRANCA</v>
          </cell>
          <cell r="C3882" t="str">
            <v xml:space="preserve">UN    </v>
          </cell>
          <cell r="D3882" t="str">
            <v>8,16</v>
          </cell>
        </row>
        <row r="3883">
          <cell r="A3883">
            <v>25961</v>
          </cell>
          <cell r="B3883" t="str">
            <v>RASTELEIRO</v>
          </cell>
          <cell r="C3883" t="str">
            <v xml:space="preserve">H     </v>
          </cell>
          <cell r="D3883" t="str">
            <v>9,53</v>
          </cell>
        </row>
        <row r="3884">
          <cell r="A3884">
            <v>40985</v>
          </cell>
          <cell r="B3884" t="str">
            <v>RASTELEIRO (MENSALISTA)</v>
          </cell>
          <cell r="C3884" t="str">
            <v xml:space="preserve">MES   </v>
          </cell>
          <cell r="D3884" t="str">
            <v>1.660,10</v>
          </cell>
        </row>
        <row r="3885">
          <cell r="A3885">
            <v>1088</v>
          </cell>
          <cell r="B3885" t="str">
            <v>REATOR ELETRONICO BIVOLT PARA 1 LAMPADA FLUORESCENTE DE 18/20 W</v>
          </cell>
          <cell r="C3885" t="str">
            <v xml:space="preserve">UN    </v>
          </cell>
          <cell r="D3885" t="str">
            <v>22,30</v>
          </cell>
        </row>
        <row r="3886">
          <cell r="A3886">
            <v>1087</v>
          </cell>
          <cell r="B3886" t="str">
            <v>REATOR ELETRONICO BIVOLT PARA 1 LAMPADA FLUORESCENTE DE 36/40 W</v>
          </cell>
          <cell r="C3886" t="str">
            <v xml:space="preserve">UN    </v>
          </cell>
          <cell r="D3886" t="str">
            <v>27,86</v>
          </cell>
        </row>
        <row r="3887">
          <cell r="A3887">
            <v>38777</v>
          </cell>
          <cell r="B3887" t="str">
            <v>REATOR ELETRONICO BIVOLT PARA 2 LAMPADAS FLUORESCENTES DE 14 W</v>
          </cell>
          <cell r="C3887" t="str">
            <v xml:space="preserve">UN    </v>
          </cell>
          <cell r="D3887" t="str">
            <v>55,49</v>
          </cell>
        </row>
        <row r="3888">
          <cell r="A3888">
            <v>1086</v>
          </cell>
          <cell r="B3888" t="str">
            <v>REATOR ELETRONICO BIVOLT PARA 2 LAMPADAS FLUORESCENTES DE 18/20 W</v>
          </cell>
          <cell r="C3888" t="str">
            <v xml:space="preserve">UN    </v>
          </cell>
          <cell r="D3888" t="str">
            <v>29,28</v>
          </cell>
        </row>
        <row r="3889">
          <cell r="A3889">
            <v>1079</v>
          </cell>
          <cell r="B3889" t="str">
            <v>REATOR ELETRONICO BIVOLT PARA 2 LAMPADAS FLUORESCENTES DE 36/40 W</v>
          </cell>
          <cell r="C3889" t="str">
            <v xml:space="preserve">UN    </v>
          </cell>
          <cell r="D3889" t="str">
            <v>30,27</v>
          </cell>
        </row>
        <row r="3890">
          <cell r="A3890">
            <v>39374</v>
          </cell>
          <cell r="B3890" t="str">
            <v>REATOR INTERNO/INTEGRADO PARA LAMPADA VAPOR METALICO 400 W, ALTO FATOR DE POTENCIA</v>
          </cell>
          <cell r="C3890" t="str">
            <v xml:space="preserve">UN    </v>
          </cell>
          <cell r="D3890" t="str">
            <v>106,05</v>
          </cell>
        </row>
        <row r="3891">
          <cell r="A3891">
            <v>1082</v>
          </cell>
          <cell r="B3891" t="str">
            <v>REATOR P/ LAMPADA VAPOR DE SODIO 250W USO EXT</v>
          </cell>
          <cell r="C3891" t="str">
            <v xml:space="preserve">UN    </v>
          </cell>
          <cell r="D3891" t="str">
            <v>190,32</v>
          </cell>
        </row>
        <row r="3892">
          <cell r="A3892">
            <v>12316</v>
          </cell>
          <cell r="B3892" t="str">
            <v>REATOR P/ 1 LAMPADA VAPOR DE MERCURIO 125W USO EXT</v>
          </cell>
          <cell r="C3892" t="str">
            <v xml:space="preserve">UN    </v>
          </cell>
          <cell r="D3892" t="str">
            <v>87,23</v>
          </cell>
        </row>
        <row r="3893">
          <cell r="A3893">
            <v>12317</v>
          </cell>
          <cell r="B3893" t="str">
            <v>REATOR P/ 1 LAMPADA VAPOR DE MERCURIO 250W USO EXT</v>
          </cell>
          <cell r="C3893" t="str">
            <v xml:space="preserve">UN    </v>
          </cell>
          <cell r="D3893" t="str">
            <v>104,02</v>
          </cell>
        </row>
        <row r="3894">
          <cell r="A3894">
            <v>12318</v>
          </cell>
          <cell r="B3894" t="str">
            <v>REATOR P/ 1 LAMPADA VAPOR DE MERCURIO 400W USO EXT</v>
          </cell>
          <cell r="C3894" t="str">
            <v xml:space="preserve">UN    </v>
          </cell>
          <cell r="D3894" t="str">
            <v>119,83</v>
          </cell>
        </row>
        <row r="3895">
          <cell r="A3895">
            <v>5104</v>
          </cell>
          <cell r="B3895" t="str">
            <v>REBITE DE ALUMINIO VAZADO DE REPUXO, 3,2 X 8 MM (1KG = 1025 UNIDADES)</v>
          </cell>
          <cell r="C3895" t="str">
            <v xml:space="preserve">KG    </v>
          </cell>
          <cell r="D3895" t="str">
            <v>62,00</v>
          </cell>
        </row>
        <row r="3896">
          <cell r="A3896">
            <v>26023</v>
          </cell>
          <cell r="B3896" t="str">
            <v>REBOLO ABRASIVO RETO DE USO GERAL GRAO 36, DE 6 X 1 " (DIAMETRO X ALTURA)</v>
          </cell>
          <cell r="C3896" t="str">
            <v xml:space="preserve">UN    </v>
          </cell>
          <cell r="D3896" t="str">
            <v>35,45</v>
          </cell>
        </row>
        <row r="3897">
          <cell r="A3897">
            <v>2710</v>
          </cell>
          <cell r="B3897" t="str">
            <v>REBOLO ABRASIVO RETO DE USO GERAL GRAO 36, DE 6 X 3/4 " (DIAMETRO X ALTURA)</v>
          </cell>
          <cell r="C3897" t="str">
            <v xml:space="preserve">UN    </v>
          </cell>
          <cell r="D3897" t="str">
            <v>28,31</v>
          </cell>
        </row>
        <row r="3898">
          <cell r="A3898">
            <v>14575</v>
          </cell>
          <cell r="B3898" t="str">
            <v>RECICLADORA DE ASFALTO A FRIO SOBRE RODAS, LARG. FRESAGEM 2,00 M, POT. 315 KW/422 HP</v>
          </cell>
          <cell r="C3898" t="str">
            <v xml:space="preserve">UN    </v>
          </cell>
          <cell r="D3898" t="str">
            <v>3.637.767,15</v>
          </cell>
        </row>
        <row r="3899">
          <cell r="A3899">
            <v>20034</v>
          </cell>
          <cell r="B3899" t="str">
            <v>REDUCAO EXCENTRICA PVC NBR 10569 P/REDE COLET ESG PB JE 150 X 100MM</v>
          </cell>
          <cell r="C3899" t="str">
            <v xml:space="preserve">UN    </v>
          </cell>
          <cell r="D3899" t="str">
            <v>111,24</v>
          </cell>
        </row>
        <row r="3900">
          <cell r="A3900">
            <v>20036</v>
          </cell>
          <cell r="B3900" t="str">
            <v>REDUCAO EXCENTRICA PVC NBR 10569 P/REDE COLET ESG PB JE 200 X 150MM</v>
          </cell>
          <cell r="C3900" t="str">
            <v xml:space="preserve">UN    </v>
          </cell>
          <cell r="D3900" t="str">
            <v>213,98</v>
          </cell>
        </row>
        <row r="3901">
          <cell r="A3901">
            <v>20037</v>
          </cell>
          <cell r="B3901" t="str">
            <v>REDUCAO EXCENTRICA PVC NBR 10569 P/REDE COLET ESG PB JE 250 X 200MM</v>
          </cell>
          <cell r="C3901" t="str">
            <v xml:space="preserve">UN    </v>
          </cell>
          <cell r="D3901" t="str">
            <v>403,62</v>
          </cell>
        </row>
        <row r="3902">
          <cell r="A3902">
            <v>20043</v>
          </cell>
          <cell r="B3902" t="str">
            <v>REDUCAO EXCENTRICA PVC P/ ESG PREDIAL DN 100 X 50MM</v>
          </cell>
          <cell r="C3902" t="str">
            <v xml:space="preserve">UN    </v>
          </cell>
          <cell r="D3902" t="str">
            <v>7,28</v>
          </cell>
        </row>
        <row r="3903">
          <cell r="A3903">
            <v>20044</v>
          </cell>
          <cell r="B3903" t="str">
            <v>REDUCAO EXCENTRICA PVC P/ ESG PREDIAL DN 100 X 75MM</v>
          </cell>
          <cell r="C3903" t="str">
            <v xml:space="preserve">UN    </v>
          </cell>
          <cell r="D3903" t="str">
            <v>8,50</v>
          </cell>
        </row>
        <row r="3904">
          <cell r="A3904">
            <v>20042</v>
          </cell>
          <cell r="B3904" t="str">
            <v>REDUCAO EXCENTRICA PVC P/ ESG PREDIAL DN 75 X 50MM</v>
          </cell>
          <cell r="C3904" t="str">
            <v xml:space="preserve">UN    </v>
          </cell>
          <cell r="D3904" t="str">
            <v>6,16</v>
          </cell>
        </row>
        <row r="3905">
          <cell r="A3905">
            <v>20046</v>
          </cell>
          <cell r="B3905" t="str">
            <v>REDUCAO EXCENTRICA PVC, SERIE R, DN 100 X 75 MM, PARA ESGOTO OU AGUAS PLUVIAIS PREDIAIS</v>
          </cell>
          <cell r="C3905" t="str">
            <v xml:space="preserve">UN    </v>
          </cell>
          <cell r="D3905" t="str">
            <v>18,05</v>
          </cell>
        </row>
        <row r="3906">
          <cell r="A3906">
            <v>20047</v>
          </cell>
          <cell r="B3906" t="str">
            <v>REDUCAO EXCENTRICA PVC, SERIE R, DN 150 X 100 MM, PARA ESGOTO OU AGUAS PLUVIAIS PREDIAIS</v>
          </cell>
          <cell r="C3906" t="str">
            <v xml:space="preserve">UN    </v>
          </cell>
          <cell r="D3906" t="str">
            <v>49,33</v>
          </cell>
        </row>
        <row r="3907">
          <cell r="A3907">
            <v>20045</v>
          </cell>
          <cell r="B3907" t="str">
            <v>REDUCAO EXCENTRICA PVC, SERIE R, DN 75 X 50 MM, PARA ESGOTO OU AGUAS PLUVIAIS PREDIAIS</v>
          </cell>
          <cell r="C3907" t="str">
            <v xml:space="preserve">UN    </v>
          </cell>
          <cell r="D3907" t="str">
            <v>7,42</v>
          </cell>
        </row>
        <row r="3908">
          <cell r="A3908">
            <v>20972</v>
          </cell>
          <cell r="B3908" t="str">
            <v>REDUCAO FIXA TIPO STORZ, ENGATE RAPIDO 2.1/2" X 1.1/2", EM LATAO, PARA INSTALACAO PREDIAL COMBATE A INCENDIO PREDIAL</v>
          </cell>
          <cell r="C3908" t="str">
            <v xml:space="preserve">UN    </v>
          </cell>
          <cell r="D3908" t="str">
            <v>106,24</v>
          </cell>
        </row>
        <row r="3909">
          <cell r="A3909">
            <v>20032</v>
          </cell>
          <cell r="B3909" t="str">
            <v>REDUCAO PVC PBA, JE, BB, DN 75 X 50 / DE 85 X 60 MM, PARA REDE DE AGUA</v>
          </cell>
          <cell r="C3909" t="str">
            <v xml:space="preserve">UN    </v>
          </cell>
          <cell r="D3909" t="str">
            <v>74,23</v>
          </cell>
        </row>
        <row r="3910">
          <cell r="A3910">
            <v>11321</v>
          </cell>
          <cell r="B3910" t="str">
            <v>REDUCAO PVC PBA, JE, PB, DN 100 X 50 / DE 110 X 60 MM, PARA REDE DE AGUA</v>
          </cell>
          <cell r="C3910" t="str">
            <v xml:space="preserve">UN    </v>
          </cell>
          <cell r="D3910" t="str">
            <v>33,84</v>
          </cell>
        </row>
        <row r="3911">
          <cell r="A3911">
            <v>11323</v>
          </cell>
          <cell r="B3911" t="str">
            <v>REDUCAO PVC PBA, JE, PB, DN 100 X 75 / DE 110 X 85 MM, PARA REDE DE AGUA</v>
          </cell>
          <cell r="C3911" t="str">
            <v xml:space="preserve">UN    </v>
          </cell>
          <cell r="D3911" t="str">
            <v>38,92</v>
          </cell>
        </row>
        <row r="3912">
          <cell r="A3912">
            <v>20327</v>
          </cell>
          <cell r="B3912" t="str">
            <v>REDUCAO PVC PBA, JE, PB, DN 75 X 50 / DE 85 X 60 MM, PARA REDE DE AGUA</v>
          </cell>
          <cell r="C3912" t="str">
            <v xml:space="preserve">UN    </v>
          </cell>
          <cell r="D3912" t="str">
            <v>22,09</v>
          </cell>
        </row>
        <row r="3913">
          <cell r="A3913">
            <v>13390</v>
          </cell>
          <cell r="B3913" t="str">
            <v>REFLETOR REDONDO EM ALUMINIO ANODIZADO PARA LAMPADA VAPOR DE MERCURIO/SODIO, CORPO EM ALUMINIO COM PINTURA EPOXI, PARA LAMPADA E-27 DE 300 W, COM SUPORTE REDONDO E ALCA REGULAVEL PARA FIXACAO.</v>
          </cell>
          <cell r="C3913" t="str">
            <v xml:space="preserve">UN    </v>
          </cell>
          <cell r="D3913" t="str">
            <v>110,08</v>
          </cell>
        </row>
        <row r="3914">
          <cell r="A3914">
            <v>6034</v>
          </cell>
          <cell r="B3914" t="str">
            <v>REGISTRO DE ESFERA DE PASSEIO, PVC PARA POLIETILENO, 20 MM</v>
          </cell>
          <cell r="C3914" t="str">
            <v xml:space="preserve">UN    </v>
          </cell>
          <cell r="D3914" t="str">
            <v>5,03</v>
          </cell>
        </row>
        <row r="3915">
          <cell r="A3915">
            <v>6036</v>
          </cell>
          <cell r="B3915" t="str">
            <v>REGISTRO DE ESFERA PVC, COM BORBOLETA, COM ROSCA EXTERNA, DE 1/2"</v>
          </cell>
          <cell r="C3915" t="str">
            <v xml:space="preserve">UN    </v>
          </cell>
          <cell r="D3915" t="str">
            <v>6,85</v>
          </cell>
        </row>
        <row r="3916">
          <cell r="A3916">
            <v>6031</v>
          </cell>
          <cell r="B3916" t="str">
            <v>REGISTRO DE ESFERA PVC, COM BORBOLETA, COM ROSCA EXTERNA, DE 3/4"</v>
          </cell>
          <cell r="C3916" t="str">
            <v xml:space="preserve">UN    </v>
          </cell>
          <cell r="D3916" t="str">
            <v>8,05</v>
          </cell>
        </row>
        <row r="3917">
          <cell r="A3917">
            <v>6029</v>
          </cell>
          <cell r="B3917" t="str">
            <v>REGISTRO DE ESFERA PVC, COM CABECA QUADRADA, COM ROSCA EXTERNA, 1/2"</v>
          </cell>
          <cell r="C3917" t="str">
            <v xml:space="preserve">UN    </v>
          </cell>
          <cell r="D3917" t="str">
            <v>8,13</v>
          </cell>
        </row>
        <row r="3918">
          <cell r="A3918">
            <v>6033</v>
          </cell>
          <cell r="B3918" t="str">
            <v>REGISTRO DE ESFERA PVC, COM CABECA QUADRADA, COM ROSCA EXTERNA, 3/4"</v>
          </cell>
          <cell r="C3918" t="str">
            <v xml:space="preserve">UN    </v>
          </cell>
          <cell r="D3918" t="str">
            <v>10,72</v>
          </cell>
        </row>
        <row r="3919">
          <cell r="A3919">
            <v>11672</v>
          </cell>
          <cell r="B3919" t="str">
            <v>REGISTRO DE ESFERA, PVC, COM VOLANTE, VS, ROSCAVEL, DN 1 1/2", COM CORPO DIVIDIDO</v>
          </cell>
          <cell r="C3919" t="str">
            <v xml:space="preserve">UN    </v>
          </cell>
          <cell r="D3919" t="str">
            <v>23,32</v>
          </cell>
        </row>
        <row r="3920">
          <cell r="A3920">
            <v>11669</v>
          </cell>
          <cell r="B3920" t="str">
            <v>REGISTRO DE ESFERA, PVC, COM VOLANTE, VS, ROSCAVEL, DN 1 1/4", COM CORPO DIVIDIDO</v>
          </cell>
          <cell r="C3920" t="str">
            <v xml:space="preserve">UN    </v>
          </cell>
          <cell r="D3920" t="str">
            <v>22,21</v>
          </cell>
        </row>
        <row r="3921">
          <cell r="A3921">
            <v>11670</v>
          </cell>
          <cell r="B3921" t="str">
            <v>REGISTRO DE ESFERA, PVC, COM VOLANTE, VS, ROSCAVEL, DN 1/2", COM CORPO DIVIDIDO</v>
          </cell>
          <cell r="C3921" t="str">
            <v xml:space="preserve">UN    </v>
          </cell>
          <cell r="D3921" t="str">
            <v>8,51</v>
          </cell>
        </row>
        <row r="3922">
          <cell r="A3922">
            <v>20055</v>
          </cell>
          <cell r="B3922" t="str">
            <v>REGISTRO DE ESFERA, PVC, COM VOLANTE, VS, ROSCAVEL, DN 1", COM CORPO DIVIDIDO</v>
          </cell>
          <cell r="C3922" t="str">
            <v xml:space="preserve">UN    </v>
          </cell>
          <cell r="D3922" t="str">
            <v>16,63</v>
          </cell>
        </row>
        <row r="3923">
          <cell r="A3923">
            <v>11671</v>
          </cell>
          <cell r="B3923" t="str">
            <v>REGISTRO DE ESFERA, PVC, COM VOLANTE, VS, ROSCAVEL, DN 2", COM CORPO DIVIDIDO</v>
          </cell>
          <cell r="C3923" t="str">
            <v xml:space="preserve">UN    </v>
          </cell>
          <cell r="D3923" t="str">
            <v>35,69</v>
          </cell>
        </row>
        <row r="3924">
          <cell r="A3924">
            <v>6032</v>
          </cell>
          <cell r="B3924" t="str">
            <v>REGISTRO DE ESFERA, PVC, COM VOLANTE, VS, ROSCAVEL, DN 3/4", COM CORPO DIVIDIDO</v>
          </cell>
          <cell r="C3924" t="str">
            <v xml:space="preserve">UN    </v>
          </cell>
          <cell r="D3924" t="str">
            <v>10,19</v>
          </cell>
        </row>
        <row r="3925">
          <cell r="A3925">
            <v>11673</v>
          </cell>
          <cell r="B3925" t="str">
            <v>REGISTRO DE ESFERA, PVC, COM VOLANTE, VS, SOLDAVEL, DN 20 MM, COM CORPO DIVIDIDO</v>
          </cell>
          <cell r="C3925" t="str">
            <v xml:space="preserve">UN    </v>
          </cell>
          <cell r="D3925" t="str">
            <v>8,03</v>
          </cell>
        </row>
        <row r="3926">
          <cell r="A3926">
            <v>11674</v>
          </cell>
          <cell r="B3926" t="str">
            <v>REGISTRO DE ESFERA, PVC, COM VOLANTE, VS, SOLDAVEL, DN 25 MM, COM CORPO DIVIDIDO</v>
          </cell>
          <cell r="C3926" t="str">
            <v xml:space="preserve">UN    </v>
          </cell>
          <cell r="D3926" t="str">
            <v>10,34</v>
          </cell>
        </row>
        <row r="3927">
          <cell r="A3927">
            <v>11675</v>
          </cell>
          <cell r="B3927" t="str">
            <v>REGISTRO DE ESFERA, PVC, COM VOLANTE, VS, SOLDAVEL, DN 32 MM, COM CORPO DIVIDIDO</v>
          </cell>
          <cell r="C3927" t="str">
            <v xml:space="preserve">UN    </v>
          </cell>
          <cell r="D3927" t="str">
            <v>16,41</v>
          </cell>
        </row>
        <row r="3928">
          <cell r="A3928">
            <v>11676</v>
          </cell>
          <cell r="B3928" t="str">
            <v>REGISTRO DE ESFERA, PVC, COM VOLANTE, VS, SOLDAVEL, DN 40 MM, COM CORPO DIVIDIDO</v>
          </cell>
          <cell r="C3928" t="str">
            <v xml:space="preserve">UN    </v>
          </cell>
          <cell r="D3928" t="str">
            <v>21,95</v>
          </cell>
        </row>
        <row r="3929">
          <cell r="A3929">
            <v>11677</v>
          </cell>
          <cell r="B3929" t="str">
            <v>REGISTRO DE ESFERA, PVC, COM VOLANTE, VS, SOLDAVEL, DN 50 MM, COM CORPO DIVIDIDO</v>
          </cell>
          <cell r="C3929" t="str">
            <v xml:space="preserve">UN    </v>
          </cell>
          <cell r="D3929" t="str">
            <v>22,67</v>
          </cell>
        </row>
        <row r="3930">
          <cell r="A3930">
            <v>11678</v>
          </cell>
          <cell r="B3930" t="str">
            <v>REGISTRO DE ESFERA, PVC, COM VOLANTE, VS, SOLDAVEL, DN 60 MM, COM CORPO DIVIDIDO</v>
          </cell>
          <cell r="C3930" t="str">
            <v xml:space="preserve">UN    </v>
          </cell>
          <cell r="D3930" t="str">
            <v>41,52</v>
          </cell>
        </row>
        <row r="3931">
          <cell r="A3931">
            <v>6038</v>
          </cell>
          <cell r="B3931" t="str">
            <v>REGISTRO DE PRESSAO PVC, ROSCAVEL, VOLANTE SIMPLES, DE 1/2"</v>
          </cell>
          <cell r="C3931" t="str">
            <v xml:space="preserve">UN    </v>
          </cell>
          <cell r="D3931" t="str">
            <v>2,63</v>
          </cell>
        </row>
        <row r="3932">
          <cell r="A3932">
            <v>11718</v>
          </cell>
          <cell r="B3932" t="str">
            <v>REGISTRO DE PRESSAO PVC, ROSCAVEL, VOLANTE SIMPLES, DE 3/4"</v>
          </cell>
          <cell r="C3932" t="str">
            <v xml:space="preserve">UN    </v>
          </cell>
          <cell r="D3932" t="str">
            <v>7,51</v>
          </cell>
        </row>
        <row r="3933">
          <cell r="A3933">
            <v>6037</v>
          </cell>
          <cell r="B3933" t="str">
            <v>REGISTRO DE PRESSAO PVC, SOLDAVEL, VOLANTE SIMPLES, DE 20 MM</v>
          </cell>
          <cell r="C3933" t="str">
            <v xml:space="preserve">UN    </v>
          </cell>
          <cell r="D3933" t="str">
            <v>5,48</v>
          </cell>
        </row>
        <row r="3934">
          <cell r="A3934">
            <v>11719</v>
          </cell>
          <cell r="B3934" t="str">
            <v>REGISTRO DE PRESSAO PVC, SOLDAVEL, VOLANTE SIMPLES, DE 25 MM</v>
          </cell>
          <cell r="C3934" t="str">
            <v xml:space="preserve">UN    </v>
          </cell>
          <cell r="D3934" t="str">
            <v>6,09</v>
          </cell>
        </row>
        <row r="3935">
          <cell r="A3935">
            <v>6019</v>
          </cell>
          <cell r="B3935" t="str">
            <v>REGISTRO GAVETA BRUTO EM LATAO FORJADO, BITOLA 1 " (REF 1509)</v>
          </cell>
          <cell r="C3935" t="str">
            <v xml:space="preserve">UN    </v>
          </cell>
          <cell r="D3935" t="str">
            <v>41,73</v>
          </cell>
        </row>
        <row r="3936">
          <cell r="A3936">
            <v>6010</v>
          </cell>
          <cell r="B3936" t="str">
            <v>REGISTRO GAVETA BRUTO EM LATAO FORJADO, BITOLA 1 1/2 " (REF 1509)</v>
          </cell>
          <cell r="C3936" t="str">
            <v xml:space="preserve">UN    </v>
          </cell>
          <cell r="D3936" t="str">
            <v>71,80</v>
          </cell>
        </row>
        <row r="3937">
          <cell r="A3937">
            <v>6017</v>
          </cell>
          <cell r="B3937" t="str">
            <v>REGISTRO GAVETA BRUTO EM LATAO FORJADO, BITOLA 1 1/4 " (REF 1509)</v>
          </cell>
          <cell r="C3937" t="str">
            <v xml:space="preserve">UN    </v>
          </cell>
          <cell r="D3937" t="str">
            <v>56,87</v>
          </cell>
        </row>
        <row r="3938">
          <cell r="A3938">
            <v>6020</v>
          </cell>
          <cell r="B3938" t="str">
            <v>REGISTRO GAVETA BRUTO EM LATAO FORJADO, BITOLA 1/2 " (REF 1509)</v>
          </cell>
          <cell r="C3938" t="str">
            <v xml:space="preserve">UN    </v>
          </cell>
          <cell r="D3938" t="str">
            <v>25,06</v>
          </cell>
        </row>
        <row r="3939">
          <cell r="A3939">
            <v>6028</v>
          </cell>
          <cell r="B3939" t="str">
            <v>REGISTRO GAVETA BRUTO EM LATAO FORJADO, BITOLA 2 " (REF 1509)</v>
          </cell>
          <cell r="C3939" t="str">
            <v xml:space="preserve">UN    </v>
          </cell>
          <cell r="D3939" t="str">
            <v>100,01</v>
          </cell>
        </row>
        <row r="3940">
          <cell r="A3940">
            <v>6011</v>
          </cell>
          <cell r="B3940" t="str">
            <v>REGISTRO GAVETA BRUTO EM LATAO FORJADO, BITOLA 2 1/2 " (REF 1509)</v>
          </cell>
          <cell r="C3940" t="str">
            <v xml:space="preserve">UN    </v>
          </cell>
          <cell r="D3940" t="str">
            <v>207,42</v>
          </cell>
        </row>
        <row r="3941">
          <cell r="A3941">
            <v>6012</v>
          </cell>
          <cell r="B3941" t="str">
            <v>REGISTRO GAVETA BRUTO EM LATAO FORJADO, BITOLA 3 " (REF 1509)</v>
          </cell>
          <cell r="C3941" t="str">
            <v xml:space="preserve">UN    </v>
          </cell>
          <cell r="D3941" t="str">
            <v>251,12</v>
          </cell>
        </row>
        <row r="3942">
          <cell r="A3942">
            <v>6016</v>
          </cell>
          <cell r="B3942" t="str">
            <v>REGISTRO GAVETA BRUTO EM LATAO FORJADO, BITOLA 3/4 " (REF 1509)</v>
          </cell>
          <cell r="C3942" t="str">
            <v xml:space="preserve">UN    </v>
          </cell>
          <cell r="D3942" t="str">
            <v>26,44</v>
          </cell>
        </row>
        <row r="3943">
          <cell r="A3943">
            <v>6027</v>
          </cell>
          <cell r="B3943" t="str">
            <v>REGISTRO GAVETA BRUTO EM LATAO FORJADO, BITOLA 4 " (REF 1509)</v>
          </cell>
          <cell r="C3943" t="str">
            <v xml:space="preserve">UN    </v>
          </cell>
          <cell r="D3943" t="str">
            <v>523,25</v>
          </cell>
        </row>
        <row r="3944">
          <cell r="A3944">
            <v>6013</v>
          </cell>
          <cell r="B3944" t="str">
            <v>REGISTRO GAVETA COM ACABAMENTO E CANOPLA CROMADOS, SIMPLES, BITOLA 1 " (REF 1509)</v>
          </cell>
          <cell r="C3944" t="str">
            <v xml:space="preserve">UN    </v>
          </cell>
          <cell r="D3944" t="str">
            <v>78,95</v>
          </cell>
        </row>
        <row r="3945">
          <cell r="A3945">
            <v>6015</v>
          </cell>
          <cell r="B3945" t="str">
            <v>REGISTRO GAVETA COM ACABAMENTO E CANOPLA CROMADOS, SIMPLES, BITOLA 1 1/2 " (REF 1509)</v>
          </cell>
          <cell r="C3945" t="str">
            <v xml:space="preserve">UN    </v>
          </cell>
          <cell r="D3945" t="str">
            <v>114,82</v>
          </cell>
        </row>
        <row r="3946">
          <cell r="A3946">
            <v>6014</v>
          </cell>
          <cell r="B3946" t="str">
            <v>REGISTRO GAVETA COM ACABAMENTO E CANOPLA CROMADOS, SIMPLES, BITOLA 1 1/4 " (REF 1509)</v>
          </cell>
          <cell r="C3946" t="str">
            <v xml:space="preserve">UN    </v>
          </cell>
          <cell r="D3946" t="str">
            <v>109,77</v>
          </cell>
        </row>
        <row r="3947">
          <cell r="A3947">
            <v>6006</v>
          </cell>
          <cell r="B3947" t="str">
            <v>REGISTRO GAVETA COM ACABAMENTO E CANOPLA CROMADOS, SIMPLES, BITOLA 1/2 " (REF 1509)</v>
          </cell>
          <cell r="C3947" t="str">
            <v xml:space="preserve">UN    </v>
          </cell>
          <cell r="D3947" t="str">
            <v>57,17</v>
          </cell>
        </row>
        <row r="3948">
          <cell r="A3948">
            <v>6005</v>
          </cell>
          <cell r="B3948" t="str">
            <v>REGISTRO GAVETA COM ACABAMENTO E CANOPLA CROMADOS, SIMPLES, BITOLA 3/4 " (REF 1509)</v>
          </cell>
          <cell r="C3948" t="str">
            <v xml:space="preserve">UN    </v>
          </cell>
          <cell r="D3948" t="str">
            <v>64,50</v>
          </cell>
        </row>
        <row r="3949">
          <cell r="A3949">
            <v>11756</v>
          </cell>
          <cell r="B3949" t="str">
            <v>REGISTRO OU REGULADOR DE GAS COZINHA, VAZAO DE 2 KG/H, 2,8 KPA</v>
          </cell>
          <cell r="C3949" t="str">
            <v xml:space="preserve">UN    </v>
          </cell>
          <cell r="D3949" t="str">
            <v>30,80</v>
          </cell>
        </row>
        <row r="3950">
          <cell r="A3950">
            <v>10904</v>
          </cell>
          <cell r="B3950" t="str">
            <v>REGISTRO OU VALVULA GLOBO ANGULAR EM LATAO, PARA HIDRANTES EM INSTALACAO PREDIAL DE INCENDIO, 45 GRAUS, DIAMETRO DE 2 1/2", COM VOLANTE, CLASSE DE PRESSAO DE ATE 200 PSI</v>
          </cell>
          <cell r="C3950" t="str">
            <v xml:space="preserve">UN    </v>
          </cell>
          <cell r="D3950" t="str">
            <v>148,75</v>
          </cell>
        </row>
        <row r="3951">
          <cell r="A3951">
            <v>11752</v>
          </cell>
          <cell r="B3951" t="str">
            <v>REGISTRO PRESSAO BRUTO EM LATAO FORJADO, BITOLA 1/2 " (REF 1400)</v>
          </cell>
          <cell r="C3951" t="str">
            <v xml:space="preserve">UN    </v>
          </cell>
          <cell r="D3951" t="str">
            <v>17,76</v>
          </cell>
        </row>
        <row r="3952">
          <cell r="A3952">
            <v>11753</v>
          </cell>
          <cell r="B3952" t="str">
            <v>REGISTRO PRESSAO BRUTO EM LATAO FORJADO, BITOLA 3/4 " (REF 1400)</v>
          </cell>
          <cell r="C3952" t="str">
            <v xml:space="preserve">UN    </v>
          </cell>
          <cell r="D3952" t="str">
            <v>21,20</v>
          </cell>
        </row>
        <row r="3953">
          <cell r="A3953">
            <v>6021</v>
          </cell>
          <cell r="B3953" t="str">
            <v>REGISTRO PRESSAO COM ACABAMENTO E CANOPLA CROMADA, SIMPLES, BITOLA 1/2 " (REF 1416)</v>
          </cell>
          <cell r="C3953" t="str">
            <v xml:space="preserve">UN    </v>
          </cell>
          <cell r="D3953" t="str">
            <v>58,85</v>
          </cell>
        </row>
        <row r="3954">
          <cell r="A3954">
            <v>6024</v>
          </cell>
          <cell r="B3954" t="str">
            <v>REGISTRO PRESSAO COM ACABAMENTO E CANOPLA CROMADA, SIMPLES, BITOLA 3/4 " (REF 1416)</v>
          </cell>
          <cell r="C3954" t="str">
            <v xml:space="preserve">UN    </v>
          </cell>
          <cell r="D3954" t="str">
            <v>60,83</v>
          </cell>
        </row>
        <row r="3955">
          <cell r="A3955">
            <v>38379</v>
          </cell>
          <cell r="B3955" t="str">
            <v>REGUA DE ALUMINIO PARA PEDREIRO 2 X 1 "</v>
          </cell>
          <cell r="C3955" t="str">
            <v xml:space="preserve">M     </v>
          </cell>
          <cell r="D3955" t="str">
            <v>45,85</v>
          </cell>
        </row>
        <row r="3956">
          <cell r="A3956">
            <v>13897</v>
          </cell>
          <cell r="B3956" t="str">
            <v>REGUA VIBRADORA DUPLA PARA CONCRETO A GASOLINA 5,5 HP, PESO DE 60 KG, COMPRIMENTO 4 M</v>
          </cell>
          <cell r="C3956" t="str">
            <v xml:space="preserve">UN    </v>
          </cell>
          <cell r="D3956" t="str">
            <v>5.871,96</v>
          </cell>
        </row>
        <row r="3957">
          <cell r="A3957">
            <v>10640</v>
          </cell>
          <cell r="B3957" t="str">
            <v>REGUA VIBRATORIA DE CONCRETO TRELICADA, EQUIPADA COM MOTOR A GASOLINA DE 9 HP</v>
          </cell>
          <cell r="C3957" t="str">
            <v xml:space="preserve">UN    </v>
          </cell>
          <cell r="D3957" t="str">
            <v>12.717,43</v>
          </cell>
        </row>
        <row r="3958">
          <cell r="A3958">
            <v>11086</v>
          </cell>
          <cell r="B3958" t="str">
            <v>REJEITO DE MINERIO DE FERRO PARA PAVIMENTACAO (POSTO PEDREIRA/FORNECEDOR, SEM FRETE)</v>
          </cell>
          <cell r="C3958" t="str">
            <v xml:space="preserve">M3    </v>
          </cell>
          <cell r="D3958" t="str">
            <v>80,91</v>
          </cell>
        </row>
        <row r="3959">
          <cell r="A3959">
            <v>34357</v>
          </cell>
          <cell r="B3959" t="str">
            <v>REJUNTE CIMENTICIO, QUALQUER COR</v>
          </cell>
          <cell r="C3959" t="str">
            <v xml:space="preserve">KG    </v>
          </cell>
          <cell r="D3959" t="str">
            <v>4,11</v>
          </cell>
        </row>
        <row r="3960">
          <cell r="A3960">
            <v>37329</v>
          </cell>
          <cell r="B3960" t="str">
            <v>REJUNTE EPOXI, QUALQUER COR</v>
          </cell>
          <cell r="C3960" t="str">
            <v xml:space="preserve">KG    </v>
          </cell>
          <cell r="D3960" t="str">
            <v>86,57</v>
          </cell>
        </row>
        <row r="3961">
          <cell r="A3961">
            <v>2510</v>
          </cell>
          <cell r="B3961" t="str">
            <v>RELE FOTOELETRICO INTERNO E EXTERNO BIVOLT 1000 W, DE CONECTOR, SEM BASE</v>
          </cell>
          <cell r="C3961" t="str">
            <v xml:space="preserve">UN    </v>
          </cell>
          <cell r="D3961" t="str">
            <v>27,57</v>
          </cell>
        </row>
        <row r="3962">
          <cell r="A3962">
            <v>12359</v>
          </cell>
          <cell r="B3962" t="str">
            <v>RELE TERMICO BIMETAL PARA USO EM MOTORES TRIFASICOS, TENSAO 380 V, POTENCIA ATE 15 CV, CORRENTE NOMINAL MAXIMA 22 A</v>
          </cell>
          <cell r="C3962" t="str">
            <v xml:space="preserve">UN    </v>
          </cell>
          <cell r="D3962" t="str">
            <v>126,99</v>
          </cell>
        </row>
        <row r="3963">
          <cell r="A3963">
            <v>7353</v>
          </cell>
          <cell r="B3963" t="str">
            <v>RESINA ACRILICA BASE AGUA - COR BRANCA</v>
          </cell>
          <cell r="C3963" t="str">
            <v xml:space="preserve">L     </v>
          </cell>
          <cell r="D3963" t="str">
            <v>27,97</v>
          </cell>
        </row>
        <row r="3964">
          <cell r="A3964">
            <v>36144</v>
          </cell>
          <cell r="B3964" t="str">
            <v>RESPIRADOR DESCARTAVEL SEM VALVULA DE EXALACAO, PFF 1</v>
          </cell>
          <cell r="C3964" t="str">
            <v xml:space="preserve">UN    </v>
          </cell>
          <cell r="D3964" t="str">
            <v>1,45</v>
          </cell>
        </row>
        <row r="3965">
          <cell r="A3965">
            <v>10518</v>
          </cell>
          <cell r="B3965" t="str">
            <v>RETARDO PARA CORDEL DETONANTE</v>
          </cell>
          <cell r="C3965" t="str">
            <v xml:space="preserve">UN    </v>
          </cell>
          <cell r="D3965" t="str">
            <v>73,58</v>
          </cell>
        </row>
        <row r="3966">
          <cell r="A3966">
            <v>36530</v>
          </cell>
          <cell r="B3966" t="str">
            <v>RETROESCAVADEIRA SOBRE RODAS COM CARREGADEIRA, TRACAO 4 X 2, POTENCIA LIQUIDA 79 HP, PESO OPERACIONAL MINIMO DE 6570 KG, CAPACIDADE DA CARREGADEIRA DE 1,00 M3 E DA  RETROESCAVADEIRA MINIMA DE 0,20 M3, PROFUNDIDADE DE ESCAVACAO MAXIMA DE 4,37 M</v>
          </cell>
          <cell r="C3966" t="str">
            <v xml:space="preserve">UN    </v>
          </cell>
          <cell r="D3966" t="str">
            <v>267.925,01</v>
          </cell>
        </row>
        <row r="3967">
          <cell r="A3967">
            <v>6046</v>
          </cell>
          <cell r="B3967" t="str">
            <v>RETROESCAVADEIRA SOBRE RODAS COM CARREGADEIRA, TRACAO 4 X 4, POTENCIA LIQUIDA 72 HP, PESO OPERACIONAL MINIMO DE 7140 KG, CAPACIDADE MINIMA DA CARREGADEIRA DE 0,79 M3 E DA RETROESCAVADEIRA MINIMA DE 0,18 M3, PROFUNDIDADE DE ESCAVACAO MAXIMA DE 4,50 M</v>
          </cell>
          <cell r="C3967" t="str">
            <v xml:space="preserve">UN    </v>
          </cell>
          <cell r="D3967" t="str">
            <v>290.606,50</v>
          </cell>
        </row>
        <row r="3968">
          <cell r="A3968">
            <v>36531</v>
          </cell>
          <cell r="B3968" t="str">
            <v>RETROESCAVADEIRA SOBRE RODAS COM CARREGADEIRA, TRACAO 4 X 4, POTENCIA LIQUIDA 88 HP, PESO OPERACIONAL MINIMO DE 6674 KG, CAPACIDADE DA CARREGADEIRA DE 1,00 M3 E DA  RETROESCAVADEIRA MINIMA DE 0,26 M3, PROFUNDIDADE DE ESCAVACAO MAXIMA DE 4,37 M</v>
          </cell>
          <cell r="C3968" t="str">
            <v xml:space="preserve">UN    </v>
          </cell>
          <cell r="D3968" t="str">
            <v>301.238,42</v>
          </cell>
        </row>
        <row r="3969">
          <cell r="A3969">
            <v>34684</v>
          </cell>
          <cell r="B3969" t="str">
            <v>REVESTIMENTO DE PAREDE EM GRANILITE, MARMORITE OU GRANITINA - ESP = 5 MM (INCLUSO EXECUCAO)</v>
          </cell>
          <cell r="C3969" t="str">
            <v xml:space="preserve">M2    </v>
          </cell>
          <cell r="D3969" t="str">
            <v>205,77</v>
          </cell>
        </row>
        <row r="3970">
          <cell r="A3970">
            <v>34683</v>
          </cell>
          <cell r="B3970" t="str">
            <v>REVESTIMENTO DE PAREDE EM GRANILITE, MARMORITE OU GRANITINA COLORIDO - ESP = 5 MM (INCLUSO EXECUCAO)</v>
          </cell>
          <cell r="C3970" t="str">
            <v xml:space="preserve">M2    </v>
          </cell>
          <cell r="D3970" t="str">
            <v>128,60</v>
          </cell>
        </row>
        <row r="3971">
          <cell r="A3971">
            <v>533</v>
          </cell>
          <cell r="B3971" t="str">
            <v>REVESTIMENTO EM CERAMICA ESMALTADA COMERCIAL, PEI MENOR OU IGUAL A 3, FORMATO MENOR OU IGUAL A 2025 CM2</v>
          </cell>
          <cell r="C3971" t="str">
            <v xml:space="preserve">M2    </v>
          </cell>
          <cell r="D3971" t="str">
            <v>18,56</v>
          </cell>
        </row>
        <row r="3972">
          <cell r="A3972">
            <v>10515</v>
          </cell>
          <cell r="B3972" t="str">
            <v>REVESTIMENTO EM CERAMICA ESMALTADA EXTRA, PEI MAIOR OU IGUAL 4, FORMATO MAIOR A 2025 CM2</v>
          </cell>
          <cell r="C3972" t="str">
            <v xml:space="preserve">M2    </v>
          </cell>
          <cell r="D3972" t="str">
            <v>47,86</v>
          </cell>
        </row>
        <row r="3973">
          <cell r="A3973">
            <v>536</v>
          </cell>
          <cell r="B3973" t="str">
            <v>REVESTIMENTO EM CERAMICA ESMALTADA EXTRA, PEI MENOR OU IGUAL A 3, FORMATO MENOR OU IGUAL A 2025 CM2</v>
          </cell>
          <cell r="C3973" t="str">
            <v xml:space="preserve">M2    </v>
          </cell>
          <cell r="D3973" t="str">
            <v>31,45</v>
          </cell>
        </row>
        <row r="3974">
          <cell r="A3974">
            <v>153</v>
          </cell>
          <cell r="B3974" t="str">
            <v>REVESTIMENTO EPOXI DE ALTA RESISTENCIA QUIMICA, ISENTO DE SOLVENTES, BICOMPONENTE</v>
          </cell>
          <cell r="C3974" t="str">
            <v xml:space="preserve">L     </v>
          </cell>
          <cell r="D3974" t="str">
            <v>96,57</v>
          </cell>
        </row>
        <row r="3975">
          <cell r="A3975">
            <v>34682</v>
          </cell>
          <cell r="B3975" t="str">
            <v>REVESTIMENTO PARA ESCADA EM GRANILITE, MARMORITE OU GRANITINA ESP = 8 MM (INCLUSO EXECUCAO)</v>
          </cell>
          <cell r="C3975" t="str">
            <v xml:space="preserve">M2    </v>
          </cell>
          <cell r="D3975" t="str">
            <v>98,34</v>
          </cell>
        </row>
        <row r="3976">
          <cell r="A3976">
            <v>20205</v>
          </cell>
          <cell r="B3976" t="str">
            <v>RIPA  APARELHADA *1,5 X 5* CM, EM MACARANDUBA, ANGELIM OU EQUIVALENTE DA REGIAO</v>
          </cell>
          <cell r="C3976" t="str">
            <v xml:space="preserve">M     </v>
          </cell>
          <cell r="D3976" t="str">
            <v>2,72</v>
          </cell>
        </row>
        <row r="3977">
          <cell r="A3977">
            <v>4412</v>
          </cell>
          <cell r="B3977" t="str">
            <v>RIPA NAO APARELHADA  *1 X 3* CM, EM MACARANDUBA, ANGELIM OU EQUIVALENTE DA REGIAO - BRUTA</v>
          </cell>
          <cell r="C3977" t="str">
            <v xml:space="preserve">M     </v>
          </cell>
          <cell r="D3977" t="str">
            <v>1,63</v>
          </cell>
        </row>
        <row r="3978">
          <cell r="A3978">
            <v>4408</v>
          </cell>
          <cell r="B3978" t="str">
            <v>RIPA NAO APARELHADA,  *1,5 X 5* CM, EM MACARANDUBA, ANGELIM OU EQUIVALENTE DA REGIAO -  BRUTA</v>
          </cell>
          <cell r="C3978" t="str">
            <v xml:space="preserve">M     </v>
          </cell>
          <cell r="D3978" t="str">
            <v>2,04</v>
          </cell>
        </row>
        <row r="3979">
          <cell r="A3979">
            <v>10559</v>
          </cell>
          <cell r="B3979" t="str">
            <v>ROCADEIRA COSTAL COM MOTOR A GASOLINA DE *32* CC</v>
          </cell>
          <cell r="C3979" t="str">
            <v xml:space="preserve">UN    </v>
          </cell>
          <cell r="D3979" t="str">
            <v>2.700,00</v>
          </cell>
        </row>
        <row r="3980">
          <cell r="A3980">
            <v>10664</v>
          </cell>
          <cell r="B3980" t="str">
            <v>ROCADEIRA DESLOCAVEL, LARGURA DE TRABALHO DE 1,3 M</v>
          </cell>
          <cell r="C3980" t="str">
            <v xml:space="preserve">UN    </v>
          </cell>
          <cell r="D3980" t="str">
            <v>7.338,02</v>
          </cell>
        </row>
        <row r="3981">
          <cell r="A3981">
            <v>36250</v>
          </cell>
          <cell r="B3981" t="str">
            <v>RODAFORRO EM PVC, PARA FORRO DE PVC, COMPRIMENTO 6 M</v>
          </cell>
          <cell r="C3981" t="str">
            <v xml:space="preserve">M     </v>
          </cell>
          <cell r="D3981" t="str">
            <v>3,98</v>
          </cell>
        </row>
        <row r="3982">
          <cell r="A3982">
            <v>10857</v>
          </cell>
          <cell r="B3982" t="str">
            <v>RODAPE ARDOSIA, CINZA, 10 CM, E= *1CM</v>
          </cell>
          <cell r="C3982" t="str">
            <v xml:space="preserve">M     </v>
          </cell>
          <cell r="D3982" t="str">
            <v>11,41</v>
          </cell>
        </row>
        <row r="3983">
          <cell r="A3983">
            <v>4803</v>
          </cell>
          <cell r="B3983" t="str">
            <v>RODAPE DE BORRACHA LISO, H = 70 MM, E = *2* MM, PARA ARGAMASSA, PRETO</v>
          </cell>
          <cell r="C3983" t="str">
            <v xml:space="preserve">M     </v>
          </cell>
          <cell r="D3983" t="str">
            <v>27,99</v>
          </cell>
        </row>
        <row r="3984">
          <cell r="A3984">
            <v>6186</v>
          </cell>
          <cell r="B3984" t="str">
            <v>RODAPE DE MADEIRA MACICA CUMARU/IPE CHAMPANHE OU EQUIVALENTE DA REGIAO, *1,5 X 7 CM</v>
          </cell>
          <cell r="C3984" t="str">
            <v xml:space="preserve">M     </v>
          </cell>
          <cell r="D3984" t="str">
            <v>12,46</v>
          </cell>
        </row>
        <row r="3985">
          <cell r="A3985">
            <v>4829</v>
          </cell>
          <cell r="B3985" t="str">
            <v>RODAPE EM MARMORE, POLIDO, BRANCO COMUM, L= *7* CM, E=  *2* CM, CORTE RETO</v>
          </cell>
          <cell r="C3985" t="str">
            <v xml:space="preserve">M     </v>
          </cell>
          <cell r="D3985" t="str">
            <v>33,93</v>
          </cell>
        </row>
        <row r="3986">
          <cell r="A3986">
            <v>39829</v>
          </cell>
          <cell r="B3986" t="str">
            <v>RODAPE EM POLIESTIRENO, BRANCO, H = *5* CM, E = *1,5* CM</v>
          </cell>
          <cell r="C3986" t="str">
            <v xml:space="preserve">M     </v>
          </cell>
          <cell r="D3986" t="str">
            <v>29,64</v>
          </cell>
        </row>
        <row r="3987">
          <cell r="A3987">
            <v>20231</v>
          </cell>
          <cell r="B3987" t="str">
            <v>RODAPE OU RODABANCADA EM GRANITO, POLIDO, TIPO ANDORINHA/ QUARTZ/ CASTELO/ CORUMBA OU OUTROS EQUIVALENTES DA REGIAO, H= 10 CM, E=  *2,0* CM</v>
          </cell>
          <cell r="C3987" t="str">
            <v xml:space="preserve">M     </v>
          </cell>
          <cell r="D3987" t="str">
            <v>23,81</v>
          </cell>
        </row>
        <row r="3988">
          <cell r="A3988">
            <v>4804</v>
          </cell>
          <cell r="B3988" t="str">
            <v>RODAPE PLANO PARA PISO VINILICO, H = 5 CM</v>
          </cell>
          <cell r="C3988" t="str">
            <v xml:space="preserve">M     </v>
          </cell>
          <cell r="D3988" t="str">
            <v>21,49</v>
          </cell>
        </row>
        <row r="3989">
          <cell r="A3989">
            <v>34680</v>
          </cell>
          <cell r="B3989" t="str">
            <v>RODAPE PRE-MOLDADO DE GRANILITE, MARMORITE OU GRANITINA L = 10 CM</v>
          </cell>
          <cell r="C3989" t="str">
            <v xml:space="preserve">M     </v>
          </cell>
          <cell r="D3989" t="str">
            <v>30,26</v>
          </cell>
        </row>
        <row r="3990">
          <cell r="A3990">
            <v>11573</v>
          </cell>
          <cell r="B3990" t="str">
            <v>RODIZIO TIPO NAPOLEAO PARA JANELAS DE CORRER, EM ZAMAC, COMPRIMENTO DE APROX 60 CM, COM ROLAMENTO EM ACO</v>
          </cell>
          <cell r="C3990" t="str">
            <v xml:space="preserve">UN    </v>
          </cell>
          <cell r="D3990" t="str">
            <v>5,30</v>
          </cell>
        </row>
        <row r="3991">
          <cell r="A3991">
            <v>38401</v>
          </cell>
          <cell r="B3991" t="str">
            <v>RODO PARA CHAO 40 CM COM CABO</v>
          </cell>
          <cell r="C3991" t="str">
            <v xml:space="preserve">UN    </v>
          </cell>
          <cell r="D3991" t="str">
            <v>8,11</v>
          </cell>
        </row>
        <row r="3992">
          <cell r="A3992">
            <v>11575</v>
          </cell>
          <cell r="B3992" t="str">
            <v>ROLDANA CONCAVA DUPLA, 4 RODAS, EM ZAMAC COM CHAPA DE LATAO, ROLAMENTOS EM ACO, PARA PORTAS E JANELAS DE CORRER</v>
          </cell>
          <cell r="C3992" t="str">
            <v xml:space="preserve">UN    </v>
          </cell>
          <cell r="D3992" t="str">
            <v>51,11</v>
          </cell>
        </row>
        <row r="3993">
          <cell r="A3993">
            <v>38179</v>
          </cell>
          <cell r="B3993" t="str">
            <v>ROLDANA CONCAVA DUPLA, 4 RODAS, PARA PORTA DE CORRER, EM ZAMAC COM CHAPA DE ACO,  ROLAMENTO INTERNO BLINDADO DE ACO REVESTIDO EM NYLON</v>
          </cell>
          <cell r="C3993" t="str">
            <v xml:space="preserve">UN    </v>
          </cell>
          <cell r="D3993" t="str">
            <v>42,26</v>
          </cell>
        </row>
        <row r="3994">
          <cell r="A3994">
            <v>20256</v>
          </cell>
          <cell r="B3994" t="str">
            <v>ROLDANA PLASTICA COM PREGO, TAMANHO 30 X 30 MM, PARA INSTALACAO ELETRICA APARENTE</v>
          </cell>
          <cell r="C3994" t="str">
            <v xml:space="preserve">UN    </v>
          </cell>
          <cell r="D3994" t="str">
            <v>0,28</v>
          </cell>
        </row>
        <row r="3995">
          <cell r="A3995">
            <v>14511</v>
          </cell>
          <cell r="B3995" t="str">
            <v>ROLO COMPACTADOR DE PNEUS, ESTATICO, PRESSAO VARIAVEL, POTENCIA 110 HP, PESO SEM/COM LASTRO 10,8/27 T, LARGURA DE ROLAGEM 2,30 M</v>
          </cell>
          <cell r="C3995" t="str">
            <v xml:space="preserve">UN    </v>
          </cell>
          <cell r="D3995" t="str">
            <v>599.332,15</v>
          </cell>
        </row>
        <row r="3996">
          <cell r="A3996">
            <v>10642</v>
          </cell>
          <cell r="B3996" t="str">
            <v>ROLO COMPACTADOR DE PNEUS, ESTATICO, PRESSAO VARIAVEL, POTENCIA 111 HP, PESO SEM/COM LASTRO 9,5/26,0 T, LARGURA DE ROLAGEM 1,90 M</v>
          </cell>
          <cell r="C3996" t="str">
            <v xml:space="preserve">UN    </v>
          </cell>
          <cell r="D3996" t="str">
            <v>564.600,00</v>
          </cell>
        </row>
        <row r="3997">
          <cell r="A3997">
            <v>14489</v>
          </cell>
          <cell r="B3997" t="str">
            <v>ROLO COMPACTADOR PE DE CARNEIRO VIBRATORIO, POTENCIA 125 HP, PESO OPERACIONAL SEM/COM LASTRO 11,95/13,30 T, IMPACTO DINAMICO 38,5/22,5 T, LARGURA DE TRABALHO 2,15 M</v>
          </cell>
          <cell r="C3997" t="str">
            <v xml:space="preserve">UN    </v>
          </cell>
          <cell r="D3997" t="str">
            <v>500.789,69</v>
          </cell>
        </row>
        <row r="3998">
          <cell r="A3998">
            <v>14513</v>
          </cell>
          <cell r="B3998" t="str">
            <v>ROLO COMPACTADOR PE DE CARNEIRO VIBRATORIO, POTENCIA 80 HP, PESO OPERACIONAL SEM/COM LASTRO 7,4/8,8 T, LARGURA DE TRABALHO 1,68 M</v>
          </cell>
          <cell r="C3998" t="str">
            <v xml:space="preserve">UN    </v>
          </cell>
          <cell r="D3998" t="str">
            <v>375.604,15</v>
          </cell>
        </row>
        <row r="3999">
          <cell r="A3999">
            <v>13600</v>
          </cell>
          <cell r="B3999" t="str">
            <v>ROLO COMPACTADOR VIBRATORIO DE UM CILINDRO LISO DE ACO, POTENCIA 125 HP, PESO SEM/COM LASTRO 10,75/12,92 T, IMPACTO DINAMICO 31,5/18,5 T, LARGURA TRABALHO 2,15 M</v>
          </cell>
          <cell r="C3999" t="str">
            <v xml:space="preserve">UN    </v>
          </cell>
          <cell r="D3999" t="str">
            <v>484.635,13</v>
          </cell>
        </row>
        <row r="4000">
          <cell r="A4000">
            <v>10646</v>
          </cell>
          <cell r="B4000" t="str">
            <v>ROLO COMPACTADOR VIBRATORIO DE UM CILINDRO, ACO LISO, POTENCIA 80 HP, PESO OPERACIONAL MAXIMO 8,1 T, IMPACTO DINAMICO 16,15/9,5 T, LARGURA TRABALHO 1,68 M</v>
          </cell>
          <cell r="C4000" t="str">
            <v xml:space="preserve">UN    </v>
          </cell>
          <cell r="D4000" t="str">
            <v>361.263,20</v>
          </cell>
        </row>
        <row r="4001">
          <cell r="A4001">
            <v>6070</v>
          </cell>
          <cell r="B4001" t="str">
            <v>ROLO COMPACTADOR VIBRATORIO PE DE CARNEIRO, COM CONTROLE REMOTO POR RADIO, POTENCIA  12,5 KW, PESO OPERACIONAL DE 1,675 T, LARGURA DE TRABALHO 0,85 M</v>
          </cell>
          <cell r="C4001" t="str">
            <v xml:space="preserve">UN    </v>
          </cell>
          <cell r="D4001" t="str">
            <v>493.621,70</v>
          </cell>
        </row>
        <row r="4002">
          <cell r="A4002">
            <v>6069</v>
          </cell>
          <cell r="B4002" t="str">
            <v>ROLO COMPACTADOR VIBRATORIO REBOCAVEL, CILINDRO DE ACO LISO, POTENCIA DE TRACAO DE 65 CV, PESO DE 4,7 T, IMPACTO DINAMICO TOTAL DE 18,3 T, LARGURA DO ROLO 1,67 M</v>
          </cell>
          <cell r="C4002" t="str">
            <v xml:space="preserve">UN    </v>
          </cell>
          <cell r="D4002" t="str">
            <v>109.048,48</v>
          </cell>
        </row>
        <row r="4003">
          <cell r="A4003">
            <v>14626</v>
          </cell>
          <cell r="B4003" t="str">
            <v>ROLO COMPACTADOR VIBRATORIO TANDEM, ACO LISO, POTENCIA 125 HP, PESO SEM/COM LASTRO 10,20/11,65 T, LARGURA DE TRABALHO 1,73 M</v>
          </cell>
          <cell r="C4003" t="str">
            <v xml:space="preserve">UN    </v>
          </cell>
          <cell r="D4003" t="str">
            <v>540.402,88</v>
          </cell>
        </row>
        <row r="4004">
          <cell r="A4004">
            <v>6067</v>
          </cell>
          <cell r="B4004" t="str">
            <v>ROLO COMPACTADOR VIBRATORIO TANDEM, ACO LISO, POTENCIA 58 CV, PESO SEM/COM LASTRO 6,5/9,4 T, LARGURA DE TRABALHO 1,20 M</v>
          </cell>
          <cell r="C4004" t="str">
            <v xml:space="preserve">UN    </v>
          </cell>
          <cell r="D4004" t="str">
            <v>443.614,29</v>
          </cell>
        </row>
        <row r="4005">
          <cell r="A4005">
            <v>38393</v>
          </cell>
          <cell r="B4005" t="str">
            <v>ROLO DE ESPUMA POLIESTER 23 CM (SEM CABO)</v>
          </cell>
          <cell r="C4005" t="str">
            <v xml:space="preserve">UN    </v>
          </cell>
          <cell r="D4005" t="str">
            <v>14,40</v>
          </cell>
        </row>
        <row r="4006">
          <cell r="A4006">
            <v>38390</v>
          </cell>
          <cell r="B4006" t="str">
            <v>ROLO DE LA DE CARNEIRO 23 CM (SEM CABO)</v>
          </cell>
          <cell r="C4006" t="str">
            <v xml:space="preserve">UN    </v>
          </cell>
          <cell r="D4006" t="str">
            <v>31,94</v>
          </cell>
        </row>
        <row r="4007">
          <cell r="A4007">
            <v>36532</v>
          </cell>
          <cell r="B4007" t="str">
            <v>ROMPEDOR ELETRICO PESO 26 KG, POTENCIA OPERACIONAL DE 2,5 KW</v>
          </cell>
          <cell r="C4007" t="str">
            <v xml:space="preserve">UN    </v>
          </cell>
          <cell r="D4007" t="str">
            <v>21.393,72</v>
          </cell>
        </row>
        <row r="4008">
          <cell r="A4008">
            <v>11578</v>
          </cell>
          <cell r="B4008" t="str">
            <v>ROSETA QUADRADA, SEM FUROS, EM ACO INOX POLIDO, LARGURA APROXIMADA DE 50 MM, PARA FECHADURA DE PORTA - PARAFUSOS INCLUIDOS</v>
          </cell>
          <cell r="C4008" t="str">
            <v xml:space="preserve">UN    </v>
          </cell>
          <cell r="D4008" t="str">
            <v>11,03</v>
          </cell>
        </row>
        <row r="4009">
          <cell r="A4009">
            <v>11577</v>
          </cell>
          <cell r="B4009" t="str">
            <v>ROSETA REDONDA DE SOBREPOR, SEM FUROS, EM ACO INOX POLIDO, DIAMETRO APROXIMADO DE 50 MM, PARA FECHADURA DE PORTA - PARAFUSOS INCLUIDOS</v>
          </cell>
          <cell r="C4009" t="str">
            <v xml:space="preserve">UN    </v>
          </cell>
          <cell r="D4009" t="str">
            <v>10,53</v>
          </cell>
        </row>
        <row r="4010">
          <cell r="A4010">
            <v>42432</v>
          </cell>
          <cell r="B4010" t="str">
            <v>ROTACAO DIAGONAL DUPLA, APARELHO TRIPLO, EM TUBO DE ACO CARBONO, PINTURA NO PROCESSO ELETROSTATICO - EQUIPAMENTO DE GINASTICA PARA ACADEMIA AO AR LIVRE / ACADEMIA DA TERCEIRA IDADE - ATI</v>
          </cell>
          <cell r="C4010" t="str">
            <v xml:space="preserve">UN    </v>
          </cell>
          <cell r="D4010" t="str">
            <v>2.075,51</v>
          </cell>
        </row>
        <row r="4011">
          <cell r="A4011">
            <v>42437</v>
          </cell>
          <cell r="B4011" t="str">
            <v>ROTACAO VERTICAL DUPLO, EM TUBO DE ACO CARBONO, PINTURA NO PROCESSO ELETROSTATICO - EQUIPAMENTO DE GINASTICA PARA ACADEMIA AO AR LIVRE / ACADEMIA DA TERCEIRA IDADE - ATI</v>
          </cell>
          <cell r="C4011" t="str">
            <v xml:space="preserve">UN    </v>
          </cell>
          <cell r="D4011" t="str">
            <v>1.577,94</v>
          </cell>
        </row>
        <row r="4012">
          <cell r="A4012">
            <v>1116</v>
          </cell>
          <cell r="B4012" t="str">
            <v>RUFO EXTERNO DE CHAPA DE ACO GALVANIZADA NUM 26, CORTE 25 CM</v>
          </cell>
          <cell r="C4012" t="str">
            <v xml:space="preserve">M     </v>
          </cell>
          <cell r="D4012" t="str">
            <v>16,12</v>
          </cell>
        </row>
        <row r="4013">
          <cell r="A4013">
            <v>1115</v>
          </cell>
          <cell r="B4013" t="str">
            <v>RUFO EXTERNO DE CHAPA DE ACO GALVANIZADA NUM 26, CORTE 28 CM</v>
          </cell>
          <cell r="C4013" t="str">
            <v xml:space="preserve">M     </v>
          </cell>
          <cell r="D4013" t="str">
            <v>19,32</v>
          </cell>
        </row>
        <row r="4014">
          <cell r="A4014">
            <v>1113</v>
          </cell>
          <cell r="B4014" t="str">
            <v>RUFO EXTERNO/INTERNO DE CHAPA DE ACO GALVANIZADA NUM 26, CORTE 33 CM</v>
          </cell>
          <cell r="C4014" t="str">
            <v xml:space="preserve">M     </v>
          </cell>
          <cell r="D4014" t="str">
            <v>22,59</v>
          </cell>
        </row>
        <row r="4015">
          <cell r="A4015">
            <v>1114</v>
          </cell>
          <cell r="B4015" t="str">
            <v>RUFO INTERNO DE CHAPA DE ACO GALVANIZADA NUM 26, CORTE 50 CM</v>
          </cell>
          <cell r="C4015" t="str">
            <v xml:space="preserve">M     </v>
          </cell>
          <cell r="D4015" t="str">
            <v>26,91</v>
          </cell>
        </row>
        <row r="4016">
          <cell r="A4016">
            <v>40873</v>
          </cell>
          <cell r="B4016" t="str">
            <v>RUFO INTERNO/EXTERNO DE CHAPA DE ACO GALVANIZADA NUM 24, CORTE 25 CM</v>
          </cell>
          <cell r="C4016" t="str">
            <v xml:space="preserve">M     </v>
          </cell>
          <cell r="D4016" t="str">
            <v>21,05</v>
          </cell>
        </row>
        <row r="4017">
          <cell r="A4017">
            <v>20214</v>
          </cell>
          <cell r="B4017" t="str">
            <v>RUFO PARA TELHA ESTRUTURAL DE FIBROCIMENTO 1 ABA (SEM AMIANTO)</v>
          </cell>
          <cell r="C4017" t="str">
            <v xml:space="preserve">UN    </v>
          </cell>
          <cell r="D4017" t="str">
            <v>54,29</v>
          </cell>
        </row>
        <row r="4018">
          <cell r="A4018">
            <v>11064</v>
          </cell>
          <cell r="B4018" t="str">
            <v>RUFO PARA TELHA ESTRUTURAL DE FIBROCIMENTO 2 ABAS, COMPRIMENTO DE 1031 MM (SEM AMIANTO)</v>
          </cell>
          <cell r="C4018" t="str">
            <v xml:space="preserve">UN    </v>
          </cell>
          <cell r="D4018" t="str">
            <v>23,02</v>
          </cell>
        </row>
        <row r="4019">
          <cell r="A4019">
            <v>7237</v>
          </cell>
          <cell r="B4019" t="str">
            <v>RUFO PARA TELHA ONDULADA DE FIBROCIMENTO, E = 6 MM, ABA *260* MM, COMPRIMENTO 1100 MM (SEM AMIANTO)</v>
          </cell>
          <cell r="C4019" t="str">
            <v xml:space="preserve">UN    </v>
          </cell>
          <cell r="D4019" t="str">
            <v>31,40</v>
          </cell>
        </row>
        <row r="4020">
          <cell r="A4020">
            <v>11757</v>
          </cell>
          <cell r="B4020" t="str">
            <v>SABONETEIRA DE PAREDE EM METAL CROMADO</v>
          </cell>
          <cell r="C4020" t="str">
            <v xml:space="preserve">UN    </v>
          </cell>
          <cell r="D4020" t="str">
            <v>27,30</v>
          </cell>
        </row>
        <row r="4021">
          <cell r="A4021">
            <v>11758</v>
          </cell>
          <cell r="B4021" t="str">
            <v>SABONETEIRA PLASTICA TIPO DISPENSER PARA SABONETE LIQUIDO COM RESERVATORIO 800 A 1500 ML</v>
          </cell>
          <cell r="C4021" t="str">
            <v xml:space="preserve">UN    </v>
          </cell>
          <cell r="D4021" t="str">
            <v>65,90</v>
          </cell>
        </row>
        <row r="4022">
          <cell r="A4022">
            <v>37526</v>
          </cell>
          <cell r="B4022" t="str">
            <v>SACO DE RAFIA PARA ENTULHO, NOVO, LISO (SEM CLICHE), *60 x 90* CM</v>
          </cell>
          <cell r="C4022" t="str">
            <v xml:space="preserve">UN    </v>
          </cell>
          <cell r="D4022" t="str">
            <v>3,33</v>
          </cell>
        </row>
        <row r="4023">
          <cell r="A4023">
            <v>6076</v>
          </cell>
          <cell r="B4023" t="str">
            <v>SAIBRO PARA ARGAMASSA (COLETADO NO COMERCIO)</v>
          </cell>
          <cell r="C4023" t="str">
            <v xml:space="preserve">M3    </v>
          </cell>
          <cell r="D4023" t="str">
            <v>53,69</v>
          </cell>
        </row>
        <row r="4024">
          <cell r="A4024">
            <v>13109</v>
          </cell>
          <cell r="B4024" t="str">
            <v>SAPATA DE PVC ADITIVADO NERVURADO D = 6"</v>
          </cell>
          <cell r="C4024" t="str">
            <v xml:space="preserve">UN    </v>
          </cell>
          <cell r="D4024" t="str">
            <v>259,47</v>
          </cell>
        </row>
        <row r="4025">
          <cell r="A4025">
            <v>13110</v>
          </cell>
          <cell r="B4025" t="str">
            <v>SAPATA DE PVC ADITIVADO NERVURADO D = 8"</v>
          </cell>
          <cell r="C4025" t="str">
            <v xml:space="preserve">UN    </v>
          </cell>
          <cell r="D4025" t="str">
            <v>341,48</v>
          </cell>
        </row>
        <row r="4026">
          <cell r="A4026">
            <v>7581</v>
          </cell>
          <cell r="B4026" t="str">
            <v>SAPATILHA EM ACO GALVANIZADO PARA CABOS COM DIAMETRO NOMINAL ATE 5/8"</v>
          </cell>
          <cell r="C4026" t="str">
            <v xml:space="preserve">UN    </v>
          </cell>
          <cell r="D4026" t="str">
            <v>2,99</v>
          </cell>
        </row>
        <row r="4027">
          <cell r="A4027">
            <v>4509</v>
          </cell>
          <cell r="B4027" t="str">
            <v>SARRAFO *2,5 X 10* CM EM PINUS, MISTA OU EQUIVALENTE DA REGIAO - BRUTA</v>
          </cell>
          <cell r="C4027" t="str">
            <v xml:space="preserve">M     </v>
          </cell>
          <cell r="D4027" t="str">
            <v>3,61</v>
          </cell>
        </row>
        <row r="4028">
          <cell r="A4028">
            <v>4512</v>
          </cell>
          <cell r="B4028" t="str">
            <v>SARRAFO *2,5 X 5* CM EM PINUS, MISTA OU EQUIVALENTE DA REGIAO - BRUTA</v>
          </cell>
          <cell r="C4028" t="str">
            <v xml:space="preserve">M     </v>
          </cell>
          <cell r="D4028" t="str">
            <v>1,72</v>
          </cell>
        </row>
        <row r="4029">
          <cell r="A4029">
            <v>4517</v>
          </cell>
          <cell r="B4029" t="str">
            <v>SARRAFO *2,5 X 7,5* CM EM PINUS, MISTA OU EQUIVALENTE DA REGIAO - BRUTA</v>
          </cell>
          <cell r="C4029" t="str">
            <v xml:space="preserve">M     </v>
          </cell>
          <cell r="D4029" t="str">
            <v>2,49</v>
          </cell>
        </row>
        <row r="4030">
          <cell r="A4030">
            <v>20206</v>
          </cell>
          <cell r="B4030" t="str">
            <v>SARRAFO APARELHADO *2 X 10* CM, EM MACARANDUBA, ANGELIM OU EQUIVALENTE DA REGIAO</v>
          </cell>
          <cell r="C4030" t="str">
            <v xml:space="preserve">M     </v>
          </cell>
          <cell r="D4030" t="str">
            <v>7,36</v>
          </cell>
        </row>
        <row r="4031">
          <cell r="A4031">
            <v>4460</v>
          </cell>
          <cell r="B4031" t="str">
            <v>SARRAFO NAO APARELHADO *2,5 X 10* CM, EM MACARANDUBA, ANGELIM OU EQUIVALENTE DA REGIAO -  BRUTA</v>
          </cell>
          <cell r="C4031" t="str">
            <v xml:space="preserve">M     </v>
          </cell>
          <cell r="D4031" t="str">
            <v>7,56</v>
          </cell>
        </row>
        <row r="4032">
          <cell r="A4032">
            <v>4417</v>
          </cell>
          <cell r="B4032" t="str">
            <v>SARRAFO NAO APARELHADO *2,5 X 7* CM, EM MACARANDUBA, ANGELIM OU EQUIVALENTE DA REGIAO -  BRUTA</v>
          </cell>
          <cell r="C4032" t="str">
            <v xml:space="preserve">M     </v>
          </cell>
          <cell r="D4032" t="str">
            <v>5,82</v>
          </cell>
        </row>
        <row r="4033">
          <cell r="A4033">
            <v>4415</v>
          </cell>
          <cell r="B4033" t="str">
            <v>SARRAFO NAO APARELHADO 2,5 X 5 CM, EM MACARANDUBA, ANGELIM OU EQUIVALENTE DA REGIAO -  BRUTA</v>
          </cell>
          <cell r="C4033" t="str">
            <v xml:space="preserve">M     </v>
          </cell>
          <cell r="D4033" t="str">
            <v>4,05</v>
          </cell>
        </row>
        <row r="4034">
          <cell r="A4034">
            <v>37373</v>
          </cell>
          <cell r="B4034" t="str">
            <v>SEGURO - HORISTA (COLETADO CAIXA)</v>
          </cell>
          <cell r="C4034" t="str">
            <v xml:space="preserve">H     </v>
          </cell>
          <cell r="D4034" t="str">
            <v>0,06</v>
          </cell>
        </row>
        <row r="4035">
          <cell r="A4035">
            <v>40864</v>
          </cell>
          <cell r="B4035" t="str">
            <v>SEGURO - MENSALISTA (COLETADO CAIXA)</v>
          </cell>
          <cell r="C4035" t="str">
            <v xml:space="preserve">MES   </v>
          </cell>
          <cell r="D4035" t="str">
            <v>11,13</v>
          </cell>
        </row>
        <row r="4036">
          <cell r="A4036">
            <v>4734</v>
          </cell>
          <cell r="B4036" t="str">
            <v>SEIXO ROLADO PARA APLICACAO EM CONCRETO (POSTO PEDREIRA/FORNECEDOR, SEM FRETE)</v>
          </cell>
          <cell r="C4036" t="str">
            <v xml:space="preserve">M3    </v>
          </cell>
          <cell r="D4036" t="str">
            <v>115,15</v>
          </cell>
        </row>
        <row r="4037">
          <cell r="A4037">
            <v>6085</v>
          </cell>
          <cell r="B4037" t="str">
            <v>SELADOR ACRILICO PAREDES INTERNAS/EXTERNAS</v>
          </cell>
          <cell r="C4037" t="str">
            <v xml:space="preserve">L     </v>
          </cell>
          <cell r="D4037" t="str">
            <v>6,67</v>
          </cell>
        </row>
        <row r="4038">
          <cell r="A4038">
            <v>38396</v>
          </cell>
          <cell r="B4038" t="str">
            <v>SELADOR HORIZONTAL PARA FITA DE ACO 1 "</v>
          </cell>
          <cell r="C4038" t="str">
            <v xml:space="preserve">UN    </v>
          </cell>
          <cell r="D4038" t="str">
            <v>579,03</v>
          </cell>
        </row>
        <row r="4039">
          <cell r="A4039">
            <v>11622</v>
          </cell>
          <cell r="B4039" t="str">
            <v>SELANTE A BASE DE ALCATRAO E POLIURETANO PARA JUNTAS HORIZONTAIS</v>
          </cell>
          <cell r="C4039" t="str">
            <v xml:space="preserve">KG    </v>
          </cell>
          <cell r="D4039" t="str">
            <v>72,77</v>
          </cell>
        </row>
        <row r="4040">
          <cell r="A4040">
            <v>43143</v>
          </cell>
          <cell r="B4040" t="str">
            <v>SELANTE ACRILICO PARA TRATAMENTO / ACABAMENTO SUPERFICIAL DE CONCRETO ESTAMPADO, APARENTE, PEDRAS E OUTROS</v>
          </cell>
          <cell r="C4040" t="str">
            <v xml:space="preserve">L     </v>
          </cell>
          <cell r="D4040" t="str">
            <v>27,48</v>
          </cell>
        </row>
        <row r="4041">
          <cell r="A4041">
            <v>7317</v>
          </cell>
          <cell r="B4041" t="str">
            <v>SELANTE DE BASE ASFALTICA PARA VEDACAO</v>
          </cell>
          <cell r="C4041" t="str">
            <v xml:space="preserve">KG    </v>
          </cell>
          <cell r="D4041" t="str">
            <v>28,94</v>
          </cell>
        </row>
        <row r="4042">
          <cell r="A4042">
            <v>142</v>
          </cell>
          <cell r="B4042" t="str">
            <v>SELANTE ELASTICO MONOCOMPONENTE A BASE DE POLIURETANO (PU) PARA JUNTAS DIVERSAS</v>
          </cell>
          <cell r="C4042" t="str">
            <v xml:space="preserve">310ML </v>
          </cell>
          <cell r="D4042" t="str">
            <v>34,34</v>
          </cell>
        </row>
        <row r="4043">
          <cell r="A4043">
            <v>43142</v>
          </cell>
          <cell r="B4043" t="str">
            <v>SELANTE MONOCOMPONENTE A BASE DE SILICONE DE BAIXO MODULO, PARA JUNTAS DE PAVIMENTACAO</v>
          </cell>
          <cell r="C4043" t="str">
            <v xml:space="preserve">L     </v>
          </cell>
          <cell r="D4043" t="str">
            <v>155,97</v>
          </cell>
        </row>
        <row r="4044">
          <cell r="A4044">
            <v>38123</v>
          </cell>
          <cell r="B4044" t="str">
            <v>SELANTE TIPO VEDA CALHA PARA METAL E FIBROCIMENTO</v>
          </cell>
          <cell r="C4044" t="str">
            <v xml:space="preserve">KG    </v>
          </cell>
          <cell r="D4044" t="str">
            <v>40,40</v>
          </cell>
        </row>
        <row r="4045">
          <cell r="A4045">
            <v>42701</v>
          </cell>
          <cell r="B4045" t="str">
            <v>SELIM COMPACTO EM PVC, SEM TRAVA,  DN 150 X 100 MM, PARA REDE COLETORA ESGOTO (NBR 10569)</v>
          </cell>
          <cell r="C4045" t="str">
            <v xml:space="preserve">UN    </v>
          </cell>
          <cell r="D4045" t="str">
            <v>51,73</v>
          </cell>
        </row>
        <row r="4046">
          <cell r="A4046">
            <v>42702</v>
          </cell>
          <cell r="B4046" t="str">
            <v>SELIM COMPACTO EM PVC, SEM TRAVA,  DN 200 X 100 MM, PARA REDE COLETORA ESGOTO (NBR 10569)</v>
          </cell>
          <cell r="C4046" t="str">
            <v xml:space="preserve">UN    </v>
          </cell>
          <cell r="D4046" t="str">
            <v>91,92</v>
          </cell>
        </row>
        <row r="4047">
          <cell r="A4047">
            <v>37955</v>
          </cell>
          <cell r="B4047" t="str">
            <v>SELIM COMPACTO EM PVC, SEM TRAVAS,  DN 300 X 100 MM, PARA REDE COLETORA ESGOTO (NBR 10569)</v>
          </cell>
          <cell r="C4047" t="str">
            <v xml:space="preserve">UN    </v>
          </cell>
          <cell r="D4047" t="str">
            <v>119,13</v>
          </cell>
        </row>
        <row r="4048">
          <cell r="A4048">
            <v>42699</v>
          </cell>
          <cell r="B4048" t="str">
            <v>SELIM PVC, COM TRAVA, JE, 90 GRAUS,  DN 125 X 100 MM OU 150 X 100 MM, PARA REDE COLETORA ESGOTO (NBR 10569)</v>
          </cell>
          <cell r="C4048" t="str">
            <v xml:space="preserve">UN    </v>
          </cell>
          <cell r="D4048" t="str">
            <v>31,60</v>
          </cell>
        </row>
        <row r="4049">
          <cell r="A4049">
            <v>42700</v>
          </cell>
          <cell r="B4049" t="str">
            <v>SELIM PVC, SOLDAVEL, SEM TRAVA, JE, 90 GRAUS,  DN 200 X 100 MM, PARA REDE COLETORA ESGOTO (NBR 10569)</v>
          </cell>
          <cell r="C4049" t="str">
            <v xml:space="preserve">UN    </v>
          </cell>
          <cell r="D4049" t="str">
            <v>90,09</v>
          </cell>
        </row>
        <row r="4050">
          <cell r="A4050">
            <v>37743</v>
          </cell>
          <cell r="B4050" t="str">
            <v>SEMIRREBOQUE COM DOIS EIXOS EM TANDEM TIPO BASCULANTE COM CACAMBA METALICA 14 M3  (INCLUI MONTAGEM, NAO INCLUI CAVALO MECANICO)</v>
          </cell>
          <cell r="C4050" t="str">
            <v xml:space="preserve">UN    </v>
          </cell>
          <cell r="D4050" t="str">
            <v>183.595,80</v>
          </cell>
        </row>
        <row r="4051">
          <cell r="A4051">
            <v>37744</v>
          </cell>
          <cell r="B4051" t="str">
            <v>SEMIRREBOQUE COM TRES EIXOS EM TANDEM TIPO BASCULANTE COM CACAMBA METALICA 18 M3 (INCLUI MONTAGEM, NAO INCLUI CAVALO MECANICO)</v>
          </cell>
          <cell r="C4051" t="str">
            <v xml:space="preserve">UN    </v>
          </cell>
          <cell r="D4051" t="str">
            <v>215.874,12</v>
          </cell>
        </row>
        <row r="4052">
          <cell r="A4052">
            <v>37741</v>
          </cell>
          <cell r="B4052" t="str">
            <v>SEMIRREBOQUE COM TRES EIXOS, PARA TRANSPORTE DE CARGA SECA, DIMENSOES APROXIMADAS 2,60 X 12,50 X 0,50 M (NAO INCLUI CAVALO MECANICO)</v>
          </cell>
          <cell r="C4052" t="str">
            <v xml:space="preserve">UN    </v>
          </cell>
          <cell r="D4052" t="str">
            <v>166.942,65</v>
          </cell>
        </row>
        <row r="4053">
          <cell r="A4053">
            <v>39396</v>
          </cell>
          <cell r="B4053" t="str">
            <v>SENSOR DE PRESENCA BIVOLT COM FOTOCELULA PARA QUALQUER TIPO DE LAMPADA, POTENCIA MAXIMA *1000* W, USO EXTERNO</v>
          </cell>
          <cell r="C4053" t="str">
            <v xml:space="preserve">UN    </v>
          </cell>
          <cell r="D4053" t="str">
            <v>53,99</v>
          </cell>
        </row>
        <row r="4054">
          <cell r="A4054">
            <v>39392</v>
          </cell>
          <cell r="B4054" t="str">
            <v>SENSOR DE PRESENCA BIVOLT DE PAREDE COM FOTOCELULA PARA QUALQUER TIPO DE LAMPADA POTENCIA MAXIMA *1000* W, USO INTERNO</v>
          </cell>
          <cell r="C4054" t="str">
            <v xml:space="preserve">UN    </v>
          </cell>
          <cell r="D4054" t="str">
            <v>60,90</v>
          </cell>
        </row>
        <row r="4055">
          <cell r="A4055">
            <v>39393</v>
          </cell>
          <cell r="B4055" t="str">
            <v>SENSOR DE PRESENCA BIVOLT DE PAREDE SEM FOTOCELULA PARA QUALQUER TIPO DE LAMPADA POTENCIA MAXIMA *1000* W, USO INTERNO</v>
          </cell>
          <cell r="C4055" t="str">
            <v xml:space="preserve">UN    </v>
          </cell>
          <cell r="D4055" t="str">
            <v>37,66</v>
          </cell>
        </row>
        <row r="4056">
          <cell r="A4056">
            <v>39394</v>
          </cell>
          <cell r="B4056" t="str">
            <v>SENSOR DE PRESENCA BIVOLT DE TETO COM FOTOCELULA PARA QUALQUER TIPO DE LAMPADA POTENCIA MAXIMA *1000* W, USO INTERNO</v>
          </cell>
          <cell r="C4056" t="str">
            <v xml:space="preserve">UN    </v>
          </cell>
          <cell r="D4056" t="str">
            <v>42,39</v>
          </cell>
        </row>
        <row r="4057">
          <cell r="A4057">
            <v>39395</v>
          </cell>
          <cell r="B4057" t="str">
            <v>SENSOR DE PRESENCA BIVOLT DE TETO SEM FOTOCELULA PARA QUALQUER TIPO DE LAMPADA POTENCIA MAXIMA *900* W, USO INTERNO</v>
          </cell>
          <cell r="C4057" t="str">
            <v xml:space="preserve">UN    </v>
          </cell>
          <cell r="D4057" t="str">
            <v>39,42</v>
          </cell>
        </row>
        <row r="4058">
          <cell r="A4058">
            <v>14618</v>
          </cell>
          <cell r="B4058" t="str">
            <v>SERRA CIRCULAR DE BANCADA COM MOTOR ELETRICO, POTENCIA DE *1600* W, PARA DISCO DE DIAMETRO DE 10" (250 MM)</v>
          </cell>
          <cell r="C4058" t="str">
            <v xml:space="preserve">UN    </v>
          </cell>
          <cell r="D4058" t="str">
            <v>1.275,25</v>
          </cell>
        </row>
        <row r="4059">
          <cell r="A4059">
            <v>40269</v>
          </cell>
          <cell r="B4059" t="str">
            <v>SERRA CIRCULAR DE BANCADA, MODELO PICA-PAU, DIAMETRO DE 350 MM. CARACTERISTICAS DO MOTOR: TRIFASICO, POTENCIA DE 5 HP, FREQUENCIA DE 60 HZ</v>
          </cell>
          <cell r="C4059" t="str">
            <v xml:space="preserve">UN    </v>
          </cell>
          <cell r="D4059" t="str">
            <v>5.137,91</v>
          </cell>
        </row>
        <row r="4060">
          <cell r="A4060">
            <v>6110</v>
          </cell>
          <cell r="B4060" t="str">
            <v>SERRALHEIRO</v>
          </cell>
          <cell r="C4060" t="str">
            <v xml:space="preserve">H     </v>
          </cell>
          <cell r="D4060" t="str">
            <v>13,26</v>
          </cell>
        </row>
        <row r="4061">
          <cell r="A4061">
            <v>40910</v>
          </cell>
          <cell r="B4061" t="str">
            <v>SERRALHEIRO (MENSALISTA)</v>
          </cell>
          <cell r="C4061" t="str">
            <v xml:space="preserve">MES   </v>
          </cell>
          <cell r="D4061" t="str">
            <v>2.310,04</v>
          </cell>
        </row>
        <row r="4062">
          <cell r="A4062">
            <v>6111</v>
          </cell>
          <cell r="B4062" t="str">
            <v>SERVENTE DE OBRAS</v>
          </cell>
          <cell r="C4062" t="str">
            <v xml:space="preserve">H     </v>
          </cell>
          <cell r="D4062" t="str">
            <v>9,60</v>
          </cell>
        </row>
        <row r="4063">
          <cell r="A4063">
            <v>41084</v>
          </cell>
          <cell r="B4063" t="str">
            <v>SERVENTE DE OBRAS (MENSALISTA)</v>
          </cell>
          <cell r="C4063" t="str">
            <v xml:space="preserve">MES   </v>
          </cell>
          <cell r="D4063" t="str">
            <v>1.672,34</v>
          </cell>
        </row>
        <row r="4064">
          <cell r="A4064">
            <v>25950</v>
          </cell>
          <cell r="B4064" t="str">
            <v>SERVICO DE BOMBEAMENTO DE CONCRETO COM CONSUMO MINIMO DE 40 M3</v>
          </cell>
          <cell r="C4064" t="str">
            <v xml:space="preserve">M3    </v>
          </cell>
          <cell r="D4064" t="str">
            <v>43,69</v>
          </cell>
        </row>
        <row r="4065">
          <cell r="A4065">
            <v>38637</v>
          </cell>
          <cell r="B4065" t="str">
            <v>SIFAO EM METAL CROMADO PARA PIA AMERICANA, 1.1/2 X 1.1/2 "</v>
          </cell>
          <cell r="C4065" t="str">
            <v xml:space="preserve">UN    </v>
          </cell>
          <cell r="D4065" t="str">
            <v>193,55</v>
          </cell>
        </row>
        <row r="4066">
          <cell r="A4066">
            <v>6150</v>
          </cell>
          <cell r="B4066" t="str">
            <v>SIFAO EM METAL CROMADO PARA PIA AMERICANA, 1.1/2 X 2 "</v>
          </cell>
          <cell r="C4066" t="str">
            <v xml:space="preserve">UN    </v>
          </cell>
          <cell r="D4066" t="str">
            <v>195,91</v>
          </cell>
        </row>
        <row r="4067">
          <cell r="A4067">
            <v>6136</v>
          </cell>
          <cell r="B4067" t="str">
            <v>SIFAO EM METAL CROMADO PARA PIA OU LAVATORIO, 1 X 1.1/2 "</v>
          </cell>
          <cell r="C4067" t="str">
            <v xml:space="preserve">UN    </v>
          </cell>
          <cell r="D4067" t="str">
            <v>154,00</v>
          </cell>
        </row>
        <row r="4068">
          <cell r="A4068">
            <v>38638</v>
          </cell>
          <cell r="B4068" t="str">
            <v>SIFAO EM METAL CROMADO PARA TANQUE, 1.1/4 X 1.1/2 "</v>
          </cell>
          <cell r="C4068" t="str">
            <v xml:space="preserve">UN    </v>
          </cell>
          <cell r="D4068" t="str">
            <v>163,09</v>
          </cell>
        </row>
        <row r="4069">
          <cell r="A4069">
            <v>20262</v>
          </cell>
          <cell r="B4069" t="str">
            <v>SIFAO PLASTICO EXTENSIVEL UNIVERSAL, TIPO COPO</v>
          </cell>
          <cell r="C4069" t="str">
            <v xml:space="preserve">UN    </v>
          </cell>
          <cell r="D4069" t="str">
            <v>12,70</v>
          </cell>
        </row>
        <row r="4070">
          <cell r="A4070">
            <v>6148</v>
          </cell>
          <cell r="B4070" t="str">
            <v>SIFAO PLASTICO FLEXIVEL SAIDA VERTICAL PARA COLUNA LAVATORIO, 1 X 1.1/2 "</v>
          </cell>
          <cell r="C4070" t="str">
            <v xml:space="preserve">UN    </v>
          </cell>
          <cell r="D4070" t="str">
            <v>8,00</v>
          </cell>
        </row>
        <row r="4071">
          <cell r="A4071">
            <v>6145</v>
          </cell>
          <cell r="B4071" t="str">
            <v>SIFAO PLASTICO TIPO COPO PARA PIA AMERICANA 1.1/2 X 1.1/2 "</v>
          </cell>
          <cell r="C4071" t="str">
            <v xml:space="preserve">UN    </v>
          </cell>
          <cell r="D4071" t="str">
            <v>14,35</v>
          </cell>
        </row>
        <row r="4072">
          <cell r="A4072">
            <v>6149</v>
          </cell>
          <cell r="B4072" t="str">
            <v>SIFAO PLASTICO TIPO COPO PARA PIA OU LAVATORIO, 1 X 1.1/2 "</v>
          </cell>
          <cell r="C4072" t="str">
            <v xml:space="preserve">UN    </v>
          </cell>
          <cell r="D4072" t="str">
            <v>13,53</v>
          </cell>
        </row>
        <row r="4073">
          <cell r="A4073">
            <v>6146</v>
          </cell>
          <cell r="B4073" t="str">
            <v>SIFAO PLASTICO TIPO COPO PARA TANQUE, 1.1/4 X 1.1/2 "</v>
          </cell>
          <cell r="C4073" t="str">
            <v xml:space="preserve">UN    </v>
          </cell>
          <cell r="D4073" t="str">
            <v>14,36</v>
          </cell>
        </row>
        <row r="4074">
          <cell r="A4074">
            <v>26026</v>
          </cell>
          <cell r="B4074" t="str">
            <v>SILICA ATIVA PARA ADICAO EM CONCRETO E ARGAMASSA</v>
          </cell>
          <cell r="C4074" t="str">
            <v xml:space="preserve">KG    </v>
          </cell>
          <cell r="D4074" t="str">
            <v>2,88</v>
          </cell>
        </row>
        <row r="4075">
          <cell r="A4075">
            <v>39961</v>
          </cell>
          <cell r="B4075" t="str">
            <v>SILICONE ACETICO USO GERAL INCOLOR 280 G</v>
          </cell>
          <cell r="C4075" t="str">
            <v xml:space="preserve">UN    </v>
          </cell>
          <cell r="D4075" t="str">
            <v>22,69</v>
          </cell>
        </row>
        <row r="4076">
          <cell r="A4076">
            <v>42433</v>
          </cell>
          <cell r="B4076" t="str">
            <v>SIMULADOR DE CAMINHADA TRIPLO, EM TUBO DE ACO CARBONO, PINTURA NO PROCESSO ELETROSTATICO - EQUIPAMENTO DE GINASTICA PARA ACADEMIA AO AR LIVRE / ACADEMIA DA TERCEIRA IDADE - ATI</v>
          </cell>
          <cell r="C4076" t="str">
            <v xml:space="preserve">UN    </v>
          </cell>
          <cell r="D4076" t="str">
            <v>4.099,59</v>
          </cell>
        </row>
        <row r="4077">
          <cell r="A4077">
            <v>42434</v>
          </cell>
          <cell r="B4077" t="str">
            <v>SIMULADOR DE CAVALGADA TRIPLO, EM TUBO DE ACO CARBONO, PINTURA NO PROCESSO ELETROSTATICO - EQUIPAMENTO DE GINASTICA PARA ACADEMIA AO AR LIVRE / ACADEMIA DA TERCEIRA IDADE - ATI</v>
          </cell>
          <cell r="C4077" t="str">
            <v xml:space="preserve">UN    </v>
          </cell>
          <cell r="D4077" t="str">
            <v>4.430,20</v>
          </cell>
        </row>
        <row r="4078">
          <cell r="A4078">
            <v>42435</v>
          </cell>
          <cell r="B4078" t="str">
            <v>SIMULADOR DE REMO INDIVIDUAL, EM TUBO DE ACO CARBONO, PINTURA NO PROCESSO ELETROSTATICO - EQUIPAMENTO DE GINASTICA PARA ACADEMIA AO AR LIVRE / ACADEMIA DA TERCEIRA IDADE - ATI</v>
          </cell>
          <cell r="C4078" t="str">
            <v xml:space="preserve">UN    </v>
          </cell>
          <cell r="D4078" t="str">
            <v>2.209,17</v>
          </cell>
        </row>
        <row r="4079">
          <cell r="A4079">
            <v>38061</v>
          </cell>
          <cell r="B4079" t="str">
            <v>SINALIZADOR NOTURNO SIMPLES PARA PARA-RAIOS, SEM RELE FOTOELETRICO</v>
          </cell>
          <cell r="C4079" t="str">
            <v xml:space="preserve">UN    </v>
          </cell>
          <cell r="D4079" t="str">
            <v>57,82</v>
          </cell>
        </row>
        <row r="4080">
          <cell r="A4080">
            <v>20250</v>
          </cell>
          <cell r="B4080" t="str">
            <v>SISAL EM FIBRA</v>
          </cell>
          <cell r="C4080" t="str">
            <v xml:space="preserve">KG    </v>
          </cell>
          <cell r="D4080" t="str">
            <v>14,99</v>
          </cell>
        </row>
        <row r="4081">
          <cell r="A4081">
            <v>39965</v>
          </cell>
          <cell r="B4081" t="str">
            <v>SISTEMA DE FORMAS MANUSEAVEIS DE ALUMINIO, PARA BLOCO RESID. COM PAREDES DE CONCRETO MOLDADAS IN LOCO, BLOCO COM 4 PAV. E 4 UNIDADES POR PAV., UNIDADE HABITACIONALCOM 48 M2 E 2 QUARTOS; TELHA DE FIBROCIMENTO (COLETADO CAIXA)</v>
          </cell>
          <cell r="C4081" t="str">
            <v xml:space="preserve">M2    </v>
          </cell>
          <cell r="D4081" t="str">
            <v>1.771,67</v>
          </cell>
        </row>
        <row r="4082">
          <cell r="A4082">
            <v>39964</v>
          </cell>
          <cell r="B4082" t="str">
            <v>SISTEMA DE FORMAS MANUSEAVEIS DE ALUMINIO, PARA EDIF. RESID. UNIFAMILIAR COM PAREDES DE CONCRETO MOLDADAS IN LOCO, UNIDADE HABITACIONAL TERREA COM 38 M2, COM SALA, CIRCULACAO, 2 QUARTOS, BANHEIRO, COZINHA E TANQUE EXTERNO (SEM COBERTURA) (COLETADO CAIXA)</v>
          </cell>
          <cell r="C4082" t="str">
            <v xml:space="preserve">M2    </v>
          </cell>
          <cell r="D4082" t="str">
            <v>1.427,31</v>
          </cell>
        </row>
        <row r="4083">
          <cell r="A4083">
            <v>13388</v>
          </cell>
          <cell r="B4083" t="str">
            <v>SOLDA EM BARRA DE ESTANHO-CHUMBO 50/50</v>
          </cell>
          <cell r="C4083" t="str">
            <v xml:space="preserve">KG    </v>
          </cell>
          <cell r="D4083" t="str">
            <v>121,66</v>
          </cell>
        </row>
        <row r="4084">
          <cell r="A4084">
            <v>39914</v>
          </cell>
          <cell r="B4084" t="str">
            <v>SOLDA EM VARETA FOSCOPER, D = *2,5* MM  X COMPRIMENTO 500 MM</v>
          </cell>
          <cell r="C4084" t="str">
            <v xml:space="preserve">KG    </v>
          </cell>
          <cell r="D4084" t="str">
            <v>223,69</v>
          </cell>
        </row>
        <row r="4085">
          <cell r="A4085">
            <v>12732</v>
          </cell>
          <cell r="B4085" t="str">
            <v>SOLDA ESTANHO/COBRE PARA CONEXOES DE COBRE, FIO 2,5 MM, CARRETEL 500 GR (SEM CHUMBO)</v>
          </cell>
          <cell r="C4085" t="str">
            <v xml:space="preserve">UN    </v>
          </cell>
          <cell r="D4085" t="str">
            <v>258,11</v>
          </cell>
        </row>
        <row r="4086">
          <cell r="A4086">
            <v>6160</v>
          </cell>
          <cell r="B4086" t="str">
            <v>SOLDADOR</v>
          </cell>
          <cell r="C4086" t="str">
            <v xml:space="preserve">H     </v>
          </cell>
          <cell r="D4086" t="str">
            <v>14,44</v>
          </cell>
        </row>
        <row r="4087">
          <cell r="A4087">
            <v>41087</v>
          </cell>
          <cell r="B4087" t="str">
            <v>SOLDADOR (MENSALISTA)</v>
          </cell>
          <cell r="C4087" t="str">
            <v xml:space="preserve">MES   </v>
          </cell>
          <cell r="D4087" t="str">
            <v>2.515,01</v>
          </cell>
        </row>
        <row r="4088">
          <cell r="A4088">
            <v>6166</v>
          </cell>
          <cell r="B4088" t="str">
            <v>SOLDADOR ELETRICO (PARA SOLDA A SER TESTADA COM RAIOS "X")</v>
          </cell>
          <cell r="C4088" t="str">
            <v xml:space="preserve">H     </v>
          </cell>
          <cell r="D4088" t="str">
            <v>21,02</v>
          </cell>
        </row>
        <row r="4089">
          <cell r="A4089">
            <v>41088</v>
          </cell>
          <cell r="B4089" t="str">
            <v>SOLDADOR ELETRICO (PARA SOLDA A SER TESTADA COM RAIOS "X") (MENSALISTA)</v>
          </cell>
          <cell r="C4089" t="str">
            <v xml:space="preserve">MES   </v>
          </cell>
          <cell r="D4089" t="str">
            <v>3.660,35</v>
          </cell>
        </row>
        <row r="4090">
          <cell r="A4090">
            <v>20232</v>
          </cell>
          <cell r="B4090" t="str">
            <v>SOLEIRA EM GRANITO, POLIDO, TIPO ANDORINHA/ QUARTZ/ CASTELO/ CORUMBA OU OUTROS EQUIVALENTES DA REGIAO, L= *15* CM, E=  *2,0* CM</v>
          </cell>
          <cell r="C4090" t="str">
            <v xml:space="preserve">M     </v>
          </cell>
          <cell r="D4090" t="str">
            <v>33,71</v>
          </cell>
        </row>
        <row r="4091">
          <cell r="A4091">
            <v>10856</v>
          </cell>
          <cell r="B4091" t="str">
            <v>SOLEIRA PRE-MOLDADA EM GRANILITE, MARMORITE OU GRANITINA, L = *15 CM</v>
          </cell>
          <cell r="C4091" t="str">
            <v xml:space="preserve">M     </v>
          </cell>
          <cell r="D4091" t="str">
            <v>83,21</v>
          </cell>
        </row>
        <row r="4092">
          <cell r="A4092">
            <v>4828</v>
          </cell>
          <cell r="B4092" t="str">
            <v>SOLEIRA/ PEITORIL EM MARMORE, POLIDO, BRANCO COMUM, L= *15* CM, E=  *2* CM,  CORTE RETO</v>
          </cell>
          <cell r="C4092" t="str">
            <v xml:space="preserve">M     </v>
          </cell>
          <cell r="D4092" t="str">
            <v>50,64</v>
          </cell>
        </row>
        <row r="4093">
          <cell r="A4093">
            <v>20249</v>
          </cell>
          <cell r="B4093" t="str">
            <v>SOLEIRA/ TABEIRA EM MARMORE, POLIDO, BRANCO COMUM, L= 5 CM, E=  *2,0* CM</v>
          </cell>
          <cell r="C4093" t="str">
            <v xml:space="preserve">M     </v>
          </cell>
          <cell r="D4093" t="str">
            <v>27,73</v>
          </cell>
        </row>
        <row r="4094">
          <cell r="A4094">
            <v>11609</v>
          </cell>
          <cell r="B4094" t="str">
            <v>SOLUCAO ASFALTICA ELASTOMERICA PARA IMPRIMACAO, APLICACAO A FRIO</v>
          </cell>
          <cell r="C4094" t="str">
            <v xml:space="preserve">L     </v>
          </cell>
          <cell r="D4094" t="str">
            <v>12,09</v>
          </cell>
        </row>
        <row r="4095">
          <cell r="A4095">
            <v>20083</v>
          </cell>
          <cell r="B4095" t="str">
            <v>SOLUCAO LIMPADORA PARA PVC, FRASCO COM 1000 CM3</v>
          </cell>
          <cell r="C4095" t="str">
            <v xml:space="preserve">UN    </v>
          </cell>
          <cell r="D4095" t="str">
            <v>50,99</v>
          </cell>
        </row>
        <row r="4096">
          <cell r="A4096">
            <v>5318</v>
          </cell>
          <cell r="B4096" t="str">
            <v>SOLVENTE DILUENTE A BASE DE AGUARRAS</v>
          </cell>
          <cell r="C4096" t="str">
            <v xml:space="preserve">L     </v>
          </cell>
          <cell r="D4096" t="str">
            <v>12,04</v>
          </cell>
        </row>
        <row r="4097">
          <cell r="A4097">
            <v>10691</v>
          </cell>
          <cell r="B4097" t="str">
            <v>SOLVENTE PARA COLA (PARA LAMINADO MELAMINICO) A BASE DE RESINA SINTETICA</v>
          </cell>
          <cell r="C4097" t="str">
            <v xml:space="preserve">L     </v>
          </cell>
          <cell r="D4097" t="str">
            <v>41,73</v>
          </cell>
        </row>
        <row r="4098">
          <cell r="A4098">
            <v>12295</v>
          </cell>
          <cell r="B4098" t="str">
            <v>SOQUETE DE BAQUELITE BASE E27, PARA LAMPADAS</v>
          </cell>
          <cell r="C4098" t="str">
            <v xml:space="preserve">UN    </v>
          </cell>
          <cell r="D4098" t="str">
            <v>2,40</v>
          </cell>
        </row>
        <row r="4099">
          <cell r="A4099">
            <v>12296</v>
          </cell>
          <cell r="B4099" t="str">
            <v>SOQUETE DE PORCELANA BASE E27, FIXO DE TETO, PARA LAMPADAS</v>
          </cell>
          <cell r="C4099" t="str">
            <v xml:space="preserve">UN    </v>
          </cell>
          <cell r="D4099" t="str">
            <v>3,11</v>
          </cell>
        </row>
        <row r="4100">
          <cell r="A4100">
            <v>12294</v>
          </cell>
          <cell r="B4100" t="str">
            <v>SOQUETE DE PORCELANA BASE E27, PARA USO AO TEMPO, PARA LAMPADAS</v>
          </cell>
          <cell r="C4100" t="str">
            <v xml:space="preserve">UN    </v>
          </cell>
          <cell r="D4100" t="str">
            <v>7,47</v>
          </cell>
        </row>
        <row r="4101">
          <cell r="A4101">
            <v>14543</v>
          </cell>
          <cell r="B4101" t="str">
            <v>SOQUETE DE PVC / TERMOPLASTICO BASE E27, COM CHAVE, PARA LAMPADAS</v>
          </cell>
          <cell r="C4101" t="str">
            <v xml:space="preserve">UN    </v>
          </cell>
          <cell r="D4101" t="str">
            <v>5,33</v>
          </cell>
        </row>
        <row r="4102">
          <cell r="A4102">
            <v>13329</v>
          </cell>
          <cell r="B4102" t="str">
            <v>SOQUETE DE PVC / TERMOPLASTICO BASE E27, COM RABICHO, PARA LAMPADAS</v>
          </cell>
          <cell r="C4102" t="str">
            <v xml:space="preserve">UN    </v>
          </cell>
          <cell r="D4102" t="str">
            <v>3,13</v>
          </cell>
        </row>
        <row r="4103">
          <cell r="A4103">
            <v>21044</v>
          </cell>
          <cell r="B4103" t="str">
            <v>SPRINKLER TIPO PENDENTE, 68 GRAUS CELSIUS (BULBO VERMELHO), ACABAMENTO CROMADO, 1/2" - 15 MM</v>
          </cell>
          <cell r="C4103" t="str">
            <v xml:space="preserve">UN    </v>
          </cell>
          <cell r="D4103" t="str">
            <v>40,88</v>
          </cell>
        </row>
        <row r="4104">
          <cell r="A4104">
            <v>21045</v>
          </cell>
          <cell r="B4104" t="str">
            <v>SPRINKLER TIPO PENDENTE, 68 GRAUS CELSIUS (BULBO VERMELHO), ACABAMENTO CROMADO, 3/4" - 20 MM</v>
          </cell>
          <cell r="C4104" t="str">
            <v xml:space="preserve">UN    </v>
          </cell>
          <cell r="D4104" t="str">
            <v>55,99</v>
          </cell>
        </row>
        <row r="4105">
          <cell r="A4105">
            <v>21040</v>
          </cell>
          <cell r="B4105" t="str">
            <v>SPRINKLER TIPO PENDENTE, 68 GRAUS CELSIUS (BULBO VERMELHO), ACABAMENTO NATURAL, 1/2" - 15 MM</v>
          </cell>
          <cell r="C4105" t="str">
            <v xml:space="preserve">UN    </v>
          </cell>
          <cell r="D4105" t="str">
            <v>40,00</v>
          </cell>
        </row>
        <row r="4106">
          <cell r="A4106">
            <v>21041</v>
          </cell>
          <cell r="B4106" t="str">
            <v>SPRINKLER TIPO PENDENTE, 68 GRAUS CELSIUS (BULBO VERMELHO), ACABAMENTO NATURAL, 3/4" - 20 MM</v>
          </cell>
          <cell r="C4106" t="str">
            <v xml:space="preserve">UN    </v>
          </cell>
          <cell r="D4106" t="str">
            <v>48,28</v>
          </cell>
        </row>
        <row r="4107">
          <cell r="A4107">
            <v>21047</v>
          </cell>
          <cell r="B4107" t="str">
            <v>SPRINKLER TIPO PENDENTE, 79 GRAUS CELSIUS (BULBO AMARELO), ACABAMENTO CROMADO, 3/4" - 20 MM</v>
          </cell>
          <cell r="C4107" t="str">
            <v xml:space="preserve">UN    </v>
          </cell>
          <cell r="D4107" t="str">
            <v>60,26</v>
          </cell>
        </row>
        <row r="4108">
          <cell r="A4108">
            <v>21043</v>
          </cell>
          <cell r="B4108" t="str">
            <v>SPRINKLER TIPO PENDENTE, 79 GRAUS CELSIUS (BULBO AMARELO), ACABAMENTO NATURAL, 3/4" - 20 MM</v>
          </cell>
          <cell r="C4108" t="str">
            <v xml:space="preserve">UN    </v>
          </cell>
          <cell r="D4108" t="str">
            <v>58,67</v>
          </cell>
        </row>
        <row r="4109">
          <cell r="A4109">
            <v>21042</v>
          </cell>
          <cell r="B4109" t="str">
            <v>SPRINKLER TIPO PENDENTE, 79 GRAUS CELSIUS (BULBO AMARELO,) ACABAMENTO NATURAL OU CROMADO, 1/2" - 15 MM</v>
          </cell>
          <cell r="C4109" t="str">
            <v xml:space="preserve">UN    </v>
          </cell>
          <cell r="D4109" t="str">
            <v>46,45</v>
          </cell>
        </row>
        <row r="4110">
          <cell r="A4110">
            <v>14149</v>
          </cell>
          <cell r="B4110" t="str">
            <v>SUPORTE "Y" PARA FITA PERFURADA</v>
          </cell>
          <cell r="C4110" t="str">
            <v xml:space="preserve">CENTO </v>
          </cell>
          <cell r="D4110" t="str">
            <v>181,54</v>
          </cell>
        </row>
        <row r="4111">
          <cell r="A4111">
            <v>38099</v>
          </cell>
          <cell r="B4111" t="str">
            <v>SUPORTE DE FIXACAO PARA ESPELHO / PLACA 4" X 2", PARA 3 MODULOS, PARA INSTALACAO DE TOMADAS E INTERRUPTORES (SOMENTE SUPORTE)</v>
          </cell>
          <cell r="C4111" t="str">
            <v xml:space="preserve">UN    </v>
          </cell>
          <cell r="D4111" t="str">
            <v>1,38</v>
          </cell>
        </row>
        <row r="4112">
          <cell r="A4112">
            <v>38100</v>
          </cell>
          <cell r="B4112" t="str">
            <v>SUPORTE DE FIXACAO PARA ESPELHO / PLACA 4" X 4", PARA 6 MODULOS, PARA INSTALACAO DE TOMADAS E INTERRUPTORES (SOMENTE SUPORTE)</v>
          </cell>
          <cell r="C4112" t="str">
            <v xml:space="preserve">UN    </v>
          </cell>
          <cell r="D4112" t="str">
            <v>2,26</v>
          </cell>
        </row>
        <row r="4113">
          <cell r="A4113">
            <v>20061</v>
          </cell>
          <cell r="B4113" t="str">
            <v>SUPORTE DE PVC PARA CALHA PLUVIAL, DIAMETRO ENTRE 119 E 170 MM, PARA DRENAGEM PREDIAL</v>
          </cell>
          <cell r="C4113" t="str">
            <v xml:space="preserve">UN    </v>
          </cell>
          <cell r="D4113" t="str">
            <v>3,18</v>
          </cell>
        </row>
        <row r="4114">
          <cell r="A4114">
            <v>7576</v>
          </cell>
          <cell r="B4114" t="str">
            <v>SUPORTE EM ACO GALVANIZADO PARA TRANSFORMADOR PARA POSTE DUPLO T 185 X 95 MM, CHAPA DE 5/16"</v>
          </cell>
          <cell r="C4114" t="str">
            <v xml:space="preserve">UN    </v>
          </cell>
          <cell r="D4114" t="str">
            <v>123,07</v>
          </cell>
        </row>
        <row r="4115">
          <cell r="A4115">
            <v>3384</v>
          </cell>
          <cell r="B4115" t="str">
            <v>SUPORTE GUIA SIMPLES COM ROLDANA EM POLIPROPILENO PARA CHUMBAR, H = 20 CM</v>
          </cell>
          <cell r="C4115" t="str">
            <v xml:space="preserve">UN    </v>
          </cell>
          <cell r="D4115" t="str">
            <v>8,70</v>
          </cell>
        </row>
        <row r="4116">
          <cell r="A4116">
            <v>7572</v>
          </cell>
          <cell r="B4116" t="str">
            <v>SUPORTE ISOLADOR REFORCADO DIAMETRO NOMINAL 5/16", COM ROSCA SOBERBA E BUCHA</v>
          </cell>
          <cell r="C4116" t="str">
            <v xml:space="preserve">UN    </v>
          </cell>
          <cell r="D4116" t="str">
            <v>9,24</v>
          </cell>
        </row>
        <row r="4117">
          <cell r="A4117">
            <v>3396</v>
          </cell>
          <cell r="B4117" t="str">
            <v>SUPORTE ISOLADOR SIMPLES DIAMETRO NOMINAL 5/16", COM ROSCA SOBERBA E BUCHA</v>
          </cell>
          <cell r="C4117" t="str">
            <v xml:space="preserve">UN    </v>
          </cell>
          <cell r="D4117" t="str">
            <v>6,55</v>
          </cell>
        </row>
        <row r="4118">
          <cell r="A4118">
            <v>37590</v>
          </cell>
          <cell r="B4118" t="str">
            <v>SUPORTE MAO-FRANCESA EM ACO, ABAS IGUAIS 30 CM, CAPACIDADE MINIMA 60 KG, BRANCO</v>
          </cell>
          <cell r="C4118" t="str">
            <v xml:space="preserve">UN    </v>
          </cell>
          <cell r="D4118" t="str">
            <v>18,18</v>
          </cell>
        </row>
        <row r="4119">
          <cell r="A4119">
            <v>37591</v>
          </cell>
          <cell r="B4119" t="str">
            <v>SUPORTE MAO-FRANCESA EM ACO, ABAS IGUAIS 40 CM, CAPACIDADE MINIMA 70 KG, BRANCO</v>
          </cell>
          <cell r="C4119" t="str">
            <v xml:space="preserve">UN    </v>
          </cell>
          <cell r="D4119" t="str">
            <v>21,85</v>
          </cell>
        </row>
        <row r="4120">
          <cell r="A4120">
            <v>12626</v>
          </cell>
          <cell r="B4120" t="str">
            <v>SUPORTE METALICO PARA CALHA PLUVIAL,  ZINCADO, DOBRADO, DIAMETRO ENTRE 119 E 170 MM, PARA DRENAGEM PREDIAL</v>
          </cell>
          <cell r="C4120" t="str">
            <v xml:space="preserve">UN    </v>
          </cell>
          <cell r="D4120" t="str">
            <v>15,29</v>
          </cell>
        </row>
        <row r="4121">
          <cell r="A4121">
            <v>11033</v>
          </cell>
          <cell r="B4121" t="str">
            <v>SUPORTE PARA CALHA DE 150 MM EM FERRO GALVANIZADO</v>
          </cell>
          <cell r="C4121" t="str">
            <v xml:space="preserve">UN    </v>
          </cell>
          <cell r="D4121" t="str">
            <v>6,18</v>
          </cell>
        </row>
        <row r="4122">
          <cell r="A4122">
            <v>390</v>
          </cell>
          <cell r="B4122" t="str">
            <v>SUPORTE PARA TUBO DIAMETRO NOMINAL 2", COM ROSCA MECANICA</v>
          </cell>
          <cell r="C4122" t="str">
            <v xml:space="preserve">UN    </v>
          </cell>
          <cell r="D4122" t="str">
            <v>13,16</v>
          </cell>
        </row>
        <row r="4123">
          <cell r="A4123">
            <v>42436</v>
          </cell>
          <cell r="B4123" t="str">
            <v>SURF DUPLO, EM TUBO DE ACO CARBONO, PINTURA NO PROCESSO ELETROSTATICO - EQUIPAMENTO DE GINASTICA PARA ACADEMIA AO AR LIVRE / ACADEMIA DA TERCEIRA IDADE - ATI</v>
          </cell>
          <cell r="C4123" t="str">
            <v xml:space="preserve">UN    </v>
          </cell>
          <cell r="D4123" t="str">
            <v>2.312,38</v>
          </cell>
        </row>
        <row r="4124">
          <cell r="A4124">
            <v>6193</v>
          </cell>
          <cell r="B4124" t="str">
            <v>TABUA  NAO  APARELHADA  *2,5 X 20* CM, EM MACARANDUBA, ANGELIM OU EQUIVALENTE DA REGIAO - BRUTA</v>
          </cell>
          <cell r="C4124" t="str">
            <v xml:space="preserve">M     </v>
          </cell>
          <cell r="D4124" t="str">
            <v>15,13</v>
          </cell>
        </row>
        <row r="4125">
          <cell r="A4125">
            <v>6194</v>
          </cell>
          <cell r="B4125" t="str">
            <v>TABUA *2,5 X 15 CM EM PINUS, MISTA OU EQUIVALENTE DA REGIAO - BRUTA</v>
          </cell>
          <cell r="C4125" t="str">
            <v xml:space="preserve">M     </v>
          </cell>
          <cell r="D4125" t="str">
            <v>5,08</v>
          </cell>
        </row>
        <row r="4126">
          <cell r="A4126">
            <v>10567</v>
          </cell>
          <cell r="B4126" t="str">
            <v>TABUA *2,5 X 23* CM EM PINUS, MISTA OU EQUIVALENTE DA REGIAO - BRUTA</v>
          </cell>
          <cell r="C4126" t="str">
            <v xml:space="preserve">M     </v>
          </cell>
          <cell r="D4126" t="str">
            <v>8,04</v>
          </cell>
        </row>
        <row r="4127">
          <cell r="A4127">
            <v>6212</v>
          </cell>
          <cell r="B4127" t="str">
            <v>TABUA *2,5 X 30 CM EM PINUS, MISTA OU EQUIVALENTE DA REGIAO - BRUTA</v>
          </cell>
          <cell r="C4127" t="str">
            <v xml:space="preserve">M     </v>
          </cell>
          <cell r="D4127" t="str">
            <v>11,80</v>
          </cell>
        </row>
        <row r="4128">
          <cell r="A4128">
            <v>3993</v>
          </cell>
          <cell r="B4128" t="str">
            <v>TABUA APARELHADA *2,5 X 15* CM, EM MACARANDUBA, ANGELIM OU EQUIVALENTE DA REGIAO</v>
          </cell>
          <cell r="C4128" t="str">
            <v xml:space="preserve">M2    </v>
          </cell>
          <cell r="D4128" t="str">
            <v>14,67</v>
          </cell>
        </row>
        <row r="4129">
          <cell r="A4129">
            <v>3990</v>
          </cell>
          <cell r="B4129" t="str">
            <v>TABUA APARELHADA *2,5 X 25* CM, EM MACARANDUBA, ANGELIM OU EQUIVALENTE DA REGIAO</v>
          </cell>
          <cell r="C4129" t="str">
            <v xml:space="preserve">M     </v>
          </cell>
          <cell r="D4129" t="str">
            <v>18,40</v>
          </cell>
        </row>
        <row r="4130">
          <cell r="A4130">
            <v>3992</v>
          </cell>
          <cell r="B4130" t="str">
            <v>TABUA APARELHADA *2,5 X 30* CM, EM MACARANDUBA, ANGELIM OU EQUIVALENTE DA REGIAO</v>
          </cell>
          <cell r="C4130" t="str">
            <v xml:space="preserve">M     </v>
          </cell>
          <cell r="D4130" t="str">
            <v>24,85</v>
          </cell>
        </row>
        <row r="4131">
          <cell r="A4131">
            <v>6178</v>
          </cell>
          <cell r="B4131" t="str">
            <v>TABUA DE  MADEIRA PARA PISO, CUMARU/IPE CHAMPANHE OU EQUIVALENTE DA REGIAO, ENCAIXE MACHO/FEMEA, *10 X 2* CM</v>
          </cell>
          <cell r="C4131" t="str">
            <v xml:space="preserve">M2    </v>
          </cell>
          <cell r="D4131" t="str">
            <v>207,83</v>
          </cell>
        </row>
        <row r="4132">
          <cell r="A4132">
            <v>6180</v>
          </cell>
          <cell r="B4132" t="str">
            <v>TABUA DE  MADEIRA PARA PISO, CUMARU/IPE CHAMPANHE OU EQUIVALENTE DA REGIAO, ENCAIXE MACHO/FEMEA, *15 X 2* CM</v>
          </cell>
          <cell r="C4132" t="str">
            <v xml:space="preserve">M2    </v>
          </cell>
          <cell r="D4132" t="str">
            <v>224,31</v>
          </cell>
        </row>
        <row r="4133">
          <cell r="A4133">
            <v>6182</v>
          </cell>
          <cell r="B4133" t="str">
            <v>TABUA DE  MADEIRA PARA PISO, IPE (CERNE) OU EQUIVALENTE DA REGIAO, ENCAIXE MACHO/FEMEA, *20 X 2* CM</v>
          </cell>
          <cell r="C4133" t="str">
            <v xml:space="preserve">M2    </v>
          </cell>
          <cell r="D4133" t="str">
            <v>278,42</v>
          </cell>
        </row>
        <row r="4134">
          <cell r="A4134">
            <v>43614</v>
          </cell>
          <cell r="B4134" t="str">
            <v>TABUA NAO APARELHADA *2,5 X 15* CM, EM MACARANDUBA, ANGELIM OU EQUIVALENTE DA REGIAO - BRUTA</v>
          </cell>
          <cell r="C4134" t="str">
            <v xml:space="preserve">M     </v>
          </cell>
          <cell r="D4134" t="str">
            <v>12,43</v>
          </cell>
        </row>
        <row r="4135">
          <cell r="A4135">
            <v>6189</v>
          </cell>
          <cell r="B4135" t="str">
            <v>TABUA NAO APARELHADA *2,5 X 30* CM, EM MACARANDUBA, ANGELIM OU EQUIVALENTE DA REGIAO - BRUTA</v>
          </cell>
          <cell r="C4135" t="str">
            <v xml:space="preserve">M     </v>
          </cell>
          <cell r="D4135" t="str">
            <v>22,09</v>
          </cell>
        </row>
        <row r="4136">
          <cell r="A4136">
            <v>6214</v>
          </cell>
          <cell r="B4136" t="str">
            <v>TACO DE MADEIRA PARA PISO, IPE (CERNE) OU EQUIVALENTE DA REGIAO, 7 X 42 CM, E = 2 CM</v>
          </cell>
          <cell r="C4136" t="str">
            <v xml:space="preserve">M2    </v>
          </cell>
          <cell r="D4136" t="str">
            <v>130,19</v>
          </cell>
        </row>
        <row r="4137">
          <cell r="A4137">
            <v>36153</v>
          </cell>
          <cell r="B4137" t="str">
            <v>TALABARTE DE SEGURANCA, 2 MOSQUETOES TRAVA DUPLA *53* MM DE ABERTURA, COM ABSORVEDOR DE ENERGIA</v>
          </cell>
          <cell r="C4137" t="str">
            <v xml:space="preserve">UN    </v>
          </cell>
          <cell r="D4137" t="str">
            <v>173,87</v>
          </cell>
        </row>
        <row r="4138">
          <cell r="A4138">
            <v>10740</v>
          </cell>
          <cell r="B4138" t="str">
            <v>TALHA ELETRICA 3 T, VELOCIDADE  2,1 M / MIN, POTENCIA 1,3 KW</v>
          </cell>
          <cell r="C4138" t="str">
            <v xml:space="preserve">UN    </v>
          </cell>
          <cell r="D4138" t="str">
            <v>10.631,87</v>
          </cell>
        </row>
        <row r="4139">
          <cell r="A4139">
            <v>13914</v>
          </cell>
          <cell r="B4139" t="str">
            <v>TALHA MANUAL DE CORRENTE, CAPACIDADE DE 1 T COM ELEVACAO DE 3 M</v>
          </cell>
          <cell r="C4139" t="str">
            <v xml:space="preserve">UN    </v>
          </cell>
          <cell r="D4139" t="str">
            <v>769,25</v>
          </cell>
        </row>
        <row r="4140">
          <cell r="A4140">
            <v>10742</v>
          </cell>
          <cell r="B4140" t="str">
            <v>TALHA MANUAL DE CORRENTE, CAPACIDADE DE 2 T COM ELEVACAO DE 3 M</v>
          </cell>
          <cell r="C4140" t="str">
            <v xml:space="preserve">UN    </v>
          </cell>
          <cell r="D4140" t="str">
            <v>1.121,97</v>
          </cell>
        </row>
        <row r="4141">
          <cell r="A4141">
            <v>38465</v>
          </cell>
          <cell r="B4141" t="str">
            <v>TALHADEIRA COM PUNHO DE PROTECAO *20 X 250* MM</v>
          </cell>
          <cell r="C4141" t="str">
            <v xml:space="preserve">UN    </v>
          </cell>
          <cell r="D4141" t="str">
            <v>34,96</v>
          </cell>
        </row>
        <row r="4142">
          <cell r="A4142">
            <v>7543</v>
          </cell>
          <cell r="B4142" t="str">
            <v>TAMPA CEGA EM PVC PARA CONDULETE 4 X 2"</v>
          </cell>
          <cell r="C4142" t="str">
            <v xml:space="preserve">UN    </v>
          </cell>
          <cell r="D4142" t="str">
            <v>4,09</v>
          </cell>
        </row>
        <row r="4143">
          <cell r="A4143">
            <v>43427</v>
          </cell>
          <cell r="B4143" t="str">
            <v>TAMPA DE CONCRETO ARMADO PARA FOSSA SEPTICA, DIAMETRO NOMINAL DE 3,00 M E ESPESSURA MINIMA DE 100 MM</v>
          </cell>
          <cell r="C4143" t="str">
            <v xml:space="preserve">UN    </v>
          </cell>
          <cell r="D4143" t="str">
            <v>952,34</v>
          </cell>
        </row>
        <row r="4144">
          <cell r="A4144">
            <v>41613</v>
          </cell>
          <cell r="B4144" t="str">
            <v>TAMPA DE CONCRETO ARMADO PARA FOSSA, D = *0,90* M, E = 0,05 M</v>
          </cell>
          <cell r="C4144" t="str">
            <v xml:space="preserve">UN    </v>
          </cell>
          <cell r="D4144" t="str">
            <v>61,21</v>
          </cell>
        </row>
        <row r="4145">
          <cell r="A4145">
            <v>41614</v>
          </cell>
          <cell r="B4145" t="str">
            <v>TAMPA DE CONCRETO ARMADO PARA FOSSA, D = *1,10* M, E = 0,05 M</v>
          </cell>
          <cell r="C4145" t="str">
            <v xml:space="preserve">UN    </v>
          </cell>
          <cell r="D4145" t="str">
            <v>78,00</v>
          </cell>
        </row>
        <row r="4146">
          <cell r="A4146">
            <v>41615</v>
          </cell>
          <cell r="B4146" t="str">
            <v>TAMPA DE CONCRETO ARMADO PARA FOSSA, D = *1,35* M, E = 0,05 M</v>
          </cell>
          <cell r="C4146" t="str">
            <v xml:space="preserve">UN    </v>
          </cell>
          <cell r="D4146" t="str">
            <v>120,56</v>
          </cell>
        </row>
        <row r="4147">
          <cell r="A4147">
            <v>41616</v>
          </cell>
          <cell r="B4147" t="str">
            <v>TAMPA DE CONCRETO ARMADO PARA FOSSA, D = 1,50 M, E = 0,05 M</v>
          </cell>
          <cell r="C4147" t="str">
            <v xml:space="preserve">UN    </v>
          </cell>
          <cell r="D4147" t="str">
            <v>180,13</v>
          </cell>
        </row>
        <row r="4148">
          <cell r="A4148">
            <v>41617</v>
          </cell>
          <cell r="B4148" t="str">
            <v>TAMPA DE CONCRETO ARMADO PARA FOSSA, D = 2,00 M, E = 0,05 M</v>
          </cell>
          <cell r="C4148" t="str">
            <v xml:space="preserve">UN    </v>
          </cell>
          <cell r="D4148" t="str">
            <v>358,17</v>
          </cell>
        </row>
        <row r="4149">
          <cell r="A4149">
            <v>41618</v>
          </cell>
          <cell r="B4149" t="str">
            <v>TAMPA DE CONCRETO ARMADO PARA FOSSA, D = 2,50 M, E = 0,05 M</v>
          </cell>
          <cell r="C4149" t="str">
            <v xml:space="preserve">UN    </v>
          </cell>
          <cell r="D4149" t="str">
            <v>659,38</v>
          </cell>
        </row>
        <row r="4150">
          <cell r="A4150">
            <v>43428</v>
          </cell>
          <cell r="B4150" t="str">
            <v>TAMPA DE CONCRETO ARMADO PARA POCO DE INSPECAO, COM FURO E TAMPINHA, DIAMETRO NOMINAL DE 3,00 M E ESPESSURA MINIMA DE 100 MM</v>
          </cell>
          <cell r="C4150" t="str">
            <v xml:space="preserve">UN    </v>
          </cell>
          <cell r="D4150" t="str">
            <v>1.158,21</v>
          </cell>
        </row>
        <row r="4151">
          <cell r="A4151">
            <v>41619</v>
          </cell>
          <cell r="B4151" t="str">
            <v>TAMPA DE CONCRETO ARMADO PARA POCO, COM  FURO E TAMPINHA, D = *0,90* M, E = 0,05 M</v>
          </cell>
          <cell r="C4151" t="str">
            <v xml:space="preserve">UN    </v>
          </cell>
          <cell r="D4151" t="str">
            <v>75,04</v>
          </cell>
        </row>
        <row r="4152">
          <cell r="A4152">
            <v>41620</v>
          </cell>
          <cell r="B4152" t="str">
            <v>TAMPA DE CONCRETO ARMADO PARA POCO, COM  FURO E TAMPINHA, D = *1,10* M, E = 0,05 M</v>
          </cell>
          <cell r="C4152" t="str">
            <v xml:space="preserve">UN    </v>
          </cell>
          <cell r="D4152" t="str">
            <v>94,78</v>
          </cell>
        </row>
        <row r="4153">
          <cell r="A4153">
            <v>41622</v>
          </cell>
          <cell r="B4153" t="str">
            <v>TAMPA DE CONCRETO ARMADO PARA POCO, COM  FURO E TAMPINHA, D = *1,35* M, E = 0,05 M</v>
          </cell>
          <cell r="C4153" t="str">
            <v xml:space="preserve">UN    </v>
          </cell>
          <cell r="D4153" t="str">
            <v>164,40</v>
          </cell>
        </row>
        <row r="4154">
          <cell r="A4154">
            <v>41623</v>
          </cell>
          <cell r="B4154" t="str">
            <v>TAMPA DE CONCRETO ARMADO PARA POCO, COM  FURO E TAMPINHA, D = 1,50 M, E = 0,05 M</v>
          </cell>
          <cell r="C4154" t="str">
            <v xml:space="preserve">UN    </v>
          </cell>
          <cell r="D4154" t="str">
            <v>252,77</v>
          </cell>
        </row>
        <row r="4155">
          <cell r="A4155">
            <v>41624</v>
          </cell>
          <cell r="B4155" t="str">
            <v>TAMPA DE CONCRETO ARMADO PARA POCO, COM  FURO E TAMPINHA, D = 2,00 M, E = 0,05 M</v>
          </cell>
          <cell r="C4155" t="str">
            <v xml:space="preserve">UN    </v>
          </cell>
          <cell r="D4155" t="str">
            <v>473,94</v>
          </cell>
        </row>
        <row r="4156">
          <cell r="A4156">
            <v>41625</v>
          </cell>
          <cell r="B4156" t="str">
            <v>TAMPA DE CONCRETO ARMADO PARA POCO, COM  FURO E TAMPINHA, D = 2,50 M, E = 0,05 M</v>
          </cell>
          <cell r="C4156" t="str">
            <v xml:space="preserve">UN    </v>
          </cell>
          <cell r="D4156" t="str">
            <v>729,19</v>
          </cell>
        </row>
        <row r="4157">
          <cell r="A4157">
            <v>39352</v>
          </cell>
          <cell r="B4157" t="str">
            <v>TAMPA PARA CONDULETE, EM PVC, PARA TOMADA HEXAGONAL</v>
          </cell>
          <cell r="C4157" t="str">
            <v xml:space="preserve">UN    </v>
          </cell>
          <cell r="D4157" t="str">
            <v>2,53</v>
          </cell>
        </row>
        <row r="4158">
          <cell r="A4158">
            <v>39346</v>
          </cell>
          <cell r="B4158" t="str">
            <v>TAMPA PARA CONDULETE, EM PVC, PARA 1 INTERRUPTOR</v>
          </cell>
          <cell r="C4158" t="str">
            <v xml:space="preserve">UN    </v>
          </cell>
          <cell r="D4158" t="str">
            <v>2,53</v>
          </cell>
        </row>
        <row r="4159">
          <cell r="A4159">
            <v>39350</v>
          </cell>
          <cell r="B4159" t="str">
            <v>TAMPA PARA CONDULETE, EM PVC, PARA 1 MODULO RJ</v>
          </cell>
          <cell r="C4159" t="str">
            <v xml:space="preserve">UN    </v>
          </cell>
          <cell r="D4159" t="str">
            <v>2,72</v>
          </cell>
        </row>
        <row r="4160">
          <cell r="A4160">
            <v>39351</v>
          </cell>
          <cell r="B4160" t="str">
            <v>TAMPA PARA CONDULETE, EM PVC, PARA 2 MODULOS RJ</v>
          </cell>
          <cell r="C4160" t="str">
            <v xml:space="preserve">UN    </v>
          </cell>
          <cell r="D4160" t="str">
            <v>3,15</v>
          </cell>
        </row>
        <row r="4161">
          <cell r="A4161">
            <v>38952</v>
          </cell>
          <cell r="B4161" t="str">
            <v>TAMPAO / CAP, ROSCA FEMEA, METALICO, PARA TUBO PEX, DN 1/2"</v>
          </cell>
          <cell r="C4161" t="str">
            <v xml:space="preserve">UN    </v>
          </cell>
          <cell r="D4161" t="str">
            <v>3,60</v>
          </cell>
        </row>
        <row r="4162">
          <cell r="A4162">
            <v>38953</v>
          </cell>
          <cell r="B4162" t="str">
            <v>TAMPAO / CAP, ROSCA FEMEA, METALICO, PARA TUBO PEX, DN 3/4"</v>
          </cell>
          <cell r="C4162" t="str">
            <v xml:space="preserve">UN    </v>
          </cell>
          <cell r="D4162" t="str">
            <v>5,67</v>
          </cell>
        </row>
        <row r="4163">
          <cell r="A4163">
            <v>38835</v>
          </cell>
          <cell r="B4163" t="str">
            <v>TAMPAO / CAP, ROSCA MACHO, PARA TUBO PEX, DN 1/2"</v>
          </cell>
          <cell r="C4163" t="str">
            <v xml:space="preserve">UN    </v>
          </cell>
          <cell r="D4163" t="str">
            <v>5,09</v>
          </cell>
        </row>
        <row r="4164">
          <cell r="A4164">
            <v>38837</v>
          </cell>
          <cell r="B4164" t="str">
            <v>TAMPAO / CAP, ROSCA MACHO, PARA TUBO PEX, DN 1"</v>
          </cell>
          <cell r="C4164" t="str">
            <v xml:space="preserve">UN    </v>
          </cell>
          <cell r="D4164" t="str">
            <v>13,24</v>
          </cell>
        </row>
        <row r="4165">
          <cell r="A4165">
            <v>38836</v>
          </cell>
          <cell r="B4165" t="str">
            <v>TAMPAO / CAP, ROSCA MACHO, PARA TUBO PEX, DN 3/4"</v>
          </cell>
          <cell r="C4165" t="str">
            <v xml:space="preserve">UN    </v>
          </cell>
          <cell r="D4165" t="str">
            <v>7,33</v>
          </cell>
        </row>
        <row r="4166">
          <cell r="A4166">
            <v>2666</v>
          </cell>
          <cell r="B4166" t="str">
            <v>TAMPAO / TERMINAL / PLUG, D = 1 1/4" , PARA DUTO CORRUGADO PEAD (CABEAMENTO SUBTERRANEO)</v>
          </cell>
          <cell r="C4166" t="str">
            <v xml:space="preserve">UN    </v>
          </cell>
          <cell r="D4166" t="str">
            <v>5,95</v>
          </cell>
        </row>
        <row r="4167">
          <cell r="A4167">
            <v>2668</v>
          </cell>
          <cell r="B4167" t="str">
            <v>TAMPAO / TERMINAL / PLUG, D = 2" , PARA DUTO CORRUGADO PEAD (CABEAMENTO SUBTERRANEO)</v>
          </cell>
          <cell r="C4167" t="str">
            <v xml:space="preserve">UN    </v>
          </cell>
          <cell r="D4167" t="str">
            <v>6,80</v>
          </cell>
        </row>
        <row r="4168">
          <cell r="A4168">
            <v>2664</v>
          </cell>
          <cell r="B4168" t="str">
            <v>TAMPAO / TERMINAL / PLUG, D = 3" , PARA DUTO CORRUGADO PEAD (CABEAMENTO SUBTERRANEO)</v>
          </cell>
          <cell r="C4168" t="str">
            <v xml:space="preserve">UN    </v>
          </cell>
          <cell r="D4168" t="str">
            <v>10,03</v>
          </cell>
        </row>
        <row r="4169">
          <cell r="A4169">
            <v>2662</v>
          </cell>
          <cell r="B4169" t="str">
            <v>TAMPAO / TERMINAL / PLUG, D = 4" , PARA DUTO CORRUGADO PEAD (CABEAMENTO SUBTERRANEO)</v>
          </cell>
          <cell r="C4169" t="str">
            <v xml:space="preserve">UN    </v>
          </cell>
          <cell r="D4169" t="str">
            <v>12,30</v>
          </cell>
        </row>
        <row r="4170">
          <cell r="A4170">
            <v>20964</v>
          </cell>
          <cell r="B4170" t="str">
            <v>TAMPAO COM CORRENTE, EM LATAO, ENGATE RAPIDO 1 1/2", PARA INSTALACAO PREDIAL DE COMBATE A INCENDIO</v>
          </cell>
          <cell r="C4170" t="str">
            <v xml:space="preserve">UN    </v>
          </cell>
          <cell r="D4170" t="str">
            <v>58,08</v>
          </cell>
        </row>
        <row r="4171">
          <cell r="A4171">
            <v>10905</v>
          </cell>
          <cell r="B4171" t="str">
            <v>TAMPAO COM CORRENTE, EM LATAO, ENGATE RAPIDO 2 1/2", PARA INSTALACAO PREDIAL DE COMBATE A INCENDIO</v>
          </cell>
          <cell r="C4171" t="str">
            <v xml:space="preserve">UN    </v>
          </cell>
          <cell r="D4171" t="str">
            <v>77,91</v>
          </cell>
        </row>
        <row r="4172">
          <cell r="A4172">
            <v>42703</v>
          </cell>
          <cell r="B4172" t="str">
            <v>TAMPAO COMPLETO PARA TIL, EM PVC, OCRE, DN 100 MM, PARA REDE COLETORA DE ESGOTO</v>
          </cell>
          <cell r="C4172" t="str">
            <v xml:space="preserve">UN    </v>
          </cell>
          <cell r="D4172" t="str">
            <v>101,23</v>
          </cell>
        </row>
        <row r="4173">
          <cell r="A4173">
            <v>42704</v>
          </cell>
          <cell r="B4173" t="str">
            <v>TAMPAO COMPLETO PARA TIL, EM PVC, OCRE, DN 150 MM, PARA REDE COLETORA DE ESGOTO</v>
          </cell>
          <cell r="C4173" t="str">
            <v xml:space="preserve">UN    </v>
          </cell>
          <cell r="D4173" t="str">
            <v>155,41</v>
          </cell>
        </row>
        <row r="4174">
          <cell r="A4174">
            <v>42705</v>
          </cell>
          <cell r="B4174" t="str">
            <v>TAMPAO COMPLETO PARA TIL, EM PVC, OCRE, DN 200 MM, PARA REDE COLETORA DE ESGOTO</v>
          </cell>
          <cell r="C4174" t="str">
            <v xml:space="preserve">UN    </v>
          </cell>
          <cell r="D4174" t="str">
            <v>198,28</v>
          </cell>
        </row>
        <row r="4175">
          <cell r="A4175">
            <v>42706</v>
          </cell>
          <cell r="B4175" t="str">
            <v>TAMPAO COMPLETO PARA TIL, EM PVC, OCRE, DN 250 MM, PARA REDE COLETORA DE ESGOTO</v>
          </cell>
          <cell r="C4175" t="str">
            <v xml:space="preserve">UN    </v>
          </cell>
          <cell r="D4175" t="str">
            <v>245,57</v>
          </cell>
        </row>
        <row r="4176">
          <cell r="A4176">
            <v>11289</v>
          </cell>
          <cell r="B4176" t="str">
            <v>TAMPAO FOFO ARTICULADO P/ REGISTRO, CLASSE A15 CARGA MAX 1,5 T, *200 X 200* MM</v>
          </cell>
          <cell r="C4176" t="str">
            <v xml:space="preserve">UN    </v>
          </cell>
          <cell r="D4176" t="str">
            <v>104,18</v>
          </cell>
        </row>
        <row r="4177">
          <cell r="A4177">
            <v>11241</v>
          </cell>
          <cell r="B4177" t="str">
            <v>TAMPAO FOFO ARTICULADO P/ REGISTRO, CLASSE A15 CARGA MAXIMA 1,5 T, *400 X 400* MM</v>
          </cell>
          <cell r="C4177" t="str">
            <v xml:space="preserve">UN    </v>
          </cell>
          <cell r="D4177" t="str">
            <v>260,46</v>
          </cell>
        </row>
        <row r="4178">
          <cell r="A4178">
            <v>11301</v>
          </cell>
          <cell r="B4178" t="str">
            <v>TAMPAO FOFO ARTICULADO, CLASSE B125 CARGA MAX 12,5 T, REDONDO TAMPA 600 MM, REDE PLUVIAL/ESGOTO</v>
          </cell>
          <cell r="C4178" t="str">
            <v xml:space="preserve">UN    </v>
          </cell>
          <cell r="D4178" t="str">
            <v>660,46</v>
          </cell>
        </row>
        <row r="4179">
          <cell r="A4179">
            <v>21090</v>
          </cell>
          <cell r="B4179" t="str">
            <v>TAMPAO FOFO ARTICULADO, CLASSE D400 CARGA MAX 40 T, REDONDO TAMPA *600 MM, REDE PLUVIAL/ESGOTO</v>
          </cell>
          <cell r="C4179" t="str">
            <v xml:space="preserve">UN    </v>
          </cell>
          <cell r="D4179" t="str">
            <v>809,30</v>
          </cell>
        </row>
        <row r="4180">
          <cell r="A4180">
            <v>14112</v>
          </cell>
          <cell r="B4180" t="str">
            <v>TAMPAO FOFO SIMPLES COM BASE, CLASSE A15 CARGA MAX 1,5 T, *400 X 600* MM, REDE TELEFONE</v>
          </cell>
          <cell r="C4180" t="str">
            <v xml:space="preserve">UN    </v>
          </cell>
          <cell r="D4180" t="str">
            <v>337,67</v>
          </cell>
        </row>
        <row r="4181">
          <cell r="A4181">
            <v>11315</v>
          </cell>
          <cell r="B4181" t="str">
            <v>TAMPAO FOFO SIMPLES COM BASE, CLASSE A15 CARGA MAX 1,5 T, 300 X 300 MM, REDE PLUVIAL/ESGOTO</v>
          </cell>
          <cell r="C4181" t="str">
            <v xml:space="preserve">UN    </v>
          </cell>
          <cell r="D4181" t="str">
            <v>158,13</v>
          </cell>
        </row>
        <row r="4182">
          <cell r="A4182">
            <v>21071</v>
          </cell>
          <cell r="B4182" t="str">
            <v>TAMPAO FOFO SIMPLES COM BASE, CLASSE A15 CARGA MAX 1,5 T, 400 X 400 MM, REDE PLUVIAL/ESGOTO/ELETRICA</v>
          </cell>
          <cell r="C4182" t="str">
            <v xml:space="preserve">UN    </v>
          </cell>
          <cell r="D4182" t="str">
            <v>241,86</v>
          </cell>
        </row>
        <row r="4183">
          <cell r="A4183">
            <v>11316</v>
          </cell>
          <cell r="B4183" t="str">
            <v>TAMPAO FOFO SIMPLES COM BASE, CLASSE B125 CARGA MAX 12,5 T, REDONDO TAMPA 500 MM, REDE PLUVIAL/ESGOTO</v>
          </cell>
          <cell r="C4183" t="str">
            <v xml:space="preserve">UN    </v>
          </cell>
          <cell r="D4183" t="str">
            <v>520,93</v>
          </cell>
        </row>
        <row r="4184">
          <cell r="A4184">
            <v>6243</v>
          </cell>
          <cell r="B4184" t="str">
            <v>TAMPAO FOFO SIMPLES COM BASE, CLASSE B125 CARGA MAX 12,5 T, REDONDO TAMPA 600 MM, REDE PLUVIAL/ESGOTO</v>
          </cell>
          <cell r="C4184" t="str">
            <v xml:space="preserve">UN    </v>
          </cell>
          <cell r="D4184" t="str">
            <v>600,00</v>
          </cell>
        </row>
        <row r="4185">
          <cell r="A4185">
            <v>6240</v>
          </cell>
          <cell r="B4185" t="str">
            <v>TAMPAO FOFO SIMPLES COM BASE, CLASSE D400 CARGA MAX 40 T, REDONDO TAMPA 600 MM, REDE PLUVIAL/ESGOTO</v>
          </cell>
          <cell r="C4185" t="str">
            <v xml:space="preserve">UN    </v>
          </cell>
          <cell r="D4185" t="str">
            <v>794,41</v>
          </cell>
        </row>
        <row r="4186">
          <cell r="A4186">
            <v>11296</v>
          </cell>
          <cell r="B4186" t="str">
            <v>TAMPAO FOFO SIMPLES COM BASE, CLASSE D400 CARGA MAX 40 T, REDONDO TAMPA 900 MM, REDE PLUVIAL/ESGOTO</v>
          </cell>
          <cell r="C4186" t="str">
            <v xml:space="preserve">UN    </v>
          </cell>
          <cell r="D4186" t="str">
            <v>2.531,16</v>
          </cell>
        </row>
        <row r="4187">
          <cell r="A4187">
            <v>11299</v>
          </cell>
          <cell r="B4187" t="str">
            <v>TAMPAO FOFO SIMPLES, CLASSE A15 CARGA MAX 1,5 T, *550 X 1100* MM, REDE TELEFONE</v>
          </cell>
          <cell r="C4187" t="str">
            <v xml:space="preserve">UN    </v>
          </cell>
          <cell r="D4187" t="str">
            <v>856,74</v>
          </cell>
        </row>
        <row r="4188">
          <cell r="A4188">
            <v>11066</v>
          </cell>
          <cell r="B4188" t="str">
            <v>TAMPAO PARA TELHA ESTRUTURAL DE FIBROCIMENTO 1 ABA, DE 370 X 155 X 76 MM (SEM AMIANTO)</v>
          </cell>
          <cell r="C4188" t="str">
            <v xml:space="preserve">UN    </v>
          </cell>
          <cell r="D4188" t="str">
            <v>19,10</v>
          </cell>
        </row>
        <row r="4189">
          <cell r="A4189">
            <v>11065</v>
          </cell>
          <cell r="B4189" t="str">
            <v>TAMPAO PARA TELHA ESTRUTURAL DE FIBROCIMENTO 2 ABAS, DE 787 X 215 X 60 MM (SEM AMIANTO)</v>
          </cell>
          <cell r="C4189" t="str">
            <v xml:space="preserve">UN    </v>
          </cell>
          <cell r="D4189" t="str">
            <v>21,89</v>
          </cell>
        </row>
        <row r="4190">
          <cell r="A4190">
            <v>11688</v>
          </cell>
          <cell r="B4190" t="str">
            <v>TANQUE ACO INOXIDAVEL (ACO 304) COM ESFREGADOR E VALVULA, DE *50 X 40 X 22* CM</v>
          </cell>
          <cell r="C4190" t="str">
            <v xml:space="preserve">UN    </v>
          </cell>
          <cell r="D4190" t="str">
            <v>398,88</v>
          </cell>
        </row>
        <row r="4191">
          <cell r="A4191">
            <v>37736</v>
          </cell>
          <cell r="B4191" t="str">
            <v>TANQUE DE ACO CARBONO NAO REVESTIDO, PARA TRANSPORTE DE AGUA COM CAPACIDADE DE 10 M3, COM BOMBA CENTRIFUGA POR TOMADA DE FORCA, VAZAO MAXIMA *75* M3/H (INCLUI MONTAGEM, NAO INCLUI CAMINHAO)</v>
          </cell>
          <cell r="C4191" t="str">
            <v xml:space="preserve">UN    </v>
          </cell>
          <cell r="D4191" t="str">
            <v>72.850,00</v>
          </cell>
        </row>
        <row r="4192">
          <cell r="A4192">
            <v>37739</v>
          </cell>
          <cell r="B4192" t="str">
            <v>TANQUE DE ACO PARA TRANSPORTE DE AGUA COM CAPACIDADE DE 14 M3 (INCLUI MONTAGEM, NAO INCLUI CAMINHAO)</v>
          </cell>
          <cell r="C4192" t="str">
            <v xml:space="preserve">UN    </v>
          </cell>
          <cell r="D4192" t="str">
            <v>89.661,53</v>
          </cell>
        </row>
        <row r="4193">
          <cell r="A4193">
            <v>37740</v>
          </cell>
          <cell r="B4193" t="str">
            <v>TANQUE DE ACO PARA TRANSPORTE DE AGUA COM CAPACIDADE DE 4 M3 (INCLUI MONTAGEM, NAO INCLUI CAMINHAO)</v>
          </cell>
          <cell r="C4193" t="str">
            <v xml:space="preserve">UN    </v>
          </cell>
          <cell r="D4193" t="str">
            <v>51.165,54</v>
          </cell>
        </row>
        <row r="4194">
          <cell r="A4194">
            <v>37738</v>
          </cell>
          <cell r="B4194" t="str">
            <v>TANQUE DE ACO PARA TRANSPORTE DE AGUA COM CAPACIDADE DE 6 M3 (INCLUI MONTAGEM, NAO INCLUI CAMINHAO)</v>
          </cell>
          <cell r="C4194" t="str">
            <v xml:space="preserve">UN    </v>
          </cell>
          <cell r="D4194" t="str">
            <v>60.789,55</v>
          </cell>
        </row>
        <row r="4195">
          <cell r="A4195">
            <v>37737</v>
          </cell>
          <cell r="B4195" t="str">
            <v>TANQUE DE ACO PARA TRANSPORTE DE AGUA COM CAPACIDADE DE 8 M3 (INCLUI MONTAGEM, NAO INCLUI CAMINHAO)</v>
          </cell>
          <cell r="C4195" t="str">
            <v xml:space="preserve">UN    </v>
          </cell>
          <cell r="D4195" t="str">
            <v>48.363,62</v>
          </cell>
        </row>
        <row r="4196">
          <cell r="A4196">
            <v>25014</v>
          </cell>
          <cell r="B4196" t="str">
            <v>TANQUE DE ASFALTO ESTACIONARIO COM MACARICO, CAPACIDADE 20.000 L</v>
          </cell>
          <cell r="C4196" t="str">
            <v xml:space="preserve">UN    </v>
          </cell>
          <cell r="D4196" t="str">
            <v>101.295,60</v>
          </cell>
        </row>
        <row r="4197">
          <cell r="A4197">
            <v>25013</v>
          </cell>
          <cell r="B4197" t="str">
            <v>TANQUE DE ASFALTO ESTACIONARIO COM SERPENTINA, CAPACIDADE 20.000 L</v>
          </cell>
          <cell r="C4197" t="str">
            <v xml:space="preserve">UN    </v>
          </cell>
          <cell r="D4197" t="str">
            <v>106.168,52</v>
          </cell>
        </row>
        <row r="4198">
          <cell r="A4198">
            <v>14405</v>
          </cell>
          <cell r="B4198" t="str">
            <v>TANQUE DE ASFALTO ESTACIONARIO COM SERPENTINA, CAPACIDADE 30.000 L</v>
          </cell>
          <cell r="C4198" t="str">
            <v xml:space="preserve">UN    </v>
          </cell>
          <cell r="D4198" t="str">
            <v>124.624,66</v>
          </cell>
        </row>
        <row r="4199">
          <cell r="A4199">
            <v>36790</v>
          </cell>
          <cell r="B4199" t="str">
            <v>TANQUE DUPLO EM MARMORE SINTETICO COM CUBA LISA E ESFREGADOR, *110 X 60* CM</v>
          </cell>
          <cell r="C4199" t="str">
            <v xml:space="preserve">UN    </v>
          </cell>
          <cell r="D4199" t="str">
            <v>194,97</v>
          </cell>
        </row>
        <row r="4200">
          <cell r="A4200">
            <v>20271</v>
          </cell>
          <cell r="B4200" t="str">
            <v>TANQUE LOUCA BRANCA COM COLUNA *30* L</v>
          </cell>
          <cell r="C4200" t="str">
            <v xml:space="preserve">UN    </v>
          </cell>
          <cell r="D4200" t="str">
            <v>480,28</v>
          </cell>
        </row>
        <row r="4201">
          <cell r="A4201">
            <v>10423</v>
          </cell>
          <cell r="B4201" t="str">
            <v>TANQUE LOUCA BRANCA SUSPENSO *20* L</v>
          </cell>
          <cell r="C4201" t="str">
            <v xml:space="preserve">UN    </v>
          </cell>
          <cell r="D4201" t="str">
            <v>297,88</v>
          </cell>
        </row>
        <row r="4202">
          <cell r="A4202">
            <v>37589</v>
          </cell>
          <cell r="B4202" t="str">
            <v>TANQUE SIMPLES EM MARMORE SINTETICO COM COLUNA, CAPACIDADE *22* L, *60 X 46* CM</v>
          </cell>
          <cell r="C4202" t="str">
            <v xml:space="preserve">UN    </v>
          </cell>
          <cell r="D4202" t="str">
            <v>238,90</v>
          </cell>
        </row>
        <row r="4203">
          <cell r="A4203">
            <v>11690</v>
          </cell>
          <cell r="B4203" t="str">
            <v>TANQUE SIMPLES EM MARMORE SINTETICO DE FIXAR NA PAREDE, CAPACIDADE *22* L, *60 X 46* CM</v>
          </cell>
          <cell r="C4203" t="str">
            <v xml:space="preserve">UN    </v>
          </cell>
          <cell r="D4203" t="str">
            <v>126,91</v>
          </cell>
        </row>
        <row r="4204">
          <cell r="A4204">
            <v>20234</v>
          </cell>
          <cell r="B4204" t="str">
            <v>TANQUE SIMPLES EM MARMORE SINTETICO SUSPENSO, CAPACIDADE *38* L, *60 X 60* CM</v>
          </cell>
          <cell r="C4204" t="str">
            <v xml:space="preserve">UN    </v>
          </cell>
          <cell r="D4204" t="str">
            <v>160,60</v>
          </cell>
        </row>
        <row r="4205">
          <cell r="A4205">
            <v>4763</v>
          </cell>
          <cell r="B4205" t="str">
            <v>TAQUEADOR OU TAQUEIRO</v>
          </cell>
          <cell r="C4205" t="str">
            <v xml:space="preserve">H     </v>
          </cell>
          <cell r="D4205" t="str">
            <v>16,27</v>
          </cell>
        </row>
        <row r="4206">
          <cell r="A4206">
            <v>41070</v>
          </cell>
          <cell r="B4206" t="str">
            <v>TAQUEADOR OU TAQUEIRO (MENSALISTA)</v>
          </cell>
          <cell r="C4206" t="str">
            <v xml:space="preserve">MES   </v>
          </cell>
          <cell r="D4206" t="str">
            <v>2.834,74</v>
          </cell>
        </row>
        <row r="4207">
          <cell r="A4207">
            <v>14583</v>
          </cell>
          <cell r="B4207" t="str">
            <v>TARIFA "A" ENTRE  0 E 20M3 FORNECIMENTO D'AGUA</v>
          </cell>
          <cell r="C4207" t="str">
            <v xml:space="preserve">M3    </v>
          </cell>
          <cell r="D4207" t="str">
            <v>18,92</v>
          </cell>
        </row>
        <row r="4208">
          <cell r="A4208">
            <v>11457</v>
          </cell>
          <cell r="B4208" t="str">
            <v>TARJETA LIVRE / OCUPADO PARA PORTA DE BANHEIRO, CORPO EM ZAMAC E ESPELHO EM LATAO</v>
          </cell>
          <cell r="C4208" t="str">
            <v xml:space="preserve">UN    </v>
          </cell>
          <cell r="D4208" t="str">
            <v>41,79</v>
          </cell>
        </row>
        <row r="4209">
          <cell r="A4209">
            <v>21121</v>
          </cell>
          <cell r="B4209" t="str">
            <v>TE CPVC, SOLDAVEL, 90 GRAUS, 15 MM, PARA AGUA QUENTE PREDIAL</v>
          </cell>
          <cell r="C4209" t="str">
            <v xml:space="preserve">UN    </v>
          </cell>
          <cell r="D4209" t="str">
            <v>3,20</v>
          </cell>
        </row>
        <row r="4210">
          <cell r="A4210">
            <v>38010</v>
          </cell>
          <cell r="B4210" t="str">
            <v>TE CPVC, SOLDAVEL, 90 GRAUS, 22 MM, PARA AGUA QUENTE PREDIAL</v>
          </cell>
          <cell r="C4210" t="str">
            <v xml:space="preserve">UN    </v>
          </cell>
          <cell r="D4210" t="str">
            <v>5,23</v>
          </cell>
        </row>
        <row r="4211">
          <cell r="A4211">
            <v>38011</v>
          </cell>
          <cell r="B4211" t="str">
            <v>TE CPVC, SOLDAVEL, 90 GRAUS, 28 MM, PARA AGUA QUENTE PREDIAL</v>
          </cell>
          <cell r="C4211" t="str">
            <v xml:space="preserve">UN    </v>
          </cell>
          <cell r="D4211" t="str">
            <v>9,65</v>
          </cell>
        </row>
        <row r="4212">
          <cell r="A4212">
            <v>38012</v>
          </cell>
          <cell r="B4212" t="str">
            <v>TE CPVC, SOLDAVEL, 90 GRAUS, 35 MM, PARA AGUA QUENTE PREDIAL</v>
          </cell>
          <cell r="C4212" t="str">
            <v xml:space="preserve">UN    </v>
          </cell>
          <cell r="D4212" t="str">
            <v>32,97</v>
          </cell>
        </row>
        <row r="4213">
          <cell r="A4213">
            <v>38013</v>
          </cell>
          <cell r="B4213" t="str">
            <v>TE CPVC, SOLDAVEL, 90 GRAUS, 42 MM, PARA AGUA QUENTE PREDIAL</v>
          </cell>
          <cell r="C4213" t="str">
            <v xml:space="preserve">UN    </v>
          </cell>
          <cell r="D4213" t="str">
            <v>42,80</v>
          </cell>
        </row>
        <row r="4214">
          <cell r="A4214">
            <v>38014</v>
          </cell>
          <cell r="B4214" t="str">
            <v>TE CPVC, SOLDAVEL, 90 GRAUS, 54 MM, PARA AGUA QUENTE PREDIAL</v>
          </cell>
          <cell r="C4214" t="str">
            <v xml:space="preserve">UN    </v>
          </cell>
          <cell r="D4214" t="str">
            <v>69,66</v>
          </cell>
        </row>
        <row r="4215">
          <cell r="A4215">
            <v>38015</v>
          </cell>
          <cell r="B4215" t="str">
            <v>TE CPVC, SOLDAVEL, 90 GRAUS, 73 MM, PARA AGUA QUENTE PREDIAL</v>
          </cell>
          <cell r="C4215" t="str">
            <v xml:space="preserve">UN    </v>
          </cell>
          <cell r="D4215" t="str">
            <v>168,20</v>
          </cell>
        </row>
        <row r="4216">
          <cell r="A4216">
            <v>38016</v>
          </cell>
          <cell r="B4216" t="str">
            <v>TE CPVC, SOLDAVEL, 90 GRAUS, 89 MM, PARA AGUA QUENTE PREDIAL</v>
          </cell>
          <cell r="C4216" t="str">
            <v xml:space="preserve">UN    </v>
          </cell>
          <cell r="D4216" t="str">
            <v>204,66</v>
          </cell>
        </row>
        <row r="4217">
          <cell r="A4217">
            <v>12741</v>
          </cell>
          <cell r="B4217" t="str">
            <v>TE DE COBRE (REF 611) SEM ANEL DE SOLDA, BOLSA X BOLSA X BOLSA, 104 MM</v>
          </cell>
          <cell r="C4217" t="str">
            <v xml:space="preserve">UN    </v>
          </cell>
          <cell r="D4217" t="str">
            <v>1.239,38</v>
          </cell>
        </row>
        <row r="4218">
          <cell r="A4218">
            <v>12733</v>
          </cell>
          <cell r="B4218" t="str">
            <v>TE DE COBRE (REF 611) SEM ANEL DE SOLDA, BOLSA X BOLSA X BOLSA, 15 MM</v>
          </cell>
          <cell r="C4218" t="str">
            <v xml:space="preserve">UN    </v>
          </cell>
          <cell r="D4218" t="str">
            <v>6,23</v>
          </cell>
        </row>
        <row r="4219">
          <cell r="A4219">
            <v>12734</v>
          </cell>
          <cell r="B4219" t="str">
            <v>TE DE COBRE (REF 611) SEM ANEL DE SOLDA, BOLSA X BOLSA X BOLSA, 22 MM</v>
          </cell>
          <cell r="C4219" t="str">
            <v xml:space="preserve">UN    </v>
          </cell>
          <cell r="D4219" t="str">
            <v>13,29</v>
          </cell>
        </row>
        <row r="4220">
          <cell r="A4220">
            <v>12735</v>
          </cell>
          <cell r="B4220" t="str">
            <v>TE DE COBRE (REF 611) SEM ANEL DE SOLDA, BOLSA X BOLSA X BOLSA, 28 MM</v>
          </cell>
          <cell r="C4220" t="str">
            <v xml:space="preserve">UN    </v>
          </cell>
          <cell r="D4220" t="str">
            <v>21,86</v>
          </cell>
        </row>
        <row r="4221">
          <cell r="A4221">
            <v>12736</v>
          </cell>
          <cell r="B4221" t="str">
            <v>TE DE COBRE (REF 611) SEM ANEL DE SOLDA, BOLSA X BOLSA X BOLSA, 35 MM</v>
          </cell>
          <cell r="C4221" t="str">
            <v xml:space="preserve">UN    </v>
          </cell>
          <cell r="D4221" t="str">
            <v>49,98</v>
          </cell>
        </row>
        <row r="4222">
          <cell r="A4222">
            <v>12737</v>
          </cell>
          <cell r="B4222" t="str">
            <v>TE DE COBRE (REF 611) SEM ANEL DE SOLDA, BOLSA X BOLSA X BOLSA, 42 MM</v>
          </cell>
          <cell r="C4222" t="str">
            <v xml:space="preserve">UN    </v>
          </cell>
          <cell r="D4222" t="str">
            <v>64,39</v>
          </cell>
        </row>
        <row r="4223">
          <cell r="A4223">
            <v>12738</v>
          </cell>
          <cell r="B4223" t="str">
            <v>TE DE COBRE (REF 611) SEM ANEL DE SOLDA, BOLSA X BOLSA X BOLSA, 54 MM</v>
          </cell>
          <cell r="C4223" t="str">
            <v xml:space="preserve">UN    </v>
          </cell>
          <cell r="D4223" t="str">
            <v>127,27</v>
          </cell>
        </row>
        <row r="4224">
          <cell r="A4224">
            <v>12739</v>
          </cell>
          <cell r="B4224" t="str">
            <v>TE DE COBRE (REF 611) SEM ANEL DE SOLDA, BOLSA X BOLSA X BOLSA, 66 MM</v>
          </cell>
          <cell r="C4224" t="str">
            <v xml:space="preserve">UN    </v>
          </cell>
          <cell r="D4224" t="str">
            <v>362,30</v>
          </cell>
        </row>
        <row r="4225">
          <cell r="A4225">
            <v>12740</v>
          </cell>
          <cell r="B4225" t="str">
            <v>TE DE COBRE (REF 611) SEM ANEL DE SOLDA, BOLSA X BOLSA X BOLSA, 79 MM</v>
          </cell>
          <cell r="C4225" t="str">
            <v xml:space="preserve">UN    </v>
          </cell>
          <cell r="D4225" t="str">
            <v>566,84</v>
          </cell>
        </row>
        <row r="4226">
          <cell r="A4226">
            <v>6297</v>
          </cell>
          <cell r="B4226" t="str">
            <v>TE DE FERRO GALVANIZADO, DE 1 1/2"</v>
          </cell>
          <cell r="C4226" t="str">
            <v xml:space="preserve">UN    </v>
          </cell>
          <cell r="D4226" t="str">
            <v>34,70</v>
          </cell>
        </row>
        <row r="4227">
          <cell r="A4227">
            <v>6296</v>
          </cell>
          <cell r="B4227" t="str">
            <v>TE DE FERRO GALVANIZADO, DE 1 1/4"</v>
          </cell>
          <cell r="C4227" t="str">
            <v xml:space="preserve">UN    </v>
          </cell>
          <cell r="D4227" t="str">
            <v>27,39</v>
          </cell>
        </row>
        <row r="4228">
          <cell r="A4228">
            <v>6294</v>
          </cell>
          <cell r="B4228" t="str">
            <v>TE DE FERRO GALVANIZADO, DE 1/2"</v>
          </cell>
          <cell r="C4228" t="str">
            <v xml:space="preserve">UN    </v>
          </cell>
          <cell r="D4228" t="str">
            <v>7,81</v>
          </cell>
        </row>
        <row r="4229">
          <cell r="A4229">
            <v>6323</v>
          </cell>
          <cell r="B4229" t="str">
            <v>TE DE FERRO GALVANIZADO, DE 1"</v>
          </cell>
          <cell r="C4229" t="str">
            <v xml:space="preserve">UN    </v>
          </cell>
          <cell r="D4229" t="str">
            <v>17,89</v>
          </cell>
        </row>
        <row r="4230">
          <cell r="A4230">
            <v>6299</v>
          </cell>
          <cell r="B4230" t="str">
            <v>TE DE FERRO GALVANIZADO, DE 2 1/2"</v>
          </cell>
          <cell r="C4230" t="str">
            <v xml:space="preserve">UN    </v>
          </cell>
          <cell r="D4230" t="str">
            <v>104,36</v>
          </cell>
        </row>
        <row r="4231">
          <cell r="A4231">
            <v>6298</v>
          </cell>
          <cell r="B4231" t="str">
            <v>TE DE FERRO GALVANIZADO, DE 2"</v>
          </cell>
          <cell r="C4231" t="str">
            <v xml:space="preserve">UN    </v>
          </cell>
          <cell r="D4231" t="str">
            <v>54,96</v>
          </cell>
        </row>
        <row r="4232">
          <cell r="A4232">
            <v>6295</v>
          </cell>
          <cell r="B4232" t="str">
            <v>TE DE FERRO GALVANIZADO, DE 3/4"</v>
          </cell>
          <cell r="C4232" t="str">
            <v xml:space="preserve">UN    </v>
          </cell>
          <cell r="D4232" t="str">
            <v>11,12</v>
          </cell>
        </row>
        <row r="4233">
          <cell r="A4233">
            <v>6322</v>
          </cell>
          <cell r="B4233" t="str">
            <v>TE DE FERRO GALVANIZADO, DE 3"</v>
          </cell>
          <cell r="C4233" t="str">
            <v xml:space="preserve">UN    </v>
          </cell>
          <cell r="D4233" t="str">
            <v>139,78</v>
          </cell>
        </row>
        <row r="4234">
          <cell r="A4234">
            <v>6300</v>
          </cell>
          <cell r="B4234" t="str">
            <v>TE DE FERRO GALVANIZADO, DE 4"</v>
          </cell>
          <cell r="C4234" t="str">
            <v xml:space="preserve">UN    </v>
          </cell>
          <cell r="D4234" t="str">
            <v>257,70</v>
          </cell>
        </row>
        <row r="4235">
          <cell r="A4235">
            <v>6321</v>
          </cell>
          <cell r="B4235" t="str">
            <v>TE DE FERRO GALVANIZADO, DE 5"</v>
          </cell>
          <cell r="C4235" t="str">
            <v xml:space="preserve">UN    </v>
          </cell>
          <cell r="D4235" t="str">
            <v>368,11</v>
          </cell>
        </row>
        <row r="4236">
          <cell r="A4236">
            <v>6301</v>
          </cell>
          <cell r="B4236" t="str">
            <v>TE DE FERRO GALVANIZADO, DE 6"</v>
          </cell>
          <cell r="C4236" t="str">
            <v xml:space="preserve">UN    </v>
          </cell>
          <cell r="D4236" t="str">
            <v>862,80</v>
          </cell>
        </row>
        <row r="4237">
          <cell r="A4237">
            <v>7105</v>
          </cell>
          <cell r="B4237" t="str">
            <v>TE DE INSPECAO, PVC,  100 X 75 MM, SERIE NORMAL PARA ESGOTO PREDIAL</v>
          </cell>
          <cell r="C4237" t="str">
            <v xml:space="preserve">UN    </v>
          </cell>
          <cell r="D4237" t="str">
            <v>39,26</v>
          </cell>
        </row>
        <row r="4238">
          <cell r="A4238">
            <v>20183</v>
          </cell>
          <cell r="B4238" t="str">
            <v>TE DE INSPECAO, PVC, SERIE R, 100 X 75 MM, PARA ESGOTO OU AGUAS PLUVIAIS PREDIAIS</v>
          </cell>
          <cell r="C4238" t="str">
            <v xml:space="preserve">UN    </v>
          </cell>
          <cell r="D4238" t="str">
            <v>51,69</v>
          </cell>
        </row>
        <row r="4239">
          <cell r="A4239">
            <v>38448</v>
          </cell>
          <cell r="B4239" t="str">
            <v>TE DE INSPECAO, PVC, SERIE R, 150 X 100 MM, PARA ESGOTO OU AGUAS PLUVIAIS PREDIAIS</v>
          </cell>
          <cell r="C4239" t="str">
            <v xml:space="preserve">UN    </v>
          </cell>
          <cell r="D4239" t="str">
            <v>242,89</v>
          </cell>
        </row>
        <row r="4240">
          <cell r="A4240">
            <v>20182</v>
          </cell>
          <cell r="B4240" t="str">
            <v>TE DE INSPECAO, PVC, SERIE R, 75 X 75 MM, PARA ESGOTO OU AGUAS PLUVIAIS PREDIAIS</v>
          </cell>
          <cell r="C4240" t="str">
            <v xml:space="preserve">UN    </v>
          </cell>
          <cell r="D4240" t="str">
            <v>29,51</v>
          </cell>
        </row>
        <row r="4241">
          <cell r="A4241">
            <v>7119</v>
          </cell>
          <cell r="B4241" t="str">
            <v>TE DE REDUCAO COM ROSCA, PVC, 90 GRAUS, 1 X 3/4", PARA AGUA FRIA PREDIAL</v>
          </cell>
          <cell r="C4241" t="str">
            <v xml:space="preserve">UN    </v>
          </cell>
          <cell r="D4241" t="str">
            <v>9,92</v>
          </cell>
        </row>
        <row r="4242">
          <cell r="A4242">
            <v>7120</v>
          </cell>
          <cell r="B4242" t="str">
            <v>TE DE REDUCAO COM ROSCA, PVC, 90 GRAUS, 3/4 X 1/2", PARA AGUA FRIA PREDIAL</v>
          </cell>
          <cell r="C4242" t="str">
            <v xml:space="preserve">UN    </v>
          </cell>
          <cell r="D4242" t="str">
            <v>6,80</v>
          </cell>
        </row>
        <row r="4243">
          <cell r="A4243">
            <v>6319</v>
          </cell>
          <cell r="B4243" t="str">
            <v>TE DE REDUCAO DE FERRO GALVANIZADO, COM ROSCA BSP, DE 1 1/2" X 1"</v>
          </cell>
          <cell r="C4243" t="str">
            <v xml:space="preserve">UN    </v>
          </cell>
          <cell r="D4243" t="str">
            <v>40,76</v>
          </cell>
        </row>
        <row r="4244">
          <cell r="A4244">
            <v>6304</v>
          </cell>
          <cell r="B4244" t="str">
            <v>TE DE REDUCAO DE FERRO GALVANIZADO, COM ROSCA BSP, DE 1 1/2" X 3/4"</v>
          </cell>
          <cell r="C4244" t="str">
            <v xml:space="preserve">UN    </v>
          </cell>
          <cell r="D4244" t="str">
            <v>40,76</v>
          </cell>
        </row>
        <row r="4245">
          <cell r="A4245">
            <v>21116</v>
          </cell>
          <cell r="B4245" t="str">
            <v>TE DE REDUCAO DE FERRO GALVANIZADO, COM ROSCA BSP, DE 1 1/4" X 3/4"</v>
          </cell>
          <cell r="C4245" t="str">
            <v xml:space="preserve">UN    </v>
          </cell>
          <cell r="D4245" t="str">
            <v>30,87</v>
          </cell>
        </row>
        <row r="4246">
          <cell r="A4246">
            <v>6320</v>
          </cell>
          <cell r="B4246" t="str">
            <v>TE DE REDUCAO DE FERRO GALVANIZADO, COM ROSCA BSP, DE 1" X 1/2"</v>
          </cell>
          <cell r="C4246" t="str">
            <v xml:space="preserve">UN    </v>
          </cell>
          <cell r="D4246" t="str">
            <v>20,99</v>
          </cell>
        </row>
        <row r="4247">
          <cell r="A4247">
            <v>6303</v>
          </cell>
          <cell r="B4247" t="str">
            <v>TE DE REDUCAO DE FERRO GALVANIZADO, COM ROSCA BSP, DE 1" X 3/4"</v>
          </cell>
          <cell r="C4247" t="str">
            <v xml:space="preserve">UN    </v>
          </cell>
          <cell r="D4247" t="str">
            <v>20,99</v>
          </cell>
        </row>
        <row r="4248">
          <cell r="A4248">
            <v>6308</v>
          </cell>
          <cell r="B4248" t="str">
            <v>TE DE REDUCAO DE FERRO GALVANIZADO, COM ROSCA BSP, DE 2 1/2" X 1 1/2"</v>
          </cell>
          <cell r="C4248" t="str">
            <v xml:space="preserve">UN    </v>
          </cell>
          <cell r="D4248" t="str">
            <v>112,80</v>
          </cell>
        </row>
        <row r="4249">
          <cell r="A4249">
            <v>6317</v>
          </cell>
          <cell r="B4249" t="str">
            <v>TE DE REDUCAO DE FERRO GALVANIZADO, COM ROSCA BSP, DE 2 1/2" X 1 1/4"</v>
          </cell>
          <cell r="C4249" t="str">
            <v xml:space="preserve">UN    </v>
          </cell>
          <cell r="D4249" t="str">
            <v>112,80</v>
          </cell>
        </row>
        <row r="4250">
          <cell r="A4250">
            <v>6307</v>
          </cell>
          <cell r="B4250" t="str">
            <v>TE DE REDUCAO DE FERRO GALVANIZADO, COM ROSCA BSP, DE 2 1/2" X 1"</v>
          </cell>
          <cell r="C4250" t="str">
            <v xml:space="preserve">UN    </v>
          </cell>
          <cell r="D4250" t="str">
            <v>112,80</v>
          </cell>
        </row>
        <row r="4251">
          <cell r="A4251">
            <v>6309</v>
          </cell>
          <cell r="B4251" t="str">
            <v>TE DE REDUCAO DE FERRO GALVANIZADO, COM ROSCA BSP, DE 2 1/2" X 2"</v>
          </cell>
          <cell r="C4251" t="str">
            <v xml:space="preserve">UN    </v>
          </cell>
          <cell r="D4251" t="str">
            <v>116,08</v>
          </cell>
        </row>
        <row r="4252">
          <cell r="A4252">
            <v>6318</v>
          </cell>
          <cell r="B4252" t="str">
            <v>TE DE REDUCAO DE FERRO GALVANIZADO, COM ROSCA BSP, DE 2" X 1 1/2"</v>
          </cell>
          <cell r="C4252" t="str">
            <v xml:space="preserve">UN    </v>
          </cell>
          <cell r="D4252" t="str">
            <v>60,85</v>
          </cell>
        </row>
        <row r="4253">
          <cell r="A4253">
            <v>6306</v>
          </cell>
          <cell r="B4253" t="str">
            <v>TE DE REDUCAO DE FERRO GALVANIZADO, COM ROSCA BSP, DE 2" X 1 1/4"</v>
          </cell>
          <cell r="C4253" t="str">
            <v xml:space="preserve">UN    </v>
          </cell>
          <cell r="D4253" t="str">
            <v>60,85</v>
          </cell>
        </row>
        <row r="4254">
          <cell r="A4254">
            <v>6305</v>
          </cell>
          <cell r="B4254" t="str">
            <v>TE DE REDUCAO DE FERRO GALVANIZADO, COM ROSCA BSP, DE 2" X 1"</v>
          </cell>
          <cell r="C4254" t="str">
            <v xml:space="preserve">UN    </v>
          </cell>
          <cell r="D4254" t="str">
            <v>60,85</v>
          </cell>
        </row>
        <row r="4255">
          <cell r="A4255">
            <v>6302</v>
          </cell>
          <cell r="B4255" t="str">
            <v>TE DE REDUCAO DE FERRO GALVANIZADO, COM ROSCA BSP, DE 3/4" X 1/2"</v>
          </cell>
          <cell r="C4255" t="str">
            <v xml:space="preserve">UN    </v>
          </cell>
          <cell r="D4255" t="str">
            <v>12,90</v>
          </cell>
        </row>
        <row r="4256">
          <cell r="A4256">
            <v>6312</v>
          </cell>
          <cell r="B4256" t="str">
            <v>TE DE REDUCAO DE FERRO GALVANIZADO, COM ROSCA BSP, DE 3" X 1 1/2"</v>
          </cell>
          <cell r="C4256" t="str">
            <v xml:space="preserve">UN    </v>
          </cell>
          <cell r="D4256" t="str">
            <v>162,25</v>
          </cell>
        </row>
        <row r="4257">
          <cell r="A4257">
            <v>6311</v>
          </cell>
          <cell r="B4257" t="str">
            <v>TE DE REDUCAO DE FERRO GALVANIZADO, COM ROSCA BSP, DE 3" X 1 1/4"</v>
          </cell>
          <cell r="C4257" t="str">
            <v xml:space="preserve">UN    </v>
          </cell>
          <cell r="D4257" t="str">
            <v>162,25</v>
          </cell>
        </row>
        <row r="4258">
          <cell r="A4258">
            <v>6310</v>
          </cell>
          <cell r="B4258" t="str">
            <v>TE DE REDUCAO DE FERRO GALVANIZADO, COM ROSCA BSP, DE 3" X 1"</v>
          </cell>
          <cell r="C4258" t="str">
            <v xml:space="preserve">UN    </v>
          </cell>
          <cell r="D4258" t="str">
            <v>162,25</v>
          </cell>
        </row>
        <row r="4259">
          <cell r="A4259">
            <v>6314</v>
          </cell>
          <cell r="B4259" t="str">
            <v>TE DE REDUCAO DE FERRO GALVANIZADO, COM ROSCA BSP, DE 3" X 2 1/2"</v>
          </cell>
          <cell r="C4259" t="str">
            <v xml:space="preserve">UN    </v>
          </cell>
          <cell r="D4259" t="str">
            <v>162,25</v>
          </cell>
        </row>
        <row r="4260">
          <cell r="A4260">
            <v>6313</v>
          </cell>
          <cell r="B4260" t="str">
            <v>TE DE REDUCAO DE FERRO GALVANIZADO, COM ROSCA BSP, DE 3" X 2"</v>
          </cell>
          <cell r="C4260" t="str">
            <v xml:space="preserve">UN    </v>
          </cell>
          <cell r="D4260" t="str">
            <v>162,25</v>
          </cell>
        </row>
        <row r="4261">
          <cell r="A4261">
            <v>6315</v>
          </cell>
          <cell r="B4261" t="str">
            <v>TE DE REDUCAO DE FERRO GALVANIZADO, COM ROSCA BSP, DE 4" X 2"</v>
          </cell>
          <cell r="C4261" t="str">
            <v xml:space="preserve">UN    </v>
          </cell>
          <cell r="D4261" t="str">
            <v>307,21</v>
          </cell>
        </row>
        <row r="4262">
          <cell r="A4262">
            <v>6316</v>
          </cell>
          <cell r="B4262" t="str">
            <v>TE DE REDUCAO DE FERRO GALVANIZADO, COM ROSCA BSP, DE 4" X 3"</v>
          </cell>
          <cell r="C4262" t="str">
            <v xml:space="preserve">UN    </v>
          </cell>
          <cell r="D4262" t="str">
            <v>307,21</v>
          </cell>
        </row>
        <row r="4263">
          <cell r="A4263">
            <v>38878</v>
          </cell>
          <cell r="B4263" t="str">
            <v>TE DE REDUCAO METALICO, PARA CONEXAO COM ANEL DESLIZANTE EM TUBO PEX, DN 16 X 20 X 16 MM</v>
          </cell>
          <cell r="C4263" t="str">
            <v xml:space="preserve">UN    </v>
          </cell>
          <cell r="D4263" t="str">
            <v>18,63</v>
          </cell>
        </row>
        <row r="4264">
          <cell r="A4264">
            <v>38879</v>
          </cell>
          <cell r="B4264" t="str">
            <v>TE DE REDUCAO METALICO, PARA CONEXAO COM ANEL DESLIZANTE EM TUBO PEX, DN 16 X 25 X 16 MM</v>
          </cell>
          <cell r="C4264" t="str">
            <v xml:space="preserve">UN    </v>
          </cell>
          <cell r="D4264" t="str">
            <v>34,92</v>
          </cell>
        </row>
        <row r="4265">
          <cell r="A4265">
            <v>38881</v>
          </cell>
          <cell r="B4265" t="str">
            <v>TE DE REDUCAO METALICO, PARA CONEXAO COM ANEL DESLIZANTE EM TUBO PEX, DN 20 X 16 X 16 MM</v>
          </cell>
          <cell r="C4265" t="str">
            <v xml:space="preserve">UN    </v>
          </cell>
          <cell r="D4265" t="str">
            <v>18,27</v>
          </cell>
        </row>
        <row r="4266">
          <cell r="A4266">
            <v>38880</v>
          </cell>
          <cell r="B4266" t="str">
            <v>TE DE REDUCAO METALICO, PARA CONEXAO COM ANEL DESLIZANTE EM TUBO PEX, DN 20 X 16 X 20 MM</v>
          </cell>
          <cell r="C4266" t="str">
            <v xml:space="preserve">UN    </v>
          </cell>
          <cell r="D4266" t="str">
            <v>19,15</v>
          </cell>
        </row>
        <row r="4267">
          <cell r="A4267">
            <v>38882</v>
          </cell>
          <cell r="B4267" t="str">
            <v>TE DE REDUCAO METALICO, PARA CONEXAO COM ANEL DESLIZANTE EM TUBO PEX, DN 20 X 20 X 16 MM</v>
          </cell>
          <cell r="C4267" t="str">
            <v xml:space="preserve">UN    </v>
          </cell>
          <cell r="D4267" t="str">
            <v>19,83</v>
          </cell>
        </row>
        <row r="4268">
          <cell r="A4268">
            <v>38883</v>
          </cell>
          <cell r="B4268" t="str">
            <v>TE DE REDUCAO METALICO, PARA CONEXAO COM ANEL DESLIZANTE EM TUBO PEX, DN 20 X 25 X 20 MM</v>
          </cell>
          <cell r="C4268" t="str">
            <v xml:space="preserve">UN    </v>
          </cell>
          <cell r="D4268" t="str">
            <v>29,33</v>
          </cell>
        </row>
        <row r="4269">
          <cell r="A4269">
            <v>38884</v>
          </cell>
          <cell r="B4269" t="str">
            <v>TE DE REDUCAO METALICO, PARA CONEXAO COM ANEL DESLIZANTE EM TUBO PEX, DN 25 X 16 X 16 MM</v>
          </cell>
          <cell r="C4269" t="str">
            <v xml:space="preserve">UN    </v>
          </cell>
          <cell r="D4269" t="str">
            <v>31,84</v>
          </cell>
        </row>
        <row r="4270">
          <cell r="A4270">
            <v>38885</v>
          </cell>
          <cell r="B4270" t="str">
            <v>TE DE REDUCAO METALICO, PARA CONEXAO COM ANEL DESLIZANTE EM TUBO PEX, DN 25 X 16 X 20 MM</v>
          </cell>
          <cell r="C4270" t="str">
            <v xml:space="preserve">UN    </v>
          </cell>
          <cell r="D4270" t="str">
            <v>30,80</v>
          </cell>
        </row>
        <row r="4271">
          <cell r="A4271">
            <v>38886</v>
          </cell>
          <cell r="B4271" t="str">
            <v>TE DE REDUCAO METALICO, PARA CONEXAO COM ANEL DESLIZANTE EM TUBO PEX, DN 25 X 16 X 25 MM</v>
          </cell>
          <cell r="C4271" t="str">
            <v xml:space="preserve">UN    </v>
          </cell>
          <cell r="D4271" t="str">
            <v>33,24</v>
          </cell>
        </row>
        <row r="4272">
          <cell r="A4272">
            <v>38887</v>
          </cell>
          <cell r="B4272" t="str">
            <v>TE DE REDUCAO METALICO, PARA CONEXAO COM ANEL DESLIZANTE EM TUBO PEX, DN 25 X 20 X 20 MM</v>
          </cell>
          <cell r="C4272" t="str">
            <v xml:space="preserve">UN    </v>
          </cell>
          <cell r="D4272" t="str">
            <v>29,85</v>
          </cell>
        </row>
        <row r="4273">
          <cell r="A4273">
            <v>38888</v>
          </cell>
          <cell r="B4273" t="str">
            <v>TE DE REDUCAO METALICO, PARA CONEXAO COM ANEL DESLIZANTE EM TUBO PEX, DN 25 X 20 X 25 MM</v>
          </cell>
          <cell r="C4273" t="str">
            <v xml:space="preserve">UN    </v>
          </cell>
          <cell r="D4273" t="str">
            <v>35,49</v>
          </cell>
        </row>
        <row r="4274">
          <cell r="A4274">
            <v>38890</v>
          </cell>
          <cell r="B4274" t="str">
            <v>TE DE REDUCAO METALICO, PARA CONEXAO COM ANEL DESLIZANTE EM TUBO PEX, DN 25 X 32 X 25 MM</v>
          </cell>
          <cell r="C4274" t="str">
            <v xml:space="preserve">UN    </v>
          </cell>
          <cell r="D4274" t="str">
            <v>52,75</v>
          </cell>
        </row>
        <row r="4275">
          <cell r="A4275">
            <v>38893</v>
          </cell>
          <cell r="B4275" t="str">
            <v>TE DE REDUCAO METALICO, PARA CONEXAO COM ANEL DESLIZANTE EM TUBO PEX, DN 32 X 20 X 32 MM</v>
          </cell>
          <cell r="C4275" t="str">
            <v xml:space="preserve">UN    </v>
          </cell>
          <cell r="D4275" t="str">
            <v>42,42</v>
          </cell>
        </row>
        <row r="4276">
          <cell r="A4276">
            <v>38894</v>
          </cell>
          <cell r="B4276" t="str">
            <v>TE DE REDUCAO METALICO, PARA CONEXAO COM ANEL DESLIZANTE EM TUBO PEX, DN 32 X 25 X 25 MM</v>
          </cell>
          <cell r="C4276" t="str">
            <v xml:space="preserve">UN    </v>
          </cell>
          <cell r="D4276" t="str">
            <v>53,88</v>
          </cell>
        </row>
        <row r="4277">
          <cell r="A4277">
            <v>38896</v>
          </cell>
          <cell r="B4277" t="str">
            <v>TE DE REDUCAO METALICO, PARA CONEXAO COM ANEL DESLIZANTE EM TUBO PEX, DN 32 X 25 X 32 MM</v>
          </cell>
          <cell r="C4277" t="str">
            <v xml:space="preserve">UN    </v>
          </cell>
          <cell r="D4277" t="str">
            <v>54,94</v>
          </cell>
        </row>
        <row r="4278">
          <cell r="A4278">
            <v>39324</v>
          </cell>
          <cell r="B4278" t="str">
            <v>TE DE REDUCAO, CPVC, 22 X 15 MM, PARA AGUA QUENTE PREDIAL</v>
          </cell>
          <cell r="C4278" t="str">
            <v xml:space="preserve">UN    </v>
          </cell>
          <cell r="D4278" t="str">
            <v>7,09</v>
          </cell>
        </row>
        <row r="4279">
          <cell r="A4279">
            <v>39325</v>
          </cell>
          <cell r="B4279" t="str">
            <v>TE DE REDUCAO, CPVC, 28 X 22 MM, PARA AGUA QUENTE PREDIAL</v>
          </cell>
          <cell r="C4279" t="str">
            <v xml:space="preserve">UN    </v>
          </cell>
          <cell r="D4279" t="str">
            <v>10,73</v>
          </cell>
        </row>
        <row r="4280">
          <cell r="A4280">
            <v>39326</v>
          </cell>
          <cell r="B4280" t="str">
            <v>TE DE REDUCAO, CPVC, 35 X 28 MM, PARA AGUA QUENTE PREDIAL</v>
          </cell>
          <cell r="C4280" t="str">
            <v xml:space="preserve">UN    </v>
          </cell>
          <cell r="D4280" t="str">
            <v>27,63</v>
          </cell>
        </row>
        <row r="4281">
          <cell r="A4281">
            <v>39327</v>
          </cell>
          <cell r="B4281" t="str">
            <v>TE DE REDUCAO, CPVC, 42 X 35 MM, PARA AGUA QUENTE PREDIAL</v>
          </cell>
          <cell r="C4281" t="str">
            <v xml:space="preserve">UN    </v>
          </cell>
          <cell r="D4281" t="str">
            <v>41,85</v>
          </cell>
        </row>
        <row r="4282">
          <cell r="A4282">
            <v>20176</v>
          </cell>
          <cell r="B4282" t="str">
            <v>TE DE REDUCAO, PVC LEVE, CURTO, 90 GRAUS, COM BOLSA PARA ANEL, 150 X 100 MM, PARA ESGOTO</v>
          </cell>
          <cell r="C4282" t="str">
            <v xml:space="preserve">UN    </v>
          </cell>
          <cell r="D4282" t="str">
            <v>44,55</v>
          </cell>
        </row>
        <row r="4283">
          <cell r="A4283">
            <v>11378</v>
          </cell>
          <cell r="B4283" t="str">
            <v>TE DE REDUCAO, PVC PBA, BBB, JE, DN 100 X 50 / DE 110 X 60 MM, PARA REDE AGUA (NBR 10351)</v>
          </cell>
          <cell r="C4283" t="str">
            <v xml:space="preserve">UN    </v>
          </cell>
          <cell r="D4283" t="str">
            <v>105,87</v>
          </cell>
        </row>
        <row r="4284">
          <cell r="A4284">
            <v>11379</v>
          </cell>
          <cell r="B4284" t="str">
            <v>TE DE REDUCAO, PVC PBA, BBB, JE, DN 100 X 75 / DE 110 X 85 MM, PARA REDE AGUA (NBR 10351)</v>
          </cell>
          <cell r="C4284" t="str">
            <v xml:space="preserve">UN    </v>
          </cell>
          <cell r="D4284" t="str">
            <v>89,46</v>
          </cell>
        </row>
        <row r="4285">
          <cell r="A4285">
            <v>11493</v>
          </cell>
          <cell r="B4285" t="str">
            <v>TE DE REDUCAO, PVC PBA, BBB, JE, DN 75 X 50 / DE 85 X 60 MM, PARA REDE AGUA (NBR 10351)</v>
          </cell>
          <cell r="C4285" t="str">
            <v xml:space="preserve">UN    </v>
          </cell>
          <cell r="D4285" t="str">
            <v>51,60</v>
          </cell>
        </row>
        <row r="4286">
          <cell r="A4286">
            <v>42717</v>
          </cell>
          <cell r="B4286" t="str">
            <v>TE DE REDUCAO, PVC, BBB, JE, 90 GRAUS, DN 200 X 150 MM, PARA TUBO CORRUGADO E/OU LISO, REDE COLETORA ESGOTO (NBR 10569)</v>
          </cell>
          <cell r="C4286" t="str">
            <v xml:space="preserve">UN    </v>
          </cell>
          <cell r="D4286" t="str">
            <v>602,47</v>
          </cell>
        </row>
        <row r="4287">
          <cell r="A4287">
            <v>42718</v>
          </cell>
          <cell r="B4287" t="str">
            <v>TE DE REDUCAO, PVC, BBB, JE, 90 GRAUS, DN 250 X 150 MM, PARA TUBO CORRUGADO E/OU LISO, REDE COLETORA ESGOTO (NBR 10569)</v>
          </cell>
          <cell r="C4287" t="str">
            <v xml:space="preserve">UN    </v>
          </cell>
          <cell r="D4287" t="str">
            <v>668,86</v>
          </cell>
        </row>
        <row r="4288">
          <cell r="A4288">
            <v>7106</v>
          </cell>
          <cell r="B4288" t="str">
            <v>TE DE REDUCAO, PVC, SOLDAVEL, 90 GRAUS, 110 MM X 60 MM, PARA AGUA FRIA PREDIAL</v>
          </cell>
          <cell r="C4288" t="str">
            <v xml:space="preserve">UN    </v>
          </cell>
          <cell r="D4288" t="str">
            <v>161,34</v>
          </cell>
        </row>
        <row r="4289">
          <cell r="A4289">
            <v>7104</v>
          </cell>
          <cell r="B4289" t="str">
            <v>TE DE REDUCAO, PVC, SOLDAVEL, 90 GRAUS, 25 MM X 20 MM, PARA AGUA FRIA PREDIAL</v>
          </cell>
          <cell r="C4289" t="str">
            <v xml:space="preserve">UN    </v>
          </cell>
          <cell r="D4289" t="str">
            <v>3,36</v>
          </cell>
        </row>
        <row r="4290">
          <cell r="A4290">
            <v>7136</v>
          </cell>
          <cell r="B4290" t="str">
            <v>TE DE REDUCAO, PVC, SOLDAVEL, 90 GRAUS, 32 MM X 25 MM, PARA AGUA FRIA PREDIAL</v>
          </cell>
          <cell r="C4290" t="str">
            <v xml:space="preserve">UN    </v>
          </cell>
          <cell r="D4290" t="str">
            <v>6,32</v>
          </cell>
        </row>
        <row r="4291">
          <cell r="A4291">
            <v>7128</v>
          </cell>
          <cell r="B4291" t="str">
            <v>TE DE REDUCAO, PVC, SOLDAVEL, 90 GRAUS, 40 MM X 32 MM, PARA AGUA FRIA PREDIAL</v>
          </cell>
          <cell r="C4291" t="str">
            <v xml:space="preserve">UN    </v>
          </cell>
          <cell r="D4291" t="str">
            <v>10,36</v>
          </cell>
        </row>
        <row r="4292">
          <cell r="A4292">
            <v>7108</v>
          </cell>
          <cell r="B4292" t="str">
            <v>TE DE REDUCAO, PVC, SOLDAVEL, 90 GRAUS, 50 MM X 20 MM, PARA AGUA FRIA PREDIAL</v>
          </cell>
          <cell r="C4292" t="str">
            <v xml:space="preserve">UN    </v>
          </cell>
          <cell r="D4292" t="str">
            <v>11,09</v>
          </cell>
        </row>
        <row r="4293">
          <cell r="A4293">
            <v>7129</v>
          </cell>
          <cell r="B4293" t="str">
            <v>TE DE REDUCAO, PVC, SOLDAVEL, 90 GRAUS, 50 MM X 25 MM, PARA AGUA FRIA PREDIAL</v>
          </cell>
          <cell r="C4293" t="str">
            <v xml:space="preserve">UN    </v>
          </cell>
          <cell r="D4293" t="str">
            <v>9,22</v>
          </cell>
        </row>
        <row r="4294">
          <cell r="A4294">
            <v>7130</v>
          </cell>
          <cell r="B4294" t="str">
            <v>TE DE REDUCAO, PVC, SOLDAVEL, 90 GRAUS, 50 MM X 32 MM, PARA AGUA FRIA PREDIAL</v>
          </cell>
          <cell r="C4294" t="str">
            <v xml:space="preserve">UN    </v>
          </cell>
          <cell r="D4294" t="str">
            <v>15,03</v>
          </cell>
        </row>
        <row r="4295">
          <cell r="A4295">
            <v>7131</v>
          </cell>
          <cell r="B4295" t="str">
            <v>TE DE REDUCAO, PVC, SOLDAVEL, 90 GRAUS, 50 MM X 40 MM, PARA AGUA FRIA PREDIAL</v>
          </cell>
          <cell r="C4295" t="str">
            <v xml:space="preserve">UN    </v>
          </cell>
          <cell r="D4295" t="str">
            <v>18,44</v>
          </cell>
        </row>
        <row r="4296">
          <cell r="A4296">
            <v>7132</v>
          </cell>
          <cell r="B4296" t="str">
            <v>TE DE REDUCAO, PVC, SOLDAVEL, 90 GRAUS, 75 MM X 50 MM, PARA AGUA FRIA PREDIAL</v>
          </cell>
          <cell r="C4296" t="str">
            <v xml:space="preserve">UN    </v>
          </cell>
          <cell r="D4296" t="str">
            <v>51,20</v>
          </cell>
        </row>
        <row r="4297">
          <cell r="A4297">
            <v>7133</v>
          </cell>
          <cell r="B4297" t="str">
            <v>TE DE REDUCAO, PVC, SOLDAVEL, 90 GRAUS, 85 MM X 60 MM, PARA AGUA FRIA PREDIAL</v>
          </cell>
          <cell r="C4297" t="str">
            <v xml:space="preserve">UN    </v>
          </cell>
          <cell r="D4297" t="str">
            <v>79,52</v>
          </cell>
        </row>
        <row r="4298">
          <cell r="A4298">
            <v>37420</v>
          </cell>
          <cell r="B4298" t="str">
            <v>TE DE SERVICO INTEGRADO, EM POLIPROPILENO (PP), PARA TUBOS EM PEAD/PVC, 60 X 20 MM - LIGACAO PREDIAL DE AGUA</v>
          </cell>
          <cell r="C4298" t="str">
            <v xml:space="preserve">UN    </v>
          </cell>
          <cell r="D4298" t="str">
            <v>40,33</v>
          </cell>
        </row>
        <row r="4299">
          <cell r="A4299">
            <v>37421</v>
          </cell>
          <cell r="B4299" t="str">
            <v>TE DE SERVICO INTEGRADO, EM POLIPROPILENO (PP), PARA TUBOS EM PEAD/PVC, 60 X 32 MM - LIGACAO PREDIAL DE AGUA</v>
          </cell>
          <cell r="C4299" t="str">
            <v xml:space="preserve">UN    </v>
          </cell>
          <cell r="D4299" t="str">
            <v>55,12</v>
          </cell>
        </row>
        <row r="4300">
          <cell r="A4300">
            <v>37422</v>
          </cell>
          <cell r="B4300" t="str">
            <v>TE DE SERVICO INTEGRADO, EM POLIPROPILENO (PP), PARA TUBOS EM PEAD, 63 X 20 MM - LIGACAO PREDIAL DE AGUA</v>
          </cell>
          <cell r="C4300" t="str">
            <v xml:space="preserve">UN    </v>
          </cell>
          <cell r="D4300" t="str">
            <v>51,59</v>
          </cell>
        </row>
        <row r="4301">
          <cell r="A4301">
            <v>37443</v>
          </cell>
          <cell r="B4301" t="str">
            <v>TE DE SERVICO, PEAD PE 100, DE 125 X 20 MM, PARA ELETROFUSAO</v>
          </cell>
          <cell r="C4301" t="str">
            <v xml:space="preserve">UN    </v>
          </cell>
          <cell r="D4301" t="str">
            <v>149,44</v>
          </cell>
        </row>
        <row r="4302">
          <cell r="A4302">
            <v>37444</v>
          </cell>
          <cell r="B4302" t="str">
            <v>TE DE SERVICO, PEAD PE 100, DE 125 X 32 MM, PARA ELETROFUSAO</v>
          </cell>
          <cell r="C4302" t="str">
            <v xml:space="preserve">UN    </v>
          </cell>
          <cell r="D4302" t="str">
            <v>151,98</v>
          </cell>
        </row>
        <row r="4303">
          <cell r="A4303">
            <v>37445</v>
          </cell>
          <cell r="B4303" t="str">
            <v>TE DE SERVICO, PEAD PE 100, DE 125 X 63 MM, PARA ELETROFUSAO</v>
          </cell>
          <cell r="C4303" t="str">
            <v xml:space="preserve">UN    </v>
          </cell>
          <cell r="D4303" t="str">
            <v>230,36</v>
          </cell>
        </row>
        <row r="4304">
          <cell r="A4304">
            <v>37446</v>
          </cell>
          <cell r="B4304" t="str">
            <v>TE DE SERVICO, PEAD PE 100, DE 200 X 20 MM, PARA ELETROFUSAO</v>
          </cell>
          <cell r="C4304" t="str">
            <v xml:space="preserve">UN    </v>
          </cell>
          <cell r="D4304" t="str">
            <v>251,13</v>
          </cell>
        </row>
        <row r="4305">
          <cell r="A4305">
            <v>37447</v>
          </cell>
          <cell r="B4305" t="str">
            <v>TE DE SERVICO, PEAD PE 100, DE 200 X 32 MM, PARA ELETROFUSAO</v>
          </cell>
          <cell r="C4305" t="str">
            <v xml:space="preserve">UN    </v>
          </cell>
          <cell r="D4305" t="str">
            <v>255,06</v>
          </cell>
        </row>
        <row r="4306">
          <cell r="A4306">
            <v>37448</v>
          </cell>
          <cell r="B4306" t="str">
            <v>TE DE SERVICO, PEAD PE 100, DE 200 X 63 MM, PARA ELETROFUSAO</v>
          </cell>
          <cell r="C4306" t="str">
            <v xml:space="preserve">UN    </v>
          </cell>
          <cell r="D4306" t="str">
            <v>349,85</v>
          </cell>
        </row>
        <row r="4307">
          <cell r="A4307">
            <v>37440</v>
          </cell>
          <cell r="B4307" t="str">
            <v>TE DE SERVICO, PEAD PE 100, DE 63 X 20 MM, PARA ELETROFUSAO</v>
          </cell>
          <cell r="C4307" t="str">
            <v xml:space="preserve">UN    </v>
          </cell>
          <cell r="D4307" t="str">
            <v>118,62</v>
          </cell>
        </row>
        <row r="4308">
          <cell r="A4308">
            <v>37441</v>
          </cell>
          <cell r="B4308" t="str">
            <v>TE DE SERVICO, PEAD PE 100, DE 63 X 32 MM, PARA ELETROFUSAO</v>
          </cell>
          <cell r="C4308" t="str">
            <v xml:space="preserve">UN    </v>
          </cell>
          <cell r="D4308" t="str">
            <v>118,62</v>
          </cell>
        </row>
        <row r="4309">
          <cell r="A4309">
            <v>37442</v>
          </cell>
          <cell r="B4309" t="str">
            <v>TE DE SERVICO, PEAD PE 100, DE 63 X 63 MM, PARA ELETROFUSAO</v>
          </cell>
          <cell r="C4309" t="str">
            <v xml:space="preserve">UN    </v>
          </cell>
          <cell r="D4309" t="str">
            <v>142,87</v>
          </cell>
        </row>
        <row r="4310">
          <cell r="A4310">
            <v>38017</v>
          </cell>
          <cell r="B4310" t="str">
            <v>TE DE TRANSICAO, CPVC, SOLDAVEL, 15 MM X 1/2", PARA AGUA QUENTE</v>
          </cell>
          <cell r="C4310" t="str">
            <v xml:space="preserve">UN    </v>
          </cell>
          <cell r="D4310" t="str">
            <v>10,08</v>
          </cell>
        </row>
        <row r="4311">
          <cell r="A4311">
            <v>38018</v>
          </cell>
          <cell r="B4311" t="str">
            <v>TE DE TRANSICAO, CPVC, SOLDAVEL, 22 MM X 1/2", PARA AGUA QUENTE</v>
          </cell>
          <cell r="C4311" t="str">
            <v xml:space="preserve">UN    </v>
          </cell>
          <cell r="D4311" t="str">
            <v>11,12</v>
          </cell>
        </row>
        <row r="4312">
          <cell r="A4312">
            <v>39895</v>
          </cell>
          <cell r="B4312" t="str">
            <v>TE DUPLA CURVA BRONZE/LATAO (REF 764) SEM ANEL DE SOLDA, ROSCA F X BOLSA X ROSCA F, 1/2" X 15 X 1/2"</v>
          </cell>
          <cell r="C4312" t="str">
            <v xml:space="preserve">UN    </v>
          </cell>
          <cell r="D4312" t="str">
            <v>45,02</v>
          </cell>
        </row>
        <row r="4313">
          <cell r="A4313">
            <v>39896</v>
          </cell>
          <cell r="B4313" t="str">
            <v>TE DUPLA CURVA BRONZE/LATAO (REF 764) SEM ANEL DE SOLDA, ROSCA F X BOLSA X ROSCA F, 3/4" X 22 X 3/4"</v>
          </cell>
          <cell r="C4313" t="str">
            <v xml:space="preserve">UN    </v>
          </cell>
          <cell r="D4313" t="str">
            <v>65,99</v>
          </cell>
        </row>
        <row r="4314">
          <cell r="A4314">
            <v>38873</v>
          </cell>
          <cell r="B4314" t="str">
            <v>TE METALICO, PARA CONEXAO COM ANEL DESLIZANTE EM TUBO PEX, DN 16 MM</v>
          </cell>
          <cell r="C4314" t="str">
            <v xml:space="preserve">UN    </v>
          </cell>
          <cell r="D4314" t="str">
            <v>16,52</v>
          </cell>
        </row>
        <row r="4315">
          <cell r="A4315">
            <v>38874</v>
          </cell>
          <cell r="B4315" t="str">
            <v>TE METALICO, PARA CONEXAO COM ANEL DESLIZANTE EM TUBO PEX, DN 20 MM</v>
          </cell>
          <cell r="C4315" t="str">
            <v xml:space="preserve">UN    </v>
          </cell>
          <cell r="D4315" t="str">
            <v>20,09</v>
          </cell>
        </row>
        <row r="4316">
          <cell r="A4316">
            <v>38875</v>
          </cell>
          <cell r="B4316" t="str">
            <v>TE METALICO, PARA CONEXAO COM ANEL DESLIZANTE EM TUBO PEX, DN 25 MM</v>
          </cell>
          <cell r="C4316" t="str">
            <v xml:space="preserve">UN    </v>
          </cell>
          <cell r="D4316" t="str">
            <v>35,51</v>
          </cell>
        </row>
        <row r="4317">
          <cell r="A4317">
            <v>38876</v>
          </cell>
          <cell r="B4317" t="str">
            <v>TE METALICO, PARA CONEXAO COM ANEL DESLIZANTE EM TUBO PEX, DN 32 MM</v>
          </cell>
          <cell r="C4317" t="str">
            <v xml:space="preserve">UN    </v>
          </cell>
          <cell r="D4317" t="str">
            <v>47,78</v>
          </cell>
        </row>
        <row r="4318">
          <cell r="A4318">
            <v>39000</v>
          </cell>
          <cell r="B4318" t="str">
            <v>TE MISTURADOR COM INSERTO METALICO, FEMEA, PPR, DN 25 MM X 3/4", PARA AGUA QUENTE E FRIA PREDIAL</v>
          </cell>
          <cell r="C4318" t="str">
            <v xml:space="preserve">UN    </v>
          </cell>
          <cell r="D4318" t="str">
            <v>38,84</v>
          </cell>
        </row>
        <row r="4319">
          <cell r="A4319">
            <v>38674</v>
          </cell>
          <cell r="B4319" t="str">
            <v>TE MISTURADOR DE TRANSICAO, CPVC, COM ROSCA, 22 MM X 3/4", PARA AGUA QUENTE</v>
          </cell>
          <cell r="C4319" t="str">
            <v xml:space="preserve">UN    </v>
          </cell>
          <cell r="D4319" t="str">
            <v>35,05</v>
          </cell>
        </row>
        <row r="4320">
          <cell r="A4320">
            <v>38911</v>
          </cell>
          <cell r="B4320" t="str">
            <v>TE MISTURADOR METALICO, PARA CONEXAO COM ANEL DESLIZANTE EM TUBO PEX, DN 16 MM X 1/2"</v>
          </cell>
          <cell r="C4320" t="str">
            <v xml:space="preserve">UN    </v>
          </cell>
          <cell r="D4320" t="str">
            <v>59,25</v>
          </cell>
        </row>
        <row r="4321">
          <cell r="A4321">
            <v>38912</v>
          </cell>
          <cell r="B4321" t="str">
            <v>TE MISTURADOR METALICO, PARA CONEXAO COM ANEL DESLIZANTE EM TUBO PEX, DN 20 MM X 3/4"</v>
          </cell>
          <cell r="C4321" t="str">
            <v xml:space="preserve">UN    </v>
          </cell>
          <cell r="D4321" t="str">
            <v>75,30</v>
          </cell>
        </row>
        <row r="4322">
          <cell r="A4322">
            <v>38019</v>
          </cell>
          <cell r="B4322" t="str">
            <v>TE MISTURADOR, CPVC, SOLDAVEL, 15 MM, PARA AGUA QUENTE</v>
          </cell>
          <cell r="C4322" t="str">
            <v xml:space="preserve">UN    </v>
          </cell>
          <cell r="D4322" t="str">
            <v>8,79</v>
          </cell>
        </row>
        <row r="4323">
          <cell r="A4323">
            <v>38020</v>
          </cell>
          <cell r="B4323" t="str">
            <v>TE MISTURADOR, CPVC, SOLDAVEL, 22 MM, PARA AGUA QUENTE</v>
          </cell>
          <cell r="C4323" t="str">
            <v xml:space="preserve">UN    </v>
          </cell>
          <cell r="D4323" t="str">
            <v>11,12</v>
          </cell>
        </row>
        <row r="4324">
          <cell r="A4324">
            <v>38454</v>
          </cell>
          <cell r="B4324" t="str">
            <v>TE MISTURADOR, PPR, F M M, DN 20 X 20 MM, PARA AGUA QUENTE PREDIAL</v>
          </cell>
          <cell r="C4324" t="str">
            <v xml:space="preserve">UN    </v>
          </cell>
          <cell r="D4324" t="str">
            <v>7,09</v>
          </cell>
        </row>
        <row r="4325">
          <cell r="A4325">
            <v>38455</v>
          </cell>
          <cell r="B4325" t="str">
            <v>TE MISTURADOR, PPR, F M M, DN 25 X 25 MM, PARA AGUA QUENTE PREDIAL</v>
          </cell>
          <cell r="C4325" t="str">
            <v xml:space="preserve">UN    </v>
          </cell>
          <cell r="D4325" t="str">
            <v>6,49</v>
          </cell>
        </row>
        <row r="4326">
          <cell r="A4326">
            <v>38462</v>
          </cell>
          <cell r="B4326" t="str">
            <v>TE NORMAL, PPR, SOLDAVEL, 90 GRAUS, DN 110 X 110 X 110 MM, PARA AGUA QUENTE PREDIAL</v>
          </cell>
          <cell r="C4326" t="str">
            <v xml:space="preserve">UN    </v>
          </cell>
          <cell r="D4326" t="str">
            <v>183,14</v>
          </cell>
        </row>
        <row r="4327">
          <cell r="A4327">
            <v>36362</v>
          </cell>
          <cell r="B4327" t="str">
            <v>TE NORMAL, PPR, SOLDAVEL, 90 GRAUS, DN 20 X 20 X 20 MM, PARA AGUA QUENTE PREDIAL</v>
          </cell>
          <cell r="C4327" t="str">
            <v xml:space="preserve">UN    </v>
          </cell>
          <cell r="D4327" t="str">
            <v>2,79</v>
          </cell>
        </row>
        <row r="4328">
          <cell r="A4328">
            <v>36298</v>
          </cell>
          <cell r="B4328" t="str">
            <v>TE NORMAL, PPR, SOLDAVEL, 90 GRAUS, DN 25 X 25 X 25 MM, PARA AGUA QUENTE PREDIAL</v>
          </cell>
          <cell r="C4328" t="str">
            <v xml:space="preserve">UN    </v>
          </cell>
          <cell r="D4328" t="str">
            <v>4,13</v>
          </cell>
        </row>
        <row r="4329">
          <cell r="A4329">
            <v>38456</v>
          </cell>
          <cell r="B4329" t="str">
            <v>TE NORMAL, PPR, SOLDAVEL, 90 GRAUS, DN 32 X 32 X 32 MM, PARA AGUA QUENTE PREDIAL</v>
          </cell>
          <cell r="C4329" t="str">
            <v xml:space="preserve">UN    </v>
          </cell>
          <cell r="D4329" t="str">
            <v>6,74</v>
          </cell>
        </row>
        <row r="4330">
          <cell r="A4330">
            <v>38457</v>
          </cell>
          <cell r="B4330" t="str">
            <v>TE NORMAL, PPR, SOLDAVEL, 90 GRAUS, DN 40 X 40 X 40 MM, PARA AGUA QUENTE PREDIAL</v>
          </cell>
          <cell r="C4330" t="str">
            <v xml:space="preserve">UN    </v>
          </cell>
          <cell r="D4330" t="str">
            <v>15,18</v>
          </cell>
        </row>
        <row r="4331">
          <cell r="A4331">
            <v>38458</v>
          </cell>
          <cell r="B4331" t="str">
            <v>TE NORMAL, PPR, SOLDAVEL, 90 GRAUS, DN 50 X 50 X 50 MM, PARA AGUA QUENTE PREDIAL</v>
          </cell>
          <cell r="C4331" t="str">
            <v xml:space="preserve">UN    </v>
          </cell>
          <cell r="D4331" t="str">
            <v>20,35</v>
          </cell>
        </row>
        <row r="4332">
          <cell r="A4332">
            <v>38459</v>
          </cell>
          <cell r="B4332" t="str">
            <v>TE NORMAL, PPR, SOLDAVEL, 90 GRAUS, DN 63 X 63 X 63 MM, PARA AGUA QUENTE PREDIAL</v>
          </cell>
          <cell r="C4332" t="str">
            <v xml:space="preserve">UN    </v>
          </cell>
          <cell r="D4332" t="str">
            <v>35,92</v>
          </cell>
        </row>
        <row r="4333">
          <cell r="A4333">
            <v>38460</v>
          </cell>
          <cell r="B4333" t="str">
            <v>TE NORMAL, PPR, SOLDAVEL, 90 GRAUS, DN 75 X 75 X 75 MM, PARA AGUA QUENTE PREDIAL</v>
          </cell>
          <cell r="C4333" t="str">
            <v xml:space="preserve">UN    </v>
          </cell>
          <cell r="D4333" t="str">
            <v>75,02</v>
          </cell>
        </row>
        <row r="4334">
          <cell r="A4334">
            <v>38461</v>
          </cell>
          <cell r="B4334" t="str">
            <v>TE NORMAL, PPR, SOLDAVEL, 90 GRAUS, DN 90 X 90 X 90 MM, PARA AGUA QUENTE PREDIAL</v>
          </cell>
          <cell r="C4334" t="str">
            <v xml:space="preserve">UN    </v>
          </cell>
          <cell r="D4334" t="str">
            <v>114,45</v>
          </cell>
        </row>
        <row r="4335">
          <cell r="A4335">
            <v>7094</v>
          </cell>
          <cell r="B4335" t="str">
            <v>TE PVC ROSCAVEL 90 GRAUS, 1", PARA  AGUA FRIA PREDIAL</v>
          </cell>
          <cell r="C4335" t="str">
            <v xml:space="preserve">UN    </v>
          </cell>
          <cell r="D4335" t="str">
            <v>11,62</v>
          </cell>
        </row>
        <row r="4336">
          <cell r="A4336">
            <v>7116</v>
          </cell>
          <cell r="B4336" t="str">
            <v>TE PVC SOLDAVEL, BBB, 90 GRAUS, DN 40 MM, PARA ESGOTO SECUNDARIO PREDIAL</v>
          </cell>
          <cell r="C4336" t="str">
            <v xml:space="preserve">UN    </v>
          </cell>
          <cell r="D4336" t="str">
            <v>3,33</v>
          </cell>
        </row>
        <row r="4337">
          <cell r="A4337">
            <v>7118</v>
          </cell>
          <cell r="B4337" t="str">
            <v>TE PVC, ROSCAVEL, 90 GRAUS, 1 1/2", AGUA FRIA PREDIAL</v>
          </cell>
          <cell r="C4337" t="str">
            <v xml:space="preserve">UN    </v>
          </cell>
          <cell r="D4337" t="str">
            <v>25,65</v>
          </cell>
        </row>
        <row r="4338">
          <cell r="A4338">
            <v>7117</v>
          </cell>
          <cell r="B4338" t="str">
            <v>TE PVC, ROSCAVEL, 90 GRAUS, 1 1/4", AGUA FRIA PREDIAL</v>
          </cell>
          <cell r="C4338" t="str">
            <v xml:space="preserve">UN    </v>
          </cell>
          <cell r="D4338" t="str">
            <v>22,81</v>
          </cell>
        </row>
        <row r="4339">
          <cell r="A4339">
            <v>7098</v>
          </cell>
          <cell r="B4339" t="str">
            <v>TE PVC, ROSCAVEL, 90 GRAUS, 1/2",  AGUA FRIA PREDIAL</v>
          </cell>
          <cell r="C4339" t="str">
            <v xml:space="preserve">UN    </v>
          </cell>
          <cell r="D4339" t="str">
            <v>3,18</v>
          </cell>
        </row>
        <row r="4340">
          <cell r="A4340">
            <v>7110</v>
          </cell>
          <cell r="B4340" t="str">
            <v>TE PVC, ROSCAVEL, 90 GRAUS, 2",  AGUA FRIA PREDIAL</v>
          </cell>
          <cell r="C4340" t="str">
            <v xml:space="preserve">UN    </v>
          </cell>
          <cell r="D4340" t="str">
            <v>55,79</v>
          </cell>
        </row>
        <row r="4341">
          <cell r="A4341">
            <v>7123</v>
          </cell>
          <cell r="B4341" t="str">
            <v>TE PVC, ROSCAVEL, 90 GRAUS, 3/4", AGUA FRIA PREDIAL</v>
          </cell>
          <cell r="C4341" t="str">
            <v xml:space="preserve">UN    </v>
          </cell>
          <cell r="D4341" t="str">
            <v>4,09</v>
          </cell>
        </row>
        <row r="4342">
          <cell r="A4342">
            <v>7121</v>
          </cell>
          <cell r="B4342" t="str">
            <v>TE PVC, SOLDAVEL, COM BUCHA DE LATAO NA BOLSA CENTRAL, 90 GRAUS, 20 MM X 1/2", PARA AGUA FRIA PREDIAL</v>
          </cell>
          <cell r="C4342" t="str">
            <v xml:space="preserve">UN    </v>
          </cell>
          <cell r="D4342" t="str">
            <v>10,08</v>
          </cell>
        </row>
        <row r="4343">
          <cell r="A4343">
            <v>7137</v>
          </cell>
          <cell r="B4343" t="str">
            <v>TE PVC, SOLDAVEL, COM BUCHA DE LATAO NA BOLSA CENTRAL, 90 GRAUS, 25 MM X 1/2", PARA AGUA FRIA PREDIAL</v>
          </cell>
          <cell r="C4343" t="str">
            <v xml:space="preserve">UN    </v>
          </cell>
          <cell r="D4343" t="str">
            <v>9,07</v>
          </cell>
        </row>
        <row r="4344">
          <cell r="A4344">
            <v>7122</v>
          </cell>
          <cell r="B4344" t="str">
            <v>TE PVC, SOLDAVEL, COM BUCHA DE LATAO NA BOLSA CENTRAL, 90 GRAUS, 25 MM X 3/4", PARA AGUA FRIA PREDIAL</v>
          </cell>
          <cell r="C4344" t="str">
            <v xml:space="preserve">UN    </v>
          </cell>
          <cell r="D4344" t="str">
            <v>11,34</v>
          </cell>
        </row>
        <row r="4345">
          <cell r="A4345">
            <v>7114</v>
          </cell>
          <cell r="B4345" t="str">
            <v>TE PVC, SOLDAVEL, COM BUCHA DE LATAO NA BOLSA CENTRAL, 90 GRAUS, 32 MM X 3/4", PARA AGUA FRIA PREDIAL</v>
          </cell>
          <cell r="C4345" t="str">
            <v xml:space="preserve">UN    </v>
          </cell>
          <cell r="D4345" t="str">
            <v>17,48</v>
          </cell>
        </row>
        <row r="4346">
          <cell r="A4346">
            <v>7109</v>
          </cell>
          <cell r="B4346" t="str">
            <v>TE PVC, SOLDAVEL, COM ROSCA NA BOLSA CENTRAL, 90 GRAUS, 20 MM X 1/2", PARA AGUA FRIA PREDIAL</v>
          </cell>
          <cell r="C4346" t="str">
            <v xml:space="preserve">UN    </v>
          </cell>
          <cell r="D4346" t="str">
            <v>3,06</v>
          </cell>
        </row>
        <row r="4347">
          <cell r="A4347">
            <v>7135</v>
          </cell>
          <cell r="B4347" t="str">
            <v>TE PVC, SOLDAVEL, COM ROSCA NA BOLSA CENTRAL, 90 GRAUS, 25 MM X 1/2", PARA AGUA FRIA PREDIAL</v>
          </cell>
          <cell r="C4347" t="str">
            <v xml:space="preserve">UN    </v>
          </cell>
          <cell r="D4347" t="str">
            <v>4,78</v>
          </cell>
        </row>
        <row r="4348">
          <cell r="A4348">
            <v>37947</v>
          </cell>
          <cell r="B4348" t="str">
            <v>TE PVC, SOLDAVEL, COM ROSCA NA BOLSA CENTRAL, 90 GRAUS, 25 MM X 3/4", PARA AGUA FRIA PREDIAL</v>
          </cell>
          <cell r="C4348" t="str">
            <v xml:space="preserve">UN    </v>
          </cell>
          <cell r="D4348" t="str">
            <v>4,84</v>
          </cell>
        </row>
        <row r="4349">
          <cell r="A4349">
            <v>7103</v>
          </cell>
          <cell r="B4349" t="str">
            <v>TE PVC, SOLDAVEL, COM ROSCA NA BOLSA CENTRAL, 90 GRAUS, 32 MM X 3/4", PARA AGUA FRIA PREDIAL</v>
          </cell>
          <cell r="C4349" t="str">
            <v xml:space="preserve">UN    </v>
          </cell>
          <cell r="D4349" t="str">
            <v>11,09</v>
          </cell>
        </row>
        <row r="4350">
          <cell r="A4350">
            <v>40419</v>
          </cell>
          <cell r="B4350" t="str">
            <v>TE RANHURADO EM FERRO FUNDIDO, DN 50 (2")</v>
          </cell>
          <cell r="C4350" t="str">
            <v xml:space="preserve">UN    </v>
          </cell>
          <cell r="D4350" t="str">
            <v>37,24</v>
          </cell>
        </row>
        <row r="4351">
          <cell r="A4351">
            <v>40420</v>
          </cell>
          <cell r="B4351" t="str">
            <v>TE RANHURADO EM FERRO FUNDIDO, DN 65 (2 1/2")</v>
          </cell>
          <cell r="C4351" t="str">
            <v xml:space="preserve">UN    </v>
          </cell>
          <cell r="D4351" t="str">
            <v>54,34</v>
          </cell>
        </row>
        <row r="4352">
          <cell r="A4352">
            <v>40421</v>
          </cell>
          <cell r="B4352" t="str">
            <v>TE RANHURADO EM FERRO FUNDIDO, DN 80 (3")</v>
          </cell>
          <cell r="C4352" t="str">
            <v xml:space="preserve">UN    </v>
          </cell>
          <cell r="D4352" t="str">
            <v>57,85</v>
          </cell>
        </row>
        <row r="4353">
          <cell r="A4353">
            <v>7126</v>
          </cell>
          <cell r="B4353" t="str">
            <v>TE REDUCAO PVC, ROSCAVEL, 90 GRAUS,  1.1/2" X 3/4",  AGUA FRIA PREDIAL</v>
          </cell>
          <cell r="C4353" t="str">
            <v xml:space="preserve">UN    </v>
          </cell>
          <cell r="D4353" t="str">
            <v>23,27</v>
          </cell>
        </row>
        <row r="4354">
          <cell r="A4354">
            <v>38905</v>
          </cell>
          <cell r="B4354" t="str">
            <v>TE ROSCA FEMEA, METALICO, PARA CONEXAO COM ANEL DESLIZANTE EM TUBO PEX, DN 16 MM X 1/2"</v>
          </cell>
          <cell r="C4354" t="str">
            <v xml:space="preserve">UN    </v>
          </cell>
          <cell r="D4354" t="str">
            <v>18,57</v>
          </cell>
        </row>
        <row r="4355">
          <cell r="A4355">
            <v>38907</v>
          </cell>
          <cell r="B4355" t="str">
            <v>TE ROSCA FEMEA, METALICO, PARA CONEXAO COM ANEL DESLIZANTE EM TUBO PEX, DN 20 MM X 1/2"</v>
          </cell>
          <cell r="C4355" t="str">
            <v xml:space="preserve">UN    </v>
          </cell>
          <cell r="D4355" t="str">
            <v>19,75</v>
          </cell>
        </row>
        <row r="4356">
          <cell r="A4356">
            <v>38908</v>
          </cell>
          <cell r="B4356" t="str">
            <v>TE ROSCA FEMEA, METALICO, PARA CONEXAO COM ANEL DESLIZANTE EM TUBO PEX, DN 20 MM X 3/4"</v>
          </cell>
          <cell r="C4356" t="str">
            <v xml:space="preserve">UN    </v>
          </cell>
          <cell r="D4356" t="str">
            <v>22,23</v>
          </cell>
        </row>
        <row r="4357">
          <cell r="A4357">
            <v>38909</v>
          </cell>
          <cell r="B4357" t="str">
            <v>TE ROSCA FEMEA, METALICO, PARA CONEXAO COM ANEL DESLIZANTE EM TUBO PEX, DN 25 MM X 1/2"</v>
          </cell>
          <cell r="C4357" t="str">
            <v xml:space="preserve">UN    </v>
          </cell>
          <cell r="D4357" t="str">
            <v>31,96</v>
          </cell>
        </row>
        <row r="4358">
          <cell r="A4358">
            <v>38910</v>
          </cell>
          <cell r="B4358" t="str">
            <v>TE ROSCA FEMEA, METALICO, PARA CONEXAO COM ANEL DESLIZANTE EM TUBO PEX, DN 25 MM X 3/4"</v>
          </cell>
          <cell r="C4358" t="str">
            <v xml:space="preserve">UN    </v>
          </cell>
          <cell r="D4358" t="str">
            <v>34,51</v>
          </cell>
        </row>
        <row r="4359">
          <cell r="A4359">
            <v>38897</v>
          </cell>
          <cell r="B4359" t="str">
            <v>TE ROSCA MACHO, METALICO, PARA CONEXAO COM ANEL DESLIZANTE EM TUBO PEX, DN 16 MM X 1/2"</v>
          </cell>
          <cell r="C4359" t="str">
            <v xml:space="preserve">UN    </v>
          </cell>
          <cell r="D4359" t="str">
            <v>18,64</v>
          </cell>
        </row>
        <row r="4360">
          <cell r="A4360">
            <v>38899</v>
          </cell>
          <cell r="B4360" t="str">
            <v>TE ROSCA MACHO, METALICO, PARA CONEXAO COM ANEL DESLIZANTE EM TUBO PEX, DN 20 MM X 1/2"</v>
          </cell>
          <cell r="C4360" t="str">
            <v xml:space="preserve">UN    </v>
          </cell>
          <cell r="D4360" t="str">
            <v>20,97</v>
          </cell>
        </row>
        <row r="4361">
          <cell r="A4361">
            <v>38900</v>
          </cell>
          <cell r="B4361" t="str">
            <v>TE ROSCA MACHO, METALICO, PARA CONEXAO COM ANEL DESLIZANTE EM TUBO PEX, DN 20 MM X 3/4"</v>
          </cell>
          <cell r="C4361" t="str">
            <v xml:space="preserve">UN    </v>
          </cell>
          <cell r="D4361" t="str">
            <v>21,86</v>
          </cell>
        </row>
        <row r="4362">
          <cell r="A4362">
            <v>38901</v>
          </cell>
          <cell r="B4362" t="str">
            <v>TE ROSCA MACHO, METALICO, PARA CONEXAO COM ANEL DESLIZANTE EM TUBO PEX, DN 25 MM X 3/4"</v>
          </cell>
          <cell r="C4362" t="str">
            <v xml:space="preserve">UN    </v>
          </cell>
          <cell r="D4362" t="str">
            <v>35,77</v>
          </cell>
        </row>
        <row r="4363">
          <cell r="A4363">
            <v>38904</v>
          </cell>
          <cell r="B4363" t="str">
            <v>TE ROSCA MACHO, METALICO, PARA CONEXAO COM ANEL DESLIZANTE EM TUBO PEX, DN 32 MM X 1"</v>
          </cell>
          <cell r="C4363" t="str">
            <v xml:space="preserve">UN    </v>
          </cell>
          <cell r="D4363" t="str">
            <v>58,10</v>
          </cell>
        </row>
        <row r="4364">
          <cell r="A4364">
            <v>38903</v>
          </cell>
          <cell r="B4364" t="str">
            <v>TE ROSCA MACHO, METALICO, PARA CONEXAO COM ANEL DESLIZANTE EM TUBO PEX, DN 32 MM X 3/4"</v>
          </cell>
          <cell r="C4364" t="str">
            <v xml:space="preserve">UN    </v>
          </cell>
          <cell r="D4364" t="str">
            <v>57,74</v>
          </cell>
        </row>
        <row r="4365">
          <cell r="A4365">
            <v>7091</v>
          </cell>
          <cell r="B4365" t="str">
            <v>TE SANITARIO, PVC, DN 100 X 100 MM, SERIE NORMAL, PARA ESGOTO PREDIAL</v>
          </cell>
          <cell r="C4365" t="str">
            <v xml:space="preserve">UN    </v>
          </cell>
          <cell r="D4365" t="str">
            <v>15,68</v>
          </cell>
        </row>
        <row r="4366">
          <cell r="A4366">
            <v>11655</v>
          </cell>
          <cell r="B4366" t="str">
            <v>TE SANITARIO, PVC, DN 100 X 50 MM, SERIE NORMAL, PARA ESGOTO PREDIAL</v>
          </cell>
          <cell r="C4366" t="str">
            <v xml:space="preserve">UN    </v>
          </cell>
          <cell r="D4366" t="str">
            <v>14,98</v>
          </cell>
        </row>
        <row r="4367">
          <cell r="A4367">
            <v>11656</v>
          </cell>
          <cell r="B4367" t="str">
            <v>TE SANITARIO, PVC, DN 100 X 75 MM, SERIE NORMAL PARA ESGOTO PREDIAL</v>
          </cell>
          <cell r="C4367" t="str">
            <v xml:space="preserve">UN    </v>
          </cell>
          <cell r="D4367" t="str">
            <v>15,66</v>
          </cell>
        </row>
        <row r="4368">
          <cell r="A4368">
            <v>37948</v>
          </cell>
          <cell r="B4368" t="str">
            <v>TE SANITARIO, PVC, DN 40 X 40 MM, SERIE NORMAL, PARA ESGOTO PREDIAL</v>
          </cell>
          <cell r="C4368" t="str">
            <v xml:space="preserve">UN    </v>
          </cell>
          <cell r="D4368" t="str">
            <v>3,17</v>
          </cell>
        </row>
        <row r="4369">
          <cell r="A4369">
            <v>7097</v>
          </cell>
          <cell r="B4369" t="str">
            <v>TE SANITARIO, PVC, DN 50 X 50 MM, SERIE NORMAL, PARA ESGOTO PREDIAL</v>
          </cell>
          <cell r="C4369" t="str">
            <v xml:space="preserve">UN    </v>
          </cell>
          <cell r="D4369" t="str">
            <v>6,96</v>
          </cell>
        </row>
        <row r="4370">
          <cell r="A4370">
            <v>11657</v>
          </cell>
          <cell r="B4370" t="str">
            <v>TE SANITARIO, PVC, DN 75 X 50 MM, SERIE NORMAL PARA ESGOTO PREDIAL</v>
          </cell>
          <cell r="C4370" t="str">
            <v xml:space="preserve">UN    </v>
          </cell>
          <cell r="D4370" t="str">
            <v>13,65</v>
          </cell>
        </row>
        <row r="4371">
          <cell r="A4371">
            <v>11658</v>
          </cell>
          <cell r="B4371" t="str">
            <v>TE SANITARIO, PVC, DN 75 X 75 MM, SERIE NORMAL PARA ESGOTO PREDIAL</v>
          </cell>
          <cell r="C4371" t="str">
            <v xml:space="preserve">UN    </v>
          </cell>
          <cell r="D4371" t="str">
            <v>13,91</v>
          </cell>
        </row>
        <row r="4372">
          <cell r="A4372">
            <v>7146</v>
          </cell>
          <cell r="B4372" t="str">
            <v>TE SOLDAVEL, PVC, 90 GRAUS, 110 MM, PARA AGUA FRIA PREDIAL (NBR 5648)</v>
          </cell>
          <cell r="C4372" t="str">
            <v xml:space="preserve">UN    </v>
          </cell>
          <cell r="D4372" t="str">
            <v>172,78</v>
          </cell>
        </row>
        <row r="4373">
          <cell r="A4373">
            <v>7138</v>
          </cell>
          <cell r="B4373" t="str">
            <v>TE SOLDAVEL, PVC, 90 GRAUS, 20 MM, PARA AGUA FRIA PREDIAL (NBR 5648)</v>
          </cell>
          <cell r="C4373" t="str">
            <v xml:space="preserve">UN    </v>
          </cell>
          <cell r="D4373" t="str">
            <v>0,97</v>
          </cell>
        </row>
        <row r="4374">
          <cell r="A4374">
            <v>7139</v>
          </cell>
          <cell r="B4374" t="str">
            <v>TE SOLDAVEL, PVC, 90 GRAUS, 25 MM, PARA AGUA FRIA PREDIAL (NBR 5648)</v>
          </cell>
          <cell r="C4374" t="str">
            <v xml:space="preserve">UN    </v>
          </cell>
          <cell r="D4374" t="str">
            <v>1,28</v>
          </cell>
        </row>
        <row r="4375">
          <cell r="A4375">
            <v>7140</v>
          </cell>
          <cell r="B4375" t="str">
            <v>TE SOLDAVEL, PVC, 90 GRAUS, 32 MM, PARA AGUA FRIA PREDIAL (NBR 5648)</v>
          </cell>
          <cell r="C4375" t="str">
            <v xml:space="preserve">UN    </v>
          </cell>
          <cell r="D4375" t="str">
            <v>4,26</v>
          </cell>
        </row>
        <row r="4376">
          <cell r="A4376">
            <v>7141</v>
          </cell>
          <cell r="B4376" t="str">
            <v>TE SOLDAVEL, PVC, 90 GRAUS, 40 MM, PARA AGUA FRIA PREDIAL (NBR 5648)</v>
          </cell>
          <cell r="C4376" t="str">
            <v xml:space="preserve">UN    </v>
          </cell>
          <cell r="D4376" t="str">
            <v>9,32</v>
          </cell>
        </row>
        <row r="4377">
          <cell r="A4377">
            <v>7143</v>
          </cell>
          <cell r="B4377" t="str">
            <v>TE SOLDAVEL, PVC, 90 GRAUS, 60 MM, PARA AGUA FRIA PREDIAL (NBR 5648)</v>
          </cell>
          <cell r="C4377" t="str">
            <v xml:space="preserve">UN    </v>
          </cell>
          <cell r="D4377" t="str">
            <v>31,05</v>
          </cell>
        </row>
        <row r="4378">
          <cell r="A4378">
            <v>7144</v>
          </cell>
          <cell r="B4378" t="str">
            <v>TE SOLDAVEL, PVC, 90 GRAUS, 75 MM, PARA AGUA FRIA PREDIAL (NBR 5648)</v>
          </cell>
          <cell r="C4378" t="str">
            <v xml:space="preserve">UN    </v>
          </cell>
          <cell r="D4378" t="str">
            <v>62,12</v>
          </cell>
        </row>
        <row r="4379">
          <cell r="A4379">
            <v>7145</v>
          </cell>
          <cell r="B4379" t="str">
            <v>TE SOLDAVEL, PVC, 90 GRAUS, 85 MM, PARA AGUA FRIA PREDIAL (NBR 5648)</v>
          </cell>
          <cell r="C4379" t="str">
            <v xml:space="preserve">UN    </v>
          </cell>
          <cell r="D4379" t="str">
            <v>101,88</v>
          </cell>
        </row>
        <row r="4380">
          <cell r="A4380">
            <v>7142</v>
          </cell>
          <cell r="B4380" t="str">
            <v>TE SOLDAVEL, PVC, 90 GRAUS,50 MM, PARA AGUA FRIA PREDIAL (NBR 5648)</v>
          </cell>
          <cell r="C4380" t="str">
            <v xml:space="preserve">UN    </v>
          </cell>
          <cell r="D4380" t="str">
            <v>10,42</v>
          </cell>
        </row>
        <row r="4381">
          <cell r="A4381">
            <v>3593</v>
          </cell>
          <cell r="B4381" t="str">
            <v>TE 45 GRAUS DE FERRO GALVANIZADO, COM ROSCA BSP, DE 1 1/2"</v>
          </cell>
          <cell r="C4381" t="str">
            <v xml:space="preserve">UN    </v>
          </cell>
          <cell r="D4381" t="str">
            <v>75,31</v>
          </cell>
        </row>
        <row r="4382">
          <cell r="A4382">
            <v>3588</v>
          </cell>
          <cell r="B4382" t="str">
            <v>TE 45 GRAUS DE FERRO GALVANIZADO, COM ROSCA BSP, DE 1 1/4"</v>
          </cell>
          <cell r="C4382" t="str">
            <v xml:space="preserve">UN    </v>
          </cell>
          <cell r="D4382" t="str">
            <v>58,05</v>
          </cell>
        </row>
        <row r="4383">
          <cell r="A4383">
            <v>3585</v>
          </cell>
          <cell r="B4383" t="str">
            <v>TE 45 GRAUS DE FERRO GALVANIZADO, COM ROSCA BSP, DE 1/2"</v>
          </cell>
          <cell r="C4383" t="str">
            <v xml:space="preserve">UN    </v>
          </cell>
          <cell r="D4383" t="str">
            <v>17,93</v>
          </cell>
        </row>
        <row r="4384">
          <cell r="A4384">
            <v>3587</v>
          </cell>
          <cell r="B4384" t="str">
            <v>TE 45 GRAUS DE FERRO GALVANIZADO, COM ROSCA BSP, DE 1"</v>
          </cell>
          <cell r="C4384" t="str">
            <v xml:space="preserve">UN    </v>
          </cell>
          <cell r="D4384" t="str">
            <v>36,02</v>
          </cell>
        </row>
        <row r="4385">
          <cell r="A4385">
            <v>3590</v>
          </cell>
          <cell r="B4385" t="str">
            <v>TE 45 GRAUS DE FERRO GALVANIZADO, COM ROSCA BSP, DE 2 1/2"</v>
          </cell>
          <cell r="C4385" t="str">
            <v xml:space="preserve">UN    </v>
          </cell>
          <cell r="D4385" t="str">
            <v>213,82</v>
          </cell>
        </row>
        <row r="4386">
          <cell r="A4386">
            <v>3589</v>
          </cell>
          <cell r="B4386" t="str">
            <v>TE 45 GRAUS DE FERRO GALVANIZADO, COM ROSCA BSP, DE 2"</v>
          </cell>
          <cell r="C4386" t="str">
            <v xml:space="preserve">UN    </v>
          </cell>
          <cell r="D4386" t="str">
            <v>114,77</v>
          </cell>
        </row>
        <row r="4387">
          <cell r="A4387">
            <v>3586</v>
          </cell>
          <cell r="B4387" t="str">
            <v>TE 45 GRAUS DE FERRO GALVANIZADO, COM ROSCA BSP, DE 3/4"</v>
          </cell>
          <cell r="C4387" t="str">
            <v xml:space="preserve">UN    </v>
          </cell>
          <cell r="D4387" t="str">
            <v>23,48</v>
          </cell>
        </row>
        <row r="4388">
          <cell r="A4388">
            <v>3592</v>
          </cell>
          <cell r="B4388" t="str">
            <v>TE 45 GRAUS DE FERRO GALVANIZADO, COM ROSCA BSP, DE 3"</v>
          </cell>
          <cell r="C4388" t="str">
            <v xml:space="preserve">UN    </v>
          </cell>
          <cell r="D4388" t="str">
            <v>337,99</v>
          </cell>
        </row>
        <row r="4389">
          <cell r="A4389">
            <v>3591</v>
          </cell>
          <cell r="B4389" t="str">
            <v>TE 45 GRAUS DE FERRO GALVANIZADO, COM ROSCA BSP, DE 4"</v>
          </cell>
          <cell r="C4389" t="str">
            <v xml:space="preserve">UN    </v>
          </cell>
          <cell r="D4389" t="str">
            <v>541,81</v>
          </cell>
        </row>
        <row r="4390">
          <cell r="A4390">
            <v>40396</v>
          </cell>
          <cell r="B4390" t="str">
            <v>TE 90 GRAUS EM ACO CARBONO, SOLDAVEL, PRESSAO 3.000 LBS, DN 1 1/2"</v>
          </cell>
          <cell r="C4390" t="str">
            <v xml:space="preserve">UN    </v>
          </cell>
          <cell r="D4390" t="str">
            <v>87,16</v>
          </cell>
        </row>
        <row r="4391">
          <cell r="A4391">
            <v>40395</v>
          </cell>
          <cell r="B4391" t="str">
            <v>TE 90 GRAUS EM ACO CARBONO, SOLDAVEL, PRESSAO 3.000 LBS, DN 1 1/4"</v>
          </cell>
          <cell r="C4391" t="str">
            <v xml:space="preserve">UN    </v>
          </cell>
          <cell r="D4391" t="str">
            <v>66,89</v>
          </cell>
        </row>
        <row r="4392">
          <cell r="A4392">
            <v>40392</v>
          </cell>
          <cell r="B4392" t="str">
            <v>TE 90 GRAUS EM ACO CARBONO, SOLDAVEL, PRESSAO 3.000 LBS, DN 1/2"</v>
          </cell>
          <cell r="C4392" t="str">
            <v xml:space="preserve">UN    </v>
          </cell>
          <cell r="D4392" t="str">
            <v>21,52</v>
          </cell>
        </row>
        <row r="4393">
          <cell r="A4393">
            <v>40394</v>
          </cell>
          <cell r="B4393" t="str">
            <v>TE 90 GRAUS EM ACO CARBONO, SOLDAVEL, PRESSAO 3.000 LBS, DN 1"</v>
          </cell>
          <cell r="C4393" t="str">
            <v xml:space="preserve">UN    </v>
          </cell>
          <cell r="D4393" t="str">
            <v>43,55</v>
          </cell>
        </row>
        <row r="4394">
          <cell r="A4394">
            <v>40398</v>
          </cell>
          <cell r="B4394" t="str">
            <v>TE 90 GRAUS EM ACO CARBONO, SOLDAVEL, PRESSAO 3.000 LBS, DN 2 1/2"</v>
          </cell>
          <cell r="C4394" t="str">
            <v xml:space="preserve">UN    </v>
          </cell>
          <cell r="D4394" t="str">
            <v>279,62</v>
          </cell>
        </row>
        <row r="4395">
          <cell r="A4395">
            <v>40397</v>
          </cell>
          <cell r="B4395" t="str">
            <v>TE 90 GRAUS EM ACO CARBONO, SOLDAVEL, PRESSAO 3.000 LBS, DN 2"</v>
          </cell>
          <cell r="C4395" t="str">
            <v xml:space="preserve">UN    </v>
          </cell>
          <cell r="D4395" t="str">
            <v>143,20</v>
          </cell>
        </row>
        <row r="4396">
          <cell r="A4396">
            <v>40393</v>
          </cell>
          <cell r="B4396" t="str">
            <v>TE 90 GRAUS EM ACO CARBONO, SOLDAVEL, PRESSAO 3.000 LBS, DN 3/4"</v>
          </cell>
          <cell r="C4396" t="str">
            <v xml:space="preserve">UN    </v>
          </cell>
          <cell r="D4396" t="str">
            <v>27,72</v>
          </cell>
        </row>
        <row r="4397">
          <cell r="A4397">
            <v>40399</v>
          </cell>
          <cell r="B4397" t="str">
            <v>TE 90 GRAUS EM ACO CARBONO, SOLDAVEL, PRESSAO 3.000 LBS, DN 3"</v>
          </cell>
          <cell r="C4397" t="str">
            <v xml:space="preserve">UN    </v>
          </cell>
          <cell r="D4397" t="str">
            <v>457,45</v>
          </cell>
        </row>
        <row r="4398">
          <cell r="A4398">
            <v>39322</v>
          </cell>
          <cell r="B4398" t="str">
            <v>TE, PLASTICO, DN 16 MM, PARA CONEXAO COM CRIMPAGEM EM TUBO PEX</v>
          </cell>
          <cell r="C4398" t="str">
            <v xml:space="preserve">UN    </v>
          </cell>
          <cell r="D4398" t="str">
            <v>22,52</v>
          </cell>
        </row>
        <row r="4399">
          <cell r="A4399">
            <v>39289</v>
          </cell>
          <cell r="B4399" t="str">
            <v>TE, PLASTICO, DN 20 MM, PARA CONEXAO COM CRIMPAGEM EM TUBO PEX</v>
          </cell>
          <cell r="C4399" t="str">
            <v xml:space="preserve">UN    </v>
          </cell>
          <cell r="D4399" t="str">
            <v>26,98</v>
          </cell>
        </row>
        <row r="4400">
          <cell r="A4400">
            <v>39290</v>
          </cell>
          <cell r="B4400" t="str">
            <v>TE, PLASTICO, DN 25 MM, PARA CONEXAO COM CRIMPAGEM EM TUBO PEX</v>
          </cell>
          <cell r="C4400" t="str">
            <v xml:space="preserve">UN    </v>
          </cell>
          <cell r="D4400" t="str">
            <v>45,79</v>
          </cell>
        </row>
        <row r="4401">
          <cell r="A4401">
            <v>39291</v>
          </cell>
          <cell r="B4401" t="str">
            <v>TE, PLASTICO, DN 32 MM, PARA CONEXAO COM CRIMPAGEM EM TUBO PEX</v>
          </cell>
          <cell r="C4401" t="str">
            <v xml:space="preserve">UN    </v>
          </cell>
          <cell r="D4401" t="str">
            <v>68,56</v>
          </cell>
        </row>
        <row r="4402">
          <cell r="A4402">
            <v>20174</v>
          </cell>
          <cell r="B4402" t="str">
            <v>TE, PVC LEVE, CURTO, 90 GRAUS, 150 MM, PARA ESGOTO</v>
          </cell>
          <cell r="C4402" t="str">
            <v xml:space="preserve">UN    </v>
          </cell>
          <cell r="D4402" t="str">
            <v>38,21</v>
          </cell>
        </row>
        <row r="4403">
          <cell r="A4403">
            <v>41892</v>
          </cell>
          <cell r="B4403" t="str">
            <v>TE, PVC PBA, BBB, 90 GRAUS, DN 100 / DE 110 MM, PARA REDE  AGUA (NBR 10351)</v>
          </cell>
          <cell r="C4403" t="str">
            <v xml:space="preserve">UN    </v>
          </cell>
          <cell r="D4403" t="str">
            <v>133,22</v>
          </cell>
        </row>
        <row r="4404">
          <cell r="A4404">
            <v>7048</v>
          </cell>
          <cell r="B4404" t="str">
            <v>TE, PVC PBA, BBB, 90 GRAUS, DN 50 / DE 60 MM, PARA REDE AGUA (NBR 10351)</v>
          </cell>
          <cell r="C4404" t="str">
            <v xml:space="preserve">UN    </v>
          </cell>
          <cell r="D4404" t="str">
            <v>28,75</v>
          </cell>
        </row>
        <row r="4405">
          <cell r="A4405">
            <v>7088</v>
          </cell>
          <cell r="B4405" t="str">
            <v>TE, PVC PBA, BBB, 90 GRAUS, DN 75 / DE 85 MM, PARA REDE AGUA (NBR 10351)</v>
          </cell>
          <cell r="C4405" t="str">
            <v xml:space="preserve">UN    </v>
          </cell>
          <cell r="D4405" t="str">
            <v>62,88</v>
          </cell>
        </row>
        <row r="4406">
          <cell r="A4406">
            <v>20179</v>
          </cell>
          <cell r="B4406" t="str">
            <v>TE, PVC, SERIE R, 100 X 100 MM, PARA ESGOTO OU AGUAS PLUVIAIS PREDIAIS</v>
          </cell>
          <cell r="C4406" t="str">
            <v xml:space="preserve">UN    </v>
          </cell>
          <cell r="D4406" t="str">
            <v>51,43</v>
          </cell>
        </row>
        <row r="4407">
          <cell r="A4407">
            <v>20178</v>
          </cell>
          <cell r="B4407" t="str">
            <v>TE, PVC, SERIE R, 100 X 75 MM, PARA ESGOTO OU AGUAS PLUVIAIS PREDIAIS</v>
          </cell>
          <cell r="C4407" t="str">
            <v xml:space="preserve">UN    </v>
          </cell>
          <cell r="D4407" t="str">
            <v>45,45</v>
          </cell>
        </row>
        <row r="4408">
          <cell r="A4408">
            <v>20180</v>
          </cell>
          <cell r="B4408" t="str">
            <v>TE, PVC, SERIE R, 150 X 100 MM, PARA ESGOTO OU AGUAS PLUVIAIS PREDIAIS</v>
          </cell>
          <cell r="C4408" t="str">
            <v xml:space="preserve">UN    </v>
          </cell>
          <cell r="D4408" t="str">
            <v>83,53</v>
          </cell>
        </row>
        <row r="4409">
          <cell r="A4409">
            <v>20181</v>
          </cell>
          <cell r="B4409" t="str">
            <v>TE, PVC, SERIE R, 150 X 150 MM, PARA ESGOTO OU AGUAS PLUVIAIS PREDIAIS</v>
          </cell>
          <cell r="C4409" t="str">
            <v xml:space="preserve">UN    </v>
          </cell>
          <cell r="D4409" t="str">
            <v>123,91</v>
          </cell>
        </row>
        <row r="4410">
          <cell r="A4410">
            <v>20177</v>
          </cell>
          <cell r="B4410" t="str">
            <v>TE, PVC, SERIE R, 75 X 75 MM, PARA ESGOTO OU AGUAS PLUVIAIS PREDIAIS</v>
          </cell>
          <cell r="C4410" t="str">
            <v xml:space="preserve">UN    </v>
          </cell>
          <cell r="D4410" t="str">
            <v>29,79</v>
          </cell>
        </row>
        <row r="4411">
          <cell r="A4411">
            <v>7082</v>
          </cell>
          <cell r="B4411" t="str">
            <v>TE, PVC, 90 GRAUS, BBB, JE, DN 100 MM, PARA REDE COLETORA ESGOTO (NBR 10569)</v>
          </cell>
          <cell r="C4411" t="str">
            <v xml:space="preserve">UN    </v>
          </cell>
          <cell r="D4411" t="str">
            <v>64,90</v>
          </cell>
        </row>
        <row r="4412">
          <cell r="A4412">
            <v>42707</v>
          </cell>
          <cell r="B4412" t="str">
            <v>TE, PVC, 90 GRAUS, BBB, JE, DN 100 MM, PARA TUBO CORRUGADO E/OU LISO, REDE COLETORA ESGOTO (NBR 10569</v>
          </cell>
          <cell r="C4412" t="str">
            <v xml:space="preserve">UN    </v>
          </cell>
          <cell r="D4412" t="str">
            <v>176,24</v>
          </cell>
        </row>
        <row r="4413">
          <cell r="A4413">
            <v>7069</v>
          </cell>
          <cell r="B4413" t="str">
            <v>TE, PVC, 90 GRAUS, BBB, JE, DN 150 MM, PARA REDE COLETORA ESGOTO (NBR 10569)</v>
          </cell>
          <cell r="C4413" t="str">
            <v xml:space="preserve">UN    </v>
          </cell>
          <cell r="D4413" t="str">
            <v>144,03</v>
          </cell>
        </row>
        <row r="4414">
          <cell r="A4414">
            <v>42708</v>
          </cell>
          <cell r="B4414" t="str">
            <v>TE, PVC, 90 GRAUS, BBB, JE, DN 150 MM, PARA TUBO CORRUGADO E/OU LISO, REDE COLETORA ESGOTO (NBR 10569)</v>
          </cell>
          <cell r="C4414" t="str">
            <v xml:space="preserve">UN    </v>
          </cell>
          <cell r="D4414" t="str">
            <v>462,60</v>
          </cell>
        </row>
        <row r="4415">
          <cell r="A4415">
            <v>7070</v>
          </cell>
          <cell r="B4415" t="str">
            <v>TE, PVC, 90 GRAUS, BBB, JE, DN 200 MM, PARA REDE COLETORA ESGOTO (NBR 10569)</v>
          </cell>
          <cell r="C4415" t="str">
            <v xml:space="preserve">UN    </v>
          </cell>
          <cell r="D4415" t="str">
            <v>206,25</v>
          </cell>
        </row>
        <row r="4416">
          <cell r="A4416">
            <v>42709</v>
          </cell>
          <cell r="B4416" t="str">
            <v>TE, PVC, 90 GRAUS, BBB, JE, DN 200 MM, PARA TUBO CORRUGADO E/OU LISO, REDE COLETORA ESGOTO (NBR 10569)</v>
          </cell>
          <cell r="C4416" t="str">
            <v xml:space="preserve">UN    </v>
          </cell>
          <cell r="D4416" t="str">
            <v>691,84</v>
          </cell>
        </row>
        <row r="4417">
          <cell r="A4417">
            <v>42710</v>
          </cell>
          <cell r="B4417" t="str">
            <v>TE, PVC, 90 GRAUS, BBB, JE, DN 250 MM, PARA TUBO CORRUGADO E/OU LISO, REDE COLETORA ESGOTO (NBR 10569)</v>
          </cell>
          <cell r="C4417" t="str">
            <v xml:space="preserve">UN    </v>
          </cell>
          <cell r="D4417" t="str">
            <v>1.988,70</v>
          </cell>
        </row>
        <row r="4418">
          <cell r="A4418">
            <v>42716</v>
          </cell>
          <cell r="B4418" t="str">
            <v>TE, PVC, 90 GRAUS, BBB, JE, DN 300 MM, PARA TUBO CORRUGADO E/OU LISO, REDE COLETORA ESGOTO (NBR 10569)</v>
          </cell>
          <cell r="C4418" t="str">
            <v xml:space="preserve">UN    </v>
          </cell>
          <cell r="D4418" t="str">
            <v>2.475,27</v>
          </cell>
        </row>
        <row r="4419">
          <cell r="A4419">
            <v>20172</v>
          </cell>
          <cell r="B4419" t="str">
            <v>TE, PVC, 90 GRAUS, BBP, JE, DN 100 MM, PARA REDE COLETORA ESGOTO (NBR 10569)</v>
          </cell>
          <cell r="C4419" t="str">
            <v xml:space="preserve">UN    </v>
          </cell>
          <cell r="D4419" t="str">
            <v>47,60</v>
          </cell>
        </row>
        <row r="4420">
          <cell r="A4420">
            <v>40945</v>
          </cell>
          <cell r="B4420" t="str">
            <v>TECNICO DE EDIFICACOES</v>
          </cell>
          <cell r="C4420" t="str">
            <v xml:space="preserve">H     </v>
          </cell>
          <cell r="D4420" t="str">
            <v>14,01</v>
          </cell>
        </row>
        <row r="4421">
          <cell r="A4421">
            <v>40946</v>
          </cell>
          <cell r="B4421" t="str">
            <v>TECNICO DE EDIFICACOES (MENSALISTA)</v>
          </cell>
          <cell r="C4421" t="str">
            <v xml:space="preserve">MES   </v>
          </cell>
          <cell r="D4421" t="str">
            <v>2.442,55</v>
          </cell>
        </row>
        <row r="4422">
          <cell r="A4422">
            <v>7153</v>
          </cell>
          <cell r="B4422" t="str">
            <v>TECNICO EM LABORATORIO E CAMPO DE CONSTRUCAO CIVIL</v>
          </cell>
          <cell r="C4422" t="str">
            <v xml:space="preserve">H     </v>
          </cell>
          <cell r="D4422" t="str">
            <v>17,83</v>
          </cell>
        </row>
        <row r="4423">
          <cell r="A4423">
            <v>41089</v>
          </cell>
          <cell r="B4423" t="str">
            <v>TECNICO EM LABORATORIO E CAMPO DE CONSTRUCAO CIVIL (MENSALISTA)</v>
          </cell>
          <cell r="C4423" t="str">
            <v xml:space="preserve">MES   </v>
          </cell>
          <cell r="D4423" t="str">
            <v>3.104,77</v>
          </cell>
        </row>
        <row r="4424">
          <cell r="A4424">
            <v>40943</v>
          </cell>
          <cell r="B4424" t="str">
            <v>TECNICO EM SEGURANCA DO TRABALHO</v>
          </cell>
          <cell r="C4424" t="str">
            <v xml:space="preserve">H     </v>
          </cell>
          <cell r="D4424" t="str">
            <v>17,26</v>
          </cell>
        </row>
        <row r="4425">
          <cell r="A4425">
            <v>40944</v>
          </cell>
          <cell r="B4425" t="str">
            <v>TECNICO EM SEGURANCA DO TRABALHO (MENSALISTA)</v>
          </cell>
          <cell r="C4425" t="str">
            <v xml:space="preserve">MES   </v>
          </cell>
          <cell r="D4425" t="str">
            <v>3.009,42</v>
          </cell>
        </row>
        <row r="4426">
          <cell r="A4426">
            <v>6175</v>
          </cell>
          <cell r="B4426" t="str">
            <v>TECNICO EM SONDAGEM</v>
          </cell>
          <cell r="C4426" t="str">
            <v xml:space="preserve">H     </v>
          </cell>
          <cell r="D4426" t="str">
            <v>15,00</v>
          </cell>
        </row>
        <row r="4427">
          <cell r="A4427">
            <v>41092</v>
          </cell>
          <cell r="B4427" t="str">
            <v>TECNICO EM SONDAGEM (MENSALISTA)</v>
          </cell>
          <cell r="C4427" t="str">
            <v xml:space="preserve">MES   </v>
          </cell>
          <cell r="D4427" t="str">
            <v>2.615,28</v>
          </cell>
        </row>
        <row r="4428">
          <cell r="A4428">
            <v>37712</v>
          </cell>
          <cell r="B4428" t="str">
            <v>TELA ARAME GALVANIZADO REVESTIDO COM POLIMERO, MALHA HEXAGONAL DUPLA TORCAO, 8 X 10 CM (ZN/AL REVESTIDO COM POLIMERO), FIO *2,4* MM</v>
          </cell>
          <cell r="C4428" t="str">
            <v xml:space="preserve">M2    </v>
          </cell>
          <cell r="D4428" t="str">
            <v>61,49</v>
          </cell>
        </row>
        <row r="4429">
          <cell r="A4429">
            <v>34547</v>
          </cell>
          <cell r="B4429" t="str">
            <v>TELA DE ACO SOLDADA GALVANIZADA/ZINCADA PARA ALVENARIA, FIO  D = *1,20 A 1,70* MM, MALHA 15 X 15 MM, (C X L) *50 X 12* CM</v>
          </cell>
          <cell r="C4429" t="str">
            <v xml:space="preserve">M     </v>
          </cell>
          <cell r="D4429" t="str">
            <v>5,23</v>
          </cell>
        </row>
        <row r="4430">
          <cell r="A4430">
            <v>34548</v>
          </cell>
          <cell r="B4430" t="str">
            <v>TELA DE ACO SOLDADA GALVANIZADA/ZINCADA PARA ALVENARIA, FIO  D = *1,20 A 1,70* MM, MALHA 15 X 15 MM, (C X L) *50 X 17,5* CM</v>
          </cell>
          <cell r="C4430" t="str">
            <v xml:space="preserve">M     </v>
          </cell>
          <cell r="D4430" t="str">
            <v>8,59</v>
          </cell>
        </row>
        <row r="4431">
          <cell r="A4431">
            <v>34558</v>
          </cell>
          <cell r="B4431" t="str">
            <v>TELA DE ACO SOLDADA GALVANIZADA/ZINCADA PARA ALVENARIA, FIO D = *1,20 A 1,70* MM, MALHA 15 X 15 MM, (C X L) *50 X 10,5* CM</v>
          </cell>
          <cell r="C4431" t="str">
            <v xml:space="preserve">M     </v>
          </cell>
          <cell r="D4431" t="str">
            <v>4,26</v>
          </cell>
        </row>
        <row r="4432">
          <cell r="A4432">
            <v>34550</v>
          </cell>
          <cell r="B4432" t="str">
            <v>TELA DE ACO SOLDADA GALVANIZADA/ZINCADA PARA ALVENARIA, FIO D = *1,20 A 1,70* MM, MALHA 15 X 15 MM, (C X L) *50 X 6* CM</v>
          </cell>
          <cell r="C4432" t="str">
            <v xml:space="preserve">M     </v>
          </cell>
          <cell r="D4432" t="str">
            <v>2,26</v>
          </cell>
        </row>
        <row r="4433">
          <cell r="A4433">
            <v>34557</v>
          </cell>
          <cell r="B4433" t="str">
            <v>TELA DE ACO SOLDADA GALVANIZADA/ZINCADA PARA ALVENARIA, FIO D = *1,20 A 1,70* MM, MALHA 15 X 15 MM, (C X L) *50 X 7,5* CM</v>
          </cell>
          <cell r="C4433" t="str">
            <v xml:space="preserve">M     </v>
          </cell>
          <cell r="D4433" t="str">
            <v>3,31</v>
          </cell>
        </row>
        <row r="4434">
          <cell r="A4434">
            <v>37411</v>
          </cell>
          <cell r="B4434" t="str">
            <v>TELA DE ACO SOLDADA GALVANIZADA/ZINCADA PARA ALVENARIA, FIO D = *1,24 MM, MALHA 25 X 25 MM</v>
          </cell>
          <cell r="C4434" t="str">
            <v xml:space="preserve">M2    </v>
          </cell>
          <cell r="D4434" t="str">
            <v>24,24</v>
          </cell>
        </row>
        <row r="4435">
          <cell r="A4435">
            <v>39508</v>
          </cell>
          <cell r="B4435" t="str">
            <v>TELA DE ACO SOLDADA NERVURADA, CA-60, L-159, (1,69 KG/M2), DIAMETRO DO FIO = 4,5 MM, LARGURA = 2,45 M, ESPACAMENTO DA MALHA = 30 X 10 CM</v>
          </cell>
          <cell r="C4435" t="str">
            <v xml:space="preserve">M2    </v>
          </cell>
          <cell r="D4435" t="str">
            <v>13,62</v>
          </cell>
        </row>
        <row r="4436">
          <cell r="A4436">
            <v>39507</v>
          </cell>
          <cell r="B4436" t="str">
            <v>TELA DE ACO SOLDADA NERVURADA, CA-60, Q-113, (1,8 KG/M2), DIAMETRO DO FIO = 3,8 MM, LARGURA = 2,45 M, ESPACAMENTO DA MALHA = 10 X 10 CM</v>
          </cell>
          <cell r="C4436" t="str">
            <v xml:space="preserve">M2    </v>
          </cell>
          <cell r="D4436" t="str">
            <v>20,31</v>
          </cell>
        </row>
        <row r="4437">
          <cell r="A4437">
            <v>7155</v>
          </cell>
          <cell r="B4437" t="str">
            <v>TELA DE ACO SOLDADA NERVURADA, CA-60, Q-138, (2,20 KG/M2), DIAMETRO DO FIO = 4,2 MM, LARGURA = 2,45 M, ESPACAMENTO DA MALHA = 10  X 10 CM</v>
          </cell>
          <cell r="C4437" t="str">
            <v xml:space="preserve">M2    </v>
          </cell>
          <cell r="D4437" t="str">
            <v>26,07</v>
          </cell>
        </row>
        <row r="4438">
          <cell r="A4438">
            <v>42406</v>
          </cell>
          <cell r="B4438" t="str">
            <v>TELA DE ACO SOLDADA NERVURADA, CA-60, Q-159, (2,52 KG/M2), DIAMETRO DO FIO = 4,5 MM, LARGURA =  2,45 M, ESPACAMENTO DA MALHA = 10 X 10 CM</v>
          </cell>
          <cell r="C4438" t="str">
            <v xml:space="preserve">M2    </v>
          </cell>
          <cell r="D4438" t="str">
            <v>29,90</v>
          </cell>
        </row>
        <row r="4439">
          <cell r="A4439">
            <v>7156</v>
          </cell>
          <cell r="B4439" t="str">
            <v>TELA DE ACO SOLDADA NERVURADA, CA-60, Q-196, (3,11 KG/M2), DIAMETRO DO FIO = 5,0 MM, LARGURA = 2,45 M, ESPACAMENTO DA MALHA = 10 X 10 CM</v>
          </cell>
          <cell r="C4439" t="str">
            <v xml:space="preserve">M2    </v>
          </cell>
          <cell r="D4439" t="str">
            <v>37,41</v>
          </cell>
        </row>
        <row r="4440">
          <cell r="A4440">
            <v>43127</v>
          </cell>
          <cell r="B4440" t="str">
            <v>TELA DE ACO SOLDADA NERVURADA, CA-60, Q-283 (4,48 KG/M2), DIAMETRO DO FIO = 6,0 MM, LARGURA = 2,45 X 6,00 M DE COMPRIMENTO, ESPACAMENTO DA MALHA = 10 X 10 CM</v>
          </cell>
          <cell r="C4440" t="str">
            <v xml:space="preserve">M2    </v>
          </cell>
          <cell r="D4440" t="str">
            <v>53,54</v>
          </cell>
        </row>
        <row r="4441">
          <cell r="A4441">
            <v>10917</v>
          </cell>
          <cell r="B4441" t="str">
            <v>TELA DE ACO SOLDADA NERVURADA, CA-60, Q-61, (0,97 KG/M2), DIAMETRO DO FIO = 3,4 MM, LARGURA = 2,45 M, ESPACAMENTO DA MALHA = 15 X 15 CM</v>
          </cell>
          <cell r="C4441" t="str">
            <v xml:space="preserve">M2    </v>
          </cell>
          <cell r="D4441" t="str">
            <v>11,30</v>
          </cell>
        </row>
        <row r="4442">
          <cell r="A4442">
            <v>21141</v>
          </cell>
          <cell r="B4442" t="str">
            <v>TELA DE ACO SOLDADA NERVURADA, CA-60, Q-92, (1,48 KG/M2), DIAMETRO DO FIO = 4,2 MM, LARGURA = 2,45 X 60 M DE COMPRIMENTO, ESPACAMENTO DA MALHA = 15  X 15 CM</v>
          </cell>
          <cell r="C4442" t="str">
            <v xml:space="preserve">M2    </v>
          </cell>
          <cell r="D4442" t="str">
            <v>17,49</v>
          </cell>
        </row>
        <row r="4443">
          <cell r="A4443">
            <v>39509</v>
          </cell>
          <cell r="B4443" t="str">
            <v>TELA DE ACO SOLDADA NERVURADA, CA-60, T-196, (2,11 KG/M2), DIAMETRO DO FIO = 5,0 MM, LARGURA = 2,45 M, ESPACAMENTO DA MALHA = 30 X 10 CM</v>
          </cell>
          <cell r="C4443" t="str">
            <v xml:space="preserve">M2    </v>
          </cell>
          <cell r="D4443" t="str">
            <v>16,83</v>
          </cell>
        </row>
        <row r="4444">
          <cell r="A4444">
            <v>25988</v>
          </cell>
          <cell r="B4444" t="str">
            <v>TELA DE ANIAGEM (JUTA)</v>
          </cell>
          <cell r="C4444" t="str">
            <v xml:space="preserve">M2    </v>
          </cell>
          <cell r="D4444" t="str">
            <v>13,46</v>
          </cell>
        </row>
        <row r="4445">
          <cell r="A4445">
            <v>7167</v>
          </cell>
          <cell r="B4445" t="str">
            <v>TELA DE ARAME GALVANIZADA QUADRANGULAR / LOSANGULAR, FIO 2,11 MM (14 BWG), MALHA 5 X 5 CM, H = 2 M</v>
          </cell>
          <cell r="C4445" t="str">
            <v xml:space="preserve">M2    </v>
          </cell>
          <cell r="D4445" t="str">
            <v>21,43</v>
          </cell>
        </row>
        <row r="4446">
          <cell r="A4446">
            <v>10928</v>
          </cell>
          <cell r="B4446" t="str">
            <v>TELA DE ARAME GALVANIZADA QUADRANGULAR / LOSANGULAR, FIO 2,11 MM (14 BWG), MALHA 8 X 8 CM, H = 2 M</v>
          </cell>
          <cell r="C4446" t="str">
            <v xml:space="preserve">M2    </v>
          </cell>
          <cell r="D4446" t="str">
            <v>12,31</v>
          </cell>
        </row>
        <row r="4447">
          <cell r="A4447">
            <v>10933</v>
          </cell>
          <cell r="B4447" t="str">
            <v>TELA DE ARAME GALVANIZADA QUADRANGULAR / LOSANGULAR, FIO 2,77 MM (12 BWG), MALHA 10 X 10 CM, H = 2 M</v>
          </cell>
          <cell r="C4447" t="str">
            <v xml:space="preserve">M2    </v>
          </cell>
          <cell r="D4447" t="str">
            <v>18,57</v>
          </cell>
        </row>
        <row r="4448">
          <cell r="A4448">
            <v>7158</v>
          </cell>
          <cell r="B4448" t="str">
            <v>TELA DE ARAME GALVANIZADA QUADRANGULAR / LOSANGULAR, FIO 2,77 MM (12 BWG), MALHA 5 X 5 CM, H = 2 M</v>
          </cell>
          <cell r="C4448" t="str">
            <v xml:space="preserve">M2    </v>
          </cell>
          <cell r="D4448" t="str">
            <v>31,50</v>
          </cell>
        </row>
        <row r="4449">
          <cell r="A4449">
            <v>10927</v>
          </cell>
          <cell r="B4449" t="str">
            <v>TELA DE ARAME GALVANIZADA QUADRANGULAR / LOSANGULAR, FIO 2,77 MM (12 BWG), MALHA 8 X 8 CM, H = 2 M</v>
          </cell>
          <cell r="C4449" t="str">
            <v xml:space="preserve">M2    </v>
          </cell>
          <cell r="D4449" t="str">
            <v>20,14</v>
          </cell>
        </row>
        <row r="4450">
          <cell r="A4450">
            <v>7162</v>
          </cell>
          <cell r="B4450" t="str">
            <v>TELA DE ARAME GALVANIZADA QUADRANGULAR / LOSANGULAR, FIO 3,4 MM (10 BWG), MALHA 5 X 5 CM, H = 2 M</v>
          </cell>
          <cell r="C4450" t="str">
            <v xml:space="preserve">M2    </v>
          </cell>
          <cell r="D4450" t="str">
            <v>49,29</v>
          </cell>
        </row>
        <row r="4451">
          <cell r="A4451">
            <v>10932</v>
          </cell>
          <cell r="B4451" t="str">
            <v>TELA DE ARAME GALVANIZADA QUADRANGULAR / LOSANGULAR, FIO 4,19 MM (8 BWG), MALHA 5 X 5 CM, H = 2 M</v>
          </cell>
          <cell r="C4451" t="str">
            <v xml:space="preserve">M2    </v>
          </cell>
          <cell r="D4451" t="str">
            <v>85,74</v>
          </cell>
        </row>
        <row r="4452">
          <cell r="A4452">
            <v>10937</v>
          </cell>
          <cell r="B4452" t="str">
            <v>TELA DE ARAME GALVANIZADA REVESTIDA EM PVC, QUADRANGULAR / LOSANGULAR, FIO 2,11 MM (14 BWG), BITOLA FINAL = *2,8* MM, MALHA *8 X 8* CM, H = 2 M</v>
          </cell>
          <cell r="C4452" t="str">
            <v xml:space="preserve">M2    </v>
          </cell>
          <cell r="D4452" t="str">
            <v>22,04</v>
          </cell>
        </row>
        <row r="4453">
          <cell r="A4453">
            <v>10935</v>
          </cell>
          <cell r="B4453" t="str">
            <v>TELA DE ARAME GALVANIZADA REVESTIDA EM PVC, QUADRANGULAR / LOSANGULAR, FIO 2,77 MM (12 BWG), BITOLA FINAL = *3,8* MM, MALHA 7,5 X 7,5 CM, H = 2 M</v>
          </cell>
          <cell r="C4453" t="str">
            <v xml:space="preserve">M2    </v>
          </cell>
          <cell r="D4453" t="str">
            <v>38,22</v>
          </cell>
        </row>
        <row r="4454">
          <cell r="A4454">
            <v>10931</v>
          </cell>
          <cell r="B4454" t="str">
            <v>TELA DE ARAME GALVANIZADA, HEXAGONAL, FIO 0,56 MM (24 BWG), MALHA 1/2", H = 1 M</v>
          </cell>
          <cell r="C4454" t="str">
            <v xml:space="preserve">M2    </v>
          </cell>
          <cell r="D4454" t="str">
            <v>10,75</v>
          </cell>
        </row>
        <row r="4455">
          <cell r="A4455">
            <v>7164</v>
          </cell>
          <cell r="B4455" t="str">
            <v>TELA DE ARAME ONDULADA, FIO *2,77* MM (12 BWG), MALHA 5 X 5 CM, H = 2 M</v>
          </cell>
          <cell r="C4455" t="str">
            <v xml:space="preserve">M2    </v>
          </cell>
          <cell r="D4455" t="str">
            <v>35,57</v>
          </cell>
        </row>
        <row r="4456">
          <cell r="A4456">
            <v>36887</v>
          </cell>
          <cell r="B4456" t="str">
            <v>TELA DE FIBRA DE VIDRO, ACABAMENTO ANTI-ALCALINO, MALHA 10 X 10 MM</v>
          </cell>
          <cell r="C4456" t="str">
            <v xml:space="preserve">M2    </v>
          </cell>
          <cell r="D4456" t="str">
            <v>16,53</v>
          </cell>
        </row>
        <row r="4457">
          <cell r="A4457">
            <v>34630</v>
          </cell>
          <cell r="B4457" t="str">
            <v>TELA EM MALHA HEXAGONAL DE DUPLA TORCAO 8 X 10 CM (ZN/AL REVESTIDO COM POLIMERO), FIO 2,7 MM, COM GEOMANTA OU BIOMANTA, DIMENSOES 4,0 X 2,0 X 0,6 M, COM INCLINACAO DE 70 GRAUS, PARA SOLO REFORCADO</v>
          </cell>
          <cell r="C4457" t="str">
            <v xml:space="preserve">UN    </v>
          </cell>
          <cell r="D4457" t="str">
            <v>999,44</v>
          </cell>
        </row>
        <row r="4458">
          <cell r="A4458">
            <v>7161</v>
          </cell>
          <cell r="B4458" t="str">
            <v>TELA EM METAL PARA ESTUQUE (DEPLOYE)</v>
          </cell>
          <cell r="C4458" t="str">
            <v xml:space="preserve">M2    </v>
          </cell>
          <cell r="D4458" t="str">
            <v>4,42</v>
          </cell>
        </row>
        <row r="4459">
          <cell r="A4459">
            <v>7170</v>
          </cell>
          <cell r="B4459" t="str">
            <v>TELA FACHADEIRA EM POLIETILENO, ROLO DE 3 X 100 M (L X C), COR BRANCA, SEM LOGOMARCA - PARA PROTECAO DE OBRAS</v>
          </cell>
          <cell r="C4459" t="str">
            <v xml:space="preserve">M2    </v>
          </cell>
          <cell r="D4459" t="str">
            <v>2,35</v>
          </cell>
        </row>
        <row r="4460">
          <cell r="A4460">
            <v>37524</v>
          </cell>
          <cell r="B4460" t="str">
            <v>TELA PLASTICA LARANJA, TIPO TAPUME PARA SINALIZACAO, MALHA RETANGULAR, ROLO 1.20 X 50 M (L X C)</v>
          </cell>
          <cell r="C4460" t="str">
            <v xml:space="preserve">M     </v>
          </cell>
          <cell r="D4460" t="str">
            <v>2,25</v>
          </cell>
        </row>
        <row r="4461">
          <cell r="A4461">
            <v>37525</v>
          </cell>
          <cell r="B4461" t="str">
            <v>TELA PLASTICA TECIDA LISTRADA BRANCA E LARANJA, TIPO GUARDA CORPO, EM POLIETILENO MONOFILADO, ROLO 1,20 X 50 M (L X C)</v>
          </cell>
          <cell r="C4461" t="str">
            <v xml:space="preserve">M     </v>
          </cell>
          <cell r="D4461" t="str">
            <v>2,68</v>
          </cell>
        </row>
        <row r="4462">
          <cell r="A4462">
            <v>36789</v>
          </cell>
          <cell r="B4462" t="str">
            <v>TELHA CERAMICA TIPO AMERICANA, COMPRIMENTO DE *45* CM, RENDIMENTO DE *12* TELHAS/M2</v>
          </cell>
          <cell r="C4462" t="str">
            <v xml:space="preserve">UN    </v>
          </cell>
          <cell r="D4462" t="str">
            <v>1,37</v>
          </cell>
        </row>
        <row r="4463">
          <cell r="A4463">
            <v>7173</v>
          </cell>
          <cell r="B4463" t="str">
            <v>TELHA DE BARRO / CERAMICA, NAO ESMALTADA, TIPO COLONIAL, CANAL, PLAN, PAULISTA, COMPRIMENTO DE *44 A 50* CM, RENDIMENTO DE COBERTURA DE *26* TELHAS/M2</v>
          </cell>
          <cell r="C4463" t="str">
            <v xml:space="preserve">MIL   </v>
          </cell>
          <cell r="D4463" t="str">
            <v>888,00</v>
          </cell>
        </row>
        <row r="4464">
          <cell r="A4464">
            <v>7175</v>
          </cell>
          <cell r="B4464" t="str">
            <v>TELHA DE BARRO / CERAMICA, NAO ESMALTADA, TIPO ROMANA, AMERICANA, PORTUGUESA, FRANCESA, COMPRIMENTO DE *41* CM,  RENDIMENTO DE *16* TELHAS/M2</v>
          </cell>
          <cell r="C4464" t="str">
            <v xml:space="preserve">UN    </v>
          </cell>
          <cell r="D4464" t="str">
            <v>1,00</v>
          </cell>
        </row>
        <row r="4465">
          <cell r="A4465">
            <v>40741</v>
          </cell>
          <cell r="B4465" t="str">
            <v>TELHA DE CONCRETO TIPO CLASSICA, COR CINZA, COMPRIMENTO DE *42* CM,  RENDIMENTO DE *10* TELHAS/M2</v>
          </cell>
          <cell r="C4465" t="str">
            <v xml:space="preserve">UN    </v>
          </cell>
          <cell r="D4465" t="str">
            <v>2,23</v>
          </cell>
        </row>
        <row r="4466">
          <cell r="A4466">
            <v>7184</v>
          </cell>
          <cell r="B4466" t="str">
            <v>TELHA DE FIBRA DE VIDRO ONDULADA INCOLOR, E = 0,6 MM, DE *0,50 X 2,44* M</v>
          </cell>
          <cell r="C4466" t="str">
            <v xml:space="preserve">M2    </v>
          </cell>
          <cell r="D4466" t="str">
            <v>31,15</v>
          </cell>
        </row>
        <row r="4467">
          <cell r="A4467">
            <v>34458</v>
          </cell>
          <cell r="B4467" t="str">
            <v>TELHA DE FIBROCIMENTO E = 6 MM, DE 3,00 X 1,06 M (SEM AMIANTO)</v>
          </cell>
          <cell r="C4467" t="str">
            <v xml:space="preserve">UN    </v>
          </cell>
          <cell r="D4467" t="str">
            <v>184,40</v>
          </cell>
        </row>
        <row r="4468">
          <cell r="A4468">
            <v>34464</v>
          </cell>
          <cell r="B4468" t="str">
            <v>TELHA DE FIBROCIMENTO E = 6 MM, DE 4,10 X 1,06 M (SEM AMIANTO)</v>
          </cell>
          <cell r="C4468" t="str">
            <v xml:space="preserve">UN    </v>
          </cell>
          <cell r="D4468" t="str">
            <v>247,40</v>
          </cell>
        </row>
        <row r="4469">
          <cell r="A4469">
            <v>34468</v>
          </cell>
          <cell r="B4469" t="str">
            <v>TELHA DE FIBROCIMENTO E = 6 MM, DE 4,60 X 1,06 M (SEM AMIANTO)</v>
          </cell>
          <cell r="C4469" t="str">
            <v xml:space="preserve">UN    </v>
          </cell>
          <cell r="D4469" t="str">
            <v>285,52</v>
          </cell>
        </row>
        <row r="4470">
          <cell r="A4470">
            <v>34473</v>
          </cell>
          <cell r="B4470" t="str">
            <v>TELHA DE FIBROCIMENTO E = 8 MM, DE 3,00 X 1,06 M (SEM AMIANTO)</v>
          </cell>
          <cell r="C4470" t="str">
            <v xml:space="preserve">UN    </v>
          </cell>
          <cell r="D4470" t="str">
            <v>233,51</v>
          </cell>
        </row>
        <row r="4471">
          <cell r="A4471">
            <v>34480</v>
          </cell>
          <cell r="B4471" t="str">
            <v>TELHA DE FIBROCIMENTO E = 8 MM, DE 4,10 X 1,06 M (SEM AMIANTO)</v>
          </cell>
          <cell r="C4471" t="str">
            <v xml:space="preserve">UN    </v>
          </cell>
          <cell r="D4471" t="str">
            <v>318,44</v>
          </cell>
        </row>
        <row r="4472">
          <cell r="A4472">
            <v>34486</v>
          </cell>
          <cell r="B4472" t="str">
            <v>TELHA DE FIBROCIMENTO E = 8 MM, DE 4,60 X 1,06 M (SEM AMIANTO)</v>
          </cell>
          <cell r="C4472" t="str">
            <v xml:space="preserve">UN    </v>
          </cell>
          <cell r="D4472" t="str">
            <v>356,65</v>
          </cell>
        </row>
        <row r="4473">
          <cell r="A4473">
            <v>7202</v>
          </cell>
          <cell r="B4473" t="str">
            <v>TELHA DE FIBROCIMENTO E= 8 MM, DE *3,70 X 1,06* M (SEM AMIANTO)</v>
          </cell>
          <cell r="C4473" t="str">
            <v xml:space="preserve">M2    </v>
          </cell>
          <cell r="D4473" t="str">
            <v>73,09</v>
          </cell>
        </row>
        <row r="4474">
          <cell r="A4474">
            <v>7190</v>
          </cell>
          <cell r="B4474" t="str">
            <v>TELHA DE FIBROCIMENTO ONDULADA E = 4 MM, DE 1,22 X 0,50 M (SEM AMIANTO)</v>
          </cell>
          <cell r="C4474" t="str">
            <v xml:space="preserve">UN    </v>
          </cell>
          <cell r="D4474" t="str">
            <v>12,54</v>
          </cell>
        </row>
        <row r="4475">
          <cell r="A4475">
            <v>34417</v>
          </cell>
          <cell r="B4475" t="str">
            <v>TELHA DE FIBROCIMENTO ONDULADA E = 4 MM, DE 2,13 X 0,50 M (SEM AMIANTO)</v>
          </cell>
          <cell r="C4475" t="str">
            <v xml:space="preserve">UN    </v>
          </cell>
          <cell r="D4475" t="str">
            <v>21,79</v>
          </cell>
        </row>
        <row r="4476">
          <cell r="A4476">
            <v>7213</v>
          </cell>
          <cell r="B4476" t="str">
            <v>TELHA DE FIBROCIMENTO ONDULADA E = 4 MM, DE 2,44 X 0,50 M (SEM AMIANTO)</v>
          </cell>
          <cell r="C4476" t="str">
            <v xml:space="preserve">M2    </v>
          </cell>
          <cell r="D4476" t="str">
            <v>20,70</v>
          </cell>
        </row>
        <row r="4477">
          <cell r="A4477">
            <v>7195</v>
          </cell>
          <cell r="B4477" t="str">
            <v>TELHA DE FIBROCIMENTO ONDULADA E = 6 MM, DE 1,53 X 1,10 M (SEM AMIANTO)</v>
          </cell>
          <cell r="C4477" t="str">
            <v xml:space="preserve">UN    </v>
          </cell>
          <cell r="D4477" t="str">
            <v>60,18</v>
          </cell>
        </row>
        <row r="4478">
          <cell r="A4478">
            <v>7186</v>
          </cell>
          <cell r="B4478" t="str">
            <v>TELHA DE FIBROCIMENTO ONDULADA E = 6 MM, DE 1,83 X 1,10 M (SEM AMIANTO)</v>
          </cell>
          <cell r="C4478" t="str">
            <v xml:space="preserve">UN    </v>
          </cell>
          <cell r="D4478" t="str">
            <v>72,00</v>
          </cell>
        </row>
        <row r="4479">
          <cell r="A4479">
            <v>7194</v>
          </cell>
          <cell r="B4479" t="str">
            <v>TELHA DE FIBROCIMENTO ONDULADA E = 6 MM, DE 2,44 X 1,10 M (SEM AMIANTO)</v>
          </cell>
          <cell r="C4479" t="str">
            <v xml:space="preserve">M2    </v>
          </cell>
          <cell r="D4479" t="str">
            <v>35,70</v>
          </cell>
        </row>
        <row r="4480">
          <cell r="A4480">
            <v>7197</v>
          </cell>
          <cell r="B4480" t="str">
            <v>TELHA DE FIBROCIMENTO ONDULADA E = 6 MM, DE 3,66 X 1,10 M (SEM AMIANTO)</v>
          </cell>
          <cell r="C4480" t="str">
            <v xml:space="preserve">UN    </v>
          </cell>
          <cell r="D4480" t="str">
            <v>143,97</v>
          </cell>
        </row>
        <row r="4481">
          <cell r="A4481">
            <v>7192</v>
          </cell>
          <cell r="B4481" t="str">
            <v>TELHA DE FIBROCIMENTO ONDULADA E = 8 MM, DE 1,53 X 1,10 M (SEM AMIANTO)</v>
          </cell>
          <cell r="C4481" t="str">
            <v xml:space="preserve">UN    </v>
          </cell>
          <cell r="D4481" t="str">
            <v>79,18</v>
          </cell>
        </row>
        <row r="4482">
          <cell r="A4482">
            <v>7193</v>
          </cell>
          <cell r="B4482" t="str">
            <v>TELHA DE FIBROCIMENTO ONDULADA E = 8 MM, DE 1,83 X 1,10 M (SEM AMIANTO)</v>
          </cell>
          <cell r="C4482" t="str">
            <v xml:space="preserve">UN    </v>
          </cell>
          <cell r="D4482" t="str">
            <v>94,52</v>
          </cell>
        </row>
        <row r="4483">
          <cell r="A4483">
            <v>7189</v>
          </cell>
          <cell r="B4483" t="str">
            <v>TELHA DE FIBROCIMENTO ONDULADA E = 8 MM, DE 2,44 X 1,10 M (SEM AMIANTO)</v>
          </cell>
          <cell r="C4483" t="str">
            <v xml:space="preserve">UN    </v>
          </cell>
          <cell r="D4483" t="str">
            <v>132,76</v>
          </cell>
        </row>
        <row r="4484">
          <cell r="A4484">
            <v>7198</v>
          </cell>
          <cell r="B4484" t="str">
            <v>TELHA DE FIBROCIMENTO ONDULADA E = 8 MM, DE 3,66 X 1,10 M (SEM AMIANTO)</v>
          </cell>
          <cell r="C4484" t="str">
            <v xml:space="preserve">M2    </v>
          </cell>
          <cell r="D4484" t="str">
            <v>49,42</v>
          </cell>
        </row>
        <row r="4485">
          <cell r="A4485">
            <v>34402</v>
          </cell>
          <cell r="B4485" t="str">
            <v>TELHA DE FIBROCIMENTO ONDULADA E = 8 MM, DE 3,66 X 1,10 M (SEM AMIANTO)</v>
          </cell>
          <cell r="C4485" t="str">
            <v xml:space="preserve">UN    </v>
          </cell>
          <cell r="D4485" t="str">
            <v>199,00</v>
          </cell>
        </row>
        <row r="4486">
          <cell r="A4486">
            <v>7245</v>
          </cell>
          <cell r="B4486" t="str">
            <v>TELHA DE VIDRO TIPO FRANCESA, *39 X 23* CM</v>
          </cell>
          <cell r="C4486" t="str">
            <v xml:space="preserve">UN    </v>
          </cell>
          <cell r="D4486" t="str">
            <v>48,35</v>
          </cell>
        </row>
        <row r="4487">
          <cell r="A4487">
            <v>34425</v>
          </cell>
          <cell r="B4487" t="str">
            <v>TELHA ESTRUTURAL DE FIBROCIMENTO 1 ABA, DE 0,52 X 2,00 M (SEM AMIANTO)</v>
          </cell>
          <cell r="C4487" t="str">
            <v xml:space="preserve">UN    </v>
          </cell>
          <cell r="D4487" t="str">
            <v>123,06</v>
          </cell>
        </row>
        <row r="4488">
          <cell r="A4488">
            <v>7223</v>
          </cell>
          <cell r="B4488" t="str">
            <v>TELHA ESTRUTURAL DE FIBROCIMENTO 1 ABA, DE 0,52 X 2,50 M (SEM AMIANTO)</v>
          </cell>
          <cell r="C4488" t="str">
            <v xml:space="preserve">UN    </v>
          </cell>
          <cell r="D4488" t="str">
            <v>143,41</v>
          </cell>
        </row>
        <row r="4489">
          <cell r="A4489">
            <v>7234</v>
          </cell>
          <cell r="B4489" t="str">
            <v>TELHA ESTRUTURAL DE FIBROCIMENTO 1 ABA, DE 0,52 X 3,60 M (SEM AMIANTO)</v>
          </cell>
          <cell r="C4489" t="str">
            <v xml:space="preserve">UN    </v>
          </cell>
          <cell r="D4489" t="str">
            <v>206,86</v>
          </cell>
        </row>
        <row r="4490">
          <cell r="A4490">
            <v>7224</v>
          </cell>
          <cell r="B4490" t="str">
            <v>TELHA ESTRUTURAL DE FIBROCIMENTO 1 ABA, DE 0,52 X 4,00 M (SEM AMIANTO)</v>
          </cell>
          <cell r="C4490" t="str">
            <v xml:space="preserve">UN    </v>
          </cell>
          <cell r="D4490" t="str">
            <v>228,48</v>
          </cell>
        </row>
        <row r="4491">
          <cell r="A4491">
            <v>7221</v>
          </cell>
          <cell r="B4491" t="str">
            <v>TELHA ESTRUTURAL DE FIBROCIMENTO 1 ABA, DE 0,52 X 4,50 M (SEM AMIANTO)</v>
          </cell>
          <cell r="C4491" t="str">
            <v xml:space="preserve">M2    </v>
          </cell>
          <cell r="D4491" t="str">
            <v>111,09</v>
          </cell>
        </row>
        <row r="4492">
          <cell r="A4492">
            <v>7225</v>
          </cell>
          <cell r="B4492" t="str">
            <v>TELHA ESTRUTURAL DE FIBROCIMENTO 1 ABA, DE 0,52 X 5,00 M (SEM AMIANTO)</v>
          </cell>
          <cell r="C4492" t="str">
            <v xml:space="preserve">UN    </v>
          </cell>
          <cell r="D4492" t="str">
            <v>288,87</v>
          </cell>
        </row>
        <row r="4493">
          <cell r="A4493">
            <v>7226</v>
          </cell>
          <cell r="B4493" t="str">
            <v>TELHA ESTRUTURAL DE FIBROCIMENTO 1 ABA, DE 0,52 X 5,50 M (SEM AMIANTO)</v>
          </cell>
          <cell r="C4493" t="str">
            <v xml:space="preserve">UN    </v>
          </cell>
          <cell r="D4493" t="str">
            <v>317,88</v>
          </cell>
        </row>
        <row r="4494">
          <cell r="A4494">
            <v>7236</v>
          </cell>
          <cell r="B4494" t="str">
            <v>TELHA ESTRUTURAL DE FIBROCIMENTO 1 ABA, DE 0,52 X 6,00 M (SEM AMIANTO)</v>
          </cell>
          <cell r="C4494" t="str">
            <v xml:space="preserve">UN    </v>
          </cell>
          <cell r="D4494" t="str">
            <v>346,70</v>
          </cell>
        </row>
        <row r="4495">
          <cell r="A4495">
            <v>7227</v>
          </cell>
          <cell r="B4495" t="str">
            <v>TELHA ESTRUTURAL DE FIBROCIMENTO 1 ABA, DE 0,52 X 6,50 M (SEM AMIANTO)</v>
          </cell>
          <cell r="C4495" t="str">
            <v xml:space="preserve">UN    </v>
          </cell>
          <cell r="D4495" t="str">
            <v>375,59</v>
          </cell>
        </row>
        <row r="4496">
          <cell r="A4496">
            <v>7212</v>
          </cell>
          <cell r="B4496" t="str">
            <v>TELHA ESTRUTURAL DE FIBROCIMENTO 1 ABA, DE 0,52 X 7,20 M (SEM AMIANTO)</v>
          </cell>
          <cell r="C4496" t="str">
            <v xml:space="preserve">UN    </v>
          </cell>
          <cell r="D4496" t="str">
            <v>415,87</v>
          </cell>
        </row>
        <row r="4497">
          <cell r="A4497">
            <v>7229</v>
          </cell>
          <cell r="B4497" t="str">
            <v>TELHA ESTRUTURAL DE FIBROCIMENTO 2 ABAS, DE 1,00 X 3,00 M (SEM AMIANTO)</v>
          </cell>
          <cell r="C4497" t="str">
            <v xml:space="preserve">UN    </v>
          </cell>
          <cell r="D4497" t="str">
            <v>275,02</v>
          </cell>
        </row>
        <row r="4498">
          <cell r="A4498">
            <v>7230</v>
          </cell>
          <cell r="B4498" t="str">
            <v>TELHA ESTRUTURAL DE FIBROCIMENTO 2 ABAS, DE 1,00 X 4,60 M (SEM AMIANTO)</v>
          </cell>
          <cell r="C4498" t="str">
            <v xml:space="preserve">UN    </v>
          </cell>
          <cell r="D4498" t="str">
            <v>438,25</v>
          </cell>
        </row>
        <row r="4499">
          <cell r="A4499">
            <v>7231</v>
          </cell>
          <cell r="B4499" t="str">
            <v>TELHA ESTRUTURAL DE FIBROCIMENTO 2 ABAS, DE 1,00 X 6,00 M (SEM AMIANTO)</v>
          </cell>
          <cell r="C4499" t="str">
            <v xml:space="preserve">UN    </v>
          </cell>
          <cell r="D4499" t="str">
            <v>575,56</v>
          </cell>
        </row>
        <row r="4500">
          <cell r="A4500">
            <v>7220</v>
          </cell>
          <cell r="B4500" t="str">
            <v>TELHA ESTRUTURAL DE FIBROCIMENTO 2 ABAS, DE 1,00 X 7,40 M (SEM AMIANTO)</v>
          </cell>
          <cell r="C4500" t="str">
            <v xml:space="preserve">UN    </v>
          </cell>
          <cell r="D4500" t="str">
            <v>707,60</v>
          </cell>
        </row>
        <row r="4501">
          <cell r="A4501">
            <v>34447</v>
          </cell>
          <cell r="B4501" t="str">
            <v>TELHA ESTRUTURAL DE FIBROCIMENTO 2 ABAS, DE 1,00 X 8,20 M (SEM AMIANTO)</v>
          </cell>
          <cell r="C4501" t="str">
            <v xml:space="preserve">UN    </v>
          </cell>
          <cell r="D4501" t="str">
            <v>787,57</v>
          </cell>
        </row>
        <row r="4502">
          <cell r="A4502">
            <v>7233</v>
          </cell>
          <cell r="B4502" t="str">
            <v>TELHA ESTRUTURAL DE FIBROCIMENTO 2 ABAS, DE 1,00 X 9,20 M (SEM AMIANTO)</v>
          </cell>
          <cell r="C4502" t="str">
            <v xml:space="preserve">UN    </v>
          </cell>
          <cell r="D4502" t="str">
            <v>881,72</v>
          </cell>
        </row>
        <row r="4503">
          <cell r="A4503">
            <v>40740</v>
          </cell>
          <cell r="B4503" t="str">
            <v>TELHA GALVALUME COM ISOLAMENTO TERMOACUSTICO EM ESPUMA RIGIDA DE POLIURETANO (PU) INJETADO, ESPESSURA DE 30 MM, DENSIDADE DE 35 KG/M3, COM DUAS FACES TRAPEZOIDAIS, ACABAMENTO NATURAL (NAO INCLUI ACESSORIOS DE FIXACAO)</v>
          </cell>
          <cell r="C4503" t="str">
            <v xml:space="preserve">M2    </v>
          </cell>
          <cell r="D4503" t="str">
            <v>206,19</v>
          </cell>
        </row>
        <row r="4504">
          <cell r="A4504">
            <v>25007</v>
          </cell>
          <cell r="B4504" t="str">
            <v>TELHA ONDULADA EM ACO ZINCADO, ALTURA DE 17 MM, ESPESSURA DE 0,50 MM, LARGURA UTIL DE APROXIMADAMENTE 985 MM, SEM PINTURA</v>
          </cell>
          <cell r="C4504" t="str">
            <v xml:space="preserve">M2    </v>
          </cell>
          <cell r="D4504" t="str">
            <v>59,00</v>
          </cell>
        </row>
        <row r="4505">
          <cell r="A4505">
            <v>43071</v>
          </cell>
          <cell r="B4505" t="str">
            <v>TELHA TERMOISOLANTE REVESTIDA EM ACO GALVALUME, FACE SUPERIOR TRAPEZOIDAL E FACE INFERIOR PLANA (NAO INCLUI ACESSORIOS DE FIXACAO), REVEST COM ESPESSURA DE 0,50 MM, COM PRE-PINTURA DE COR BRANCA NAS DUAS FACES, NUCLEO EM POLIIOCIANURATO (PIR) COM ESPESSURA DE 50 MM</v>
          </cell>
          <cell r="C4505" t="str">
            <v xml:space="preserve">M2    </v>
          </cell>
          <cell r="D4505" t="str">
            <v>232,17</v>
          </cell>
        </row>
        <row r="4506">
          <cell r="A4506">
            <v>39520</v>
          </cell>
          <cell r="B4506" t="str">
            <v>TELHA TERMOISOLANTE REVESTIDA EM ACO GALVANIZADO, FACE SUPERIOR EM TELHA TRAPEZOIDAL E FACE INFERIOR EM CHAPA PLANA (SEM ACESSORIOS DE FIXACAO), REVESTIMENTO COM ESPESSURA DE 0,50 MM COM PRE-PINTURA NAS DUAS FACES, NUCLEO EM POLIESTIRENO (EPS) DE 30 MM</v>
          </cell>
          <cell r="C4506" t="str">
            <v xml:space="preserve">M2    </v>
          </cell>
          <cell r="D4506" t="str">
            <v>189,41</v>
          </cell>
        </row>
        <row r="4507">
          <cell r="A4507">
            <v>39521</v>
          </cell>
          <cell r="B4507" t="str">
            <v>TELHA TERMOISOLANTE REVESTIDA EM ACO GALVANIZADO, FACE SUPERIOR EM TELHA TRAPEZOIDAL E FACE INFERIOR EM CHAPA PLANA (SEM ACESSORIOS DE FIXACAO), REVESTIMENTO COM ESPESSURA DE 0,50 MM COM PRE-PINTURA NAS DUAS FACES, NUCLEO EM POLIESTIRENO (EPS) DE 50 MM</v>
          </cell>
          <cell r="C4507" t="str">
            <v xml:space="preserve">M2    </v>
          </cell>
          <cell r="D4507" t="str">
            <v>195,60</v>
          </cell>
        </row>
        <row r="4508">
          <cell r="A4508">
            <v>39522</v>
          </cell>
          <cell r="B4508" t="str">
            <v>TELHA TERMOISOLANTE REVESTIDA EM ACO GALVANIZADO, FACES SUPERIOR E INFERIOR EM TELHA TRAPEZOIDAL (SEM ACESSORIOS DE FIXACAO), REVESTIMENTO COM ESPESSURA DE 0,50 MM COM PRE-PINTURA NAS DUAS FACES, NUCLEO EM POLIESTIRENO (EPS) DE 50 MM</v>
          </cell>
          <cell r="C4508" t="str">
            <v xml:space="preserve">M2    </v>
          </cell>
          <cell r="D4508" t="str">
            <v>201,98</v>
          </cell>
        </row>
        <row r="4509">
          <cell r="A4509">
            <v>7243</v>
          </cell>
          <cell r="B4509" t="str">
            <v>TELHA TRAPEZOIDAL EM ACO ZINCADO, SEM PINTURA, ALTURA DE APROXIMADAMENTE 40 MM, ESPESSURA DE 0,50 MM E LARGURA UTIL DE 980 MM</v>
          </cell>
          <cell r="C4509" t="str">
            <v xml:space="preserve">M2    </v>
          </cell>
          <cell r="D4509" t="str">
            <v>61,65</v>
          </cell>
        </row>
        <row r="4510">
          <cell r="A4510">
            <v>11067</v>
          </cell>
          <cell r="B4510" t="str">
            <v>TELHA TRAPEZOIDAL EM ALUMINIO, ALTURA DE *38* MM E ESPESSURA DE 0,5 MM (LARGURA TOTAL DE 1056 MM E COMPRIMENTO DE 5000 MM)</v>
          </cell>
          <cell r="C4510" t="str">
            <v xml:space="preserve">UN    </v>
          </cell>
          <cell r="D4510" t="str">
            <v>354,58</v>
          </cell>
        </row>
        <row r="4511">
          <cell r="A4511">
            <v>11068</v>
          </cell>
          <cell r="B4511" t="str">
            <v>TELHA TRAPEZOIDAL EM ALUMINIO, ALTURA DE *38* MM E ESPESSURA DE 0,7 MM (LARGURA TOTAL DE 1056 MM E COMPRIMENTO DE 5000 MM)</v>
          </cell>
          <cell r="C4511" t="str">
            <v xml:space="preserve">UN    </v>
          </cell>
          <cell r="D4511" t="str">
            <v>447,96</v>
          </cell>
        </row>
        <row r="4512">
          <cell r="A4512">
            <v>7246</v>
          </cell>
          <cell r="B4512" t="str">
            <v>TELHA VIDRO TIPO CANAL OU COLONIAL, C = 46 A 50 CM</v>
          </cell>
          <cell r="C4512" t="str">
            <v xml:space="preserve">UN    </v>
          </cell>
          <cell r="D4512" t="str">
            <v>44,98</v>
          </cell>
        </row>
        <row r="4513">
          <cell r="A4513">
            <v>12869</v>
          </cell>
          <cell r="B4513" t="str">
            <v>TELHADOR</v>
          </cell>
          <cell r="C4513" t="str">
            <v xml:space="preserve">H     </v>
          </cell>
          <cell r="D4513" t="str">
            <v>13,25</v>
          </cell>
        </row>
        <row r="4514">
          <cell r="A4514">
            <v>41097</v>
          </cell>
          <cell r="B4514" t="str">
            <v>TELHADOR  (MENSALISTA)</v>
          </cell>
          <cell r="C4514" t="str">
            <v xml:space="preserve">MES   </v>
          </cell>
          <cell r="D4514" t="str">
            <v>2.309,15</v>
          </cell>
        </row>
        <row r="4515">
          <cell r="A4515">
            <v>1574</v>
          </cell>
          <cell r="B4515" t="str">
            <v>TERMINAL A COMPRESSAO EM COBRE ESTANHADO PARA CABO 10 MM2, 1 FURO E 1 COMPRESSAO, PARA PARAFUSO DE FIXACAO M6</v>
          </cell>
          <cell r="C4515" t="str">
            <v xml:space="preserve">UN    </v>
          </cell>
          <cell r="D4515" t="str">
            <v>0,96</v>
          </cell>
        </row>
        <row r="4516">
          <cell r="A4516">
            <v>1581</v>
          </cell>
          <cell r="B4516" t="str">
            <v>TERMINAL A COMPRESSAO EM COBRE ESTANHADO PARA CABO 120 MM2, 1 FURO E 1 COMPRESSAO, PARA PARAFUSO DE FIXACAO M12</v>
          </cell>
          <cell r="C4516" t="str">
            <v xml:space="preserve">UN    </v>
          </cell>
          <cell r="D4516" t="str">
            <v>6,67</v>
          </cell>
        </row>
        <row r="4517">
          <cell r="A4517">
            <v>1575</v>
          </cell>
          <cell r="B4517" t="str">
            <v>TERMINAL A COMPRESSAO EM COBRE ESTANHADO PARA CABO 16 MM2, 1 FURO E 1 COMPRESSAO, PARA PARAFUSO DE FIXACAO M6</v>
          </cell>
          <cell r="C4517" t="str">
            <v xml:space="preserve">UN    </v>
          </cell>
          <cell r="D4517" t="str">
            <v>1,14</v>
          </cell>
        </row>
        <row r="4518">
          <cell r="A4518">
            <v>1570</v>
          </cell>
          <cell r="B4518" t="str">
            <v>TERMINAL A COMPRESSAO EM COBRE ESTANHADO PARA CABO 2,5 MM2, 1 FURO E 1 COMPRESSAO, PARA PARAFUSO DE FIXACAO M5</v>
          </cell>
          <cell r="C4518" t="str">
            <v xml:space="preserve">UN    </v>
          </cell>
          <cell r="D4518" t="str">
            <v>0,57</v>
          </cell>
        </row>
        <row r="4519">
          <cell r="A4519">
            <v>1576</v>
          </cell>
          <cell r="B4519" t="str">
            <v>TERMINAL A COMPRESSAO EM COBRE ESTANHADO PARA CABO 25 MM2, 1 FURO E 1 COMPRESSAO, PARA PARAFUSO DE FIXACAO M8</v>
          </cell>
          <cell r="C4519" t="str">
            <v xml:space="preserve">UN    </v>
          </cell>
          <cell r="D4519" t="str">
            <v>1,58</v>
          </cell>
        </row>
        <row r="4520">
          <cell r="A4520">
            <v>1577</v>
          </cell>
          <cell r="B4520" t="str">
            <v>TERMINAL A COMPRESSAO EM COBRE ESTANHADO PARA CABO 35 MM2, 1 FURO E 1 COMPRESSAO, PARA PARAFUSO DE FIXACAO M8</v>
          </cell>
          <cell r="C4520" t="str">
            <v xml:space="preserve">UN    </v>
          </cell>
          <cell r="D4520" t="str">
            <v>1,78</v>
          </cell>
        </row>
        <row r="4521">
          <cell r="A4521">
            <v>1571</v>
          </cell>
          <cell r="B4521" t="str">
            <v>TERMINAL A COMPRESSAO EM COBRE ESTANHADO PARA CABO 4 MM2, 1 FURO E 1 COMPRESSAO, PARA PARAFUSO DE FIXACAO M5</v>
          </cell>
          <cell r="C4521" t="str">
            <v xml:space="preserve">UN    </v>
          </cell>
          <cell r="D4521" t="str">
            <v>0,74</v>
          </cell>
        </row>
        <row r="4522">
          <cell r="A4522">
            <v>1578</v>
          </cell>
          <cell r="B4522" t="str">
            <v>TERMINAL A COMPRESSAO EM COBRE ESTANHADO PARA CABO 50 MM2, 1 FURO E 1 COMPRESSAO, PARA PARAFUSO DE FIXACAO M8</v>
          </cell>
          <cell r="C4522" t="str">
            <v xml:space="preserve">UN    </v>
          </cell>
          <cell r="D4522" t="str">
            <v>3,09</v>
          </cell>
        </row>
        <row r="4523">
          <cell r="A4523">
            <v>1573</v>
          </cell>
          <cell r="B4523" t="str">
            <v>TERMINAL A COMPRESSAO EM COBRE ESTANHADO PARA CABO 6 MM2, 1 FURO E 1 COMPRESSAO, PARA PARAFUSO DE FIXACAO M6</v>
          </cell>
          <cell r="C4523" t="str">
            <v xml:space="preserve">UN    </v>
          </cell>
          <cell r="D4523" t="str">
            <v>0,89</v>
          </cell>
        </row>
        <row r="4524">
          <cell r="A4524">
            <v>1579</v>
          </cell>
          <cell r="B4524" t="str">
            <v>TERMINAL A COMPRESSAO EM COBRE ESTANHADO PARA CABO 70 MM2, 1 FURO E 1 COMPRESSAO, PARA PARAFUSO DE FIXACAO M10</v>
          </cell>
          <cell r="C4524" t="str">
            <v xml:space="preserve">UN    </v>
          </cell>
          <cell r="D4524" t="str">
            <v>3,85</v>
          </cell>
        </row>
        <row r="4525">
          <cell r="A4525">
            <v>1580</v>
          </cell>
          <cell r="B4525" t="str">
            <v>TERMINAL A COMPRESSAO EM COBRE ESTANHADO PARA CABO 95 MM2, 1 FURO E 1 COMPRESSAO, PARA PARAFUSO DE FIXACAO M12</v>
          </cell>
          <cell r="C4525" t="str">
            <v xml:space="preserve">UN    </v>
          </cell>
          <cell r="D4525" t="str">
            <v>4,74</v>
          </cell>
        </row>
        <row r="4526">
          <cell r="A4526">
            <v>39321</v>
          </cell>
          <cell r="B4526" t="str">
            <v>TERMINAL DE VENTILACAO, 100 MM, SERIE NORMAL, ESGOTO PREDIAL</v>
          </cell>
          <cell r="C4526" t="str">
            <v xml:space="preserve">UN    </v>
          </cell>
          <cell r="D4526" t="str">
            <v>17,26</v>
          </cell>
        </row>
        <row r="4527">
          <cell r="A4527">
            <v>39319</v>
          </cell>
          <cell r="B4527" t="str">
            <v>TERMINAL DE VENTILACAO, 50 MM, SERIE NORMAL, ESGOTO PREDIAL</v>
          </cell>
          <cell r="C4527" t="str">
            <v xml:space="preserve">UN    </v>
          </cell>
          <cell r="D4527" t="str">
            <v>6,74</v>
          </cell>
        </row>
        <row r="4528">
          <cell r="A4528">
            <v>39320</v>
          </cell>
          <cell r="B4528" t="str">
            <v>TERMINAL DE VENTILACAO, 75 MM, SERIE NORMAL, ESGOTO PREDIAL</v>
          </cell>
          <cell r="C4528" t="str">
            <v xml:space="preserve">UN    </v>
          </cell>
          <cell r="D4528" t="str">
            <v>11,20</v>
          </cell>
        </row>
        <row r="4529">
          <cell r="A4529">
            <v>1591</v>
          </cell>
          <cell r="B4529" t="str">
            <v>TERMINAL METALICO A PRESSAO PARA 1 CABO DE 120 MM2, COM 1 FURO DE FIXACAO</v>
          </cell>
          <cell r="C4529" t="str">
            <v xml:space="preserve">UN    </v>
          </cell>
          <cell r="D4529" t="str">
            <v>14,72</v>
          </cell>
        </row>
        <row r="4530">
          <cell r="A4530">
            <v>1547</v>
          </cell>
          <cell r="B4530" t="str">
            <v>TERMINAL METALICO A PRESSAO PARA 1 CABO DE 150 A 185 MM2, COM 2 FUROS PARA FIXACAO</v>
          </cell>
          <cell r="C4530" t="str">
            <v xml:space="preserve">UN    </v>
          </cell>
          <cell r="D4530" t="str">
            <v>77,12</v>
          </cell>
        </row>
        <row r="4531">
          <cell r="A4531">
            <v>38196</v>
          </cell>
          <cell r="B4531" t="str">
            <v>TERMINAL METALICO A PRESSAO PARA 1 CABO DE 150 MM2, COM 1 FURO DE FIXACAO</v>
          </cell>
          <cell r="C4531" t="str">
            <v xml:space="preserve">UN    </v>
          </cell>
          <cell r="D4531" t="str">
            <v>15,02</v>
          </cell>
        </row>
        <row r="4532">
          <cell r="A4532">
            <v>1543</v>
          </cell>
          <cell r="B4532" t="str">
            <v>TERMINAL METALICO A PRESSAO PARA 1 CABO DE 16 A 25 MM2, COM 2 FUROS PARA FIXACAO</v>
          </cell>
          <cell r="C4532" t="str">
            <v xml:space="preserve">UN    </v>
          </cell>
          <cell r="D4532" t="str">
            <v>15,96</v>
          </cell>
        </row>
        <row r="4533">
          <cell r="A4533">
            <v>1585</v>
          </cell>
          <cell r="B4533" t="str">
            <v>TERMINAL METALICO A PRESSAO PARA 1 CABO DE 16 MM2, COM 1 FURO DE FIXACAO</v>
          </cell>
          <cell r="C4533" t="str">
            <v xml:space="preserve">UN    </v>
          </cell>
          <cell r="D4533" t="str">
            <v>3,09</v>
          </cell>
        </row>
        <row r="4534">
          <cell r="A4534">
            <v>1593</v>
          </cell>
          <cell r="B4534" t="str">
            <v>TERMINAL METALICO A PRESSAO PARA 1 CABO DE 185 MM2, COM 1 FURO DE FIXACAO</v>
          </cell>
          <cell r="C4534" t="str">
            <v xml:space="preserve">UN    </v>
          </cell>
          <cell r="D4534" t="str">
            <v>16,41</v>
          </cell>
        </row>
        <row r="4535">
          <cell r="A4535">
            <v>11838</v>
          </cell>
          <cell r="B4535" t="str">
            <v>TERMINAL METALICO A PRESSAO PARA 1 CABO DE 240 MM2, COM 1 FURO DE FIXACAO</v>
          </cell>
          <cell r="C4535" t="str">
            <v xml:space="preserve">UN    </v>
          </cell>
          <cell r="D4535" t="str">
            <v>21,66</v>
          </cell>
        </row>
        <row r="4536">
          <cell r="A4536">
            <v>1594</v>
          </cell>
          <cell r="B4536" t="str">
            <v>TERMINAL METALICO A PRESSAO PARA 1 CABO DE 25 A 35 MM2, COM 2 FUROS PARA FIXACAO</v>
          </cell>
          <cell r="C4536" t="str">
            <v xml:space="preserve">UN    </v>
          </cell>
          <cell r="D4536" t="str">
            <v>21,90</v>
          </cell>
        </row>
        <row r="4537">
          <cell r="A4537">
            <v>1586</v>
          </cell>
          <cell r="B4537" t="str">
            <v>TERMINAL METALICO A PRESSAO PARA 1 CABO DE 25 MM2, COM 1 FURO DE FIXACAO</v>
          </cell>
          <cell r="C4537" t="str">
            <v xml:space="preserve">UN    </v>
          </cell>
          <cell r="D4537" t="str">
            <v>3,91</v>
          </cell>
        </row>
        <row r="4538">
          <cell r="A4538">
            <v>11839</v>
          </cell>
          <cell r="B4538" t="str">
            <v>TERMINAL METALICO A PRESSAO PARA 1 CABO DE 300 MM2, COM 1 FURO DE FIXACAO</v>
          </cell>
          <cell r="C4538" t="str">
            <v xml:space="preserve">UN    </v>
          </cell>
          <cell r="D4538" t="str">
            <v>31,51</v>
          </cell>
        </row>
        <row r="4539">
          <cell r="A4539">
            <v>1587</v>
          </cell>
          <cell r="B4539" t="str">
            <v>TERMINAL METALICO A PRESSAO PARA 1 CABO DE 35 MM2, COM 1 FURO DE FIXACAO</v>
          </cell>
          <cell r="C4539" t="str">
            <v xml:space="preserve">UN    </v>
          </cell>
          <cell r="D4539" t="str">
            <v>3,98</v>
          </cell>
        </row>
        <row r="4540">
          <cell r="A4540">
            <v>1545</v>
          </cell>
          <cell r="B4540" t="str">
            <v>TERMINAL METALICO A PRESSAO PARA 1 CABO DE 50 A 70 MM2, COM 2 FUROS PARA FIXACAO</v>
          </cell>
          <cell r="C4540" t="str">
            <v xml:space="preserve">UN    </v>
          </cell>
          <cell r="D4540" t="str">
            <v>37,82</v>
          </cell>
        </row>
        <row r="4541">
          <cell r="A4541">
            <v>1588</v>
          </cell>
          <cell r="B4541" t="str">
            <v>TERMINAL METALICO A PRESSAO PARA 1 CABO DE 50 MM2, COM 1 FURO DE FIXACAO</v>
          </cell>
          <cell r="C4541" t="str">
            <v xml:space="preserve">UN    </v>
          </cell>
          <cell r="D4541" t="str">
            <v>5,46</v>
          </cell>
        </row>
        <row r="4542">
          <cell r="A4542">
            <v>1535</v>
          </cell>
          <cell r="B4542" t="str">
            <v>TERMINAL METALICO A PRESSAO PARA 1 CABO DE 6 A 10 MM2, COM 1 FURO DE FIXACAO</v>
          </cell>
          <cell r="C4542" t="str">
            <v xml:space="preserve">UN    </v>
          </cell>
          <cell r="D4542" t="str">
            <v>3,15</v>
          </cell>
        </row>
        <row r="4543">
          <cell r="A4543">
            <v>1589</v>
          </cell>
          <cell r="B4543" t="str">
            <v>TERMINAL METALICO A PRESSAO PARA 1 CABO DE 70 MM2, COM 1 FURO DE FIXACAO</v>
          </cell>
          <cell r="C4543" t="str">
            <v xml:space="preserve">UN    </v>
          </cell>
          <cell r="D4543" t="str">
            <v>5,64</v>
          </cell>
        </row>
        <row r="4544">
          <cell r="A4544">
            <v>1546</v>
          </cell>
          <cell r="B4544" t="str">
            <v>TERMINAL METALICO A PRESSAO PARA 1 CABO DE 95 A 120 MM2, COM 2 FUROS PARA FIXACAO</v>
          </cell>
          <cell r="C4544" t="str">
            <v xml:space="preserve">UN    </v>
          </cell>
          <cell r="D4544" t="str">
            <v>63,82</v>
          </cell>
        </row>
        <row r="4545">
          <cell r="A4545">
            <v>1590</v>
          </cell>
          <cell r="B4545" t="str">
            <v>TERMINAL METALICO A PRESSAO PARA 1 CABO DE 95 MM2, COM 1 FURO DE FIXACAO</v>
          </cell>
          <cell r="C4545" t="str">
            <v xml:space="preserve">UN    </v>
          </cell>
          <cell r="D4545" t="str">
            <v>9,92</v>
          </cell>
        </row>
        <row r="4546">
          <cell r="A4546">
            <v>1542</v>
          </cell>
          <cell r="B4546" t="str">
            <v>TERMINAL METALICO A PRESSAO 1 CABO, PARA CABOS DE 4 A 10 MM2, COM 2 FUROS PARA FIXACAO</v>
          </cell>
          <cell r="C4546" t="str">
            <v xml:space="preserve">UN    </v>
          </cell>
          <cell r="D4546" t="str">
            <v>13,15</v>
          </cell>
        </row>
        <row r="4547">
          <cell r="A4547">
            <v>38415</v>
          </cell>
          <cell r="B4547" t="str">
            <v>TERMOFUSORA PARA TUBOS E CONEXOES EM PPR COM DIAMETROS DE 20 A 63 MM, POTENCIA DE 800 W, TENSAO 220 V</v>
          </cell>
          <cell r="C4547" t="str">
            <v xml:space="preserve">UN    </v>
          </cell>
          <cell r="D4547" t="str">
            <v>945,66</v>
          </cell>
        </row>
        <row r="4548">
          <cell r="A4548">
            <v>38414</v>
          </cell>
          <cell r="B4548" t="str">
            <v>TERMOFUSORA PARA TUBOS E CONEXOES EM PPR COM DIAMETROS DE 75 A 110 MM, POTENCIA DE *1100* W, TENSAO 220 V</v>
          </cell>
          <cell r="C4548" t="str">
            <v xml:space="preserve">UN    </v>
          </cell>
          <cell r="D4548" t="str">
            <v>1.327,24</v>
          </cell>
        </row>
        <row r="4549">
          <cell r="A4549">
            <v>38128</v>
          </cell>
          <cell r="B4549" t="str">
            <v>TERRA VEGETAL (ENSACADA)</v>
          </cell>
          <cell r="C4549" t="str">
            <v xml:space="preserve">KG    </v>
          </cell>
          <cell r="D4549" t="str">
            <v>0,93</v>
          </cell>
        </row>
        <row r="4550">
          <cell r="A4550">
            <v>7253</v>
          </cell>
          <cell r="B4550" t="str">
            <v>TERRA VEGETAL (GRANEL)</v>
          </cell>
          <cell r="C4550" t="str">
            <v xml:space="preserve">M3    </v>
          </cell>
          <cell r="D4550" t="str">
            <v>199,28</v>
          </cell>
        </row>
        <row r="4551">
          <cell r="A4551">
            <v>43781</v>
          </cell>
          <cell r="B4551" t="str">
            <v>TESTE</v>
          </cell>
          <cell r="C4551" t="str">
            <v xml:space="preserve">CX    </v>
          </cell>
          <cell r="D4551" t="str">
            <v>51,40</v>
          </cell>
        </row>
        <row r="4552">
          <cell r="A4552">
            <v>4806</v>
          </cell>
          <cell r="B4552" t="str">
            <v>TESTEIRA ANTIDERRAPANTE PARA PISO VINILICO *5 X 2,5* CM, E = 2 MM</v>
          </cell>
          <cell r="C4552" t="str">
            <v xml:space="preserve">M     </v>
          </cell>
          <cell r="D4552" t="str">
            <v>16,25</v>
          </cell>
        </row>
        <row r="4553">
          <cell r="A4553">
            <v>34401</v>
          </cell>
          <cell r="B4553" t="str">
            <v>TIJOLO CERAMICO LAMINADO 5,5 X 11 X 23 CM (L X A X C)</v>
          </cell>
          <cell r="C4553" t="str">
            <v xml:space="preserve">UN    </v>
          </cell>
          <cell r="D4553" t="str">
            <v>1,87</v>
          </cell>
        </row>
        <row r="4554">
          <cell r="A4554">
            <v>7260</v>
          </cell>
          <cell r="B4554" t="str">
            <v>TIJOLO CERAMICO MACICO APARENTE *6 X 12 X 24* CM (L X A X C)</v>
          </cell>
          <cell r="C4554" t="str">
            <v xml:space="preserve">UN    </v>
          </cell>
          <cell r="D4554" t="str">
            <v>1,66</v>
          </cell>
        </row>
        <row r="4555">
          <cell r="A4555">
            <v>7256</v>
          </cell>
          <cell r="B4555" t="str">
            <v>TIJOLO CERAMICO MACICO APARENTE 2 FUROS, *6,5 X 10 X 20* CM (L X A X C)</v>
          </cell>
          <cell r="C4555" t="str">
            <v xml:space="preserve">UN    </v>
          </cell>
          <cell r="D4555" t="str">
            <v>1,64</v>
          </cell>
        </row>
        <row r="4556">
          <cell r="A4556">
            <v>7258</v>
          </cell>
          <cell r="B4556" t="str">
            <v>TIJOLO CERAMICO MACICO COMUM *5 X 10 X 20* CM (L X A X C)</v>
          </cell>
          <cell r="C4556" t="str">
            <v xml:space="preserve">UN    </v>
          </cell>
          <cell r="D4556" t="str">
            <v>0,67</v>
          </cell>
        </row>
        <row r="4557">
          <cell r="A4557">
            <v>34400</v>
          </cell>
          <cell r="B4557" t="str">
            <v>TIJOLO CERAMICO REFRATARIO 2,5 X 11,4 X 22,9 CM (L X A X C)</v>
          </cell>
          <cell r="C4557" t="str">
            <v xml:space="preserve">UN    </v>
          </cell>
          <cell r="D4557" t="str">
            <v>2,88</v>
          </cell>
        </row>
        <row r="4558">
          <cell r="A4558">
            <v>10617</v>
          </cell>
          <cell r="B4558" t="str">
            <v>TIJOLO CERAMICO REFRATARIO 6,3 X 11,4 X 22,9 CM (L X A X C)</v>
          </cell>
          <cell r="C4558" t="str">
            <v xml:space="preserve">UN    </v>
          </cell>
          <cell r="D4558" t="str">
            <v>5,52</v>
          </cell>
        </row>
        <row r="4559">
          <cell r="A4559">
            <v>7274</v>
          </cell>
          <cell r="B4559" t="str">
            <v>TIL PARA LIGACAO PREDIAL, EM PVC, JE, BBB, DN 100 X 100 MM, PARA REDE COLETORA ESGOTO (NBR 10569)</v>
          </cell>
          <cell r="C4559" t="str">
            <v xml:space="preserve">UN    </v>
          </cell>
          <cell r="D4559" t="str">
            <v>57,27</v>
          </cell>
        </row>
        <row r="4560">
          <cell r="A4560">
            <v>11663</v>
          </cell>
          <cell r="B4560" t="str">
            <v>TIL TUBO QUEDA, EM PVC, JE, BBB, DN 100 X 100 MM, PARA REDE COLETORA DE ESGOTO (NBR 10569)</v>
          </cell>
          <cell r="C4560" t="str">
            <v xml:space="preserve">UN    </v>
          </cell>
          <cell r="D4560" t="str">
            <v>471,13</v>
          </cell>
        </row>
        <row r="4561">
          <cell r="A4561">
            <v>154</v>
          </cell>
          <cell r="B4561" t="str">
            <v>TINTA / REVESTIMENTO A BASE DE RESINA EPOXI COM ALCATRAO, BICOMPONENTE</v>
          </cell>
          <cell r="C4561" t="str">
            <v xml:space="preserve">L     </v>
          </cell>
          <cell r="D4561" t="str">
            <v>72,60</v>
          </cell>
        </row>
        <row r="4562">
          <cell r="A4562">
            <v>38121</v>
          </cell>
          <cell r="B4562" t="str">
            <v>TINTA A BASE DE RESINA ACRILICA EMULSIONADA EM AGUA, PARA SINALIZACAO HORIZONTAL VIARIA (NBR 13699)</v>
          </cell>
          <cell r="C4562" t="str">
            <v xml:space="preserve">L     </v>
          </cell>
          <cell r="D4562" t="str">
            <v>12,05</v>
          </cell>
        </row>
        <row r="4563">
          <cell r="A4563">
            <v>7343</v>
          </cell>
          <cell r="B4563" t="str">
            <v>TINTA A BASE DE RESINA ACRILICA, PARA SINALIZACAO HORIZONTAL VIARIA (NBR 11862)</v>
          </cell>
          <cell r="C4563" t="str">
            <v xml:space="preserve">L     </v>
          </cell>
          <cell r="D4563" t="str">
            <v>12,20</v>
          </cell>
        </row>
        <row r="4564">
          <cell r="A4564">
            <v>43776</v>
          </cell>
          <cell r="B4564" t="str">
            <v>TINTA A OLEO BRILHANTE, PARA MADEIRAS E METAIS</v>
          </cell>
          <cell r="C4564" t="str">
            <v xml:space="preserve">L     </v>
          </cell>
          <cell r="D4564" t="str">
            <v>16,82</v>
          </cell>
        </row>
        <row r="4565">
          <cell r="A4565">
            <v>7350</v>
          </cell>
          <cell r="B4565" t="str">
            <v>TINTA ACRILICA PARA CERAMICA</v>
          </cell>
          <cell r="C4565" t="str">
            <v xml:space="preserve">L     </v>
          </cell>
          <cell r="D4565" t="str">
            <v>28,73</v>
          </cell>
        </row>
        <row r="4566">
          <cell r="A4566">
            <v>7348</v>
          </cell>
          <cell r="B4566" t="str">
            <v>TINTA ACRILICA PREMIUM PARA PISO</v>
          </cell>
          <cell r="C4566" t="str">
            <v xml:space="preserve">L     </v>
          </cell>
          <cell r="D4566" t="str">
            <v>16,11</v>
          </cell>
        </row>
        <row r="4567">
          <cell r="A4567">
            <v>7356</v>
          </cell>
          <cell r="B4567" t="str">
            <v>TINTA ACRILICA PREMIUM, COR BRANCO FOSCO</v>
          </cell>
          <cell r="C4567" t="str">
            <v xml:space="preserve">L     </v>
          </cell>
          <cell r="D4567" t="str">
            <v>24,15</v>
          </cell>
        </row>
        <row r="4568">
          <cell r="A4568">
            <v>7313</v>
          </cell>
          <cell r="B4568" t="str">
            <v>TINTA ASFALTICA IMPERMEABILIZANTE DILUIDA EM SOLVENTE, PARA MATERIAIS CIMENTICIOS, METAL E MADEIRA</v>
          </cell>
          <cell r="C4568" t="str">
            <v xml:space="preserve">L     </v>
          </cell>
          <cell r="D4568" t="str">
            <v>15,28</v>
          </cell>
        </row>
        <row r="4569">
          <cell r="A4569">
            <v>7319</v>
          </cell>
          <cell r="B4569" t="str">
            <v>TINTA ASFALTICA IMPERMEABILIZANTE DISPERSA EM AGUA, PARA MATERIAIS CIMENTICIOS</v>
          </cell>
          <cell r="C4569" t="str">
            <v xml:space="preserve">L     </v>
          </cell>
          <cell r="D4569" t="str">
            <v>8,74</v>
          </cell>
        </row>
        <row r="4570">
          <cell r="A4570">
            <v>38119</v>
          </cell>
          <cell r="B4570" t="str">
            <v>TINTA BORRACHA CLORADA, ACABAMENTO SEMIBRILHO, BRANCA</v>
          </cell>
          <cell r="C4570" t="str">
            <v xml:space="preserve">L     </v>
          </cell>
          <cell r="D4570" t="str">
            <v>58,63</v>
          </cell>
        </row>
        <row r="4571">
          <cell r="A4571">
            <v>7314</v>
          </cell>
          <cell r="B4571" t="str">
            <v>TINTA BORRACHA CLORADA, ACABAMENTO SEMIBRILHO, CORES VIVAS</v>
          </cell>
          <cell r="C4571" t="str">
            <v xml:space="preserve">L     </v>
          </cell>
          <cell r="D4571" t="str">
            <v>63,19</v>
          </cell>
        </row>
        <row r="4572">
          <cell r="A4572">
            <v>38131</v>
          </cell>
          <cell r="B4572" t="str">
            <v>TINTA BORRACHA, CLORADA, ACABAMENTO SEMIBRILHO, PRETA</v>
          </cell>
          <cell r="C4572" t="str">
            <v xml:space="preserve">L     </v>
          </cell>
          <cell r="D4572" t="str">
            <v>59,15</v>
          </cell>
        </row>
        <row r="4573">
          <cell r="A4573">
            <v>7304</v>
          </cell>
          <cell r="B4573" t="str">
            <v>TINTA EPOXI BASE AGUA PREMIUM, BRANCA</v>
          </cell>
          <cell r="C4573" t="str">
            <v xml:space="preserve">L     </v>
          </cell>
          <cell r="D4573" t="str">
            <v>49,86</v>
          </cell>
        </row>
        <row r="4574">
          <cell r="A4574">
            <v>43649</v>
          </cell>
          <cell r="B4574" t="str">
            <v>TINTA ESMALTE BASE AGUA PREMIUM ACETINADO</v>
          </cell>
          <cell r="C4574" t="str">
            <v xml:space="preserve">L     </v>
          </cell>
          <cell r="D4574" t="str">
            <v>25,79</v>
          </cell>
        </row>
        <row r="4575">
          <cell r="A4575">
            <v>43650</v>
          </cell>
          <cell r="B4575" t="str">
            <v>TINTA ESMALTE BASE AGUA PREMIUM BRILHANTE</v>
          </cell>
          <cell r="C4575" t="str">
            <v xml:space="preserve">L     </v>
          </cell>
          <cell r="D4575" t="str">
            <v>24,37</v>
          </cell>
        </row>
        <row r="4576">
          <cell r="A4576">
            <v>7311</v>
          </cell>
          <cell r="B4576" t="str">
            <v>TINTA ESMALTE SINTETICO PREMIUM ACETINADO</v>
          </cell>
          <cell r="C4576" t="str">
            <v xml:space="preserve">L     </v>
          </cell>
          <cell r="D4576" t="str">
            <v>24,96</v>
          </cell>
        </row>
        <row r="4577">
          <cell r="A4577">
            <v>7292</v>
          </cell>
          <cell r="B4577" t="str">
            <v>TINTA ESMALTE SINTETICO PREMIUM BRILHANTE</v>
          </cell>
          <cell r="C4577" t="str">
            <v xml:space="preserve">L     </v>
          </cell>
          <cell r="D4577" t="str">
            <v>24,17</v>
          </cell>
        </row>
        <row r="4578">
          <cell r="A4578">
            <v>7293</v>
          </cell>
          <cell r="B4578" t="str">
            <v>TINTA ESMALTE SINTETICO PREMIUM DE DUPLA ACAO GRAFITE FOSCO PARA SUPERFICIES METALICAS FERROSAS</v>
          </cell>
          <cell r="C4578" t="str">
            <v xml:space="preserve">L     </v>
          </cell>
          <cell r="D4578" t="str">
            <v>26,74</v>
          </cell>
        </row>
        <row r="4579">
          <cell r="A4579">
            <v>7306</v>
          </cell>
          <cell r="B4579" t="str">
            <v>TINTA ESMALTE SINTETICO PREMIUM DE EFEITO PROTETOR DE SUPERFICIE METALICA ALUMINIO</v>
          </cell>
          <cell r="C4579" t="str">
            <v xml:space="preserve">L     </v>
          </cell>
          <cell r="D4579" t="str">
            <v>29,51</v>
          </cell>
        </row>
        <row r="4580">
          <cell r="A4580">
            <v>7288</v>
          </cell>
          <cell r="B4580" t="str">
            <v>TINTA ESMALTE SINTETICO PREMIUM FOSCO</v>
          </cell>
          <cell r="C4580" t="str">
            <v xml:space="preserve">L     </v>
          </cell>
          <cell r="D4580" t="str">
            <v>24,50</v>
          </cell>
        </row>
        <row r="4581">
          <cell r="A4581">
            <v>43625</v>
          </cell>
          <cell r="B4581" t="str">
            <v>TINTA ESMALTE SINTETICO STANDARD ACETINADO</v>
          </cell>
          <cell r="C4581" t="str">
            <v xml:space="preserve">L     </v>
          </cell>
          <cell r="D4581" t="str">
            <v>19,78</v>
          </cell>
        </row>
        <row r="4582">
          <cell r="A4582">
            <v>43647</v>
          </cell>
          <cell r="B4582" t="str">
            <v>TINTA ESMALTE SINTETICO STANDARD BRILHANTE</v>
          </cell>
          <cell r="C4582" t="str">
            <v xml:space="preserve">L     </v>
          </cell>
          <cell r="D4582" t="str">
            <v>17,97</v>
          </cell>
        </row>
        <row r="4583">
          <cell r="A4583">
            <v>43648</v>
          </cell>
          <cell r="B4583" t="str">
            <v>TINTA ESMALTE SINTETICO STANDARD FOSCO</v>
          </cell>
          <cell r="C4583" t="str">
            <v xml:space="preserve">L     </v>
          </cell>
          <cell r="D4583" t="str">
            <v>17,34</v>
          </cell>
        </row>
        <row r="4584">
          <cell r="A4584">
            <v>35693</v>
          </cell>
          <cell r="B4584" t="str">
            <v>TINTA LATEX ACRILICA ECONOMICA, COR BRANCA</v>
          </cell>
          <cell r="C4584" t="str">
            <v xml:space="preserve">L     </v>
          </cell>
          <cell r="D4584" t="str">
            <v>11,08</v>
          </cell>
        </row>
        <row r="4585">
          <cell r="A4585">
            <v>35692</v>
          </cell>
          <cell r="B4585" t="str">
            <v>TINTA LATEX ACRILICA STANDARD, COR BRANCA</v>
          </cell>
          <cell r="C4585" t="str">
            <v xml:space="preserve">L     </v>
          </cell>
          <cell r="D4585" t="str">
            <v>16,50</v>
          </cell>
        </row>
        <row r="4586">
          <cell r="A4586">
            <v>7342</v>
          </cell>
          <cell r="B4586" t="str">
            <v>TINTA MINERAL IMPERMEAVEL EM PO, BRANCA</v>
          </cell>
          <cell r="C4586" t="str">
            <v xml:space="preserve">KG    </v>
          </cell>
          <cell r="D4586" t="str">
            <v>1,67</v>
          </cell>
        </row>
        <row r="4587">
          <cell r="A4587">
            <v>39574</v>
          </cell>
          <cell r="B4587" t="str">
            <v>TIRANTE COM ELO, EM ARAME GALVANIZADO RIGIDO, NUMERO 10, COMPRIMENTO 2000 MM, PARA PENDURAL DE FORRO REMOVIVEL</v>
          </cell>
          <cell r="C4587" t="str">
            <v xml:space="preserve">UN    </v>
          </cell>
          <cell r="D4587" t="str">
            <v>4,45</v>
          </cell>
        </row>
        <row r="4588">
          <cell r="A4588">
            <v>11060</v>
          </cell>
          <cell r="B4588" t="str">
            <v>TIRANTE EM FERRO GALVANIZADO PARA CONTRAVENTAMENTO DE TELHA CANALETE 90, 1/4 " X 400 MM</v>
          </cell>
          <cell r="C4588" t="str">
            <v xml:space="preserve">UN    </v>
          </cell>
          <cell r="D4588" t="str">
            <v>36,61</v>
          </cell>
        </row>
        <row r="4589">
          <cell r="A4589">
            <v>37401</v>
          </cell>
          <cell r="B4589" t="str">
            <v>TOALHEIRO PLASTICO TIPO DISPENSER PARA PAPEL TOALHA INTERFOLHADO</v>
          </cell>
          <cell r="C4589" t="str">
            <v xml:space="preserve">UN    </v>
          </cell>
          <cell r="D4589" t="str">
            <v>68,61</v>
          </cell>
        </row>
        <row r="4590">
          <cell r="A4590">
            <v>7525</v>
          </cell>
          <cell r="B4590" t="str">
            <v>TOMADA INDUSTRIAL DE EMBUTIR 3P+T 30 A, 440 V, COM TRAVA, COM PLACA</v>
          </cell>
          <cell r="C4590" t="str">
            <v xml:space="preserve">UN    </v>
          </cell>
          <cell r="D4590" t="str">
            <v>41,36</v>
          </cell>
        </row>
        <row r="4591">
          <cell r="A4591">
            <v>7524</v>
          </cell>
          <cell r="B4591" t="str">
            <v>TOMADA INDUSTRIAL DE EMBUTIR 3P+T 30 A, 440 V, COM TRAVA, SEM PLACA</v>
          </cell>
          <cell r="C4591" t="str">
            <v xml:space="preserve">UN    </v>
          </cell>
          <cell r="D4591" t="str">
            <v>38,97</v>
          </cell>
        </row>
        <row r="4592">
          <cell r="A4592">
            <v>38105</v>
          </cell>
          <cell r="B4592" t="str">
            <v>TOMADA PARA ANTENA DE TV, CABO COAXIAL DE 9 MM (APENAS MODULO)</v>
          </cell>
          <cell r="C4592" t="str">
            <v xml:space="preserve">UN    </v>
          </cell>
          <cell r="D4592" t="str">
            <v>10,01</v>
          </cell>
        </row>
        <row r="4593">
          <cell r="A4593">
            <v>38084</v>
          </cell>
          <cell r="B4593" t="str">
            <v>TOMADA PARA ANTENA DE TV, CABO COAXIAL DE 9 MM, CONJUNTO MONTADO PARA EMBUTIR 4" X 2" (PLACA + SUPORTE + MODULO)</v>
          </cell>
          <cell r="C4593" t="str">
            <v xml:space="preserve">UN    </v>
          </cell>
          <cell r="D4593" t="str">
            <v>14,22</v>
          </cell>
        </row>
        <row r="4594">
          <cell r="A4594">
            <v>38103</v>
          </cell>
          <cell r="B4594" t="str">
            <v>TOMADA RJ11, 2 FIOS (APENAS MODULO)</v>
          </cell>
          <cell r="C4594" t="str">
            <v xml:space="preserve">UN    </v>
          </cell>
          <cell r="D4594" t="str">
            <v>15,03</v>
          </cell>
        </row>
        <row r="4595">
          <cell r="A4595">
            <v>38082</v>
          </cell>
          <cell r="B4595" t="str">
            <v>TOMADA RJ11, 2 FIOS, CONJUNTO MONTADO PARA EMBUTIR 4" X 2" (PLACA + SUPORTE + MODULO)</v>
          </cell>
          <cell r="C4595" t="str">
            <v xml:space="preserve">UN    </v>
          </cell>
          <cell r="D4595" t="str">
            <v>18,51</v>
          </cell>
        </row>
        <row r="4596">
          <cell r="A4596">
            <v>38104</v>
          </cell>
          <cell r="B4596" t="str">
            <v>TOMADA RJ45, 8 FIOS, CAT 5E (APENAS MODULO)</v>
          </cell>
          <cell r="C4596" t="str">
            <v xml:space="preserve">UN    </v>
          </cell>
          <cell r="D4596" t="str">
            <v>29,43</v>
          </cell>
        </row>
        <row r="4597">
          <cell r="A4597">
            <v>38083</v>
          </cell>
          <cell r="B4597" t="str">
            <v>TOMADA RJ45, 8 FIOS, CAT 5E, CONJUNTO MONTADO PARA EMBUTIR 4" X 2" (PLACA + SUPORTE + MODULO)</v>
          </cell>
          <cell r="C4597" t="str">
            <v xml:space="preserve">UN    </v>
          </cell>
          <cell r="D4597" t="str">
            <v>32,67</v>
          </cell>
        </row>
        <row r="4598">
          <cell r="A4598">
            <v>38101</v>
          </cell>
          <cell r="B4598" t="str">
            <v>TOMADA 2P+T 10A, 250V  (APENAS MODULO)</v>
          </cell>
          <cell r="C4598" t="str">
            <v xml:space="preserve">UN    </v>
          </cell>
          <cell r="D4598" t="str">
            <v>7,15</v>
          </cell>
        </row>
        <row r="4599">
          <cell r="A4599">
            <v>7528</v>
          </cell>
          <cell r="B4599" t="str">
            <v>TOMADA 2P+T 10A, 250V, CONJUNTO MONTADO PARA EMBUTIR 4" X 2" (PLACA + SUPORTE + MODULO)</v>
          </cell>
          <cell r="C4599" t="str">
            <v xml:space="preserve">UN    </v>
          </cell>
          <cell r="D4599" t="str">
            <v>8,40</v>
          </cell>
        </row>
        <row r="4600">
          <cell r="A4600">
            <v>12147</v>
          </cell>
          <cell r="B4600" t="str">
            <v>TOMADA 2P+T 10A, 250V, CONJUNTO MONTADO PARA SOBREPOR 4" X 2" (CAIXA + MODULO)</v>
          </cell>
          <cell r="C4600" t="str">
            <v xml:space="preserve">UN    </v>
          </cell>
          <cell r="D4600" t="str">
            <v>12,81</v>
          </cell>
        </row>
        <row r="4601">
          <cell r="A4601">
            <v>38075</v>
          </cell>
          <cell r="B4601" t="str">
            <v>TOMADA 2P+T 20A 250V, CONJUNTO MONTADO PARA EMBUTIR 4" X 2" (PLACA + SUPORTE + MODULO)</v>
          </cell>
          <cell r="C4601" t="str">
            <v xml:space="preserve">UN    </v>
          </cell>
          <cell r="D4601" t="str">
            <v>14,55</v>
          </cell>
        </row>
        <row r="4602">
          <cell r="A4602">
            <v>38102</v>
          </cell>
          <cell r="B4602" t="str">
            <v>TOMADA 2P+T 20A, 250V  (APENAS MODULO)</v>
          </cell>
          <cell r="C4602" t="str">
            <v xml:space="preserve">UN    </v>
          </cell>
          <cell r="D4602" t="str">
            <v>9,14</v>
          </cell>
        </row>
        <row r="4603">
          <cell r="A4603">
            <v>38076</v>
          </cell>
          <cell r="B4603" t="str">
            <v>TOMADAS (2 MODULOS) 2P+T 10A, 250V, CONJUNTO MONTADO PARA EMBUTIR 4" X 2" (PLACA + SUPORTE + MODULOS)</v>
          </cell>
          <cell r="C4603" t="str">
            <v xml:space="preserve">UN    </v>
          </cell>
          <cell r="D4603" t="str">
            <v>16,31</v>
          </cell>
        </row>
        <row r="4604">
          <cell r="A4604">
            <v>7592</v>
          </cell>
          <cell r="B4604" t="str">
            <v>TOPOGRAFO</v>
          </cell>
          <cell r="C4604" t="str">
            <v xml:space="preserve">H     </v>
          </cell>
          <cell r="D4604" t="str">
            <v>14,70</v>
          </cell>
        </row>
        <row r="4605">
          <cell r="A4605">
            <v>40820</v>
          </cell>
          <cell r="B4605" t="str">
            <v>TOPOGRAFO (MENSALISTA)</v>
          </cell>
          <cell r="C4605" t="str">
            <v xml:space="preserve">MES   </v>
          </cell>
          <cell r="D4605" t="str">
            <v>2.560,56</v>
          </cell>
        </row>
        <row r="4606">
          <cell r="A4606">
            <v>11762</v>
          </cell>
          <cell r="B4606" t="str">
            <v>TORNEIRA CROMADA COM BICO PARA JARDIM/TANQUE 1/2 " OU 3/4 " (REF 1153)</v>
          </cell>
          <cell r="C4606" t="str">
            <v xml:space="preserve">UN    </v>
          </cell>
          <cell r="D4606" t="str">
            <v>51,71</v>
          </cell>
        </row>
        <row r="4607">
          <cell r="A4607">
            <v>13984</v>
          </cell>
          <cell r="B4607" t="str">
            <v>TORNEIRA CROMADA CURTA SEM BICO PARA USO GERAL  1/2 " OU 3/4 " (REF 1152)</v>
          </cell>
          <cell r="C4607" t="str">
            <v xml:space="preserve">UN    </v>
          </cell>
          <cell r="D4607" t="str">
            <v>36,14</v>
          </cell>
        </row>
        <row r="4608">
          <cell r="A4608">
            <v>11772</v>
          </cell>
          <cell r="B4608" t="str">
            <v>TORNEIRA CROMADA DE MESA PARA COZINHA BICA MOVEL COM AREJADOR 1/2 " OU 3/4 " (REF 1167)</v>
          </cell>
          <cell r="C4608" t="str">
            <v xml:space="preserve">UN    </v>
          </cell>
          <cell r="D4608" t="str">
            <v>87,77</v>
          </cell>
        </row>
        <row r="4609">
          <cell r="A4609">
            <v>36795</v>
          </cell>
          <cell r="B4609" t="str">
            <v>TORNEIRA CROMADA DE MESA PARA LAVATORIO COM SENSOR DE PRESENCA</v>
          </cell>
          <cell r="C4609" t="str">
            <v xml:space="preserve">UN    </v>
          </cell>
          <cell r="D4609" t="str">
            <v>564,51</v>
          </cell>
        </row>
        <row r="4610">
          <cell r="A4610">
            <v>36796</v>
          </cell>
          <cell r="B4610" t="str">
            <v>TORNEIRA CROMADA DE MESA PARA LAVATORIO TEMPORIZADA PRESSAO BICA BAIXA</v>
          </cell>
          <cell r="C4610" t="str">
            <v xml:space="preserve">UN    </v>
          </cell>
          <cell r="D4610" t="str">
            <v>145,34</v>
          </cell>
        </row>
        <row r="4611">
          <cell r="A4611">
            <v>36791</v>
          </cell>
          <cell r="B4611" t="str">
            <v>TORNEIRA CROMADA DE MESA PARA LAVATORIO, BICA ALTA (REF 1195)</v>
          </cell>
          <cell r="C4611" t="str">
            <v xml:space="preserve">UN    </v>
          </cell>
          <cell r="D4611" t="str">
            <v>74,88</v>
          </cell>
        </row>
        <row r="4612">
          <cell r="A4612">
            <v>13415</v>
          </cell>
          <cell r="B4612" t="str">
            <v>TORNEIRA CROMADA DE MESA PARA LAVATORIO, PADRAO POPULAR, 1/2 " OU 3/4 " (REF 1193)</v>
          </cell>
          <cell r="C4612" t="str">
            <v xml:space="preserve">UN    </v>
          </cell>
          <cell r="D4612" t="str">
            <v>43,53</v>
          </cell>
        </row>
        <row r="4613">
          <cell r="A4613">
            <v>36792</v>
          </cell>
          <cell r="B4613" t="str">
            <v>TORNEIRA CROMADA DE PAREDE LONGA PARA LAVATORIO (REF 1178)</v>
          </cell>
          <cell r="C4613" t="str">
            <v xml:space="preserve">UN    </v>
          </cell>
          <cell r="D4613" t="str">
            <v>143,15</v>
          </cell>
        </row>
        <row r="4614">
          <cell r="A4614">
            <v>11773</v>
          </cell>
          <cell r="B4614" t="str">
            <v>TORNEIRA CROMADA DE PAREDE PARA COZINHA BICA MOVEL COM AREJADOR 1/2 " OU 3/4 " (REF 1168)</v>
          </cell>
          <cell r="C4614" t="str">
            <v xml:space="preserve">UN    </v>
          </cell>
          <cell r="D4614" t="str">
            <v>83,79</v>
          </cell>
        </row>
        <row r="4615">
          <cell r="A4615">
            <v>13983</v>
          </cell>
          <cell r="B4615" t="str">
            <v>TORNEIRA CROMADA DE PAREDE PARA COZINHA COM AREJADOR, PADRAO POPULAR, 1/2 " OU 3/4 " (REF 1159)</v>
          </cell>
          <cell r="C4615" t="str">
            <v xml:space="preserve">UN    </v>
          </cell>
          <cell r="D4615" t="str">
            <v>44,70</v>
          </cell>
        </row>
        <row r="4616">
          <cell r="A4616">
            <v>13416</v>
          </cell>
          <cell r="B4616" t="str">
            <v>TORNEIRA CROMADA DE PAREDE PARA COZINHA SEM AREJADOR, PADRAO POPULAR, 1/2 " OU 3/4 " (REF 1158)</v>
          </cell>
          <cell r="C4616" t="str">
            <v xml:space="preserve">UN    </v>
          </cell>
          <cell r="D4616" t="str">
            <v>36,05</v>
          </cell>
        </row>
        <row r="4617">
          <cell r="A4617">
            <v>13417</v>
          </cell>
          <cell r="B4617" t="str">
            <v>TORNEIRA CROMADA SEM BICO PARA TANQUE 1/2 " OU 3/4 " (REF 1143)</v>
          </cell>
          <cell r="C4617" t="str">
            <v xml:space="preserve">UN    </v>
          </cell>
          <cell r="D4617" t="str">
            <v>31,80</v>
          </cell>
        </row>
        <row r="4618">
          <cell r="A4618">
            <v>7604</v>
          </cell>
          <cell r="B4618" t="str">
            <v>TORNEIRA CROMADA SEM BICO PARA TANQUE, PADRAO POPULAR, 1/2 " OU 3/4 " (REF 1126)</v>
          </cell>
          <cell r="C4618" t="str">
            <v xml:space="preserve">UN    </v>
          </cell>
          <cell r="D4618" t="str">
            <v>13,77</v>
          </cell>
        </row>
        <row r="4619">
          <cell r="A4619">
            <v>11763</v>
          </cell>
          <cell r="B4619" t="str">
            <v>TORNEIRA DE BOIA CONVENCIONAL PARA CAIXA D'AGUA, 1.1/2", COM HASTE E TORNEIRA METALICOS E BALAO PLASTICO</v>
          </cell>
          <cell r="C4619" t="str">
            <v xml:space="preserve">UN    </v>
          </cell>
          <cell r="D4619" t="str">
            <v>77,32</v>
          </cell>
        </row>
        <row r="4620">
          <cell r="A4620">
            <v>11764</v>
          </cell>
          <cell r="B4620" t="str">
            <v>TORNEIRA DE BOIA CONVENCIONAL PARA CAIXA D'AGUA, 1.1/4", COM HASTE E TORNEIRA METALICOS E BALAO PLASTICO</v>
          </cell>
          <cell r="C4620" t="str">
            <v xml:space="preserve">UN    </v>
          </cell>
          <cell r="D4620" t="str">
            <v>82,59</v>
          </cell>
        </row>
        <row r="4621">
          <cell r="A4621">
            <v>11829</v>
          </cell>
          <cell r="B4621" t="str">
            <v>TORNEIRA DE BOIA CONVENCIONAL PARA CAIXA D'AGUA, 1/2", COM HASTE E TORNEIRA METALICOS E BALAO PLASTICO</v>
          </cell>
          <cell r="C4621" t="str">
            <v xml:space="preserve">UN    </v>
          </cell>
          <cell r="D4621" t="str">
            <v>19,79</v>
          </cell>
        </row>
        <row r="4622">
          <cell r="A4622">
            <v>11825</v>
          </cell>
          <cell r="B4622" t="str">
            <v>TORNEIRA DE BOIA CONVENCIONAL PARA CAIXA D'AGUA, 1", COM HASTE E TORNEIRA METALICOS E BALAO PLASTICO</v>
          </cell>
          <cell r="C4622" t="str">
            <v xml:space="preserve">UN    </v>
          </cell>
          <cell r="D4622" t="str">
            <v>33,94</v>
          </cell>
        </row>
        <row r="4623">
          <cell r="A4623">
            <v>11767</v>
          </cell>
          <cell r="B4623" t="str">
            <v>TORNEIRA DE BOIA CONVENCIONAL PARA CAIXA D'AGUA, 2", COM HASTE E TORNEIRA METALICOS E BALAO PLASTICO</v>
          </cell>
          <cell r="C4623" t="str">
            <v xml:space="preserve">UN    </v>
          </cell>
          <cell r="D4623" t="str">
            <v>137,09</v>
          </cell>
        </row>
        <row r="4624">
          <cell r="A4624">
            <v>11830</v>
          </cell>
          <cell r="B4624" t="str">
            <v>TORNEIRA DE BOIA CONVENCIONAL PARA CAIXA D'AGUA, 3/4", COM HASTE E TORNEIRA METALICOS E BALAO PLASTICO</v>
          </cell>
          <cell r="C4624" t="str">
            <v xml:space="preserve">UN    </v>
          </cell>
          <cell r="D4624" t="str">
            <v>21,39</v>
          </cell>
        </row>
        <row r="4625">
          <cell r="A4625">
            <v>11766</v>
          </cell>
          <cell r="B4625" t="str">
            <v>TORNEIRA DE BOIA VAZAO TOTAL PARA CAIXA D'AGUA, 1/2", COM HASTE E TORNEIRA METALICOS E BALAO PLASTICO</v>
          </cell>
          <cell r="C4625" t="str">
            <v xml:space="preserve">UN    </v>
          </cell>
          <cell r="D4625" t="str">
            <v>38,02</v>
          </cell>
        </row>
        <row r="4626">
          <cell r="A4626">
            <v>11765</v>
          </cell>
          <cell r="B4626" t="str">
            <v>TORNEIRA DE BOIA VAZAO TOTAL PARA CAIXA D'AGUA, 1", COM HASTE E TORNEIRA METALICOS E BALAO PLASTICO</v>
          </cell>
          <cell r="C4626" t="str">
            <v xml:space="preserve">UN    </v>
          </cell>
          <cell r="D4626" t="str">
            <v>51,77</v>
          </cell>
        </row>
        <row r="4627">
          <cell r="A4627">
            <v>11824</v>
          </cell>
          <cell r="B4627" t="str">
            <v>TORNEIRA DE BOIA VAZAO TOTAL PARA CAIXA D'AGUA, 3/4", COM HASTE E TORNEIRA METALICOS E BALAO PLASTICO</v>
          </cell>
          <cell r="C4627" t="str">
            <v xml:space="preserve">UN    </v>
          </cell>
          <cell r="D4627" t="str">
            <v>39,22</v>
          </cell>
        </row>
        <row r="4628">
          <cell r="A4628">
            <v>11777</v>
          </cell>
          <cell r="B4628" t="str">
            <v>TORNEIRA ELETRICA DE PAREDE, BICA ALTA, PARA COZINHA, 5500 W (110/220 V)</v>
          </cell>
          <cell r="C4628" t="str">
            <v xml:space="preserve">UN    </v>
          </cell>
          <cell r="D4628" t="str">
            <v>145,17</v>
          </cell>
        </row>
        <row r="4629">
          <cell r="A4629">
            <v>7602</v>
          </cell>
          <cell r="B4629" t="str">
            <v>TORNEIRA METAL AMARELO COM BICO PARA JARDIM, PADRAO POPULAR, 1/2 " OU 3/4 " (REF 1128)</v>
          </cell>
          <cell r="C4629" t="str">
            <v xml:space="preserve">UN    </v>
          </cell>
          <cell r="D4629" t="str">
            <v>13,65</v>
          </cell>
        </row>
        <row r="4630">
          <cell r="A4630">
            <v>7603</v>
          </cell>
          <cell r="B4630" t="str">
            <v>TORNEIRA METAL AMARELO CURTA SEM BICO PARA TANQUE, PADRAO POPULAR, 1/2 " OU 3/4 " (REF 1120)</v>
          </cell>
          <cell r="C4630" t="str">
            <v xml:space="preserve">UN    </v>
          </cell>
          <cell r="D4630" t="str">
            <v>13,24</v>
          </cell>
        </row>
        <row r="4631">
          <cell r="A4631">
            <v>11826</v>
          </cell>
          <cell r="B4631" t="str">
            <v>TORNEIRA METALICA DE BOIA CONVENCIONAL PARA CAIXA D'AGUA, 1/2 ", COM HASTE, TORNEIRA E BALAO METALICOS</v>
          </cell>
          <cell r="C4631" t="str">
            <v xml:space="preserve">UN    </v>
          </cell>
          <cell r="D4631" t="str">
            <v>32,94</v>
          </cell>
        </row>
        <row r="4632">
          <cell r="A4632">
            <v>7606</v>
          </cell>
          <cell r="B4632" t="str">
            <v>TORNEIRA METALICA DE BOIA CONVENCIONAL PARA CAIXA D'AGUA, 3/4 ", COM HASTE, TORNEIRA E BALAO METALICOS</v>
          </cell>
          <cell r="C4632" t="str">
            <v xml:space="preserve">UN    </v>
          </cell>
          <cell r="D4632" t="str">
            <v>34,32</v>
          </cell>
        </row>
        <row r="4633">
          <cell r="A4633">
            <v>40329</v>
          </cell>
          <cell r="B4633" t="str">
            <v>TORNEIRA PLASTICA DE BOIA CONVENCIONAL PARA CAIXA DE AGUA, 3/4 ", COM HASTE METALICA E COM TORNEIRA E BALAO PLASTICOS (PADRAO POPULAR)</v>
          </cell>
          <cell r="C4633" t="str">
            <v xml:space="preserve">UN    </v>
          </cell>
          <cell r="D4633" t="str">
            <v>16,60</v>
          </cell>
        </row>
        <row r="4634">
          <cell r="A4634">
            <v>11823</v>
          </cell>
          <cell r="B4634" t="str">
            <v>TORNEIRA PLASTICA DE BOIA PARA CAIXA DE DESCARGA,  1/2", BALAO E TORNEIRA PLASTICOS, COM HASTE METALICA</v>
          </cell>
          <cell r="C4634" t="str">
            <v xml:space="preserve">UN    </v>
          </cell>
          <cell r="D4634" t="str">
            <v>7,17</v>
          </cell>
        </row>
        <row r="4635">
          <cell r="A4635">
            <v>11822</v>
          </cell>
          <cell r="B4635" t="str">
            <v>TORNEIRA PLASTICA DE MESA, BICA MOVEL, PARA COZINHA 1/2 "</v>
          </cell>
          <cell r="C4635" t="str">
            <v xml:space="preserve">UN    </v>
          </cell>
          <cell r="D4635" t="str">
            <v>34,49</v>
          </cell>
        </row>
        <row r="4636">
          <cell r="A4636">
            <v>11831</v>
          </cell>
          <cell r="B4636" t="str">
            <v>TORNEIRA PLASTICA PARA TANQUE 1/2 " OU 3/4 " COM BICO PARA MANGUEIRA</v>
          </cell>
          <cell r="C4636" t="str">
            <v xml:space="preserve">UN    </v>
          </cell>
          <cell r="D4636" t="str">
            <v>26,18</v>
          </cell>
        </row>
        <row r="4637">
          <cell r="A4637">
            <v>7613</v>
          </cell>
          <cell r="B4637" t="str">
            <v>TRANSFORMADOR TRIFASICO DE DISTRIBUICAO, POTENCIA DE 1000 KVA, TENSAO NOMINAL DE 15 KV, TENSAO SECUNDARIA DE 220/127V, EM OLEO ISOLANTE TIPO MINERAL</v>
          </cell>
          <cell r="C4637" t="str">
            <v xml:space="preserve">UN    </v>
          </cell>
          <cell r="D4637" t="str">
            <v>70.462,89</v>
          </cell>
        </row>
        <row r="4638">
          <cell r="A4638">
            <v>7619</v>
          </cell>
          <cell r="B4638" t="str">
            <v>TRANSFORMADOR TRIFASICO DE DISTRIBUICAO, POTENCIA DE 112,5 KVA, TENSAO NOMINAL DE 15 KV, TENSAO SECUNDARIA DE 220/127V, EM OLEO ISOLANTE TIPO MINERAL</v>
          </cell>
          <cell r="C4638" t="str">
            <v xml:space="preserve">UN    </v>
          </cell>
          <cell r="D4638" t="str">
            <v>10.892,05</v>
          </cell>
        </row>
        <row r="4639">
          <cell r="A4639">
            <v>12076</v>
          </cell>
          <cell r="B4639" t="str">
            <v>TRANSFORMADOR TRIFASICO DE DISTRIBUICAO, POTENCIA DE 15 KVA, TENSAO NOMINAL DE 15 KV, TENSAO SECUNDARIA DE 220/127V, EM OLEO ISOLANTE TIPO MINERAL</v>
          </cell>
          <cell r="C4639" t="str">
            <v xml:space="preserve">UN    </v>
          </cell>
          <cell r="D4639" t="str">
            <v>4.996,35</v>
          </cell>
        </row>
        <row r="4640">
          <cell r="A4640">
            <v>7614</v>
          </cell>
          <cell r="B4640" t="str">
            <v>TRANSFORMADOR TRIFASICO DE DISTRIBUICAO, POTENCIA DE 150 KVA, TENSAO NOMINAL DE 15 KV, TENSAO SECUNDARIA DE 220/127V, EM OLEO ISOLANTE TIPO MINERAL</v>
          </cell>
          <cell r="C4640" t="str">
            <v xml:space="preserve">UN    </v>
          </cell>
          <cell r="D4640" t="str">
            <v>13.737,48</v>
          </cell>
        </row>
        <row r="4641">
          <cell r="A4641">
            <v>7618</v>
          </cell>
          <cell r="B4641" t="str">
            <v>TRANSFORMADOR TRIFASICO DE DISTRIBUICAO, POTENCIA DE 1500 KVA, TENSAO NOMINAL DE 15 KV, TENSAO SECUNDARIA DE 220/127V, EM OLEO ISOLANTE TIPO MINERAL</v>
          </cell>
          <cell r="C4641" t="str">
            <v xml:space="preserve">UN    </v>
          </cell>
          <cell r="D4641" t="str">
            <v>89.097,87</v>
          </cell>
        </row>
        <row r="4642">
          <cell r="A4642">
            <v>7620</v>
          </cell>
          <cell r="B4642" t="str">
            <v>TRANSFORMADOR TRIFASICO DE DISTRIBUICAO, POTENCIA DE 225 KVA, TENSAO NOMINAL DE 15 KV, TENSAO SECUNDARIA DE 220/127V, EM OLEO ISOLANTE TIPO MINERAL</v>
          </cell>
          <cell r="C4642" t="str">
            <v xml:space="preserve">UN    </v>
          </cell>
          <cell r="D4642" t="str">
            <v>19.271,65</v>
          </cell>
        </row>
        <row r="4643">
          <cell r="A4643">
            <v>7610</v>
          </cell>
          <cell r="B4643" t="str">
            <v>TRANSFORMADOR TRIFASICO DE DISTRIBUICAO, POTENCIA DE 30 KVA, TENSAO NOMINAL DE 15 KV, TENSAO SECUNDARIA DE 220/127V, EM OLEO ISOLANTE TIPO MINERAL</v>
          </cell>
          <cell r="C4643" t="str">
            <v xml:space="preserve">UN    </v>
          </cell>
          <cell r="D4643" t="str">
            <v>6.102,69</v>
          </cell>
        </row>
        <row r="4644">
          <cell r="A4644">
            <v>7615</v>
          </cell>
          <cell r="B4644" t="str">
            <v>TRANSFORMADOR TRIFASICO DE DISTRIBUICAO, POTENCIA DE 300 KVA, TENSAO NOMINAL DE 15 KV, TENSAO SECUNDARIA DE 220/127V, EM OLEO ISOLANTE TIPO MINERAL</v>
          </cell>
          <cell r="C4644" t="str">
            <v xml:space="preserve">UN    </v>
          </cell>
          <cell r="D4644" t="str">
            <v>22.483,60</v>
          </cell>
        </row>
        <row r="4645">
          <cell r="A4645">
            <v>7617</v>
          </cell>
          <cell r="B4645" t="str">
            <v>TRANSFORMADOR TRIFASICO DE DISTRIBUICAO, POTENCIA DE 45 KVA, TENSAO NOMINAL DE 15 KV, TENSAO SECUNDARIA DE 220/127V, EM OLEO ISOLANTE TIPO MINERAL</v>
          </cell>
          <cell r="C4645" t="str">
            <v xml:space="preserve">UN    </v>
          </cell>
          <cell r="D4645" t="str">
            <v>6.816,45</v>
          </cell>
        </row>
        <row r="4646">
          <cell r="A4646">
            <v>7616</v>
          </cell>
          <cell r="B4646" t="str">
            <v>TRANSFORMADOR TRIFASICO DE DISTRIBUICAO, POTENCIA DE 500 KVA, TENSAO NOMINAL DE 15 KV, TENSAO SECUNDARIA DE 220/127V, EM OLEO ISOLANTE TIPO MINERAL</v>
          </cell>
          <cell r="C4646" t="str">
            <v xml:space="preserve">UN    </v>
          </cell>
          <cell r="D4646" t="str">
            <v>36.689,67</v>
          </cell>
        </row>
        <row r="4647">
          <cell r="A4647">
            <v>7611</v>
          </cell>
          <cell r="B4647" t="str">
            <v>TRANSFORMADOR TRIFASICO DE DISTRIBUICAO, POTENCIA DE 75 KVA, TENSAO NOMINAL DE 15 KV, TENSAO SECUNDARIA DE 220/127V, EM OLEO ISOLANTE TIPO MINERAL</v>
          </cell>
          <cell r="C4647" t="str">
            <v xml:space="preserve">UN    </v>
          </cell>
          <cell r="D4647" t="str">
            <v>8.815,00</v>
          </cell>
        </row>
        <row r="4648">
          <cell r="A4648">
            <v>7612</v>
          </cell>
          <cell r="B4648" t="str">
            <v>TRANSFORMADOR TRIFASICO DE DISTRIBUICAO, POTENCIA DE 750 KVA, TENSAO NOMINAL DE 15 KV, TENSAO SECUNDARIA DE 220/127V, EM OLEO ISOLANTE TIPO MINERAL</v>
          </cell>
          <cell r="C4648" t="str">
            <v xml:space="preserve">UN    </v>
          </cell>
          <cell r="D4648" t="str">
            <v>50.326,15</v>
          </cell>
        </row>
        <row r="4649">
          <cell r="A4649">
            <v>37371</v>
          </cell>
          <cell r="B4649" t="str">
            <v>TRANSPORTE - HORISTA (COLETADO CAIXA)</v>
          </cell>
          <cell r="C4649" t="str">
            <v xml:space="preserve">H     </v>
          </cell>
          <cell r="D4649" t="str">
            <v>0,92</v>
          </cell>
        </row>
        <row r="4650">
          <cell r="A4650">
            <v>40861</v>
          </cell>
          <cell r="B4650" t="str">
            <v>TRANSPORTE - MENSALISTA (COLETADO CAIXA)</v>
          </cell>
          <cell r="C4650" t="str">
            <v xml:space="preserve">MES   </v>
          </cell>
          <cell r="D4650" t="str">
            <v>172,61</v>
          </cell>
        </row>
        <row r="4651">
          <cell r="A4651">
            <v>36510</v>
          </cell>
          <cell r="B4651" t="str">
            <v>TRATOR DE ESTEIRAS, POTENCIA BRUTA DE 133 HP, PESO OPERACIONAL DE 14 T, COM LAMINA COM CAPACIDADE DE 3,00 M3</v>
          </cell>
          <cell r="C4651" t="str">
            <v xml:space="preserve">UN    </v>
          </cell>
          <cell r="D4651" t="str">
            <v>749.825,72</v>
          </cell>
        </row>
        <row r="4652">
          <cell r="A4652">
            <v>25020</v>
          </cell>
          <cell r="B4652" t="str">
            <v>TRATOR DE ESTEIRAS, POTENCIA BRUTA DE 347 HP, PESO OPERACIONAL DE 38,5 T, COM ESCARIFICADOR E LAMINA COM CAPACIDADE DE 4,70M3</v>
          </cell>
          <cell r="C4652" t="str">
            <v xml:space="preserve">UN    </v>
          </cell>
          <cell r="D4652" t="str">
            <v>3.089.018,19</v>
          </cell>
        </row>
        <row r="4653">
          <cell r="A4653">
            <v>7622</v>
          </cell>
          <cell r="B4653" t="str">
            <v>TRATOR DE ESTEIRAS, POTENCIA DE 100 HP, PESO OPERACIONAL DE 9,4 T, COM LAMINA COM CAPACIDADE DE 2,19 M3</v>
          </cell>
          <cell r="C4653" t="str">
            <v xml:space="preserve">UN    </v>
          </cell>
          <cell r="D4653" t="str">
            <v>727.440,54</v>
          </cell>
        </row>
        <row r="4654">
          <cell r="A4654">
            <v>7624</v>
          </cell>
          <cell r="B4654" t="str">
            <v>TRATOR DE ESTEIRAS, POTENCIA DE 150 HP, PESO OPERACIONAL DE 16,7 T, COM RODA MOTRIZ ELEVADA E LAMINA COM CONTATO DE 3,18M3</v>
          </cell>
          <cell r="C4654" t="str">
            <v xml:space="preserve">UN    </v>
          </cell>
          <cell r="D4654" t="str">
            <v>943.050,09</v>
          </cell>
        </row>
        <row r="4655">
          <cell r="A4655">
            <v>7625</v>
          </cell>
          <cell r="B4655" t="str">
            <v>TRATOR DE ESTEIRAS, POTENCIA DE 170 HP, PESO OPERACIONAL DE 19 T, COM LAMINA COM CAPACIDADE DE 5,2 M3</v>
          </cell>
          <cell r="C4655" t="str">
            <v xml:space="preserve">UN    </v>
          </cell>
          <cell r="D4655" t="str">
            <v>937.282,11</v>
          </cell>
        </row>
        <row r="4656">
          <cell r="A4656">
            <v>7623</v>
          </cell>
          <cell r="B4656" t="str">
            <v>TRATOR DE ESTEIRAS, POTENCIA DE 347 HP, PESO OPERACIONAL DE 38,5 T, COM LAMINA COM CAPACIDADE DE 8,70M3</v>
          </cell>
          <cell r="C4656" t="str">
            <v xml:space="preserve">UN    </v>
          </cell>
          <cell r="D4656" t="str">
            <v>3.089.018,19</v>
          </cell>
        </row>
        <row r="4657">
          <cell r="A4657">
            <v>36508</v>
          </cell>
          <cell r="B4657" t="str">
            <v>TRATOR DE ESTEIRAS, POTENCIA NO VOLANTE DE 200 HP, PESO OPERACIONAL DE 20,1 T, COM RODA MOTRIZ ELEVADA E LAMINA COM CAPACIDADE DE 3,89 M3</v>
          </cell>
          <cell r="C4657" t="str">
            <v xml:space="preserve">UN    </v>
          </cell>
          <cell r="D4657" t="str">
            <v>1.389.254,05</v>
          </cell>
        </row>
        <row r="4658">
          <cell r="A4658">
            <v>36509</v>
          </cell>
          <cell r="B4658" t="str">
            <v>TRATOR DE ESTEIRAS, POTENCIA 125 HP, PESO OPERACIONAL DE 12,9 T, COM LAMINA COM CAPACIDADE DE 2,7 M3</v>
          </cell>
          <cell r="C4658" t="str">
            <v xml:space="preserve">UN    </v>
          </cell>
          <cell r="D4658" t="str">
            <v>761.361,49</v>
          </cell>
        </row>
        <row r="4659">
          <cell r="A4659">
            <v>13238</v>
          </cell>
          <cell r="B4659" t="str">
            <v>TRATOR DE PNEUS COM POTENCIA DE 105 CV, TRACAO 4 X 4, PESO COM LASTRO DE 5775 KG</v>
          </cell>
          <cell r="C4659" t="str">
            <v xml:space="preserve">UN    </v>
          </cell>
          <cell r="D4659" t="str">
            <v>206.074,75</v>
          </cell>
        </row>
        <row r="4660">
          <cell r="A4660">
            <v>36511</v>
          </cell>
          <cell r="B4660" t="str">
            <v>TRATOR DE PNEUS COM POTENCIA DE 122 CV, TRACAO 4 X 4, PESO COM LASTRO DE 4510 KG</v>
          </cell>
          <cell r="C4660" t="str">
            <v xml:space="preserve">UN    </v>
          </cell>
          <cell r="D4660" t="str">
            <v>238.785,03</v>
          </cell>
        </row>
        <row r="4661">
          <cell r="A4661">
            <v>36515</v>
          </cell>
          <cell r="B4661" t="str">
            <v>TRATOR DE PNEUS COM POTENCIA DE 15 CV, PESO COM LASTRO DE 1160 KG</v>
          </cell>
          <cell r="C4661" t="str">
            <v xml:space="preserve">UN    </v>
          </cell>
          <cell r="D4661" t="str">
            <v>70.327,09</v>
          </cell>
        </row>
        <row r="4662">
          <cell r="A4662">
            <v>10598</v>
          </cell>
          <cell r="B4662" t="str">
            <v>TRATOR DE PNEUS COM POTENCIA DE 50 CV, TRACAO 4 X 2, PESO COM LASTRO DE 2714 KG</v>
          </cell>
          <cell r="C4662" t="str">
            <v xml:space="preserve">UN    </v>
          </cell>
          <cell r="D4662" t="str">
            <v>114.046,01</v>
          </cell>
        </row>
        <row r="4663">
          <cell r="A4663">
            <v>7640</v>
          </cell>
          <cell r="B4663" t="str">
            <v>TRATOR DE PNEUS COM POTENCIA DE 85 CV, TRACAO 4 X 4, PESO COM LASTRO DE 4675 KG</v>
          </cell>
          <cell r="C4663" t="str">
            <v xml:space="preserve">UN    </v>
          </cell>
          <cell r="D4663" t="str">
            <v>175.000,00</v>
          </cell>
        </row>
        <row r="4664">
          <cell r="A4664">
            <v>36513</v>
          </cell>
          <cell r="B4664" t="str">
            <v>TRATOR DE PNEUS COM POTENCIA DE 85 CV, TURBO,  PESO COM LASTRO DE 4900 KG</v>
          </cell>
          <cell r="C4664" t="str">
            <v xml:space="preserve">UN    </v>
          </cell>
          <cell r="D4664" t="str">
            <v>168.580,59</v>
          </cell>
        </row>
        <row r="4665">
          <cell r="A4665">
            <v>36514</v>
          </cell>
          <cell r="B4665" t="str">
            <v>TRATOR DE PNEUS COM POTENCIA DE 95 CV, TRACAO 4 X 4, PESO MAXIMO DE 5225 KG</v>
          </cell>
          <cell r="C4665" t="str">
            <v xml:space="preserve">UN    </v>
          </cell>
          <cell r="D4665" t="str">
            <v>188.084,10</v>
          </cell>
        </row>
        <row r="4666">
          <cell r="A4666">
            <v>11572</v>
          </cell>
          <cell r="B4666" t="str">
            <v>TRAVA / PRENDEDOR DE PORTA, EM LATAO CROMADO, MONTADO EM PISO</v>
          </cell>
          <cell r="C4666" t="str">
            <v xml:space="preserve">UN    </v>
          </cell>
          <cell r="D4666" t="str">
            <v>28,40</v>
          </cell>
        </row>
        <row r="4667">
          <cell r="A4667">
            <v>36149</v>
          </cell>
          <cell r="B4667" t="str">
            <v>TRAVA-QUEDAS EM ACO PARA CORDA DE 12 MM, EXTENSOR DE 25 X 300 MM, COM MOSQUETAO TIPO GANCHO TRAVA DUPLA</v>
          </cell>
          <cell r="C4667" t="str">
            <v xml:space="preserve">UN    </v>
          </cell>
          <cell r="D4667" t="str">
            <v>152,75</v>
          </cell>
        </row>
        <row r="4668">
          <cell r="A4668">
            <v>42407</v>
          </cell>
          <cell r="B4668" t="str">
            <v>TRELICA NERVURADA (ESPACADOR), ALTURA = 120,0 MM, DIAMETRO DOS BANZOS INFERIORES E SUPERIOR = 6,0 MM, DIAMETRO DA DIAGONAL = 4,2 MM</v>
          </cell>
          <cell r="C4668" t="str">
            <v xml:space="preserve">M     </v>
          </cell>
          <cell r="D4668" t="str">
            <v>8,54</v>
          </cell>
        </row>
        <row r="4669">
          <cell r="A4669">
            <v>11581</v>
          </cell>
          <cell r="B4669" t="str">
            <v>TRILHO PANTOGRAFICO CONCAVO, TIPO U, EM ALUMINIO, COM DIMENSOES DE APROX *35 X 35* MM, PARA ROLDANA DE PORTA DE CORRER</v>
          </cell>
          <cell r="C4669" t="str">
            <v xml:space="preserve">M     </v>
          </cell>
          <cell r="D4669" t="str">
            <v>18,75</v>
          </cell>
        </row>
        <row r="4670">
          <cell r="A4670">
            <v>43605</v>
          </cell>
          <cell r="B4670" t="str">
            <v>TRILHO PANTOGRAFICO RETO, EM ALUMINIO, TIPO U, COM DIMENSOES DE *38 X 38* MM PARA PORTA DE CORRER</v>
          </cell>
          <cell r="C4670" t="str">
            <v xml:space="preserve">UN    </v>
          </cell>
          <cell r="D4670" t="str">
            <v>38,36</v>
          </cell>
        </row>
        <row r="4671">
          <cell r="A4671">
            <v>11580</v>
          </cell>
          <cell r="B4671" t="str">
            <v>TRILHO QUADRADO FRIZADO PARA RODIZIO (VERGALHAO MACICO), EM ALUMINIO, COM DIMENSOES DE *6 X 6* MM</v>
          </cell>
          <cell r="C4671" t="str">
            <v xml:space="preserve">M     </v>
          </cell>
          <cell r="D4671" t="str">
            <v>7,52</v>
          </cell>
        </row>
        <row r="4672">
          <cell r="A4672">
            <v>10743</v>
          </cell>
          <cell r="B4672" t="str">
            <v>TROLEY MANUAL CAPACIDADE 1 T</v>
          </cell>
          <cell r="C4672" t="str">
            <v xml:space="preserve">UN    </v>
          </cell>
          <cell r="D4672" t="str">
            <v>621,13</v>
          </cell>
        </row>
        <row r="4673">
          <cell r="A4673">
            <v>39848</v>
          </cell>
          <cell r="B4673" t="str">
            <v>TUBO / MANGUEIRA PRETA EM POLIETILENO, LINHA PESADA OU REFORCADA, TIPO ESPAGUETE, PARA INJECAO DE CALDA DE CIMENTO, D = 1/2", ESPESSURA 1,5 MM</v>
          </cell>
          <cell r="C4673" t="str">
            <v xml:space="preserve">M     </v>
          </cell>
          <cell r="D4673" t="str">
            <v>1,42</v>
          </cell>
        </row>
        <row r="4674">
          <cell r="A4674">
            <v>20999</v>
          </cell>
          <cell r="B4674" t="str">
            <v>TUBO ACO CARBONO COM COSTURA, NBR 5580, CLASSE L, DN = 15 MM, E = 2,25 MM, 1,06 KG/M</v>
          </cell>
          <cell r="C4674" t="str">
            <v xml:space="preserve">M     </v>
          </cell>
          <cell r="D4674" t="str">
            <v>14,85</v>
          </cell>
        </row>
        <row r="4675">
          <cell r="A4675">
            <v>21001</v>
          </cell>
          <cell r="B4675" t="str">
            <v>TUBO ACO CARBONO COM COSTURA, NBR 5580, CLASSE L, DN = 25 MM, E = 2,65 MM, 2,02 KG/M</v>
          </cell>
          <cell r="C4675" t="str">
            <v xml:space="preserve">M     </v>
          </cell>
          <cell r="D4675" t="str">
            <v>27,72</v>
          </cell>
        </row>
        <row r="4676">
          <cell r="A4676">
            <v>21003</v>
          </cell>
          <cell r="B4676" t="str">
            <v>TUBO ACO CARBONO COM COSTURA, NBR 5580, CLASSE L, DN = 40 MM, E = 3,0 MM, 3,34 KG/M</v>
          </cell>
          <cell r="C4676" t="str">
            <v xml:space="preserve">M     </v>
          </cell>
          <cell r="D4676" t="str">
            <v>45,55</v>
          </cell>
        </row>
        <row r="4677">
          <cell r="A4677">
            <v>21006</v>
          </cell>
          <cell r="B4677" t="str">
            <v>TUBO ACO CARBONO COM COSTURA, NBR 5580, CLASSE L, DN = 80 MM, E = 3,35 MM, 7,07 KG/M</v>
          </cell>
          <cell r="C4677" t="str">
            <v xml:space="preserve">M     </v>
          </cell>
          <cell r="D4677" t="str">
            <v>96,67</v>
          </cell>
        </row>
        <row r="4678">
          <cell r="A4678">
            <v>21019</v>
          </cell>
          <cell r="B4678" t="str">
            <v>TUBO ACO CARBONO COM COSTURA, NBR 5580, CLASSE M, DN = 25 MM, E = 3,35 MM, *2,50* KG//M</v>
          </cell>
          <cell r="C4678" t="str">
            <v xml:space="preserve">M     </v>
          </cell>
          <cell r="D4678" t="str">
            <v>33,60</v>
          </cell>
        </row>
        <row r="4679">
          <cell r="A4679">
            <v>21021</v>
          </cell>
          <cell r="B4679" t="str">
            <v>TUBO ACO CARBONO COM COSTURA, NBR 5580, CLASSE M, DN = 40 MM, E = 3,35 MM, *3,71* KG//M</v>
          </cell>
          <cell r="C4679" t="str">
            <v xml:space="preserve">M     </v>
          </cell>
          <cell r="D4679" t="str">
            <v>53,12</v>
          </cell>
        </row>
        <row r="4680">
          <cell r="A4680">
            <v>21024</v>
          </cell>
          <cell r="B4680" t="str">
            <v>TUBO ACO CARBONO COM COSTURA, NBR 5580, CLASSE M, DN = 80 MM, E = 4,05 MM, *8,47* KG/M</v>
          </cell>
          <cell r="C4680" t="str">
            <v xml:space="preserve">M     </v>
          </cell>
          <cell r="D4680" t="str">
            <v>113,81</v>
          </cell>
        </row>
        <row r="4681">
          <cell r="A4681">
            <v>40624</v>
          </cell>
          <cell r="B4681" t="str">
            <v>TUBO ACO CARBONO SEM COSTURA 1 1/2", E= *3,68 MM, SCHEDULE 40, 4,05 KG/M</v>
          </cell>
          <cell r="C4681" t="str">
            <v xml:space="preserve">M     </v>
          </cell>
          <cell r="D4681" t="str">
            <v>72,48</v>
          </cell>
        </row>
        <row r="4682">
          <cell r="A4682">
            <v>42575</v>
          </cell>
          <cell r="B4682" t="str">
            <v>TUBO ACO CARBONO SEM COSTURA 1 1/4", E= *3,56 MM, SCHEDULE 40, *3,38* KG/M</v>
          </cell>
          <cell r="C4682" t="str">
            <v xml:space="preserve">M     </v>
          </cell>
          <cell r="D4682" t="str">
            <v>66,51</v>
          </cell>
        </row>
        <row r="4683">
          <cell r="A4683">
            <v>13127</v>
          </cell>
          <cell r="B4683" t="str">
            <v>TUBO ACO CARBONO SEM COSTURA 1/2", E= *2,77 MM, SCHEDULE 40, *1,27 KG/M</v>
          </cell>
          <cell r="C4683" t="str">
            <v xml:space="preserve">M     </v>
          </cell>
          <cell r="D4683" t="str">
            <v>32,33</v>
          </cell>
        </row>
        <row r="4684">
          <cell r="A4684">
            <v>13137</v>
          </cell>
          <cell r="B4684" t="str">
            <v>TUBO ACO CARBONO SEM COSTURA 1/2", E= *3,73 MM, SCHEDULE 80, *1,62 KG/M</v>
          </cell>
          <cell r="C4684" t="str">
            <v xml:space="preserve">M     </v>
          </cell>
          <cell r="D4684" t="str">
            <v>42,90</v>
          </cell>
        </row>
        <row r="4685">
          <cell r="A4685">
            <v>42574</v>
          </cell>
          <cell r="B4685" t="str">
            <v>TUBO ACO CARBONO SEM COSTURA 1", E= *3,38 MM, SCHEDULE 40, *2,50* KG/M</v>
          </cell>
          <cell r="C4685" t="str">
            <v xml:space="preserve">M     </v>
          </cell>
          <cell r="D4685" t="str">
            <v>49,63</v>
          </cell>
        </row>
        <row r="4686">
          <cell r="A4686">
            <v>20989</v>
          </cell>
          <cell r="B4686" t="str">
            <v>TUBO ACO CARBONO SEM COSTURA 14", E= *11,13 MM, SCHEDULE 40, *94,55 KG/M</v>
          </cell>
          <cell r="C4686" t="str">
            <v xml:space="preserve">M     </v>
          </cell>
          <cell r="D4686" t="str">
            <v>1.536,90</v>
          </cell>
        </row>
        <row r="4687">
          <cell r="A4687">
            <v>21147</v>
          </cell>
          <cell r="B4687" t="str">
            <v>TUBO ACO CARBONO SEM COSTURA 2 1/2", E = 5,16 MM, SCHEDULE 40 (8,62 KG/M)</v>
          </cell>
          <cell r="C4687" t="str">
            <v xml:space="preserve">M     </v>
          </cell>
          <cell r="D4687" t="str">
            <v>144,10</v>
          </cell>
        </row>
        <row r="4688">
          <cell r="A4688">
            <v>21148</v>
          </cell>
          <cell r="B4688" t="str">
            <v>TUBO ACO CARBONO SEM COSTURA 2", E= *3,91* MM, SCHEDULE 40, *5,43* KG/M</v>
          </cell>
          <cell r="C4688" t="str">
            <v xml:space="preserve">M     </v>
          </cell>
          <cell r="D4688" t="str">
            <v>88,94</v>
          </cell>
        </row>
        <row r="4689">
          <cell r="A4689">
            <v>20984</v>
          </cell>
          <cell r="B4689" t="str">
            <v>TUBO ACO CARBONO SEM COSTURA 20", E= *12,70 MM, SCHEDULE 30, *154,97 KG/M</v>
          </cell>
          <cell r="C4689" t="str">
            <v xml:space="preserve">M     </v>
          </cell>
          <cell r="D4689" t="str">
            <v>2.949,02</v>
          </cell>
        </row>
        <row r="4690">
          <cell r="A4690">
            <v>13042</v>
          </cell>
          <cell r="B4690" t="str">
            <v>TUBO ACO CARBONO SEM COSTURA 20", E= *6,35 MM,  SCHEDULE 10, *78,46 KG/M</v>
          </cell>
          <cell r="C4690" t="str">
            <v xml:space="preserve">M     </v>
          </cell>
          <cell r="D4690" t="str">
            <v>1.634,19</v>
          </cell>
        </row>
        <row r="4691">
          <cell r="A4691">
            <v>21150</v>
          </cell>
          <cell r="B4691" t="str">
            <v>TUBO ACO CARBONO SEM COSTURA 3/4", E= *2,87 MM, SCHEDULE 40, *1,69 KG/M</v>
          </cell>
          <cell r="C4691" t="str">
            <v xml:space="preserve">M     </v>
          </cell>
          <cell r="D4691" t="str">
            <v>44,10</v>
          </cell>
        </row>
        <row r="4692">
          <cell r="A4692">
            <v>13141</v>
          </cell>
          <cell r="B4692" t="str">
            <v>TUBO ACO CARBONO SEM COSTURA 3/4", E= *3,91 MM, SCHEDULE 80, *2,19 KG/M.</v>
          </cell>
          <cell r="C4692" t="str">
            <v xml:space="preserve">M     </v>
          </cell>
          <cell r="D4692" t="str">
            <v>55,56</v>
          </cell>
        </row>
        <row r="4693">
          <cell r="A4693">
            <v>42576</v>
          </cell>
          <cell r="B4693" t="str">
            <v>TUBO ACO CARBONO SEM COSTURA 3", E= *5,49 MM, SCHEDULE 40, *11,28* KG/M</v>
          </cell>
          <cell r="C4693" t="str">
            <v xml:space="preserve">M     </v>
          </cell>
          <cell r="D4693" t="str">
            <v>181,42</v>
          </cell>
        </row>
        <row r="4694">
          <cell r="A4694">
            <v>21151</v>
          </cell>
          <cell r="B4694" t="str">
            <v>TUBO ACO CARBONO SEM COSTURA 4", E= *6,02 MM, SCHEDULE 40, *16,06 KG/M</v>
          </cell>
          <cell r="C4694" t="str">
            <v xml:space="preserve">M     </v>
          </cell>
          <cell r="D4694" t="str">
            <v>263,97</v>
          </cell>
        </row>
        <row r="4695">
          <cell r="A4695">
            <v>13142</v>
          </cell>
          <cell r="B4695" t="str">
            <v>TUBO ACO CARBONO SEM COSTURA 4", E= *8,56 MM, SCHEDULE 80, *22,31 KG/M</v>
          </cell>
          <cell r="C4695" t="str">
            <v xml:space="preserve">M     </v>
          </cell>
          <cell r="D4695" t="str">
            <v>377,37</v>
          </cell>
        </row>
        <row r="4696">
          <cell r="A4696">
            <v>42577</v>
          </cell>
          <cell r="B4696" t="str">
            <v>TUBO ACO CARBONO SEM COSTURA 5", E= *6,55 MM, SCHEDULE 40, *21,75* KG/M</v>
          </cell>
          <cell r="C4696" t="str">
            <v xml:space="preserve">M     </v>
          </cell>
          <cell r="D4696" t="str">
            <v>414,08</v>
          </cell>
        </row>
        <row r="4697">
          <cell r="A4697">
            <v>20994</v>
          </cell>
          <cell r="B4697" t="str">
            <v>TUBO ACO CARBONO SEM COSTURA 6", E= *10,97 MM, SCHEDULE 80, *42,56 KG/M</v>
          </cell>
          <cell r="C4697" t="str">
            <v xml:space="preserve">M     </v>
          </cell>
          <cell r="D4697" t="str">
            <v>711,51</v>
          </cell>
        </row>
        <row r="4698">
          <cell r="A4698">
            <v>7672</v>
          </cell>
          <cell r="B4698" t="str">
            <v>TUBO ACO CARBONO SEM COSTURA 6", E= 7,11 MM,  SCHEDULE 40, *28,26 KG/M</v>
          </cell>
          <cell r="C4698" t="str">
            <v xml:space="preserve">M     </v>
          </cell>
          <cell r="D4698" t="str">
            <v>466,11</v>
          </cell>
        </row>
        <row r="4699">
          <cell r="A4699">
            <v>20995</v>
          </cell>
          <cell r="B4699" t="str">
            <v>TUBO ACO CARBONO SEM COSTURA 8", E= *12,70 MM, SCHEDULE 80, *64,64 KG/M</v>
          </cell>
          <cell r="C4699" t="str">
            <v xml:space="preserve">M     </v>
          </cell>
          <cell r="D4699" t="str">
            <v>935,05</v>
          </cell>
        </row>
        <row r="4700">
          <cell r="A4700">
            <v>7690</v>
          </cell>
          <cell r="B4700" t="str">
            <v>TUBO ACO CARBONO SEM COSTURA 8", E= *6,35 MM,  SCHEDULE 20, *33,27 KG/M</v>
          </cell>
          <cell r="C4700" t="str">
            <v xml:space="preserve">M     </v>
          </cell>
          <cell r="D4700" t="str">
            <v>540,80</v>
          </cell>
        </row>
        <row r="4701">
          <cell r="A4701">
            <v>20980</v>
          </cell>
          <cell r="B4701" t="str">
            <v>TUBO ACO CARBONO SEM COSTURA 8", E= *7,04 MM, SCHEDULE 30, *36,75 KG/M</v>
          </cell>
          <cell r="C4701" t="str">
            <v xml:space="preserve">M     </v>
          </cell>
          <cell r="D4701" t="str">
            <v>589,97</v>
          </cell>
        </row>
        <row r="4702">
          <cell r="A4702">
            <v>7661</v>
          </cell>
          <cell r="B4702" t="str">
            <v>TUBO ACO CARBONO SEM COSTURA 8", E= *8,18 MM, SCHEDULE 40, *42,55 KG/M</v>
          </cell>
          <cell r="C4702" t="str">
            <v xml:space="preserve">M     </v>
          </cell>
          <cell r="D4702" t="str">
            <v>701,81</v>
          </cell>
        </row>
        <row r="4703">
          <cell r="A4703">
            <v>21016</v>
          </cell>
          <cell r="B4703" t="str">
            <v>TUBO ACO GALVANIZADO COM COSTURA, CLASSE LEVE, DN 100 MM ( 4"),  E = 3,75 MM,  *10,55* KG/M (NBR 5580)</v>
          </cell>
          <cell r="C4703" t="str">
            <v xml:space="preserve">M     </v>
          </cell>
          <cell r="D4703" t="str">
            <v>187,69</v>
          </cell>
        </row>
        <row r="4704">
          <cell r="A4704">
            <v>21008</v>
          </cell>
          <cell r="B4704" t="str">
            <v>TUBO ACO GALVANIZADO COM COSTURA, CLASSE LEVE, DN 15 MM ( 1/2"),  E = 2,25 MM,  *1,2* KG/M (NBR 5580)</v>
          </cell>
          <cell r="C4704" t="str">
            <v xml:space="preserve">M     </v>
          </cell>
          <cell r="D4704" t="str">
            <v>21,93</v>
          </cell>
        </row>
        <row r="4705">
          <cell r="A4705">
            <v>21009</v>
          </cell>
          <cell r="B4705" t="str">
            <v>TUBO ACO GALVANIZADO COM COSTURA, CLASSE LEVE, DN 20 MM ( 3/4"),  E = 2,25 MM,  *1,3* KG/M (NBR 5580)</v>
          </cell>
          <cell r="C4705" t="str">
            <v xml:space="preserve">M     </v>
          </cell>
          <cell r="D4705" t="str">
            <v>28,55</v>
          </cell>
        </row>
        <row r="4706">
          <cell r="A4706">
            <v>21010</v>
          </cell>
          <cell r="B4706" t="str">
            <v>TUBO ACO GALVANIZADO COM COSTURA, CLASSE LEVE, DN 25 MM ( 1"),  E = 2,65 MM,  *2,11* KG/M (NBR 5580)</v>
          </cell>
          <cell r="C4706" t="str">
            <v xml:space="preserve">M     </v>
          </cell>
          <cell r="D4706" t="str">
            <v>38,33</v>
          </cell>
        </row>
        <row r="4707">
          <cell r="A4707">
            <v>21011</v>
          </cell>
          <cell r="B4707" t="str">
            <v>TUBO ACO GALVANIZADO COM COSTURA, CLASSE LEVE, DN 32 MM ( 1 1/4"),  E = 2,65 MM,  *2,71* KG/M (NBR 5580)</v>
          </cell>
          <cell r="C4707" t="str">
            <v xml:space="preserve">M     </v>
          </cell>
          <cell r="D4707" t="str">
            <v>55,86</v>
          </cell>
        </row>
        <row r="4708">
          <cell r="A4708">
            <v>21012</v>
          </cell>
          <cell r="B4708" t="str">
            <v>TUBO ACO GALVANIZADO COM COSTURA, CLASSE LEVE, DN 40 MM ( 1 1/2"),  E = 3,00 MM,  *3,48* KG/M (NBR 5580)</v>
          </cell>
          <cell r="C4708" t="str">
            <v xml:space="preserve">M     </v>
          </cell>
          <cell r="D4708" t="str">
            <v>61,73</v>
          </cell>
        </row>
        <row r="4709">
          <cell r="A4709">
            <v>21013</v>
          </cell>
          <cell r="B4709" t="str">
            <v>TUBO ACO GALVANIZADO COM COSTURA, CLASSE LEVE, DN 50 MM ( 2"),  E = 3,00 MM,  *4,40* KG/M (NBR 5580)</v>
          </cell>
          <cell r="C4709" t="str">
            <v xml:space="preserve">M     </v>
          </cell>
          <cell r="D4709" t="str">
            <v>80,56</v>
          </cell>
        </row>
        <row r="4710">
          <cell r="A4710">
            <v>21014</v>
          </cell>
          <cell r="B4710" t="str">
            <v>TUBO ACO GALVANIZADO COM COSTURA, CLASSE LEVE, DN 65 MM ( 2 1/2"),  E = 3,35 MM, * 6,23* KG/M (NBR 5580)</v>
          </cell>
          <cell r="C4710" t="str">
            <v xml:space="preserve">M     </v>
          </cell>
          <cell r="D4710" t="str">
            <v>112,72</v>
          </cell>
        </row>
        <row r="4711">
          <cell r="A4711">
            <v>21015</v>
          </cell>
          <cell r="B4711" t="str">
            <v>TUBO ACO GALVANIZADO COM COSTURA, CLASSE LEVE, DN 80 MM ( 3"),  E = 3,35 MM, *7,32* KG/M (NBR 5580)</v>
          </cell>
          <cell r="C4711" t="str">
            <v xml:space="preserve">M     </v>
          </cell>
          <cell r="D4711" t="str">
            <v>129,50</v>
          </cell>
        </row>
        <row r="4712">
          <cell r="A4712">
            <v>7697</v>
          </cell>
          <cell r="B4712" t="str">
            <v>TUBO ACO GALVANIZADO COM COSTURA, CLASSE MEDIA, DN 1.1/2", E = *3,25* MM, PESO *3,61* KG/M (NBR 5580)</v>
          </cell>
          <cell r="C4712" t="str">
            <v xml:space="preserve">M     </v>
          </cell>
          <cell r="D4712" t="str">
            <v>61,80</v>
          </cell>
        </row>
        <row r="4713">
          <cell r="A4713">
            <v>7698</v>
          </cell>
          <cell r="B4713" t="str">
            <v>TUBO ACO GALVANIZADO COM COSTURA, CLASSE MEDIA, DN 1.1/4", E = *3,25* MM, PESO *3,14* KG/M (NBR 5580)</v>
          </cell>
          <cell r="C4713" t="str">
            <v xml:space="preserve">M     </v>
          </cell>
          <cell r="D4713" t="str">
            <v>53,19</v>
          </cell>
        </row>
        <row r="4714">
          <cell r="A4714">
            <v>7691</v>
          </cell>
          <cell r="B4714" t="str">
            <v>TUBO ACO GALVANIZADO COM COSTURA, CLASSE MEDIA, DN 1/2", E = *2,65* MM, PESO *1,22* KG/M (NBR 5580)</v>
          </cell>
          <cell r="C4714" t="str">
            <v xml:space="preserve">M     </v>
          </cell>
          <cell r="D4714" t="str">
            <v>22,48</v>
          </cell>
        </row>
        <row r="4715">
          <cell r="A4715">
            <v>40626</v>
          </cell>
          <cell r="B4715" t="str">
            <v>TUBO ACO GALVANIZADO COM COSTURA, CLASSE MEDIA, DN 1", E = 3,38 MM, PESO 2,50 KG/M (NBR 5580)</v>
          </cell>
          <cell r="C4715" t="str">
            <v xml:space="preserve">M     </v>
          </cell>
          <cell r="D4715" t="str">
            <v>42,18</v>
          </cell>
        </row>
        <row r="4716">
          <cell r="A4716">
            <v>7701</v>
          </cell>
          <cell r="B4716" t="str">
            <v>TUBO ACO GALVANIZADO COM COSTURA, CLASSE MEDIA, DN 2.1/2", E = *3,65* MM, PESO *6,51* KG/M (NBR 5580)</v>
          </cell>
          <cell r="C4716" t="str">
            <v xml:space="preserve">M     </v>
          </cell>
          <cell r="D4716" t="str">
            <v>110,59</v>
          </cell>
        </row>
        <row r="4717">
          <cell r="A4717">
            <v>7696</v>
          </cell>
          <cell r="B4717" t="str">
            <v>TUBO ACO GALVANIZADO COM COSTURA, CLASSE MEDIA, DN 2", E = *3,65* MM, PESO *5,10* KG/M (NBR 5580)</v>
          </cell>
          <cell r="C4717" t="str">
            <v xml:space="preserve">M     </v>
          </cell>
          <cell r="D4717" t="str">
            <v>89,11</v>
          </cell>
        </row>
        <row r="4718">
          <cell r="A4718">
            <v>7700</v>
          </cell>
          <cell r="B4718" t="str">
            <v>TUBO ACO GALVANIZADO COM COSTURA, CLASSE MEDIA, DN 3/4", E = *2,65* MM, PESO *1,58* KG/M (NBR 5580)</v>
          </cell>
          <cell r="C4718" t="str">
            <v xml:space="preserve">M     </v>
          </cell>
          <cell r="D4718" t="str">
            <v>28,43</v>
          </cell>
        </row>
        <row r="4719">
          <cell r="A4719">
            <v>7694</v>
          </cell>
          <cell r="B4719" t="str">
            <v>TUBO ACO GALVANIZADO COM COSTURA, CLASSE MEDIA, DN 3", E = *4,05* MM, PESO *8,47* KG/M (NBR 5580)</v>
          </cell>
          <cell r="C4719" t="str">
            <v xml:space="preserve">M     </v>
          </cell>
          <cell r="D4719" t="str">
            <v>148,82</v>
          </cell>
        </row>
        <row r="4720">
          <cell r="A4720">
            <v>7693</v>
          </cell>
          <cell r="B4720" t="str">
            <v>TUBO ACO GALVANIZADO COM COSTURA, CLASSE MEDIA, DN 4", E = 4,50* MM, PESO 12,10* KG/M (NBR 5580)</v>
          </cell>
          <cell r="C4720" t="str">
            <v xml:space="preserve">M     </v>
          </cell>
          <cell r="D4720" t="str">
            <v>204,95</v>
          </cell>
        </row>
        <row r="4721">
          <cell r="A4721">
            <v>7692</v>
          </cell>
          <cell r="B4721" t="str">
            <v>TUBO ACO GALVANIZADO COM COSTURA, CLASSE MEDIA, DN 5", E = *5,40* MM, PESO *17,80* KG/M (NBR 5580)</v>
          </cell>
          <cell r="C4721" t="str">
            <v xml:space="preserve">M     </v>
          </cell>
          <cell r="D4721" t="str">
            <v>306,85</v>
          </cell>
        </row>
        <row r="4722">
          <cell r="A4722">
            <v>7695</v>
          </cell>
          <cell r="B4722" t="str">
            <v>TUBO ACO GALVANIZADO COM COSTURA, CLASSE MEDIA, DN 6", E = 4,85* MM, PESO 19,68* KG/M (NBR 5580)</v>
          </cell>
          <cell r="C4722" t="str">
            <v xml:space="preserve">M     </v>
          </cell>
          <cell r="D4722" t="str">
            <v>332,79</v>
          </cell>
        </row>
        <row r="4723">
          <cell r="A4723">
            <v>13356</v>
          </cell>
          <cell r="B4723" t="str">
            <v>TUBO ACO INDUSTRIAL DN 2" (50,8 MM) E=1,50MM, PESO= 1,8237 KG/M</v>
          </cell>
          <cell r="C4723" t="str">
            <v xml:space="preserve">M     </v>
          </cell>
          <cell r="D4723" t="str">
            <v>24,13</v>
          </cell>
        </row>
        <row r="4724">
          <cell r="A4724">
            <v>36365</v>
          </cell>
          <cell r="B4724" t="str">
            <v>TUBO COLETOR DE ESGOTO PVC, JEI, DN 100 MM (NBR  7362)</v>
          </cell>
          <cell r="C4724" t="str">
            <v xml:space="preserve">M     </v>
          </cell>
          <cell r="D4724" t="str">
            <v>35,04</v>
          </cell>
        </row>
        <row r="4725">
          <cell r="A4725">
            <v>41930</v>
          </cell>
          <cell r="B4725" t="str">
            <v>TUBO COLETOR DE ESGOTO PVC, JEI, DN 200 MM (NBR 7362)</v>
          </cell>
          <cell r="C4725" t="str">
            <v xml:space="preserve">M     </v>
          </cell>
          <cell r="D4725" t="str">
            <v>113,43</v>
          </cell>
        </row>
        <row r="4726">
          <cell r="A4726">
            <v>41931</v>
          </cell>
          <cell r="B4726" t="str">
            <v>TUBO COLETOR DE ESGOTO PVC, JEI, DN 250 MM (NBR 7362)</v>
          </cell>
          <cell r="C4726" t="str">
            <v xml:space="preserve">M     </v>
          </cell>
          <cell r="D4726" t="str">
            <v>193,42</v>
          </cell>
        </row>
        <row r="4727">
          <cell r="A4727">
            <v>41932</v>
          </cell>
          <cell r="B4727" t="str">
            <v>TUBO COLETOR DE ESGOTO PVC, JEI, DN 300 MM (NBR 7362)</v>
          </cell>
          <cell r="C4727" t="str">
            <v xml:space="preserve">M     </v>
          </cell>
          <cell r="D4727" t="str">
            <v>312,41</v>
          </cell>
        </row>
        <row r="4728">
          <cell r="A4728">
            <v>41933</v>
          </cell>
          <cell r="B4728" t="str">
            <v>TUBO COLETOR DE ESGOTO PVC, JEI, DN 350 MM (NBR 7362)</v>
          </cell>
          <cell r="C4728" t="str">
            <v xml:space="preserve">M     </v>
          </cell>
          <cell r="D4728" t="str">
            <v>386,92</v>
          </cell>
        </row>
        <row r="4729">
          <cell r="A4729">
            <v>41934</v>
          </cell>
          <cell r="B4729" t="str">
            <v>TUBO COLETOR DE ESGOTO PVC, JEI, DN 400 MM (NBR 7362)</v>
          </cell>
          <cell r="C4729" t="str">
            <v xml:space="preserve">M     </v>
          </cell>
          <cell r="D4729" t="str">
            <v>501,16</v>
          </cell>
        </row>
        <row r="4730">
          <cell r="A4730">
            <v>41936</v>
          </cell>
          <cell r="B4730" t="str">
            <v>TUBO COLETOR DE ESGOTO, PVC, JEI, DN 150 MM  (NBR 7362)</v>
          </cell>
          <cell r="C4730" t="str">
            <v xml:space="preserve">M     </v>
          </cell>
          <cell r="D4730" t="str">
            <v>75,56</v>
          </cell>
        </row>
        <row r="4731">
          <cell r="A4731">
            <v>41785</v>
          </cell>
          <cell r="B4731" t="str">
            <v>TUBO CORRUGADO PEAD, PAREDE DUPLA, INTERNA LISA, JEI, DN/DI *1000* MM, PARA SANEAMENTO</v>
          </cell>
          <cell r="C4731" t="str">
            <v xml:space="preserve">M     </v>
          </cell>
          <cell r="D4731" t="str">
            <v>1.997,77</v>
          </cell>
        </row>
        <row r="4732">
          <cell r="A4732">
            <v>41781</v>
          </cell>
          <cell r="B4732" t="str">
            <v>TUBO CORRUGADO PEAD, PAREDE DUPLA, INTERNA LISA, JEI, DN/DI *400* MM, PARA SANEAMENTO</v>
          </cell>
          <cell r="C4732" t="str">
            <v xml:space="preserve">M     </v>
          </cell>
          <cell r="D4732" t="str">
            <v>569,58</v>
          </cell>
        </row>
        <row r="4733">
          <cell r="A4733">
            <v>41783</v>
          </cell>
          <cell r="B4733" t="str">
            <v>TUBO CORRUGADO PEAD, PAREDE DUPLA, INTERNA LISA, JEI, DN/DI *800* MM, PARA SANEAMENTO</v>
          </cell>
          <cell r="C4733" t="str">
            <v xml:space="preserve">M     </v>
          </cell>
          <cell r="D4733" t="str">
            <v>1.503,03</v>
          </cell>
        </row>
        <row r="4734">
          <cell r="A4734">
            <v>41786</v>
          </cell>
          <cell r="B4734" t="str">
            <v>TUBO CORRUGADO PEAD, PAREDE DUPLA, INTERNA LISA, JEI, DN/DI 1200 MM, PARA SANEAMENTO</v>
          </cell>
          <cell r="C4734" t="str">
            <v xml:space="preserve">M     </v>
          </cell>
          <cell r="D4734" t="str">
            <v>3.135,48</v>
          </cell>
        </row>
        <row r="4735">
          <cell r="A4735">
            <v>41779</v>
          </cell>
          <cell r="B4735" t="str">
            <v>TUBO CORRUGADO PEAD, PAREDE DUPLA, INTERNA LISA, JEI, DN/DI 250 MM, PARA SANEAMENTO</v>
          </cell>
          <cell r="C4735" t="str">
            <v xml:space="preserve">M     </v>
          </cell>
          <cell r="D4735" t="str">
            <v>218,45</v>
          </cell>
        </row>
        <row r="4736">
          <cell r="A4736">
            <v>41780</v>
          </cell>
          <cell r="B4736" t="str">
            <v>TUBO CORRUGADO PEAD, PAREDE DUPLA, INTERNA LISA, JEI, DN/DI 300 MM, PARA SANEAMENTO</v>
          </cell>
          <cell r="C4736" t="str">
            <v xml:space="preserve">M     </v>
          </cell>
          <cell r="D4736" t="str">
            <v>258,37</v>
          </cell>
        </row>
        <row r="4737">
          <cell r="A4737">
            <v>41782</v>
          </cell>
          <cell r="B4737" t="str">
            <v>TUBO CORRUGADO PEAD, PAREDE DUPLA, INTERNA LISA, JEI, DN/DI 600 MM, PARA SANEAMENTO</v>
          </cell>
          <cell r="C4737" t="str">
            <v xml:space="preserve">M     </v>
          </cell>
          <cell r="D4737" t="str">
            <v>1.065,07</v>
          </cell>
        </row>
        <row r="4738">
          <cell r="A4738">
            <v>38130</v>
          </cell>
          <cell r="B4738" t="str">
            <v>TUBO CPVC SOLDAVEL, 35 MM, AGUA QUENTE PREDIAL (NBR 15884)</v>
          </cell>
          <cell r="C4738" t="str">
            <v xml:space="preserve">M     </v>
          </cell>
          <cell r="D4738" t="str">
            <v>31,71</v>
          </cell>
        </row>
        <row r="4739">
          <cell r="A4739">
            <v>21123</v>
          </cell>
          <cell r="B4739" t="str">
            <v>TUBO CPVC, SOLDAVEL, 15 MM, AGUA QUENTE PREDIAL (NBR 15884)</v>
          </cell>
          <cell r="C4739" t="str">
            <v xml:space="preserve">M     </v>
          </cell>
          <cell r="D4739" t="str">
            <v>9,00</v>
          </cell>
        </row>
        <row r="4740">
          <cell r="A4740">
            <v>21124</v>
          </cell>
          <cell r="B4740" t="str">
            <v>TUBO CPVC, SOLDAVEL, 22 MM, AGUA QUENTE PREDIAL (NBR 15884)</v>
          </cell>
          <cell r="C4740" t="str">
            <v xml:space="preserve">M     </v>
          </cell>
          <cell r="D4740" t="str">
            <v>15,96</v>
          </cell>
        </row>
        <row r="4741">
          <cell r="A4741">
            <v>21125</v>
          </cell>
          <cell r="B4741" t="str">
            <v>TUBO CPVC, SOLDAVEL, 28 MM, AGUA QUENTE PREDIAL (NBR 15884)</v>
          </cell>
          <cell r="C4741" t="str">
            <v xml:space="preserve">M     </v>
          </cell>
          <cell r="D4741" t="str">
            <v>25,61</v>
          </cell>
        </row>
        <row r="4742">
          <cell r="A4742">
            <v>38028</v>
          </cell>
          <cell r="B4742" t="str">
            <v>TUBO CPVC, SOLDAVEL, 42 MM, AGUA QUENTE PREDIAL (NBR 15884)</v>
          </cell>
          <cell r="C4742" t="str">
            <v xml:space="preserve">M     </v>
          </cell>
          <cell r="D4742" t="str">
            <v>43,46</v>
          </cell>
        </row>
        <row r="4743">
          <cell r="A4743">
            <v>38029</v>
          </cell>
          <cell r="B4743" t="str">
            <v>TUBO CPVC, SOLDAVEL, 54 MM, AGUA QUENTE PREDIAL (NBR 15884)</v>
          </cell>
          <cell r="C4743" t="str">
            <v xml:space="preserve">M     </v>
          </cell>
          <cell r="D4743" t="str">
            <v>66,25</v>
          </cell>
        </row>
        <row r="4744">
          <cell r="A4744">
            <v>38030</v>
          </cell>
          <cell r="B4744" t="str">
            <v>TUBO CPVC, SOLDAVEL, 73 MM, AGUA QUENTE PREDIAL (NBR 15884)</v>
          </cell>
          <cell r="C4744" t="str">
            <v xml:space="preserve">M     </v>
          </cell>
          <cell r="D4744" t="str">
            <v>101,76</v>
          </cell>
        </row>
        <row r="4745">
          <cell r="A4745">
            <v>38031</v>
          </cell>
          <cell r="B4745" t="str">
            <v>TUBO CPVC, SOLDAVEL, 89 MM, AGUA QUENTE PREDIAL (NBR 15884)</v>
          </cell>
          <cell r="C4745" t="str">
            <v xml:space="preserve">M     </v>
          </cell>
          <cell r="D4745" t="str">
            <v>161,26</v>
          </cell>
        </row>
        <row r="4746">
          <cell r="A4746">
            <v>39735</v>
          </cell>
          <cell r="B4746" t="str">
            <v>TUBO DE BORRACHA ELASTOMERICA FLEXIVEL, PRETA, PARA ISOLAMENTO TERMICO DE TUBULACAO, DN 1 1/8" (28 MM), E= 32 MM, COEFICIENTE DE CONDUTIVIDADE TERMICA 0,036W/mK, VAPOR DE AGUA MAIOR OU IGUAL A 10.000</v>
          </cell>
          <cell r="C4746" t="str">
            <v xml:space="preserve">M     </v>
          </cell>
          <cell r="D4746" t="str">
            <v>84,01</v>
          </cell>
        </row>
        <row r="4747">
          <cell r="A4747">
            <v>39734</v>
          </cell>
          <cell r="B4747" t="str">
            <v>TUBO DE BORRACHA ELASTOMERICA FLEXIVEL, PRETA, PARA ISOLAMENTO TERMICO DE TUBULACAO, DN 1 3/8" (35 MM), E= 32 MM, COEFICIENTE DE CONDUTIVIDADE TERMICA 0,036W/mK, VAPOR DE AGUA MAIOR OU IGUAL A 10.000</v>
          </cell>
          <cell r="C4747" t="str">
            <v xml:space="preserve">M     </v>
          </cell>
          <cell r="D4747" t="str">
            <v>99,64</v>
          </cell>
        </row>
        <row r="4748">
          <cell r="A4748">
            <v>39736</v>
          </cell>
          <cell r="B4748" t="str">
            <v>TUBO DE BORRACHA ELASTOMERICA FLEXIVEL, PRETA, PARA ISOLAMENTO TERMICO DE TUBULACAO, DN 1 5/8" (42 MM), E= 32 MM, COEFICIENTE DE CONDUTIVIDADE TERMICA 0,036W/mK, VAPOR DE AGUA MAIOR OU IGUAL A 10.000</v>
          </cell>
          <cell r="C4748" t="str">
            <v xml:space="preserve">M     </v>
          </cell>
          <cell r="D4748" t="str">
            <v>113,72</v>
          </cell>
        </row>
        <row r="4749">
          <cell r="A4749">
            <v>39737</v>
          </cell>
          <cell r="B4749" t="str">
            <v>TUBO DE BORRACHA ELASTOMERICA FLEXIVEL, PRETA, PARA ISOLAMENTO TERMICO DE TUBULACAO, DN 1/2" (12 MM), E= 19 MM, COEFICIENTE DE CONDUTIVIDADE TERMICA 0,036W/mK, VAPOR DE AGUA MAIOR OU IGUAL A 10.000</v>
          </cell>
          <cell r="C4749" t="str">
            <v xml:space="preserve">M     </v>
          </cell>
          <cell r="D4749" t="str">
            <v>15,29</v>
          </cell>
        </row>
        <row r="4750">
          <cell r="A4750">
            <v>39738</v>
          </cell>
          <cell r="B4750" t="str">
            <v>TUBO DE BORRACHA ELASTOMERICA FLEXIVEL, PRETA, PARA ISOLAMENTO TERMICO DE TUBULACAO, DN 1/4" (6 MM), E= 9 MM, COEFICIENTE DE CONDUTIVIDADE TERMICA 0,036W/mK, VAPOR DE AGUA MAIOR OU IGUAL A 10.000</v>
          </cell>
          <cell r="C4750" t="str">
            <v xml:space="preserve">M     </v>
          </cell>
          <cell r="D4750" t="str">
            <v>5,53</v>
          </cell>
        </row>
        <row r="4751">
          <cell r="A4751">
            <v>39739</v>
          </cell>
          <cell r="B4751" t="str">
            <v>TUBO DE BORRACHA ELASTOMERICA FLEXIVEL, PRETA, PARA ISOLAMENTO TERMICO DE TUBULACAO, DN 1" (25 MM), E= 32 MM, COEFICIENTE DE CONDUTIVIDADE TERMICA 0,036W/mK, VAPOR DE AGUA MAIOR OU IGUAL A 10.000</v>
          </cell>
          <cell r="C4751" t="str">
            <v xml:space="preserve">M     </v>
          </cell>
          <cell r="D4751" t="str">
            <v>78,64</v>
          </cell>
        </row>
        <row r="4752">
          <cell r="A4752">
            <v>39733</v>
          </cell>
          <cell r="B4752" t="str">
            <v>TUBO DE BORRACHA ELASTOMERICA FLEXIVEL, PRETA, PARA ISOLAMENTO TERMICO DE TUBULACAO, DN 2 1/8" (54 MM), E= 32 MM, COEFICIENTE DE CONDUTIVIDADE TERMICA 0,036W/mK, VAPOR DE AGUA MAIOR OU IGUAL A 10.000</v>
          </cell>
          <cell r="C4752" t="str">
            <v xml:space="preserve">M     </v>
          </cell>
          <cell r="D4752" t="str">
            <v>136,09</v>
          </cell>
        </row>
        <row r="4753">
          <cell r="A4753">
            <v>39854</v>
          </cell>
          <cell r="B4753" t="str">
            <v>TUBO DE BORRACHA ELASTOMERICA FLEXIVEL, PRETA, PARA ISOLAMENTO TERMICO DE TUBULACAO, DN 2 5/8" (*64* MM), E= *32* MM, COEFICIENTE DE CONDUTIVIDADE TERMICA 0,036W/MK, VAPOR DE AGUA MAIOR OU IGUAL A 10.000</v>
          </cell>
          <cell r="C4753" t="str">
            <v xml:space="preserve">M     </v>
          </cell>
          <cell r="D4753" t="str">
            <v>138,02</v>
          </cell>
        </row>
        <row r="4754">
          <cell r="A4754">
            <v>39740</v>
          </cell>
          <cell r="B4754" t="str">
            <v>TUBO DE BORRACHA ELASTOMERICA FLEXIVEL, PRETA, PARA ISOLAMENTO TERMICO DE TUBULACAO, DN 3/4" (18 MM), E= 32 MM, COEFICIENTE DE CONDUTIVIDADE TERMICA 0,036W/mK, VAPOR DE AGUA MAIOR OU IGUAL A 10.000</v>
          </cell>
          <cell r="C4754" t="str">
            <v xml:space="preserve">M     </v>
          </cell>
          <cell r="D4754" t="str">
            <v>75,52</v>
          </cell>
        </row>
        <row r="4755">
          <cell r="A4755">
            <v>39741</v>
          </cell>
          <cell r="B4755" t="str">
            <v>TUBO DE BORRACHA ELASTOMERICA FLEXIVEL, PRETA, PARA ISOLAMENTO TERMICO DE TUBULACAO, DN 3/8" (10 MM), E= 19 MM, COEFICIENTE DE CONDUTIVIDADE TERMICA 0,036W/mK, VAPOR DE AGUA MAIOR OU IGUAL A 10.000</v>
          </cell>
          <cell r="C4755" t="str">
            <v xml:space="preserve">M     </v>
          </cell>
          <cell r="D4755" t="str">
            <v>13,91</v>
          </cell>
        </row>
        <row r="4756">
          <cell r="A4756">
            <v>39853</v>
          </cell>
          <cell r="B4756" t="str">
            <v>TUBO DE BORRACHA ELASTOMERICA FLEXIVEL, PRETA, PARA ISOLAMENTO TERMICO DE TUBULACAO, DN 5/8" (15 MM), E= 19 MM, COEFICIENTE DE CONDUTIVIDADE TERMICA 0,036W/MK, VAPOR DE AGUA MAIOR OU IGUAL A 10.000</v>
          </cell>
          <cell r="C4756" t="str">
            <v xml:space="preserve">M     </v>
          </cell>
          <cell r="D4756" t="str">
            <v>18,28</v>
          </cell>
        </row>
        <row r="4757">
          <cell r="A4757">
            <v>39742</v>
          </cell>
          <cell r="B4757" t="str">
            <v>TUBO DE BORRACHA ELASTOMERICA FLEXIVEL, PRETA, PARA ISOLAMENTO TERMICO DE TUBULACAO, DN 7/8" (22 MM), E= 32 MM, COEFICIENTE DE CONDUTIVIDADE TERMICA 0,036W/mK, VAPOR DE AGUA MAIOR OU IGUAL A 10.000</v>
          </cell>
          <cell r="C4757" t="str">
            <v xml:space="preserve">M     </v>
          </cell>
          <cell r="D4757" t="str">
            <v>60,70</v>
          </cell>
        </row>
        <row r="4758">
          <cell r="A4758">
            <v>39749</v>
          </cell>
          <cell r="B4758" t="str">
            <v>TUBO DE COBRE CLASSE "A", DN = 1 " (28 MM), PARA INSTALACOES DE MEDIA PRESSAO PARA GASES COMBUSTIVEIS E MEDICINAIS</v>
          </cell>
          <cell r="C4758" t="str">
            <v xml:space="preserve">M     </v>
          </cell>
          <cell r="D4758" t="str">
            <v>87,00</v>
          </cell>
        </row>
        <row r="4759">
          <cell r="A4759">
            <v>39751</v>
          </cell>
          <cell r="B4759" t="str">
            <v>TUBO DE COBRE CLASSE "A", DN = 1 1/2 " (42 MM), PARA INSTALACOES DE MEDIA PRESSAO PARA GASES COMBUSTIVEIS E MEDICINAIS</v>
          </cell>
          <cell r="C4759" t="str">
            <v xml:space="preserve">M     </v>
          </cell>
          <cell r="D4759" t="str">
            <v>158,09</v>
          </cell>
        </row>
        <row r="4760">
          <cell r="A4760">
            <v>39750</v>
          </cell>
          <cell r="B4760" t="str">
            <v>TUBO DE COBRE CLASSE "A", DN = 1 1/4 " (35 MM), PARA INSTALACOES DE MEDIA PRESSAO PARA GASES COMBUSTIVEIS E MEDICINAIS</v>
          </cell>
          <cell r="C4760" t="str">
            <v xml:space="preserve">M     </v>
          </cell>
          <cell r="D4760" t="str">
            <v>131,40</v>
          </cell>
        </row>
        <row r="4761">
          <cell r="A4761">
            <v>39747</v>
          </cell>
          <cell r="B4761" t="str">
            <v>TUBO DE COBRE CLASSE "A", DN = 1/2 " (15 MM), PARA INSTALACOES DE MEDIA PRESSAO PARA GASES COMBUSTIVEIS E MEDICINAIS</v>
          </cell>
          <cell r="C4761" t="str">
            <v xml:space="preserve">M     </v>
          </cell>
          <cell r="D4761" t="str">
            <v>42,27</v>
          </cell>
        </row>
        <row r="4762">
          <cell r="A4762">
            <v>39753</v>
          </cell>
          <cell r="B4762" t="str">
            <v>TUBO DE COBRE CLASSE "A", DN = 2 1/2 " (66 MM), PARA INSTALACOES DE MEDIA PRESSAO PARA GASES COMBUSTIVEIS E MEDICINAIS</v>
          </cell>
          <cell r="C4762" t="str">
            <v xml:space="preserve">M     </v>
          </cell>
          <cell r="D4762" t="str">
            <v>291,01</v>
          </cell>
        </row>
        <row r="4763">
          <cell r="A4763">
            <v>39754</v>
          </cell>
          <cell r="B4763" t="str">
            <v>TUBO DE COBRE CLASSE "A", DN = 3 " (79 MM), PARA INSTALACOES DE MEDIA PRESSAO PARA GASES COMBUSTIVEIS E MEDICINAIS</v>
          </cell>
          <cell r="C4763" t="str">
            <v xml:space="preserve">M     </v>
          </cell>
          <cell r="D4763" t="str">
            <v>428,74</v>
          </cell>
        </row>
        <row r="4764">
          <cell r="A4764">
            <v>39748</v>
          </cell>
          <cell r="B4764" t="str">
            <v>TUBO DE COBRE CLASSE "A", DN = 3/4 " (22 MM), PARA INSTALACOES DE MEDIA PRESSAO PARA GASES COMBUSTIVEIS E MEDICINAIS</v>
          </cell>
          <cell r="C4764" t="str">
            <v xml:space="preserve">M     </v>
          </cell>
          <cell r="D4764" t="str">
            <v>68,39</v>
          </cell>
        </row>
        <row r="4765">
          <cell r="A4765">
            <v>39755</v>
          </cell>
          <cell r="B4765" t="str">
            <v>TUBO DE COBRE CLASSE "A", DN = 4 " (104 MM), PARA INSTALACOES DE MEDIA PRESSAO PARA GASES COMBUSTIVEIS E MEDICINAIS</v>
          </cell>
          <cell r="C4765" t="str">
            <v xml:space="preserve">M     </v>
          </cell>
          <cell r="D4765" t="str">
            <v>650,07</v>
          </cell>
        </row>
        <row r="4766">
          <cell r="A4766">
            <v>12742</v>
          </cell>
          <cell r="B4766" t="str">
            <v>TUBO DE COBRE CLASSE "E", DN = 104 MM, PARA INSTALACAO HIDRAULICA PREDIAL</v>
          </cell>
          <cell r="C4766" t="str">
            <v xml:space="preserve">M     </v>
          </cell>
          <cell r="D4766" t="str">
            <v>514,74</v>
          </cell>
        </row>
        <row r="4767">
          <cell r="A4767">
            <v>12713</v>
          </cell>
          <cell r="B4767" t="str">
            <v>TUBO DE COBRE CLASSE "E", DN = 15 MM, PARA INSTALACAO HIDRAULICA PREDIAL</v>
          </cell>
          <cell r="C4767" t="str">
            <v xml:space="preserve">M     </v>
          </cell>
          <cell r="D4767" t="str">
            <v>27,30</v>
          </cell>
        </row>
        <row r="4768">
          <cell r="A4768">
            <v>12743</v>
          </cell>
          <cell r="B4768" t="str">
            <v>TUBO DE COBRE CLASSE "E", DN = 22 MM, PARA INSTALACAO HIDRAULICA PREDIAL</v>
          </cell>
          <cell r="C4768" t="str">
            <v xml:space="preserve">M     </v>
          </cell>
          <cell r="D4768" t="str">
            <v>46,96</v>
          </cell>
        </row>
        <row r="4769">
          <cell r="A4769">
            <v>12744</v>
          </cell>
          <cell r="B4769" t="str">
            <v>TUBO DE COBRE CLASSE "E", DN = 28 MM, PARA INSTALACAO HIDRAULICA PREDIAL</v>
          </cell>
          <cell r="C4769" t="str">
            <v xml:space="preserve">M     </v>
          </cell>
          <cell r="D4769" t="str">
            <v>59,60</v>
          </cell>
        </row>
        <row r="4770">
          <cell r="A4770">
            <v>12745</v>
          </cell>
          <cell r="B4770" t="str">
            <v>TUBO DE COBRE CLASSE "E", DN = 35 MM, PARA INSTALACAO HIDRAULICA PREDIAL</v>
          </cell>
          <cell r="C4770" t="str">
            <v xml:space="preserve">M     </v>
          </cell>
          <cell r="D4770" t="str">
            <v>86,55</v>
          </cell>
        </row>
        <row r="4771">
          <cell r="A4771">
            <v>12746</v>
          </cell>
          <cell r="B4771" t="str">
            <v>TUBO DE COBRE CLASSE "E", DN = 42 MM, PARA INSTALACAO HIDRAULICA PREDIAL</v>
          </cell>
          <cell r="C4771" t="str">
            <v xml:space="preserve">M     </v>
          </cell>
          <cell r="D4771" t="str">
            <v>116,88</v>
          </cell>
        </row>
        <row r="4772">
          <cell r="A4772">
            <v>12747</v>
          </cell>
          <cell r="B4772" t="str">
            <v>TUBO DE COBRE CLASSE "E", DN = 54 MM, PARA INSTALACAO HIDRAULICA PREDIAL</v>
          </cell>
          <cell r="C4772" t="str">
            <v xml:space="preserve">M     </v>
          </cell>
          <cell r="D4772" t="str">
            <v>169,50</v>
          </cell>
        </row>
        <row r="4773">
          <cell r="A4773">
            <v>12748</v>
          </cell>
          <cell r="B4773" t="str">
            <v>TUBO DE COBRE CLASSE "E", DN = 66 MM, PARA INSTALACAO HIDRAULICA PREDIAL</v>
          </cell>
          <cell r="C4773" t="str">
            <v xml:space="preserve">M     </v>
          </cell>
          <cell r="D4773" t="str">
            <v>238,79</v>
          </cell>
        </row>
        <row r="4774">
          <cell r="A4774">
            <v>12749</v>
          </cell>
          <cell r="B4774" t="str">
            <v>TUBO DE COBRE CLASSE "E", DN = 79 MM, PARA INSTALACAO HIDRAULICA PREDIAL</v>
          </cell>
          <cell r="C4774" t="str">
            <v xml:space="preserve">M     </v>
          </cell>
          <cell r="D4774" t="str">
            <v>349,08</v>
          </cell>
        </row>
        <row r="4775">
          <cell r="A4775">
            <v>39726</v>
          </cell>
          <cell r="B4775" t="str">
            <v>TUBO DE COBRE CLASSE "I", DN = 1 " (28 MM), PARA INSTALACOES INDUSTRIAIS DE ALTA PRESSAO E VAPOR</v>
          </cell>
          <cell r="C4775" t="str">
            <v xml:space="preserve">M     </v>
          </cell>
          <cell r="D4775" t="str">
            <v>114,66</v>
          </cell>
        </row>
        <row r="4776">
          <cell r="A4776">
            <v>39728</v>
          </cell>
          <cell r="B4776" t="str">
            <v>TUBO DE COBRE CLASSE "I", DN = 1 1/2 " (42 MM), PARA INSTALACOES INDUSTRIAIS DE ALTA PRESSAO E VAPOR</v>
          </cell>
          <cell r="C4776" t="str">
            <v xml:space="preserve">M     </v>
          </cell>
          <cell r="D4776" t="str">
            <v>201,51</v>
          </cell>
        </row>
        <row r="4777">
          <cell r="A4777">
            <v>39727</v>
          </cell>
          <cell r="B4777" t="str">
            <v>TUBO DE COBRE CLASSE "I", DN = 1 1/4 " (35 MM), PARA INSTALACOES INDUSTRIAIS DE ALTA PRESSAO E VAPOR</v>
          </cell>
          <cell r="C4777" t="str">
            <v xml:space="preserve">M     </v>
          </cell>
          <cell r="D4777" t="str">
            <v>165,83</v>
          </cell>
        </row>
        <row r="4778">
          <cell r="A4778">
            <v>39724</v>
          </cell>
          <cell r="B4778" t="str">
            <v>TUBO DE COBRE CLASSE "I", DN = 1/2 " (15 MM), PARA INSTALACOES INDUSTRIAIS DE ALTA PRESSAO E VAPOR</v>
          </cell>
          <cell r="C4778" t="str">
            <v xml:space="preserve">M     </v>
          </cell>
          <cell r="D4778" t="str">
            <v>50,77</v>
          </cell>
        </row>
        <row r="4779">
          <cell r="A4779">
            <v>39729</v>
          </cell>
          <cell r="B4779" t="str">
            <v>TUBO DE COBRE CLASSE "I", DN = 2 " (54 MM), PARA INSTALACOES INDUSTRIAIS DE ALTA PRESSAO E VAPOR</v>
          </cell>
          <cell r="C4779" t="str">
            <v xml:space="preserve">M     </v>
          </cell>
          <cell r="D4779" t="str">
            <v>279,06</v>
          </cell>
        </row>
        <row r="4780">
          <cell r="A4780">
            <v>39730</v>
          </cell>
          <cell r="B4780" t="str">
            <v>TUBO DE COBRE CLASSE "I", DN = 2 1/2 " (66 MM), PARA INSTALACOES INDUSTRIAIS DE ALTA PRESSAO E VAPOR</v>
          </cell>
          <cell r="C4780" t="str">
            <v xml:space="preserve">M     </v>
          </cell>
          <cell r="D4780" t="str">
            <v>362,07</v>
          </cell>
        </row>
        <row r="4781">
          <cell r="A4781">
            <v>39731</v>
          </cell>
          <cell r="B4781" t="str">
            <v>TUBO DE COBRE CLASSE "I", DN = 3 " (79 MM), PARA INSTALACOES INDUSTRIAIS DE ALTA PRESSAO E VAPOR</v>
          </cell>
          <cell r="C4781" t="str">
            <v xml:space="preserve">M     </v>
          </cell>
          <cell r="D4781" t="str">
            <v>536,25</v>
          </cell>
        </row>
        <row r="4782">
          <cell r="A4782">
            <v>39725</v>
          </cell>
          <cell r="B4782" t="str">
            <v>TUBO DE COBRE CLASSE "I", DN = 3/4 " (22 MM), PARA INSTALACOES INDUSTRIAIS DE ALTA PRESSAO E VAPOR</v>
          </cell>
          <cell r="C4782" t="str">
            <v xml:space="preserve">M     </v>
          </cell>
          <cell r="D4782" t="str">
            <v>82,76</v>
          </cell>
        </row>
        <row r="4783">
          <cell r="A4783">
            <v>39732</v>
          </cell>
          <cell r="B4783" t="str">
            <v>TUBO DE COBRE CLASSE "I", DN = 4" (104 MM), PARA INSTALACOES INDUSTRIAIS DE ALTA PRESSAO E VAPOR</v>
          </cell>
          <cell r="C4783" t="str">
            <v xml:space="preserve">M     </v>
          </cell>
          <cell r="D4783" t="str">
            <v>789,33</v>
          </cell>
        </row>
        <row r="4784">
          <cell r="A4784">
            <v>39660</v>
          </cell>
          <cell r="B4784" t="str">
            <v>TUBO DE COBRE FLEXIVEL, D = 1/2 ", E = 0,79 MM, PARA AR-CONDICIONADO/ INSTALACOES GAS RESIDENCIAIS E COMERCIAIS</v>
          </cell>
          <cell r="C4784" t="str">
            <v xml:space="preserve">M     </v>
          </cell>
          <cell r="D4784" t="str">
            <v>35,97</v>
          </cell>
        </row>
        <row r="4785">
          <cell r="A4785">
            <v>39662</v>
          </cell>
          <cell r="B4785" t="str">
            <v>TUBO DE COBRE FLEXIVEL, D = 1/4 ", E = 0,79 MM, PARA AR-CONDICIONADO/ INSTALACOES GAS RESIDENCIAIS E COMERCIAIS</v>
          </cell>
          <cell r="C4785" t="str">
            <v xml:space="preserve">M     </v>
          </cell>
          <cell r="D4785" t="str">
            <v>17,24</v>
          </cell>
        </row>
        <row r="4786">
          <cell r="A4786">
            <v>39661</v>
          </cell>
          <cell r="B4786" t="str">
            <v>TUBO DE COBRE FLEXIVEL, D = 3/16 ", E = 0,79 MM, PARA AR-CONDICIONADO/ INSTALACOES GAS RESIDENCIAIS E COMERCIAIS</v>
          </cell>
          <cell r="C4786" t="str">
            <v xml:space="preserve">M     </v>
          </cell>
          <cell r="D4786" t="str">
            <v>11,75</v>
          </cell>
        </row>
        <row r="4787">
          <cell r="A4787">
            <v>39666</v>
          </cell>
          <cell r="B4787" t="str">
            <v>TUBO DE COBRE FLEXIVEL, D = 3/4 ", E = 0,79 MM, PARA AR-CONDICIONADO/ INSTALACOES GAS RESIDENCIAIS E COMERCIAIS</v>
          </cell>
          <cell r="C4787" t="str">
            <v xml:space="preserve">M     </v>
          </cell>
          <cell r="D4787" t="str">
            <v>54,11</v>
          </cell>
        </row>
        <row r="4788">
          <cell r="A4788">
            <v>39664</v>
          </cell>
          <cell r="B4788" t="str">
            <v>TUBO DE COBRE FLEXIVEL, D = 3/8 ", E = 0,79 MM, PARA AR-CONDICIONADO/ INSTALACOES GAS RESIDENCIAIS E COMERCIAIS</v>
          </cell>
          <cell r="C4788" t="str">
            <v xml:space="preserve">M     </v>
          </cell>
          <cell r="D4788" t="str">
            <v>26,52</v>
          </cell>
        </row>
        <row r="4789">
          <cell r="A4789">
            <v>39663</v>
          </cell>
          <cell r="B4789" t="str">
            <v>TUBO DE COBRE FLEXIVEL, D = 5/16 ", E = 0,79 MM, PARA AR-CONDICIONADO/ INSTALACOES GAS RESIDENCIAIS E COMERCIAIS</v>
          </cell>
          <cell r="C4789" t="str">
            <v xml:space="preserve">M     </v>
          </cell>
          <cell r="D4789" t="str">
            <v>21,20</v>
          </cell>
        </row>
        <row r="4790">
          <cell r="A4790">
            <v>39665</v>
          </cell>
          <cell r="B4790" t="str">
            <v>TUBO DE COBRE FLEXIVEL, D = 5/8 ", E = 0,79 MM, PARA AR-CONDICIONADO/ INSTALACOES GAS RESIDENCIAIS E COMERCIAIS</v>
          </cell>
          <cell r="C4790" t="str">
            <v xml:space="preserve">M     </v>
          </cell>
          <cell r="D4790" t="str">
            <v>44,74</v>
          </cell>
        </row>
        <row r="4791">
          <cell r="A4791">
            <v>39752</v>
          </cell>
          <cell r="B4791" t="str">
            <v>TUBO DE COBRE, CLASSE "A", DN = 2" (54 MM), PARA INSTALACOES DE MEDIA PRESSAO PARA GASES COMBUSTIVEIS E MEDICINAIS</v>
          </cell>
          <cell r="C4791" t="str">
            <v xml:space="preserve">M     </v>
          </cell>
          <cell r="D4791" t="str">
            <v>224,95</v>
          </cell>
        </row>
        <row r="4792">
          <cell r="A4792">
            <v>7725</v>
          </cell>
          <cell r="B4792" t="str">
            <v>TUBO DE CONCRETO ARMADO PARA AGUAS PLUVIAIS, CLASSE PA-1, COM ENCAIXE PONTA E BOLSA, DIAMETRO NOMINAL DE = 600 MM</v>
          </cell>
          <cell r="C4792" t="str">
            <v xml:space="preserve">M     </v>
          </cell>
          <cell r="D4792" t="str">
            <v>117,50</v>
          </cell>
        </row>
        <row r="4793">
          <cell r="A4793">
            <v>7753</v>
          </cell>
          <cell r="B4793" t="str">
            <v>TUBO DE CONCRETO ARMADO PARA AGUAS PLUVIAIS, CLASSE PA-1, COM ENCAIXE PONTA E BOLSA, DIAMETRO NOMINAL DE 1000 MM</v>
          </cell>
          <cell r="C4793" t="str">
            <v xml:space="preserve">M     </v>
          </cell>
          <cell r="D4793" t="str">
            <v>229,07</v>
          </cell>
        </row>
        <row r="4794">
          <cell r="A4794">
            <v>13256</v>
          </cell>
          <cell r="B4794" t="str">
            <v>TUBO DE CONCRETO ARMADO PARA AGUAS PLUVIAIS, CLASSE PA-1, COM ENCAIXE PONTA E BOLSA, DIAMETRO NOMINAL DE 1100 MM</v>
          </cell>
          <cell r="C4794" t="str">
            <v xml:space="preserve">M     </v>
          </cell>
          <cell r="D4794" t="str">
            <v>320,90</v>
          </cell>
        </row>
        <row r="4795">
          <cell r="A4795">
            <v>7757</v>
          </cell>
          <cell r="B4795" t="str">
            <v>TUBO DE CONCRETO ARMADO PARA AGUAS PLUVIAIS, CLASSE PA-1, COM ENCAIXE PONTA E BOLSA, DIAMETRO NOMINAL DE 1200 MM</v>
          </cell>
          <cell r="C4795" t="str">
            <v xml:space="preserve">M     </v>
          </cell>
          <cell r="D4795" t="str">
            <v>342,13</v>
          </cell>
        </row>
        <row r="4796">
          <cell r="A4796">
            <v>7758</v>
          </cell>
          <cell r="B4796" t="str">
            <v>TUBO DE CONCRETO ARMADO PARA AGUAS PLUVIAIS, CLASSE PA-1, COM ENCAIXE PONTA E BOLSA, DIAMETRO NOMINAL DE 1500 MM</v>
          </cell>
          <cell r="C4796" t="str">
            <v xml:space="preserve">M     </v>
          </cell>
          <cell r="D4796" t="str">
            <v>495,67</v>
          </cell>
        </row>
        <row r="4797">
          <cell r="A4797">
            <v>7759</v>
          </cell>
          <cell r="B4797" t="str">
            <v>TUBO DE CONCRETO ARMADO PARA AGUAS PLUVIAIS, CLASSE PA-1, COM ENCAIXE PONTA E BOLSA, DIAMETRO NOMINAL DE 2000 MM</v>
          </cell>
          <cell r="C4797" t="str">
            <v xml:space="preserve">M     </v>
          </cell>
          <cell r="D4797" t="str">
            <v>1.373,50</v>
          </cell>
        </row>
        <row r="4798">
          <cell r="A4798">
            <v>40334</v>
          </cell>
          <cell r="B4798" t="str">
            <v>TUBO DE CONCRETO ARMADO PARA AGUAS PLUVIAIS, CLASSE PA-1, COM ENCAIXE PONTA E BOLSA, DIAMETRO NOMINAL DE 300 MM</v>
          </cell>
          <cell r="C4798" t="str">
            <v xml:space="preserve">M     </v>
          </cell>
          <cell r="D4798" t="str">
            <v>53,81</v>
          </cell>
        </row>
        <row r="4799">
          <cell r="A4799">
            <v>7745</v>
          </cell>
          <cell r="B4799" t="str">
            <v>TUBO DE CONCRETO ARMADO PARA AGUAS PLUVIAIS, CLASSE PA-1, COM ENCAIXE PONTA E BOLSA, DIAMETRO NOMINAL DE 400 MM</v>
          </cell>
          <cell r="C4799" t="str">
            <v xml:space="preserve">M     </v>
          </cell>
          <cell r="D4799" t="str">
            <v>60,72</v>
          </cell>
        </row>
        <row r="4800">
          <cell r="A4800">
            <v>7714</v>
          </cell>
          <cell r="B4800" t="str">
            <v>TUBO DE CONCRETO ARMADO PARA AGUAS PLUVIAIS, CLASSE PA-1, COM ENCAIXE PONTA E BOLSA, DIAMETRO NOMINAL DE 500 MM</v>
          </cell>
          <cell r="C4800" t="str">
            <v xml:space="preserve">M     </v>
          </cell>
          <cell r="D4800" t="str">
            <v>72,57</v>
          </cell>
        </row>
        <row r="4801">
          <cell r="A4801">
            <v>7742</v>
          </cell>
          <cell r="B4801" t="str">
            <v>TUBO DE CONCRETO ARMADO PARA AGUAS PLUVIAIS, CLASSE PA-1, COM ENCAIXE PONTA E BOLSA, DIAMETRO NOMINAL DE 700 MM</v>
          </cell>
          <cell r="C4801" t="str">
            <v xml:space="preserve">M     </v>
          </cell>
          <cell r="D4801" t="str">
            <v>160,15</v>
          </cell>
        </row>
        <row r="4802">
          <cell r="A4802">
            <v>7750</v>
          </cell>
          <cell r="B4802" t="str">
            <v>TUBO DE CONCRETO ARMADO PARA AGUAS PLUVIAIS, CLASSE PA-1, COM ENCAIXE PONTA E BOLSA, DIAMETRO NOMINAL DE 800 MM</v>
          </cell>
          <cell r="C4802" t="str">
            <v xml:space="preserve">M     </v>
          </cell>
          <cell r="D4802" t="str">
            <v>195,50</v>
          </cell>
        </row>
        <row r="4803">
          <cell r="A4803">
            <v>7756</v>
          </cell>
          <cell r="B4803" t="str">
            <v>TUBO DE CONCRETO ARMADO PARA AGUAS PLUVIAIS, CLASSE PA-1, COM ENCAIXE PONTA E BOLSA, DIAMETRO NOMINAL DE 900 MM</v>
          </cell>
          <cell r="C4803" t="str">
            <v xml:space="preserve">M     </v>
          </cell>
          <cell r="D4803" t="str">
            <v>224,63</v>
          </cell>
        </row>
        <row r="4804">
          <cell r="A4804">
            <v>7765</v>
          </cell>
          <cell r="B4804" t="str">
            <v>TUBO DE CONCRETO ARMADO PARA AGUAS PLUVIAIS, CLASSE PA-2, COM ENCAIXE PONTA E BOLSA, DIAMETRO NOMINAL DE 1000 MM</v>
          </cell>
          <cell r="C4804" t="str">
            <v xml:space="preserve">M     </v>
          </cell>
          <cell r="D4804" t="str">
            <v>251,78</v>
          </cell>
        </row>
        <row r="4805">
          <cell r="A4805">
            <v>12569</v>
          </cell>
          <cell r="B4805" t="str">
            <v>TUBO DE CONCRETO ARMADO PARA AGUAS PLUVIAIS, CLASSE PA-2, COM ENCAIXE PONTA E BOLSA, DIAMETRO NOMINAL DE 1100 MM</v>
          </cell>
          <cell r="C4805" t="str">
            <v xml:space="preserve">M     </v>
          </cell>
          <cell r="D4805" t="str">
            <v>347,56</v>
          </cell>
        </row>
        <row r="4806">
          <cell r="A4806">
            <v>7766</v>
          </cell>
          <cell r="B4806" t="str">
            <v>TUBO DE CONCRETO ARMADO PARA AGUAS PLUVIAIS, CLASSE PA-2, COM ENCAIXE PONTA E BOLSA, DIAMETRO NOMINAL DE 1200 MM</v>
          </cell>
          <cell r="C4806" t="str">
            <v xml:space="preserve">M     </v>
          </cell>
          <cell r="D4806" t="str">
            <v>369,28</v>
          </cell>
        </row>
        <row r="4807">
          <cell r="A4807">
            <v>7767</v>
          </cell>
          <cell r="B4807" t="str">
            <v>TUBO DE CONCRETO ARMADO PARA AGUAS PLUVIAIS, CLASSE PA-2, COM ENCAIXE PONTA E BOLSA, DIAMETRO NOMINAL DE 1500 MM</v>
          </cell>
          <cell r="C4807" t="str">
            <v xml:space="preserve">M     </v>
          </cell>
          <cell r="D4807" t="str">
            <v>530,23</v>
          </cell>
        </row>
        <row r="4808">
          <cell r="A4808">
            <v>7727</v>
          </cell>
          <cell r="B4808" t="str">
            <v>TUBO DE CONCRETO ARMADO PARA AGUAS PLUVIAIS, CLASSE PA-2, COM ENCAIXE PONTA E BOLSA, DIAMETRO NOMINAL DE 2000 MM</v>
          </cell>
          <cell r="C4808" t="str">
            <v xml:space="preserve">M     </v>
          </cell>
          <cell r="D4808" t="str">
            <v>1.540,33</v>
          </cell>
        </row>
        <row r="4809">
          <cell r="A4809">
            <v>7760</v>
          </cell>
          <cell r="B4809" t="str">
            <v>TUBO DE CONCRETO ARMADO PARA AGUAS PLUVIAIS, CLASSE PA-2, COM ENCAIXE PONTA E BOLSA, DIAMETRO NOMINAL DE 300 MM</v>
          </cell>
          <cell r="C4809" t="str">
            <v xml:space="preserve">M     </v>
          </cell>
          <cell r="D4809" t="str">
            <v>61,21</v>
          </cell>
        </row>
        <row r="4810">
          <cell r="A4810">
            <v>7761</v>
          </cell>
          <cell r="B4810" t="str">
            <v>TUBO DE CONCRETO ARMADO PARA AGUAS PLUVIAIS, CLASSE PA-2, COM ENCAIXE PONTA E BOLSA, DIAMETRO NOMINAL DE 400 MM</v>
          </cell>
          <cell r="C4810" t="str">
            <v xml:space="preserve">M     </v>
          </cell>
          <cell r="D4810" t="str">
            <v>64,18</v>
          </cell>
        </row>
        <row r="4811">
          <cell r="A4811">
            <v>7752</v>
          </cell>
          <cell r="B4811" t="str">
            <v>TUBO DE CONCRETO ARMADO PARA AGUAS PLUVIAIS, CLASSE PA-2, COM ENCAIXE PONTA E BOLSA, DIAMETRO NOMINAL DE 500 MM</v>
          </cell>
          <cell r="C4811" t="str">
            <v xml:space="preserve">M     </v>
          </cell>
          <cell r="D4811" t="str">
            <v>78,00</v>
          </cell>
        </row>
        <row r="4812">
          <cell r="A4812">
            <v>7762</v>
          </cell>
          <cell r="B4812" t="str">
            <v>TUBO DE CONCRETO ARMADO PARA AGUAS PLUVIAIS, CLASSE PA-2, COM ENCAIXE PONTA E BOLSA, DIAMETRO NOMINAL DE 600 MM</v>
          </cell>
          <cell r="C4812" t="str">
            <v xml:space="preserve">M     </v>
          </cell>
          <cell r="D4812" t="str">
            <v>101,94</v>
          </cell>
        </row>
        <row r="4813">
          <cell r="A4813">
            <v>7722</v>
          </cell>
          <cell r="B4813" t="str">
            <v>TUBO DE CONCRETO ARMADO PARA AGUAS PLUVIAIS, CLASSE PA-2, COM ENCAIXE PONTA E BOLSA, DIAMETRO NOMINAL DE 700 MM</v>
          </cell>
          <cell r="C4813" t="str">
            <v xml:space="preserve">M     </v>
          </cell>
          <cell r="D4813" t="str">
            <v>156,00</v>
          </cell>
        </row>
        <row r="4814">
          <cell r="A4814">
            <v>7763</v>
          </cell>
          <cell r="B4814" t="str">
            <v>TUBO DE CONCRETO ARMADO PARA AGUAS PLUVIAIS, CLASSE PA-2, COM ENCAIXE PONTA E BOLSA, DIAMETRO NOMINAL DE 800 MM</v>
          </cell>
          <cell r="C4814" t="str">
            <v xml:space="preserve">M     </v>
          </cell>
          <cell r="D4814" t="str">
            <v>190,07</v>
          </cell>
        </row>
        <row r="4815">
          <cell r="A4815">
            <v>7764</v>
          </cell>
          <cell r="B4815" t="str">
            <v>TUBO DE CONCRETO ARMADO PARA AGUAS PLUVIAIS, CLASSE PA-2, COM ENCAIXE PONTA E BOLSA, DIAMETRO NOMINAL DE 900 MM</v>
          </cell>
          <cell r="C4815" t="str">
            <v xml:space="preserve">M     </v>
          </cell>
          <cell r="D4815" t="str">
            <v>227,10</v>
          </cell>
        </row>
        <row r="4816">
          <cell r="A4816">
            <v>12572</v>
          </cell>
          <cell r="B4816" t="str">
            <v>TUBO DE CONCRETO ARMADO PARA AGUAS PLUVIAIS, CLASSE PA-3, COM ENCAIXE PONTA E BOLSA, DIAMETRO NOMINAL DE 1000 MM</v>
          </cell>
          <cell r="C4816" t="str">
            <v xml:space="preserve">M     </v>
          </cell>
          <cell r="D4816" t="str">
            <v>320,90</v>
          </cell>
        </row>
        <row r="4817">
          <cell r="A4817">
            <v>12573</v>
          </cell>
          <cell r="B4817" t="str">
            <v>TUBO DE CONCRETO ARMADO PARA AGUAS PLUVIAIS, CLASSE PA-3, COM ENCAIXE PONTA E BOLSA, DIAMETRO NOMINAL DE 1100 MM</v>
          </cell>
          <cell r="C4817" t="str">
            <v xml:space="preserve">M     </v>
          </cell>
          <cell r="D4817" t="str">
            <v>422,11</v>
          </cell>
        </row>
        <row r="4818">
          <cell r="A4818">
            <v>12574</v>
          </cell>
          <cell r="B4818" t="str">
            <v>TUBO DE CONCRETO ARMADO PARA AGUAS PLUVIAIS, CLASSE PA-3, COM ENCAIXE PONTA E BOLSA, DIAMETRO NOMINAL DE 1200 MM</v>
          </cell>
          <cell r="C4818" t="str">
            <v xml:space="preserve">M     </v>
          </cell>
          <cell r="D4818" t="str">
            <v>510,38</v>
          </cell>
        </row>
        <row r="4819">
          <cell r="A4819">
            <v>12575</v>
          </cell>
          <cell r="B4819" t="str">
            <v>TUBO DE CONCRETO ARMADO PARA AGUAS PLUVIAIS, CLASSE PA-3, COM ENCAIXE PONTA E BOLSA, DIAMETRO NOMINAL DE 1500 MM</v>
          </cell>
          <cell r="C4819" t="str">
            <v xml:space="preserve">M     </v>
          </cell>
          <cell r="D4819" t="str">
            <v>775,10</v>
          </cell>
        </row>
        <row r="4820">
          <cell r="A4820">
            <v>12576</v>
          </cell>
          <cell r="B4820" t="str">
            <v>TUBO DE CONCRETO ARMADO PARA AGUAS PLUVIAIS, CLASSE PA-3, COM ENCAIXE PONTA E BOLSA, DIAMETRO NOMINAL DE 400 MM</v>
          </cell>
          <cell r="C4820" t="str">
            <v xml:space="preserve">M     </v>
          </cell>
          <cell r="D4820" t="str">
            <v>93,80</v>
          </cell>
        </row>
        <row r="4821">
          <cell r="A4821">
            <v>12577</v>
          </cell>
          <cell r="B4821" t="str">
            <v>TUBO DE CONCRETO ARMADO PARA AGUAS PLUVIAIS, CLASSE PA-3, COM ENCAIXE PONTA E BOLSA, DIAMETRO NOMINAL DE 500 MM</v>
          </cell>
          <cell r="C4821" t="str">
            <v xml:space="preserve">M     </v>
          </cell>
          <cell r="D4821" t="str">
            <v>126,38</v>
          </cell>
        </row>
        <row r="4822">
          <cell r="A4822">
            <v>12578</v>
          </cell>
          <cell r="B4822" t="str">
            <v>TUBO DE CONCRETO ARMADO PARA AGUAS PLUVIAIS, CLASSE PA-3, COM ENCAIXE PONTA E BOLSA, DIAMETRO NOMINAL DE 600 MM</v>
          </cell>
          <cell r="C4822" t="str">
            <v xml:space="preserve">M     </v>
          </cell>
          <cell r="D4822" t="str">
            <v>153,04</v>
          </cell>
        </row>
        <row r="4823">
          <cell r="A4823">
            <v>12579</v>
          </cell>
          <cell r="B4823" t="str">
            <v>TUBO DE CONCRETO ARMADO PARA AGUAS PLUVIAIS, CLASSE PA-3, COM ENCAIXE PONTA E BOLSA, DIAMETRO NOMINAL DE 700 MM</v>
          </cell>
          <cell r="C4823" t="str">
            <v xml:space="preserve">M     </v>
          </cell>
          <cell r="D4823" t="str">
            <v>263,63</v>
          </cell>
        </row>
        <row r="4824">
          <cell r="A4824">
            <v>12580</v>
          </cell>
          <cell r="B4824" t="str">
            <v>TUBO DE CONCRETO ARMADO PARA AGUAS PLUVIAIS, CLASSE PA-3, COM ENCAIXE PONTA E BOLSA, DIAMETRO NOMINAL DE 800 MM</v>
          </cell>
          <cell r="C4824" t="str">
            <v xml:space="preserve">M     </v>
          </cell>
          <cell r="D4824" t="str">
            <v>274,69</v>
          </cell>
        </row>
        <row r="4825">
          <cell r="A4825">
            <v>12581</v>
          </cell>
          <cell r="B4825" t="str">
            <v>TUBO DE CONCRETO ARMADO PARA AGUAS PLUVIAIS, CLASSE PA-3, COM ENCAIXE PONTA E BOLSA, DIAMETRO NOMINAL DE 900 MM</v>
          </cell>
          <cell r="C4825" t="str">
            <v xml:space="preserve">M     </v>
          </cell>
          <cell r="D4825" t="str">
            <v>294,24</v>
          </cell>
        </row>
        <row r="4826">
          <cell r="A4826">
            <v>7720</v>
          </cell>
          <cell r="B4826" t="str">
            <v>TUBO DE CONCRETO ARMADO PARA ESGOTO SANITARIO, CLASSE EA-2, COM ENCAIXE PONTA E BOLSA, COM JUNTA ELASTICA, DIAMETRO NOMINAL DE 1000 MM</v>
          </cell>
          <cell r="C4826" t="str">
            <v xml:space="preserve">M     </v>
          </cell>
          <cell r="D4826" t="str">
            <v>460,12</v>
          </cell>
        </row>
        <row r="4827">
          <cell r="A4827">
            <v>40335</v>
          </cell>
          <cell r="B4827" t="str">
            <v>TUBO DE CONCRETO ARMADO PARA ESGOTO SANITARIO, CLASSE EA-2, COM ENCAIXE PONTA E BOLSA, COM JUNTA ELASTICA, DIAMETRO NOMINAL DE 300 MM</v>
          </cell>
          <cell r="C4827" t="str">
            <v xml:space="preserve">M     </v>
          </cell>
          <cell r="D4827" t="str">
            <v>96,27</v>
          </cell>
        </row>
        <row r="4828">
          <cell r="A4828">
            <v>7740</v>
          </cell>
          <cell r="B4828" t="str">
            <v>TUBO DE CONCRETO ARMADO PARA ESGOTO SANITARIO, CLASSE EA-2, COM ENCAIXE PONTA E BOLSA, COM JUNTA ELASTICA, DIAMETRO NOMINAL DE 400 MM</v>
          </cell>
          <cell r="C4828" t="str">
            <v xml:space="preserve">M     </v>
          </cell>
          <cell r="D4828" t="str">
            <v>98,73</v>
          </cell>
        </row>
        <row r="4829">
          <cell r="A4829">
            <v>7741</v>
          </cell>
          <cell r="B4829" t="str">
            <v>TUBO DE CONCRETO ARMADO PARA ESGOTO SANITARIO, CLASSE EA-2, COM ENCAIXE PONTA E BOLSA, COM JUNTA ELASTICA, DIAMETRO NOMINAL DE 500 MM</v>
          </cell>
          <cell r="C4829" t="str">
            <v xml:space="preserve">M     </v>
          </cell>
          <cell r="D4829" t="str">
            <v>182,66</v>
          </cell>
        </row>
        <row r="4830">
          <cell r="A4830">
            <v>7774</v>
          </cell>
          <cell r="B4830" t="str">
            <v>TUBO DE CONCRETO ARMADO PARA ESGOTO SANITARIO, CLASSE EA-2, COM ENCAIXE PONTA E BOLSA, COM JUNTA ELASTICA, DIAMETRO NOMINAL DE 600 MM</v>
          </cell>
          <cell r="C4830" t="str">
            <v xml:space="preserve">M     </v>
          </cell>
          <cell r="D4830" t="str">
            <v>224,13</v>
          </cell>
        </row>
        <row r="4831">
          <cell r="A4831">
            <v>7744</v>
          </cell>
          <cell r="B4831" t="str">
            <v>TUBO DE CONCRETO ARMADO PARA ESGOTO SANITARIO, CLASSE EA-2, COM ENCAIXE PONTA E BOLSA, COM JUNTA ELASTICA, DIAMETRO NOMINAL DE 700 MM</v>
          </cell>
          <cell r="C4831" t="str">
            <v xml:space="preserve">M     </v>
          </cell>
          <cell r="D4831" t="str">
            <v>292,76</v>
          </cell>
        </row>
        <row r="4832">
          <cell r="A4832">
            <v>7773</v>
          </cell>
          <cell r="B4832" t="str">
            <v>TUBO DE CONCRETO ARMADO PARA ESGOTO SANITARIO, CLASSE EA-2, COM ENCAIXE PONTA E BOLSA, COM JUNTA ELASTICA, DIAMETRO NOMINAL DE 800 MM</v>
          </cell>
          <cell r="C4832" t="str">
            <v xml:space="preserve">M     </v>
          </cell>
          <cell r="D4832" t="str">
            <v>299,23</v>
          </cell>
        </row>
        <row r="4833">
          <cell r="A4833">
            <v>7754</v>
          </cell>
          <cell r="B4833" t="str">
            <v>TUBO DE CONCRETO ARMADO PARA ESGOTO SANITARIO, CLASSE EA-2, COM ENCAIXE PONTA E BOLSA, COM JUNTA ELASTICA, DIAMETRO NOMINAL DE 900 MM</v>
          </cell>
          <cell r="C4833" t="str">
            <v xml:space="preserve">M     </v>
          </cell>
          <cell r="D4833" t="str">
            <v>453,70</v>
          </cell>
        </row>
        <row r="4834">
          <cell r="A4834">
            <v>7735</v>
          </cell>
          <cell r="B4834" t="str">
            <v>TUBO DE CONCRETO ARMADO PARA ESGOTO SANITARIO, CLASSE EA-3, COM ENCAIXE PONTA E BOLSA, COM JUNTA ELASTICA, DIAMETRO NOMINAL DE 1000 MM</v>
          </cell>
          <cell r="C4834" t="str">
            <v xml:space="preserve">M     </v>
          </cell>
          <cell r="D4834" t="str">
            <v>587,50</v>
          </cell>
        </row>
        <row r="4835">
          <cell r="A4835">
            <v>7755</v>
          </cell>
          <cell r="B4835" t="str">
            <v>TUBO DE CONCRETO ARMADO PARA ESGOTO SANITARIO, CLASSE EA-3, COM ENCAIXE PONTA E BOLSA, COM JUNTA ELASTICA, DIAMETRO NOMINAL DE 400 MM</v>
          </cell>
          <cell r="C4835" t="str">
            <v xml:space="preserve">M     </v>
          </cell>
          <cell r="D4835" t="str">
            <v>116,51</v>
          </cell>
        </row>
        <row r="4836">
          <cell r="A4836">
            <v>7776</v>
          </cell>
          <cell r="B4836" t="str">
            <v>TUBO DE CONCRETO ARMADO PARA ESGOTO SANITARIO, CLASSE EA-3, COM ENCAIXE PONTA E BOLSA, COM JUNTA ELASTICA, DIAMETRO NOMINAL DE 500 MM</v>
          </cell>
          <cell r="C4836" t="str">
            <v xml:space="preserve">M     </v>
          </cell>
          <cell r="D4836" t="str">
            <v>242,89</v>
          </cell>
        </row>
        <row r="4837">
          <cell r="A4837">
            <v>7743</v>
          </cell>
          <cell r="B4837" t="str">
            <v>TUBO DE CONCRETO ARMADO PARA ESGOTO SANITARIO, CLASSE EA-3, COM ENCAIXE PONTA E BOLSA, COM JUNTA ELASTICA, DIAMETRO NOMINAL DE 600 MM</v>
          </cell>
          <cell r="C4837" t="str">
            <v xml:space="preserve">M     </v>
          </cell>
          <cell r="D4837" t="str">
            <v>257,21</v>
          </cell>
        </row>
        <row r="4838">
          <cell r="A4838">
            <v>7733</v>
          </cell>
          <cell r="B4838" t="str">
            <v>TUBO DE CONCRETO ARMADO PARA ESGOTO SANITARIO, CLASSE EA-3, COM ENCAIXE PONTA E BOLSA, COM JUNTA ELASTICA, DIAMETRO NOMINAL DE 700 MM</v>
          </cell>
          <cell r="C4838" t="str">
            <v xml:space="preserve">M     </v>
          </cell>
          <cell r="D4838" t="str">
            <v>335,71</v>
          </cell>
        </row>
        <row r="4839">
          <cell r="A4839">
            <v>7775</v>
          </cell>
          <cell r="B4839" t="str">
            <v>TUBO DE CONCRETO ARMADO PARA ESGOTO SANITARIO, CLASSE EA-3, COM ENCAIXE PONTA E BOLSA, COM JUNTA ELASTICA, DIAMETRO NOMINAL DE 800 MM</v>
          </cell>
          <cell r="C4839" t="str">
            <v xml:space="preserve">M     </v>
          </cell>
          <cell r="D4839" t="str">
            <v>367,80</v>
          </cell>
        </row>
        <row r="4840">
          <cell r="A4840">
            <v>7734</v>
          </cell>
          <cell r="B4840" t="str">
            <v>TUBO DE CONCRETO ARMADO PARA ESGOTO SANITARIO, CLASSE EA-3, COM ENCAIXE PONTA E BOLSA, COM JUNTA ELASTICA, DIAMETRO NOMINAL DE 900 MM</v>
          </cell>
          <cell r="C4840" t="str">
            <v xml:space="preserve">M     </v>
          </cell>
          <cell r="D4840" t="str">
            <v>520,85</v>
          </cell>
        </row>
        <row r="4841">
          <cell r="A4841">
            <v>37449</v>
          </cell>
          <cell r="B4841" t="str">
            <v>TUBO DE CONCRETO SIMPLES PARA AGUAS PLUVIAIS, CLASSE PS1, COM ENCAIXE MACHO E FEMEA, DIAMETRO NOMINAL DE 200 MM</v>
          </cell>
          <cell r="C4841" t="str">
            <v xml:space="preserve">M     </v>
          </cell>
          <cell r="D4841" t="str">
            <v>22,00</v>
          </cell>
        </row>
        <row r="4842">
          <cell r="A4842">
            <v>37450</v>
          </cell>
          <cell r="B4842" t="str">
            <v>TUBO DE CONCRETO SIMPLES PARA AGUAS PLUVIAIS, CLASSE PS1, COM ENCAIXE MACHO E FEMEA, DIAMETRO NOMINAL DE 300 MM</v>
          </cell>
          <cell r="C4842" t="str">
            <v xml:space="preserve">M     </v>
          </cell>
          <cell r="D4842" t="str">
            <v>30,79</v>
          </cell>
        </row>
        <row r="4843">
          <cell r="A4843">
            <v>37451</v>
          </cell>
          <cell r="B4843" t="str">
            <v>TUBO DE CONCRETO SIMPLES PARA AGUAS PLUVIAIS, CLASSE PS1, COM ENCAIXE MACHO E FEMEA, DIAMETRO NOMINAL DE 400 MM</v>
          </cell>
          <cell r="C4843" t="str">
            <v xml:space="preserve">M     </v>
          </cell>
          <cell r="D4843" t="str">
            <v>43,00</v>
          </cell>
        </row>
        <row r="4844">
          <cell r="A4844">
            <v>37452</v>
          </cell>
          <cell r="B4844" t="str">
            <v>TUBO DE CONCRETO SIMPLES PARA AGUAS PLUVIAIS, CLASSE PS1, COM ENCAIXE MACHO E FEMEA, DIAMETRO NOMINAL DE 500 MM</v>
          </cell>
          <cell r="C4844" t="str">
            <v xml:space="preserve">M     </v>
          </cell>
          <cell r="D4844" t="str">
            <v>62,50</v>
          </cell>
        </row>
        <row r="4845">
          <cell r="A4845">
            <v>37453</v>
          </cell>
          <cell r="B4845" t="str">
            <v>TUBO DE CONCRETO SIMPLES PARA AGUAS PLUVIAIS, CLASSE PS1, COM ENCAIXE MACHO E FEMEA, DIAMETRO NOMINAL DE 600 MM</v>
          </cell>
          <cell r="C4845" t="str">
            <v xml:space="preserve">M     </v>
          </cell>
          <cell r="D4845" t="str">
            <v>71,97</v>
          </cell>
        </row>
        <row r="4846">
          <cell r="A4846">
            <v>7778</v>
          </cell>
          <cell r="B4846" t="str">
            <v>TUBO DE CONCRETO SIMPLES PARA AGUAS PLUVIAIS, CLASSE PS1, COM ENCAIXE PONTA E BOLSA, DIAMETRO NOMINAL DE 200 MM</v>
          </cell>
          <cell r="C4846" t="str">
            <v xml:space="preserve">M     </v>
          </cell>
          <cell r="D4846" t="str">
            <v>26,99</v>
          </cell>
        </row>
        <row r="4847">
          <cell r="A4847">
            <v>7796</v>
          </cell>
          <cell r="B4847" t="str">
            <v>TUBO DE CONCRETO SIMPLES PARA AGUAS PLUVIAIS, CLASSE PS1, COM ENCAIXE PONTA E BOLSA, DIAMETRO NOMINAL DE 300 MM</v>
          </cell>
          <cell r="C4847" t="str">
            <v xml:space="preserve">M     </v>
          </cell>
          <cell r="D4847" t="str">
            <v>37,00</v>
          </cell>
        </row>
        <row r="4848">
          <cell r="A4848">
            <v>7781</v>
          </cell>
          <cell r="B4848" t="str">
            <v>TUBO DE CONCRETO SIMPLES PARA AGUAS PLUVIAIS, CLASSE PS1, COM ENCAIXE PONTA E BOLSA, DIAMETRO NOMINAL DE 400 MM</v>
          </cell>
          <cell r="C4848" t="str">
            <v xml:space="preserve">M     </v>
          </cell>
          <cell r="D4848" t="str">
            <v>43,72</v>
          </cell>
        </row>
        <row r="4849">
          <cell r="A4849">
            <v>7795</v>
          </cell>
          <cell r="B4849" t="str">
            <v>TUBO DE CONCRETO SIMPLES PARA AGUAS PLUVIAIS, CLASSE PS1, COM ENCAIXE PONTA E BOLSA, DIAMETRO NOMINAL DE 500 MM</v>
          </cell>
          <cell r="C4849" t="str">
            <v xml:space="preserve">M     </v>
          </cell>
          <cell r="D4849" t="str">
            <v>65,07</v>
          </cell>
        </row>
        <row r="4850">
          <cell r="A4850">
            <v>7791</v>
          </cell>
          <cell r="B4850" t="str">
            <v>TUBO DE CONCRETO SIMPLES PARA AGUAS PLUVIAIS, CLASSE PS1, COM ENCAIXE PONTA E BOLSA, DIAMETRO NOMINAL DE 600 MM</v>
          </cell>
          <cell r="C4850" t="str">
            <v xml:space="preserve">M     </v>
          </cell>
          <cell r="D4850" t="str">
            <v>77,89</v>
          </cell>
        </row>
        <row r="4851">
          <cell r="A4851">
            <v>7783</v>
          </cell>
          <cell r="B4851" t="str">
            <v>TUBO DE CONCRETO SIMPLES PARA AGUAS PLUVIAIS, CLASSE PS2, COM ENCAIXE PONTA E BOLSA, DIAMETRO NOMINAL DE 200 MM</v>
          </cell>
          <cell r="C4851" t="str">
            <v xml:space="preserve">M     </v>
          </cell>
          <cell r="D4851" t="str">
            <v>27,60</v>
          </cell>
        </row>
        <row r="4852">
          <cell r="A4852">
            <v>7790</v>
          </cell>
          <cell r="B4852" t="str">
            <v>TUBO DE CONCRETO SIMPLES PARA AGUAS PLUVIAIS, CLASSE PS2, COM ENCAIXE PONTA E BOLSA, DIAMETRO NOMINAL DE 300 MM</v>
          </cell>
          <cell r="C4852" t="str">
            <v xml:space="preserve">M     </v>
          </cell>
          <cell r="D4852" t="str">
            <v>43,50</v>
          </cell>
        </row>
        <row r="4853">
          <cell r="A4853">
            <v>7785</v>
          </cell>
          <cell r="B4853" t="str">
            <v>TUBO DE CONCRETO SIMPLES PARA AGUAS PLUVIAIS, CLASSE PS2, COM ENCAIXE PONTA E BOLSA, DIAMETRO NOMINAL DE 400 MM</v>
          </cell>
          <cell r="C4853" t="str">
            <v xml:space="preserve">M     </v>
          </cell>
          <cell r="D4853" t="str">
            <v>48,00</v>
          </cell>
        </row>
        <row r="4854">
          <cell r="A4854">
            <v>7792</v>
          </cell>
          <cell r="B4854" t="str">
            <v>TUBO DE CONCRETO SIMPLES PARA AGUAS PLUVIAIS, CLASSE PS2, COM ENCAIXE PONTA E BOLSA, DIAMETRO NOMINAL DE 500 MM</v>
          </cell>
          <cell r="C4854" t="str">
            <v xml:space="preserve">M     </v>
          </cell>
          <cell r="D4854" t="str">
            <v>68,07</v>
          </cell>
        </row>
        <row r="4855">
          <cell r="A4855">
            <v>7793</v>
          </cell>
          <cell r="B4855" t="str">
            <v>TUBO DE CONCRETO SIMPLES PARA AGUAS PLUVIAIS, CLASSE PS2, COM ENCAIXE PONTA E BOLSA, DIAMETRO NOMINAL DE 600 MM</v>
          </cell>
          <cell r="C4855" t="str">
            <v xml:space="preserve">M     </v>
          </cell>
          <cell r="D4855" t="str">
            <v>80,40</v>
          </cell>
        </row>
        <row r="4856">
          <cell r="A4856">
            <v>13159</v>
          </cell>
          <cell r="B4856" t="str">
            <v>TUBO DE CONCRETO SIMPLES PARA ESGOTO SANITARIO, CLASSE ES, COM ENCAIXE PONTA E BOLSA, COM JUNTA ELASTICA, DIAMETRO NOMINAL DE 400 MM</v>
          </cell>
          <cell r="C4856" t="str">
            <v xml:space="preserve">M     </v>
          </cell>
          <cell r="D4856" t="str">
            <v>70,00</v>
          </cell>
        </row>
        <row r="4857">
          <cell r="A4857">
            <v>13168</v>
          </cell>
          <cell r="B4857" t="str">
            <v>TUBO DE CONCRETO SIMPLES PARA ESGOTO SANITARIO, CLASSE ES, COM ENCAIXE PONTA E BOLSA, COM JUNTA ELASTICA, DIAMETRO NOMINAL DE 500 MM</v>
          </cell>
          <cell r="C4857" t="str">
            <v xml:space="preserve">M     </v>
          </cell>
          <cell r="D4857" t="str">
            <v>85,00</v>
          </cell>
        </row>
        <row r="4858">
          <cell r="A4858">
            <v>13173</v>
          </cell>
          <cell r="B4858" t="str">
            <v>TUBO DE CONCRETO SIMPLES PARA ESGOTO SANITARIO, CLASSE ES, COM ENCAIXE PONTA E BOLSA, COM JUNTA ELASTICA, DIAMETRO NOMINAL DE 600 MM</v>
          </cell>
          <cell r="C4858" t="str">
            <v xml:space="preserve">M     </v>
          </cell>
          <cell r="D4858" t="str">
            <v>114,99</v>
          </cell>
        </row>
        <row r="4859">
          <cell r="A4859">
            <v>12583</v>
          </cell>
          <cell r="B4859" t="str">
            <v>TUBO DE CONCRETO SIMPLES POROSO PARA DRENAGEM (DRENO POROSO), COM ENCAIXE MACHO E FEMEA, DIAMETRO NOMINAL DE 200 MM</v>
          </cell>
          <cell r="C4859" t="str">
            <v xml:space="preserve">M     </v>
          </cell>
          <cell r="D4859" t="str">
            <v>22,99</v>
          </cell>
        </row>
        <row r="4860">
          <cell r="A4860">
            <v>12584</v>
          </cell>
          <cell r="B4860" t="str">
            <v>TUBO DE CONCRETO SIMPLES POROSO PARA DRENAGEM (DRENO POROSO), COM ENCAIXE MACHO E FEMEA, DIAMETRO NOMINAL DE 300 MM</v>
          </cell>
          <cell r="C4860" t="str">
            <v xml:space="preserve">M     </v>
          </cell>
          <cell r="D4860" t="str">
            <v>29,99</v>
          </cell>
        </row>
        <row r="4861">
          <cell r="A4861">
            <v>12613</v>
          </cell>
          <cell r="B4861" t="str">
            <v>TUBO DE DESCARGA PVC, PARA LIGACAO CAIXA DE DESCARGA - EMBUTIR, 40 MM X 150 CM</v>
          </cell>
          <cell r="C4861" t="str">
            <v xml:space="preserve">UN    </v>
          </cell>
          <cell r="D4861" t="str">
            <v>15,61</v>
          </cell>
        </row>
        <row r="4862">
          <cell r="A4862">
            <v>1031</v>
          </cell>
          <cell r="B4862" t="str">
            <v>TUBO DE DESCIDA EXTERNO DE PVC PARA CAIXA DE DESCARGA EXTERNA ALTA - 40 MM X 1,60 M</v>
          </cell>
          <cell r="C4862" t="str">
            <v xml:space="preserve">UN    </v>
          </cell>
          <cell r="D4862" t="str">
            <v>10,00</v>
          </cell>
        </row>
        <row r="4863">
          <cell r="A4863">
            <v>39707</v>
          </cell>
          <cell r="B4863" t="str">
            <v>TUBO DE ESPUMA DE POLIETILENO EXPANDIDO FLEXIVEL PARA ISOLAMENTO TERMICO DE TUBULACAO DE AR CONDICIONADO, AGUA QUENTE,  DN 1 1/2", E= 10 MM</v>
          </cell>
          <cell r="C4863" t="str">
            <v xml:space="preserve">M     </v>
          </cell>
          <cell r="D4863" t="str">
            <v>3,35</v>
          </cell>
        </row>
        <row r="4864">
          <cell r="A4864">
            <v>39708</v>
          </cell>
          <cell r="B4864" t="str">
            <v>TUBO DE ESPUMA DE POLIETILENO EXPANDIDO FLEXIVEL PARA ISOLAMENTO TERMICO DE TUBULACAO DE AR CONDICIONADO, AGUA QUENTE,  DN 1 1/4", E= 10 MM</v>
          </cell>
          <cell r="C4864" t="str">
            <v xml:space="preserve">M     </v>
          </cell>
          <cell r="D4864" t="str">
            <v>3,25</v>
          </cell>
        </row>
        <row r="4865">
          <cell r="A4865">
            <v>39710</v>
          </cell>
          <cell r="B4865" t="str">
            <v>TUBO DE ESPUMA DE POLIETILENO EXPANDIDO FLEXIVEL PARA ISOLAMENTO TERMICO DE TUBULACAO DE AR CONDICIONADO, AGUA QUENTE,  DN 1 1/8", E= 10 MM</v>
          </cell>
          <cell r="C4865" t="str">
            <v xml:space="preserve">M     </v>
          </cell>
          <cell r="D4865" t="str">
            <v>2,29</v>
          </cell>
        </row>
        <row r="4866">
          <cell r="A4866">
            <v>39709</v>
          </cell>
          <cell r="B4866" t="str">
            <v>TUBO DE ESPUMA DE POLIETILENO EXPANDIDO FLEXIVEL PARA ISOLAMENTO TERMICO DE TUBULACAO DE AR CONDICIONADO, AGUA QUENTE,  DN 1 3/8", E= 10 MM</v>
          </cell>
          <cell r="C4866" t="str">
            <v xml:space="preserve">M     </v>
          </cell>
          <cell r="D4866" t="str">
            <v>3,17</v>
          </cell>
        </row>
        <row r="4867">
          <cell r="A4867">
            <v>39711</v>
          </cell>
          <cell r="B4867" t="str">
            <v>TUBO DE ESPUMA DE POLIETILENO EXPANDIDO FLEXIVEL PARA ISOLAMENTO TERMICO DE TUBULACAO DE AR CONDICIONADO, AGUA QUENTE,  DN 1 5/8", E= 10 MM</v>
          </cell>
          <cell r="C4867" t="str">
            <v xml:space="preserve">M     </v>
          </cell>
          <cell r="D4867" t="str">
            <v>3,56</v>
          </cell>
        </row>
        <row r="4868">
          <cell r="A4868">
            <v>39712</v>
          </cell>
          <cell r="B4868" t="str">
            <v>TUBO DE ESPUMA DE POLIETILENO EXPANDIDO FLEXIVEL PARA ISOLAMENTO TERMICO DE TUBULACAO DE AR CONDICIONADO, AGUA QUENTE,  DN 1/2", E= 10 MM</v>
          </cell>
          <cell r="C4868" t="str">
            <v xml:space="preserve">M     </v>
          </cell>
          <cell r="D4868" t="str">
            <v>1,25</v>
          </cell>
        </row>
        <row r="4869">
          <cell r="A4869">
            <v>39713</v>
          </cell>
          <cell r="B4869" t="str">
            <v>TUBO DE ESPUMA DE POLIETILENO EXPANDIDO FLEXIVEL PARA ISOLAMENTO TERMICO DE TUBULACAO DE AR CONDICIONADO, AGUA QUENTE,  DN 1/4", E= 10 MM</v>
          </cell>
          <cell r="C4869" t="str">
            <v xml:space="preserve">M     </v>
          </cell>
          <cell r="D4869" t="str">
            <v>0,98</v>
          </cell>
        </row>
        <row r="4870">
          <cell r="A4870">
            <v>39714</v>
          </cell>
          <cell r="B4870" t="str">
            <v>TUBO DE ESPUMA DE POLIETILENO EXPANDIDO FLEXIVEL PARA ISOLAMENTO TERMICO DE TUBULACAO DE AR CONDICIONADO, AGUA QUENTE,  DN 1", E= 10 MM</v>
          </cell>
          <cell r="C4870" t="str">
            <v xml:space="preserve">M     </v>
          </cell>
          <cell r="D4870" t="str">
            <v>2,26</v>
          </cell>
        </row>
        <row r="4871">
          <cell r="A4871">
            <v>39715</v>
          </cell>
          <cell r="B4871" t="str">
            <v>TUBO DE ESPUMA DE POLIETILENO EXPANDIDO FLEXIVEL PARA ISOLAMENTO TERMICO DE TUBULACAO DE AR CONDICIONADO, AGUA QUENTE,  DN 3/4", E= 10 MM</v>
          </cell>
          <cell r="C4871" t="str">
            <v xml:space="preserve">M     </v>
          </cell>
          <cell r="D4871" t="str">
            <v>1,61</v>
          </cell>
        </row>
        <row r="4872">
          <cell r="A4872">
            <v>39716</v>
          </cell>
          <cell r="B4872" t="str">
            <v>TUBO DE ESPUMA DE POLIETILENO EXPANDIDO FLEXIVEL PARA ISOLAMENTO TERMICO DE TUBULACAO DE AR CONDICIONADO, AGUA QUENTE,  DN 3/8", E= 10 MM</v>
          </cell>
          <cell r="C4872" t="str">
            <v xml:space="preserve">M     </v>
          </cell>
          <cell r="D4872" t="str">
            <v>1,22</v>
          </cell>
        </row>
        <row r="4873">
          <cell r="A4873">
            <v>39718</v>
          </cell>
          <cell r="B4873" t="str">
            <v>TUBO DE ESPUMA DE POLIETILENO EXPANDIDO FLEXIVEL PARA ISOLAMENTO TERMICO DE TUBULACAO DE AR CONDICIONADO, AGUA QUENTE,  DN 7/8", E= 10 MM</v>
          </cell>
          <cell r="C4873" t="str">
            <v xml:space="preserve">M     </v>
          </cell>
          <cell r="D4873" t="str">
            <v>2,08</v>
          </cell>
        </row>
        <row r="4874">
          <cell r="A4874">
            <v>9813</v>
          </cell>
          <cell r="B4874" t="str">
            <v>TUBO DE POLIETILENO DE ALTA DENSIDADE (PEAD), PE-80, DE = 20 MM X 2,3 MM DE PAREDE, PARA LIGACAO DE AGUA PREDIAL (NBR 15561)</v>
          </cell>
          <cell r="C4874" t="str">
            <v xml:space="preserve">M     </v>
          </cell>
          <cell r="D4874" t="str">
            <v>4,06</v>
          </cell>
        </row>
        <row r="4875">
          <cell r="A4875">
            <v>9815</v>
          </cell>
          <cell r="B4875" t="str">
            <v>TUBO DE POLIETILENO DE ALTA DENSIDADE (PEAD), PE-80, DE = 32 MM X 3,0 MM DE PAREDE, PARA LIGACAO DE AGUA PREDIAL (NBR 15561)</v>
          </cell>
          <cell r="C4875" t="str">
            <v xml:space="preserve">M     </v>
          </cell>
          <cell r="D4875" t="str">
            <v>8,01</v>
          </cell>
        </row>
        <row r="4876">
          <cell r="A4876">
            <v>25876</v>
          </cell>
          <cell r="B4876" t="str">
            <v>TUBO DE POLIETILENO DE ALTA DENSIDADE, PEAD, PE-80, DE = 1000 MM X 38,5 MM PAREDE, ( SDR 26 - PN 05 ) PARA REDE DE AGUA OU ESGOTO (NBR 15561)</v>
          </cell>
          <cell r="C4876" t="str">
            <v xml:space="preserve">M     </v>
          </cell>
          <cell r="D4876" t="str">
            <v>3.989,62</v>
          </cell>
        </row>
        <row r="4877">
          <cell r="A4877">
            <v>25888</v>
          </cell>
          <cell r="B4877" t="str">
            <v>TUBO DE POLIETILENO DE ALTA DENSIDADE, PEAD, PE-80, DE = 110 MM X 10,0 MM PAREDE, ( SDR 11 - PN 12,5 ) PARA REDE DE AGUA OU ESGOTO (NBR 15561)</v>
          </cell>
          <cell r="C4877" t="str">
            <v xml:space="preserve">M     </v>
          </cell>
          <cell r="D4877" t="str">
            <v>97,78</v>
          </cell>
        </row>
        <row r="4878">
          <cell r="A4878">
            <v>25874</v>
          </cell>
          <cell r="B4878" t="str">
            <v>TUBO DE POLIETILENO DE ALTA DENSIDADE, PEAD, PE-80, DE = 1200 MM X 37,2 MM PAREDE ( SDR 32,25 - PN 04 ) PARA REDE DE AGUA OU ESGOTO (NBR 15561)</v>
          </cell>
          <cell r="C4878" t="str">
            <v xml:space="preserve">M     </v>
          </cell>
          <cell r="D4878" t="str">
            <v>6.997,20</v>
          </cell>
        </row>
        <row r="4879">
          <cell r="A4879">
            <v>25877</v>
          </cell>
          <cell r="B4879" t="str">
            <v>TUBO DE POLIETILENO DE ALTA DENSIDADE, PEAD, PE-80, DE = 1400 MM X 42,9 MM PAREDE, (SDR 32,25 - PN 04 ) PARA REDE DE AGUA OU ESGOTO (NBR 15561)</v>
          </cell>
          <cell r="C4879" t="str">
            <v xml:space="preserve">M     </v>
          </cell>
          <cell r="D4879" t="str">
            <v>9.547,94</v>
          </cell>
        </row>
        <row r="4880">
          <cell r="A4880">
            <v>25878</v>
          </cell>
          <cell r="B4880" t="str">
            <v>TUBO DE POLIETILENO DE ALTA DENSIDADE, PEAD, PE-80, DE = 160 MM X 14,6 MM PAREDE, (SDR 11 - PN 12,5 ) PARA REDE DE AGUA OU ESGOTO (NBR 15561)</v>
          </cell>
          <cell r="C4880" t="str">
            <v xml:space="preserve">M     </v>
          </cell>
          <cell r="D4880" t="str">
            <v>209,88</v>
          </cell>
        </row>
        <row r="4881">
          <cell r="A4881">
            <v>25879</v>
          </cell>
          <cell r="B4881" t="str">
            <v>TUBO DE POLIETILENO DE ALTA DENSIDADE, PEAD, PE-80, DE = 1600 MM X 49,0 MM PAREDE, ( SDR 32,25 - PN 04 ) PARA REDE DE AGUA OU ESGOTO (NBR 15561)</v>
          </cell>
          <cell r="C4881" t="str">
            <v xml:space="preserve">M     </v>
          </cell>
          <cell r="D4881" t="str">
            <v>9.057,36</v>
          </cell>
        </row>
        <row r="4882">
          <cell r="A4882">
            <v>25887</v>
          </cell>
          <cell r="B4882" t="str">
            <v>TUBO DE POLIETILENO DE ALTA DENSIDADE, PEAD, PE-80, DE = 900 MM X 34,7 MM PAREDE, ( SDR 26 - PN 05 ) PARA REDE DE AGUA OU ESGOTO (NBR 15561)</v>
          </cell>
          <cell r="C4882" t="str">
            <v xml:space="preserve">M     </v>
          </cell>
          <cell r="D4882" t="str">
            <v>3.618,56</v>
          </cell>
        </row>
        <row r="4883">
          <cell r="A4883">
            <v>25880</v>
          </cell>
          <cell r="B4883" t="str">
            <v>TUBO DE POLIETILENO DE ALTA DENSIDADE, PEAD, PE-80, DE= 200 MM X 18,2 MM PAREDE, ( SDR 11 - PN 12,5 ) PARA REDE DE AGUA OU ESGOTO (NBR 15561)</v>
          </cell>
          <cell r="C4883" t="str">
            <v xml:space="preserve">M     </v>
          </cell>
          <cell r="D4883" t="str">
            <v>327,18</v>
          </cell>
        </row>
        <row r="4884">
          <cell r="A4884">
            <v>25881</v>
          </cell>
          <cell r="B4884" t="str">
            <v>TUBO DE POLIETILENO DE ALTA DENSIDADE, PEAD, PE-80, DE= 315 MM X 28,7 MM PAREDE, ( SDR 11 - PN 12,5 ) PARA REDE DE AGUA OU ESGOTO (NBR 15561)</v>
          </cell>
          <cell r="C4884" t="str">
            <v xml:space="preserve">M     </v>
          </cell>
          <cell r="D4884" t="str">
            <v>801,69</v>
          </cell>
        </row>
        <row r="4885">
          <cell r="A4885">
            <v>25882</v>
          </cell>
          <cell r="B4885" t="str">
            <v>TUBO DE POLIETILENO DE ALTA DENSIDADE, PEAD, PE-80, DE= 400 MM X 36,4 MM PAREDE, ( SDR 11 - PN 12,5 ) PARA REDE DE AGUA OU ESGOTO (NBR 15561)</v>
          </cell>
          <cell r="C4885" t="str">
            <v xml:space="preserve">M     </v>
          </cell>
          <cell r="D4885" t="str">
            <v>1.291,23</v>
          </cell>
        </row>
        <row r="4886">
          <cell r="A4886">
            <v>25883</v>
          </cell>
          <cell r="B4886" t="str">
            <v>TUBO DE POLIETILENO DE ALTA DENSIDADE, PEAD, PE-80, DE= 50 MM X 4,6 MM PAREDE, (SDR 11 - PN 12,5) PARA REDE DE AGUA OU ESGOTO (NBR 15561)</v>
          </cell>
          <cell r="C4886" t="str">
            <v xml:space="preserve">M     </v>
          </cell>
          <cell r="D4886" t="str">
            <v>20,83</v>
          </cell>
        </row>
        <row r="4887">
          <cell r="A4887">
            <v>25884</v>
          </cell>
          <cell r="B4887" t="str">
            <v>TUBO DE POLIETILENO DE ALTA DENSIDADE, PEAD, PE-80, DE= 500 MM X 45,5 MM PAREDE, ( SDR 11 - PN 12,5 ) PARA REDE DE AGUA OU ESGOTO (NBR 15561)</v>
          </cell>
          <cell r="C4887" t="str">
            <v xml:space="preserve">M     </v>
          </cell>
          <cell r="D4887" t="str">
            <v>2.266,93</v>
          </cell>
        </row>
        <row r="4888">
          <cell r="A4888">
            <v>25885</v>
          </cell>
          <cell r="B4888" t="str">
            <v>TUBO DE POLIETILENO DE ALTA DENSIDADE, PEAD, PE-80, DE= 630 MM X 57,3 MM PAREDE (SDR 11 - PN 12,5 ) PARA REDE DE AGUA OU ESGOTO (NBR 15561)</v>
          </cell>
          <cell r="C4888" t="str">
            <v xml:space="preserve">M     </v>
          </cell>
          <cell r="D4888" t="str">
            <v>3.371,57</v>
          </cell>
        </row>
        <row r="4889">
          <cell r="A4889">
            <v>25889</v>
          </cell>
          <cell r="B4889" t="str">
            <v>TUBO DE POLIETILENO DE ALTA DENSIDADE, PEAD, PE-80, DE= 730 MM X 34,1 MM PAREDE, ( SDR 21 - PN 06 ) PARA REDE DE AGUA OU ESGOTO (NBR 15561)</v>
          </cell>
          <cell r="C4889" t="str">
            <v xml:space="preserve">M     </v>
          </cell>
          <cell r="D4889" t="str">
            <v>1.690,75</v>
          </cell>
        </row>
        <row r="4890">
          <cell r="A4890">
            <v>25886</v>
          </cell>
          <cell r="B4890" t="str">
            <v>TUBO DE POLIETILENO DE ALTA DENSIDADE, PEAD, PE-80, DE= 75 MM X 6,9 MM PAREDE, ( SRD 11 - PN 12,5 ) PARA REDE DE AGUA OU ESGOTO (NBR 15561)</v>
          </cell>
          <cell r="C4890" t="str">
            <v xml:space="preserve">M     </v>
          </cell>
          <cell r="D4890" t="str">
            <v>46,58</v>
          </cell>
        </row>
        <row r="4891">
          <cell r="A4891">
            <v>25875</v>
          </cell>
          <cell r="B4891" t="str">
            <v>TUBO DE POLIETILENO DE ALTA DENSIDADE, PEAD, PE-80, DE= 800 MM X 30,8 MM PAREDE, ( SDR 26 - PN 05 ) PARA REDE DE AGUA OU ESGOTO (NBR 15561)</v>
          </cell>
          <cell r="C4891" t="str">
            <v xml:space="preserve">M     </v>
          </cell>
          <cell r="D4891" t="str">
            <v>2.205,87</v>
          </cell>
        </row>
        <row r="4892">
          <cell r="A4892">
            <v>9876</v>
          </cell>
          <cell r="B4892" t="str">
            <v>TUBO DE PVC, PBL, TIPO LEVE, DN = 125 MM,  PARA VENTILACAO</v>
          </cell>
          <cell r="C4892" t="str">
            <v xml:space="preserve">M     </v>
          </cell>
          <cell r="D4892" t="str">
            <v>22,02</v>
          </cell>
        </row>
        <row r="4893">
          <cell r="A4893">
            <v>9877</v>
          </cell>
          <cell r="B4893" t="str">
            <v>TUBO DE PVC, PBL, TIPO LEVE, DN = 250 MM,  PARA VENTILACAO</v>
          </cell>
          <cell r="C4893" t="str">
            <v xml:space="preserve">M     </v>
          </cell>
          <cell r="D4893" t="str">
            <v>77,14</v>
          </cell>
        </row>
        <row r="4894">
          <cell r="A4894">
            <v>9878</v>
          </cell>
          <cell r="B4894" t="str">
            <v>TUBO DE PVC, PBL, TIPO LEVE, DN = 300 MM,  PARA VENTILACAO</v>
          </cell>
          <cell r="C4894" t="str">
            <v xml:space="preserve">M     </v>
          </cell>
          <cell r="D4894" t="str">
            <v>100,47</v>
          </cell>
        </row>
        <row r="4895">
          <cell r="A4895">
            <v>9879</v>
          </cell>
          <cell r="B4895" t="str">
            <v>TUBO DE PVC, PBL, TIPO LEVE, DN = 400 MM,  PARA VENTILACAO</v>
          </cell>
          <cell r="C4895" t="str">
            <v xml:space="preserve">M     </v>
          </cell>
          <cell r="D4895" t="str">
            <v>239,82</v>
          </cell>
        </row>
        <row r="4896">
          <cell r="A4896">
            <v>41986</v>
          </cell>
          <cell r="B4896" t="str">
            <v>TUBO DE REVESTIMENTO, EM ACO, CORPO SCHEDULE 40, PONTEIRA SCHEDULE 80, ROSQUEAVEL E SEGMENTADO PARA PERFURACAO, DIAMETRO 10'' (310 MM)</v>
          </cell>
          <cell r="C4896" t="str">
            <v xml:space="preserve">M     </v>
          </cell>
          <cell r="D4896" t="str">
            <v>2.781,57</v>
          </cell>
        </row>
        <row r="4897">
          <cell r="A4897">
            <v>43422</v>
          </cell>
          <cell r="B4897" t="str">
            <v>TUBO DE REVESTIMENTO, EM ACO, CORPO SCHEDULE 40, PONTEIRA SCHEDULE 80, ROSQUEAVEL E SEGMENTADO PARA PERFURACAO, DIAMETRO 12" (320 MM)</v>
          </cell>
          <cell r="C4897" t="str">
            <v xml:space="preserve">M     </v>
          </cell>
          <cell r="D4897" t="str">
            <v>3.411,32</v>
          </cell>
        </row>
        <row r="4898">
          <cell r="A4898">
            <v>41987</v>
          </cell>
          <cell r="B4898" t="str">
            <v>TUBO DE REVESTIMENTO, EM ACO, CORPO SCHEDULE 40, PONTEIRA SCHEDULE 80, ROSQUEAVEL E SEGMENTADO PARA PERFURACAO, DIAMETRO 14'' (400 MM)</v>
          </cell>
          <cell r="C4898" t="str">
            <v xml:space="preserve">M     </v>
          </cell>
          <cell r="D4898" t="str">
            <v>3.954,01</v>
          </cell>
        </row>
        <row r="4899">
          <cell r="A4899">
            <v>41988</v>
          </cell>
          <cell r="B4899" t="str">
            <v>TUBO DE REVESTIMENTO, EM ACO, CORPO SCHEDULE 40, PONTEIRA SCHEDULE 80, ROSQUEAVEL E SEGMENTADO PARA PERFURACAO, DIAMETRO 16'' (450 MM)</v>
          </cell>
          <cell r="C4899" t="str">
            <v xml:space="preserve">M     </v>
          </cell>
          <cell r="D4899" t="str">
            <v>5.222,68</v>
          </cell>
        </row>
        <row r="4900">
          <cell r="A4900">
            <v>41697</v>
          </cell>
          <cell r="B4900" t="str">
            <v>TUBO DE REVESTIMENTO, EM ACO, CORPO SCHEDULE 40, PONTEIRA SCHEDULE 80, ROSQUEAVEL E SEGMENTADO PARA PERFURACAO, DIAMETRO 4'' (450 MM)</v>
          </cell>
          <cell r="C4900" t="str">
            <v xml:space="preserve">M     </v>
          </cell>
          <cell r="D4900" t="str">
            <v>925,70</v>
          </cell>
        </row>
        <row r="4901">
          <cell r="A4901">
            <v>41985</v>
          </cell>
          <cell r="B4901" t="str">
            <v>TUBO DE REVESTIMENTO, EM ACO, CORPO SCHEDULE 40, PONTEIRA SCHEDULE 80, ROSQUEAVEL E SEGMENTADO PARA PERFURACAO, DIAMETRO 6'' (200 MM)</v>
          </cell>
          <cell r="C4901" t="str">
            <v xml:space="preserve">M     </v>
          </cell>
          <cell r="D4901" t="str">
            <v>1.289,26</v>
          </cell>
        </row>
        <row r="4902">
          <cell r="A4902">
            <v>41699</v>
          </cell>
          <cell r="B4902" t="str">
            <v>TUBO DE REVESTIMENTO, EM ACO, CORPO SCHEDULE 40, PONTEIRA SCHEDULE 80, ROSQUEAVEL E SEGMENTADO PARA PERFURACAO, DIAMETRO 8'' (450 MM)</v>
          </cell>
          <cell r="C4902" t="str">
            <v xml:space="preserve">M     </v>
          </cell>
          <cell r="D4902" t="str">
            <v>1.835,84</v>
          </cell>
        </row>
        <row r="4903">
          <cell r="A4903">
            <v>38053</v>
          </cell>
          <cell r="B4903" t="str">
            <v>TUBO DRENO, CORRUGADO, ESPIRALADO, FLEXIVEL, PERFURADO, EM POLIETILENO DE ALTA DENSIDADE (PEAD), DN *160* MM, (6") PARA DRENAGEM - EM BARRA (NORMA DNIT 093/2006 - EM)</v>
          </cell>
          <cell r="C4903" t="str">
            <v xml:space="preserve">M     </v>
          </cell>
          <cell r="D4903" t="str">
            <v>19,19</v>
          </cell>
        </row>
        <row r="4904">
          <cell r="A4904">
            <v>38054</v>
          </cell>
          <cell r="B4904" t="str">
            <v>TUBO DRENO, CORRUGADO, ESPIRALADO, FLEXIVEL, PERFURADO, EM POLIETILENO DE ALTA DENSIDADE (PEAD), DN *200* MM, (8") PARA DRENAGEM - EM BARRA (NORMA DNIT 093/2006 - EM)</v>
          </cell>
          <cell r="C4904" t="str">
            <v xml:space="preserve">M     </v>
          </cell>
          <cell r="D4904" t="str">
            <v>32,98</v>
          </cell>
        </row>
        <row r="4905">
          <cell r="A4905">
            <v>38052</v>
          </cell>
          <cell r="B4905" t="str">
            <v>TUBO DRENO, CORRUGADO, ESPIRALADO, FLEXIVEL, PERFURADO, EM POLIETILENO DE ALTA DENSIDADE (PEAD), DN 100 MM, (4") PARA DRENAGEM - EM ROLO (NORMA DNIT 093/2006 - E.M)</v>
          </cell>
          <cell r="C4905" t="str">
            <v xml:space="preserve">M     </v>
          </cell>
          <cell r="D4905" t="str">
            <v>9,29</v>
          </cell>
        </row>
        <row r="4906">
          <cell r="A4906">
            <v>38051</v>
          </cell>
          <cell r="B4906" t="str">
            <v>TUBO DRENO, CORRUGADO, ESPIRALADO, FLEXIVEL, PERFURADO, EM POLIETILENO DE ALTA DENSIDADE (PEAD), DN 65 MM, (2 1/2") PARA DRENAGEM - EM ROLO (NORMA DNIT 093/2006 - EM)</v>
          </cell>
          <cell r="C4906" t="str">
            <v xml:space="preserve">M     </v>
          </cell>
          <cell r="D4906" t="str">
            <v>5,79</v>
          </cell>
        </row>
        <row r="4907">
          <cell r="A4907">
            <v>38787</v>
          </cell>
          <cell r="B4907" t="str">
            <v>TUBO MONOCAMADA PEX, DN 16 MM</v>
          </cell>
          <cell r="C4907" t="str">
            <v xml:space="preserve">M     </v>
          </cell>
          <cell r="D4907" t="str">
            <v>5,29</v>
          </cell>
        </row>
        <row r="4908">
          <cell r="A4908">
            <v>38825</v>
          </cell>
          <cell r="B4908" t="str">
            <v>TUBO MONOCAMADA PEX, DN 20 MM</v>
          </cell>
          <cell r="C4908" t="str">
            <v xml:space="preserve">M     </v>
          </cell>
          <cell r="D4908" t="str">
            <v>6,93</v>
          </cell>
        </row>
        <row r="4909">
          <cell r="A4909">
            <v>38826</v>
          </cell>
          <cell r="B4909" t="str">
            <v>TUBO MONOCAMADA PEX, DN 25 MM</v>
          </cell>
          <cell r="C4909" t="str">
            <v xml:space="preserve">M     </v>
          </cell>
          <cell r="D4909" t="str">
            <v>10,27</v>
          </cell>
        </row>
        <row r="4910">
          <cell r="A4910">
            <v>38827</v>
          </cell>
          <cell r="B4910" t="str">
            <v>TUBO MONOCAMADA PEX, DN 32 MM</v>
          </cell>
          <cell r="C4910" t="str">
            <v xml:space="preserve">M     </v>
          </cell>
          <cell r="D4910" t="str">
            <v>16,50</v>
          </cell>
        </row>
        <row r="4911">
          <cell r="A4911">
            <v>38830</v>
          </cell>
          <cell r="B4911" t="str">
            <v>TUBO MULTICAMADA PEX, DN *26* MM, PARA INSTALACOES A GAS (AMARELO)</v>
          </cell>
          <cell r="C4911" t="str">
            <v xml:space="preserve">M     </v>
          </cell>
          <cell r="D4911" t="str">
            <v>23,10</v>
          </cell>
        </row>
        <row r="4912">
          <cell r="A4912">
            <v>38828</v>
          </cell>
          <cell r="B4912" t="str">
            <v>TUBO MULTICAMADA PEX, DN 16 MM, PARA INSTALACOES A GAS (AMARELO)</v>
          </cell>
          <cell r="C4912" t="str">
            <v xml:space="preserve">M     </v>
          </cell>
          <cell r="D4912" t="str">
            <v>10,19</v>
          </cell>
        </row>
        <row r="4913">
          <cell r="A4913">
            <v>38829</v>
          </cell>
          <cell r="B4913" t="str">
            <v>TUBO MULTICAMADA PEX, DN 20 MM, PARA INSTALACOES A GAS (AMARELO)</v>
          </cell>
          <cell r="C4913" t="str">
            <v xml:space="preserve">M     </v>
          </cell>
          <cell r="D4913" t="str">
            <v>16,69</v>
          </cell>
        </row>
        <row r="4914">
          <cell r="A4914">
            <v>38831</v>
          </cell>
          <cell r="B4914" t="str">
            <v>TUBO MULTICAMADA PEX, DN 32 MM, PARA INSTALACOES A GAS (AMARELO)</v>
          </cell>
          <cell r="C4914" t="str">
            <v xml:space="preserve">M     </v>
          </cell>
          <cell r="D4914" t="str">
            <v>32,22</v>
          </cell>
        </row>
        <row r="4915">
          <cell r="A4915">
            <v>36274</v>
          </cell>
          <cell r="B4915" t="str">
            <v>TUBO PPR PN 20, DN 20 MM, PARA AGUA QUENTE PREDIAL</v>
          </cell>
          <cell r="C4915" t="str">
            <v xml:space="preserve">M     </v>
          </cell>
          <cell r="D4915" t="str">
            <v>8,65</v>
          </cell>
        </row>
        <row r="4916">
          <cell r="A4916">
            <v>36278</v>
          </cell>
          <cell r="B4916" t="str">
            <v>TUBO PPR PN 20, DN 25 MM, PARA AGUA QUENTE PREDIAL</v>
          </cell>
          <cell r="C4916" t="str">
            <v xml:space="preserve">M     </v>
          </cell>
          <cell r="D4916" t="str">
            <v>11,74</v>
          </cell>
        </row>
        <row r="4917">
          <cell r="A4917">
            <v>38977</v>
          </cell>
          <cell r="B4917" t="str">
            <v>TUBO PPR, CLASSE PN 12, DN 110 MM</v>
          </cell>
          <cell r="C4917" t="str">
            <v xml:space="preserve">M     </v>
          </cell>
          <cell r="D4917" t="str">
            <v>178,56</v>
          </cell>
        </row>
        <row r="4918">
          <cell r="A4918">
            <v>38971</v>
          </cell>
          <cell r="B4918" t="str">
            <v>TUBO PPR, CLASSE PN 12, DN 32 MM</v>
          </cell>
          <cell r="C4918" t="str">
            <v xml:space="preserve">M     </v>
          </cell>
          <cell r="D4918" t="str">
            <v>14,71</v>
          </cell>
        </row>
        <row r="4919">
          <cell r="A4919">
            <v>38972</v>
          </cell>
          <cell r="B4919" t="str">
            <v>TUBO PPR, CLASSE PN 12, DN 40 MM</v>
          </cell>
          <cell r="C4919" t="str">
            <v xml:space="preserve">M     </v>
          </cell>
          <cell r="D4919" t="str">
            <v>22,40</v>
          </cell>
        </row>
        <row r="4920">
          <cell r="A4920">
            <v>38973</v>
          </cell>
          <cell r="B4920" t="str">
            <v>TUBO PPR, CLASSE PN 12, DN 50 MM</v>
          </cell>
          <cell r="C4920" t="str">
            <v xml:space="preserve">M     </v>
          </cell>
          <cell r="D4920" t="str">
            <v>29,64</v>
          </cell>
        </row>
        <row r="4921">
          <cell r="A4921">
            <v>38974</v>
          </cell>
          <cell r="B4921" t="str">
            <v>TUBO PPR, CLASSE PN 12, DN 63 MM</v>
          </cell>
          <cell r="C4921" t="str">
            <v xml:space="preserve">M     </v>
          </cell>
          <cell r="D4921" t="str">
            <v>43,22</v>
          </cell>
        </row>
        <row r="4922">
          <cell r="A4922">
            <v>38975</v>
          </cell>
          <cell r="B4922" t="str">
            <v>TUBO PPR, CLASSE PN 12, DN 75 MM</v>
          </cell>
          <cell r="C4922" t="str">
            <v xml:space="preserve">M     </v>
          </cell>
          <cell r="D4922" t="str">
            <v>72,03</v>
          </cell>
        </row>
        <row r="4923">
          <cell r="A4923">
            <v>38976</v>
          </cell>
          <cell r="B4923" t="str">
            <v>TUBO PPR, CLASSE PN 12, DN 90 MM</v>
          </cell>
          <cell r="C4923" t="str">
            <v xml:space="preserve">M     </v>
          </cell>
          <cell r="D4923" t="str">
            <v>101,02</v>
          </cell>
        </row>
        <row r="4924">
          <cell r="A4924">
            <v>38986</v>
          </cell>
          <cell r="B4924" t="str">
            <v>TUBO PPR, CLASSE PN 25, DN 110 MM, PARA AGUA QUENTE E FRIA PREDIAL</v>
          </cell>
          <cell r="C4924" t="str">
            <v xml:space="preserve">M     </v>
          </cell>
          <cell r="D4924" t="str">
            <v>203,28</v>
          </cell>
        </row>
        <row r="4925">
          <cell r="A4925">
            <v>38978</v>
          </cell>
          <cell r="B4925" t="str">
            <v>TUBO PPR, CLASSE PN 25, DN 20 MM, PARA AGUA QUENTE E FRIA PREDIAL</v>
          </cell>
          <cell r="C4925" t="str">
            <v xml:space="preserve">M     </v>
          </cell>
          <cell r="D4925" t="str">
            <v>8,65</v>
          </cell>
        </row>
        <row r="4926">
          <cell r="A4926">
            <v>38979</v>
          </cell>
          <cell r="B4926" t="str">
            <v>TUBO PPR, CLASSE PN 25, DN 25 MM, PARA AGUA QUENTE E FRIA PREDIAL</v>
          </cell>
          <cell r="C4926" t="str">
            <v xml:space="preserve">M     </v>
          </cell>
          <cell r="D4926" t="str">
            <v>11,74</v>
          </cell>
        </row>
        <row r="4927">
          <cell r="A4927">
            <v>38980</v>
          </cell>
          <cell r="B4927" t="str">
            <v>TUBO PPR, CLASSE PN 25, DN 32 MM, PARA AGUA QUENTE E FRIA PREDIAL</v>
          </cell>
          <cell r="C4927" t="str">
            <v xml:space="preserve">M     </v>
          </cell>
          <cell r="D4927" t="str">
            <v>19,62</v>
          </cell>
        </row>
        <row r="4928">
          <cell r="A4928">
            <v>38981</v>
          </cell>
          <cell r="B4928" t="str">
            <v>TUBO PPR, CLASSE PN 25, DN 40 MM, PARA AGUA QUENTE E FRIA PREDIAL</v>
          </cell>
          <cell r="C4928" t="str">
            <v xml:space="preserve">M     </v>
          </cell>
          <cell r="D4928" t="str">
            <v>27,16</v>
          </cell>
        </row>
        <row r="4929">
          <cell r="A4929">
            <v>38982</v>
          </cell>
          <cell r="B4929" t="str">
            <v>TUBO PPR, CLASSE PN 25, DN 50 MM, PARA AGUA QUENTE E FRIA PREDIAL</v>
          </cell>
          <cell r="C4929" t="str">
            <v xml:space="preserve">M     </v>
          </cell>
          <cell r="D4929" t="str">
            <v>39,53</v>
          </cell>
        </row>
        <row r="4930">
          <cell r="A4930">
            <v>38983</v>
          </cell>
          <cell r="B4930" t="str">
            <v>TUBO PPR, CLASSE PN 25, DN 63 MM, PARA AGUA QUENTE E FRIA PREDIAL</v>
          </cell>
          <cell r="C4930" t="str">
            <v xml:space="preserve">M     </v>
          </cell>
          <cell r="D4930" t="str">
            <v>52,41</v>
          </cell>
        </row>
        <row r="4931">
          <cell r="A4931">
            <v>38984</v>
          </cell>
          <cell r="B4931" t="str">
            <v>TUBO PPR, CLASSE PN 25, DN 75 MM, PARA AGUA QUENTE E FRIA PREDIAL</v>
          </cell>
          <cell r="C4931" t="str">
            <v xml:space="preserve">M     </v>
          </cell>
          <cell r="D4931" t="str">
            <v>101,08</v>
          </cell>
        </row>
        <row r="4932">
          <cell r="A4932">
            <v>38985</v>
          </cell>
          <cell r="B4932" t="str">
            <v>TUBO PPR, CLASSE PN 25, DN 90 MM, PARA AGUA QUENTE E FRIA PREDIAL</v>
          </cell>
          <cell r="C4932" t="str">
            <v xml:space="preserve">M     </v>
          </cell>
          <cell r="D4932" t="str">
            <v>149,64</v>
          </cell>
        </row>
        <row r="4933">
          <cell r="A4933">
            <v>9836</v>
          </cell>
          <cell r="B4933" t="str">
            <v>TUBO PVC  SERIE NORMAL, DN 100 MM, PARA ESGOTO  PREDIAL (NBR 5688)</v>
          </cell>
          <cell r="C4933" t="str">
            <v xml:space="preserve">M     </v>
          </cell>
          <cell r="D4933" t="str">
            <v>14,36</v>
          </cell>
        </row>
        <row r="4934">
          <cell r="A4934">
            <v>20065</v>
          </cell>
          <cell r="B4934" t="str">
            <v>TUBO PVC  SERIE NORMAL, DN 150 MM, PARA ESGOTO  PREDIAL (NBR 5688)</v>
          </cell>
          <cell r="C4934" t="str">
            <v xml:space="preserve">M     </v>
          </cell>
          <cell r="D4934" t="str">
            <v>36,73</v>
          </cell>
        </row>
        <row r="4935">
          <cell r="A4935">
            <v>9835</v>
          </cell>
          <cell r="B4935" t="str">
            <v>TUBO PVC  SERIE NORMAL, DN 40 MM, PARA ESGOTO  PREDIAL (NBR 5688)</v>
          </cell>
          <cell r="C4935" t="str">
            <v xml:space="preserve">M     </v>
          </cell>
          <cell r="D4935" t="str">
            <v>5,18</v>
          </cell>
        </row>
        <row r="4936">
          <cell r="A4936">
            <v>38032</v>
          </cell>
          <cell r="B4936" t="str">
            <v>TUBO PVC CORRUGADO, PAREDE DUPLA, JE, DN 150 MM, REDE COLETORA ESGOTO</v>
          </cell>
          <cell r="C4936" t="str">
            <v xml:space="preserve">M     </v>
          </cell>
          <cell r="D4936" t="str">
            <v>58,59</v>
          </cell>
        </row>
        <row r="4937">
          <cell r="A4937">
            <v>38033</v>
          </cell>
          <cell r="B4937" t="str">
            <v>TUBO PVC CORRUGADO, PAREDE DUPLA, JE, DN 200 MM, REDE COLETORA ESGOTO</v>
          </cell>
          <cell r="C4937" t="str">
            <v xml:space="preserve">M     </v>
          </cell>
          <cell r="D4937" t="str">
            <v>95,87</v>
          </cell>
        </row>
        <row r="4938">
          <cell r="A4938">
            <v>38034</v>
          </cell>
          <cell r="B4938" t="str">
            <v>TUBO PVC CORRUGADO, PAREDE DUPLA, JE, DN 250 MM, REDE COLETORA ESGOTO</v>
          </cell>
          <cell r="C4938" t="str">
            <v xml:space="preserve">M     </v>
          </cell>
          <cell r="D4938" t="str">
            <v>158,59</v>
          </cell>
        </row>
        <row r="4939">
          <cell r="A4939">
            <v>38035</v>
          </cell>
          <cell r="B4939" t="str">
            <v>TUBO PVC CORRUGADO, PAREDE DUPLA, JE, DN 300 MM, REDE COLETORA ESGOTO</v>
          </cell>
          <cell r="C4939" t="str">
            <v xml:space="preserve">M     </v>
          </cell>
          <cell r="D4939" t="str">
            <v>221,00</v>
          </cell>
        </row>
        <row r="4940">
          <cell r="A4940">
            <v>38036</v>
          </cell>
          <cell r="B4940" t="str">
            <v>TUBO PVC CORRUGADO, PAREDE DUPLA, JE, DN 350 MM, REDE COLETORA ESGOTO</v>
          </cell>
          <cell r="C4940" t="str">
            <v xml:space="preserve">M     </v>
          </cell>
          <cell r="D4940" t="str">
            <v>311,84</v>
          </cell>
        </row>
        <row r="4941">
          <cell r="A4941">
            <v>38037</v>
          </cell>
          <cell r="B4941" t="str">
            <v>TUBO PVC CORRUGADO, PAREDE DUPLA, JE, DN 400 MM, REDE COLETORA ESGOTO</v>
          </cell>
          <cell r="C4941" t="str">
            <v xml:space="preserve">M     </v>
          </cell>
          <cell r="D4941" t="str">
            <v>361,58</v>
          </cell>
        </row>
        <row r="4942">
          <cell r="A4942">
            <v>9850</v>
          </cell>
          <cell r="B4942" t="str">
            <v>TUBO PVC DE REVESTIMENTO GEOMECANICO NERVURADO REFORCADO, DN = 150 MM, COMPRIMENTO = 2 M</v>
          </cell>
          <cell r="C4942" t="str">
            <v xml:space="preserve">M     </v>
          </cell>
          <cell r="D4942" t="str">
            <v>141,50</v>
          </cell>
        </row>
        <row r="4943">
          <cell r="A4943">
            <v>9853</v>
          </cell>
          <cell r="B4943" t="str">
            <v>TUBO PVC DE REVESTIMENTO GEOMECANICO NERVURADO REFORCADO, DN = 200 MM, COMPRIMENTO = 2 M</v>
          </cell>
          <cell r="C4943" t="str">
            <v xml:space="preserve">M     </v>
          </cell>
          <cell r="D4943" t="str">
            <v>251,63</v>
          </cell>
        </row>
        <row r="4944">
          <cell r="A4944">
            <v>9854</v>
          </cell>
          <cell r="B4944" t="str">
            <v>TUBO PVC DE REVESTIMENTO GEOMECANICO NERVURADO STANDARD, DN = 154 MM, COMPRIMENTO = 2 M</v>
          </cell>
          <cell r="C4944" t="str">
            <v xml:space="preserve">M     </v>
          </cell>
          <cell r="D4944" t="str">
            <v>110,25</v>
          </cell>
        </row>
        <row r="4945">
          <cell r="A4945">
            <v>9851</v>
          </cell>
          <cell r="B4945" t="str">
            <v>TUBO PVC DE REVESTIMENTO GEOMECANICO NERVURADO STANDARD, DN = 206 MM, COMPRIMENTO = 2 M</v>
          </cell>
          <cell r="C4945" t="str">
            <v xml:space="preserve">M     </v>
          </cell>
          <cell r="D4945" t="str">
            <v>191,18</v>
          </cell>
        </row>
        <row r="4946">
          <cell r="A4946">
            <v>9855</v>
          </cell>
          <cell r="B4946" t="str">
            <v>TUBO PVC DE REVESTIMENTO GEOMECANICO NERVURADO STANDARD, DN = 250 MM, COMPRIMENTO = 2 M</v>
          </cell>
          <cell r="C4946" t="str">
            <v xml:space="preserve">M     </v>
          </cell>
          <cell r="D4946" t="str">
            <v>319,76</v>
          </cell>
        </row>
        <row r="4947">
          <cell r="A4947">
            <v>9825</v>
          </cell>
          <cell r="B4947" t="str">
            <v>TUBO PVC DEFOFO, JEI, 1 MPA, DN 100 MM, PARA REDE DE AGUA (NBR 7665)</v>
          </cell>
          <cell r="C4947" t="str">
            <v xml:space="preserve">M     </v>
          </cell>
          <cell r="D4947" t="str">
            <v>53,99</v>
          </cell>
        </row>
        <row r="4948">
          <cell r="A4948">
            <v>9828</v>
          </cell>
          <cell r="B4948" t="str">
            <v>TUBO PVC DEFOFO, JEI, 1 MPA, DN 150 MM, PARA REDE DE  AGUA (NBR 7665)</v>
          </cell>
          <cell r="C4948" t="str">
            <v xml:space="preserve">M     </v>
          </cell>
          <cell r="D4948" t="str">
            <v>145,30</v>
          </cell>
        </row>
        <row r="4949">
          <cell r="A4949">
            <v>9829</v>
          </cell>
          <cell r="B4949" t="str">
            <v>TUBO PVC DEFOFO, JEI, 1 MPA, DN 200 MM, PARA REDE DE AGUA (NBR 7665)</v>
          </cell>
          <cell r="C4949" t="str">
            <v xml:space="preserve">M     </v>
          </cell>
          <cell r="D4949" t="str">
            <v>246,24</v>
          </cell>
        </row>
        <row r="4950">
          <cell r="A4950">
            <v>9826</v>
          </cell>
          <cell r="B4950" t="str">
            <v>TUBO PVC DEFOFO, JEI, 1 MPA, DN 250 MM, PARA REDE DE AGUA (NBR 7665)</v>
          </cell>
          <cell r="C4950" t="str">
            <v xml:space="preserve">M     </v>
          </cell>
          <cell r="D4950" t="str">
            <v>374,86</v>
          </cell>
        </row>
        <row r="4951">
          <cell r="A4951">
            <v>9827</v>
          </cell>
          <cell r="B4951" t="str">
            <v>TUBO PVC DEFOFO, JEI, 1 MPA, DN 300 MM, PARA REDE DE AGUA (NBR 7665)</v>
          </cell>
          <cell r="C4951" t="str">
            <v xml:space="preserve">M     </v>
          </cell>
          <cell r="D4951" t="str">
            <v>532,31</v>
          </cell>
        </row>
        <row r="4952">
          <cell r="A4952">
            <v>36374</v>
          </cell>
          <cell r="B4952" t="str">
            <v>TUBO PVC PBA JEI, CLASSE 12, DN 100 MM, PARA REDE DE AGUA (NBR 5647)</v>
          </cell>
          <cell r="C4952" t="str">
            <v xml:space="preserve">M     </v>
          </cell>
          <cell r="D4952" t="str">
            <v>64,71</v>
          </cell>
        </row>
        <row r="4953">
          <cell r="A4953">
            <v>36084</v>
          </cell>
          <cell r="B4953" t="str">
            <v>TUBO PVC PBA JEI, CLASSE 12, DN 50 MM, PARA REDE DE AGUA (NBR 5647)</v>
          </cell>
          <cell r="C4953" t="str">
            <v xml:space="preserve">M     </v>
          </cell>
          <cell r="D4953" t="str">
            <v>19,17</v>
          </cell>
        </row>
        <row r="4954">
          <cell r="A4954">
            <v>36373</v>
          </cell>
          <cell r="B4954" t="str">
            <v>TUBO PVC PBA JEI, CLASSE 12, DN 75 MM, PARA REDE DE AGUA (NBR 5647)</v>
          </cell>
          <cell r="C4954" t="str">
            <v xml:space="preserve">M     </v>
          </cell>
          <cell r="D4954" t="str">
            <v>39,81</v>
          </cell>
        </row>
        <row r="4955">
          <cell r="A4955">
            <v>36377</v>
          </cell>
          <cell r="B4955" t="str">
            <v>TUBO PVC PBA JEI, CLASSE 15, DN 100 MM, PARA REDE DE AGUA (NBR 5647)</v>
          </cell>
          <cell r="C4955" t="str">
            <v xml:space="preserve">M     </v>
          </cell>
          <cell r="D4955" t="str">
            <v>77,62</v>
          </cell>
        </row>
        <row r="4956">
          <cell r="A4956">
            <v>36375</v>
          </cell>
          <cell r="B4956" t="str">
            <v>TUBO PVC PBA JEI, CLASSE 15, DN 50 MM, PARA REDE DE AGUA (NBR 5647)</v>
          </cell>
          <cell r="C4956" t="str">
            <v xml:space="preserve">M     </v>
          </cell>
          <cell r="D4956" t="str">
            <v>23,66</v>
          </cell>
        </row>
        <row r="4957">
          <cell r="A4957">
            <v>36376</v>
          </cell>
          <cell r="B4957" t="str">
            <v>TUBO PVC PBA JEI, CLASSE 15, DN 75 MM, PARA REDE DE AGUA (NBR 5647)</v>
          </cell>
          <cell r="C4957" t="str">
            <v xml:space="preserve">M     </v>
          </cell>
          <cell r="D4957" t="str">
            <v>46,46</v>
          </cell>
        </row>
        <row r="4958">
          <cell r="A4958">
            <v>36380</v>
          </cell>
          <cell r="B4958" t="str">
            <v>TUBO PVC PBA JEI, CLASSE 20, DN 100 MM, PARA REDE DE AGUA (NBR 5647)</v>
          </cell>
          <cell r="C4958" t="str">
            <v xml:space="preserve">M     </v>
          </cell>
          <cell r="D4958" t="str">
            <v>97,06</v>
          </cell>
        </row>
        <row r="4959">
          <cell r="A4959">
            <v>36378</v>
          </cell>
          <cell r="B4959" t="str">
            <v>TUBO PVC PBA JEI, CLASSE 20, DN 50 MM, PARA REDE DE AGUA (NBR 5647)</v>
          </cell>
          <cell r="C4959" t="str">
            <v xml:space="preserve">M     </v>
          </cell>
          <cell r="D4959" t="str">
            <v>29,08</v>
          </cell>
        </row>
        <row r="4960">
          <cell r="A4960">
            <v>36379</v>
          </cell>
          <cell r="B4960" t="str">
            <v>TUBO PVC PBA JEI, CLASSE 20, DN 75 MM, PARA REDE DE AGUA (NBR 5647)</v>
          </cell>
          <cell r="C4960" t="str">
            <v xml:space="preserve">M     </v>
          </cell>
          <cell r="D4960" t="str">
            <v>58,63</v>
          </cell>
        </row>
        <row r="4961">
          <cell r="A4961">
            <v>9859</v>
          </cell>
          <cell r="B4961" t="str">
            <v>TUBO PVC ROSCAVEL, 3/4",  AGUA FRIA PREDIAL</v>
          </cell>
          <cell r="C4961" t="str">
            <v xml:space="preserve">M     </v>
          </cell>
          <cell r="D4961" t="str">
            <v>10,32</v>
          </cell>
        </row>
        <row r="4962">
          <cell r="A4962">
            <v>9838</v>
          </cell>
          <cell r="B4962" t="str">
            <v>TUBO PVC SERIE NORMAL, DN 50 MM, PARA ESGOTO PREDIAL (NBR 5688)</v>
          </cell>
          <cell r="C4962" t="str">
            <v xml:space="preserve">M     </v>
          </cell>
          <cell r="D4962" t="str">
            <v>8,81</v>
          </cell>
        </row>
        <row r="4963">
          <cell r="A4963">
            <v>9837</v>
          </cell>
          <cell r="B4963" t="str">
            <v>TUBO PVC SERIE NORMAL, DN 75 MM, PARA ESGOTO PREDIAL (NBR 5688)</v>
          </cell>
          <cell r="C4963" t="str">
            <v xml:space="preserve">M     </v>
          </cell>
          <cell r="D4963" t="str">
            <v>12,73</v>
          </cell>
        </row>
        <row r="4964">
          <cell r="A4964">
            <v>9833</v>
          </cell>
          <cell r="B4964" t="str">
            <v>TUBO PVC, FLEXIVEL, CORRUGADO, PERFURADO, DN 110 MM, PARA DRENAGEM, SISTEMA IRRIGACAO</v>
          </cell>
          <cell r="C4964" t="str">
            <v xml:space="preserve">M     </v>
          </cell>
          <cell r="D4964" t="str">
            <v>10,78</v>
          </cell>
        </row>
        <row r="4965">
          <cell r="A4965">
            <v>9830</v>
          </cell>
          <cell r="B4965" t="str">
            <v>TUBO PVC, FLEXIVEL, CORRUGADO, PERFURADO, DN 65 MM, PARA DRENAGEM, SISTEMA IRRIGACAO</v>
          </cell>
          <cell r="C4965" t="str">
            <v xml:space="preserve">M     </v>
          </cell>
          <cell r="D4965" t="str">
            <v>5,77</v>
          </cell>
        </row>
        <row r="4966">
          <cell r="A4966">
            <v>9834</v>
          </cell>
          <cell r="B4966" t="str">
            <v>TUBO PVC, RIGIDO, CORRUGADO, PERFURADO, DN 150 MM, PARA DRENAGEM, SISTEMA IRRIGACAO</v>
          </cell>
          <cell r="C4966" t="str">
            <v xml:space="preserve">M     </v>
          </cell>
          <cell r="D4966" t="str">
            <v>30,01</v>
          </cell>
        </row>
        <row r="4967">
          <cell r="A4967">
            <v>9863</v>
          </cell>
          <cell r="B4967" t="str">
            <v>TUBO PVC, ROSCAVEL,  2 1/2", AGUA FRIA PREDIAL</v>
          </cell>
          <cell r="C4967" t="str">
            <v xml:space="preserve">M     </v>
          </cell>
          <cell r="D4967" t="str">
            <v>74,51</v>
          </cell>
        </row>
        <row r="4968">
          <cell r="A4968">
            <v>9860</v>
          </cell>
          <cell r="B4968" t="str">
            <v>TUBO PVC, ROSCAVEL,  2", PARA AGUA FRIA PREDIAL</v>
          </cell>
          <cell r="C4968" t="str">
            <v xml:space="preserve">M     </v>
          </cell>
          <cell r="D4968" t="str">
            <v>47,84</v>
          </cell>
        </row>
        <row r="4969">
          <cell r="A4969">
            <v>9862</v>
          </cell>
          <cell r="B4969" t="str">
            <v>TUBO PVC, ROSCAVEL, 1 1/2",  AGUA FRIA PREDIAL</v>
          </cell>
          <cell r="C4969" t="str">
            <v xml:space="preserve">M     </v>
          </cell>
          <cell r="D4969" t="str">
            <v>33,75</v>
          </cell>
        </row>
        <row r="4970">
          <cell r="A4970">
            <v>9861</v>
          </cell>
          <cell r="B4970" t="str">
            <v>TUBO PVC, ROSCAVEL, 1 1/4", AGUA FRIA PREDIAL</v>
          </cell>
          <cell r="C4970" t="str">
            <v xml:space="preserve">M     </v>
          </cell>
          <cell r="D4970" t="str">
            <v>27,13</v>
          </cell>
        </row>
        <row r="4971">
          <cell r="A4971">
            <v>9856</v>
          </cell>
          <cell r="B4971" t="str">
            <v>TUBO PVC, ROSCAVEL, 1/2", AGUA FRIA PREDIAL</v>
          </cell>
          <cell r="C4971" t="str">
            <v xml:space="preserve">M     </v>
          </cell>
          <cell r="D4971" t="str">
            <v>7,29</v>
          </cell>
        </row>
        <row r="4972">
          <cell r="A4972">
            <v>9866</v>
          </cell>
          <cell r="B4972" t="str">
            <v>TUBO PVC, ROSCAVEL, 1", AGUA FRIA PREDIAL</v>
          </cell>
          <cell r="C4972" t="str">
            <v xml:space="preserve">M     </v>
          </cell>
          <cell r="D4972" t="str">
            <v>20,04</v>
          </cell>
        </row>
        <row r="4973">
          <cell r="A4973">
            <v>9857</v>
          </cell>
          <cell r="B4973" t="str">
            <v>TUBO PVC, ROSCAVEL, 3", AGUA FRIA PREDIAL</v>
          </cell>
          <cell r="C4973" t="str">
            <v xml:space="preserve">M     </v>
          </cell>
          <cell r="D4973" t="str">
            <v>96,37</v>
          </cell>
        </row>
        <row r="4974">
          <cell r="A4974">
            <v>9864</v>
          </cell>
          <cell r="B4974" t="str">
            <v>TUBO PVC, ROSCAVEL, 4",  AGUA FRIA PREDIAL</v>
          </cell>
          <cell r="C4974" t="str">
            <v xml:space="preserve">M     </v>
          </cell>
          <cell r="D4974" t="str">
            <v>116,34</v>
          </cell>
        </row>
        <row r="4975">
          <cell r="A4975">
            <v>9865</v>
          </cell>
          <cell r="B4975" t="str">
            <v>TUBO PVC, ROSCAVEL, 5",  AGUA FRIA PREDIAL</v>
          </cell>
          <cell r="C4975" t="str">
            <v xml:space="preserve">M     </v>
          </cell>
          <cell r="D4975" t="str">
            <v>167,32</v>
          </cell>
        </row>
        <row r="4976">
          <cell r="A4976">
            <v>9858</v>
          </cell>
          <cell r="B4976" t="str">
            <v>TUBO PVC, ROSCAVEL, 6",  AGUA FRIA PREDIAL</v>
          </cell>
          <cell r="C4976" t="str">
            <v xml:space="preserve">M     </v>
          </cell>
          <cell r="D4976" t="str">
            <v>175,41</v>
          </cell>
        </row>
        <row r="4977">
          <cell r="A4977">
            <v>9841</v>
          </cell>
          <cell r="B4977" t="str">
            <v>TUBO PVC, SERIE R, DN 100 MM, PARA ESGOTO OU AGUAS PLUVIAIS PREDIAIS (NBR 5688)</v>
          </cell>
          <cell r="C4977" t="str">
            <v xml:space="preserve">M     </v>
          </cell>
          <cell r="D4977" t="str">
            <v>35,44</v>
          </cell>
        </row>
        <row r="4978">
          <cell r="A4978">
            <v>9840</v>
          </cell>
          <cell r="B4978" t="str">
            <v>TUBO PVC, SERIE R, DN 150 MM, PARA ESGOTO OU AGUAS PLUVIAIS PREDIAIS (NBR 5688)</v>
          </cell>
          <cell r="C4978" t="str">
            <v xml:space="preserve">M     </v>
          </cell>
          <cell r="D4978" t="str">
            <v>72,03</v>
          </cell>
        </row>
        <row r="4979">
          <cell r="A4979">
            <v>20067</v>
          </cell>
          <cell r="B4979" t="str">
            <v>TUBO PVC, SERIE R, DN 40 MM, PARA ESGOTO OU AGUAS PLUVIAIS PREDIAIS (NBR 5688)</v>
          </cell>
          <cell r="C4979" t="str">
            <v xml:space="preserve">M     </v>
          </cell>
          <cell r="D4979" t="str">
            <v>12,38</v>
          </cell>
        </row>
        <row r="4980">
          <cell r="A4980">
            <v>20068</v>
          </cell>
          <cell r="B4980" t="str">
            <v>TUBO PVC, SERIE R, DN 50 MM, PARA ESGOTO OU AGUAS PLUVIAIS PREDIAIS (NBR 5688)</v>
          </cell>
          <cell r="C4980" t="str">
            <v xml:space="preserve">M     </v>
          </cell>
          <cell r="D4980" t="str">
            <v>15,43</v>
          </cell>
        </row>
        <row r="4981">
          <cell r="A4981">
            <v>9839</v>
          </cell>
          <cell r="B4981" t="str">
            <v>TUBO PVC, SERIE R, DN 75 MM, PARA ESGOTO OU AGUAS PLUVIAIS PREDIAIS (NBR 5688)</v>
          </cell>
          <cell r="C4981" t="str">
            <v xml:space="preserve">M     </v>
          </cell>
          <cell r="D4981" t="str">
            <v>20,23</v>
          </cell>
        </row>
        <row r="4982">
          <cell r="A4982">
            <v>9870</v>
          </cell>
          <cell r="B4982" t="str">
            <v>TUBO PVC, SOLDAVEL, DN 110 MM, AGUA FRIA (NBR-5648)</v>
          </cell>
          <cell r="C4982" t="str">
            <v xml:space="preserve">M     </v>
          </cell>
          <cell r="D4982" t="str">
            <v>81,25</v>
          </cell>
        </row>
        <row r="4983">
          <cell r="A4983">
            <v>9867</v>
          </cell>
          <cell r="B4983" t="str">
            <v>TUBO PVC, SOLDAVEL, DN 20 MM, AGUA FRIA (NBR-5648)</v>
          </cell>
          <cell r="C4983" t="str">
            <v xml:space="preserve">M     </v>
          </cell>
          <cell r="D4983" t="str">
            <v>2,98</v>
          </cell>
        </row>
        <row r="4984">
          <cell r="A4984">
            <v>9868</v>
          </cell>
          <cell r="B4984" t="str">
            <v>TUBO PVC, SOLDAVEL, DN 25 MM, AGUA FRIA (NBR-5648)</v>
          </cell>
          <cell r="C4984" t="str">
            <v xml:space="preserve">M     </v>
          </cell>
          <cell r="D4984" t="str">
            <v>3,83</v>
          </cell>
        </row>
        <row r="4985">
          <cell r="A4985">
            <v>9869</v>
          </cell>
          <cell r="B4985" t="str">
            <v>TUBO PVC, SOLDAVEL, DN 32 MM, AGUA FRIA (NBR-5648)</v>
          </cell>
          <cell r="C4985" t="str">
            <v xml:space="preserve">M     </v>
          </cell>
          <cell r="D4985" t="str">
            <v>8,60</v>
          </cell>
        </row>
        <row r="4986">
          <cell r="A4986">
            <v>9874</v>
          </cell>
          <cell r="B4986" t="str">
            <v>TUBO PVC, SOLDAVEL, DN 40 MM, AGUA FRIA (NBR-5648)</v>
          </cell>
          <cell r="C4986" t="str">
            <v xml:space="preserve">M     </v>
          </cell>
          <cell r="D4986" t="str">
            <v>12,52</v>
          </cell>
        </row>
        <row r="4987">
          <cell r="A4987">
            <v>9875</v>
          </cell>
          <cell r="B4987" t="str">
            <v>TUBO PVC, SOLDAVEL, DN 50 MM, PARA AGUA FRIA (NBR-5648)</v>
          </cell>
          <cell r="C4987" t="str">
            <v xml:space="preserve">M     </v>
          </cell>
          <cell r="D4987" t="str">
            <v>14,34</v>
          </cell>
        </row>
        <row r="4988">
          <cell r="A4988">
            <v>9873</v>
          </cell>
          <cell r="B4988" t="str">
            <v>TUBO PVC, SOLDAVEL, DN 60 MM, AGUA FRIA (NBR-5648)</v>
          </cell>
          <cell r="C4988" t="str">
            <v xml:space="preserve">M     </v>
          </cell>
          <cell r="D4988" t="str">
            <v>24,20</v>
          </cell>
        </row>
        <row r="4989">
          <cell r="A4989">
            <v>9871</v>
          </cell>
          <cell r="B4989" t="str">
            <v>TUBO PVC, SOLDAVEL, DN 75 MM, AGUA FRIA (NBR-5648)</v>
          </cell>
          <cell r="C4989" t="str">
            <v xml:space="preserve">M     </v>
          </cell>
          <cell r="D4989" t="str">
            <v>40,53</v>
          </cell>
        </row>
        <row r="4990">
          <cell r="A4990">
            <v>9872</v>
          </cell>
          <cell r="B4990" t="str">
            <v>TUBO PVC, SOLDAVEL, DN 85 MM, AGUA FRIA (NBR-5648)</v>
          </cell>
          <cell r="C4990" t="str">
            <v xml:space="preserve">M     </v>
          </cell>
          <cell r="D4990" t="str">
            <v>50,65</v>
          </cell>
        </row>
        <row r="4991">
          <cell r="A4991">
            <v>7667</v>
          </cell>
          <cell r="B4991" t="str">
            <v>TUBO 26" EM CHAPA PRETA, E= 3/16", 147 KG/6 M</v>
          </cell>
          <cell r="C4991" t="str">
            <v xml:space="preserve">M     </v>
          </cell>
          <cell r="D4991" t="str">
            <v>2.625,27</v>
          </cell>
        </row>
        <row r="4992">
          <cell r="A4992">
            <v>7660</v>
          </cell>
          <cell r="B4992" t="str">
            <v>TUBO 30" EM CHAPA PRETA, E= 1/4", 175 KG/6 M</v>
          </cell>
          <cell r="C4992" t="str">
            <v xml:space="preserve">M     </v>
          </cell>
          <cell r="D4992" t="str">
            <v>3.346,60</v>
          </cell>
        </row>
        <row r="4993">
          <cell r="A4993">
            <v>7676</v>
          </cell>
          <cell r="B4993" t="str">
            <v>TUBO 30" EM CHAPA PRETA, E= 3/8", 177 KG/6 M</v>
          </cell>
          <cell r="C4993" t="str">
            <v xml:space="preserve">M     </v>
          </cell>
          <cell r="D4993" t="str">
            <v>3.384,85</v>
          </cell>
        </row>
        <row r="4994">
          <cell r="A4994">
            <v>12426</v>
          </cell>
          <cell r="B4994" t="str">
            <v>UNIAO COM ASSENTO CONICO DE BRONZE, DIAMETRO 1/2"</v>
          </cell>
          <cell r="C4994" t="str">
            <v xml:space="preserve">UN    </v>
          </cell>
          <cell r="D4994" t="str">
            <v>37,62</v>
          </cell>
        </row>
        <row r="4995">
          <cell r="A4995">
            <v>12425</v>
          </cell>
          <cell r="B4995" t="str">
            <v>UNIAO COM ASSENTO CONICO DE BRONZE, DIAMETRO 1"</v>
          </cell>
          <cell r="C4995" t="str">
            <v xml:space="preserve">UN    </v>
          </cell>
          <cell r="D4995" t="str">
            <v>51,69</v>
          </cell>
        </row>
        <row r="4996">
          <cell r="A4996">
            <v>12427</v>
          </cell>
          <cell r="B4996" t="str">
            <v>UNIAO COM ASSENTO CONICO DE BRONZE, DIAMETRO 2 1/2"</v>
          </cell>
          <cell r="C4996" t="str">
            <v xml:space="preserve">UN    </v>
          </cell>
          <cell r="D4996" t="str">
            <v>214,57</v>
          </cell>
        </row>
        <row r="4997">
          <cell r="A4997">
            <v>12428</v>
          </cell>
          <cell r="B4997" t="str">
            <v>UNIAO COM ASSENTO CONICO DE BRONZE, DIAMETRO 2'</v>
          </cell>
          <cell r="C4997" t="str">
            <v xml:space="preserve">UN    </v>
          </cell>
          <cell r="D4997" t="str">
            <v>137,72</v>
          </cell>
        </row>
        <row r="4998">
          <cell r="A4998">
            <v>12430</v>
          </cell>
          <cell r="B4998" t="str">
            <v>UNIAO COM ASSENTO CONICO DE BRONZE, DIAMETRO 3/4"</v>
          </cell>
          <cell r="C4998" t="str">
            <v xml:space="preserve">UN    </v>
          </cell>
          <cell r="D4998" t="str">
            <v>46,13</v>
          </cell>
        </row>
        <row r="4999">
          <cell r="A4999">
            <v>12429</v>
          </cell>
          <cell r="B4999" t="str">
            <v>UNIAO COM ASSENTO CONICO DE BRONZE, DIAMETRO 3"</v>
          </cell>
          <cell r="C4999" t="str">
            <v xml:space="preserve">UN    </v>
          </cell>
          <cell r="D4999" t="str">
            <v>346,96</v>
          </cell>
        </row>
        <row r="5000">
          <cell r="A5000">
            <v>12431</v>
          </cell>
          <cell r="B5000" t="str">
            <v>UNIAO COM ASSENTO CONICO DE BRONZE, DIAMETRO 4"</v>
          </cell>
          <cell r="C5000" t="str">
            <v xml:space="preserve">UN    </v>
          </cell>
          <cell r="D5000" t="str">
            <v>590,47</v>
          </cell>
        </row>
        <row r="5001">
          <cell r="A5001">
            <v>12432</v>
          </cell>
          <cell r="B5001" t="str">
            <v>UNIAO COM ASSENTO CONICO DE FERRO LONGO (MACHO-FEMEA), DIAMETRO 1 1/2"</v>
          </cell>
          <cell r="C5001" t="str">
            <v xml:space="preserve">UN    </v>
          </cell>
          <cell r="D5001" t="str">
            <v>121,44</v>
          </cell>
        </row>
        <row r="5002">
          <cell r="A5002">
            <v>12434</v>
          </cell>
          <cell r="B5002" t="str">
            <v>UNIAO COM ASSENTO CONICO DE FERRO LONGO (MACHO-FEMEA), DIAMETRO 1/2"</v>
          </cell>
          <cell r="C5002" t="str">
            <v xml:space="preserve">UN    </v>
          </cell>
          <cell r="D5002" t="str">
            <v>39,57</v>
          </cell>
        </row>
        <row r="5003">
          <cell r="A5003">
            <v>12433</v>
          </cell>
          <cell r="B5003" t="str">
            <v>UNIAO COM ASSENTO CONICO DE FERRO LONGO (MACHO-FEMEA), DIAMETRO 1"</v>
          </cell>
          <cell r="C5003" t="str">
            <v xml:space="preserve">UN    </v>
          </cell>
          <cell r="D5003" t="str">
            <v>77,31</v>
          </cell>
        </row>
        <row r="5004">
          <cell r="A5004">
            <v>12435</v>
          </cell>
          <cell r="B5004" t="str">
            <v>UNIAO COM ASSENTO CONICO DE FERRO LONGO (MACHO-FEMEA), DIAMETRO 2 1/2"</v>
          </cell>
          <cell r="C5004" t="str">
            <v xml:space="preserve">UN    </v>
          </cell>
          <cell r="D5004" t="str">
            <v>239,26</v>
          </cell>
        </row>
        <row r="5005">
          <cell r="A5005">
            <v>12437</v>
          </cell>
          <cell r="B5005" t="str">
            <v>UNIAO COM ASSENTO CONICO DE FERRO LONGO (MACHO-FEMEA), DIAMETRO 2"</v>
          </cell>
          <cell r="C5005" t="str">
            <v xml:space="preserve">UN    </v>
          </cell>
          <cell r="D5005" t="str">
            <v>193,23</v>
          </cell>
        </row>
        <row r="5006">
          <cell r="A5006">
            <v>12439</v>
          </cell>
          <cell r="B5006" t="str">
            <v>UNIAO COM ASSENTO CONICO DE FERRO LONGO (MACHO-FEMEA), DIAMETRO 3/4"</v>
          </cell>
          <cell r="C5006" t="str">
            <v xml:space="preserve">UN    </v>
          </cell>
          <cell r="D5006" t="str">
            <v>62,02</v>
          </cell>
        </row>
        <row r="5007">
          <cell r="A5007">
            <v>12438</v>
          </cell>
          <cell r="B5007" t="str">
            <v>UNIAO COM ASSENTO CONICO DE FERRO LONGO (MACHO-FEMEA), DIAMETRO 3'</v>
          </cell>
          <cell r="C5007" t="str">
            <v xml:space="preserve">UN    </v>
          </cell>
          <cell r="D5007" t="str">
            <v>349,69</v>
          </cell>
        </row>
        <row r="5008">
          <cell r="A5008">
            <v>12436</v>
          </cell>
          <cell r="B5008" t="str">
            <v>UNIAO COM ASSENTO CONICO DE FERRO LONGO (MACHO-FEMEA), DIAMETRO 4"</v>
          </cell>
          <cell r="C5008" t="str">
            <v xml:space="preserve">UN    </v>
          </cell>
          <cell r="D5008" t="str">
            <v>441,73</v>
          </cell>
        </row>
        <row r="5009">
          <cell r="A5009">
            <v>36357</v>
          </cell>
          <cell r="B5009" t="str">
            <v>UNIAO COM FLANGE PPR, DN 40 MM, PARA AGUA QUENTE PREDIAL</v>
          </cell>
          <cell r="C5009" t="str">
            <v xml:space="preserve">UN    </v>
          </cell>
          <cell r="D5009" t="str">
            <v>153,88</v>
          </cell>
        </row>
        <row r="5010">
          <cell r="A5010">
            <v>12424</v>
          </cell>
          <cell r="B5010" t="str">
            <v>UNIAO DE FERRO GALVANIZADO, COM ASSENTO CONICO DE BRONZE, DE 1 1/2"</v>
          </cell>
          <cell r="C5010" t="str">
            <v xml:space="preserve">UN    </v>
          </cell>
          <cell r="D5010" t="str">
            <v>79,60</v>
          </cell>
        </row>
        <row r="5011">
          <cell r="A5011">
            <v>12440</v>
          </cell>
          <cell r="B5011" t="str">
            <v>UNIAO DE FERRO GALVANIZADO, COM ASSENTO CONICO DE BRONZE, DE 1 1/4"</v>
          </cell>
          <cell r="C5011" t="str">
            <v xml:space="preserve">UN    </v>
          </cell>
          <cell r="D5011" t="str">
            <v>76,94</v>
          </cell>
        </row>
        <row r="5012">
          <cell r="A5012">
            <v>9884</v>
          </cell>
          <cell r="B5012" t="str">
            <v>UNIAO DE FERRO GALVANIZADO, COM ROSCA BSP, COM ASSENTO PLANO, DE 1 1/2"</v>
          </cell>
          <cell r="C5012" t="str">
            <v xml:space="preserve">UN    </v>
          </cell>
          <cell r="D5012" t="str">
            <v>57,39</v>
          </cell>
        </row>
        <row r="5013">
          <cell r="A5013">
            <v>9888</v>
          </cell>
          <cell r="B5013" t="str">
            <v>UNIAO DE FERRO GALVANIZADO, COM ROSCA BSP, COM ASSENTO PLANO, DE 1 1/4"</v>
          </cell>
          <cell r="C5013" t="str">
            <v xml:space="preserve">UN    </v>
          </cell>
          <cell r="D5013" t="str">
            <v>46,11</v>
          </cell>
        </row>
        <row r="5014">
          <cell r="A5014">
            <v>9883</v>
          </cell>
          <cell r="B5014" t="str">
            <v>UNIAO DE FERRO GALVANIZADO, COM ROSCA BSP, COM ASSENTO PLANO, DE 1/2"</v>
          </cell>
          <cell r="C5014" t="str">
            <v xml:space="preserve">UN    </v>
          </cell>
          <cell r="D5014" t="str">
            <v>20,12</v>
          </cell>
        </row>
        <row r="5015">
          <cell r="A5015">
            <v>9886</v>
          </cell>
          <cell r="B5015" t="str">
            <v>UNIAO DE FERRO GALVANIZADO, COM ROSCA BSP, COM ASSENTO PLANO, DE 1"</v>
          </cell>
          <cell r="C5015" t="str">
            <v xml:space="preserve">UN    </v>
          </cell>
          <cell r="D5015" t="str">
            <v>27,56</v>
          </cell>
        </row>
        <row r="5016">
          <cell r="A5016">
            <v>9889</v>
          </cell>
          <cell r="B5016" t="str">
            <v>UNIAO DE FERRO GALVANIZADO, COM ROSCA BSP, COM ASSENTO PLANO, DE 2 1/2"</v>
          </cell>
          <cell r="C5016" t="str">
            <v xml:space="preserve">UN    </v>
          </cell>
          <cell r="D5016" t="str">
            <v>139,62</v>
          </cell>
        </row>
        <row r="5017">
          <cell r="A5017">
            <v>9887</v>
          </cell>
          <cell r="B5017" t="str">
            <v>UNIAO DE FERRO GALVANIZADO, COM ROSCA BSP, COM ASSENTO PLANO, DE 2"</v>
          </cell>
          <cell r="C5017" t="str">
            <v xml:space="preserve">UN    </v>
          </cell>
          <cell r="D5017" t="str">
            <v>84,38</v>
          </cell>
        </row>
        <row r="5018">
          <cell r="A5018">
            <v>9885</v>
          </cell>
          <cell r="B5018" t="str">
            <v>UNIAO DE FERRO GALVANIZADO, COM ROSCA BSP, COM ASSENTO PLANO, DE 3/4"</v>
          </cell>
          <cell r="C5018" t="str">
            <v xml:space="preserve">UN    </v>
          </cell>
          <cell r="D5018" t="str">
            <v>26,64</v>
          </cell>
        </row>
        <row r="5019">
          <cell r="A5019">
            <v>9890</v>
          </cell>
          <cell r="B5019" t="str">
            <v>UNIAO DE FERRO GALVANIZADO, COM ROSCA BSP, COM ASSENTO PLANO, DE 3"</v>
          </cell>
          <cell r="C5019" t="str">
            <v xml:space="preserve">UN    </v>
          </cell>
          <cell r="D5019" t="str">
            <v>216,30</v>
          </cell>
        </row>
        <row r="5020">
          <cell r="A5020">
            <v>9891</v>
          </cell>
          <cell r="B5020" t="str">
            <v>UNIAO DE FERRO GALVANIZADO, COM ROSCA BSP, COM ASSENTO PLANO, DE 4"</v>
          </cell>
          <cell r="C5020" t="str">
            <v xml:space="preserve">UN    </v>
          </cell>
          <cell r="D5020" t="str">
            <v>303,65</v>
          </cell>
        </row>
        <row r="5021">
          <cell r="A5021">
            <v>39292</v>
          </cell>
          <cell r="B5021" t="str">
            <v>UNIAO DE REDUCAO METALICA, PARA CONEXAO COM ANEL DESLIZANTE EM TUBO PEX, DN 20 X 16 MM</v>
          </cell>
          <cell r="C5021" t="str">
            <v xml:space="preserve">UN    </v>
          </cell>
          <cell r="D5021" t="str">
            <v>10,44</v>
          </cell>
        </row>
        <row r="5022">
          <cell r="A5022">
            <v>39293</v>
          </cell>
          <cell r="B5022" t="str">
            <v>UNIAO DE REDUCAO METALICA, PARA CONEXAO COM ANEL DESLIZANTE EM TUBO PEX, DN 25 X 16 MM</v>
          </cell>
          <cell r="C5022" t="str">
            <v xml:space="preserve">UN    </v>
          </cell>
          <cell r="D5022" t="str">
            <v>16,84</v>
          </cell>
        </row>
        <row r="5023">
          <cell r="A5023">
            <v>39294</v>
          </cell>
          <cell r="B5023" t="str">
            <v>UNIAO DE REDUCAO METALICA, PARA CONEXAO COM ANEL DESLIZANTE EM TUBO PEX, DN 25 X 20 MM</v>
          </cell>
          <cell r="C5023" t="str">
            <v xml:space="preserve">UN    </v>
          </cell>
          <cell r="D5023" t="str">
            <v>16,84</v>
          </cell>
        </row>
        <row r="5024">
          <cell r="A5024">
            <v>39295</v>
          </cell>
          <cell r="B5024" t="str">
            <v>UNIAO DE REDUCAO METALICA, PARA CONEXAO COM ANEL DESLIZANTE EM TUBO PEX, DN 32 X 25 MM</v>
          </cell>
          <cell r="C5024" t="str">
            <v xml:space="preserve">UN    </v>
          </cell>
          <cell r="D5024" t="str">
            <v>28,72</v>
          </cell>
        </row>
        <row r="5025">
          <cell r="A5025">
            <v>36313</v>
          </cell>
          <cell r="B5025" t="str">
            <v>UNIAO DUPLA PPR DN 20 MM, PARA AGUA QUENTE PREDIAL</v>
          </cell>
          <cell r="C5025" t="str">
            <v xml:space="preserve">UN    </v>
          </cell>
          <cell r="D5025" t="str">
            <v>36,48</v>
          </cell>
        </row>
        <row r="5026">
          <cell r="A5026">
            <v>36316</v>
          </cell>
          <cell r="B5026" t="str">
            <v>UNIAO DUPLA PPR DN 25 MM, PARA AGUA QUENTE PREDIAL</v>
          </cell>
          <cell r="C5026" t="str">
            <v xml:space="preserve">UN    </v>
          </cell>
          <cell r="D5026" t="str">
            <v>44,24</v>
          </cell>
        </row>
        <row r="5027">
          <cell r="A5027">
            <v>64</v>
          </cell>
          <cell r="B5027" t="str">
            <v>UNIAO EM POLIPROPILENO (PP), PARA TUBO EM PEAD, 20 MM - LIGACAO PREDIAL DE AGUA</v>
          </cell>
          <cell r="C5027" t="str">
            <v xml:space="preserve">UN    </v>
          </cell>
          <cell r="D5027" t="str">
            <v>4,79</v>
          </cell>
        </row>
        <row r="5028">
          <cell r="A5028">
            <v>37423</v>
          </cell>
          <cell r="B5028" t="str">
            <v>UNIAO EM POLIPROPILENO (PP), PARA TUBO EM PEAD, 32 MM - LIGACAO PREDIAL DE AGUA</v>
          </cell>
          <cell r="C5028" t="str">
            <v xml:space="preserve">UN    </v>
          </cell>
          <cell r="D5028" t="str">
            <v>11,84</v>
          </cell>
        </row>
        <row r="5029">
          <cell r="A5029">
            <v>39296</v>
          </cell>
          <cell r="B5029" t="str">
            <v>UNIAO METALICA, PARA CONEXAO COM ANEL DESLIZANTE EM TUBO PEX, DN 16 MM</v>
          </cell>
          <cell r="C5029" t="str">
            <v xml:space="preserve">UN    </v>
          </cell>
          <cell r="D5029" t="str">
            <v>8,06</v>
          </cell>
        </row>
        <row r="5030">
          <cell r="A5030">
            <v>39297</v>
          </cell>
          <cell r="B5030" t="str">
            <v>UNIAO METALICA, PARA CONEXAO COM ANEL DESLIZANTE EM TUBO PEX, DN 20 MM</v>
          </cell>
          <cell r="C5030" t="str">
            <v xml:space="preserve">UN    </v>
          </cell>
          <cell r="D5030" t="str">
            <v>11,53</v>
          </cell>
        </row>
        <row r="5031">
          <cell r="A5031">
            <v>39298</v>
          </cell>
          <cell r="B5031" t="str">
            <v>UNIAO METALICA, PARA CONEXAO COM ANEL DESLIZANTE EM TUBO PEX, DN 25 MM</v>
          </cell>
          <cell r="C5031" t="str">
            <v xml:space="preserve">UN    </v>
          </cell>
          <cell r="D5031" t="str">
            <v>20,31</v>
          </cell>
        </row>
        <row r="5032">
          <cell r="A5032">
            <v>39299</v>
          </cell>
          <cell r="B5032" t="str">
            <v>UNIAO METALICA, PARA CONEXAO COM ANEL DESLIZANTE EM TUBO PEX, DN 32 MM</v>
          </cell>
          <cell r="C5032" t="str">
            <v xml:space="preserve">UN    </v>
          </cell>
          <cell r="D5032" t="str">
            <v>34,56</v>
          </cell>
        </row>
        <row r="5033">
          <cell r="A5033">
            <v>9892</v>
          </cell>
          <cell r="B5033" t="str">
            <v>UNIAO PVC, ROSCAVEL 1/2",  AGUA FRIA PREDIAL</v>
          </cell>
          <cell r="C5033" t="str">
            <v xml:space="preserve">UN    </v>
          </cell>
          <cell r="D5033" t="str">
            <v>6,51</v>
          </cell>
        </row>
        <row r="5034">
          <cell r="A5034">
            <v>9893</v>
          </cell>
          <cell r="B5034" t="str">
            <v>UNIAO PVC, ROSCAVEL 2",  AGUA FRIA PREDIAL</v>
          </cell>
          <cell r="C5034" t="str">
            <v xml:space="preserve">UN    </v>
          </cell>
          <cell r="D5034" t="str">
            <v>88,38</v>
          </cell>
        </row>
        <row r="5035">
          <cell r="A5035">
            <v>9901</v>
          </cell>
          <cell r="B5035" t="str">
            <v>UNIAO PVC, ROSCAVEL, 1 1/2",  AGUA FRIA PREDIAL</v>
          </cell>
          <cell r="C5035" t="str">
            <v xml:space="preserve">UN    </v>
          </cell>
          <cell r="D5035" t="str">
            <v>39,22</v>
          </cell>
        </row>
        <row r="5036">
          <cell r="A5036">
            <v>9896</v>
          </cell>
          <cell r="B5036" t="str">
            <v>UNIAO PVC, ROSCAVEL, 1 1/4",  AGUA FRIA PREDIAL</v>
          </cell>
          <cell r="C5036" t="str">
            <v xml:space="preserve">UN    </v>
          </cell>
          <cell r="D5036" t="str">
            <v>35,35</v>
          </cell>
        </row>
        <row r="5037">
          <cell r="A5037">
            <v>9900</v>
          </cell>
          <cell r="B5037" t="str">
            <v>UNIAO PVC, ROSCAVEL, 1",  AGUA FRIA PREDIAL</v>
          </cell>
          <cell r="C5037" t="str">
            <v xml:space="preserve">UN    </v>
          </cell>
          <cell r="D5037" t="str">
            <v>21,44</v>
          </cell>
        </row>
        <row r="5038">
          <cell r="A5038">
            <v>9898</v>
          </cell>
          <cell r="B5038" t="str">
            <v>UNIAO PVC, ROSCAVEL, 2 1/2",  AGUA FRIA PREDIAL</v>
          </cell>
          <cell r="C5038" t="str">
            <v xml:space="preserve">UN    </v>
          </cell>
          <cell r="D5038" t="str">
            <v>181,73</v>
          </cell>
        </row>
        <row r="5039">
          <cell r="A5039">
            <v>9899</v>
          </cell>
          <cell r="B5039" t="str">
            <v>UNIAO PVC, ROSCAVEL, 3/4",  AGUA FRIA PREDIAL</v>
          </cell>
          <cell r="C5039" t="str">
            <v xml:space="preserve">UN    </v>
          </cell>
          <cell r="D5039" t="str">
            <v>11,71</v>
          </cell>
        </row>
        <row r="5040">
          <cell r="A5040">
            <v>9902</v>
          </cell>
          <cell r="B5040" t="str">
            <v>UNIAO PVC, ROSCAVEL, 3",  AGUA FRIA PREDIAL</v>
          </cell>
          <cell r="C5040" t="str">
            <v xml:space="preserve">UN    </v>
          </cell>
          <cell r="D5040" t="str">
            <v>230,13</v>
          </cell>
        </row>
        <row r="5041">
          <cell r="A5041">
            <v>9908</v>
          </cell>
          <cell r="B5041" t="str">
            <v>UNIAO PVC, SOLDAVEL, 110 MM,  PARA AGUA FRIA PREDIAL</v>
          </cell>
          <cell r="C5041" t="str">
            <v xml:space="preserve">UN    </v>
          </cell>
          <cell r="D5041" t="str">
            <v>458,86</v>
          </cell>
        </row>
        <row r="5042">
          <cell r="A5042">
            <v>9905</v>
          </cell>
          <cell r="B5042" t="str">
            <v>UNIAO PVC, SOLDAVEL, 20 MM,  PARA AGUA FRIA PREDIAL</v>
          </cell>
          <cell r="C5042" t="str">
            <v xml:space="preserve">UN    </v>
          </cell>
          <cell r="D5042" t="str">
            <v>7,67</v>
          </cell>
        </row>
        <row r="5043">
          <cell r="A5043">
            <v>9906</v>
          </cell>
          <cell r="B5043" t="str">
            <v>UNIAO PVC, SOLDAVEL, 25 MM,  PARA AGUA FRIA PREDIAL</v>
          </cell>
          <cell r="C5043" t="str">
            <v xml:space="preserve">UN    </v>
          </cell>
          <cell r="D5043" t="str">
            <v>9,18</v>
          </cell>
        </row>
        <row r="5044">
          <cell r="A5044">
            <v>9895</v>
          </cell>
          <cell r="B5044" t="str">
            <v>UNIAO PVC, SOLDAVEL, 32 MM,  PARA AGUA FRIA PREDIAL</v>
          </cell>
          <cell r="C5044" t="str">
            <v xml:space="preserve">UN    </v>
          </cell>
          <cell r="D5044" t="str">
            <v>15,07</v>
          </cell>
        </row>
        <row r="5045">
          <cell r="A5045">
            <v>9894</v>
          </cell>
          <cell r="B5045" t="str">
            <v>UNIAO PVC, SOLDAVEL, 40 MM,  PARA AGUA FRIA PREDIAL</v>
          </cell>
          <cell r="C5045" t="str">
            <v xml:space="preserve">UN    </v>
          </cell>
          <cell r="D5045" t="str">
            <v>29,36</v>
          </cell>
        </row>
        <row r="5046">
          <cell r="A5046">
            <v>9897</v>
          </cell>
          <cell r="B5046" t="str">
            <v>UNIAO PVC, SOLDAVEL, 50 MM,  PARA AGUA FRIA PREDIAL</v>
          </cell>
          <cell r="C5046" t="str">
            <v xml:space="preserve">UN    </v>
          </cell>
          <cell r="D5046" t="str">
            <v>31,79</v>
          </cell>
        </row>
        <row r="5047">
          <cell r="A5047">
            <v>9910</v>
          </cell>
          <cell r="B5047" t="str">
            <v>UNIAO PVC, SOLDAVEL, 60 MM,  PARA AGUA FRIA PREDIAL</v>
          </cell>
          <cell r="C5047" t="str">
            <v xml:space="preserve">UN    </v>
          </cell>
          <cell r="D5047" t="str">
            <v>80,02</v>
          </cell>
        </row>
        <row r="5048">
          <cell r="A5048">
            <v>9909</v>
          </cell>
          <cell r="B5048" t="str">
            <v>UNIAO PVC, SOLDAVEL, 75 MM,  PARA AGUA FRIA PREDIAL</v>
          </cell>
          <cell r="C5048" t="str">
            <v xml:space="preserve">UN    </v>
          </cell>
          <cell r="D5048" t="str">
            <v>161,48</v>
          </cell>
        </row>
        <row r="5049">
          <cell r="A5049">
            <v>9907</v>
          </cell>
          <cell r="B5049" t="str">
            <v>UNIAO PVC, SOLDAVEL, 85 MM,  PARA AGUA FRIA PREDIAL</v>
          </cell>
          <cell r="C5049" t="str">
            <v xml:space="preserve">UN    </v>
          </cell>
          <cell r="D5049" t="str">
            <v>248,28</v>
          </cell>
        </row>
        <row r="5050">
          <cell r="A5050">
            <v>20973</v>
          </cell>
          <cell r="B5050" t="str">
            <v>UNIAO TIPO STORZ, COM EMPATACAO INTERNA TIPO ANEL DE EXPANSAO, ENGATE RAPIDO 1 1/2", PARA MANGUEIRA DE COMBATE A INCENDIO PREDIAL</v>
          </cell>
          <cell r="C5050" t="str">
            <v xml:space="preserve">UN    </v>
          </cell>
          <cell r="D5050" t="str">
            <v>91,09</v>
          </cell>
        </row>
        <row r="5051">
          <cell r="A5051">
            <v>20974</v>
          </cell>
          <cell r="B5051" t="str">
            <v>UNIAO TIPO STORZ, COM EMPATACAO INTERNA TIPO ANEL DE EXPANSAO, ENGATE RAPIDO 2 1/2", PARA MANGUEIRA DE COMBATE A INCENDIO PREDIAL</v>
          </cell>
          <cell r="C5051" t="str">
            <v xml:space="preserve">UN    </v>
          </cell>
          <cell r="D5051" t="str">
            <v>130,33</v>
          </cell>
        </row>
        <row r="5052">
          <cell r="A5052">
            <v>37989</v>
          </cell>
          <cell r="B5052" t="str">
            <v>UNIAO, CPVC, SOLDAVEL, 15 MM, PARA AGUA QUENTE PREDIAL</v>
          </cell>
          <cell r="C5052" t="str">
            <v xml:space="preserve">UN    </v>
          </cell>
          <cell r="D5052" t="str">
            <v>11,45</v>
          </cell>
        </row>
        <row r="5053">
          <cell r="A5053">
            <v>37990</v>
          </cell>
          <cell r="B5053" t="str">
            <v>UNIAO, CPVC, SOLDAVEL, 22 MM, PARA AGUA QUENTE PREDIAL</v>
          </cell>
          <cell r="C5053" t="str">
            <v xml:space="preserve">UN    </v>
          </cell>
          <cell r="D5053" t="str">
            <v>13,31</v>
          </cell>
        </row>
        <row r="5054">
          <cell r="A5054">
            <v>37991</v>
          </cell>
          <cell r="B5054" t="str">
            <v>UNIAO, CPVC, SOLDAVEL, 28 MM, PARA AGUA QUENTE PREDIAL</v>
          </cell>
          <cell r="C5054" t="str">
            <v xml:space="preserve">UN    </v>
          </cell>
          <cell r="D5054" t="str">
            <v>21,06</v>
          </cell>
        </row>
        <row r="5055">
          <cell r="A5055">
            <v>37992</v>
          </cell>
          <cell r="B5055" t="str">
            <v>UNIAO, CPVC, SOLDAVEL, 35 MM, PARA AGUA QUENTE PREDIAL</v>
          </cell>
          <cell r="C5055" t="str">
            <v xml:space="preserve">UN    </v>
          </cell>
          <cell r="D5055" t="str">
            <v>32,16</v>
          </cell>
        </row>
        <row r="5056">
          <cell r="A5056">
            <v>37993</v>
          </cell>
          <cell r="B5056" t="str">
            <v>UNIAO, CPVC, SOLDAVEL, 42 MM, PARA AGUA QUENTE PREDIAL</v>
          </cell>
          <cell r="C5056" t="str">
            <v xml:space="preserve">UN    </v>
          </cell>
          <cell r="D5056" t="str">
            <v>47,73</v>
          </cell>
        </row>
        <row r="5057">
          <cell r="A5057">
            <v>37994</v>
          </cell>
          <cell r="B5057" t="str">
            <v>UNIAO, CPVC, SOLDAVEL, 54 MM, PARA AGUA QUENTE PREDIAL</v>
          </cell>
          <cell r="C5057" t="str">
            <v xml:space="preserve">UN    </v>
          </cell>
          <cell r="D5057" t="str">
            <v>114,70</v>
          </cell>
        </row>
        <row r="5058">
          <cell r="A5058">
            <v>37995</v>
          </cell>
          <cell r="B5058" t="str">
            <v>UNIAO, CPVC, SOLDAVEL, 73 MM, PARA AGUA QUENTE PREDIAL</v>
          </cell>
          <cell r="C5058" t="str">
            <v xml:space="preserve">UN    </v>
          </cell>
          <cell r="D5058" t="str">
            <v>166,48</v>
          </cell>
        </row>
        <row r="5059">
          <cell r="A5059">
            <v>37996</v>
          </cell>
          <cell r="B5059" t="str">
            <v>UNIAO, CPVC, SOLDAVEL, 89 MM, PARA AGUA QUENTE PREDIAL</v>
          </cell>
          <cell r="C5059" t="str">
            <v xml:space="preserve">UN    </v>
          </cell>
          <cell r="D5059" t="str">
            <v>245,46</v>
          </cell>
        </row>
        <row r="5060">
          <cell r="A5060">
            <v>13883</v>
          </cell>
          <cell r="B5060" t="str">
            <v>USINA DE ASFALTO A FRIO, CAPACIDADE DE 30 A 40 T/H, ELETRICA, POTENCIA DE 30 CV</v>
          </cell>
          <cell r="C5060" t="str">
            <v xml:space="preserve">UN    </v>
          </cell>
          <cell r="D5060" t="str">
            <v>91.260,90</v>
          </cell>
        </row>
        <row r="5061">
          <cell r="A5061">
            <v>38604</v>
          </cell>
          <cell r="B5061" t="str">
            <v>USINA DE ASFALTO A FRIO, CAPACIDADE DE 40 A 60 T/H, ELETRICA, POTENCIA DE 30 CV</v>
          </cell>
          <cell r="C5061" t="str">
            <v xml:space="preserve">UN    </v>
          </cell>
          <cell r="D5061" t="str">
            <v>113.664,24</v>
          </cell>
        </row>
        <row r="5062">
          <cell r="A5062">
            <v>10601</v>
          </cell>
          <cell r="B5062" t="str">
            <v>USINA DE ASFALTO A QUENTE, FIXA, TIPO CONTRA FLUXO, CAPACIDADE DE 100 A 140 T/H, POTENCIA DE 280 KW, COM MISTURADOR EXTERNO ROTATIVO</v>
          </cell>
          <cell r="C5062" t="str">
            <v xml:space="preserve">UN    </v>
          </cell>
          <cell r="D5062" t="str">
            <v>2.210.996,16</v>
          </cell>
        </row>
        <row r="5063">
          <cell r="A5063">
            <v>26034</v>
          </cell>
          <cell r="B5063" t="str">
            <v>USINA DE ASFALTO, GRAVIMETRICA, CAPACIDADE DE 150 T/H, POTENCIA DE 400 KW</v>
          </cell>
          <cell r="C5063" t="str">
            <v xml:space="preserve">UN    </v>
          </cell>
          <cell r="D5063" t="str">
            <v>5.821.474,86</v>
          </cell>
        </row>
        <row r="5064">
          <cell r="A5064">
            <v>13894</v>
          </cell>
          <cell r="B5064" t="str">
            <v>USINA DE CONCRETO FIXA, CAPACIDADE NOMINAL DE 40 M3/H, SEM SILO</v>
          </cell>
          <cell r="C5064" t="str">
            <v xml:space="preserve">UN    </v>
          </cell>
          <cell r="D5064" t="str">
            <v>392.649,25</v>
          </cell>
        </row>
        <row r="5065">
          <cell r="A5065">
            <v>13895</v>
          </cell>
          <cell r="B5065" t="str">
            <v>USINA DE CONCRETO FIXA, CAPACIDADE NOMINAL DE 60 M3/H, SEM SILO</v>
          </cell>
          <cell r="C5065" t="str">
            <v xml:space="preserve">UN    </v>
          </cell>
          <cell r="D5065" t="str">
            <v>527.982,35</v>
          </cell>
        </row>
        <row r="5066">
          <cell r="A5066">
            <v>13892</v>
          </cell>
          <cell r="B5066" t="str">
            <v>USINA DE CONCRETO FIXA, CAPACIDADE NOMINAL DE 80 M3/H, SEM SILO</v>
          </cell>
          <cell r="C5066" t="str">
            <v xml:space="preserve">UN    </v>
          </cell>
          <cell r="D5066" t="str">
            <v>647.029,46</v>
          </cell>
        </row>
        <row r="5067">
          <cell r="A5067">
            <v>9914</v>
          </cell>
          <cell r="B5067" t="str">
            <v>USINA DE CONCRETO FIXA, CAPACIDADE NOMINAL DE 90 A 120 M3/H, SEM SILO</v>
          </cell>
          <cell r="C5067" t="str">
            <v xml:space="preserve">UN    </v>
          </cell>
          <cell r="D5067" t="str">
            <v>700.000,00</v>
          </cell>
        </row>
        <row r="5068">
          <cell r="A5068">
            <v>36485</v>
          </cell>
          <cell r="B5068" t="str">
            <v>USINA DE LAMA ASFALTICA, PROD 30 A 50 T/H, SILO DE AGREGADO 7 M3, RESERVATORIOS PARA EMULSAO E AGUA DE 2,3 M3 CADA, MISTURADOR TIPO PUGG-MILL A SER MONTADO SOBRE CAMINHAO</v>
          </cell>
          <cell r="C5068" t="str">
            <v xml:space="preserve">UN    </v>
          </cell>
          <cell r="D5068" t="str">
            <v>480.074,80</v>
          </cell>
        </row>
        <row r="5069">
          <cell r="A5069">
            <v>9912</v>
          </cell>
          <cell r="B5069" t="str">
            <v>USINA DE MISTURAS ASFALTICAS A QUENTE, MOVEL, TIPO CONTRA FLUXO, CAPACIDADE DE 40 A 80 T/H</v>
          </cell>
          <cell r="C5069" t="str">
            <v xml:space="preserve">UN    </v>
          </cell>
          <cell r="D5069" t="str">
            <v>1.800.000,00</v>
          </cell>
        </row>
        <row r="5070">
          <cell r="A5070">
            <v>9921</v>
          </cell>
          <cell r="B5070" t="str">
            <v>USINA MISTURADORA DE SOLOS,  DOSADORES TRIPLOS, CALHA VIBRATORIA CAPACIDADE DE 200 A 500 T/H, POTENCIA DE 75 KW</v>
          </cell>
          <cell r="C5070" t="str">
            <v xml:space="preserve">UN    </v>
          </cell>
          <cell r="D5070" t="str">
            <v>928.525,14</v>
          </cell>
        </row>
        <row r="5071">
          <cell r="A5071">
            <v>21112</v>
          </cell>
          <cell r="B5071" t="str">
            <v>VALVULA DE DESCARGA EM METAL CROMADO PARA MICTORIO COM ACIONAMENTO POR PRESSAO E FECHAMENTO AUTOMATICO</v>
          </cell>
          <cell r="C5071" t="str">
            <v xml:space="preserve">UN    </v>
          </cell>
          <cell r="D5071" t="str">
            <v>190,92</v>
          </cell>
        </row>
        <row r="5072">
          <cell r="A5072">
            <v>10228</v>
          </cell>
          <cell r="B5072" t="str">
            <v>VALVULA DE DESCARGA METALICA, BASE 1 1/2 " E ACABAMENTO METALICO CROMADO</v>
          </cell>
          <cell r="C5072" t="str">
            <v xml:space="preserve">UN    </v>
          </cell>
          <cell r="D5072" t="str">
            <v>221,80</v>
          </cell>
        </row>
        <row r="5073">
          <cell r="A5073">
            <v>11781</v>
          </cell>
          <cell r="B5073" t="str">
            <v>VALVULA DE DESCARGA METALICA, BASE 1 1/4 " E ACABAMENTO METALICO CROMADO</v>
          </cell>
          <cell r="C5073" t="str">
            <v xml:space="preserve">UN    </v>
          </cell>
          <cell r="D5073" t="str">
            <v>179,68</v>
          </cell>
        </row>
        <row r="5074">
          <cell r="A5074">
            <v>11746</v>
          </cell>
          <cell r="B5074" t="str">
            <v>VALVULA DE ESFERA BRUTA EM BRONZE, BITOLA 1 " (REF 1552-B)</v>
          </cell>
          <cell r="C5074" t="str">
            <v xml:space="preserve">UN    </v>
          </cell>
          <cell r="D5074" t="str">
            <v>58,55</v>
          </cell>
        </row>
        <row r="5075">
          <cell r="A5075">
            <v>11751</v>
          </cell>
          <cell r="B5075" t="str">
            <v>VALVULA DE ESFERA BRUTA EM BRONZE, BITOLA 1 1/2 " (REF 1552-B)</v>
          </cell>
          <cell r="C5075" t="str">
            <v xml:space="preserve">UN    </v>
          </cell>
          <cell r="D5075" t="str">
            <v>105,16</v>
          </cell>
        </row>
        <row r="5076">
          <cell r="A5076">
            <v>11750</v>
          </cell>
          <cell r="B5076" t="str">
            <v>VALVULA DE ESFERA BRUTA EM BRONZE, BITOLA 1 1/4 " (REF 1552-B)</v>
          </cell>
          <cell r="C5076" t="str">
            <v xml:space="preserve">UN    </v>
          </cell>
          <cell r="D5076" t="str">
            <v>87,27</v>
          </cell>
        </row>
        <row r="5077">
          <cell r="A5077">
            <v>11748</v>
          </cell>
          <cell r="B5077" t="str">
            <v>VALVULA DE ESFERA BRUTA EM BRONZE, BITOLA 1/2 " (REF 1552-B)</v>
          </cell>
          <cell r="C5077" t="str">
            <v xml:space="preserve">UN    </v>
          </cell>
          <cell r="D5077" t="str">
            <v>37,57</v>
          </cell>
        </row>
        <row r="5078">
          <cell r="A5078">
            <v>11747</v>
          </cell>
          <cell r="B5078" t="str">
            <v>VALVULA DE ESFERA BRUTA EM BRONZE, BITOLA 2 " (REF 1552-B)</v>
          </cell>
          <cell r="C5078" t="str">
            <v xml:space="preserve">UN    </v>
          </cell>
          <cell r="D5078" t="str">
            <v>162,15</v>
          </cell>
        </row>
        <row r="5079">
          <cell r="A5079">
            <v>11749</v>
          </cell>
          <cell r="B5079" t="str">
            <v>VALVULA DE ESFERA BRUTA EM BRONZE, BITOLA 3/4 " (REF 1552-B)</v>
          </cell>
          <cell r="C5079" t="str">
            <v xml:space="preserve">UN    </v>
          </cell>
          <cell r="D5079" t="str">
            <v>43,37</v>
          </cell>
        </row>
        <row r="5080">
          <cell r="A5080">
            <v>10236</v>
          </cell>
          <cell r="B5080" t="str">
            <v>VALVULA DE RETENCAO DE BRONZE, PE COM CRIVOS, EXTREMIDADE COM ROSCA, DE 1 1/2", PARA FUNDO DE POCO</v>
          </cell>
          <cell r="C5080" t="str">
            <v xml:space="preserve">UN    </v>
          </cell>
          <cell r="D5080" t="str">
            <v>80,00</v>
          </cell>
        </row>
        <row r="5081">
          <cell r="A5081">
            <v>10233</v>
          </cell>
          <cell r="B5081" t="str">
            <v>VALVULA DE RETENCAO DE BRONZE, PE COM CRIVOS, EXTREMIDADE COM ROSCA, DE 1 1/4", PARA FUNDO DE POCO</v>
          </cell>
          <cell r="C5081" t="str">
            <v xml:space="preserve">UN    </v>
          </cell>
          <cell r="D5081" t="str">
            <v>74,97</v>
          </cell>
        </row>
        <row r="5082">
          <cell r="A5082">
            <v>10234</v>
          </cell>
          <cell r="B5082" t="str">
            <v>VALVULA DE RETENCAO DE BRONZE, PE COM CRIVOS, EXTREMIDADE COM ROSCA, DE 1", PARA FUNDO DE POCO</v>
          </cell>
          <cell r="C5082" t="str">
            <v xml:space="preserve">UN    </v>
          </cell>
          <cell r="D5082" t="str">
            <v>47,22</v>
          </cell>
        </row>
        <row r="5083">
          <cell r="A5083">
            <v>10231</v>
          </cell>
          <cell r="B5083" t="str">
            <v>VALVULA DE RETENCAO DE BRONZE, PE COM CRIVOS, EXTREMIDADE COM ROSCA, DE 2 1/2", PARA FUNDO DE POCO</v>
          </cell>
          <cell r="C5083" t="str">
            <v xml:space="preserve">UN    </v>
          </cell>
          <cell r="D5083" t="str">
            <v>216,56</v>
          </cell>
        </row>
        <row r="5084">
          <cell r="A5084">
            <v>10232</v>
          </cell>
          <cell r="B5084" t="str">
            <v>VALVULA DE RETENCAO DE BRONZE, PE COM CRIVOS, EXTREMIDADE COM ROSCA, DE 2", PARA FUNDO DE POCO</v>
          </cell>
          <cell r="C5084" t="str">
            <v xml:space="preserve">UN    </v>
          </cell>
          <cell r="D5084" t="str">
            <v>121,18</v>
          </cell>
        </row>
        <row r="5085">
          <cell r="A5085">
            <v>10229</v>
          </cell>
          <cell r="B5085" t="str">
            <v>VALVULA DE RETENCAO DE BRONZE, PE COM CRIVOS, EXTREMIDADE COM ROSCA, DE 3/4", PARA FUNDO DE POCO</v>
          </cell>
          <cell r="C5085" t="str">
            <v xml:space="preserve">UN    </v>
          </cell>
          <cell r="D5085" t="str">
            <v>42,71</v>
          </cell>
        </row>
        <row r="5086">
          <cell r="A5086">
            <v>10235</v>
          </cell>
          <cell r="B5086" t="str">
            <v>VALVULA DE RETENCAO DE BRONZE, PE COM CRIVOS, EXTREMIDADE COM ROSCA, DE 3", PARA FUNDO DE POCO</v>
          </cell>
          <cell r="C5086" t="str">
            <v xml:space="preserve">UN    </v>
          </cell>
          <cell r="D5086" t="str">
            <v>296,88</v>
          </cell>
        </row>
        <row r="5087">
          <cell r="A5087">
            <v>10230</v>
          </cell>
          <cell r="B5087" t="str">
            <v>VALVULA DE RETENCAO DE BRONZE, PE COM CRIVOS, EXTREMIDADE COM ROSCA, DE 4", PARA FUNDO DE POCO</v>
          </cell>
          <cell r="C5087" t="str">
            <v xml:space="preserve">UN    </v>
          </cell>
          <cell r="D5087" t="str">
            <v>522,49</v>
          </cell>
        </row>
        <row r="5088">
          <cell r="A5088">
            <v>10409</v>
          </cell>
          <cell r="B5088" t="str">
            <v>VALVULA DE RETENCAO HORIZONTAL, DE BRONZE (PN-25), 1 1/2", 400 PSI, TAMPA DE PORCA DE UNIAO, EXTREMIDADES COM ROSCA</v>
          </cell>
          <cell r="C5088" t="str">
            <v xml:space="preserve">UN    </v>
          </cell>
          <cell r="D5088" t="str">
            <v>155,22</v>
          </cell>
        </row>
        <row r="5089">
          <cell r="A5089">
            <v>10411</v>
          </cell>
          <cell r="B5089" t="str">
            <v>VALVULA DE RETENCAO HORIZONTAL, DE BRONZE (PN-25), 1 1/4", 400 PSI, TAMPA DE PORCA DE UNIAO, EXTREMIDADES COM ROSCA</v>
          </cell>
          <cell r="C5089" t="str">
            <v xml:space="preserve">UN    </v>
          </cell>
          <cell r="D5089" t="str">
            <v>138,89</v>
          </cell>
        </row>
        <row r="5090">
          <cell r="A5090">
            <v>10404</v>
          </cell>
          <cell r="B5090" t="str">
            <v>VALVULA DE RETENCAO HORIZONTAL, DE BRONZE (PN-25), 1/2", 400 PSI, TAMPA DE PORCA DE UNIAO, EXTREMIDADES COM ROSCA</v>
          </cell>
          <cell r="C5090" t="str">
            <v xml:space="preserve">UN    </v>
          </cell>
          <cell r="D5090" t="str">
            <v>56,33</v>
          </cell>
        </row>
        <row r="5091">
          <cell r="A5091">
            <v>10410</v>
          </cell>
          <cell r="B5091" t="str">
            <v>VALVULA DE RETENCAO HORIZONTAL, DE BRONZE (PN-25), 1", 400 PSI, TAMPA DE PORCA DE UNIAO, EXTREMIDADES COM ROSCA</v>
          </cell>
          <cell r="C5091" t="str">
            <v xml:space="preserve">UN    </v>
          </cell>
          <cell r="D5091" t="str">
            <v>92,78</v>
          </cell>
        </row>
        <row r="5092">
          <cell r="A5092">
            <v>10405</v>
          </cell>
          <cell r="B5092" t="str">
            <v>VALVULA DE RETENCAO HORIZONTAL, DE BRONZE (PN-25), 2 1/2", 400 PSI, TAMPA DE PORCA DE UNIAO, EXTREMIDADES COM ROSCA</v>
          </cell>
          <cell r="C5092" t="str">
            <v xml:space="preserve">UN    </v>
          </cell>
          <cell r="D5092" t="str">
            <v>310,99</v>
          </cell>
        </row>
        <row r="5093">
          <cell r="A5093">
            <v>10408</v>
          </cell>
          <cell r="B5093" t="str">
            <v>VALVULA DE RETENCAO HORIZONTAL, DE BRONZE (PN-25), 2", 400 PSI, TAMPA DE PORCA DE UNIAO, EXTREMIDADES COM ROSCA</v>
          </cell>
          <cell r="C5093" t="str">
            <v xml:space="preserve">UN    </v>
          </cell>
          <cell r="D5093" t="str">
            <v>217,47</v>
          </cell>
        </row>
        <row r="5094">
          <cell r="A5094">
            <v>10412</v>
          </cell>
          <cell r="B5094" t="str">
            <v>VALVULA DE RETENCAO HORIZONTAL, DE BRONZE (PN-25), 3/4", 400 PSI, TAMPA DE PORCA DE UNIAO, EXTREMIDADES COM ROSCA</v>
          </cell>
          <cell r="C5094" t="str">
            <v xml:space="preserve">UN    </v>
          </cell>
          <cell r="D5094" t="str">
            <v>68,26</v>
          </cell>
        </row>
        <row r="5095">
          <cell r="A5095">
            <v>10406</v>
          </cell>
          <cell r="B5095" t="str">
            <v>VALVULA DE RETENCAO HORIZONTAL, DE BRONZE (PN-25), 3", 400 PSI, TAMPA DE PORCA DE UNIAO, EXTREMIDADES COM ROSCA</v>
          </cell>
          <cell r="C5095" t="str">
            <v xml:space="preserve">UN    </v>
          </cell>
          <cell r="D5095" t="str">
            <v>429,55</v>
          </cell>
        </row>
        <row r="5096">
          <cell r="A5096">
            <v>10407</v>
          </cell>
          <cell r="B5096" t="str">
            <v>VALVULA DE RETENCAO HORIZONTAL, DE BRONZE (PN-25), 4", 400 PSI, TAMPA DE PORCA DE UNIAO, EXTREMIDADES COM ROSCA</v>
          </cell>
          <cell r="C5096" t="str">
            <v xml:space="preserve">UN    </v>
          </cell>
          <cell r="D5096" t="str">
            <v>666,23</v>
          </cell>
        </row>
        <row r="5097">
          <cell r="A5097">
            <v>10416</v>
          </cell>
          <cell r="B5097" t="str">
            <v>VALVULA DE RETENCAO VERTICAL, DE BRONZE (PN-16), 1 1/2", 200 PSI, EXTREMIDADES COM ROSCA</v>
          </cell>
          <cell r="C5097" t="str">
            <v xml:space="preserve">UN    </v>
          </cell>
          <cell r="D5097" t="str">
            <v>82,64</v>
          </cell>
        </row>
        <row r="5098">
          <cell r="A5098">
            <v>10419</v>
          </cell>
          <cell r="B5098" t="str">
            <v>VALVULA DE RETENCAO VERTICAL, DE BRONZE (PN-16), 1 1/4", 200 PSI, EXTREMIDADES COM ROSCA</v>
          </cell>
          <cell r="C5098" t="str">
            <v xml:space="preserve">UN    </v>
          </cell>
          <cell r="D5098" t="str">
            <v>71,73</v>
          </cell>
        </row>
        <row r="5099">
          <cell r="A5099">
            <v>21092</v>
          </cell>
          <cell r="B5099" t="str">
            <v>VALVULA DE RETENCAO VERTICAL, DE BRONZE (PN-16), 1/2", 200 PSI, EXTREMIDADES COM ROSCA</v>
          </cell>
          <cell r="C5099" t="str">
            <v xml:space="preserve">UN    </v>
          </cell>
          <cell r="D5099" t="str">
            <v>41,01</v>
          </cell>
        </row>
        <row r="5100">
          <cell r="A5100">
            <v>10418</v>
          </cell>
          <cell r="B5100" t="str">
            <v>VALVULA DE RETENCAO VERTICAL, DE BRONZE (PN-16), 1", 200 PSI, EXTREMIDADES COM ROSCA</v>
          </cell>
          <cell r="C5100" t="str">
            <v xml:space="preserve">UN    </v>
          </cell>
          <cell r="D5100" t="str">
            <v>47,81</v>
          </cell>
        </row>
        <row r="5101">
          <cell r="A5101">
            <v>12657</v>
          </cell>
          <cell r="B5101" t="str">
            <v>VALVULA DE RETENCAO VERTICAL, DE BRONZE (PN-16), 2 1/2", 200 PSI, EXTREMIDADES COM ROSCA</v>
          </cell>
          <cell r="C5101" t="str">
            <v xml:space="preserve">UN    </v>
          </cell>
          <cell r="D5101" t="str">
            <v>192,94</v>
          </cell>
        </row>
        <row r="5102">
          <cell r="A5102">
            <v>10417</v>
          </cell>
          <cell r="B5102" t="str">
            <v>VALVULA DE RETENCAO VERTICAL, DE BRONZE (PN-16), 2", 200 PSI, EXTREMIDADES COM ROSCA</v>
          </cell>
          <cell r="C5102" t="str">
            <v xml:space="preserve">UN    </v>
          </cell>
          <cell r="D5102" t="str">
            <v>120,41</v>
          </cell>
        </row>
        <row r="5103">
          <cell r="A5103">
            <v>10413</v>
          </cell>
          <cell r="B5103" t="str">
            <v>VALVULA DE RETENCAO VERTICAL, DE BRONZE (PN-16), 3/4", 200 PSI, EXTREMIDADES COM ROSCA</v>
          </cell>
          <cell r="C5103" t="str">
            <v xml:space="preserve">UN    </v>
          </cell>
          <cell r="D5103" t="str">
            <v>43,76</v>
          </cell>
        </row>
        <row r="5104">
          <cell r="A5104">
            <v>10414</v>
          </cell>
          <cell r="B5104" t="str">
            <v>VALVULA DE RETENCAO VERTICAL, DE BRONZE (PN-16), 3", 200 PSI, EXTREMIDADES COM ROSCA</v>
          </cell>
          <cell r="C5104" t="str">
            <v xml:space="preserve">UN    </v>
          </cell>
          <cell r="D5104" t="str">
            <v>263,47</v>
          </cell>
        </row>
        <row r="5105">
          <cell r="A5105">
            <v>10415</v>
          </cell>
          <cell r="B5105" t="str">
            <v>VALVULA DE RETENCAO VERTICAL, DE BRONZE (PN-16), 4", 200 PSI, EXTREMIDADES COM ROSCA</v>
          </cell>
          <cell r="C5105" t="str">
            <v xml:space="preserve">UN    </v>
          </cell>
          <cell r="D5105" t="str">
            <v>457,28</v>
          </cell>
        </row>
        <row r="5106">
          <cell r="A5106">
            <v>38643</v>
          </cell>
          <cell r="B5106" t="str">
            <v>VALVULA EM METAL CROMADO PARA LAVATORIO, 1 " SEM LADRAO</v>
          </cell>
          <cell r="C5106" t="str">
            <v xml:space="preserve">UN    </v>
          </cell>
          <cell r="D5106" t="str">
            <v>38,50</v>
          </cell>
        </row>
        <row r="5107">
          <cell r="A5107">
            <v>6157</v>
          </cell>
          <cell r="B5107" t="str">
            <v>VALVULA EM METAL CROMADO PARA PIA AMERICANA 3.1/2 X 1.1/2 "</v>
          </cell>
          <cell r="C5107" t="str">
            <v xml:space="preserve">UN    </v>
          </cell>
          <cell r="D5107" t="str">
            <v>52,59</v>
          </cell>
        </row>
        <row r="5108">
          <cell r="A5108">
            <v>37588</v>
          </cell>
          <cell r="B5108" t="str">
            <v>VALVULA EM METAL CROMADO PARA TANQUE, 1.1/2 " SEM LADRAO</v>
          </cell>
          <cell r="C5108" t="str">
            <v xml:space="preserve">UN    </v>
          </cell>
          <cell r="D5108" t="str">
            <v>19,67</v>
          </cell>
        </row>
        <row r="5109">
          <cell r="A5109">
            <v>6152</v>
          </cell>
          <cell r="B5109" t="str">
            <v>VALVULA EM PLASTICO BRANCO COM SAIDA LISA PARA TANQUE 1.1/4 " X 1.1/2 "</v>
          </cell>
          <cell r="C5109" t="str">
            <v xml:space="preserve">UN    </v>
          </cell>
          <cell r="D5109" t="str">
            <v>3,07</v>
          </cell>
        </row>
        <row r="5110">
          <cell r="A5110">
            <v>6158</v>
          </cell>
          <cell r="B5110" t="str">
            <v>VALVULA EM PLASTICO BRANCO PARA LAVATORIO 1 ", SEM UNHO, COM LADRAO</v>
          </cell>
          <cell r="C5110" t="str">
            <v xml:space="preserve">UN    </v>
          </cell>
          <cell r="D5110" t="str">
            <v>3,70</v>
          </cell>
        </row>
        <row r="5111">
          <cell r="A5111">
            <v>6153</v>
          </cell>
          <cell r="B5111" t="str">
            <v>VALVULA EM PLASTICO BRANCO PARA TANQUE OU LAVATORIO 1 ", SEM UNHO E SEM LADRAO</v>
          </cell>
          <cell r="C5111" t="str">
            <v xml:space="preserve">UN    </v>
          </cell>
          <cell r="D5111" t="str">
            <v>2,88</v>
          </cell>
        </row>
        <row r="5112">
          <cell r="A5112">
            <v>6156</v>
          </cell>
          <cell r="B5112" t="str">
            <v>VALVULA EM PLASTICO BRANCO PARA TANQUE 1.1/4 " X 1.1/2 ", SEM UNHO E SEM LADRAO</v>
          </cell>
          <cell r="C5112" t="str">
            <v xml:space="preserve">UN    </v>
          </cell>
          <cell r="D5112" t="str">
            <v>3,64</v>
          </cell>
        </row>
        <row r="5113">
          <cell r="A5113">
            <v>6154</v>
          </cell>
          <cell r="B5113" t="str">
            <v>VALVULA EM PLASTICO CROMADO PARA LAVATORIO 1 ", SEM UNHO, COM LADRAO</v>
          </cell>
          <cell r="C5113" t="str">
            <v xml:space="preserve">UN    </v>
          </cell>
          <cell r="D5113" t="str">
            <v>6,87</v>
          </cell>
        </row>
        <row r="5114">
          <cell r="A5114">
            <v>6155</v>
          </cell>
          <cell r="B5114" t="str">
            <v>VALVULA EM PLASTICO CROMADO TIPO AMERICANA PARA PIA DE COZINHA 3.1/2 " X 1.1/2 ", SEM ADAPTADOR</v>
          </cell>
          <cell r="C5114" t="str">
            <v xml:space="preserve">UN    </v>
          </cell>
          <cell r="D5114" t="str">
            <v>14,22</v>
          </cell>
        </row>
        <row r="5115">
          <cell r="A5115">
            <v>43595</v>
          </cell>
          <cell r="B5115" t="str">
            <v>VARA FINA PARA CREMONA, EM FERRO ZINCADO BRANCO, COM DIAMETRO DE APROX 10 MM E COMPRIMENTO DE 1,20 M</v>
          </cell>
          <cell r="C5115" t="str">
            <v xml:space="preserve">UN    </v>
          </cell>
          <cell r="D5115" t="str">
            <v>16,98</v>
          </cell>
        </row>
        <row r="5116">
          <cell r="A5116">
            <v>43596</v>
          </cell>
          <cell r="B5116" t="str">
            <v>VARA FINA PARA CREMONA, EM FERRO ZINCADO BRANCO, COM DIAMETRO DE APROX 10 MM E COMPRIMENTO DE 1,50 M</v>
          </cell>
          <cell r="C5116" t="str">
            <v xml:space="preserve">UN    </v>
          </cell>
          <cell r="D5116" t="str">
            <v>19,63</v>
          </cell>
        </row>
        <row r="5117">
          <cell r="A5117">
            <v>38108</v>
          </cell>
          <cell r="B5117" t="str">
            <v>VARIADOR DE LUMINOSIDADE ROTATIVO (DIMMER) 127 V, 300 W (APENAS MODULO)</v>
          </cell>
          <cell r="C5117" t="str">
            <v xml:space="preserve">UN    </v>
          </cell>
          <cell r="D5117" t="str">
            <v>43,74</v>
          </cell>
        </row>
        <row r="5118">
          <cell r="A5118">
            <v>38087</v>
          </cell>
          <cell r="B5118" t="str">
            <v>VARIADOR DE LUMINOSIDADE ROTATIVO (DIMMER) 127V, 300W, CONJUNTO MONTADO PARA EMBUTIR 4" X 2" (PLACA + SUPORTE + MODULO)</v>
          </cell>
          <cell r="C5118" t="str">
            <v xml:space="preserve">UN    </v>
          </cell>
          <cell r="D5118" t="str">
            <v>56,27</v>
          </cell>
        </row>
        <row r="5119">
          <cell r="A5119">
            <v>38109</v>
          </cell>
          <cell r="B5119" t="str">
            <v>VARIADOR DE LUMINOSIDADE ROTATIVO (DIMMER) 220 V, 600 W (APENAS MODULO)</v>
          </cell>
          <cell r="C5119" t="str">
            <v xml:space="preserve">UN    </v>
          </cell>
          <cell r="D5119" t="str">
            <v>69,92</v>
          </cell>
        </row>
        <row r="5120">
          <cell r="A5120">
            <v>38088</v>
          </cell>
          <cell r="B5120" t="str">
            <v>VARIADOR DE LUMINOSIDADE ROTATIVO (DIMMER) 220V, 600W, CONJUNTO MONTADO PARA EMBUTIR 4" X 2" (PLACA + SUPORTE + MODULO)</v>
          </cell>
          <cell r="C5120" t="str">
            <v xml:space="preserve">UN    </v>
          </cell>
          <cell r="D5120" t="str">
            <v>73,51</v>
          </cell>
        </row>
        <row r="5121">
          <cell r="A5121">
            <v>38110</v>
          </cell>
          <cell r="B5121" t="str">
            <v>VARIADOR DE VELOCIDADE PARA VENTILADOR 127 V, 150 W (APENAS MODULO)</v>
          </cell>
          <cell r="C5121" t="str">
            <v xml:space="preserve">UN    </v>
          </cell>
          <cell r="D5121" t="str">
            <v>26,89</v>
          </cell>
        </row>
        <row r="5122">
          <cell r="A5122">
            <v>38089</v>
          </cell>
          <cell r="B5122" t="str">
            <v>VARIADOR DE VELOCIDADE PARA VENTILADOR 127V, 150W + 2 INTERRUPTORES PARALELOS, PARA REVERSAO E LAMPADA, CONJUNTO MONTADO PARA EMBUTIR 4" X 2" (PLACA + SUPORTE + MODULOS)</v>
          </cell>
          <cell r="C5122" t="str">
            <v xml:space="preserve">UN    </v>
          </cell>
          <cell r="D5122" t="str">
            <v>46,86</v>
          </cell>
        </row>
        <row r="5123">
          <cell r="A5123">
            <v>38111</v>
          </cell>
          <cell r="B5123" t="str">
            <v>VARIADOR DE VELOCIDADE PARA VENTILADOR 220 V, 250 W (APENAS MODULO)</v>
          </cell>
          <cell r="C5123" t="str">
            <v xml:space="preserve">UN    </v>
          </cell>
          <cell r="D5123" t="str">
            <v>30,08</v>
          </cell>
        </row>
        <row r="5124">
          <cell r="A5124">
            <v>38090</v>
          </cell>
          <cell r="B5124" t="str">
            <v>VARIADOR DE VELOCIDADE PARA VENTILADOR 220V, 250W + 2 INTERRUPTORES PARALELOS, PARA REVERSAO E LAMPADA, CONJUNTO MONTADO PARA EMBUTIR 4" X 2" (PLACA + SUPORTE + MODULOS)</v>
          </cell>
          <cell r="C5124" t="str">
            <v xml:space="preserve">UN    </v>
          </cell>
          <cell r="D5124" t="str">
            <v>48,44</v>
          </cell>
        </row>
        <row r="5125">
          <cell r="A5125">
            <v>11786</v>
          </cell>
          <cell r="B5125" t="str">
            <v>VASO SANITARIO SIFONADO INFANTIL LOUCA BRANCA</v>
          </cell>
          <cell r="C5125" t="str">
            <v xml:space="preserve">UN    </v>
          </cell>
          <cell r="D5125" t="str">
            <v>247,76</v>
          </cell>
        </row>
        <row r="5126">
          <cell r="A5126">
            <v>13726</v>
          </cell>
          <cell r="B5126" t="str">
            <v>VASSOURA MECANICA REBOCAVEL COM ESCOVA CILINDRICA LARGURA UTIL DE VARRIMENTO = 2,44M</v>
          </cell>
          <cell r="C5126" t="str">
            <v xml:space="preserve">UN    </v>
          </cell>
          <cell r="D5126" t="str">
            <v>51.377,55</v>
          </cell>
        </row>
        <row r="5127">
          <cell r="A5127">
            <v>38400</v>
          </cell>
          <cell r="B5127" t="str">
            <v>VASSOURA 40 CM COM CABO</v>
          </cell>
          <cell r="C5127" t="str">
            <v xml:space="preserve">UN    </v>
          </cell>
          <cell r="D5127" t="str">
            <v>11,35</v>
          </cell>
        </row>
        <row r="5128">
          <cell r="A5128">
            <v>12627</v>
          </cell>
          <cell r="B5128" t="str">
            <v>VEDACAO DE CALHA, EM BORRACHA COR PRETA, MEDIDA ENTRE 119 E 170 MM, PARA DRENAGEM PLUVIAL PREDIAL</v>
          </cell>
          <cell r="C5128" t="str">
            <v xml:space="preserve">UN    </v>
          </cell>
          <cell r="D5128" t="str">
            <v>0,44</v>
          </cell>
        </row>
        <row r="5129">
          <cell r="A5129">
            <v>6138</v>
          </cell>
          <cell r="B5129" t="str">
            <v>VEDACAO PVC, 100 MM, PARA SAIDA VASO SANITARIO</v>
          </cell>
          <cell r="C5129" t="str">
            <v xml:space="preserve">UN    </v>
          </cell>
          <cell r="D5129" t="str">
            <v>1,94</v>
          </cell>
        </row>
        <row r="5130">
          <cell r="A5130">
            <v>39996</v>
          </cell>
          <cell r="B5130" t="str">
            <v>VERGALHAO ZINCADO ROSCA TOTAL, 1/4 " (6,3 MM)</v>
          </cell>
          <cell r="C5130" t="str">
            <v xml:space="preserve">M     </v>
          </cell>
          <cell r="D5130" t="str">
            <v>3,34</v>
          </cell>
        </row>
        <row r="5131">
          <cell r="A5131">
            <v>10478</v>
          </cell>
          <cell r="B5131" t="str">
            <v>VERNIZ POLIURETANO BRILHANTE PARA MADEIRA, COM FILTRO SOLAR, USO INTERNO E EXTERNO</v>
          </cell>
          <cell r="C5131" t="str">
            <v xml:space="preserve">L     </v>
          </cell>
          <cell r="D5131" t="str">
            <v>24,89</v>
          </cell>
        </row>
        <row r="5132">
          <cell r="A5132">
            <v>10475</v>
          </cell>
          <cell r="B5132" t="str">
            <v>VERNIZ SINTETICO BRILHANTE PARA MADEIRA TIPO COPAL, USO INTERNO</v>
          </cell>
          <cell r="C5132" t="str">
            <v xml:space="preserve">L     </v>
          </cell>
          <cell r="D5132" t="str">
            <v>21,90</v>
          </cell>
        </row>
        <row r="5133">
          <cell r="A5133">
            <v>10481</v>
          </cell>
          <cell r="B5133" t="str">
            <v>VERNIZ SINTETICO BRILHANTE PARA MADEIRA, COM FILTRO SOLAR, USO INTERNO E EXTERNO (BASE SOLVENTE)</v>
          </cell>
          <cell r="C5133" t="str">
            <v xml:space="preserve">L     </v>
          </cell>
          <cell r="D5133" t="str">
            <v>23,88</v>
          </cell>
        </row>
        <row r="5134">
          <cell r="A5134">
            <v>4031</v>
          </cell>
          <cell r="B5134" t="str">
            <v>VEU DE VIDRO/VEU DE SUPERFICIE 30 A 35 G/M2</v>
          </cell>
          <cell r="C5134" t="str">
            <v xml:space="preserve">M2    </v>
          </cell>
          <cell r="D5134" t="str">
            <v>28,79</v>
          </cell>
        </row>
        <row r="5135">
          <cell r="A5135">
            <v>4030</v>
          </cell>
          <cell r="B5135" t="str">
            <v>VEU POLIESTER</v>
          </cell>
          <cell r="C5135" t="str">
            <v xml:space="preserve">M2    </v>
          </cell>
          <cell r="D5135" t="str">
            <v>6,12</v>
          </cell>
        </row>
        <row r="5136">
          <cell r="A5136">
            <v>39399</v>
          </cell>
          <cell r="B5136" t="str">
            <v>VIBRADOR DE IMERSAO, COM PONTEIRA DE *35* MM, MANGOTE DE 5 M, SEM MOTOR</v>
          </cell>
          <cell r="C5136" t="str">
            <v xml:space="preserve">UN    </v>
          </cell>
          <cell r="D5136" t="str">
            <v>1.334,25</v>
          </cell>
        </row>
        <row r="5137">
          <cell r="A5137">
            <v>39400</v>
          </cell>
          <cell r="B5137" t="str">
            <v>VIBRADOR DE IMERSAO, COM PONTEIRA DE *45* MM, MANGOTE DE 5 M, SEM MOTOR.</v>
          </cell>
          <cell r="C5137" t="str">
            <v xml:space="preserve">UN    </v>
          </cell>
          <cell r="D5137" t="str">
            <v>1.450,27</v>
          </cell>
        </row>
        <row r="5138">
          <cell r="A5138">
            <v>39401</v>
          </cell>
          <cell r="B5138" t="str">
            <v>VIBRADOR DE IMERSAO, COM PONTEIRA DE *60* MM, MANGOTE DE 5 M, SEM MOTOR.</v>
          </cell>
          <cell r="C5138" t="str">
            <v xml:space="preserve">UN    </v>
          </cell>
          <cell r="D5138" t="str">
            <v>1.626,86</v>
          </cell>
        </row>
        <row r="5139">
          <cell r="A5139">
            <v>11652</v>
          </cell>
          <cell r="B5139" t="str">
            <v>VIBRADOR DE IMERSAO, DIAMETRO DA PONTEIRA DE *35* MM, COM MOTOR 4 TEMPOS A GASOLINA DE 5,5 HP (5,5 CV)</v>
          </cell>
          <cell r="C5139" t="str">
            <v xml:space="preserve">UN    </v>
          </cell>
          <cell r="D5139" t="str">
            <v>3.500,00</v>
          </cell>
        </row>
        <row r="5140">
          <cell r="A5140">
            <v>13896</v>
          </cell>
          <cell r="B5140" t="str">
            <v>VIBRADOR DE IMERSAO, DIAMETRO DA PONTEIRA DE *45* MM, COM MOTOR ELETRICO TRIFASICO DE 2 HP (2 CV)</v>
          </cell>
          <cell r="C5140" t="str">
            <v xml:space="preserve">UN    </v>
          </cell>
          <cell r="D5140" t="str">
            <v>3.139,80</v>
          </cell>
        </row>
        <row r="5141">
          <cell r="A5141">
            <v>13475</v>
          </cell>
          <cell r="B5141" t="str">
            <v>VIBRADOR DE IMERSAO, DIAMETRO DA PONTEIRA DE *45* MM, COM MOTOR 4 TEMPOS A GASOLINA DE 5,5 HP (5,5 CV)</v>
          </cell>
          <cell r="C5141" t="str">
            <v xml:space="preserve">UN    </v>
          </cell>
          <cell r="D5141" t="str">
            <v>3.824,66</v>
          </cell>
        </row>
        <row r="5142">
          <cell r="A5142">
            <v>25971</v>
          </cell>
          <cell r="B5142" t="str">
            <v>VIBROACABADORA DE ASFALTO SOBRE ESTEIRAS, LARG. PAVIM. MAX. 8,00 M, POT. 100 KW/ 134 HP, CAP. 600 T/ H</v>
          </cell>
          <cell r="C5142" t="str">
            <v xml:space="preserve">UN    </v>
          </cell>
          <cell r="D5142" t="str">
            <v>2.919.833,70</v>
          </cell>
        </row>
        <row r="5143">
          <cell r="A5143">
            <v>25970</v>
          </cell>
          <cell r="B5143" t="str">
            <v>VIBROACABADORA DE ASFALTO SOBRE ESTEIRAS, LARG. PAVIM. 2,13 M A 4,55 M, POT. 74 KW/ 100 HP, CAP. 400 T/ H</v>
          </cell>
          <cell r="C5143" t="str">
            <v xml:space="preserve">UN    </v>
          </cell>
          <cell r="D5143" t="str">
            <v>1.229.216,10</v>
          </cell>
        </row>
        <row r="5144">
          <cell r="A5144">
            <v>13476</v>
          </cell>
          <cell r="B5144" t="str">
            <v>VIBROACABADORA DE ASFALTO SOBRE ESTEIRAS, LARG. PAVIM. 2,60 M A 5,75 M, POT. 110 HP, CAP. 450 T/ H</v>
          </cell>
          <cell r="C5144" t="str">
            <v xml:space="preserve">UN    </v>
          </cell>
          <cell r="D5144" t="str">
            <v>1.238.123,55</v>
          </cell>
        </row>
        <row r="5145">
          <cell r="A5145">
            <v>10488</v>
          </cell>
          <cell r="B5145" t="str">
            <v>VIBROACABADORA DE ASFALTO SOBRE ESTEIRAS, LARG. PAVIMENT. 1,90 A 5,3 M, POT. 78 KW/105 HP, CAP. 450 T/H</v>
          </cell>
          <cell r="C5145" t="str">
            <v xml:space="preserve">UN    </v>
          </cell>
          <cell r="D5145" t="str">
            <v>1.500.000,00</v>
          </cell>
        </row>
        <row r="5146">
          <cell r="A5146">
            <v>13606</v>
          </cell>
          <cell r="B5146" t="str">
            <v>VIBROACABADORA DE ASFALTO SOBRE RODAS, LARGURA DE PAVIMENTACAO DE 1,70 A 4,20 M, POTENCIA 78 KW/105 HP, CAPACIDADE 300 T/H</v>
          </cell>
          <cell r="C5146" t="str">
            <v xml:space="preserve">UN    </v>
          </cell>
          <cell r="D5146" t="str">
            <v>1.328.978,55</v>
          </cell>
        </row>
        <row r="5147">
          <cell r="A5147">
            <v>10489</v>
          </cell>
          <cell r="B5147" t="str">
            <v>VIDRACEIRO</v>
          </cell>
          <cell r="C5147" t="str">
            <v xml:space="preserve">H     </v>
          </cell>
          <cell r="D5147" t="str">
            <v>13,38</v>
          </cell>
        </row>
        <row r="5148">
          <cell r="A5148">
            <v>41073</v>
          </cell>
          <cell r="B5148" t="str">
            <v>VIDRACEIRO (MENSALISTA)</v>
          </cell>
          <cell r="C5148" t="str">
            <v xml:space="preserve">MES   </v>
          </cell>
          <cell r="D5148" t="str">
            <v>2.330,55</v>
          </cell>
        </row>
        <row r="5149">
          <cell r="A5149">
            <v>34391</v>
          </cell>
          <cell r="B5149" t="str">
            <v>VIDRO COMUM LAMINADO LISO INCOLOR DUPLO, ESPESSURA TOTAL 8 MM (CADA CAMADA DE 4 MM) - COLOCADO</v>
          </cell>
          <cell r="C5149" t="str">
            <v xml:space="preserve">M2    </v>
          </cell>
          <cell r="D5149" t="str">
            <v>676,50</v>
          </cell>
        </row>
        <row r="5150">
          <cell r="A5150">
            <v>10496</v>
          </cell>
          <cell r="B5150" t="str">
            <v>VIDRO COMUM LAMINADO, LISO, INCOLOR, DUPLO, ESPESSURA TOTAL 6 MM (CADA CAMADA E= 3 MM) - COLOCADO</v>
          </cell>
          <cell r="C5150" t="str">
            <v xml:space="preserve">M2    </v>
          </cell>
          <cell r="D5150" t="str">
            <v>588,88</v>
          </cell>
        </row>
        <row r="5151">
          <cell r="A5151">
            <v>10497</v>
          </cell>
          <cell r="B5151" t="str">
            <v>VIDRO COMUM LAMINADO, LISO, INCOLOR, TRIPLO, ESPESSURA TOTAL 12 MM (CADA CAMADA E=  4 MM) - COLOCADO</v>
          </cell>
          <cell r="C5151" t="str">
            <v xml:space="preserve">M2    </v>
          </cell>
          <cell r="D5151" t="str">
            <v>1.531,11</v>
          </cell>
        </row>
        <row r="5152">
          <cell r="A5152">
            <v>10504</v>
          </cell>
          <cell r="B5152" t="str">
            <v>VIDRO COMUM LAMINADO, LISO, INCOLOR, TRIPLO, ESPESSURA TOTAL 15 MM (CADA CAMADA E = 5 MM) - COLOCADO</v>
          </cell>
          <cell r="C5152" t="str">
            <v xml:space="preserve">M2    </v>
          </cell>
          <cell r="D5152" t="str">
            <v>1.790,22</v>
          </cell>
        </row>
        <row r="5153">
          <cell r="A5153">
            <v>34390</v>
          </cell>
          <cell r="B5153" t="str">
            <v>VIDRO CRISTAL COLORIDO, 10 MM, PINTADO NA COR BRANCA</v>
          </cell>
          <cell r="C5153" t="str">
            <v xml:space="preserve">M2    </v>
          </cell>
          <cell r="D5153" t="str">
            <v>527,64</v>
          </cell>
        </row>
        <row r="5154">
          <cell r="A5154">
            <v>34389</v>
          </cell>
          <cell r="B5154" t="str">
            <v>VIDRO CRISTAL COLORIDO, 4 MM, PINTADO NA COR BRANCA</v>
          </cell>
          <cell r="C5154" t="str">
            <v xml:space="preserve">M2    </v>
          </cell>
          <cell r="D5154" t="str">
            <v>164,88</v>
          </cell>
        </row>
        <row r="5155">
          <cell r="A5155">
            <v>34388</v>
          </cell>
          <cell r="B5155" t="str">
            <v>VIDRO CRISTAL COLORIDO, 6 MM, PINTADO NA COR BRANCA</v>
          </cell>
          <cell r="C5155" t="str">
            <v xml:space="preserve">M2    </v>
          </cell>
          <cell r="D5155" t="str">
            <v>234,34</v>
          </cell>
        </row>
        <row r="5156">
          <cell r="A5156">
            <v>34387</v>
          </cell>
          <cell r="B5156" t="str">
            <v>VIDRO CRISTAL COLORIDO, 8 MM, PINTADO NA COR BRANCA</v>
          </cell>
          <cell r="C5156" t="str">
            <v xml:space="preserve">M2    </v>
          </cell>
          <cell r="D5156" t="str">
            <v>380,42</v>
          </cell>
        </row>
        <row r="5157">
          <cell r="A5157">
            <v>11188</v>
          </cell>
          <cell r="B5157" t="str">
            <v>VIDRO LISO FUME E = 4MM - SEM COLOCACAO</v>
          </cell>
          <cell r="C5157" t="str">
            <v xml:space="preserve">M2    </v>
          </cell>
          <cell r="D5157" t="str">
            <v>188,44</v>
          </cell>
        </row>
        <row r="5158">
          <cell r="A5158">
            <v>11189</v>
          </cell>
          <cell r="B5158" t="str">
            <v>VIDRO LISO FUME E = 6MM - SEM COLOCACAO</v>
          </cell>
          <cell r="C5158" t="str">
            <v xml:space="preserve">M2    </v>
          </cell>
          <cell r="D5158" t="str">
            <v>282,66</v>
          </cell>
        </row>
        <row r="5159">
          <cell r="A5159">
            <v>21107</v>
          </cell>
          <cell r="B5159" t="str">
            <v>VIDRO LISO FUME, E = 5 MM - SEM COLOCACAO</v>
          </cell>
          <cell r="C5159" t="str">
            <v xml:space="preserve">M2    </v>
          </cell>
          <cell r="D5159" t="str">
            <v>203,41</v>
          </cell>
        </row>
        <row r="5160">
          <cell r="A5160">
            <v>34386</v>
          </cell>
          <cell r="B5160" t="str">
            <v>VIDRO LISO INCOLOR 10 MM - SEM COLOCACAO</v>
          </cell>
          <cell r="C5160" t="str">
            <v xml:space="preserve">M2    </v>
          </cell>
          <cell r="D5160" t="str">
            <v>353,33</v>
          </cell>
        </row>
        <row r="5161">
          <cell r="A5161">
            <v>10490</v>
          </cell>
          <cell r="B5161" t="str">
            <v>VIDRO LISO INCOLOR 2 A 3 MM - SEM COLOCACAO</v>
          </cell>
          <cell r="C5161" t="str">
            <v xml:space="preserve">M2    </v>
          </cell>
          <cell r="D5161" t="str">
            <v>106,00</v>
          </cell>
        </row>
        <row r="5162">
          <cell r="A5162">
            <v>10492</v>
          </cell>
          <cell r="B5162" t="str">
            <v>VIDRO LISO INCOLOR 4MM - SEM COLOCACAO</v>
          </cell>
          <cell r="C5162" t="str">
            <v xml:space="preserve">M2    </v>
          </cell>
          <cell r="D5162" t="str">
            <v>141,33</v>
          </cell>
        </row>
        <row r="5163">
          <cell r="A5163">
            <v>10493</v>
          </cell>
          <cell r="B5163" t="str">
            <v>VIDRO LISO INCOLOR 5MM - SEM COLOCACAO</v>
          </cell>
          <cell r="C5163" t="str">
            <v xml:space="preserve">M2    </v>
          </cell>
          <cell r="D5163" t="str">
            <v>164,88</v>
          </cell>
        </row>
        <row r="5164">
          <cell r="A5164">
            <v>10491</v>
          </cell>
          <cell r="B5164" t="str">
            <v>VIDRO LISO INCOLOR 6 MM - SEM COLOCACAO</v>
          </cell>
          <cell r="C5164" t="str">
            <v xml:space="preserve">M2    </v>
          </cell>
          <cell r="D5164" t="str">
            <v>200,22</v>
          </cell>
        </row>
        <row r="5165">
          <cell r="A5165">
            <v>34385</v>
          </cell>
          <cell r="B5165" t="str">
            <v>VIDRO LISO INCOLOR 8MM  -  SEM COLOCACAO</v>
          </cell>
          <cell r="C5165" t="str">
            <v xml:space="preserve">M2    </v>
          </cell>
          <cell r="D5165" t="str">
            <v>292,08</v>
          </cell>
        </row>
        <row r="5166">
          <cell r="A5166">
            <v>10499</v>
          </cell>
          <cell r="B5166" t="str">
            <v>VIDRO MARTELADO OU CANELADO, 4 MM - SEM COLOCACAO</v>
          </cell>
          <cell r="C5166" t="str">
            <v xml:space="preserve">M2    </v>
          </cell>
          <cell r="D5166" t="str">
            <v>117,77</v>
          </cell>
        </row>
        <row r="5167">
          <cell r="A5167">
            <v>34384</v>
          </cell>
          <cell r="B5167" t="str">
            <v>VIDRO PLANO ARAMADO E = 6 MM - SEM COLOCACAO</v>
          </cell>
          <cell r="C5167" t="str">
            <v xml:space="preserve">M2    </v>
          </cell>
          <cell r="D5167" t="str">
            <v>353,33</v>
          </cell>
        </row>
        <row r="5168">
          <cell r="A5168">
            <v>11185</v>
          </cell>
          <cell r="B5168" t="str">
            <v>VIDRO PLANO ARMADO E = 7MM - SEM COLOCACAO</v>
          </cell>
          <cell r="C5168" t="str">
            <v xml:space="preserve">M2    </v>
          </cell>
          <cell r="D5168" t="str">
            <v>365,11</v>
          </cell>
        </row>
        <row r="5169">
          <cell r="A5169">
            <v>10507</v>
          </cell>
          <cell r="B5169" t="str">
            <v>VIDRO TEMPERADO INCOLOR E = 10 MM, SEM COLOCACAO</v>
          </cell>
          <cell r="C5169" t="str">
            <v xml:space="preserve">M2    </v>
          </cell>
          <cell r="D5169" t="str">
            <v>367,97</v>
          </cell>
        </row>
        <row r="5170">
          <cell r="A5170">
            <v>10505</v>
          </cell>
          <cell r="B5170" t="str">
            <v>VIDRO TEMPERADO INCOLOR E = 6 MM, SEM COLOCACAO</v>
          </cell>
          <cell r="C5170" t="str">
            <v xml:space="preserve">M2    </v>
          </cell>
          <cell r="D5170" t="str">
            <v>217,13</v>
          </cell>
        </row>
        <row r="5171">
          <cell r="A5171">
            <v>10506</v>
          </cell>
          <cell r="B5171" t="str">
            <v>VIDRO TEMPERADO INCOLOR E = 8 MM, SEM COLOCACAO</v>
          </cell>
          <cell r="C5171" t="str">
            <v xml:space="preserve">M2    </v>
          </cell>
          <cell r="D5171" t="str">
            <v>283,44</v>
          </cell>
        </row>
        <row r="5172">
          <cell r="A5172">
            <v>5031</v>
          </cell>
          <cell r="B5172" t="str">
            <v>VIDRO TEMPERADO INCOLOR PARA PORTA DE ABRIR, E = 10 MM (SEM FERRAGENS E SEM COLOCACAO)</v>
          </cell>
          <cell r="C5172" t="str">
            <v xml:space="preserve">M2    </v>
          </cell>
          <cell r="D5172" t="str">
            <v>398,00</v>
          </cell>
        </row>
        <row r="5173">
          <cell r="A5173">
            <v>10502</v>
          </cell>
          <cell r="B5173" t="str">
            <v>VIDRO TEMPERADO VERDE E = 10 MM, SEM COLOCACAO</v>
          </cell>
          <cell r="C5173" t="str">
            <v xml:space="preserve">M2    </v>
          </cell>
          <cell r="D5173" t="str">
            <v>463,76</v>
          </cell>
        </row>
        <row r="5174">
          <cell r="A5174">
            <v>10501</v>
          </cell>
          <cell r="B5174" t="str">
            <v>VIDRO TEMPERADO VERDE E = 6 MM, SEM COLOCACAO</v>
          </cell>
          <cell r="C5174" t="str">
            <v xml:space="preserve">M2    </v>
          </cell>
          <cell r="D5174" t="str">
            <v>262,01</v>
          </cell>
        </row>
        <row r="5175">
          <cell r="A5175">
            <v>10503</v>
          </cell>
          <cell r="B5175" t="str">
            <v>VIDRO TEMPERADO VERDE E = 8 MM, SEM COLOCACAO</v>
          </cell>
          <cell r="C5175" t="str">
            <v xml:space="preserve">M2    </v>
          </cell>
          <cell r="D5175" t="str">
            <v>353,98</v>
          </cell>
        </row>
        <row r="5176">
          <cell r="A5176">
            <v>4500</v>
          </cell>
          <cell r="B5176" t="str">
            <v>VIGA *7,5 X 10* CM EM PINUS, MISTA OU EQUIVALENTE DA REGIAO - BRUTA</v>
          </cell>
          <cell r="C5176" t="str">
            <v xml:space="preserve">M     </v>
          </cell>
          <cell r="D5176" t="str">
            <v>13,72</v>
          </cell>
        </row>
        <row r="5177">
          <cell r="A5177">
            <v>4448</v>
          </cell>
          <cell r="B5177" t="str">
            <v>VIGA *7,5 X 15 CM EM PINUS, MISTA OU EQUIVALENTE DA REGIAO - BRUTA</v>
          </cell>
          <cell r="C5177" t="str">
            <v xml:space="preserve">M     </v>
          </cell>
          <cell r="D5177" t="str">
            <v>18,84</v>
          </cell>
        </row>
        <row r="5178">
          <cell r="A5178">
            <v>20213</v>
          </cell>
          <cell r="B5178" t="str">
            <v>VIGA APARELHADA  *6 X 12* CM, EM MACARANDUBA, ANGELIM OU EQUIVALENTE DA REGIAO</v>
          </cell>
          <cell r="C5178" t="str">
            <v xml:space="preserve">M     </v>
          </cell>
          <cell r="D5178" t="str">
            <v>20,69</v>
          </cell>
        </row>
        <row r="5179">
          <cell r="A5179">
            <v>20211</v>
          </cell>
          <cell r="B5179" t="str">
            <v>VIGA APARELHADA *6 X 16* CM, EM MACARANDUBA, ANGELIM OU EQUIVALENTE DA REGIAO</v>
          </cell>
          <cell r="C5179" t="str">
            <v xml:space="preserve">M     </v>
          </cell>
          <cell r="D5179" t="str">
            <v>27,40</v>
          </cell>
        </row>
        <row r="5180">
          <cell r="A5180">
            <v>40270</v>
          </cell>
          <cell r="B5180" t="str">
            <v>VIGA DE ESCORAMAENTO H20, DE MADEIRA, PESO DE 5,00 A 5,20 KG/M, COM EXTREMIDADES PLASTICAS</v>
          </cell>
          <cell r="C5180" t="str">
            <v xml:space="preserve">M     </v>
          </cell>
          <cell r="D5180" t="str">
            <v>69,73</v>
          </cell>
        </row>
        <row r="5181">
          <cell r="A5181">
            <v>4425</v>
          </cell>
          <cell r="B5181" t="str">
            <v>VIGA NAO APARELHADA  *6 X 12* CM, EM MACARANDUBA, ANGELIM OU EQUIVALENTE DA REGIAO - BRUTA</v>
          </cell>
          <cell r="C5181" t="str">
            <v xml:space="preserve">M     </v>
          </cell>
          <cell r="D5181" t="str">
            <v>22,65</v>
          </cell>
        </row>
        <row r="5182">
          <cell r="A5182">
            <v>4472</v>
          </cell>
          <cell r="B5182" t="str">
            <v>VIGA NAO APARELHADA *6 X 16* CM, EM MACARANDUBA, ANGELIM OU EQUIVALENTE DA REGIAO -  BRUTA</v>
          </cell>
          <cell r="C5182" t="str">
            <v xml:space="preserve">M     </v>
          </cell>
          <cell r="D5182" t="str">
            <v>28,30</v>
          </cell>
        </row>
        <row r="5183">
          <cell r="A5183">
            <v>35272</v>
          </cell>
          <cell r="B5183" t="str">
            <v>VIGA NAO APARELHADA *6 X 20* CM, EM MACARANDUBA, ANGELIM OU EQUIVALENTE DA REGIAO - BRUTA</v>
          </cell>
          <cell r="C5183" t="str">
            <v xml:space="preserve">M     </v>
          </cell>
          <cell r="D5183" t="str">
            <v>40,90</v>
          </cell>
        </row>
        <row r="5184">
          <cell r="A5184">
            <v>4481</v>
          </cell>
          <cell r="B5184" t="str">
            <v>VIGA NAO APARELHADA *8 X 16* CM EM MACARANDUBA, ANGELIM OU EQUIVALENTE DA REGIAO -  BRUTA</v>
          </cell>
          <cell r="C5184" t="str">
            <v xml:space="preserve">M     </v>
          </cell>
          <cell r="D5184" t="str">
            <v>43,78</v>
          </cell>
        </row>
        <row r="5185">
          <cell r="A5185">
            <v>34345</v>
          </cell>
          <cell r="B5185" t="str">
            <v>VIGIA DIURNO</v>
          </cell>
          <cell r="C5185" t="str">
            <v xml:space="preserve">H     </v>
          </cell>
          <cell r="D5185" t="str">
            <v>9,99</v>
          </cell>
        </row>
        <row r="5186">
          <cell r="A5186">
            <v>41096</v>
          </cell>
          <cell r="B5186" t="str">
            <v>VIGIA DIURNO (MENSALISTA)</v>
          </cell>
          <cell r="C5186" t="str">
            <v xml:space="preserve">MES   </v>
          </cell>
          <cell r="D5186" t="str">
            <v>1.743,48</v>
          </cell>
        </row>
        <row r="5187">
          <cell r="A5187">
            <v>41776</v>
          </cell>
          <cell r="B5187" t="str">
            <v>VIGIA NOTURNO, HORA EFETIVAMENTE TRABALHADA DE 22 H AS 5 H (COM ADICIONAL NOTURNO)</v>
          </cell>
          <cell r="C5187" t="str">
            <v xml:space="preserve">H     </v>
          </cell>
          <cell r="D5187" t="str">
            <v>13,71</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PLANILHA QUANTITATIVA"/>
      <sheetName val="CRONOGRAMA FISICO"/>
      <sheetName val="CFF"/>
      <sheetName val="ORÇAMENTO (2)"/>
      <sheetName val="MEDIÇÃO (2)"/>
      <sheetName val="composição_unitária"/>
      <sheetName val="custo_profissional"/>
      <sheetName val="BDI"/>
      <sheetName val="ENC.SOC."/>
      <sheetName val="BDI_MATERIAL"/>
      <sheetName val="CPU"/>
      <sheetName val="CPU (2)"/>
      <sheetName val="INSUMOS_SINAPI_12_14"/>
      <sheetName val="SERVIÇOS_SINAPI_12_14"/>
      <sheetName val="Plan1"/>
      <sheetName val="ORÇAMENTO"/>
      <sheetName val="QCI"/>
      <sheetName val="1.ADM LOCAL"/>
      <sheetName val="2.SER.PRELIM."/>
      <sheetName val="3.DEM. E RET."/>
      <sheetName val="4.COBERTURA"/>
      <sheetName val="5.PAREDES"/>
      <sheetName val="6.REVEST"/>
      <sheetName val="7.PINTURA"/>
      <sheetName val="8.PISOS"/>
      <sheetName val="9.ESQUADRIA"/>
      <sheetName val="10.INST. ELÉTRIC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ORÇA-rev09-JUL09"/>
      <sheetName val="PLANILHA-ORÇA-rev09-JUL09"/>
      <sheetName val="SEINFRA_NOV08"/>
    </sheetNames>
    <sheetDataSet>
      <sheetData sheetId="0"/>
      <sheetData sheetId="1"/>
      <sheetData sheetId="2">
        <row r="13">
          <cell r="B13" t="str">
            <v>C0580</v>
          </cell>
          <cell r="C13" t="str">
            <v>CADASTRO DE ADUTORA</v>
          </cell>
          <cell r="D13" t="str">
            <v>M</v>
          </cell>
          <cell r="E13">
            <v>0.6</v>
          </cell>
          <cell r="F13">
            <v>0.78</v>
          </cell>
        </row>
        <row r="14">
          <cell r="B14" t="str">
            <v>C0581</v>
          </cell>
          <cell r="C14" t="str">
            <v>CADASTRO DE LIGAÇÃO</v>
          </cell>
          <cell r="D14" t="str">
            <v>UN</v>
          </cell>
          <cell r="E14">
            <v>1.41</v>
          </cell>
          <cell r="F14">
            <v>1.83</v>
          </cell>
        </row>
        <row r="15">
          <cell r="B15" t="str">
            <v>C0582</v>
          </cell>
          <cell r="C15" t="str">
            <v>CADASTRO DE OBRAS LOCALIZADAS</v>
          </cell>
          <cell r="D15" t="str">
            <v>M2</v>
          </cell>
          <cell r="E15">
            <v>16.350000000000001</v>
          </cell>
          <cell r="F15">
            <v>21.26</v>
          </cell>
        </row>
        <row r="16">
          <cell r="B16" t="str">
            <v>C0583</v>
          </cell>
          <cell r="C16" t="str">
            <v>CADASTRO DE REDE DE ÁGUA (MEIO MAGNÉTICO)</v>
          </cell>
          <cell r="D16" t="str">
            <v>M</v>
          </cell>
          <cell r="E16">
            <v>0.6</v>
          </cell>
          <cell r="F16">
            <v>0.78</v>
          </cell>
        </row>
        <row r="17">
          <cell r="B17" t="str">
            <v>C0584</v>
          </cell>
          <cell r="C17" t="str">
            <v>CADASTRO DE REDE DE ESGOTO/EMISSÁRIO/DRENAGEM (MEIO MAGNÉTICO)</v>
          </cell>
          <cell r="D17" t="str">
            <v>M</v>
          </cell>
          <cell r="E17">
            <v>0.85</v>
          </cell>
          <cell r="F17">
            <v>1.1100000000000001</v>
          </cell>
        </row>
        <row r="18">
          <cell r="B18" t="str">
            <v>C3959</v>
          </cell>
          <cell r="C18" t="str">
            <v>CADASTRO E AVALIAÇÃO DE IMÓVEIS</v>
          </cell>
          <cell r="D18" t="str">
            <v>UT</v>
          </cell>
          <cell r="E18">
            <v>20.59</v>
          </cell>
          <cell r="F18">
            <v>26.77</v>
          </cell>
        </row>
        <row r="19">
          <cell r="B19" t="str">
            <v>C3427</v>
          </cell>
          <cell r="C19" t="str">
            <v>CADASTRO OPERACIONAL DE CLIENTE CAPITAL - PADRÃO</v>
          </cell>
          <cell r="D19" t="str">
            <v>IMÓVEL</v>
          </cell>
          <cell r="E19">
            <v>4.0599999999999996</v>
          </cell>
          <cell r="F19">
            <v>5.28</v>
          </cell>
        </row>
        <row r="20">
          <cell r="B20" t="str">
            <v>C3428</v>
          </cell>
          <cell r="C20" t="str">
            <v>CADASTRO OPERACIONAL DE CLIENTE INTERIOR - PADRÃO</v>
          </cell>
          <cell r="D20" t="str">
            <v>IMÓVEL</v>
          </cell>
          <cell r="E20">
            <v>3.61</v>
          </cell>
          <cell r="F20">
            <v>4.6900000000000004</v>
          </cell>
        </row>
        <row r="21">
          <cell r="C21" t="str">
            <v>SONDAGENS</v>
          </cell>
          <cell r="F21">
            <v>0</v>
          </cell>
        </row>
        <row r="22">
          <cell r="B22" t="str">
            <v>C2820</v>
          </cell>
          <cell r="C22" t="str">
            <v>EXECUÇÃO DE SONDAGEM ELÉTRICA VERTICAL AB/2 ATÉ 150m - SEV</v>
          </cell>
          <cell r="D22" t="str">
            <v>UN</v>
          </cell>
          <cell r="E22">
            <v>185.43</v>
          </cell>
          <cell r="F22">
            <v>241.06</v>
          </cell>
        </row>
        <row r="23">
          <cell r="B23" t="str">
            <v>C2818</v>
          </cell>
          <cell r="C23" t="str">
            <v>EXECUÇÃO DE SONDAGEM ELÉTRICA VERTICAL AB/2 &gt;150m a 500m-SEV</v>
          </cell>
          <cell r="D23" t="str">
            <v>UN</v>
          </cell>
          <cell r="E23">
            <v>235.35</v>
          </cell>
          <cell r="F23">
            <v>305.95999999999998</v>
          </cell>
        </row>
        <row r="24">
          <cell r="B24" t="str">
            <v>C2819</v>
          </cell>
          <cell r="C24" t="str">
            <v>EXECUÇÃO DE SONDAGEM ELÉTRICA VERTICAL AB/2 &gt;500m - SEV</v>
          </cell>
          <cell r="D24" t="str">
            <v>UN</v>
          </cell>
          <cell r="E24">
            <v>299.95999999999998</v>
          </cell>
          <cell r="F24">
            <v>389.95</v>
          </cell>
        </row>
        <row r="25">
          <cell r="B25" t="str">
            <v>C2833</v>
          </cell>
          <cell r="C25" t="str">
            <v>FOTOGEOLOGIA</v>
          </cell>
          <cell r="D25" t="str">
            <v>UN</v>
          </cell>
          <cell r="E25">
            <v>143.82</v>
          </cell>
          <cell r="F25">
            <v>186.97</v>
          </cell>
        </row>
        <row r="26">
          <cell r="B26" t="str">
            <v>C0053</v>
          </cell>
          <cell r="C26" t="str">
            <v>LEVANTAMENTO BATIMÉTRICO</v>
          </cell>
          <cell r="D26" t="str">
            <v>M2</v>
          </cell>
          <cell r="E26">
            <v>0.3</v>
          </cell>
          <cell r="F26">
            <v>0.39</v>
          </cell>
        </row>
        <row r="27">
          <cell r="B27" t="str">
            <v>C2937</v>
          </cell>
          <cell r="C27" t="str">
            <v>RELATÓRIO FINAL DE SONDAGEM</v>
          </cell>
          <cell r="D27" t="str">
            <v>UN</v>
          </cell>
          <cell r="E27">
            <v>431.46</v>
          </cell>
          <cell r="F27">
            <v>560.9</v>
          </cell>
        </row>
        <row r="28">
          <cell r="B28" t="str">
            <v>C0333</v>
          </cell>
          <cell r="C28" t="str">
            <v>SERVIÇOS DE SONDAGEM GEOTÉCNICA MISTA EM ROCHA</v>
          </cell>
          <cell r="D28" t="str">
            <v>M</v>
          </cell>
          <cell r="E28">
            <v>778.03</v>
          </cell>
          <cell r="F28">
            <v>1011.44</v>
          </cell>
        </row>
        <row r="29">
          <cell r="B29" t="str">
            <v>C0143</v>
          </cell>
          <cell r="C29" t="str">
            <v>SERVIÇOS DE SONDAGEM GEOTÉCNICA MISTA EM ROCHA</v>
          </cell>
          <cell r="D29" t="str">
            <v>M</v>
          </cell>
          <cell r="E29">
            <v>162.09</v>
          </cell>
          <cell r="F29">
            <v>210.72</v>
          </cell>
        </row>
        <row r="30">
          <cell r="B30" t="str">
            <v>C2290</v>
          </cell>
          <cell r="C30" t="str">
            <v>SONDAGEM À PERCUSSÃO P/RECONHECIMENTO DO SUBSOLO</v>
          </cell>
          <cell r="D30" t="str">
            <v>M</v>
          </cell>
          <cell r="E30">
            <v>43.22</v>
          </cell>
          <cell r="F30">
            <v>56.19</v>
          </cell>
        </row>
        <row r="31">
          <cell r="B31" t="str">
            <v>C3955</v>
          </cell>
          <cell r="C31" t="str">
            <v>SONDAGEM ROTATIVA P/ RECONHECIMENTO DO SUBSOLO</v>
          </cell>
          <cell r="D31" t="str">
            <v>M</v>
          </cell>
          <cell r="E31">
            <v>243.14</v>
          </cell>
          <cell r="F31">
            <v>316.08</v>
          </cell>
        </row>
        <row r="32">
          <cell r="C32" t="str">
            <v>PROJETOS</v>
          </cell>
          <cell r="F32">
            <v>0</v>
          </cell>
        </row>
        <row r="33">
          <cell r="B33" t="str">
            <v>C4097</v>
          </cell>
          <cell r="C33" t="str">
            <v>CONSULTORIA DE PROJETOS</v>
          </cell>
          <cell r="D33" t="str">
            <v>UT</v>
          </cell>
          <cell r="E33">
            <v>20.59</v>
          </cell>
          <cell r="F33">
            <v>26.77</v>
          </cell>
        </row>
        <row r="34">
          <cell r="B34" t="str">
            <v>C1166</v>
          </cell>
          <cell r="C34" t="str">
            <v>ELABORAÇÃO DE ORÇAMENTO</v>
          </cell>
          <cell r="D34" t="str">
            <v>UT</v>
          </cell>
          <cell r="E34">
            <v>20.59</v>
          </cell>
          <cell r="F34">
            <v>26.77</v>
          </cell>
        </row>
        <row r="35">
          <cell r="B35" t="str">
            <v>C1169</v>
          </cell>
          <cell r="C35" t="str">
            <v>ELABORAÇÃO DE PROJETO DE CÁLCULO ESTRUTURAL</v>
          </cell>
          <cell r="D35" t="str">
            <v>UT</v>
          </cell>
          <cell r="E35">
            <v>20.59</v>
          </cell>
          <cell r="F35">
            <v>26.77</v>
          </cell>
        </row>
        <row r="36">
          <cell r="B36" t="str">
            <v>C3507</v>
          </cell>
          <cell r="C36" t="str">
            <v>ELABORAÇÃO DE PROJETO DE CÁLCULO ESTRUTURAL (RESERVATÓRIO ELEVADO)</v>
          </cell>
          <cell r="D36" t="str">
            <v>M2xARF</v>
          </cell>
          <cell r="E36">
            <v>19.78</v>
          </cell>
          <cell r="F36">
            <v>25.71</v>
          </cell>
        </row>
        <row r="37">
          <cell r="B37" t="str">
            <v>C3508</v>
          </cell>
          <cell r="C37" t="str">
            <v>ELABORAÇÃO DE PROJETO DE CÁLCULO ESTRUTURAL (RESERVATÓRIO APOIADO, ELEVATÓRIA E CAIXA DE AREIA)</v>
          </cell>
          <cell r="D37" t="str">
            <v>M2xARF</v>
          </cell>
          <cell r="E37">
            <v>8.93</v>
          </cell>
          <cell r="F37">
            <v>11.61</v>
          </cell>
        </row>
        <row r="38">
          <cell r="B38" t="str">
            <v>C3967</v>
          </cell>
          <cell r="C38" t="str">
            <v>ELABORAÇÃO DE PROJETO DE COLETA, DEPOSIÇÃO E TRATAMENTO DE RESÍDUOS SÓLIDOS</v>
          </cell>
          <cell r="D38" t="str">
            <v>UT</v>
          </cell>
          <cell r="E38">
            <v>20.59</v>
          </cell>
          <cell r="F38">
            <v>26.77</v>
          </cell>
        </row>
        <row r="39">
          <cell r="B39" t="str">
            <v>C3960</v>
          </cell>
          <cell r="C39" t="str">
            <v>ELABORAÇÃO DE PROJETO DE DRENAGEM</v>
          </cell>
          <cell r="D39" t="str">
            <v>UT</v>
          </cell>
          <cell r="E39">
            <v>20.59</v>
          </cell>
          <cell r="F39">
            <v>26.77</v>
          </cell>
        </row>
        <row r="40">
          <cell r="B40" t="str">
            <v>C3958</v>
          </cell>
          <cell r="C40" t="str">
            <v>ELABORAÇÃO DE PROJETO DE GEOTECNIA</v>
          </cell>
          <cell r="D40" t="str">
            <v>UT</v>
          </cell>
          <cell r="E40">
            <v>20.59</v>
          </cell>
          <cell r="F40">
            <v>26.77</v>
          </cell>
        </row>
        <row r="41">
          <cell r="B41" t="str">
            <v>C1170</v>
          </cell>
          <cell r="C41" t="str">
            <v>ELABORAÇÃO DE PROJETO DE INSTALAÇÃO DE AR CONDICIONADO</v>
          </cell>
          <cell r="D41" t="str">
            <v>UT</v>
          </cell>
          <cell r="E41">
            <v>20.59</v>
          </cell>
          <cell r="F41">
            <v>26.77</v>
          </cell>
        </row>
        <row r="42">
          <cell r="B42" t="str">
            <v>C1171</v>
          </cell>
          <cell r="C42" t="str">
            <v>ELABORAÇÃO DE PROJETO DE INSTALAÇÃO ELÉTRICA</v>
          </cell>
          <cell r="D42" t="str">
            <v>UT</v>
          </cell>
          <cell r="E42">
            <v>20.59</v>
          </cell>
          <cell r="F42">
            <v>26.77</v>
          </cell>
        </row>
        <row r="43">
          <cell r="B43" t="str">
            <v>C1172</v>
          </cell>
          <cell r="C43" t="str">
            <v>ELABORAÇÃO DE PROJETO DE INSTALAÇÃO HIDRO SANITÁRIA</v>
          </cell>
          <cell r="D43" t="str">
            <v>UT</v>
          </cell>
          <cell r="E43">
            <v>20.59</v>
          </cell>
          <cell r="F43">
            <v>26.77</v>
          </cell>
        </row>
        <row r="44">
          <cell r="B44" t="str">
            <v>C3966</v>
          </cell>
          <cell r="C44" t="str">
            <v>ELABORAÇÃO DE PROJETO DE IRRIGAÇÃO</v>
          </cell>
          <cell r="D44" t="str">
            <v>UT</v>
          </cell>
          <cell r="E44">
            <v>20.59</v>
          </cell>
          <cell r="F44">
            <v>26.77</v>
          </cell>
        </row>
        <row r="45">
          <cell r="B45" t="str">
            <v>C3961</v>
          </cell>
          <cell r="C45" t="str">
            <v>ELABORAÇÃO DE PROJETO DE OBRAS VIÁRIAS</v>
          </cell>
          <cell r="D45" t="str">
            <v>UT</v>
          </cell>
          <cell r="E45">
            <v>20.59</v>
          </cell>
          <cell r="F45">
            <v>26.77</v>
          </cell>
        </row>
        <row r="46">
          <cell r="B46" t="str">
            <v>C3965</v>
          </cell>
          <cell r="C46" t="str">
            <v>ELABORAÇÃO DE PROJETO DE REDE DE TELECOMUNICAÇÃO</v>
          </cell>
          <cell r="D46" t="str">
            <v>UT</v>
          </cell>
          <cell r="E46">
            <v>20.59</v>
          </cell>
          <cell r="F46">
            <v>26.77</v>
          </cell>
        </row>
        <row r="47">
          <cell r="B47" t="str">
            <v>C3964</v>
          </cell>
          <cell r="C47" t="str">
            <v>ELABORAÇÃO DE PROJETO DE REDE DE TRANSMISSÃO E DISTRIBUIÇÃO DE ENERGIA ELÉTRICA</v>
          </cell>
          <cell r="D47" t="str">
            <v>UT</v>
          </cell>
          <cell r="E47">
            <v>20.59</v>
          </cell>
          <cell r="F47">
            <v>26.77</v>
          </cell>
        </row>
        <row r="48">
          <cell r="B48" t="str">
            <v>C3962</v>
          </cell>
          <cell r="C48" t="str">
            <v>ELABORAÇÃO DE PROJETO DE SISTEMA DE CAPTAÇÃO, TRATAMENTO E DISTRIBUIÇÃO DE ÁGUA</v>
          </cell>
          <cell r="D48" t="str">
            <v>UT</v>
          </cell>
          <cell r="E48">
            <v>20.59</v>
          </cell>
          <cell r="F48">
            <v>26.77</v>
          </cell>
        </row>
        <row r="49">
          <cell r="B49" t="str">
            <v>C3963</v>
          </cell>
          <cell r="C49" t="str">
            <v>ELABORAÇÃO DE PROJETO DE SISTEMA DE COLETA E TRATAMENTO DE ESGOTO SANITÁRIO</v>
          </cell>
          <cell r="D49" t="str">
            <v>UT</v>
          </cell>
          <cell r="E49">
            <v>20.59</v>
          </cell>
          <cell r="F49">
            <v>26.77</v>
          </cell>
        </row>
        <row r="50">
          <cell r="B50" t="str">
            <v>C1168</v>
          </cell>
          <cell r="C50" t="str">
            <v>ELABORAÇÃO DE PROJETO DE TELEFONIA E LÓGICA</v>
          </cell>
          <cell r="D50" t="str">
            <v>UT</v>
          </cell>
          <cell r="E50">
            <v>20.59</v>
          </cell>
          <cell r="F50">
            <v>26.77</v>
          </cell>
        </row>
        <row r="51">
          <cell r="B51" t="str">
            <v>C3957</v>
          </cell>
          <cell r="C51" t="str">
            <v>ELABORAÇÃO DE PROJETO DE TOPOGRAFIA</v>
          </cell>
          <cell r="D51" t="str">
            <v>UT</v>
          </cell>
          <cell r="E51">
            <v>20.59</v>
          </cell>
          <cell r="F51">
            <v>26.77</v>
          </cell>
        </row>
        <row r="52">
          <cell r="B52" t="str">
            <v>C1167</v>
          </cell>
          <cell r="C52" t="str">
            <v>ELABORAÇÃO DE PROJETOS (ACÚSTICO,SOM,ETC)</v>
          </cell>
          <cell r="D52" t="str">
            <v>UT</v>
          </cell>
          <cell r="E52">
            <v>20.59</v>
          </cell>
          <cell r="F52">
            <v>26.77</v>
          </cell>
        </row>
        <row r="53">
          <cell r="B53" t="str">
            <v>C3956</v>
          </cell>
          <cell r="C53" t="str">
            <v>ELABORAÇÃO DE RELATÓRIO DE ESTUDO DE IMPACTO AMBIENTAL</v>
          </cell>
          <cell r="D53" t="str">
            <v>UT</v>
          </cell>
          <cell r="E53">
            <v>20.59</v>
          </cell>
          <cell r="F53">
            <v>26.77</v>
          </cell>
        </row>
        <row r="54">
          <cell r="B54" t="str">
            <v>C1083</v>
          </cell>
          <cell r="C54" t="str">
            <v>ELABORAÇÃO DE RELATÓRIO "AS BUILT"</v>
          </cell>
          <cell r="D54" t="str">
            <v>UT</v>
          </cell>
          <cell r="E54">
            <v>20.59</v>
          </cell>
          <cell r="F54">
            <v>26.77</v>
          </cell>
        </row>
        <row r="55">
          <cell r="C55" t="str">
            <v>PREPARAÇÃO DO TERRENO</v>
          </cell>
          <cell r="F55">
            <v>0</v>
          </cell>
        </row>
        <row r="56">
          <cell r="B56" t="str">
            <v>C0927</v>
          </cell>
          <cell r="C56" t="str">
            <v>CORTE DE CAPOEIRA FINA A FOICE</v>
          </cell>
          <cell r="D56" t="str">
            <v>M2</v>
          </cell>
          <cell r="E56">
            <v>0.36</v>
          </cell>
          <cell r="F56">
            <v>0.47</v>
          </cell>
        </row>
        <row r="57">
          <cell r="B57" t="str">
            <v>C2102</v>
          </cell>
          <cell r="C57" t="str">
            <v>RASPAGEM E LIMPEZA DO TERRENO</v>
          </cell>
          <cell r="D57" t="str">
            <v>M2</v>
          </cell>
          <cell r="E57">
            <v>1.17</v>
          </cell>
          <cell r="F57">
            <v>1.52</v>
          </cell>
        </row>
        <row r="58">
          <cell r="B58" t="str">
            <v>C2204</v>
          </cell>
          <cell r="C58" t="str">
            <v>RETIRADA DE ÁRVORES</v>
          </cell>
          <cell r="D58" t="str">
            <v>UN</v>
          </cell>
          <cell r="E58">
            <v>111.78</v>
          </cell>
          <cell r="F58">
            <v>145.31</v>
          </cell>
        </row>
        <row r="59">
          <cell r="C59" t="str">
            <v>CONSTRUÇÃO DO CANTEIRO DA OBRA</v>
          </cell>
          <cell r="F59">
            <v>0</v>
          </cell>
        </row>
        <row r="60">
          <cell r="B60" t="str">
            <v>C0002</v>
          </cell>
          <cell r="C60" t="str">
            <v>ABRIGO PROVISÓRIO C/1 PAVIMENTO P/ALOJAMENTO E DEPÓSITO</v>
          </cell>
          <cell r="D60" t="str">
            <v>M2</v>
          </cell>
          <cell r="E60">
            <v>328.61</v>
          </cell>
          <cell r="F60">
            <v>427.19</v>
          </cell>
        </row>
        <row r="61">
          <cell r="B61" t="str">
            <v>C0003</v>
          </cell>
          <cell r="C61" t="str">
            <v>ABRIGO PROVISÓRIO C/2 PAVIMENTOS P/ALOJAMENTO E DEPÓSITO</v>
          </cell>
          <cell r="D61" t="str">
            <v>M2</v>
          </cell>
          <cell r="E61">
            <v>271.16000000000003</v>
          </cell>
          <cell r="F61">
            <v>352.51</v>
          </cell>
        </row>
        <row r="62">
          <cell r="B62" t="str">
            <v>C0043</v>
          </cell>
          <cell r="C62" t="str">
            <v>ALOJAMENTO</v>
          </cell>
          <cell r="D62" t="str">
            <v>M2</v>
          </cell>
          <cell r="E62">
            <v>106.19</v>
          </cell>
          <cell r="F62">
            <v>138.05000000000001</v>
          </cell>
        </row>
        <row r="63">
          <cell r="B63" t="str">
            <v>C0369</v>
          </cell>
          <cell r="C63" t="str">
            <v>BARRACÃO ABERTO</v>
          </cell>
          <cell r="D63" t="str">
            <v>M2</v>
          </cell>
          <cell r="E63">
            <v>52.36</v>
          </cell>
          <cell r="F63">
            <v>68.069999999999993</v>
          </cell>
        </row>
        <row r="64">
          <cell r="B64" t="str">
            <v>C0370</v>
          </cell>
          <cell r="C64" t="str">
            <v>BARRACÃO PARA ESCRITÓRIO TIPO A1</v>
          </cell>
          <cell r="D64" t="str">
            <v>UN</v>
          </cell>
          <cell r="E64">
            <v>2225.6799999999998</v>
          </cell>
          <cell r="F64">
            <v>2893.38</v>
          </cell>
        </row>
        <row r="65">
          <cell r="B65" t="str">
            <v>C0371</v>
          </cell>
          <cell r="C65" t="str">
            <v>BARRACÃO PARA ESCRITÓRIO TIPO A2</v>
          </cell>
          <cell r="D65" t="str">
            <v>UN</v>
          </cell>
          <cell r="E65">
            <v>3740.24</v>
          </cell>
          <cell r="F65">
            <v>4862.3100000000004</v>
          </cell>
        </row>
        <row r="66">
          <cell r="B66" t="str">
            <v>C0372</v>
          </cell>
          <cell r="C66" t="str">
            <v>BARRACÃO PARA ESCRITÓRIO TIPO A3</v>
          </cell>
          <cell r="D66" t="str">
            <v>UN</v>
          </cell>
          <cell r="E66">
            <v>5858.92</v>
          </cell>
          <cell r="F66">
            <v>7616.6</v>
          </cell>
        </row>
        <row r="67">
          <cell r="B67" t="str">
            <v>C0373</v>
          </cell>
          <cell r="C67" t="str">
            <v>BARRACÃO PARA ESCRITÓRIO TIPO A4</v>
          </cell>
          <cell r="D67" t="str">
            <v>UN</v>
          </cell>
          <cell r="E67">
            <v>7869.04</v>
          </cell>
          <cell r="F67">
            <v>10229.75</v>
          </cell>
        </row>
        <row r="68">
          <cell r="B68" t="str">
            <v>C0374</v>
          </cell>
          <cell r="C68" t="str">
            <v>BARRACÃO PARA ESCRITÓRIO TIPO A5</v>
          </cell>
          <cell r="D68" t="str">
            <v>UN</v>
          </cell>
          <cell r="E68">
            <v>10684.03</v>
          </cell>
          <cell r="F68">
            <v>13889.24</v>
          </cell>
        </row>
        <row r="69">
          <cell r="B69" t="str">
            <v>C2831</v>
          </cell>
          <cell r="C69" t="str">
            <v>FOSSA SUMIDOURO PARA BARRACÃO</v>
          </cell>
          <cell r="D69" t="str">
            <v>UN</v>
          </cell>
          <cell r="E69">
            <v>845.49</v>
          </cell>
          <cell r="F69">
            <v>1099.1400000000001</v>
          </cell>
        </row>
        <row r="70">
          <cell r="B70" t="str">
            <v>C2851</v>
          </cell>
          <cell r="C70" t="str">
            <v>INSTALAÇÕES PROVISÓRIAS DE ÁGUA</v>
          </cell>
          <cell r="D70" t="str">
            <v>UN</v>
          </cell>
          <cell r="E70">
            <v>584.03</v>
          </cell>
          <cell r="F70">
            <v>759.24</v>
          </cell>
        </row>
        <row r="71">
          <cell r="B71" t="str">
            <v>C2849</v>
          </cell>
          <cell r="C71" t="str">
            <v>INSTALAÇÕES PROVISÓRIAS DE ESGOTO</v>
          </cell>
          <cell r="D71" t="str">
            <v>UN</v>
          </cell>
          <cell r="E71">
            <v>206</v>
          </cell>
          <cell r="F71">
            <v>267.8</v>
          </cell>
        </row>
        <row r="72">
          <cell r="B72" t="str">
            <v>C2850</v>
          </cell>
          <cell r="C72" t="str">
            <v>INSTALAÇÕES PROVISÓRIAS DE LUZ , FORÇA,TELEFONE E LÓGICA</v>
          </cell>
          <cell r="D72" t="str">
            <v>UN</v>
          </cell>
          <cell r="E72">
            <v>1230.1400000000001</v>
          </cell>
          <cell r="F72">
            <v>1599.18</v>
          </cell>
        </row>
        <row r="73">
          <cell r="B73" t="str">
            <v>C1622</v>
          </cell>
          <cell r="C73" t="str">
            <v>LIGAÇÃO PROVISÓRIA DE ÁGUA E SANITÁRIO</v>
          </cell>
          <cell r="D73" t="str">
            <v>UN</v>
          </cell>
          <cell r="E73">
            <v>1180.6600000000001</v>
          </cell>
          <cell r="F73">
            <v>1534.86</v>
          </cell>
        </row>
        <row r="74">
          <cell r="B74" t="str">
            <v>C1794</v>
          </cell>
          <cell r="C74" t="str">
            <v>MOBILIZAÇÃO E DESMOBILIZAÇÃO DE EQUIPAMENTOS EM CAMINHÃO EQUIPADO C/ GUINDASTE</v>
          </cell>
          <cell r="D74" t="str">
            <v>KM</v>
          </cell>
          <cell r="E74">
            <v>2.64</v>
          </cell>
          <cell r="F74">
            <v>3.43</v>
          </cell>
        </row>
        <row r="75">
          <cell r="B75" t="str">
            <v>C3375</v>
          </cell>
          <cell r="C75" t="str">
            <v>MOBILIZAÇÃO E DESMOBILIZAÇÃO DE EQUIPAMENTOS EM CAVALO MECÂNICO C/ PRANCHA DE 3 EIXOS</v>
          </cell>
          <cell r="D75" t="str">
            <v>KM</v>
          </cell>
          <cell r="E75">
            <v>3.86</v>
          </cell>
          <cell r="F75">
            <v>5.0199999999999996</v>
          </cell>
        </row>
        <row r="76">
          <cell r="B76" t="str">
            <v>C4541</v>
          </cell>
          <cell r="C76" t="str">
            <v>PLACA PADRÃO DE OBRA, TIPO BANNER</v>
          </cell>
          <cell r="D76" t="str">
            <v>M2</v>
          </cell>
          <cell r="E76">
            <v>159.13</v>
          </cell>
          <cell r="F76">
            <v>206.87</v>
          </cell>
        </row>
        <row r="77">
          <cell r="B77" t="str">
            <v>C1937</v>
          </cell>
          <cell r="C77" t="str">
            <v>PLACAS PADRÃO DE OBRA</v>
          </cell>
          <cell r="D77" t="str">
            <v>M2</v>
          </cell>
          <cell r="E77">
            <v>64.55</v>
          </cell>
          <cell r="F77">
            <v>83.92</v>
          </cell>
        </row>
        <row r="78">
          <cell r="B78" t="str">
            <v>C4173</v>
          </cell>
          <cell r="C78" t="str">
            <v>PONTE METÁLICA PROVISÓRIA CONF. PROJETO BÁSICO</v>
          </cell>
          <cell r="D78" t="str">
            <v>UN</v>
          </cell>
          <cell r="E78">
            <v>877538.92</v>
          </cell>
          <cell r="F78">
            <v>1140800.6000000001</v>
          </cell>
        </row>
        <row r="79">
          <cell r="B79" t="str">
            <v>C2936</v>
          </cell>
          <cell r="C79" t="str">
            <v>REFEITÓRIOS</v>
          </cell>
          <cell r="D79" t="str">
            <v>M2</v>
          </cell>
          <cell r="E79">
            <v>116.15</v>
          </cell>
          <cell r="F79">
            <v>151</v>
          </cell>
        </row>
        <row r="80">
          <cell r="B80" t="str">
            <v>C2946</v>
          </cell>
          <cell r="C80" t="str">
            <v>SANITÁRIOS E CHUVEIROS</v>
          </cell>
          <cell r="D80" t="str">
            <v>M2</v>
          </cell>
          <cell r="E80">
            <v>90.24</v>
          </cell>
          <cell r="F80">
            <v>117.31</v>
          </cell>
        </row>
        <row r="81">
          <cell r="B81" t="str">
            <v>C2316</v>
          </cell>
          <cell r="C81" t="str">
            <v>TAPUME DE CHAPA DE MADEIRA COMPENSADA E= 6mm C/ABERTURA E PORTÃO</v>
          </cell>
          <cell r="D81" t="str">
            <v>M2</v>
          </cell>
          <cell r="E81">
            <v>36.07</v>
          </cell>
          <cell r="F81">
            <v>46.89</v>
          </cell>
        </row>
        <row r="82">
          <cell r="B82" t="str">
            <v>C3974</v>
          </cell>
          <cell r="C82" t="str">
            <v>TAPUME DE ESTRUTURA DE MADEIRA C/ FECHAMENTO EM CHAPA DE AÇO GALVANIZADO DE 0,3 mm e ALTURA DE 2 M</v>
          </cell>
          <cell r="D82" t="str">
            <v>M2</v>
          </cell>
          <cell r="E82">
            <v>66.88</v>
          </cell>
          <cell r="F82">
            <v>86.94</v>
          </cell>
        </row>
        <row r="83">
          <cell r="B83" t="str">
            <v>C2317</v>
          </cell>
          <cell r="C83" t="str">
            <v>TAPUME DE TÁBUAS DE 3.ª C/ABERTURA E PORTÃO</v>
          </cell>
          <cell r="D83" t="str">
            <v>M2</v>
          </cell>
          <cell r="E83">
            <v>40.51</v>
          </cell>
          <cell r="F83">
            <v>52.66</v>
          </cell>
        </row>
        <row r="84">
          <cell r="B84" t="str">
            <v>C2318</v>
          </cell>
          <cell r="C84" t="str">
            <v>TAPUME DE TÁBUAS DE 3.ª SOBREPOSTAS</v>
          </cell>
          <cell r="D84" t="str">
            <v>M2</v>
          </cell>
          <cell r="E84">
            <v>32.46</v>
          </cell>
          <cell r="F84">
            <v>42.2</v>
          </cell>
        </row>
        <row r="85">
          <cell r="C85" t="str">
            <v>LOCAÇÃO DA OBRA</v>
          </cell>
          <cell r="F85">
            <v>0</v>
          </cell>
        </row>
        <row r="86">
          <cell r="B86" t="str">
            <v>C1630</v>
          </cell>
          <cell r="C86" t="str">
            <v>LOCAÇÃO DA OBRA - EXECUÇÃO DE GABARITO</v>
          </cell>
          <cell r="D86" t="str">
            <v>M2</v>
          </cell>
          <cell r="E86">
            <v>2.11</v>
          </cell>
          <cell r="F86">
            <v>2.74</v>
          </cell>
        </row>
        <row r="87">
          <cell r="B87" t="str">
            <v>C2872</v>
          </cell>
          <cell r="C87" t="str">
            <v>LOCAÇÃO DA OBRA COM AUXÍLIO TOPOGRÁFICO (ÁREA &gt;5000 M2)</v>
          </cell>
          <cell r="D87" t="str">
            <v>HA</v>
          </cell>
          <cell r="E87">
            <v>369.56</v>
          </cell>
          <cell r="F87">
            <v>480.43</v>
          </cell>
        </row>
        <row r="88">
          <cell r="B88" t="str">
            <v>C2873</v>
          </cell>
          <cell r="C88" t="str">
            <v>LOCAÇÃO DA OBRA COM AUXÍLIO TOPOGRÁFICO (ÁREA ATÉ 5000 M2)</v>
          </cell>
          <cell r="D88" t="str">
            <v>M2</v>
          </cell>
          <cell r="E88">
            <v>0.19</v>
          </cell>
          <cell r="F88">
            <v>0.25</v>
          </cell>
        </row>
        <row r="89">
          <cell r="B89" t="str">
            <v>C2874</v>
          </cell>
          <cell r="C89" t="str">
            <v>LOCAÇÃO DE REDE DE ÁGUA</v>
          </cell>
          <cell r="D89" t="str">
            <v>M</v>
          </cell>
          <cell r="E89">
            <v>0.11</v>
          </cell>
          <cell r="F89">
            <v>0.14000000000000001</v>
          </cell>
        </row>
        <row r="90">
          <cell r="B90" t="str">
            <v>C0774</v>
          </cell>
          <cell r="C90" t="str">
            <v>LOCAÇÃO DE OBRAS EM MAR</v>
          </cell>
          <cell r="D90" t="str">
            <v>M2</v>
          </cell>
          <cell r="E90">
            <v>0.3</v>
          </cell>
          <cell r="F90">
            <v>0.39</v>
          </cell>
        </row>
        <row r="91">
          <cell r="B91" t="str">
            <v>C0775</v>
          </cell>
          <cell r="C91" t="str">
            <v>LOCAÇÃO DE JAZIDAS EM MAR</v>
          </cell>
          <cell r="D91" t="str">
            <v>M2</v>
          </cell>
          <cell r="E91">
            <v>0.35</v>
          </cell>
          <cell r="F91">
            <v>0.46</v>
          </cell>
        </row>
        <row r="92">
          <cell r="B92" t="str">
            <v>C2875</v>
          </cell>
          <cell r="C92" t="str">
            <v>LOCAÇÃO E NIVELAMENTO DE ADUTORA</v>
          </cell>
          <cell r="D92" t="str">
            <v>M</v>
          </cell>
          <cell r="E92">
            <v>1.1100000000000001</v>
          </cell>
          <cell r="F92">
            <v>1.44</v>
          </cell>
        </row>
        <row r="93">
          <cell r="B93" t="str">
            <v>C2876</v>
          </cell>
          <cell r="C93" t="str">
            <v>LOCAÇÃO E NIVELAMENTO DE REDE DE ESGOTO/EMISSÁRIO/DRENAGEM</v>
          </cell>
          <cell r="D93" t="str">
            <v>M</v>
          </cell>
          <cell r="E93">
            <v>1.52</v>
          </cell>
          <cell r="F93">
            <v>1.98</v>
          </cell>
        </row>
        <row r="94">
          <cell r="B94" t="str">
            <v>C3528</v>
          </cell>
          <cell r="C94" t="str">
            <v>MUTIRÃO MISTO - LOCAÇÃO DA OBRA - EXECUÇÃO DE GABARITO</v>
          </cell>
          <cell r="D94" t="str">
            <v>M2</v>
          </cell>
          <cell r="E94">
            <v>1.5</v>
          </cell>
          <cell r="F94">
            <v>1.95</v>
          </cell>
        </row>
        <row r="95">
          <cell r="C95" t="str">
            <v>DEMOLIÇÕES E RETIRADAS</v>
          </cell>
          <cell r="F95">
            <v>0</v>
          </cell>
        </row>
        <row r="96">
          <cell r="B96" t="str">
            <v>C2992</v>
          </cell>
          <cell r="C96" t="str">
            <v>DEMOLIÇÃO DE ALVENARIA DE PEDRA COM REMOÇÃO LATERAL</v>
          </cell>
          <cell r="D96" t="str">
            <v>M3</v>
          </cell>
          <cell r="E96">
            <v>48.18</v>
          </cell>
          <cell r="F96">
            <v>62.63</v>
          </cell>
        </row>
        <row r="97">
          <cell r="B97" t="str">
            <v>C1042</v>
          </cell>
          <cell r="C97" t="str">
            <v>DEMOLIÇÃO DE ALVENARIA DE TIJOLOS C/ REAPROVEITAMENTO</v>
          </cell>
          <cell r="D97" t="str">
            <v>M3</v>
          </cell>
          <cell r="E97">
            <v>32.380000000000003</v>
          </cell>
          <cell r="F97">
            <v>42.09</v>
          </cell>
        </row>
        <row r="98">
          <cell r="B98" t="str">
            <v>C1043</v>
          </cell>
          <cell r="C98" t="str">
            <v>DEMOLIÇÃO DE ALVENARIA DE TIJOLOS S/ REAPROVEITAMENTO</v>
          </cell>
          <cell r="D98" t="str">
            <v>M3</v>
          </cell>
          <cell r="E98">
            <v>16.18</v>
          </cell>
          <cell r="F98">
            <v>21.03</v>
          </cell>
        </row>
        <row r="99">
          <cell r="B99" t="str">
            <v>C1044</v>
          </cell>
          <cell r="C99" t="str">
            <v>DEMOLIÇÃO DE CALHAS</v>
          </cell>
          <cell r="D99" t="str">
            <v>M</v>
          </cell>
          <cell r="E99">
            <v>6.14</v>
          </cell>
          <cell r="F99">
            <v>7.98</v>
          </cell>
        </row>
        <row r="100">
          <cell r="B100" t="str">
            <v>C1045</v>
          </cell>
          <cell r="C100" t="str">
            <v>DEMOLIÇÃO DE COBERTURA C/TELHAS CERÂMICAS</v>
          </cell>
          <cell r="D100" t="str">
            <v>M2</v>
          </cell>
          <cell r="E100">
            <v>3.24</v>
          </cell>
          <cell r="F100">
            <v>4.21</v>
          </cell>
        </row>
        <row r="101">
          <cell r="B101" t="str">
            <v>C1046</v>
          </cell>
          <cell r="C101" t="str">
            <v>DEMOLIÇÃO DE COBERTURA C/TELHAS ONDULADAS DE FIBROCIMENTO</v>
          </cell>
          <cell r="D101" t="str">
            <v>M2</v>
          </cell>
          <cell r="E101">
            <v>1.35</v>
          </cell>
          <cell r="F101">
            <v>1.76</v>
          </cell>
        </row>
        <row r="102">
          <cell r="B102" t="str">
            <v>C1047</v>
          </cell>
          <cell r="C102" t="str">
            <v>DEMOLIÇÃO DE COBOGÓS</v>
          </cell>
          <cell r="D102" t="str">
            <v>M2</v>
          </cell>
          <cell r="E102">
            <v>9.1999999999999993</v>
          </cell>
          <cell r="F102">
            <v>11.96</v>
          </cell>
        </row>
        <row r="103">
          <cell r="B103" t="str">
            <v>C1048</v>
          </cell>
          <cell r="C103" t="str">
            <v>DEMOLIÇÃO DE CONCRETO ARMADO C/MARTELETE PNEUMÁTICO</v>
          </cell>
          <cell r="D103" t="str">
            <v>M3</v>
          </cell>
          <cell r="E103">
            <v>232.16</v>
          </cell>
          <cell r="F103">
            <v>301.81</v>
          </cell>
        </row>
        <row r="104">
          <cell r="B104" t="str">
            <v>C1049</v>
          </cell>
          <cell r="C104" t="str">
            <v>DEMOLIÇÃO DE CONCRETO SIMPLES</v>
          </cell>
          <cell r="D104" t="str">
            <v>M3</v>
          </cell>
          <cell r="E104">
            <v>70.14</v>
          </cell>
          <cell r="F104">
            <v>91.18</v>
          </cell>
        </row>
        <row r="105">
          <cell r="B105" t="str">
            <v>C1058</v>
          </cell>
          <cell r="C105" t="str">
            <v>DEMOLIÇÃO DE DEGRAUS DE PEDRA</v>
          </cell>
          <cell r="D105" t="str">
            <v>M</v>
          </cell>
          <cell r="E105">
            <v>8.64</v>
          </cell>
          <cell r="F105">
            <v>11.23</v>
          </cell>
        </row>
        <row r="106">
          <cell r="B106" t="str">
            <v>C1050</v>
          </cell>
          <cell r="C106" t="str">
            <v>DEMOLIÇÃO DE DIVISÓRIA LEVE</v>
          </cell>
          <cell r="D106" t="str">
            <v>M2</v>
          </cell>
          <cell r="E106">
            <v>8.35</v>
          </cell>
          <cell r="F106">
            <v>10.86</v>
          </cell>
        </row>
        <row r="107">
          <cell r="B107" t="str">
            <v>C1051</v>
          </cell>
          <cell r="C107" t="str">
            <v>DEMOLIÇÃO DE DIVISÓRIA OUTRAS (PRÉ MOLDADO)</v>
          </cell>
          <cell r="D107" t="str">
            <v>M2</v>
          </cell>
          <cell r="E107">
            <v>11.05</v>
          </cell>
          <cell r="F107">
            <v>14.37</v>
          </cell>
        </row>
        <row r="108">
          <cell r="B108" t="str">
            <v>C1052</v>
          </cell>
          <cell r="C108" t="str">
            <v>DEMOLIÇÃO DE ESTRUTURA DE MADEIRA P/TELHADOS</v>
          </cell>
          <cell r="D108" t="str">
            <v>M2</v>
          </cell>
          <cell r="E108">
            <v>8.1199999999999992</v>
          </cell>
          <cell r="F108">
            <v>10.56</v>
          </cell>
        </row>
        <row r="109">
          <cell r="B109" t="str">
            <v>C1053</v>
          </cell>
          <cell r="C109" t="str">
            <v>DEMOLIÇÃO DE ESTRUTURA METÁLICA</v>
          </cell>
          <cell r="D109" t="str">
            <v>M2</v>
          </cell>
          <cell r="E109">
            <v>9.1999999999999993</v>
          </cell>
          <cell r="F109">
            <v>11.96</v>
          </cell>
        </row>
        <row r="110">
          <cell r="B110" t="str">
            <v>C1054</v>
          </cell>
          <cell r="C110" t="str">
            <v>DEMOLIÇÃO DE FORRO DE PVC</v>
          </cell>
          <cell r="D110" t="str">
            <v>M2</v>
          </cell>
          <cell r="E110">
            <v>4.05</v>
          </cell>
          <cell r="F110">
            <v>5.27</v>
          </cell>
        </row>
        <row r="111">
          <cell r="B111" t="str">
            <v>C1055</v>
          </cell>
          <cell r="C111" t="str">
            <v>DEMOLIÇÃO DE FORRO DE TÁBUAS DE PINHO</v>
          </cell>
          <cell r="D111" t="str">
            <v>M2</v>
          </cell>
          <cell r="E111">
            <v>1.87</v>
          </cell>
          <cell r="F111">
            <v>2.4300000000000002</v>
          </cell>
        </row>
        <row r="112">
          <cell r="B112" t="str">
            <v>C1056</v>
          </cell>
          <cell r="C112" t="str">
            <v>DEMOLIÇÃO DE FORRO DE GESSO</v>
          </cell>
          <cell r="D112" t="str">
            <v>M2</v>
          </cell>
          <cell r="E112">
            <v>1.1100000000000001</v>
          </cell>
          <cell r="F112">
            <v>1.44</v>
          </cell>
        </row>
        <row r="113">
          <cell r="B113" t="str">
            <v>C1057</v>
          </cell>
          <cell r="C113" t="str">
            <v>DEMOLIÇÃO DE FORRO PACOTE</v>
          </cell>
          <cell r="D113" t="str">
            <v>M2</v>
          </cell>
          <cell r="E113">
            <v>2.7</v>
          </cell>
          <cell r="F113">
            <v>3.51</v>
          </cell>
        </row>
        <row r="114">
          <cell r="B114" t="str">
            <v>C2993</v>
          </cell>
          <cell r="C114" t="str">
            <v>DEMOLIÇÃO DE FORRO DE LAMBRI</v>
          </cell>
          <cell r="D114" t="str">
            <v>M2</v>
          </cell>
          <cell r="E114">
            <v>1.87</v>
          </cell>
          <cell r="F114">
            <v>2.4300000000000002</v>
          </cell>
        </row>
        <row r="115">
          <cell r="B115" t="str">
            <v>C1061</v>
          </cell>
          <cell r="C115" t="str">
            <v>DEMOLIÇÃO DE LOUÇA SANITÁRIA</v>
          </cell>
          <cell r="D115" t="str">
            <v>UN</v>
          </cell>
          <cell r="E115">
            <v>5.74</v>
          </cell>
          <cell r="F115">
            <v>7.46</v>
          </cell>
        </row>
        <row r="116">
          <cell r="B116" t="str">
            <v>C1062</v>
          </cell>
          <cell r="C116" t="str">
            <v>DEMOLIÇÃO DE PAVIMENTAÇÃO ASFÁLTICA C/MARTELETE PNEUMÁTICO</v>
          </cell>
          <cell r="D116" t="str">
            <v>M2</v>
          </cell>
          <cell r="E116">
            <v>9.31</v>
          </cell>
          <cell r="F116">
            <v>12.1</v>
          </cell>
        </row>
        <row r="117">
          <cell r="B117" t="str">
            <v>C1063</v>
          </cell>
          <cell r="C117" t="str">
            <v>DEMOLIÇÃO DE PÉRGOLAS OU BRISES</v>
          </cell>
          <cell r="D117" t="str">
            <v>M3</v>
          </cell>
          <cell r="E117">
            <v>70.14</v>
          </cell>
          <cell r="F117">
            <v>91.18</v>
          </cell>
        </row>
        <row r="118">
          <cell r="B118" t="str">
            <v>C1064</v>
          </cell>
          <cell r="C118" t="str">
            <v>DEMOLIÇÃO DE PISO CERÂMICO</v>
          </cell>
          <cell r="D118" t="str">
            <v>M2</v>
          </cell>
          <cell r="E118">
            <v>3.78</v>
          </cell>
          <cell r="F118">
            <v>4.91</v>
          </cell>
        </row>
        <row r="119">
          <cell r="B119" t="str">
            <v>C1065</v>
          </cell>
          <cell r="C119" t="str">
            <v>DEMOLIÇÃO DE PISO CERÂMICO SOBRE LASTRO DE CONCRETO</v>
          </cell>
          <cell r="D119" t="str">
            <v>M2</v>
          </cell>
          <cell r="E119">
            <v>7.56</v>
          </cell>
          <cell r="F119">
            <v>9.83</v>
          </cell>
        </row>
        <row r="120">
          <cell r="B120" t="str">
            <v>C1066</v>
          </cell>
          <cell r="C120" t="str">
            <v>DEMOLIÇÃO DE PISO CIMENTADO SOBRE LASTRO DE CONCRETO</v>
          </cell>
          <cell r="D120" t="str">
            <v>M2</v>
          </cell>
          <cell r="E120">
            <v>7.02</v>
          </cell>
          <cell r="F120">
            <v>9.1300000000000008</v>
          </cell>
        </row>
        <row r="121">
          <cell r="B121" t="str">
            <v>C2716</v>
          </cell>
          <cell r="C121" t="str">
            <v>DEMOLIÇÃO DE PISO DE LADRILHO</v>
          </cell>
          <cell r="D121" t="str">
            <v>M2</v>
          </cell>
          <cell r="E121">
            <v>4.66</v>
          </cell>
          <cell r="F121">
            <v>6.06</v>
          </cell>
        </row>
        <row r="122">
          <cell r="B122" t="str">
            <v>C1067</v>
          </cell>
          <cell r="C122" t="str">
            <v>DEMOLIÇÃO DE PISO DE TÁBUAS DE PEROBA</v>
          </cell>
          <cell r="D122" t="str">
            <v>M2</v>
          </cell>
          <cell r="E122">
            <v>5.63</v>
          </cell>
          <cell r="F122">
            <v>7.32</v>
          </cell>
        </row>
        <row r="123">
          <cell r="B123" t="str">
            <v>C1068</v>
          </cell>
          <cell r="C123" t="str">
            <v>DEMOLIÇÃO DE PISO E VIGAS DE MADEIRA</v>
          </cell>
          <cell r="D123" t="str">
            <v>M2</v>
          </cell>
          <cell r="E123">
            <v>7.5</v>
          </cell>
          <cell r="F123">
            <v>9.75</v>
          </cell>
        </row>
        <row r="124">
          <cell r="B124" t="str">
            <v>C1069</v>
          </cell>
          <cell r="C124" t="str">
            <v>DEMOLIÇÃO DE PISO INDUSTRIAL</v>
          </cell>
          <cell r="D124" t="str">
            <v>M2</v>
          </cell>
          <cell r="E124">
            <v>14.52</v>
          </cell>
          <cell r="F124">
            <v>18.88</v>
          </cell>
        </row>
        <row r="125">
          <cell r="B125" t="str">
            <v>C1070</v>
          </cell>
          <cell r="C125" t="str">
            <v>DEMOLIÇÃO DE REVESTIMENTO C/ARGAMASSA</v>
          </cell>
          <cell r="D125" t="str">
            <v>M2</v>
          </cell>
          <cell r="E125">
            <v>2.7</v>
          </cell>
          <cell r="F125">
            <v>3.51</v>
          </cell>
        </row>
        <row r="126">
          <cell r="B126" t="str">
            <v>C1071</v>
          </cell>
          <cell r="C126" t="str">
            <v>DEMOLIÇÃO DE REVESTIMENTO C/AZULEJOS</v>
          </cell>
          <cell r="D126" t="str">
            <v>M2</v>
          </cell>
          <cell r="E126">
            <v>13.49</v>
          </cell>
          <cell r="F126">
            <v>17.54</v>
          </cell>
        </row>
        <row r="127">
          <cell r="B127" t="str">
            <v>C1074</v>
          </cell>
          <cell r="C127" t="str">
            <v>DEMOLIÇÃO DE REVESTIMENTO C/CERÂMICAS</v>
          </cell>
          <cell r="D127" t="str">
            <v>M2</v>
          </cell>
          <cell r="E127">
            <v>13.49</v>
          </cell>
          <cell r="F127">
            <v>17.54</v>
          </cell>
        </row>
        <row r="128">
          <cell r="B128" t="str">
            <v>C1072</v>
          </cell>
          <cell r="C128" t="str">
            <v>DEMOLIÇÃO DE REVESTIMENTO C/LAMBRIS</v>
          </cell>
          <cell r="D128" t="str">
            <v>M2</v>
          </cell>
          <cell r="E128">
            <v>13.49</v>
          </cell>
          <cell r="F128">
            <v>17.54</v>
          </cell>
        </row>
        <row r="129">
          <cell r="B129" t="str">
            <v>C1073</v>
          </cell>
          <cell r="C129" t="str">
            <v>DEMOLIÇÃO DE REVESTIMENTO C/ PEDRAS NATURAIS</v>
          </cell>
          <cell r="D129" t="str">
            <v>M2</v>
          </cell>
          <cell r="E129">
            <v>15.68</v>
          </cell>
          <cell r="F129">
            <v>20.38</v>
          </cell>
        </row>
        <row r="130">
          <cell r="B130" t="str">
            <v>C1075</v>
          </cell>
          <cell r="C130" t="str">
            <v>DEMOLIÇÃO DE SARJETA OU SARJETÃO DE CONCRETO</v>
          </cell>
          <cell r="D130" t="str">
            <v>M2</v>
          </cell>
          <cell r="E130">
            <v>4.32</v>
          </cell>
          <cell r="F130">
            <v>5.62</v>
          </cell>
        </row>
        <row r="131">
          <cell r="B131" t="str">
            <v>C1076</v>
          </cell>
          <cell r="C131" t="str">
            <v>DEMOLIÇÃO DE SOLEIRAS, PEITORIS E DEGRAUS</v>
          </cell>
          <cell r="D131" t="str">
            <v>M</v>
          </cell>
          <cell r="E131">
            <v>7.02</v>
          </cell>
          <cell r="F131">
            <v>9.1300000000000008</v>
          </cell>
        </row>
        <row r="132">
          <cell r="B132" t="str">
            <v>C1077</v>
          </cell>
          <cell r="C132" t="str">
            <v>DEMOLIÇÃO DE VIGAS DE FERRO</v>
          </cell>
          <cell r="D132" t="str">
            <v>KG</v>
          </cell>
          <cell r="E132">
            <v>0.09</v>
          </cell>
          <cell r="F132">
            <v>0.12</v>
          </cell>
        </row>
        <row r="133">
          <cell r="B133" t="str">
            <v>C3064</v>
          </cell>
          <cell r="C133" t="str">
            <v>DEMOLIÇÃO E REMOÇÃO DE PAVIMENTO EM PARALELEPIPEDO E POLIÉDRICO</v>
          </cell>
          <cell r="D133" t="str">
            <v>M2</v>
          </cell>
          <cell r="E133">
            <v>2.33</v>
          </cell>
          <cell r="F133">
            <v>3.03</v>
          </cell>
        </row>
        <row r="134">
          <cell r="B134" t="str">
            <v>C3063</v>
          </cell>
          <cell r="C134" t="str">
            <v>DEMOLIÇÃO E REMOÇÃO DE PAREDES DE TAIPA</v>
          </cell>
          <cell r="D134" t="str">
            <v>M2</v>
          </cell>
          <cell r="E134">
            <v>7.76</v>
          </cell>
          <cell r="F134">
            <v>10.09</v>
          </cell>
        </row>
        <row r="135">
          <cell r="B135" t="str">
            <v>C2717</v>
          </cell>
          <cell r="C135" t="str">
            <v>DEMOLIÇÃO MANUAL DE CONCRETO ARMADO</v>
          </cell>
          <cell r="D135" t="str">
            <v>M3</v>
          </cell>
          <cell r="E135">
            <v>129.49</v>
          </cell>
          <cell r="F135">
            <v>168.34</v>
          </cell>
        </row>
        <row r="136">
          <cell r="B136" t="str">
            <v>C3103</v>
          </cell>
          <cell r="C136" t="str">
            <v>REMOÇÃO DE BUEIROS EXISTENTES</v>
          </cell>
          <cell r="D136" t="str">
            <v>M</v>
          </cell>
          <cell r="E136">
            <v>37.26</v>
          </cell>
          <cell r="F136">
            <v>48.44</v>
          </cell>
        </row>
        <row r="137">
          <cell r="B137" t="str">
            <v>C3104</v>
          </cell>
          <cell r="C137" t="str">
            <v>REMOÇÃO DE CERCAS</v>
          </cell>
          <cell r="D137" t="str">
            <v>M</v>
          </cell>
          <cell r="E137">
            <v>0.11</v>
          </cell>
          <cell r="F137">
            <v>0.14000000000000001</v>
          </cell>
        </row>
        <row r="138">
          <cell r="B138" t="str">
            <v>C2197</v>
          </cell>
          <cell r="C138" t="str">
            <v>REMOÇÃO DE PINTURA ANTIGA A CAL</v>
          </cell>
          <cell r="D138" t="str">
            <v>M2</v>
          </cell>
          <cell r="E138">
            <v>0.93</v>
          </cell>
          <cell r="F138">
            <v>1.21</v>
          </cell>
        </row>
        <row r="139">
          <cell r="B139" t="str">
            <v>C2198</v>
          </cell>
          <cell r="C139" t="str">
            <v>REMOÇÃO DE PINTURA ANTIGA À TEMPERA</v>
          </cell>
          <cell r="D139" t="str">
            <v>M2</v>
          </cell>
          <cell r="E139">
            <v>1.4</v>
          </cell>
          <cell r="F139">
            <v>1.82</v>
          </cell>
        </row>
        <row r="140">
          <cell r="B140" t="str">
            <v>C3038</v>
          </cell>
          <cell r="C140" t="str">
            <v>RETIRADA DE CAIXA DE AR CONDICIONADO</v>
          </cell>
          <cell r="D140" t="str">
            <v>UN</v>
          </cell>
          <cell r="E140">
            <v>24.08</v>
          </cell>
          <cell r="F140">
            <v>31.3</v>
          </cell>
        </row>
        <row r="141">
          <cell r="B141" t="str">
            <v>C3039</v>
          </cell>
          <cell r="C141" t="str">
            <v>RETIRADA DE CARPETE S/REAPROVEITAMENTO</v>
          </cell>
          <cell r="D141" t="str">
            <v>M2</v>
          </cell>
          <cell r="E141">
            <v>1.17</v>
          </cell>
          <cell r="F141">
            <v>1.52</v>
          </cell>
        </row>
        <row r="142">
          <cell r="B142" t="str">
            <v>C3376</v>
          </cell>
          <cell r="C142" t="str">
            <v>RETIRADA DE COLETOR EM CONCRETO ATÉ 400mm</v>
          </cell>
          <cell r="D142" t="str">
            <v>M</v>
          </cell>
          <cell r="E142">
            <v>16.84</v>
          </cell>
          <cell r="F142">
            <v>21.89</v>
          </cell>
        </row>
        <row r="143">
          <cell r="B143" t="str">
            <v>C2206</v>
          </cell>
          <cell r="C143" t="str">
            <v>RETIRADA DE ESQUADRIAS METÁLICAS</v>
          </cell>
          <cell r="D143" t="str">
            <v>M2</v>
          </cell>
          <cell r="E143">
            <v>2.7</v>
          </cell>
          <cell r="F143">
            <v>3.51</v>
          </cell>
        </row>
        <row r="144">
          <cell r="B144" t="str">
            <v>C3040</v>
          </cell>
          <cell r="C144" t="str">
            <v>RETIRADA DE GRADE DE FERRO</v>
          </cell>
          <cell r="D144" t="str">
            <v>M2</v>
          </cell>
          <cell r="E144">
            <v>2.41</v>
          </cell>
          <cell r="F144">
            <v>3.13</v>
          </cell>
        </row>
        <row r="145">
          <cell r="B145" t="str">
            <v>C2207</v>
          </cell>
          <cell r="C145" t="str">
            <v>RETIRADA DE GUIAS PRÉ FABRICADAS DE CONCRETO</v>
          </cell>
          <cell r="D145" t="str">
            <v>M</v>
          </cell>
          <cell r="E145">
            <v>2.7</v>
          </cell>
          <cell r="F145">
            <v>3.51</v>
          </cell>
        </row>
        <row r="146">
          <cell r="B146" t="str">
            <v>C3373</v>
          </cell>
          <cell r="C146" t="str">
            <v>RETIRADA DE MEIO FIO DE PEDRA GRANÍTICA</v>
          </cell>
          <cell r="D146" t="str">
            <v>M</v>
          </cell>
          <cell r="E146">
            <v>2.7</v>
          </cell>
          <cell r="F146">
            <v>3.51</v>
          </cell>
        </row>
        <row r="147">
          <cell r="B147" t="str">
            <v>C2938</v>
          </cell>
          <cell r="C147" t="str">
            <v>RETIRADA DE PAVIMENTAÇÃO ASFÁLTICA COM BASE EM PEDRA</v>
          </cell>
          <cell r="D147" t="str">
            <v>M2</v>
          </cell>
          <cell r="E147">
            <v>10.93</v>
          </cell>
          <cell r="F147">
            <v>14.21</v>
          </cell>
        </row>
        <row r="148">
          <cell r="B148" t="str">
            <v>C2939</v>
          </cell>
          <cell r="C148" t="str">
            <v>RETIRADA DE PAVIMENTAÇÃO EM BLOCO DE CONCRETO</v>
          </cell>
          <cell r="D148" t="str">
            <v>M2</v>
          </cell>
          <cell r="E148">
            <v>3.03</v>
          </cell>
          <cell r="F148">
            <v>3.94</v>
          </cell>
        </row>
        <row r="149">
          <cell r="B149" t="str">
            <v>C3041</v>
          </cell>
          <cell r="C149" t="str">
            <v>RETIRADA DE PAVIMENTAÇÃO EM BLOKRET C/ REMOÇÃO LATERAL</v>
          </cell>
          <cell r="D149" t="str">
            <v>M2</v>
          </cell>
          <cell r="E149">
            <v>3.24</v>
          </cell>
          <cell r="F149">
            <v>4.21</v>
          </cell>
        </row>
        <row r="150">
          <cell r="B150" t="str">
            <v>C2940</v>
          </cell>
          <cell r="C150" t="str">
            <v>RETIRADA DE PAVIMENTAÇÃO EM PARALELEPÍPEDO OU PEDRA TOSCA</v>
          </cell>
          <cell r="D150" t="str">
            <v>M2</v>
          </cell>
          <cell r="E150">
            <v>2.79</v>
          </cell>
          <cell r="F150">
            <v>3.63</v>
          </cell>
        </row>
        <row r="151">
          <cell r="B151" t="str">
            <v>C2941</v>
          </cell>
          <cell r="C151" t="str">
            <v>RETIRADA DE PAVIMENTAÇÃO EM PASSEIO CIMENTADO</v>
          </cell>
          <cell r="D151" t="str">
            <v>M2</v>
          </cell>
          <cell r="E151">
            <v>4.66</v>
          </cell>
          <cell r="F151">
            <v>6.06</v>
          </cell>
        </row>
        <row r="152">
          <cell r="B152" t="str">
            <v>C2942</v>
          </cell>
          <cell r="C152" t="str">
            <v>RETIRADA DE PAVIMENTAÇÃO EM PEDRA PORTUGUESA</v>
          </cell>
          <cell r="D152" t="str">
            <v>M2</v>
          </cell>
          <cell r="E152">
            <v>2.33</v>
          </cell>
          <cell r="F152">
            <v>3.03</v>
          </cell>
        </row>
        <row r="153">
          <cell r="B153" t="str">
            <v>C2209</v>
          </cell>
          <cell r="C153" t="str">
            <v>RETIRADA DE PISO PAVIFLEX</v>
          </cell>
          <cell r="D153" t="str">
            <v>M2</v>
          </cell>
          <cell r="E153">
            <v>3.06</v>
          </cell>
          <cell r="F153">
            <v>3.98</v>
          </cell>
        </row>
        <row r="154">
          <cell r="B154" t="str">
            <v>C2210</v>
          </cell>
          <cell r="C154" t="str">
            <v>RETIRADA DE PORTAS E JANELAS, INCLUSIVE BATENTES</v>
          </cell>
          <cell r="D154" t="str">
            <v>M2</v>
          </cell>
          <cell r="E154">
            <v>4.32</v>
          </cell>
          <cell r="F154">
            <v>5.62</v>
          </cell>
        </row>
        <row r="155">
          <cell r="B155" t="str">
            <v>C3047</v>
          </cell>
          <cell r="C155" t="str">
            <v>RETIRADA DE TUBO PVC ENTERRADO DN=50mm</v>
          </cell>
          <cell r="D155" t="str">
            <v>M</v>
          </cell>
          <cell r="E155">
            <v>2.39</v>
          </cell>
          <cell r="F155">
            <v>3.11</v>
          </cell>
        </row>
        <row r="156">
          <cell r="B156" t="str">
            <v>C3048</v>
          </cell>
          <cell r="C156" t="str">
            <v>RETIRADA DE TUBO PVC ENTERRADO DN=75mm</v>
          </cell>
          <cell r="D156" t="str">
            <v>M</v>
          </cell>
          <cell r="E156">
            <v>2.95</v>
          </cell>
          <cell r="F156">
            <v>3.84</v>
          </cell>
        </row>
        <row r="157">
          <cell r="B157" t="str">
            <v>C3049</v>
          </cell>
          <cell r="C157" t="str">
            <v>RETIRADA DE TUBO PVC ENTERRADO DN=85mm</v>
          </cell>
          <cell r="D157" t="str">
            <v>M</v>
          </cell>
          <cell r="E157">
            <v>3.22</v>
          </cell>
          <cell r="F157">
            <v>4.1900000000000004</v>
          </cell>
        </row>
        <row r="158">
          <cell r="B158" t="str">
            <v>C3042</v>
          </cell>
          <cell r="C158" t="str">
            <v>RETIRADA DE TUBO PVC ENTERRADO DN=100mm</v>
          </cell>
          <cell r="D158" t="str">
            <v>M</v>
          </cell>
          <cell r="E158">
            <v>3.49</v>
          </cell>
          <cell r="F158">
            <v>4.54</v>
          </cell>
        </row>
        <row r="159">
          <cell r="B159" t="str">
            <v>C3043</v>
          </cell>
          <cell r="C159" t="str">
            <v>RETIRADA DE TUBO PVC ENTERRADO DN=150mm</v>
          </cell>
          <cell r="D159" t="str">
            <v>M</v>
          </cell>
          <cell r="E159">
            <v>4.79</v>
          </cell>
          <cell r="F159">
            <v>6.23</v>
          </cell>
        </row>
        <row r="160">
          <cell r="B160" t="str">
            <v>C3044</v>
          </cell>
          <cell r="C160" t="str">
            <v>RETIRADA DE TUBO PVC ENTERRADO DN=200mm</v>
          </cell>
          <cell r="D160" t="str">
            <v>M</v>
          </cell>
          <cell r="E160">
            <v>6.62</v>
          </cell>
          <cell r="F160">
            <v>8.61</v>
          </cell>
        </row>
        <row r="161">
          <cell r="B161" t="str">
            <v>C3045</v>
          </cell>
          <cell r="C161" t="str">
            <v>RETIRADA DE TUBO PVC ENTERRADO DN=250mm</v>
          </cell>
          <cell r="D161" t="str">
            <v>M</v>
          </cell>
          <cell r="E161">
            <v>7.72</v>
          </cell>
          <cell r="F161">
            <v>10.039999999999999</v>
          </cell>
        </row>
        <row r="162">
          <cell r="B162" t="str">
            <v>C3046</v>
          </cell>
          <cell r="C162" t="str">
            <v>RETIRADA DE TUBO PVC ENTERRADO DN=300mm</v>
          </cell>
          <cell r="D162" t="str">
            <v>M</v>
          </cell>
          <cell r="E162">
            <v>10.119999999999999</v>
          </cell>
          <cell r="F162">
            <v>13.16</v>
          </cell>
        </row>
        <row r="163">
          <cell r="B163" t="str">
            <v>C3054</v>
          </cell>
          <cell r="C163" t="str">
            <v>RETIRADA DE TUBOS DE CONCRETO D=30cm</v>
          </cell>
          <cell r="D163" t="str">
            <v>M</v>
          </cell>
          <cell r="E163">
            <v>9.36</v>
          </cell>
          <cell r="F163">
            <v>12.17</v>
          </cell>
        </row>
        <row r="164">
          <cell r="B164" t="str">
            <v>C3055</v>
          </cell>
          <cell r="C164" t="str">
            <v>RETIRADA DE TUBOS DE CONCRETO D=40cm</v>
          </cell>
          <cell r="D164" t="str">
            <v>M</v>
          </cell>
          <cell r="E164">
            <v>11.93</v>
          </cell>
          <cell r="F164">
            <v>15.51</v>
          </cell>
        </row>
        <row r="165">
          <cell r="B165" t="str">
            <v>C3056</v>
          </cell>
          <cell r="C165" t="str">
            <v>RETIRADA DE TUBOS DE CONCRETO D=50cm</v>
          </cell>
          <cell r="D165" t="str">
            <v>M</v>
          </cell>
          <cell r="E165">
            <v>15.61</v>
          </cell>
          <cell r="F165">
            <v>20.29</v>
          </cell>
        </row>
        <row r="166">
          <cell r="B166" t="str">
            <v>C3057</v>
          </cell>
          <cell r="C166" t="str">
            <v>RETIRADA DE TUBOS DE CONCRETO D=60cm</v>
          </cell>
          <cell r="D166" t="str">
            <v>M</v>
          </cell>
          <cell r="E166">
            <v>20.18</v>
          </cell>
          <cell r="F166">
            <v>26.23</v>
          </cell>
        </row>
        <row r="167">
          <cell r="B167" t="str">
            <v>C3050</v>
          </cell>
          <cell r="C167" t="str">
            <v>RETIRADA DE TUBOS DE CONCRETO D=80cm</v>
          </cell>
          <cell r="D167" t="str">
            <v>M</v>
          </cell>
          <cell r="E167">
            <v>28.98</v>
          </cell>
          <cell r="F167">
            <v>37.67</v>
          </cell>
        </row>
        <row r="168">
          <cell r="B168" t="str">
            <v>C3051</v>
          </cell>
          <cell r="C168" t="str">
            <v>RETIRADA DE TUBOS DE CONCRETO D=100cm</v>
          </cell>
          <cell r="D168" t="str">
            <v>M</v>
          </cell>
          <cell r="E168">
            <v>49.34</v>
          </cell>
          <cell r="F168">
            <v>64.14</v>
          </cell>
        </row>
        <row r="169">
          <cell r="B169" t="str">
            <v>C3052</v>
          </cell>
          <cell r="C169" t="str">
            <v>RETIRADA DE TUBOS DE CONCRETO D=120cm</v>
          </cell>
          <cell r="D169" t="str">
            <v>M</v>
          </cell>
          <cell r="E169">
            <v>71</v>
          </cell>
          <cell r="F169">
            <v>92.3</v>
          </cell>
        </row>
        <row r="170">
          <cell r="B170" t="str">
            <v>C3053</v>
          </cell>
          <cell r="C170" t="str">
            <v>RETIRADA DE TUBOS DE CONCRETO D=150cm</v>
          </cell>
          <cell r="D170" t="str">
            <v>M</v>
          </cell>
          <cell r="E170">
            <v>104.78</v>
          </cell>
          <cell r="F170">
            <v>136.21</v>
          </cell>
        </row>
        <row r="171">
          <cell r="B171" t="str">
            <v>C3377</v>
          </cell>
          <cell r="C171" t="str">
            <v>RETIRADA DE TUBOS E CONEXÕES EM PVC JE DN 50MM</v>
          </cell>
          <cell r="D171" t="str">
            <v>M</v>
          </cell>
          <cell r="E171">
            <v>0.81</v>
          </cell>
          <cell r="F171">
            <v>1.05</v>
          </cell>
        </row>
        <row r="172">
          <cell r="B172" t="str">
            <v>C3378</v>
          </cell>
          <cell r="C172" t="str">
            <v>RETIRADA DE TUBOS E CONEXÕES EM PVC JE DN 75MM</v>
          </cell>
          <cell r="D172" t="str">
            <v>M</v>
          </cell>
          <cell r="E172">
            <v>1.01</v>
          </cell>
          <cell r="F172">
            <v>1.31</v>
          </cell>
        </row>
        <row r="173">
          <cell r="B173" t="str">
            <v>C3379</v>
          </cell>
          <cell r="C173" t="str">
            <v>RETIRADA DE TUBOS E CONEXÕES EM PVC JE DN 100MM</v>
          </cell>
          <cell r="D173" t="str">
            <v>M</v>
          </cell>
          <cell r="E173">
            <v>1.34</v>
          </cell>
          <cell r="F173">
            <v>1.74</v>
          </cell>
        </row>
        <row r="174">
          <cell r="B174" t="str">
            <v>C3380</v>
          </cell>
          <cell r="C174" t="str">
            <v>RETIRADA DE TUBOS E CONEXÕES EM PVC JE DN 125MM</v>
          </cell>
          <cell r="D174" t="str">
            <v>M</v>
          </cell>
          <cell r="E174">
            <v>1.7</v>
          </cell>
          <cell r="F174">
            <v>2.21</v>
          </cell>
        </row>
        <row r="175">
          <cell r="B175" t="str">
            <v>C3381</v>
          </cell>
          <cell r="C175" t="str">
            <v>RETIRADA DE TUBOS E CONEXÕES EM PVC JE DN 150MM</v>
          </cell>
          <cell r="D175" t="str">
            <v>M</v>
          </cell>
          <cell r="E175">
            <v>1.93</v>
          </cell>
          <cell r="F175">
            <v>2.5099999999999998</v>
          </cell>
        </row>
        <row r="176">
          <cell r="B176" t="str">
            <v>C3382</v>
          </cell>
          <cell r="C176" t="str">
            <v>RETIRADA DE TUBOS E CONEXÕES EM PVC JE DN 200MM</v>
          </cell>
          <cell r="D176" t="str">
            <v>M</v>
          </cell>
          <cell r="E176">
            <v>2.52</v>
          </cell>
          <cell r="F176">
            <v>3.28</v>
          </cell>
        </row>
        <row r="177">
          <cell r="B177" t="str">
            <v>C3383</v>
          </cell>
          <cell r="C177" t="str">
            <v>RETIRADA DE TUBOS E CONEXÕES EM PVC JE DN 250MM</v>
          </cell>
          <cell r="D177" t="str">
            <v>M</v>
          </cell>
          <cell r="E177">
            <v>2.7</v>
          </cell>
          <cell r="F177">
            <v>3.51</v>
          </cell>
        </row>
        <row r="178">
          <cell r="B178" t="str">
            <v>C3384</v>
          </cell>
          <cell r="C178" t="str">
            <v>RETIRADA DE TUBOS E CONEXÕES EM PVC JE DN 300MM</v>
          </cell>
          <cell r="D178" t="str">
            <v>M</v>
          </cell>
          <cell r="E178">
            <v>4</v>
          </cell>
          <cell r="F178">
            <v>5.2</v>
          </cell>
        </row>
        <row r="179">
          <cell r="B179" t="str">
            <v>C3385</v>
          </cell>
          <cell r="C179" t="str">
            <v>RETIRADA DE TUBOS E CONEXÕES EM PVC JE DN 350MM</v>
          </cell>
          <cell r="D179" t="str">
            <v>M</v>
          </cell>
          <cell r="E179">
            <v>4.4400000000000004</v>
          </cell>
          <cell r="F179">
            <v>5.77</v>
          </cell>
        </row>
        <row r="180">
          <cell r="B180" t="str">
            <v>C3386</v>
          </cell>
          <cell r="C180" t="str">
            <v>RETIRADA DE TUBOS E CONEXÕES EM PVC JE DN 400MM</v>
          </cell>
          <cell r="D180" t="str">
            <v>M</v>
          </cell>
          <cell r="E180">
            <v>5.03</v>
          </cell>
          <cell r="F180">
            <v>6.54</v>
          </cell>
        </row>
        <row r="181">
          <cell r="B181" t="str">
            <v>C3387</v>
          </cell>
          <cell r="C181" t="str">
            <v>RETIRADA DE TUBOS, PEÇAS E CONEXÕES EM FoFo JE DN 50MM</v>
          </cell>
          <cell r="D181" t="str">
            <v>M</v>
          </cell>
          <cell r="E181">
            <v>2.2200000000000002</v>
          </cell>
          <cell r="F181">
            <v>2.89</v>
          </cell>
        </row>
        <row r="182">
          <cell r="B182" t="str">
            <v>C3388</v>
          </cell>
          <cell r="C182" t="str">
            <v>RETIRADA DE TUBOS, PEÇAS E CONEXÕES EM FoFo JE DN 75MM</v>
          </cell>
          <cell r="D182" t="str">
            <v>M</v>
          </cell>
          <cell r="E182">
            <v>2.69</v>
          </cell>
          <cell r="F182">
            <v>3.5</v>
          </cell>
        </row>
        <row r="183">
          <cell r="B183" t="str">
            <v>C3389</v>
          </cell>
          <cell r="C183" t="str">
            <v>RETIRADA DE TUBOS, PEÇAS E CONEXÕES EM FoFo JE DN 100MM</v>
          </cell>
          <cell r="D183" t="str">
            <v>M</v>
          </cell>
          <cell r="E183">
            <v>4.4000000000000004</v>
          </cell>
          <cell r="F183">
            <v>5.72</v>
          </cell>
        </row>
        <row r="184">
          <cell r="B184" t="str">
            <v>C3390</v>
          </cell>
          <cell r="C184" t="str">
            <v>RETIRADA DE TUBOS, PEÇAS E CONEXÕES EM FoFo JE DN 150MM</v>
          </cell>
          <cell r="D184" t="str">
            <v>M</v>
          </cell>
          <cell r="E184">
            <v>6.23</v>
          </cell>
          <cell r="F184">
            <v>8.1</v>
          </cell>
        </row>
        <row r="185">
          <cell r="B185" t="str">
            <v>C3391</v>
          </cell>
          <cell r="C185" t="str">
            <v>RETIRADA DE TUBOS, PEÇAS E CONEXÕES EM FoFo JE DN 200MM</v>
          </cell>
          <cell r="D185" t="str">
            <v>M</v>
          </cell>
          <cell r="E185">
            <v>7.16</v>
          </cell>
          <cell r="F185">
            <v>9.31</v>
          </cell>
        </row>
        <row r="186">
          <cell r="B186" t="str">
            <v>C3392</v>
          </cell>
          <cell r="C186" t="str">
            <v>RETIRADA DE TUBOS, PEÇAS E CONEXÕES EM FoFo JE DN 250MM</v>
          </cell>
          <cell r="D186" t="str">
            <v>M</v>
          </cell>
          <cell r="E186">
            <v>9.11</v>
          </cell>
          <cell r="F186">
            <v>11.84</v>
          </cell>
        </row>
        <row r="187">
          <cell r="B187" t="str">
            <v>C3393</v>
          </cell>
          <cell r="C187" t="str">
            <v>RETIRADA DE TUBOS, PEÇAS E CONEXÕES EM FoFo JE DN 300MM</v>
          </cell>
          <cell r="D187" t="str">
            <v>M</v>
          </cell>
          <cell r="E187">
            <v>11.54</v>
          </cell>
          <cell r="F187">
            <v>15</v>
          </cell>
        </row>
        <row r="188">
          <cell r="B188" t="str">
            <v>C3394</v>
          </cell>
          <cell r="C188" t="str">
            <v>RETIRADA DE TUBOS, PEÇAS E CONEXÕES EM FoFo JE DN 350MM</v>
          </cell>
          <cell r="D188" t="str">
            <v>M</v>
          </cell>
          <cell r="E188">
            <v>13.92</v>
          </cell>
          <cell r="F188">
            <v>18.100000000000001</v>
          </cell>
        </row>
        <row r="189">
          <cell r="B189" t="str">
            <v>C3395</v>
          </cell>
          <cell r="C189" t="str">
            <v>RETIRADA DE TUBOS, PEÇAS E CONEXÕES EM FoFo JE DN 400MM</v>
          </cell>
          <cell r="D189" t="str">
            <v>M</v>
          </cell>
          <cell r="E189">
            <v>15.96</v>
          </cell>
          <cell r="F189">
            <v>20.75</v>
          </cell>
        </row>
        <row r="190">
          <cell r="B190" t="str">
            <v>C3396</v>
          </cell>
          <cell r="C190" t="str">
            <v>RETIRADA DE TUBOS, PEÇAS E CONEXÕES EM FoFo JE DN 450MM</v>
          </cell>
          <cell r="D190" t="str">
            <v>M</v>
          </cell>
          <cell r="E190">
            <v>20.52</v>
          </cell>
          <cell r="F190">
            <v>26.68</v>
          </cell>
        </row>
        <row r="191">
          <cell r="B191" t="str">
            <v>C3397</v>
          </cell>
          <cell r="C191" t="str">
            <v>RETIRADA DE TUBOS, PEÇAS E CONEXÕES EM FoFo JE DN 500MM</v>
          </cell>
          <cell r="D191" t="str">
            <v>M</v>
          </cell>
          <cell r="E191">
            <v>25.11</v>
          </cell>
          <cell r="F191">
            <v>32.64</v>
          </cell>
        </row>
        <row r="192">
          <cell r="B192" t="str">
            <v>C3398</v>
          </cell>
          <cell r="C192" t="str">
            <v>RETIRADA DE TUBOS, PEÇAS E CONEXÕES EM FoFo JE DN 600MM</v>
          </cell>
          <cell r="D192" t="str">
            <v>M</v>
          </cell>
          <cell r="E192">
            <v>29.78</v>
          </cell>
          <cell r="F192">
            <v>38.71</v>
          </cell>
        </row>
        <row r="193">
          <cell r="B193" t="str">
            <v>C3399</v>
          </cell>
          <cell r="C193" t="str">
            <v>RETIRADA DE TUBOS, PEÇAS E CONEXÕES EM FoFo JE DN 700MM</v>
          </cell>
          <cell r="D193" t="str">
            <v>M</v>
          </cell>
          <cell r="E193">
            <v>37.880000000000003</v>
          </cell>
          <cell r="F193">
            <v>49.24</v>
          </cell>
        </row>
        <row r="194">
          <cell r="B194" t="str">
            <v>C2211</v>
          </cell>
          <cell r="C194" t="str">
            <v>RETIRADA DE VIDROS C/ REAPROVEITAMENTO</v>
          </cell>
          <cell r="D194" t="str">
            <v>M2</v>
          </cell>
          <cell r="E194">
            <v>12.08</v>
          </cell>
          <cell r="F194">
            <v>15.7</v>
          </cell>
        </row>
        <row r="195">
          <cell r="C195" t="str">
            <v>TRÂNSITO E SEGURANÇA</v>
          </cell>
          <cell r="F195">
            <v>0</v>
          </cell>
        </row>
        <row r="196">
          <cell r="B196" t="str">
            <v>C0375</v>
          </cell>
          <cell r="C196" t="str">
            <v>BARREIRA DE CONCRETO (NEW JERSEY) SIMPLES</v>
          </cell>
          <cell r="D196" t="str">
            <v>M</v>
          </cell>
          <cell r="E196">
            <v>140.13999999999999</v>
          </cell>
          <cell r="F196">
            <v>182.18</v>
          </cell>
        </row>
        <row r="197">
          <cell r="B197" t="str">
            <v>C2891</v>
          </cell>
          <cell r="C197" t="str">
            <v>PASSADIÇOS COM CHAPAS DE AÇO</v>
          </cell>
          <cell r="D197" t="str">
            <v>M2</v>
          </cell>
          <cell r="E197">
            <v>6.37</v>
          </cell>
          <cell r="F197">
            <v>8.2799999999999994</v>
          </cell>
        </row>
        <row r="198">
          <cell r="B198" t="str">
            <v>C2892</v>
          </cell>
          <cell r="C198" t="str">
            <v>PASSADIÇOS COM PRANCHAS DE MADEIRA</v>
          </cell>
          <cell r="D198" t="str">
            <v>M2</v>
          </cell>
          <cell r="E198">
            <v>17.239999999999998</v>
          </cell>
          <cell r="F198">
            <v>22.41</v>
          </cell>
        </row>
        <row r="199">
          <cell r="B199" t="str">
            <v>C2947</v>
          </cell>
          <cell r="C199" t="str">
            <v>SINALIZAÇÃO DE ADVERTÊNCIA</v>
          </cell>
          <cell r="D199" t="str">
            <v>UN</v>
          </cell>
          <cell r="E199">
            <v>7.08</v>
          </cell>
          <cell r="F199">
            <v>9.1999999999999993</v>
          </cell>
        </row>
        <row r="200">
          <cell r="B200" t="str">
            <v>C2948</v>
          </cell>
          <cell r="C200" t="str">
            <v>SINALIZAÇÃO DE TRÂNSITO COM BARREIRAS</v>
          </cell>
          <cell r="D200" t="str">
            <v>M</v>
          </cell>
          <cell r="E200">
            <v>1.99</v>
          </cell>
          <cell r="F200">
            <v>2.59</v>
          </cell>
        </row>
        <row r="201">
          <cell r="B201" t="str">
            <v>C2949</v>
          </cell>
          <cell r="C201" t="str">
            <v>SINALIZAÇÃO DE TRÂNSITO NOTURNA</v>
          </cell>
          <cell r="D201" t="str">
            <v>M</v>
          </cell>
          <cell r="E201">
            <v>1.07</v>
          </cell>
          <cell r="F201">
            <v>1.39</v>
          </cell>
        </row>
        <row r="202">
          <cell r="B202" t="str">
            <v>C2950</v>
          </cell>
          <cell r="C202" t="str">
            <v>SINALIZAÇÃO EM TAPUME COM INDICATIVO DE FLUXO</v>
          </cell>
          <cell r="D202" t="str">
            <v>M2</v>
          </cell>
          <cell r="E202">
            <v>3.08</v>
          </cell>
          <cell r="F202">
            <v>4</v>
          </cell>
        </row>
        <row r="203">
          <cell r="B203" t="str">
            <v>C2978</v>
          </cell>
          <cell r="C203" t="str">
            <v>SINALIZAÇÃO EM TAPUME DE PROTEÇÃO COM CHAPAS COMPENSADAS E= 12mm</v>
          </cell>
          <cell r="D203" t="str">
            <v>M</v>
          </cell>
          <cell r="E203">
            <v>1.76</v>
          </cell>
          <cell r="F203">
            <v>2.29</v>
          </cell>
        </row>
        <row r="204">
          <cell r="C204" t="str">
            <v>MOVIMENTO DE TERRA</v>
          </cell>
          <cell r="F204">
            <v>0</v>
          </cell>
        </row>
        <row r="205">
          <cell r="C205" t="str">
            <v>ESCAVAÇÕES EM CAMPO ABERTO</v>
          </cell>
          <cell r="F205">
            <v>0</v>
          </cell>
        </row>
        <row r="206">
          <cell r="B206" t="str">
            <v>C2779</v>
          </cell>
          <cell r="C206" t="str">
            <v>ESCAVAÇÃO EM S.Q.N SATURADO, PROF.2.0 a 12.0m (POÇO AMAZONAS)</v>
          </cell>
          <cell r="D206" t="str">
            <v>M3</v>
          </cell>
          <cell r="E206">
            <v>52.72</v>
          </cell>
          <cell r="F206">
            <v>68.540000000000006</v>
          </cell>
        </row>
        <row r="207">
          <cell r="B207" t="str">
            <v>C1263</v>
          </cell>
          <cell r="C207" t="str">
            <v>ESCAVAÇÃO MANUAL CAMPO ABERTO EM ROCHA C/EXPLOS.PERF.MAN. ATÉ 2M</v>
          </cell>
          <cell r="D207" t="str">
            <v>M3</v>
          </cell>
          <cell r="E207">
            <v>101.76</v>
          </cell>
          <cell r="F207">
            <v>132.29</v>
          </cell>
        </row>
        <row r="208">
          <cell r="B208" t="str">
            <v>C1260</v>
          </cell>
          <cell r="C208" t="str">
            <v>ESCAVAÇÃO MANUAL CAMPO ABERTO EM ROCHA C/EXPLOS.PERF.MAN. - 2,01 A 4,00M</v>
          </cell>
          <cell r="D208" t="str">
            <v>M3</v>
          </cell>
          <cell r="E208">
            <v>108.05</v>
          </cell>
          <cell r="F208">
            <v>140.47</v>
          </cell>
        </row>
        <row r="209">
          <cell r="B209" t="str">
            <v>C1261</v>
          </cell>
          <cell r="C209" t="str">
            <v>ESCAVAÇÃO MANUAL CAMPO ABERTO EM ROCHA C/EXPLOS.PERF.MAN. - 4,01 A 6,00M</v>
          </cell>
          <cell r="D209" t="str">
            <v>M3</v>
          </cell>
          <cell r="E209">
            <v>114.34</v>
          </cell>
          <cell r="F209">
            <v>148.63999999999999</v>
          </cell>
        </row>
        <row r="210">
          <cell r="B210" t="str">
            <v>C1262</v>
          </cell>
          <cell r="C210" t="str">
            <v>ESCAVAÇÃO MANUAL CAMPO ABERTO EM ROCHA C/EXPLOS.PERF.MAN. - 6,01 A 8,00M</v>
          </cell>
          <cell r="D210" t="str">
            <v>M3</v>
          </cell>
          <cell r="E210">
            <v>120.62</v>
          </cell>
          <cell r="F210">
            <v>156.81</v>
          </cell>
        </row>
        <row r="211">
          <cell r="B211" t="str">
            <v>C1266</v>
          </cell>
          <cell r="C211" t="str">
            <v>ESCAVAÇÃO MANUAL CAMPO ABERTO EM ROCHA C/EXPLOS.PERF.MEC. ATÉ 2M</v>
          </cell>
          <cell r="D211" t="str">
            <v>M3</v>
          </cell>
          <cell r="E211">
            <v>81.319999999999993</v>
          </cell>
          <cell r="F211">
            <v>105.72</v>
          </cell>
        </row>
        <row r="212">
          <cell r="B212" t="str">
            <v>C1264</v>
          </cell>
          <cell r="C212" t="str">
            <v>ESCAVAÇÃO MANUAL CAMPO ABERTO EM ROCHA C/EXPLOS.PERF.MEC. - 2,01 A 4,00M</v>
          </cell>
          <cell r="D212" t="str">
            <v>M3</v>
          </cell>
          <cell r="E212">
            <v>87.9</v>
          </cell>
          <cell r="F212">
            <v>114.27</v>
          </cell>
        </row>
        <row r="213">
          <cell r="B213" t="str">
            <v>C1265</v>
          </cell>
          <cell r="C213" t="str">
            <v>ESCAVAÇÃO MANUAL CAMPO ABERTO EM ROCHA C/EXPLOS.PERF.MEC. - 4,01 A 6,00M</v>
          </cell>
          <cell r="D213" t="str">
            <v>M3</v>
          </cell>
          <cell r="E213">
            <v>94.48</v>
          </cell>
          <cell r="F213">
            <v>122.82</v>
          </cell>
        </row>
        <row r="214">
          <cell r="B214" t="str">
            <v>C1254</v>
          </cell>
          <cell r="C214" t="str">
            <v>ESCAVAÇÃO MANUAL CAMPO ABERTO EM ROCHA C/EXPLOS.PERF.MEC. - 6,01 A 8,00M</v>
          </cell>
          <cell r="D214" t="str">
            <v>M3</v>
          </cell>
          <cell r="E214">
            <v>101.07</v>
          </cell>
          <cell r="F214">
            <v>131.38999999999999</v>
          </cell>
        </row>
        <row r="215">
          <cell r="B215" t="str">
            <v>C1256</v>
          </cell>
          <cell r="C215" t="str">
            <v>ESCAVAÇÃO MANUAL CAMPO ABERTO EM TERRA ATÉ 2M</v>
          </cell>
          <cell r="D215" t="str">
            <v>M3</v>
          </cell>
          <cell r="E215">
            <v>13.65</v>
          </cell>
          <cell r="F215">
            <v>17.75</v>
          </cell>
        </row>
        <row r="216">
          <cell r="B216" t="str">
            <v>C1257</v>
          </cell>
          <cell r="C216" t="str">
            <v>ESCAVAÇÃO MANUAL CAMPO ABERTO EM TERRA, DE 2,01 A 4,00M</v>
          </cell>
          <cell r="D216" t="str">
            <v>M3</v>
          </cell>
          <cell r="E216">
            <v>16.25</v>
          </cell>
          <cell r="F216">
            <v>21.13</v>
          </cell>
        </row>
        <row r="217">
          <cell r="B217" t="str">
            <v>C1258</v>
          </cell>
          <cell r="C217" t="str">
            <v>ESCAVAÇÃO MANUAL CAMPO ABERTO EM TERRA, DE 4,00 A 6,00M</v>
          </cell>
          <cell r="D217" t="str">
            <v>M3</v>
          </cell>
          <cell r="E217">
            <v>18.86</v>
          </cell>
          <cell r="F217">
            <v>24.52</v>
          </cell>
        </row>
        <row r="218">
          <cell r="B218" t="str">
            <v>C1259</v>
          </cell>
          <cell r="C218" t="str">
            <v>ESCAVAÇÃO MANUAL CAMPO ABERTO EM TERRA, DE 6,00 A 8,00M</v>
          </cell>
          <cell r="D218" t="str">
            <v>M3</v>
          </cell>
          <cell r="E218">
            <v>21.75</v>
          </cell>
          <cell r="F218">
            <v>28.28</v>
          </cell>
        </row>
        <row r="219">
          <cell r="B219" t="str">
            <v>C1267</v>
          </cell>
          <cell r="C219" t="str">
            <v>ESCAVAÇÃO MECAN. CAMPO ABERTO EM TERRA EXCETO ROCHA ATÉ 2M</v>
          </cell>
          <cell r="D219" t="str">
            <v>M3</v>
          </cell>
          <cell r="E219">
            <v>1.7</v>
          </cell>
          <cell r="F219">
            <v>2.21</v>
          </cell>
        </row>
        <row r="220">
          <cell r="B220" t="str">
            <v>C1268</v>
          </cell>
          <cell r="C220" t="str">
            <v>ESCAVAÇÃO MECAN. CAMPO ABERTO EM TERRA EXCETO ROCHA ATÉ 4M</v>
          </cell>
          <cell r="D220" t="str">
            <v>M3</v>
          </cell>
          <cell r="E220">
            <v>1.95</v>
          </cell>
          <cell r="F220">
            <v>2.54</v>
          </cell>
        </row>
        <row r="221">
          <cell r="B221" t="str">
            <v>C1269</v>
          </cell>
          <cell r="C221" t="str">
            <v>ESCAVAÇÃO MECAN. CAMPO ABERTO EM TERRA EXCETO ROCHA ATÉ 6M</v>
          </cell>
          <cell r="D221" t="str">
            <v>M3</v>
          </cell>
          <cell r="E221">
            <v>2.39</v>
          </cell>
          <cell r="F221">
            <v>3.11</v>
          </cell>
        </row>
        <row r="222">
          <cell r="B222" t="str">
            <v>C1270</v>
          </cell>
          <cell r="C222" t="str">
            <v>ESCAVAÇÃO MECAN. CAMPO ABERTO EM TERRA EXCETO ROCHA ATÉ 8M</v>
          </cell>
          <cell r="D222" t="str">
            <v>M3</v>
          </cell>
          <cell r="E222">
            <v>2.83</v>
          </cell>
          <cell r="F222">
            <v>3.68</v>
          </cell>
        </row>
        <row r="223">
          <cell r="C223" t="str">
            <v xml:space="preserve">ESCAVAÇÃO E CARGA DE MATERIAL </v>
          </cell>
          <cell r="F223">
            <v>0</v>
          </cell>
        </row>
        <row r="224">
          <cell r="B224" t="str">
            <v>C3208</v>
          </cell>
          <cell r="C224" t="str">
            <v>ESCAVAÇÃO E CARGA DE MATERIAL 1-CAT.</v>
          </cell>
          <cell r="D224" t="str">
            <v>M3</v>
          </cell>
          <cell r="E224">
            <v>3.47</v>
          </cell>
          <cell r="F224">
            <v>4.51</v>
          </cell>
        </row>
        <row r="225">
          <cell r="B225" t="str">
            <v>C3209</v>
          </cell>
          <cell r="C225" t="str">
            <v>ESCAVAÇÃO E CARGA DE MATERIAL 2-CAT.</v>
          </cell>
          <cell r="D225" t="str">
            <v>M3</v>
          </cell>
          <cell r="E225">
            <v>4.7</v>
          </cell>
          <cell r="F225">
            <v>6.11</v>
          </cell>
        </row>
        <row r="226">
          <cell r="B226" t="str">
            <v>C3210</v>
          </cell>
          <cell r="C226" t="str">
            <v>ESCAVAÇÃO E CARGA DE MATERIAL 3-CAT.</v>
          </cell>
          <cell r="D226" t="str">
            <v>M3</v>
          </cell>
          <cell r="E226">
            <v>20.93</v>
          </cell>
          <cell r="F226">
            <v>27.21</v>
          </cell>
        </row>
        <row r="227">
          <cell r="B227" t="str">
            <v>C3212</v>
          </cell>
          <cell r="C227" t="str">
            <v>ESCAVAÇÃO E CARGA DE SOLO MOLE</v>
          </cell>
          <cell r="D227" t="str">
            <v>M3</v>
          </cell>
          <cell r="E227">
            <v>7.06</v>
          </cell>
          <cell r="F227">
            <v>9.18</v>
          </cell>
        </row>
        <row r="228">
          <cell r="B228" t="str">
            <v>C2797</v>
          </cell>
          <cell r="C228" t="str">
            <v>ESCAVAÇÃO SUBMERSA (DRAGAGEM)</v>
          </cell>
          <cell r="D228" t="str">
            <v>M3</v>
          </cell>
          <cell r="E228">
            <v>27.15</v>
          </cell>
          <cell r="F228">
            <v>35.299999999999997</v>
          </cell>
        </row>
        <row r="229">
          <cell r="C229" t="str">
            <v>CARGA,TRANSPORTE E DESCARGA DE MATERIAL</v>
          </cell>
          <cell r="F229">
            <v>0</v>
          </cell>
        </row>
        <row r="230">
          <cell r="B230" t="str">
            <v>C0702</v>
          </cell>
          <cell r="C230" t="str">
            <v>CARGA MANUAL DE ENTULHO EM CAMINHÃO BASCULANTE</v>
          </cell>
          <cell r="D230" t="str">
            <v>M3</v>
          </cell>
          <cell r="E230">
            <v>7.76</v>
          </cell>
          <cell r="F230">
            <v>10.09</v>
          </cell>
        </row>
        <row r="231">
          <cell r="B231" t="str">
            <v>C0706</v>
          </cell>
          <cell r="C231" t="str">
            <v>CARGA MANUAL DE ROCHA EM CAMINHÃO BASCULANTE</v>
          </cell>
          <cell r="D231" t="str">
            <v>M3</v>
          </cell>
          <cell r="E231">
            <v>8.08</v>
          </cell>
          <cell r="F231">
            <v>10.5</v>
          </cell>
        </row>
        <row r="232">
          <cell r="B232" t="str">
            <v>C0707</v>
          </cell>
          <cell r="C232" t="str">
            <v>CARGA MANUAL DE TERRA EM CAMINHÃO BASCULANTE</v>
          </cell>
          <cell r="D232" t="str">
            <v>M3</v>
          </cell>
          <cell r="E232">
            <v>6.46</v>
          </cell>
          <cell r="F232">
            <v>8.4</v>
          </cell>
        </row>
        <row r="233">
          <cell r="B233" t="str">
            <v>C0708</v>
          </cell>
          <cell r="C233" t="str">
            <v>CARGA MECANIZADA DE ENTULHO EM CAMINHÃO BASCULANTE</v>
          </cell>
          <cell r="D233" t="str">
            <v>M3</v>
          </cell>
          <cell r="E233">
            <v>1.92</v>
          </cell>
          <cell r="F233">
            <v>2.5</v>
          </cell>
        </row>
        <row r="234">
          <cell r="B234" t="str">
            <v>C0709</v>
          </cell>
          <cell r="C234" t="str">
            <v>CARGA MECANIZADA DE ROCHA EM CAMINHÃO BASCULANTE</v>
          </cell>
          <cell r="D234" t="str">
            <v>M3</v>
          </cell>
          <cell r="E234">
            <v>2.06</v>
          </cell>
          <cell r="F234">
            <v>2.68</v>
          </cell>
        </row>
        <row r="235">
          <cell r="B235" t="str">
            <v>C0710</v>
          </cell>
          <cell r="C235" t="str">
            <v>CARGA MECANIZADA DE TERRA EM CAMINHÃO BASCULANTE</v>
          </cell>
          <cell r="D235" t="str">
            <v>M3</v>
          </cell>
          <cell r="E235">
            <v>1.81</v>
          </cell>
          <cell r="F235">
            <v>2.35</v>
          </cell>
        </row>
        <row r="236">
          <cell r="B236" t="str">
            <v>C2987</v>
          </cell>
          <cell r="C236" t="str">
            <v>COMPLEMENTAÇÃO DE TRANSPORTE EM CAMINHÃO BASCULANTE</v>
          </cell>
          <cell r="D236" t="str">
            <v>M3xKM</v>
          </cell>
          <cell r="E236">
            <v>0.56999999999999995</v>
          </cell>
          <cell r="F236">
            <v>0.74</v>
          </cell>
        </row>
        <row r="237">
          <cell r="B237" t="str">
            <v>C2529</v>
          </cell>
          <cell r="C237" t="str">
            <v>TRANSPORTE DE MATERIAL, EXCETO ROCHA EM CAMINHÃO ATÉ 0.5 KM</v>
          </cell>
          <cell r="D237" t="str">
            <v>M3</v>
          </cell>
          <cell r="E237">
            <v>2.37</v>
          </cell>
          <cell r="F237">
            <v>3.08</v>
          </cell>
        </row>
        <row r="238">
          <cell r="B238" t="str">
            <v>C2531</v>
          </cell>
          <cell r="C238" t="str">
            <v>TRANSPORTE DE MATERIAL, EXCETO ROCHA EM CAMINHÃO ATÉ 1KM</v>
          </cell>
          <cell r="D238" t="str">
            <v>M3</v>
          </cell>
          <cell r="E238">
            <v>2.64</v>
          </cell>
          <cell r="F238">
            <v>3.43</v>
          </cell>
        </row>
        <row r="239">
          <cell r="B239" t="str">
            <v>C2533</v>
          </cell>
          <cell r="C239" t="str">
            <v>TRANSPORTE DE MATERIAL, EXCETO ROCHA EM CAMINHÃO ATÉ 5 KM</v>
          </cell>
          <cell r="D239" t="str">
            <v>M3</v>
          </cell>
          <cell r="E239">
            <v>13.19</v>
          </cell>
          <cell r="F239">
            <v>17.149999999999999</v>
          </cell>
        </row>
        <row r="240">
          <cell r="B240" t="str">
            <v>C2530</v>
          </cell>
          <cell r="C240" t="str">
            <v>TRANSPORTE DE MATERIAL, EXCETO ROCHA EM CAMINHÃO ATÉ 10KM</v>
          </cell>
          <cell r="D240" t="str">
            <v>M3</v>
          </cell>
          <cell r="E240">
            <v>15.83</v>
          </cell>
          <cell r="F240">
            <v>20.58</v>
          </cell>
        </row>
        <row r="241">
          <cell r="B241" t="str">
            <v>C2532</v>
          </cell>
          <cell r="C241" t="str">
            <v>TRANSPORTE DE MATERIAL, EXCETO ROCHA EM CAMINHÃO ATÉ 20KM</v>
          </cell>
          <cell r="D241" t="str">
            <v>M3</v>
          </cell>
          <cell r="E241">
            <v>23.74</v>
          </cell>
          <cell r="F241">
            <v>30.86</v>
          </cell>
        </row>
        <row r="242">
          <cell r="B242" t="str">
            <v>C2536</v>
          </cell>
          <cell r="C242" t="str">
            <v>TRANSPORTE HORIZONTAL ATÉ 30M DE MATERIAIS À GRANEL</v>
          </cell>
          <cell r="D242" t="str">
            <v>M3</v>
          </cell>
          <cell r="E242">
            <v>11.65</v>
          </cell>
          <cell r="F242">
            <v>15.15</v>
          </cell>
        </row>
        <row r="243">
          <cell r="B243" t="str">
            <v>C2537</v>
          </cell>
          <cell r="C243" t="str">
            <v>TRANSPORTE HORIZONTAL DE 30,00 ATÉ 60,00M DE MATERIAIS À GRANEL</v>
          </cell>
          <cell r="D243" t="str">
            <v>M3</v>
          </cell>
          <cell r="E243">
            <v>14.44</v>
          </cell>
          <cell r="F243">
            <v>18.77</v>
          </cell>
        </row>
        <row r="244">
          <cell r="B244" t="str">
            <v>C2535</v>
          </cell>
          <cell r="C244" t="str">
            <v>TRANSPORTE HORIZONTAL DE 60,01 ATÉ 100,00M DE MATERIAIS À GRANEL</v>
          </cell>
          <cell r="D244" t="str">
            <v>M3</v>
          </cell>
          <cell r="E244">
            <v>19.100000000000001</v>
          </cell>
          <cell r="F244">
            <v>24.83</v>
          </cell>
        </row>
        <row r="245">
          <cell r="B245" t="str">
            <v>C2538</v>
          </cell>
          <cell r="C245" t="str">
            <v>TRANSPORTE VERTICAL DE MATERIAIS À GRANEL P/ A 1A LAJE</v>
          </cell>
          <cell r="D245" t="str">
            <v>M3</v>
          </cell>
          <cell r="E245">
            <v>8.39</v>
          </cell>
          <cell r="F245">
            <v>10.91</v>
          </cell>
        </row>
        <row r="246">
          <cell r="B246" t="str">
            <v>C2539</v>
          </cell>
          <cell r="C246" t="str">
            <v>TRANSPORTE VERTICAL DE MATERIAIS A GRANEL P/ A 2A LAJE</v>
          </cell>
          <cell r="D246" t="str">
            <v>M3</v>
          </cell>
          <cell r="E246">
            <v>20.03</v>
          </cell>
          <cell r="F246">
            <v>26.04</v>
          </cell>
        </row>
        <row r="247">
          <cell r="C247" t="str">
            <v>ESCAVAÇÃO, CARGA, TRANSPORTE E DESCARGA DE MATERIAL</v>
          </cell>
          <cell r="F247">
            <v>0</v>
          </cell>
        </row>
        <row r="248">
          <cell r="B248" t="str">
            <v>C3131</v>
          </cell>
          <cell r="C248" t="str">
            <v>ARRASAMENTO ATERRO (ESCALONAMENTO) DMT ATÉ 50M</v>
          </cell>
          <cell r="D248" t="str">
            <v>M3</v>
          </cell>
          <cell r="E248">
            <v>3.6</v>
          </cell>
          <cell r="F248">
            <v>4.68</v>
          </cell>
        </row>
        <row r="249">
          <cell r="B249" t="str">
            <v>C3182</v>
          </cell>
          <cell r="C249" t="str">
            <v>ESCAVAÇÃO CARGA TRANSP. 1-CAT ATÉ 200M</v>
          </cell>
          <cell r="D249" t="str">
            <v>M3</v>
          </cell>
          <cell r="E249">
            <v>5.05</v>
          </cell>
          <cell r="F249">
            <v>6.57</v>
          </cell>
        </row>
        <row r="250">
          <cell r="B250" t="str">
            <v>C3178</v>
          </cell>
          <cell r="C250" t="str">
            <v>ESCAVAÇÃO CARGA TRANSP. 1-CAT 201 A 400M</v>
          </cell>
          <cell r="D250" t="str">
            <v>M3</v>
          </cell>
          <cell r="E250">
            <v>5.51</v>
          </cell>
          <cell r="F250">
            <v>7.16</v>
          </cell>
        </row>
        <row r="251">
          <cell r="B251" t="str">
            <v>C3180</v>
          </cell>
          <cell r="C251" t="str">
            <v>ESCAVAÇÃO CARGA TRANSP. 1-CAT 401 A 600M</v>
          </cell>
          <cell r="D251" t="str">
            <v>M3</v>
          </cell>
          <cell r="E251">
            <v>5.84</v>
          </cell>
          <cell r="F251">
            <v>7.59</v>
          </cell>
        </row>
        <row r="252">
          <cell r="B252" t="str">
            <v>C3169</v>
          </cell>
          <cell r="C252" t="str">
            <v>ESCAVACAO CARGA TRANSP. 1-CAT 601 A 800M</v>
          </cell>
          <cell r="D252" t="str">
            <v>M3</v>
          </cell>
          <cell r="E252">
            <v>6.35</v>
          </cell>
          <cell r="F252">
            <v>8.26</v>
          </cell>
        </row>
        <row r="253">
          <cell r="B253" t="str">
            <v>C3181</v>
          </cell>
          <cell r="C253" t="str">
            <v>ESCAVAÇÃO CARGA TRANSP. 1-CAT 801 A 1000M</v>
          </cell>
          <cell r="D253" t="str">
            <v>M3</v>
          </cell>
          <cell r="E253">
            <v>6.71</v>
          </cell>
          <cell r="F253">
            <v>8.7200000000000006</v>
          </cell>
        </row>
        <row r="254">
          <cell r="B254" t="str">
            <v>C3175</v>
          </cell>
          <cell r="C254" t="str">
            <v>ESCAVAÇÃO CARGA TRANSP. 1-CAT 1001 A 1200M</v>
          </cell>
          <cell r="D254" t="str">
            <v>M3</v>
          </cell>
          <cell r="E254">
            <v>6.85</v>
          </cell>
          <cell r="F254">
            <v>8.91</v>
          </cell>
        </row>
        <row r="255">
          <cell r="B255" t="str">
            <v>C3165</v>
          </cell>
          <cell r="C255" t="str">
            <v>ESCAVACÃO CARGA TRANSP. 1-CAT 1201 A 1400M</v>
          </cell>
          <cell r="D255" t="str">
            <v>M3</v>
          </cell>
          <cell r="E255">
            <v>7.36</v>
          </cell>
          <cell r="F255">
            <v>9.57</v>
          </cell>
        </row>
        <row r="256">
          <cell r="B256" t="str">
            <v>C3176</v>
          </cell>
          <cell r="C256" t="str">
            <v>ESCAVAÇÃO CARGA TRANSP. 1-CAT 1401 A 1600M</v>
          </cell>
          <cell r="D256" t="str">
            <v>M3</v>
          </cell>
          <cell r="E256">
            <v>7.67</v>
          </cell>
          <cell r="F256">
            <v>9.9700000000000006</v>
          </cell>
        </row>
        <row r="257">
          <cell r="B257" t="str">
            <v>C3177</v>
          </cell>
          <cell r="C257" t="str">
            <v>ESCAVAÇÃO CARGA TRANSP. 1-CAT 1601 A 1800M</v>
          </cell>
          <cell r="D257" t="str">
            <v>M3</v>
          </cell>
          <cell r="E257">
            <v>8.1300000000000008</v>
          </cell>
          <cell r="F257">
            <v>10.57</v>
          </cell>
        </row>
        <row r="258">
          <cell r="B258" t="str">
            <v>C3166</v>
          </cell>
          <cell r="C258" t="str">
            <v>ESCAVAÇÃO CARGA TRANSP. 1-CAT 1801 A 2000M</v>
          </cell>
          <cell r="D258" t="str">
            <v>M3</v>
          </cell>
          <cell r="E258">
            <v>8.4600000000000009</v>
          </cell>
          <cell r="F258">
            <v>11</v>
          </cell>
        </row>
        <row r="259">
          <cell r="B259" t="str">
            <v>C3167</v>
          </cell>
          <cell r="C259" t="str">
            <v>ESCAVAÇÃO CARGA TRANSP. 1-CAT 2001 A 3000M</v>
          </cell>
          <cell r="D259" t="str">
            <v>M3</v>
          </cell>
          <cell r="E259">
            <v>8.7100000000000009</v>
          </cell>
          <cell r="F259">
            <v>11.32</v>
          </cell>
        </row>
        <row r="260">
          <cell r="B260" t="str">
            <v>C3168</v>
          </cell>
          <cell r="C260" t="str">
            <v>ESCAVAÇÃO CARGA TRANSP. 1-CAT 3001 A 4000M</v>
          </cell>
          <cell r="D260" t="str">
            <v>M3</v>
          </cell>
          <cell r="E260">
            <v>9.91</v>
          </cell>
          <cell r="F260">
            <v>12.88</v>
          </cell>
        </row>
        <row r="261">
          <cell r="B261" t="str">
            <v>C3179</v>
          </cell>
          <cell r="C261" t="str">
            <v>ESCAVAÇÃO CARGA TRANSP. 1-CAT 4001 A 5000M</v>
          </cell>
          <cell r="D261" t="str">
            <v>M3</v>
          </cell>
          <cell r="E261">
            <v>11.02</v>
          </cell>
          <cell r="F261">
            <v>14.33</v>
          </cell>
        </row>
        <row r="262">
          <cell r="B262" t="str">
            <v>C3192</v>
          </cell>
          <cell r="C262" t="str">
            <v>ESCAVAÇÃO CARGA TRANSP. 2-CAT ATÉ 200M</v>
          </cell>
          <cell r="D262" t="str">
            <v>M3</v>
          </cell>
          <cell r="E262">
            <v>6.61</v>
          </cell>
          <cell r="F262">
            <v>8.59</v>
          </cell>
        </row>
        <row r="263">
          <cell r="B263" t="str">
            <v>C3187</v>
          </cell>
          <cell r="C263" t="str">
            <v>ESCAVAÇÃO CARGA TRANSP. 2-CAT 201 A 400M</v>
          </cell>
          <cell r="D263" t="str">
            <v>M3</v>
          </cell>
          <cell r="E263">
            <v>6.91</v>
          </cell>
          <cell r="F263">
            <v>8.98</v>
          </cell>
        </row>
        <row r="264">
          <cell r="B264" t="str">
            <v>C3189</v>
          </cell>
          <cell r="C264" t="str">
            <v>ESCAVAÇÃO CARGA TRANSP. 2-CAT 401 A 600M</v>
          </cell>
          <cell r="D264" t="str">
            <v>M3</v>
          </cell>
          <cell r="E264">
            <v>7.57</v>
          </cell>
          <cell r="F264">
            <v>9.84</v>
          </cell>
        </row>
        <row r="265">
          <cell r="B265" t="str">
            <v>C3190</v>
          </cell>
          <cell r="C265" t="str">
            <v>ESCAVAÇÃO CARGA TRANSP. 2-CAT 601 A 800M</v>
          </cell>
          <cell r="D265" t="str">
            <v>M3</v>
          </cell>
          <cell r="E265">
            <v>7.92</v>
          </cell>
          <cell r="F265">
            <v>10.3</v>
          </cell>
        </row>
        <row r="266">
          <cell r="B266" t="str">
            <v>C3191</v>
          </cell>
          <cell r="C266" t="str">
            <v>ESCAVAÇÃO CARGA TRANSP. 2-CAT 801 A 1000M</v>
          </cell>
          <cell r="D266" t="str">
            <v>M3</v>
          </cell>
          <cell r="E266">
            <v>8.3000000000000007</v>
          </cell>
          <cell r="F266">
            <v>10.79</v>
          </cell>
        </row>
        <row r="267">
          <cell r="B267" t="str">
            <v>C3170</v>
          </cell>
          <cell r="C267" t="str">
            <v>ESCAVAÇÃO CARGA TRANSP. 2-CAT 1001 A 1200M</v>
          </cell>
          <cell r="D267" t="str">
            <v>M3</v>
          </cell>
          <cell r="E267">
            <v>8.76</v>
          </cell>
          <cell r="F267">
            <v>11.39</v>
          </cell>
        </row>
        <row r="268">
          <cell r="B268" t="str">
            <v>C3183</v>
          </cell>
          <cell r="C268" t="str">
            <v>ESCAVAÇÃO CARGA TRANSP. 2-CAT 1201 A 1400M</v>
          </cell>
          <cell r="D268" t="str">
            <v>M3</v>
          </cell>
          <cell r="E268">
            <v>9.11</v>
          </cell>
          <cell r="F268">
            <v>11.84</v>
          </cell>
        </row>
        <row r="269">
          <cell r="B269" t="str">
            <v>C3184</v>
          </cell>
          <cell r="C269" t="str">
            <v>ESCAVAÇÃO CARGA TRANSP. 2-CAT 1401 A 1600M</v>
          </cell>
          <cell r="D269" t="str">
            <v>M3</v>
          </cell>
          <cell r="E269">
            <v>9.4600000000000009</v>
          </cell>
          <cell r="F269">
            <v>12.3</v>
          </cell>
        </row>
        <row r="270">
          <cell r="B270" t="str">
            <v>C3185</v>
          </cell>
          <cell r="C270" t="str">
            <v>ESCAVAÇÃO CARGA TRANSP. 2-CAT 1601 A 1800M</v>
          </cell>
          <cell r="D270" t="str">
            <v>M3</v>
          </cell>
          <cell r="E270">
            <v>10.06</v>
          </cell>
          <cell r="F270">
            <v>13.08</v>
          </cell>
        </row>
        <row r="271">
          <cell r="B271" t="str">
            <v>C3186</v>
          </cell>
          <cell r="C271" t="str">
            <v>ESCAVAÇÃO CARGA TRANSP. 2-CAT 1801 A 2000M</v>
          </cell>
          <cell r="D271" t="str">
            <v>M3</v>
          </cell>
          <cell r="E271">
            <v>10.4</v>
          </cell>
          <cell r="F271">
            <v>13.52</v>
          </cell>
        </row>
        <row r="272">
          <cell r="B272" t="str">
            <v>C3171</v>
          </cell>
          <cell r="C272" t="str">
            <v>ESCAVAÇÃO CARGA TRANSP. 2-CAT 2001 A 3000M</v>
          </cell>
          <cell r="D272" t="str">
            <v>M3</v>
          </cell>
          <cell r="E272">
            <v>10.69</v>
          </cell>
          <cell r="F272">
            <v>13.9</v>
          </cell>
        </row>
        <row r="273">
          <cell r="B273" t="str">
            <v>C3188</v>
          </cell>
          <cell r="C273" t="str">
            <v>ESCAVAÇÃO CARGA TRANSP. 2-CAT 3001 A 4000M</v>
          </cell>
          <cell r="D273" t="str">
            <v>M3</v>
          </cell>
          <cell r="E273">
            <v>11.89</v>
          </cell>
          <cell r="F273">
            <v>15.46</v>
          </cell>
        </row>
        <row r="274">
          <cell r="B274" t="str">
            <v>C3172</v>
          </cell>
          <cell r="C274" t="str">
            <v>ESCAVAÇÃO CARGA TRANSP. 2-CAT 4001 A 5000M</v>
          </cell>
          <cell r="D274" t="str">
            <v>M3</v>
          </cell>
          <cell r="E274">
            <v>13.23</v>
          </cell>
          <cell r="F274">
            <v>17.2</v>
          </cell>
        </row>
        <row r="275">
          <cell r="B275" t="str">
            <v>C3205</v>
          </cell>
          <cell r="C275" t="str">
            <v>ESCAVAÇÃO CARGA TRANSP. 3-CAT ATÉ 50M</v>
          </cell>
          <cell r="D275" t="str">
            <v>M3</v>
          </cell>
          <cell r="E275">
            <v>21.11</v>
          </cell>
          <cell r="F275">
            <v>27.44</v>
          </cell>
        </row>
        <row r="276">
          <cell r="B276" t="str">
            <v>C3202</v>
          </cell>
          <cell r="C276" t="str">
            <v>ESCAVAÇÃO CARGA TRANSP. 3-CAT 51 A 100M</v>
          </cell>
          <cell r="D276" t="str">
            <v>M3</v>
          </cell>
          <cell r="E276">
            <v>23.72</v>
          </cell>
          <cell r="F276">
            <v>30.84</v>
          </cell>
        </row>
        <row r="277">
          <cell r="B277" t="str">
            <v>C3194</v>
          </cell>
          <cell r="C277" t="str">
            <v>ESCAVAÇÃO CARGA TRANSP. 3-CAT 101 A 200M</v>
          </cell>
          <cell r="D277" t="str">
            <v>M3</v>
          </cell>
          <cell r="E277">
            <v>23.84</v>
          </cell>
          <cell r="F277">
            <v>30.99</v>
          </cell>
        </row>
        <row r="278">
          <cell r="B278" t="str">
            <v>C3200</v>
          </cell>
          <cell r="C278" t="str">
            <v>ESCAVAÇÃO CARGA TRANSP. 3-CAT 201 A 400M</v>
          </cell>
          <cell r="D278" t="str">
            <v>M3</v>
          </cell>
          <cell r="E278">
            <v>24.2</v>
          </cell>
          <cell r="F278">
            <v>31.46</v>
          </cell>
        </row>
        <row r="279">
          <cell r="B279" t="str">
            <v>C3201</v>
          </cell>
          <cell r="C279" t="str">
            <v>ESCAVAÇÃO CARGA TRANSP. 3-CAT 401 A 600M</v>
          </cell>
          <cell r="D279" t="str">
            <v>M3</v>
          </cell>
          <cell r="E279">
            <v>24.71</v>
          </cell>
          <cell r="F279">
            <v>32.119999999999997</v>
          </cell>
        </row>
        <row r="280">
          <cell r="B280" t="str">
            <v>C3203</v>
          </cell>
          <cell r="C280" t="str">
            <v>ESCAVAÇÃO CARGA TRANSP. 3-CAT 601 A 800M</v>
          </cell>
          <cell r="D280" t="str">
            <v>M3</v>
          </cell>
          <cell r="E280">
            <v>25.66</v>
          </cell>
          <cell r="F280">
            <v>33.36</v>
          </cell>
        </row>
        <row r="281">
          <cell r="B281" t="str">
            <v>C3204</v>
          </cell>
          <cell r="C281" t="str">
            <v>ESCAVAÇÃO CARGA TRANSP. 3-CAT 801 A 1000M</v>
          </cell>
          <cell r="D281" t="str">
            <v>M3</v>
          </cell>
          <cell r="E281">
            <v>26.15</v>
          </cell>
          <cell r="F281">
            <v>34</v>
          </cell>
        </row>
        <row r="282">
          <cell r="B282" t="str">
            <v>C3193</v>
          </cell>
          <cell r="C282" t="str">
            <v>ESCAVAÇÃO CARGA TRANSP. 3-CAT 1001 A 1200M</v>
          </cell>
          <cell r="D282" t="str">
            <v>M3</v>
          </cell>
          <cell r="E282">
            <v>26.38</v>
          </cell>
          <cell r="F282">
            <v>34.29</v>
          </cell>
        </row>
        <row r="283">
          <cell r="B283" t="str">
            <v>C3195</v>
          </cell>
          <cell r="C283" t="str">
            <v>ESCAVAÇÃO CARGA TRANSP. 3-CAT 1201 A 1400M</v>
          </cell>
          <cell r="D283" t="str">
            <v>M3</v>
          </cell>
          <cell r="E283">
            <v>27.23</v>
          </cell>
          <cell r="F283">
            <v>35.4</v>
          </cell>
        </row>
        <row r="284">
          <cell r="B284" t="str">
            <v>C3196</v>
          </cell>
          <cell r="C284" t="str">
            <v>ESCAVAÇÃO CARGA TRANSP. 3-CAT 1401 A 1600M</v>
          </cell>
          <cell r="D284" t="str">
            <v>M3</v>
          </cell>
          <cell r="E284">
            <v>27.71</v>
          </cell>
          <cell r="F284">
            <v>36.020000000000003</v>
          </cell>
        </row>
        <row r="285">
          <cell r="B285" t="str">
            <v>C3197</v>
          </cell>
          <cell r="C285" t="str">
            <v>ESCAVAÇÃO CARGA TRANSP. 3-CAT 1601 A 1800M</v>
          </cell>
          <cell r="D285" t="str">
            <v>M3</v>
          </cell>
          <cell r="E285">
            <v>28.13</v>
          </cell>
          <cell r="F285">
            <v>36.57</v>
          </cell>
        </row>
        <row r="286">
          <cell r="B286" t="str">
            <v>C3198</v>
          </cell>
          <cell r="C286" t="str">
            <v>ESCAVAÇÃO CARGA TRANSP. 3-CAT 1801 A 2000M</v>
          </cell>
          <cell r="D286" t="str">
            <v>M3</v>
          </cell>
          <cell r="E286">
            <v>28.6</v>
          </cell>
          <cell r="F286">
            <v>37.18</v>
          </cell>
        </row>
        <row r="287">
          <cell r="B287" t="str">
            <v>C3199</v>
          </cell>
          <cell r="C287" t="str">
            <v>ESCAVAÇÃO CARGA TRANSP. 3-CAT 2001 A 3000M</v>
          </cell>
          <cell r="D287" t="str">
            <v>M3</v>
          </cell>
          <cell r="E287">
            <v>29.41</v>
          </cell>
          <cell r="F287">
            <v>38.229999999999997</v>
          </cell>
        </row>
        <row r="288">
          <cell r="B288" t="str">
            <v>C3173</v>
          </cell>
          <cell r="C288" t="str">
            <v>ESCAVAÇÃO CARGA TRANSP. 3-CAT 3001 A 4000M</v>
          </cell>
          <cell r="D288" t="str">
            <v>M3</v>
          </cell>
          <cell r="E288">
            <v>31.02</v>
          </cell>
          <cell r="F288">
            <v>40.33</v>
          </cell>
        </row>
        <row r="289">
          <cell r="B289" t="str">
            <v>C3174</v>
          </cell>
          <cell r="C289" t="str">
            <v>ESCAVAÇÃO CARGA TRANSP. 3-CAT 4001 A 5000M</v>
          </cell>
          <cell r="D289" t="str">
            <v>M3</v>
          </cell>
          <cell r="E289">
            <v>32.36</v>
          </cell>
          <cell r="F289">
            <v>42.07</v>
          </cell>
        </row>
        <row r="290">
          <cell r="C290" t="str">
            <v>ESCAVAÇÕES EM VALAS,VALETAS,CANAIS E FUNDAÇÕES</v>
          </cell>
          <cell r="F290">
            <v>0</v>
          </cell>
        </row>
        <row r="291">
          <cell r="B291" t="str">
            <v>C3280</v>
          </cell>
          <cell r="C291" t="str">
            <v>ESCAVAÇÃO DE BASE DE TUBULÃO A AR COMPRIMIDO ATÉ 12M</v>
          </cell>
          <cell r="D291" t="str">
            <v>M3</v>
          </cell>
          <cell r="E291">
            <v>311.54000000000002</v>
          </cell>
          <cell r="F291">
            <v>405</v>
          </cell>
        </row>
        <row r="292">
          <cell r="B292" t="str">
            <v>C3281</v>
          </cell>
          <cell r="C292" t="str">
            <v>ESCAVAÇÃO DE BASE DE TUBULÃO A AR COMPRIMIDO DE 12,00 A 18M</v>
          </cell>
          <cell r="D292" t="str">
            <v>M3</v>
          </cell>
          <cell r="E292">
            <v>353.72</v>
          </cell>
          <cell r="F292">
            <v>459.84</v>
          </cell>
        </row>
        <row r="293">
          <cell r="B293" t="str">
            <v>C3282</v>
          </cell>
          <cell r="C293" t="str">
            <v>ESCAVAÇÃO DE BASE DE TUBULÃO A CEU ABERTO</v>
          </cell>
          <cell r="D293" t="str">
            <v>M3</v>
          </cell>
          <cell r="E293">
            <v>201.87</v>
          </cell>
          <cell r="F293">
            <v>262.43</v>
          </cell>
        </row>
        <row r="294">
          <cell r="B294" t="str">
            <v>C2777</v>
          </cell>
          <cell r="C294" t="str">
            <v>ESCAVAÇÃO DE MATERIAL DE 3A. CAT A FOGO</v>
          </cell>
          <cell r="D294" t="str">
            <v>M3</v>
          </cell>
          <cell r="E294">
            <v>65.33</v>
          </cell>
          <cell r="F294">
            <v>84.93</v>
          </cell>
        </row>
        <row r="295">
          <cell r="B295" t="str">
            <v>C2778</v>
          </cell>
          <cell r="C295" t="str">
            <v>ESCAVAÇÃO DE MATERIAL DE 3A. CAT A FRIO</v>
          </cell>
          <cell r="D295" t="str">
            <v>M3</v>
          </cell>
          <cell r="E295">
            <v>333.74</v>
          </cell>
          <cell r="F295">
            <v>433.86</v>
          </cell>
        </row>
        <row r="296">
          <cell r="B296" t="str">
            <v>C3206</v>
          </cell>
          <cell r="C296" t="str">
            <v>ESCAVAÇÃO DE POÇO TUBULÃO A AR COMPRIMIDO C/ DESCIDA DE CAMISA DE CONCRETO ARMADO ATÉ 12m</v>
          </cell>
          <cell r="D296" t="str">
            <v>M3</v>
          </cell>
          <cell r="E296">
            <v>296.10000000000002</v>
          </cell>
          <cell r="F296">
            <v>384.93</v>
          </cell>
        </row>
        <row r="297">
          <cell r="B297" t="str">
            <v>C3213</v>
          </cell>
          <cell r="C297" t="str">
            <v>ESCAVAÇÃO DE POÇO TUBULÃO A AR COMPRIMIDO C/DESCIDA DE CAMISA DE CONCRETO ARMADO 12,01 A 18,00M</v>
          </cell>
          <cell r="D297" t="str">
            <v>M3</v>
          </cell>
          <cell r="E297">
            <v>333.97</v>
          </cell>
          <cell r="F297">
            <v>434.16</v>
          </cell>
        </row>
        <row r="298">
          <cell r="B298" t="str">
            <v>C3207</v>
          </cell>
          <cell r="C298" t="str">
            <v>ESCAVAÇÃO DE POÇO TUBULÃO A CEU ABERTO C/ DESCIDA DE CAMISA DE CONCRETO ARMADO</v>
          </cell>
          <cell r="D298" t="str">
            <v>M3</v>
          </cell>
          <cell r="E298">
            <v>157.29</v>
          </cell>
          <cell r="F298">
            <v>204.48</v>
          </cell>
        </row>
        <row r="299">
          <cell r="B299" t="str">
            <v>C3400</v>
          </cell>
          <cell r="C299" t="str">
            <v>ESCAVAÇÃO EM ROCHA BRANDA A FRIO</v>
          </cell>
          <cell r="D299" t="str">
            <v>M3</v>
          </cell>
          <cell r="E299">
            <v>124.48</v>
          </cell>
          <cell r="F299">
            <v>161.82</v>
          </cell>
        </row>
        <row r="300">
          <cell r="B300" t="str">
            <v>C1255</v>
          </cell>
          <cell r="C300" t="str">
            <v>ESCAVAÇÃO MANUAL C/ APIL. FUNDO P/ CAIXA DE INSPEÇÃO EM ALVENARIA</v>
          </cell>
          <cell r="D300" t="str">
            <v>M3</v>
          </cell>
          <cell r="E300">
            <v>21.56</v>
          </cell>
          <cell r="F300">
            <v>28.03</v>
          </cell>
        </row>
        <row r="301">
          <cell r="B301" t="str">
            <v>C2784</v>
          </cell>
          <cell r="C301" t="str">
            <v>ESCAVAÇÃO MANUAL SOLO DE 1A.CAT. PROF. ATÉ 1.50m</v>
          </cell>
          <cell r="D301" t="str">
            <v>M3</v>
          </cell>
          <cell r="E301">
            <v>12.35</v>
          </cell>
          <cell r="F301">
            <v>16.059999999999999</v>
          </cell>
        </row>
        <row r="302">
          <cell r="B302" t="str">
            <v>C2781</v>
          </cell>
          <cell r="C302" t="str">
            <v>ESCAVAÇÃO MANUAL SOLO DE 1A CAT. PROF. DE 1.51 a 3.00m</v>
          </cell>
          <cell r="D302" t="str">
            <v>M3</v>
          </cell>
          <cell r="E302">
            <v>16.309999999999999</v>
          </cell>
          <cell r="F302">
            <v>21.2</v>
          </cell>
        </row>
        <row r="303">
          <cell r="B303" t="str">
            <v>C2782</v>
          </cell>
          <cell r="C303" t="str">
            <v>ESCAVAÇÃO MANUAL SOLO DE 1A CAT. PROF. DE 3.01 a 4.50m</v>
          </cell>
          <cell r="D303" t="str">
            <v>M3</v>
          </cell>
          <cell r="E303">
            <v>19.100000000000001</v>
          </cell>
          <cell r="F303">
            <v>24.83</v>
          </cell>
        </row>
        <row r="304">
          <cell r="B304" t="str">
            <v>C2783</v>
          </cell>
          <cell r="C304" t="str">
            <v>ESCAVAÇÃO MANUAL SOLO DE 1A CAT. PROF. DE 4.51 a 6.00m</v>
          </cell>
          <cell r="D304" t="str">
            <v>M3</v>
          </cell>
          <cell r="E304">
            <v>22.36</v>
          </cell>
          <cell r="F304">
            <v>29.07</v>
          </cell>
        </row>
        <row r="305">
          <cell r="B305" t="str">
            <v>C2785</v>
          </cell>
          <cell r="C305" t="str">
            <v>ESCAVAÇÃO MANUAL SOLO DE 2A CAT. PROF. ATÉ 1.50m</v>
          </cell>
          <cell r="D305" t="str">
            <v>M3</v>
          </cell>
          <cell r="E305">
            <v>16.309999999999999</v>
          </cell>
          <cell r="F305">
            <v>21.2</v>
          </cell>
        </row>
        <row r="306">
          <cell r="B306" t="str">
            <v>C2786</v>
          </cell>
          <cell r="C306" t="str">
            <v>ESCAVAÇÃO MANUAL SOLO DE 2A CAT. PROF. DE 1.51 a 3.00m</v>
          </cell>
          <cell r="D306" t="str">
            <v>M3</v>
          </cell>
          <cell r="E306">
            <v>24.64</v>
          </cell>
          <cell r="F306">
            <v>32.03</v>
          </cell>
        </row>
        <row r="307">
          <cell r="B307" t="str">
            <v>C2787</v>
          </cell>
          <cell r="C307" t="str">
            <v>ESCAVAÇÃO MANUAL SOLO DE 2A CAT. PROF. DE 3.01 a 4.50m</v>
          </cell>
          <cell r="D307" t="str">
            <v>M3</v>
          </cell>
          <cell r="E307">
            <v>32.979999999999997</v>
          </cell>
          <cell r="F307">
            <v>42.87</v>
          </cell>
        </row>
        <row r="308">
          <cell r="B308" t="str">
            <v>C2788</v>
          </cell>
          <cell r="C308" t="str">
            <v>ESCAVAÇÃO MANUAL SOLO DE 2A CAT. PROF. DE 4.51 a 6.00m</v>
          </cell>
          <cell r="D308" t="str">
            <v>M3</v>
          </cell>
          <cell r="E308">
            <v>41.36</v>
          </cell>
          <cell r="F308">
            <v>53.77</v>
          </cell>
        </row>
        <row r="309">
          <cell r="B309" t="str">
            <v>C2789</v>
          </cell>
          <cell r="C309" t="str">
            <v>ESCAVAÇÃO MECÂNICA SOLO DE 1A CAT. PROF. ATÉ 2.00m</v>
          </cell>
          <cell r="D309" t="str">
            <v>M3</v>
          </cell>
          <cell r="E309">
            <v>4.24</v>
          </cell>
          <cell r="F309">
            <v>5.51</v>
          </cell>
        </row>
        <row r="310">
          <cell r="B310" t="str">
            <v>C2790</v>
          </cell>
          <cell r="C310" t="str">
            <v>ESCAVAÇÃO MECÂNICA SOLO DE 1A CAT. PROF. DE 2.01 a 4.00m</v>
          </cell>
          <cell r="D310" t="str">
            <v>M3</v>
          </cell>
          <cell r="E310">
            <v>5.68</v>
          </cell>
          <cell r="F310">
            <v>7.38</v>
          </cell>
        </row>
        <row r="311">
          <cell r="B311" t="str">
            <v>C2791</v>
          </cell>
          <cell r="C311" t="str">
            <v>ESCAVAÇÃO MECÂNICA SOLO DE 1A CAT. PROF. DE 4.01 a 6.00m</v>
          </cell>
          <cell r="D311" t="str">
            <v>M3</v>
          </cell>
          <cell r="E311">
            <v>9.4499999999999993</v>
          </cell>
          <cell r="F311">
            <v>12.29</v>
          </cell>
        </row>
        <row r="312">
          <cell r="B312" t="str">
            <v>C2792</v>
          </cell>
          <cell r="C312" t="str">
            <v>ESCAVAÇÃO MECÂNICA SOLO DE 1A CAT. PROF. DE 6.01 a 8.00m</v>
          </cell>
          <cell r="D312" t="str">
            <v>M3</v>
          </cell>
          <cell r="E312">
            <v>24.94</v>
          </cell>
          <cell r="F312">
            <v>32.42</v>
          </cell>
        </row>
        <row r="313">
          <cell r="B313" t="str">
            <v>C2796</v>
          </cell>
          <cell r="C313" t="str">
            <v>ESCAVAÇÃO MECÂNICA SOLO DE 2A.CAT. PROF. ATÉ 2.00m</v>
          </cell>
          <cell r="D313" t="str">
            <v>M3</v>
          </cell>
          <cell r="E313">
            <v>9.69</v>
          </cell>
          <cell r="F313">
            <v>12.6</v>
          </cell>
        </row>
        <row r="314">
          <cell r="B314" t="str">
            <v>C2793</v>
          </cell>
          <cell r="C314" t="str">
            <v>ESCAVAÇÃO MECÂNICA SOLO DE 2A CAT. PROF. DE 2.01 a 4.00m</v>
          </cell>
          <cell r="D314" t="str">
            <v>M3</v>
          </cell>
          <cell r="E314">
            <v>14.56</v>
          </cell>
          <cell r="F314">
            <v>18.93</v>
          </cell>
        </row>
        <row r="315">
          <cell r="B315" t="str">
            <v>C2794</v>
          </cell>
          <cell r="C315" t="str">
            <v>ESCAVAÇÃO MECÂNICA SOLO DE 2A CAT. PROF. DE 4.01 a 6.00m</v>
          </cell>
          <cell r="D315" t="str">
            <v>M3</v>
          </cell>
          <cell r="E315">
            <v>22.02</v>
          </cell>
          <cell r="F315">
            <v>28.63</v>
          </cell>
        </row>
        <row r="316">
          <cell r="B316" t="str">
            <v>C2795</v>
          </cell>
          <cell r="C316" t="str">
            <v>ESCAVAÇÃO MECÂNICA SOLO DE 2A. CAT. PROF. DE 6.01 a 8.00m</v>
          </cell>
          <cell r="D316" t="str">
            <v>M3</v>
          </cell>
          <cell r="E316">
            <v>37.33</v>
          </cell>
          <cell r="F316">
            <v>48.53</v>
          </cell>
        </row>
        <row r="317">
          <cell r="B317" t="str">
            <v>C3474</v>
          </cell>
          <cell r="C317" t="str">
            <v>TRAVESSIA MÉTODO NÃO DESTRUTIVO P/ TUBO ATÉ DN 100 (COMPLETO)</v>
          </cell>
          <cell r="D317" t="str">
            <v>M</v>
          </cell>
          <cell r="E317">
            <v>1497.63</v>
          </cell>
          <cell r="F317">
            <v>1946.92</v>
          </cell>
        </row>
        <row r="318">
          <cell r="B318" t="str">
            <v>C3475</v>
          </cell>
          <cell r="C318" t="str">
            <v>TRAVESSIA MÉTODO NÃO DESTRUTIVO P/ TUBO 100&lt;DN&lt;=200 (COMPLETO)</v>
          </cell>
          <cell r="D318" t="str">
            <v>M</v>
          </cell>
          <cell r="E318">
            <v>1910.99</v>
          </cell>
          <cell r="F318">
            <v>2484.29</v>
          </cell>
        </row>
        <row r="319">
          <cell r="B319" t="str">
            <v>C3476</v>
          </cell>
          <cell r="C319" t="str">
            <v>TRAVESSIA MÉTODO NÃO DESTRUTIVO P/ TUBO 200&lt;DN&lt;=300 (COMPLETO)</v>
          </cell>
          <cell r="D319" t="str">
            <v>M</v>
          </cell>
          <cell r="E319">
            <v>2358.2399999999998</v>
          </cell>
          <cell r="F319">
            <v>3065.71</v>
          </cell>
        </row>
        <row r="320">
          <cell r="B320" t="str">
            <v>C4218</v>
          </cell>
          <cell r="C320" t="str">
            <v>TRAVESSIA MÉTODO NÃO DESTRUTIVO P/ TUBO 300&lt;DN&lt;=500 (COMPLETO)</v>
          </cell>
          <cell r="D320" t="str">
            <v>M</v>
          </cell>
          <cell r="E320">
            <v>3594.77</v>
          </cell>
          <cell r="F320">
            <v>4673.2</v>
          </cell>
        </row>
        <row r="321">
          <cell r="C321" t="str">
            <v>ATERRO,REATERRO E COMPACTAÇÃO</v>
          </cell>
          <cell r="F321">
            <v>0</v>
          </cell>
        </row>
        <row r="322">
          <cell r="B322" t="str">
            <v>C0095</v>
          </cell>
          <cell r="C322" t="str">
            <v>APILOAMENTO DE PISO OU FUNDO DE VALAS C/MAÇO DE 30 A 60 KG</v>
          </cell>
          <cell r="D322" t="str">
            <v>M2</v>
          </cell>
          <cell r="E322">
            <v>7.92</v>
          </cell>
          <cell r="F322">
            <v>10.3</v>
          </cell>
        </row>
        <row r="323">
          <cell r="B323" t="str">
            <v>C0328</v>
          </cell>
          <cell r="C323" t="str">
            <v>ATERRO C/COMPACTAÇÃO MECÂNICA E CONTROLE, MAT. DE AQUISIÇÃO</v>
          </cell>
          <cell r="D323" t="str">
            <v>M3</v>
          </cell>
          <cell r="E323">
            <v>30.03</v>
          </cell>
          <cell r="F323">
            <v>39.04</v>
          </cell>
        </row>
        <row r="324">
          <cell r="B324" t="str">
            <v>C0329</v>
          </cell>
          <cell r="C324" t="str">
            <v>ATERRO C/COMPACTAÇÃO MECÂNICA E CONTROLE, MAT. PRODUZIDO (S/TRANSP.)</v>
          </cell>
          <cell r="D324" t="str">
            <v>M3</v>
          </cell>
          <cell r="E324">
            <v>10.8</v>
          </cell>
          <cell r="F324">
            <v>14.04</v>
          </cell>
        </row>
        <row r="325">
          <cell r="B325" t="str">
            <v>C0330</v>
          </cell>
          <cell r="C325" t="str">
            <v>ATERRO C/COMPACTAÇÃO MANUAL S/CONTROLE, MAT. C/AQUISIÇÃO</v>
          </cell>
          <cell r="D325" t="str">
            <v>M3</v>
          </cell>
          <cell r="E325">
            <v>29.92</v>
          </cell>
          <cell r="F325">
            <v>38.9</v>
          </cell>
        </row>
        <row r="326">
          <cell r="B326" t="str">
            <v>C0331</v>
          </cell>
          <cell r="C326" t="str">
            <v>ATERRO C/COMPACTAÇÃO MANUAL S/CONTROLE, MAT. PRODUZIDO (S/TRANSP.)</v>
          </cell>
          <cell r="D326" t="str">
            <v>M3</v>
          </cell>
          <cell r="E326">
            <v>10.69</v>
          </cell>
          <cell r="F326">
            <v>13.9</v>
          </cell>
        </row>
        <row r="327">
          <cell r="B327" t="str">
            <v>C3145</v>
          </cell>
          <cell r="C327" t="str">
            <v>COMPACTAÇÃO DE ATERROS 95% P.N</v>
          </cell>
          <cell r="D327" t="str">
            <v>M3</v>
          </cell>
          <cell r="E327">
            <v>1.96</v>
          </cell>
          <cell r="F327">
            <v>2.5499999999999998</v>
          </cell>
        </row>
        <row r="328">
          <cell r="B328" t="str">
            <v>C3146</v>
          </cell>
          <cell r="C328" t="str">
            <v>COMPACTAÇÃO DE ATERROS 100% P.N</v>
          </cell>
          <cell r="D328" t="str">
            <v>M3</v>
          </cell>
          <cell r="E328">
            <v>2.04</v>
          </cell>
          <cell r="F328">
            <v>2.65</v>
          </cell>
        </row>
        <row r="329">
          <cell r="B329" t="str">
            <v>C0821</v>
          </cell>
          <cell r="C329" t="str">
            <v>COMPACTAÇÃO MECÂNICA DE CALÇAMENTO C/COMPACTADOR TIPO SAPO</v>
          </cell>
          <cell r="D329" t="str">
            <v>M2</v>
          </cell>
          <cell r="E329">
            <v>0.61</v>
          </cell>
          <cell r="F329">
            <v>0.79</v>
          </cell>
        </row>
        <row r="330">
          <cell r="B330" t="str">
            <v>C0822</v>
          </cell>
          <cell r="C330" t="str">
            <v>COMPACTAÇÃO MECÂNICA DO CALÇAMENTO C/ ROLO LISO</v>
          </cell>
          <cell r="D330" t="str">
            <v>M2</v>
          </cell>
          <cell r="E330">
            <v>0.64</v>
          </cell>
          <cell r="F330">
            <v>0.83</v>
          </cell>
        </row>
        <row r="331">
          <cell r="B331" t="str">
            <v>C0928</v>
          </cell>
          <cell r="C331" t="str">
            <v>CORTE E ATERRO COMPENSADO S/CONTROLE DO GRAU DE COMPACTAÇÃO</v>
          </cell>
          <cell r="D331" t="str">
            <v>M3</v>
          </cell>
          <cell r="E331">
            <v>5.23</v>
          </cell>
          <cell r="F331">
            <v>6.8</v>
          </cell>
        </row>
        <row r="332">
          <cell r="B332" t="str">
            <v>C0930</v>
          </cell>
          <cell r="C332" t="str">
            <v>CORTE MANUAL EM TERRA</v>
          </cell>
          <cell r="D332" t="str">
            <v>M3</v>
          </cell>
          <cell r="E332">
            <v>13.97</v>
          </cell>
          <cell r="F332">
            <v>18.16</v>
          </cell>
        </row>
        <row r="333">
          <cell r="B333" t="str">
            <v>C3214</v>
          </cell>
          <cell r="C333" t="str">
            <v>ESPALHAMENTO E ADENSAMENTO DE AREIA</v>
          </cell>
          <cell r="D333" t="str">
            <v>M3</v>
          </cell>
          <cell r="E333">
            <v>5.08</v>
          </cell>
          <cell r="F333">
            <v>6.6</v>
          </cell>
        </row>
        <row r="334">
          <cell r="B334" t="str">
            <v>C2989</v>
          </cell>
          <cell r="C334" t="str">
            <v>ESPALHAMENTO MECÂNICO DE SOLO EM BOTA FORA</v>
          </cell>
          <cell r="D334" t="str">
            <v>M3</v>
          </cell>
          <cell r="E334">
            <v>1.06</v>
          </cell>
          <cell r="F334">
            <v>1.38</v>
          </cell>
        </row>
        <row r="335">
          <cell r="B335" t="str">
            <v>C3530</v>
          </cell>
          <cell r="C335" t="str">
            <v>MUTIRÃO MISTO - ATERRO COM COMPACTAÇÃO MANUAL S/CONTROLE, MAT. C/AQUISIÇÃO</v>
          </cell>
          <cell r="D335" t="str">
            <v>M3</v>
          </cell>
          <cell r="E335">
            <v>22</v>
          </cell>
          <cell r="F335">
            <v>28.6</v>
          </cell>
        </row>
        <row r="336">
          <cell r="B336" t="str">
            <v>C2921</v>
          </cell>
          <cell r="C336" t="str">
            <v>REATERRO C/COMPACTAÇÃO MANUAL S/CONTROLE, MATERIAL DA VALA</v>
          </cell>
          <cell r="D336" t="str">
            <v>M3</v>
          </cell>
          <cell r="E336">
            <v>7.92</v>
          </cell>
          <cell r="F336">
            <v>10.3</v>
          </cell>
        </row>
        <row r="337">
          <cell r="B337" t="str">
            <v>C2920</v>
          </cell>
          <cell r="C337" t="str">
            <v>REATERRO C/COMPACTAÇÃO MECÂNICA, E CONTROLE, MATERIAL DA VALA</v>
          </cell>
          <cell r="D337" t="str">
            <v>M3</v>
          </cell>
          <cell r="E337">
            <v>8.0299999999999994</v>
          </cell>
          <cell r="F337">
            <v>10.44</v>
          </cell>
        </row>
        <row r="338">
          <cell r="C338" t="str">
            <v>CARGA, TRANSPORTE E DESCARGA DE TUBOS E CONEXÕES</v>
          </cell>
          <cell r="F338">
            <v>0</v>
          </cell>
        </row>
        <row r="339">
          <cell r="B339" t="str">
            <v>C0717</v>
          </cell>
          <cell r="C339" t="str">
            <v>CARGA, DESCARGA E TRANSP. DE TUBOS E CONEXÕES EM MBV DN 100mm ATÉ 15km</v>
          </cell>
          <cell r="D339" t="str">
            <v>M</v>
          </cell>
          <cell r="E339">
            <v>0.61</v>
          </cell>
          <cell r="F339">
            <v>0.79</v>
          </cell>
        </row>
        <row r="340">
          <cell r="B340" t="str">
            <v>C0711</v>
          </cell>
          <cell r="C340" t="str">
            <v>CARGA, DESCARGA E TRANSP. DE TUBOS E CONEXÕES EM MBV DN 150mm ATÉ 15km</v>
          </cell>
          <cell r="D340" t="str">
            <v>M</v>
          </cell>
          <cell r="E340">
            <v>0.87</v>
          </cell>
          <cell r="F340">
            <v>1.1299999999999999</v>
          </cell>
        </row>
        <row r="341">
          <cell r="B341" t="str">
            <v>C0712</v>
          </cell>
          <cell r="C341" t="str">
            <v>CARGA, DESCARGA E TRANSP. DE TUBOS E CONEXÕES EM MBV DN 200mm ATÉ 15km</v>
          </cell>
          <cell r="D341" t="str">
            <v>M</v>
          </cell>
          <cell r="E341">
            <v>1.23</v>
          </cell>
          <cell r="F341">
            <v>1.6</v>
          </cell>
        </row>
        <row r="342">
          <cell r="B342" t="str">
            <v>C0713</v>
          </cell>
          <cell r="C342" t="str">
            <v>CARGA, DESCARGA E TRANSP. DE TUBOS E CONEXÕES EM MBV DN 250mm ATÉ 15km</v>
          </cell>
          <cell r="D342" t="str">
            <v>M</v>
          </cell>
          <cell r="E342">
            <v>2.16</v>
          </cell>
          <cell r="F342">
            <v>2.81</v>
          </cell>
        </row>
        <row r="343">
          <cell r="B343" t="str">
            <v>C0714</v>
          </cell>
          <cell r="C343" t="str">
            <v>CARGA, DESCARGA E TRANSP. DE TUBOS E CONEXÕES EM MBV DN 300mm ATÉ 15km</v>
          </cell>
          <cell r="D343" t="str">
            <v>M</v>
          </cell>
          <cell r="E343">
            <v>2.66</v>
          </cell>
          <cell r="F343">
            <v>3.46</v>
          </cell>
        </row>
        <row r="344">
          <cell r="B344" t="str">
            <v>C0715</v>
          </cell>
          <cell r="C344" t="str">
            <v>CARGA, DESCARGA E TRANSP. DE TUBOS E CONEXÕES EM MBV DN 350mm ATÉ 15km</v>
          </cell>
          <cell r="D344" t="str">
            <v>M</v>
          </cell>
          <cell r="E344">
            <v>4.34</v>
          </cell>
          <cell r="F344">
            <v>5.64</v>
          </cell>
        </row>
        <row r="345">
          <cell r="B345" t="str">
            <v>C0716</v>
          </cell>
          <cell r="C345" t="str">
            <v>CARGA, DESCARGA E TRANSP. DE TUBOS E CONEXÕES EM MBV DN 400mm ATÉ 15km</v>
          </cell>
          <cell r="D345" t="str">
            <v>M</v>
          </cell>
          <cell r="E345">
            <v>6.35</v>
          </cell>
          <cell r="F345">
            <v>8.26</v>
          </cell>
        </row>
        <row r="346">
          <cell r="B346" t="str">
            <v>C0703</v>
          </cell>
          <cell r="C346" t="str">
            <v>CARGA E DESCARGA DE TUBOS DE CONCRETO</v>
          </cell>
          <cell r="D346" t="str">
            <v>T</v>
          </cell>
          <cell r="E346">
            <v>30.43</v>
          </cell>
          <cell r="F346">
            <v>39.56</v>
          </cell>
        </row>
        <row r="347">
          <cell r="B347" t="str">
            <v>C0704</v>
          </cell>
          <cell r="C347" t="str">
            <v>CARGA E DESCARGA DE TUBOS E CONEXÕES EM AÇO</v>
          </cell>
          <cell r="D347" t="str">
            <v>T</v>
          </cell>
          <cell r="E347">
            <v>22.82</v>
          </cell>
          <cell r="F347">
            <v>29.67</v>
          </cell>
        </row>
        <row r="348">
          <cell r="B348" t="str">
            <v>C0705</v>
          </cell>
          <cell r="C348" t="str">
            <v>CARGA E DESCARGA DE TUBOS E CONEXÕES EM FoFo</v>
          </cell>
          <cell r="D348" t="str">
            <v>T</v>
          </cell>
          <cell r="E348">
            <v>26.62</v>
          </cell>
          <cell r="F348">
            <v>34.61</v>
          </cell>
        </row>
        <row r="349">
          <cell r="B349" t="str">
            <v>C0727</v>
          </cell>
          <cell r="C349" t="str">
            <v>CARGA, TRANSPORTE E DESCARGA DE TUBOS E PEÇAS EM PVC DN 50mm ATÉ 15km</v>
          </cell>
          <cell r="D349" t="str">
            <v>M</v>
          </cell>
          <cell r="E349">
            <v>0.13</v>
          </cell>
          <cell r="F349">
            <v>0.17</v>
          </cell>
        </row>
        <row r="350">
          <cell r="B350" t="str">
            <v>C0728</v>
          </cell>
          <cell r="C350" t="str">
            <v>CARGA, TRANSPORTE E DESCARGA DE TUBOS E PEÇAS EM PVC DN 75mm ATÉ 15km</v>
          </cell>
          <cell r="D350" t="str">
            <v>M</v>
          </cell>
          <cell r="E350">
            <v>0.25</v>
          </cell>
          <cell r="F350">
            <v>0.33</v>
          </cell>
        </row>
        <row r="351">
          <cell r="B351" t="str">
            <v>C0718</v>
          </cell>
          <cell r="C351" t="str">
            <v>CARGA, TRANSPORTE E DESCARGA DE TUBOS E PEÇAS EM PVC DN 100mm ATÉ 15km</v>
          </cell>
          <cell r="D351" t="str">
            <v>M</v>
          </cell>
          <cell r="E351">
            <v>0.27</v>
          </cell>
          <cell r="F351">
            <v>0.35</v>
          </cell>
        </row>
        <row r="352">
          <cell r="B352" t="str">
            <v>C0719</v>
          </cell>
          <cell r="C352" t="str">
            <v>CARGA, TRANSPORTE E DESCARGA DE TUBOS E PEÇAS EM PVC DN 150mm ATÉ 15km</v>
          </cell>
          <cell r="D352" t="str">
            <v>M</v>
          </cell>
          <cell r="E352">
            <v>0.42</v>
          </cell>
          <cell r="F352">
            <v>0.55000000000000004</v>
          </cell>
        </row>
        <row r="353">
          <cell r="B353" t="str">
            <v>C0720</v>
          </cell>
          <cell r="C353" t="str">
            <v>CARGA, TRANSPORTE E DESCARGA DE TUBOS E PEÇAS EM PVC DN 200mm ATÉ 15km</v>
          </cell>
          <cell r="D353" t="str">
            <v>M</v>
          </cell>
          <cell r="E353">
            <v>0.56000000000000005</v>
          </cell>
          <cell r="F353">
            <v>0.73</v>
          </cell>
        </row>
        <row r="354">
          <cell r="B354" t="str">
            <v>C0721</v>
          </cell>
          <cell r="C354" t="str">
            <v>CARGA, TRANSPORTE E DESCARGA DE TUBOS E PEÇAS EM PVC DN 250mm ATÉ 15km</v>
          </cell>
          <cell r="D354" t="str">
            <v>M</v>
          </cell>
          <cell r="E354">
            <v>0.7</v>
          </cell>
          <cell r="F354">
            <v>0.91</v>
          </cell>
        </row>
        <row r="355">
          <cell r="B355" t="str">
            <v>C0722</v>
          </cell>
          <cell r="C355" t="str">
            <v>CARGA, TRANSPORTE E DESCARGA DE TUBOS E PEÇAS EM PVC DN 300mm ATÉ 15km</v>
          </cell>
          <cell r="D355" t="str">
            <v>M</v>
          </cell>
          <cell r="E355">
            <v>0.83</v>
          </cell>
          <cell r="F355">
            <v>1.08</v>
          </cell>
        </row>
        <row r="356">
          <cell r="B356" t="str">
            <v>C0723</v>
          </cell>
          <cell r="C356" t="str">
            <v>CARGA, TRANSPORTE E DESCARGA DE TUBOS E PEÇAS EM PVC DN 350mm ATÉ 15km</v>
          </cell>
          <cell r="D356" t="str">
            <v>M</v>
          </cell>
          <cell r="E356">
            <v>0.98</v>
          </cell>
          <cell r="F356">
            <v>1.27</v>
          </cell>
        </row>
        <row r="357">
          <cell r="B357" t="str">
            <v>C0724</v>
          </cell>
          <cell r="C357" t="str">
            <v>CARGA, TRANSPORTE E DESCARGA DE TUBOS E PEÇAS EM PVC DN 400mm ATÉ 15km</v>
          </cell>
          <cell r="D357" t="str">
            <v>M</v>
          </cell>
          <cell r="E357">
            <v>1.1100000000000001</v>
          </cell>
          <cell r="F357">
            <v>1.44</v>
          </cell>
        </row>
        <row r="358">
          <cell r="B358" t="str">
            <v>C0725</v>
          </cell>
          <cell r="C358" t="str">
            <v>CARGA, TRANSPORTE E DESCARGA DE TUBOS E PEÇAS EM PVC DN 450mm ATÉ 15km</v>
          </cell>
          <cell r="D358" t="str">
            <v>M</v>
          </cell>
          <cell r="E358">
            <v>1.27</v>
          </cell>
          <cell r="F358">
            <v>1.65</v>
          </cell>
        </row>
        <row r="359">
          <cell r="B359" t="str">
            <v>C0726</v>
          </cell>
          <cell r="C359" t="str">
            <v>CARGA, TRANSPORTE E DESCARGA DE TUBOS E PEÇAS EM PVC DN 500mm ATÉ 15km</v>
          </cell>
          <cell r="D359" t="str">
            <v>M</v>
          </cell>
          <cell r="E359">
            <v>1.41</v>
          </cell>
          <cell r="F359">
            <v>1.83</v>
          </cell>
        </row>
        <row r="360">
          <cell r="B360" t="str">
            <v>C2980</v>
          </cell>
          <cell r="C360" t="str">
            <v>TRANSPORTE DE TUBOS E CONEXÕES DE FoFo, AÇO OU CONCRETO</v>
          </cell>
          <cell r="D360" t="str">
            <v>T</v>
          </cell>
          <cell r="E360">
            <v>17.010000000000002</v>
          </cell>
          <cell r="F360">
            <v>22.11</v>
          </cell>
        </row>
        <row r="361">
          <cell r="C361" t="str">
            <v>SERVIÇOS AUXILIARES</v>
          </cell>
          <cell r="F361">
            <v>0</v>
          </cell>
        </row>
        <row r="362">
          <cell r="C362" t="str">
            <v>SERVIÇOS PREPARATÓRIOS</v>
          </cell>
          <cell r="F362">
            <v>0</v>
          </cell>
        </row>
        <row r="363">
          <cell r="B363" t="str">
            <v>C3160</v>
          </cell>
          <cell r="C363" t="str">
            <v>DESMATAMENTO DE JAZIDA</v>
          </cell>
          <cell r="D363" t="str">
            <v>M2</v>
          </cell>
          <cell r="E363">
            <v>0.24</v>
          </cell>
          <cell r="F363">
            <v>0.31</v>
          </cell>
        </row>
        <row r="364">
          <cell r="B364" t="str">
            <v>C3161</v>
          </cell>
          <cell r="C364" t="str">
            <v>DESMATAMENTO DESTOCAMENTO DE ÁRVORE E LIMPEZA</v>
          </cell>
          <cell r="D364" t="str">
            <v>M2</v>
          </cell>
          <cell r="E364">
            <v>0.16</v>
          </cell>
          <cell r="F364">
            <v>0.21</v>
          </cell>
        </row>
        <row r="365">
          <cell r="B365" t="str">
            <v>C3211</v>
          </cell>
          <cell r="C365" t="str">
            <v>ESCAVAÇÃO E CARGA DE MATERIAL DE JAZIDA</v>
          </cell>
          <cell r="D365" t="str">
            <v>M3</v>
          </cell>
          <cell r="E365">
            <v>2.64</v>
          </cell>
          <cell r="F365">
            <v>3.43</v>
          </cell>
        </row>
        <row r="366">
          <cell r="B366" t="str">
            <v>C3218</v>
          </cell>
          <cell r="C366" t="str">
            <v>EXPURGO DE JAZIDA</v>
          </cell>
          <cell r="D366" t="str">
            <v>M3</v>
          </cell>
          <cell r="E366">
            <v>2.08</v>
          </cell>
          <cell r="F366">
            <v>2.7</v>
          </cell>
        </row>
        <row r="367">
          <cell r="B367" t="str">
            <v>C3319</v>
          </cell>
          <cell r="C367" t="str">
            <v>NIVELAMENTO DE FUNDO DE VALAS</v>
          </cell>
          <cell r="D367" t="str">
            <v>M2</v>
          </cell>
          <cell r="E367">
            <v>1.86</v>
          </cell>
          <cell r="F367">
            <v>2.42</v>
          </cell>
        </row>
        <row r="368">
          <cell r="B368" t="str">
            <v>C2990</v>
          </cell>
          <cell r="C368" t="str">
            <v>REGULARIZAÇÃO DE TALUDES</v>
          </cell>
          <cell r="D368" t="str">
            <v>M2</v>
          </cell>
          <cell r="E368">
            <v>0.14000000000000001</v>
          </cell>
          <cell r="F368">
            <v>0.18</v>
          </cell>
        </row>
        <row r="369">
          <cell r="C369" t="str">
            <v>SUSTENTAÇÕES DIVERSAS</v>
          </cell>
          <cell r="F369">
            <v>0</v>
          </cell>
        </row>
        <row r="370">
          <cell r="B370" t="str">
            <v>C0083</v>
          </cell>
          <cell r="C370" t="str">
            <v>ANDAIME METÁLICO DE ENCAIXE P/FACHADAS-LOCAÇÃO MENSAL</v>
          </cell>
          <cell r="D370" t="str">
            <v>M2</v>
          </cell>
          <cell r="E370">
            <v>4.9400000000000004</v>
          </cell>
          <cell r="F370">
            <v>6.42</v>
          </cell>
        </row>
        <row r="371">
          <cell r="B371" t="str">
            <v>C0084</v>
          </cell>
          <cell r="C371" t="str">
            <v>ANDAIME P/1 M3 DE CONCRETO ARMADO</v>
          </cell>
          <cell r="D371" t="str">
            <v>UN</v>
          </cell>
          <cell r="E371">
            <v>7.71</v>
          </cell>
          <cell r="F371">
            <v>10.02</v>
          </cell>
        </row>
        <row r="372">
          <cell r="B372" t="str">
            <v>C0086</v>
          </cell>
          <cell r="C372" t="str">
            <v>ANDAIME P/ALVENARIA DE 1/2 TIJOLO</v>
          </cell>
          <cell r="D372" t="str">
            <v>M2</v>
          </cell>
          <cell r="E372">
            <v>1.34</v>
          </cell>
          <cell r="F372">
            <v>1.74</v>
          </cell>
        </row>
        <row r="373">
          <cell r="B373" t="str">
            <v>C0085</v>
          </cell>
          <cell r="C373" t="str">
            <v>ANDAIME P/ALVENARIA DE 1 TIJOLO</v>
          </cell>
          <cell r="D373" t="str">
            <v>M2</v>
          </cell>
          <cell r="E373">
            <v>3.51</v>
          </cell>
          <cell r="F373">
            <v>4.5599999999999996</v>
          </cell>
        </row>
        <row r="374">
          <cell r="B374" t="str">
            <v>C0087</v>
          </cell>
          <cell r="C374" t="str">
            <v>ANDAIME P/REVESTIMENTO DE FORROS</v>
          </cell>
          <cell r="D374" t="str">
            <v>M2</v>
          </cell>
          <cell r="E374">
            <v>2.89</v>
          </cell>
          <cell r="F374">
            <v>3.76</v>
          </cell>
        </row>
        <row r="375">
          <cell r="B375" t="str">
            <v>C0088</v>
          </cell>
          <cell r="C375" t="str">
            <v>ANDAIME PRINCIPAL VERTICAL INCLUSIVE DEMOLIÇÃO</v>
          </cell>
          <cell r="D375" t="str">
            <v>M2</v>
          </cell>
          <cell r="E375">
            <v>18.63</v>
          </cell>
          <cell r="F375">
            <v>24.22</v>
          </cell>
        </row>
        <row r="376">
          <cell r="B376" t="str">
            <v>C3352</v>
          </cell>
          <cell r="C376" t="str">
            <v>ANDAIME SUSPENSO E PLATAFORMA DE MADEIRA</v>
          </cell>
          <cell r="D376" t="str">
            <v>M2</v>
          </cell>
          <cell r="E376">
            <v>10.66</v>
          </cell>
          <cell r="F376">
            <v>13.86</v>
          </cell>
        </row>
        <row r="377">
          <cell r="B377" t="str">
            <v>C0364</v>
          </cell>
          <cell r="C377" t="str">
            <v>BANDEJA SALVA-VIDAS C/TÁBUAS DE 1"x12" DE 2ª</v>
          </cell>
          <cell r="D377" t="str">
            <v>M</v>
          </cell>
          <cell r="E377">
            <v>125.13</v>
          </cell>
          <cell r="F377">
            <v>162.66999999999999</v>
          </cell>
        </row>
        <row r="378">
          <cell r="B378" t="str">
            <v>C3320</v>
          </cell>
          <cell r="C378" t="str">
            <v>CIMBRAMENTO DE MADEIRA</v>
          </cell>
          <cell r="D378" t="str">
            <v>M3</v>
          </cell>
          <cell r="E378">
            <v>15.49</v>
          </cell>
          <cell r="F378">
            <v>20.14</v>
          </cell>
        </row>
        <row r="379">
          <cell r="B379" t="str">
            <v>C4172</v>
          </cell>
          <cell r="C379" t="str">
            <v>CIMBRAMENTO METÁLICO ESPECIAL</v>
          </cell>
          <cell r="D379" t="str">
            <v>M3</v>
          </cell>
          <cell r="E379">
            <v>31.93</v>
          </cell>
          <cell r="F379">
            <v>41.51</v>
          </cell>
        </row>
        <row r="380">
          <cell r="B380" t="str">
            <v>C1236</v>
          </cell>
          <cell r="C380" t="str">
            <v>ENCAIXOTAMENTO DE EDIFICAÇÕES</v>
          </cell>
          <cell r="D380" t="str">
            <v>M2</v>
          </cell>
          <cell r="E380">
            <v>35.69</v>
          </cell>
          <cell r="F380">
            <v>46.4</v>
          </cell>
        </row>
        <row r="381">
          <cell r="B381" t="str">
            <v>C1246</v>
          </cell>
          <cell r="C381" t="str">
            <v>ENTELAMENTO DE EDIFICAÇÕES C/PASSARELA DE TÁBUAS DE 1"x12" DE 2º</v>
          </cell>
          <cell r="D381" t="str">
            <v>M2</v>
          </cell>
          <cell r="E381">
            <v>98.06</v>
          </cell>
          <cell r="F381">
            <v>127.48</v>
          </cell>
        </row>
        <row r="382">
          <cell r="B382" t="str">
            <v>C2804</v>
          </cell>
          <cell r="C382" t="str">
            <v>ESCORAMENTO DE ÁRVORES</v>
          </cell>
          <cell r="D382" t="str">
            <v>UN</v>
          </cell>
          <cell r="E382">
            <v>45.69</v>
          </cell>
          <cell r="F382">
            <v>59.4</v>
          </cell>
        </row>
        <row r="383">
          <cell r="B383" t="str">
            <v>C2803</v>
          </cell>
          <cell r="C383" t="str">
            <v>ESCORAMENTO DE POSTES</v>
          </cell>
          <cell r="D383" t="str">
            <v>UN</v>
          </cell>
          <cell r="E383">
            <v>271.95</v>
          </cell>
          <cell r="F383">
            <v>353.54</v>
          </cell>
        </row>
        <row r="384">
          <cell r="B384" t="str">
            <v>C3351</v>
          </cell>
          <cell r="C384" t="str">
            <v>ESCORAMENTO P/ OBRAS D'ARTES CORRENTES</v>
          </cell>
          <cell r="D384" t="str">
            <v>M3</v>
          </cell>
          <cell r="E384">
            <v>27.94</v>
          </cell>
          <cell r="F384">
            <v>36.32</v>
          </cell>
        </row>
        <row r="385">
          <cell r="B385" t="str">
            <v>C3081</v>
          </cell>
          <cell r="C385" t="str">
            <v>ESCORAMENTO TUBULAR TIPO CONVENCIONAL</v>
          </cell>
          <cell r="D385" t="str">
            <v>M3</v>
          </cell>
          <cell r="E385">
            <v>17.190000000000001</v>
          </cell>
          <cell r="F385">
            <v>22.35</v>
          </cell>
        </row>
        <row r="386">
          <cell r="B386" t="str">
            <v>C1274</v>
          </cell>
          <cell r="C386" t="str">
            <v>ESCORAMENTO DE PROTEÇÃO EM EDIFICAÇÕES VIZINHAS</v>
          </cell>
          <cell r="D386" t="str">
            <v>M2</v>
          </cell>
          <cell r="E386">
            <v>55.48</v>
          </cell>
          <cell r="F386">
            <v>72.12</v>
          </cell>
        </row>
        <row r="387">
          <cell r="B387" t="str">
            <v>C4166</v>
          </cell>
          <cell r="C387" t="str">
            <v>ESTRUTURA DE SUSTENTAÇÃO EM VIGAS TRELIÇADAS E TABLADO DE MADEIRA</v>
          </cell>
          <cell r="D387" t="str">
            <v>M2</v>
          </cell>
          <cell r="E387">
            <v>85.89</v>
          </cell>
          <cell r="F387">
            <v>111.66</v>
          </cell>
        </row>
        <row r="388">
          <cell r="B388" t="str">
            <v>C3466</v>
          </cell>
          <cell r="C388" t="str">
            <v>EXECUÇÃO DE ESTRUTURA METÁLICA P/ IÇAMENTO D0 RESERVATÓRIO</v>
          </cell>
          <cell r="D388" t="str">
            <v>KG</v>
          </cell>
          <cell r="E388">
            <v>6.39</v>
          </cell>
          <cell r="F388">
            <v>8.31</v>
          </cell>
        </row>
        <row r="389">
          <cell r="B389" t="str">
            <v>C4125</v>
          </cell>
          <cell r="C389" t="str">
            <v>LOCAÇÃO MENSAL DE ANDAIME METÁLICO</v>
          </cell>
          <cell r="D389" t="str">
            <v>M3</v>
          </cell>
          <cell r="E389">
            <v>2.76</v>
          </cell>
          <cell r="F389">
            <v>3.59</v>
          </cell>
        </row>
        <row r="390">
          <cell r="B390" t="str">
            <v>C3470</v>
          </cell>
          <cell r="C390" t="str">
            <v>LOCAÇÃO MENSAL DE CIMBRAMENTO METÁLICO</v>
          </cell>
          <cell r="D390" t="str">
            <v>M3</v>
          </cell>
          <cell r="E390">
            <v>10.87</v>
          </cell>
          <cell r="F390">
            <v>14.13</v>
          </cell>
        </row>
        <row r="391">
          <cell r="B391" t="str">
            <v>C1271</v>
          </cell>
          <cell r="C391" t="str">
            <v>LOCAÇÃO MENSAL DE ESCORA METÁLICA P/VIGAS/LAJES</v>
          </cell>
          <cell r="D391" t="str">
            <v>M2</v>
          </cell>
          <cell r="E391">
            <v>7.56</v>
          </cell>
          <cell r="F391">
            <v>9.83</v>
          </cell>
        </row>
        <row r="392">
          <cell r="B392" t="str">
            <v>C4129</v>
          </cell>
          <cell r="C392" t="str">
            <v>LOCAÇÃO MENSAL DE ESCORAMENTO TUBULAR</v>
          </cell>
          <cell r="D392" t="str">
            <v>M3</v>
          </cell>
          <cell r="E392">
            <v>5.99</v>
          </cell>
          <cell r="F392">
            <v>7.79</v>
          </cell>
        </row>
        <row r="393">
          <cell r="B393" t="str">
            <v>C3469</v>
          </cell>
          <cell r="C393" t="str">
            <v>LOCAÇÃO MENSAL DE MACACOS HIDRAÚLICOS DE 50 T</v>
          </cell>
          <cell r="D393" t="str">
            <v>M3</v>
          </cell>
          <cell r="E393">
            <v>633.41</v>
          </cell>
          <cell r="F393">
            <v>823.43</v>
          </cell>
        </row>
        <row r="394">
          <cell r="B394" t="str">
            <v>C3468</v>
          </cell>
          <cell r="C394" t="str">
            <v>MONTAGEM E DESMONTAGEM DE ESTRUTURA METÁLICA P/ IÇAMENTO</v>
          </cell>
          <cell r="D394" t="str">
            <v>KG</v>
          </cell>
          <cell r="E394">
            <v>2.3199999999999998</v>
          </cell>
          <cell r="F394">
            <v>3.02</v>
          </cell>
        </row>
        <row r="395">
          <cell r="B395" t="str">
            <v>C2154</v>
          </cell>
          <cell r="C395" t="str">
            <v>REFORMA DE ANDAIME EXTERNO ATÉ 3 ANDARES</v>
          </cell>
          <cell r="D395" t="str">
            <v>M2</v>
          </cell>
          <cell r="E395">
            <v>1.71</v>
          </cell>
          <cell r="F395">
            <v>2.2200000000000002</v>
          </cell>
        </row>
        <row r="396">
          <cell r="B396" t="str">
            <v>C2155</v>
          </cell>
          <cell r="C396" t="str">
            <v>REFORMA DE ANDAIME EXTERNO MAIOR QUE 3 ANDARES</v>
          </cell>
          <cell r="D396" t="str">
            <v>M2</v>
          </cell>
          <cell r="E396">
            <v>3.2</v>
          </cell>
          <cell r="F396">
            <v>4.16</v>
          </cell>
        </row>
        <row r="397">
          <cell r="B397" t="str">
            <v>C2967</v>
          </cell>
          <cell r="C397" t="str">
            <v>SUSTENTAÇÃO DE TUBULAÇÕES EXISTENTES - MADEIRA</v>
          </cell>
          <cell r="D397" t="str">
            <v>M3</v>
          </cell>
          <cell r="E397">
            <v>722.35</v>
          </cell>
          <cell r="F397">
            <v>939.06</v>
          </cell>
        </row>
        <row r="398">
          <cell r="B398" t="str">
            <v>C2968</v>
          </cell>
          <cell r="C398" t="str">
            <v>SUSTENTAÇÃO DE TUBULAÇÕES EXISTENTES - METÁLICA</v>
          </cell>
          <cell r="D398" t="str">
            <v>KG</v>
          </cell>
          <cell r="E398">
            <v>0.59</v>
          </cell>
          <cell r="F398">
            <v>0.77</v>
          </cell>
        </row>
        <row r="399">
          <cell r="C399" t="str">
            <v>ESCORAMENTO DE MADEIRA EM VALAS E CAVAS</v>
          </cell>
          <cell r="F399">
            <v>0</v>
          </cell>
        </row>
        <row r="400">
          <cell r="B400" t="str">
            <v>C1272</v>
          </cell>
          <cell r="C400" t="str">
            <v>ESCORAMENTO COMUM DE VALAS TIPO CONTÍNUO C/PRANCHAS PEROBA</v>
          </cell>
          <cell r="D400" t="str">
            <v>M2</v>
          </cell>
          <cell r="E400">
            <v>32.61</v>
          </cell>
          <cell r="F400">
            <v>42.39</v>
          </cell>
        </row>
        <row r="401">
          <cell r="B401" t="str">
            <v>C2798</v>
          </cell>
          <cell r="C401" t="str">
            <v>ESCORAMENTO CONTÍNUO COM CHAPA COMPENSADA DE 12mm</v>
          </cell>
          <cell r="D401" t="str">
            <v>M2</v>
          </cell>
          <cell r="E401">
            <v>6.82</v>
          </cell>
          <cell r="F401">
            <v>8.8699999999999992</v>
          </cell>
        </row>
        <row r="402">
          <cell r="B402" t="str">
            <v>C1273</v>
          </cell>
          <cell r="C402" t="str">
            <v>ESCORAMENTO CONTÍNUO P/GALERIA MOLDADA</v>
          </cell>
          <cell r="D402" t="str">
            <v>M2</v>
          </cell>
          <cell r="E402">
            <v>27.13</v>
          </cell>
          <cell r="F402">
            <v>35.270000000000003</v>
          </cell>
        </row>
        <row r="403">
          <cell r="B403" t="str">
            <v>C2805</v>
          </cell>
          <cell r="C403" t="str">
            <v>ESCORAMENTO DESCONTÍNUO COM PRANCHAS DE MADEIRA</v>
          </cell>
          <cell r="D403" t="str">
            <v>M2</v>
          </cell>
          <cell r="E403">
            <v>10.36</v>
          </cell>
          <cell r="F403">
            <v>13.47</v>
          </cell>
        </row>
        <row r="404">
          <cell r="C404" t="str">
            <v>ESCORAMENTO METÁLICO EM VALAS,CAVAS OU POÇOS</v>
          </cell>
          <cell r="F404">
            <v>0</v>
          </cell>
        </row>
        <row r="405">
          <cell r="B405" t="str">
            <v>C2799</v>
          </cell>
          <cell r="C405" t="str">
            <v>ESCORAMENTO CONTÍNUO DE VALAS C/PRANCHAS METÁLICAS DE 2.00M</v>
          </cell>
          <cell r="D405" t="str">
            <v>M2</v>
          </cell>
          <cell r="E405">
            <v>13.33</v>
          </cell>
          <cell r="F405">
            <v>17.329999999999998</v>
          </cell>
        </row>
        <row r="406">
          <cell r="B406" t="str">
            <v>C2800</v>
          </cell>
          <cell r="C406" t="str">
            <v>ESCORAMENTO CONTÍNUO DE VALAS C/PRANCHAS METÁLICAS DE 3.00M</v>
          </cell>
          <cell r="D406" t="str">
            <v>M2</v>
          </cell>
          <cell r="E406">
            <v>19.05</v>
          </cell>
          <cell r="F406">
            <v>24.77</v>
          </cell>
        </row>
        <row r="407">
          <cell r="B407" t="str">
            <v>C2801</v>
          </cell>
          <cell r="C407" t="str">
            <v>ESCORAMENTO CONTÍNUO DE VALAS C/PRANCHAS METÁLICAS DE 4.00M</v>
          </cell>
          <cell r="D407" t="str">
            <v>M2</v>
          </cell>
          <cell r="E407">
            <v>21.2</v>
          </cell>
          <cell r="F407">
            <v>27.56</v>
          </cell>
        </row>
        <row r="408">
          <cell r="B408" t="str">
            <v>C2802</v>
          </cell>
          <cell r="C408" t="str">
            <v>ESCORAMENTO CONTÍNUO DE VALAS C/PRANCHAS METÁLICAS DE 6.00M</v>
          </cell>
          <cell r="D408" t="str">
            <v>M2</v>
          </cell>
          <cell r="E408">
            <v>27.36</v>
          </cell>
          <cell r="F408">
            <v>35.57</v>
          </cell>
        </row>
        <row r="409">
          <cell r="C409" t="str">
            <v>INSTALAÇÃO DE GUINCHO</v>
          </cell>
          <cell r="F409">
            <v>0</v>
          </cell>
        </row>
        <row r="410">
          <cell r="B410" t="str">
            <v>C1355</v>
          </cell>
          <cell r="C410" t="str">
            <v>EXECUÇÃO DE BASE DA CAÇAMBA E INSTALAÇÃO DO GUINCHO</v>
          </cell>
          <cell r="D410" t="str">
            <v>UN</v>
          </cell>
          <cell r="E410">
            <v>1320.05</v>
          </cell>
          <cell r="F410">
            <v>1716.07</v>
          </cell>
        </row>
        <row r="411">
          <cell r="B411" t="str">
            <v>C2508</v>
          </cell>
          <cell r="C411" t="str">
            <v>TORRE PARA GUINCHO</v>
          </cell>
          <cell r="D411" t="str">
            <v>M</v>
          </cell>
          <cell r="E411">
            <v>119.59</v>
          </cell>
          <cell r="F411">
            <v>155.47</v>
          </cell>
        </row>
        <row r="412">
          <cell r="C412" t="str">
            <v>PRODUÇÃO DE MATERIAIS</v>
          </cell>
          <cell r="F412">
            <v>0</v>
          </cell>
        </row>
        <row r="413">
          <cell r="B413" t="str">
            <v>C3129</v>
          </cell>
          <cell r="C413" t="str">
            <v>AREIA DE CAMPO - EXTRAÇÃO</v>
          </cell>
          <cell r="D413" t="str">
            <v>M3</v>
          </cell>
          <cell r="E413">
            <v>2.52</v>
          </cell>
          <cell r="F413">
            <v>3.28</v>
          </cell>
        </row>
        <row r="414">
          <cell r="B414" t="str">
            <v>C3130</v>
          </cell>
          <cell r="C414" t="str">
            <v>AREIA DE RIO - EXTRAÇÃO</v>
          </cell>
          <cell r="D414" t="str">
            <v>M3</v>
          </cell>
          <cell r="E414">
            <v>4.8</v>
          </cell>
          <cell r="F414">
            <v>6.24</v>
          </cell>
        </row>
        <row r="415">
          <cell r="B415" t="str">
            <v>C3139</v>
          </cell>
          <cell r="C415" t="str">
            <v>BRITA PRODUZIDA PARA BASES</v>
          </cell>
          <cell r="D415" t="str">
            <v>M3</v>
          </cell>
          <cell r="E415">
            <v>36.35</v>
          </cell>
          <cell r="F415">
            <v>47.26</v>
          </cell>
        </row>
        <row r="416">
          <cell r="B416" t="str">
            <v>C3252</v>
          </cell>
          <cell r="C416" t="str">
            <v>BRITA PRODUZIDA PARA REVESTIMENTOS BETUMINOSOS</v>
          </cell>
          <cell r="D416" t="str">
            <v>M3</v>
          </cell>
          <cell r="E416">
            <v>43.31</v>
          </cell>
          <cell r="F416">
            <v>56.3</v>
          </cell>
        </row>
        <row r="417">
          <cell r="B417" t="str">
            <v>C3253</v>
          </cell>
          <cell r="C417" t="str">
            <v>BRITA PRODUZIDA PARA USOS DIVERSOS</v>
          </cell>
          <cell r="D417" t="str">
            <v>M3</v>
          </cell>
          <cell r="E417">
            <v>39.65</v>
          </cell>
          <cell r="F417">
            <v>51.55</v>
          </cell>
        </row>
        <row r="418">
          <cell r="B418" t="str">
            <v>C3227</v>
          </cell>
          <cell r="C418" t="str">
            <v>PEDRA DE MÃO/POLIÉDRICA</v>
          </cell>
          <cell r="D418" t="str">
            <v>M3</v>
          </cell>
          <cell r="E418">
            <v>16.29</v>
          </cell>
          <cell r="F418">
            <v>21.18</v>
          </cell>
        </row>
        <row r="419">
          <cell r="B419" t="str">
            <v>C3235</v>
          </cell>
          <cell r="C419" t="str">
            <v>ROCHA PARA BRITAGEM</v>
          </cell>
          <cell r="D419" t="str">
            <v>M3</v>
          </cell>
          <cell r="E419">
            <v>16.29</v>
          </cell>
          <cell r="F419">
            <v>21.18</v>
          </cell>
        </row>
        <row r="420">
          <cell r="C420" t="str">
            <v>LASTROS</v>
          </cell>
          <cell r="F420">
            <v>0</v>
          </cell>
        </row>
        <row r="421">
          <cell r="B421" t="str">
            <v>C2860</v>
          </cell>
          <cell r="C421" t="str">
            <v>LASTRO DE AREIA ADQUIRIDA</v>
          </cell>
          <cell r="D421" t="str">
            <v>M3</v>
          </cell>
          <cell r="E421">
            <v>40.549999999999997</v>
          </cell>
          <cell r="F421">
            <v>52.72</v>
          </cell>
        </row>
        <row r="422">
          <cell r="B422" t="str">
            <v>C2861</v>
          </cell>
          <cell r="C422" t="str">
            <v>LASTRO DE AREIA EXTRAIDA (S/ TRANSPORTE)</v>
          </cell>
          <cell r="D422" t="str">
            <v>M3</v>
          </cell>
          <cell r="E422">
            <v>8.9600000000000009</v>
          </cell>
          <cell r="F422">
            <v>11.65</v>
          </cell>
        </row>
        <row r="423">
          <cell r="B423" t="str">
            <v>C2862</v>
          </cell>
          <cell r="C423" t="str">
            <v>LASTRO DE BRITA</v>
          </cell>
          <cell r="D423" t="str">
            <v>M3</v>
          </cell>
          <cell r="E423">
            <v>59.92</v>
          </cell>
          <cell r="F423">
            <v>77.900000000000006</v>
          </cell>
        </row>
        <row r="424">
          <cell r="B424" t="str">
            <v>C1605</v>
          </cell>
          <cell r="C424" t="str">
            <v>LASTRO DE BRITA APILOADO MANUALMENTE</v>
          </cell>
          <cell r="D424" t="str">
            <v>M3</v>
          </cell>
          <cell r="E424">
            <v>64.45</v>
          </cell>
          <cell r="F424">
            <v>83.79</v>
          </cell>
        </row>
        <row r="425">
          <cell r="B425" t="str">
            <v>C1606</v>
          </cell>
          <cell r="C425" t="str">
            <v>LASTRO DE BRITA ESP.= 10CM, P/CAIXA DE PASSAGEM EM ALVENARIA</v>
          </cell>
          <cell r="D425" t="str">
            <v>M3</v>
          </cell>
          <cell r="E425">
            <v>57.46</v>
          </cell>
          <cell r="F425">
            <v>74.7</v>
          </cell>
        </row>
        <row r="426">
          <cell r="B426" t="str">
            <v>C1607</v>
          </cell>
          <cell r="C426" t="str">
            <v>LASTRO DE CONCRETO IMPERMEABILIZADO E=6CM</v>
          </cell>
          <cell r="D426" t="str">
            <v>M2</v>
          </cell>
          <cell r="E426">
            <v>25.48</v>
          </cell>
          <cell r="F426">
            <v>33.119999999999997</v>
          </cell>
        </row>
        <row r="427">
          <cell r="B427" t="str">
            <v>C1608</v>
          </cell>
          <cell r="C427" t="str">
            <v>LASTRO DE CONCRETO IMPERMEABILIZADO E=8CM</v>
          </cell>
          <cell r="D427" t="str">
            <v>M2</v>
          </cell>
          <cell r="E427">
            <v>36.01</v>
          </cell>
          <cell r="F427">
            <v>46.81</v>
          </cell>
        </row>
        <row r="428">
          <cell r="B428" t="str">
            <v>C1609</v>
          </cell>
          <cell r="C428" t="str">
            <v>LASTRO DE CONCRETO INCLUINDO PREPARO E LANÇAMENTO</v>
          </cell>
          <cell r="D428" t="str">
            <v>M3</v>
          </cell>
          <cell r="E428">
            <v>236.85</v>
          </cell>
          <cell r="F428">
            <v>307.91000000000003</v>
          </cell>
        </row>
        <row r="429">
          <cell r="B429" t="str">
            <v>C1611</v>
          </cell>
          <cell r="C429" t="str">
            <v>LASTRO DE CONCRETO REGULARIZADO ESP.= 5CM</v>
          </cell>
          <cell r="D429" t="str">
            <v>M2</v>
          </cell>
          <cell r="E429">
            <v>15.93</v>
          </cell>
          <cell r="F429">
            <v>20.71</v>
          </cell>
        </row>
        <row r="430">
          <cell r="B430" t="str">
            <v>C2863</v>
          </cell>
          <cell r="C430" t="str">
            <v>LASTRO DE PEDRA DE MÃO</v>
          </cell>
          <cell r="D430" t="str">
            <v>M3</v>
          </cell>
          <cell r="E430">
            <v>44.15</v>
          </cell>
          <cell r="F430">
            <v>57.4</v>
          </cell>
        </row>
        <row r="431">
          <cell r="B431" t="str">
            <v>C2864</v>
          </cell>
          <cell r="C431" t="str">
            <v>LASTRO DE PÓ DE PEDRA</v>
          </cell>
          <cell r="D431" t="str">
            <v>M3</v>
          </cell>
          <cell r="E431">
            <v>27.9</v>
          </cell>
          <cell r="F431">
            <v>36.270000000000003</v>
          </cell>
        </row>
        <row r="432">
          <cell r="C432" t="str">
            <v>SERVIÇOS DE USINAGEM</v>
          </cell>
          <cell r="F432">
            <v>0</v>
          </cell>
        </row>
        <row r="433">
          <cell r="B433" t="str">
            <v>C3315</v>
          </cell>
          <cell r="C433" t="str">
            <v>USINAGEM DE MISTURAS BETUMINOSAS A FRIO</v>
          </cell>
          <cell r="D433" t="str">
            <v>M3</v>
          </cell>
          <cell r="E433">
            <v>8.76</v>
          </cell>
          <cell r="F433">
            <v>11.39</v>
          </cell>
        </row>
        <row r="434">
          <cell r="B434" t="str">
            <v>C3316</v>
          </cell>
          <cell r="C434" t="str">
            <v>USINAGEM DE MISTURAS BETUMINOSAS A QUENTE</v>
          </cell>
          <cell r="D434" t="str">
            <v>M3</v>
          </cell>
          <cell r="E434">
            <v>37.119999999999997</v>
          </cell>
          <cell r="F434">
            <v>48.26</v>
          </cell>
        </row>
        <row r="435">
          <cell r="B435" t="str">
            <v>C3244</v>
          </cell>
          <cell r="C435" t="str">
            <v>USINAGEM DE MISTURAS DE AGREGADOS</v>
          </cell>
          <cell r="D435" t="str">
            <v>M3</v>
          </cell>
          <cell r="E435">
            <v>7.7</v>
          </cell>
          <cell r="F435">
            <v>10.01</v>
          </cell>
        </row>
        <row r="436">
          <cell r="C436" t="str">
            <v>TRANSPORTE COM ELEVADOR</v>
          </cell>
          <cell r="F436">
            <v>0</v>
          </cell>
        </row>
        <row r="437">
          <cell r="B437" t="str">
            <v>C2540</v>
          </cell>
          <cell r="C437" t="str">
            <v>TRANSPORTE VERTICAL DE MATERIAIS A GRANEL P/ A 2a. LAJE</v>
          </cell>
          <cell r="D437" t="str">
            <v>M3</v>
          </cell>
          <cell r="E437">
            <v>6.16</v>
          </cell>
          <cell r="F437">
            <v>8.01</v>
          </cell>
        </row>
        <row r="438">
          <cell r="B438" t="str">
            <v>C2541</v>
          </cell>
          <cell r="C438" t="str">
            <v>TRANSPORTE VERTICAL DE MATERIAIS A GRANEL P/ A 5a. LAJE</v>
          </cell>
          <cell r="D438" t="str">
            <v>M3</v>
          </cell>
          <cell r="E438">
            <v>6.51</v>
          </cell>
          <cell r="F438">
            <v>8.4600000000000009</v>
          </cell>
        </row>
        <row r="439">
          <cell r="C439" t="str">
            <v>TRANSPORTE COM GUINDASTE</v>
          </cell>
          <cell r="F439">
            <v>0</v>
          </cell>
        </row>
        <row r="440">
          <cell r="B440" t="str">
            <v>C2525</v>
          </cell>
          <cell r="C440" t="str">
            <v>TRANSPORTE C/GUINDASTE DE TORRE CAP. 1200KG</v>
          </cell>
          <cell r="D440" t="str">
            <v>CICLO</v>
          </cell>
          <cell r="E440">
            <v>5.33</v>
          </cell>
          <cell r="F440">
            <v>6.93</v>
          </cell>
        </row>
        <row r="441">
          <cell r="B441" t="str">
            <v>C2526</v>
          </cell>
          <cell r="C441" t="str">
            <v>TRANSPORTE C/GUINDASTE ESTACIONÁRIO CAP. 1100KG</v>
          </cell>
          <cell r="D441" t="str">
            <v>CICLO</v>
          </cell>
          <cell r="E441">
            <v>4.58</v>
          </cell>
          <cell r="F441">
            <v>5.95</v>
          </cell>
        </row>
        <row r="442">
          <cell r="B442" t="str">
            <v>C2528</v>
          </cell>
          <cell r="C442" t="str">
            <v>TRANSPORTE C/GUINDASTE SOBRE TRILHO CAP. 1100KG</v>
          </cell>
          <cell r="D442" t="str">
            <v>CICLO</v>
          </cell>
          <cell r="E442">
            <v>9.41</v>
          </cell>
          <cell r="F442">
            <v>12.23</v>
          </cell>
        </row>
        <row r="443">
          <cell r="B443" t="str">
            <v>C2527</v>
          </cell>
          <cell r="C443" t="str">
            <v>TRANSPORTE C/GUINDASTE SOBRE TRILHO CAP. 1200KG</v>
          </cell>
          <cell r="D443" t="str">
            <v>CICLO</v>
          </cell>
          <cell r="E443">
            <v>20.7</v>
          </cell>
          <cell r="F443">
            <v>26.91</v>
          </cell>
        </row>
        <row r="444">
          <cell r="C444" t="str">
            <v>OBRAS DE DRENAGEM</v>
          </cell>
          <cell r="F444">
            <v>0</v>
          </cell>
        </row>
        <row r="445">
          <cell r="C445" t="str">
            <v>ESGOTAMENTO DE ÁREAS E VALAS</v>
          </cell>
          <cell r="F445">
            <v>0</v>
          </cell>
        </row>
        <row r="446">
          <cell r="B446" t="str">
            <v>C1278</v>
          </cell>
          <cell r="C446" t="str">
            <v>ESGOTAMENTO C/BOMBA ELÉTRICA DE IMERSÃO 1KW ATÉ 8M</v>
          </cell>
          <cell r="D446" t="str">
            <v>M3</v>
          </cell>
          <cell r="E446">
            <v>0.04</v>
          </cell>
          <cell r="F446">
            <v>0.05</v>
          </cell>
        </row>
        <row r="447">
          <cell r="B447" t="str">
            <v>C1277</v>
          </cell>
          <cell r="C447" t="str">
            <v>ESGOTAMENTO C/BOMBA ELÉTRICA DE IMERSÃO 2.7KW ATÉ 8M</v>
          </cell>
          <cell r="D447" t="str">
            <v>M3</v>
          </cell>
          <cell r="E447">
            <v>0.05</v>
          </cell>
          <cell r="F447">
            <v>7.0000000000000007E-2</v>
          </cell>
        </row>
        <row r="448">
          <cell r="B448" t="str">
            <v>C2806</v>
          </cell>
          <cell r="C448" t="str">
            <v>ESGOTAMENTO COM CONJUNTO MOTO-BOMBA DE 20m3/h, H=6m.c.a</v>
          </cell>
          <cell r="D448" t="str">
            <v>H</v>
          </cell>
          <cell r="E448">
            <v>3.79</v>
          </cell>
          <cell r="F448">
            <v>4.93</v>
          </cell>
        </row>
        <row r="449">
          <cell r="B449" t="str">
            <v>C2807</v>
          </cell>
          <cell r="C449" t="str">
            <v>ESGOTAMENTO COM CUNJUNTO MOTO-BOMBA DE 20m3/h, H=10m.c.a</v>
          </cell>
          <cell r="D449" t="str">
            <v>H</v>
          </cell>
          <cell r="E449">
            <v>3.79</v>
          </cell>
          <cell r="F449">
            <v>4.93</v>
          </cell>
        </row>
        <row r="450">
          <cell r="C450" t="str">
            <v>REBAIXAMENTO DO LENÇOL FREÁTICO</v>
          </cell>
          <cell r="F450">
            <v>0</v>
          </cell>
        </row>
        <row r="451">
          <cell r="B451" t="str">
            <v>C2924</v>
          </cell>
          <cell r="C451" t="str">
            <v>REBAIXAMENTO DE LENÇOL FREÁTICO EM ÁREAS</v>
          </cell>
          <cell r="D451" t="str">
            <v>PTxDIA</v>
          </cell>
          <cell r="E451">
            <v>10.71</v>
          </cell>
          <cell r="F451">
            <v>13.92</v>
          </cell>
        </row>
        <row r="452">
          <cell r="B452" t="str">
            <v>C2922</v>
          </cell>
          <cell r="C452" t="str">
            <v>REBAIXAMENTO DE LENÇOL FREÁTICO EM ÁREAS (POÇOS DE VISITA)</v>
          </cell>
          <cell r="D452" t="str">
            <v>PTxDIA</v>
          </cell>
          <cell r="E452">
            <v>20.12</v>
          </cell>
          <cell r="F452">
            <v>26.16</v>
          </cell>
        </row>
        <row r="453">
          <cell r="B453" t="str">
            <v>C2923</v>
          </cell>
          <cell r="C453" t="str">
            <v>REBAIXAMENTO DE LENÇOL FREÁTICO EM VALAS</v>
          </cell>
          <cell r="D453" t="str">
            <v>M</v>
          </cell>
          <cell r="E453">
            <v>19.829999999999998</v>
          </cell>
          <cell r="F453">
            <v>25.78</v>
          </cell>
        </row>
        <row r="454">
          <cell r="C454" t="str">
            <v>OBRAS D' ARTE CORRENTE</v>
          </cell>
          <cell r="F454">
            <v>0</v>
          </cell>
        </row>
        <row r="455">
          <cell r="B455" t="str">
            <v>C0109</v>
          </cell>
          <cell r="C455" t="str">
            <v>AQUISIÇÃO, ASSENT. E REJUNT. DE TUBO DE CONCRETO SIMPLES D=30cm</v>
          </cell>
          <cell r="D455" t="str">
            <v>M</v>
          </cell>
          <cell r="E455">
            <v>44.55</v>
          </cell>
          <cell r="F455">
            <v>57.92</v>
          </cell>
        </row>
        <row r="456">
          <cell r="B456" t="str">
            <v>C0110</v>
          </cell>
          <cell r="C456" t="str">
            <v>AQUISIÇÃO, ASSENT. E REJUNT. DE TUBO DE CONCRETO SIMPLES D=40cm</v>
          </cell>
          <cell r="D456" t="str">
            <v>M</v>
          </cell>
          <cell r="E456">
            <v>57.35</v>
          </cell>
          <cell r="F456">
            <v>74.56</v>
          </cell>
        </row>
        <row r="457">
          <cell r="B457" t="str">
            <v>C0105</v>
          </cell>
          <cell r="C457" t="str">
            <v>AQUISIÇÃO, ASSENT. E REJUNT. DE TUBO DE CONCRETO ARMADO D= 60cm</v>
          </cell>
          <cell r="D457" t="str">
            <v>M</v>
          </cell>
          <cell r="E457">
            <v>99.34</v>
          </cell>
          <cell r="F457">
            <v>129.13999999999999</v>
          </cell>
        </row>
        <row r="458">
          <cell r="B458" t="str">
            <v>C0108</v>
          </cell>
          <cell r="C458" t="str">
            <v>AQUISIÇÃO, ASSENT. E REJUNT. DE TUBO DE CONCRETO ARMADO D=80cm</v>
          </cell>
          <cell r="D458" t="str">
            <v>M</v>
          </cell>
          <cell r="E458">
            <v>161.24</v>
          </cell>
          <cell r="F458">
            <v>209.61</v>
          </cell>
        </row>
        <row r="459">
          <cell r="B459" t="str">
            <v>C0104</v>
          </cell>
          <cell r="C459" t="str">
            <v>AQUISIÇÃO, ASSENT. E REJUNT. DE TUBO DE CONCRETO ARMADO D= 100cm</v>
          </cell>
          <cell r="D459" t="str">
            <v>M</v>
          </cell>
          <cell r="E459">
            <v>229.35</v>
          </cell>
          <cell r="F459">
            <v>298.16000000000003</v>
          </cell>
        </row>
        <row r="460">
          <cell r="B460" t="str">
            <v>C4325</v>
          </cell>
          <cell r="C460" t="str">
            <v>AQUISIÇÃO, ASSENT. E REJUNT. DE TUBO DE CONCRETO ARMADO D=100 cm, SOBRE BERÇO DE CONCRETO MOLDADO "IN LOCO", FCK &gt; 10MPa</v>
          </cell>
          <cell r="D460" t="str">
            <v>M</v>
          </cell>
          <cell r="E460">
            <v>370.24</v>
          </cell>
          <cell r="F460">
            <v>481.31</v>
          </cell>
        </row>
        <row r="461">
          <cell r="B461" t="str">
            <v>C0106</v>
          </cell>
          <cell r="C461" t="str">
            <v>AQUISIÇÃO, ASSENT. E REJUNT. DE TUBO DE CONCRETO ARMADO D=120cm</v>
          </cell>
          <cell r="D461" t="str">
            <v>M</v>
          </cell>
          <cell r="E461">
            <v>331.42</v>
          </cell>
          <cell r="F461">
            <v>430.85</v>
          </cell>
        </row>
        <row r="462">
          <cell r="B462" t="str">
            <v>C0107</v>
          </cell>
          <cell r="C462" t="str">
            <v>AQUISIÇÃO, ASSENT. E REJUNT. DE TUBO DE CONCRETO ARMADO D=150cm</v>
          </cell>
          <cell r="D462" t="str">
            <v>M</v>
          </cell>
          <cell r="E462">
            <v>484.84</v>
          </cell>
          <cell r="F462">
            <v>630.29</v>
          </cell>
        </row>
        <row r="463">
          <cell r="B463" t="str">
            <v>C0424</v>
          </cell>
          <cell r="C463" t="str">
            <v>BOCA DE BUEIRO SIMPLES TUBULAR D= 80cm</v>
          </cell>
          <cell r="D463" t="str">
            <v>UN</v>
          </cell>
          <cell r="E463">
            <v>575.85</v>
          </cell>
          <cell r="F463">
            <v>748.61</v>
          </cell>
        </row>
        <row r="464">
          <cell r="B464" t="str">
            <v>C0423</v>
          </cell>
          <cell r="C464" t="str">
            <v>BOCA DE BUEIRO SIMPLES TUBULAR D= 100cm</v>
          </cell>
          <cell r="D464" t="str">
            <v>UN</v>
          </cell>
          <cell r="E464">
            <v>759.78</v>
          </cell>
          <cell r="F464">
            <v>987.71</v>
          </cell>
        </row>
        <row r="465">
          <cell r="B465" t="str">
            <v>C0406</v>
          </cell>
          <cell r="C465" t="str">
            <v>BOCA DE BUEIRO DUPLO TUBULAR D= 80cm</v>
          </cell>
          <cell r="D465" t="str">
            <v>UN</v>
          </cell>
          <cell r="E465">
            <v>955.44</v>
          </cell>
          <cell r="F465">
            <v>1242.07</v>
          </cell>
        </row>
        <row r="466">
          <cell r="B466" t="str">
            <v>C0407</v>
          </cell>
          <cell r="C466" t="str">
            <v>BOCA DE BUEIRO DUPLO TUBULAR D=100cm</v>
          </cell>
          <cell r="D466" t="str">
            <v>UN</v>
          </cell>
          <cell r="E466">
            <v>1195.79</v>
          </cell>
          <cell r="F466">
            <v>1554.53</v>
          </cell>
        </row>
        <row r="467">
          <cell r="B467" t="str">
            <v>C0440</v>
          </cell>
          <cell r="C467" t="str">
            <v>BOCA DE BUEIRO TRIPLO TUBULAR D=100cm</v>
          </cell>
          <cell r="D467" t="str">
            <v>UN</v>
          </cell>
          <cell r="E467">
            <v>1631.81</v>
          </cell>
          <cell r="F467">
            <v>2121.35</v>
          </cell>
        </row>
        <row r="468">
          <cell r="B468" t="str">
            <v>C0408</v>
          </cell>
          <cell r="C468" t="str">
            <v>BOCA DE BUEIRO SIMPLES CAPEADO (1.00 X 1.00m)</v>
          </cell>
          <cell r="D468" t="str">
            <v>UN</v>
          </cell>
          <cell r="E468">
            <v>670.59</v>
          </cell>
          <cell r="F468">
            <v>871.77</v>
          </cell>
        </row>
        <row r="469">
          <cell r="B469" t="str">
            <v>C0409</v>
          </cell>
          <cell r="C469" t="str">
            <v>BOCA DE BUEIRO SIMPLES CAPEADO (1.50 X 1.00m)</v>
          </cell>
          <cell r="D469" t="str">
            <v>UN</v>
          </cell>
          <cell r="E469">
            <v>816.71</v>
          </cell>
          <cell r="F469">
            <v>1061.72</v>
          </cell>
        </row>
        <row r="470">
          <cell r="B470" t="str">
            <v>C0410</v>
          </cell>
          <cell r="C470" t="str">
            <v>BOCA DE BUEIRO SIMPLES CAPEADO (1.50 X 1.50m)</v>
          </cell>
          <cell r="D470" t="str">
            <v>UN</v>
          </cell>
          <cell r="E470">
            <v>1178.95</v>
          </cell>
          <cell r="F470">
            <v>1532.64</v>
          </cell>
        </row>
        <row r="471">
          <cell r="B471" t="str">
            <v>C0411</v>
          </cell>
          <cell r="C471" t="str">
            <v>BOCA DE BUEIRO SIMPLES CAPEADO (2.00 X 1.00m)</v>
          </cell>
          <cell r="D471" t="str">
            <v>UN</v>
          </cell>
          <cell r="E471">
            <v>940.91</v>
          </cell>
          <cell r="F471">
            <v>1223.18</v>
          </cell>
        </row>
        <row r="472">
          <cell r="B472" t="str">
            <v>C0412</v>
          </cell>
          <cell r="C472" t="str">
            <v>BOCA DE BUEIRO SIMPLES CAPEADO (2.00 X 1.50m)</v>
          </cell>
          <cell r="D472" t="str">
            <v>UN</v>
          </cell>
          <cell r="E472">
            <v>1304.94</v>
          </cell>
          <cell r="F472">
            <v>1696.42</v>
          </cell>
        </row>
        <row r="473">
          <cell r="B473" t="str">
            <v>C0413</v>
          </cell>
          <cell r="C473" t="str">
            <v>BOCA DE BUEIRO SIMPLES CAPEADO (2.00 X 2.00m)</v>
          </cell>
          <cell r="D473" t="str">
            <v>UN</v>
          </cell>
          <cell r="E473">
            <v>1743.46</v>
          </cell>
          <cell r="F473">
            <v>2266.5</v>
          </cell>
        </row>
        <row r="474">
          <cell r="B474" t="str">
            <v>C0414</v>
          </cell>
          <cell r="C474" t="str">
            <v>BOCA DE BUEIRO SIMPLES CAPEADO (2.50 X 1.00m)</v>
          </cell>
          <cell r="D474" t="str">
            <v>UN</v>
          </cell>
          <cell r="E474">
            <v>1063.3900000000001</v>
          </cell>
          <cell r="F474">
            <v>1382.41</v>
          </cell>
        </row>
        <row r="475">
          <cell r="B475" t="str">
            <v>C0415</v>
          </cell>
          <cell r="C475" t="str">
            <v>BOCA DE BUEIRO SIMPLES CAPEADO (2.50 X 1.50m)</v>
          </cell>
          <cell r="D475" t="str">
            <v>UN</v>
          </cell>
          <cell r="E475">
            <v>1449.26</v>
          </cell>
          <cell r="F475">
            <v>1884.04</v>
          </cell>
        </row>
        <row r="476">
          <cell r="B476" t="str">
            <v>C0416</v>
          </cell>
          <cell r="C476" t="str">
            <v>BOCA DE BUEIRO SIMPLES CAPEADO (2.50 X 2.00m)</v>
          </cell>
          <cell r="D476" t="str">
            <v>UN</v>
          </cell>
          <cell r="E476">
            <v>1961.88</v>
          </cell>
          <cell r="F476">
            <v>2550.44</v>
          </cell>
        </row>
        <row r="477">
          <cell r="B477" t="str">
            <v>C0417</v>
          </cell>
          <cell r="C477" t="str">
            <v>BOCA DE BUEIRO SIMPLES CAPEADO (2.50 X 2.50m)</v>
          </cell>
          <cell r="D477" t="str">
            <v>UN</v>
          </cell>
          <cell r="E477">
            <v>2505.13</v>
          </cell>
          <cell r="F477">
            <v>3256.67</v>
          </cell>
        </row>
        <row r="478">
          <cell r="B478" t="str">
            <v>C0418</v>
          </cell>
          <cell r="C478" t="str">
            <v>BOCA DE BUEIRO SIMPLES CAPEADO (3.00 X 1.00m)</v>
          </cell>
          <cell r="D478" t="str">
            <v>UN</v>
          </cell>
          <cell r="E478">
            <v>1188.28</v>
          </cell>
          <cell r="F478">
            <v>1544.76</v>
          </cell>
        </row>
        <row r="479">
          <cell r="B479" t="str">
            <v>C0419</v>
          </cell>
          <cell r="C479" t="str">
            <v>BOCA DE BUEIRO SIMPLES CAPEADO (3.00 X 1.50m)</v>
          </cell>
          <cell r="D479" t="str">
            <v>UN</v>
          </cell>
          <cell r="E479">
            <v>1664.72</v>
          </cell>
          <cell r="F479">
            <v>2164.14</v>
          </cell>
        </row>
        <row r="480">
          <cell r="B480" t="str">
            <v>C0420</v>
          </cell>
          <cell r="C480" t="str">
            <v>BOCA DE BUEIRO SIMPLES CAPEADO (3.00 X 2.00m)</v>
          </cell>
          <cell r="D480" t="str">
            <v>UN</v>
          </cell>
          <cell r="E480">
            <v>2158.59</v>
          </cell>
          <cell r="F480">
            <v>2806.17</v>
          </cell>
        </row>
        <row r="481">
          <cell r="B481" t="str">
            <v>C0421</v>
          </cell>
          <cell r="C481" t="str">
            <v>BOCA DE BUEIRO SIMPLES CAPEADO (3.00 X 2.50m)</v>
          </cell>
          <cell r="D481" t="str">
            <v>UN</v>
          </cell>
          <cell r="E481">
            <v>2727.81</v>
          </cell>
          <cell r="F481">
            <v>3546.15</v>
          </cell>
        </row>
        <row r="482">
          <cell r="B482" t="str">
            <v>C0422</v>
          </cell>
          <cell r="C482" t="str">
            <v>BOCA DE BUEIRO SIMPLES CAPEADO (3.00 X 3.00m)</v>
          </cell>
          <cell r="D482" t="str">
            <v>UN</v>
          </cell>
          <cell r="E482">
            <v>3372.41</v>
          </cell>
          <cell r="F482">
            <v>4384.13</v>
          </cell>
        </row>
        <row r="483">
          <cell r="B483" t="str">
            <v>C0391</v>
          </cell>
          <cell r="C483" t="str">
            <v>BOCA DE BUEIRO DUPLO CAPEADO (1.00 X 1.00m)</v>
          </cell>
          <cell r="D483" t="str">
            <v>UN</v>
          </cell>
          <cell r="E483">
            <v>964.36</v>
          </cell>
          <cell r="F483">
            <v>1253.67</v>
          </cell>
        </row>
        <row r="484">
          <cell r="B484" t="str">
            <v>C0392</v>
          </cell>
          <cell r="C484" t="str">
            <v>BOCA DE BUEIRO DUPLO CAPEADO (1.50 X 1.00m)</v>
          </cell>
          <cell r="D484" t="str">
            <v>UN</v>
          </cell>
          <cell r="E484">
            <v>1228.6600000000001</v>
          </cell>
          <cell r="F484">
            <v>1597.26</v>
          </cell>
        </row>
        <row r="485">
          <cell r="B485" t="str">
            <v>C0393</v>
          </cell>
          <cell r="C485" t="str">
            <v>BOCA DE BUEIRO DUPLO CAPEADO (1.50 X 1.50m)</v>
          </cell>
          <cell r="D485" t="str">
            <v>UN</v>
          </cell>
          <cell r="E485">
            <v>1687.31</v>
          </cell>
          <cell r="F485">
            <v>2193.5</v>
          </cell>
        </row>
        <row r="486">
          <cell r="B486" t="str">
            <v>C0394</v>
          </cell>
          <cell r="C486" t="str">
            <v>BOCA DE BUEIRO DUPLO CAPEADO (2.00 X 1.00m)</v>
          </cell>
          <cell r="D486" t="str">
            <v>UN</v>
          </cell>
          <cell r="E486">
            <v>1461.71</v>
          </cell>
          <cell r="F486">
            <v>1900.22</v>
          </cell>
        </row>
        <row r="487">
          <cell r="B487" t="str">
            <v>C0395</v>
          </cell>
          <cell r="C487" t="str">
            <v>BOCA DE BUEIRO DUPLO CAPEADO (2.00 X 1.50m)</v>
          </cell>
          <cell r="D487" t="str">
            <v>UN</v>
          </cell>
          <cell r="E487">
            <v>1926.62</v>
          </cell>
          <cell r="F487">
            <v>2504.61</v>
          </cell>
        </row>
        <row r="488">
          <cell r="B488" t="str">
            <v>C0396</v>
          </cell>
          <cell r="C488" t="str">
            <v>BOCA DE BUEIRO DUPLO CAPEADO (2.00 X 2.00m)</v>
          </cell>
          <cell r="D488" t="str">
            <v>UN</v>
          </cell>
          <cell r="E488">
            <v>2467.27</v>
          </cell>
          <cell r="F488">
            <v>3207.45</v>
          </cell>
        </row>
        <row r="489">
          <cell r="B489" t="str">
            <v>C0397</v>
          </cell>
          <cell r="C489" t="str">
            <v>BOCA DE BUEIRO DUPLO CAPEADO (2.50 X 1.00m)</v>
          </cell>
          <cell r="D489" t="str">
            <v>UN</v>
          </cell>
          <cell r="E489">
            <v>1685.7</v>
          </cell>
          <cell r="F489">
            <v>2191.41</v>
          </cell>
        </row>
        <row r="490">
          <cell r="B490" t="str">
            <v>C0398</v>
          </cell>
          <cell r="C490" t="str">
            <v>BOCA DE BUEIRO DUPLO CAPEADO (2.50 X 1.50m)</v>
          </cell>
          <cell r="D490" t="str">
            <v>UN</v>
          </cell>
          <cell r="E490">
            <v>2189.89</v>
          </cell>
          <cell r="F490">
            <v>2846.86</v>
          </cell>
        </row>
        <row r="491">
          <cell r="B491" t="str">
            <v>C0399</v>
          </cell>
          <cell r="C491" t="str">
            <v>BOCA DE BUEIRO DUPLO CAPEADO (2.50 X 2.00m)</v>
          </cell>
          <cell r="D491" t="str">
            <v>UN</v>
          </cell>
          <cell r="E491">
            <v>2854.3</v>
          </cell>
          <cell r="F491">
            <v>3710.59</v>
          </cell>
        </row>
        <row r="492">
          <cell r="B492" t="str">
            <v>C0400</v>
          </cell>
          <cell r="C492" t="str">
            <v>BOCA DE BUEIRO DUPLO CAPEADO (2.50 X 2.50m)</v>
          </cell>
          <cell r="D492" t="str">
            <v>UN</v>
          </cell>
          <cell r="E492">
            <v>3521.34</v>
          </cell>
          <cell r="F492">
            <v>4577.74</v>
          </cell>
        </row>
        <row r="493">
          <cell r="B493" t="str">
            <v>C0401</v>
          </cell>
          <cell r="C493" t="str">
            <v>BOCA DE BUEIRO DUPLO CAPEADO (3.00 X 1.00m)</v>
          </cell>
          <cell r="D493" t="str">
            <v>UN</v>
          </cell>
          <cell r="E493">
            <v>1915.5</v>
          </cell>
          <cell r="F493">
            <v>2490.15</v>
          </cell>
        </row>
        <row r="494">
          <cell r="B494" t="str">
            <v>C0402</v>
          </cell>
          <cell r="C494" t="str">
            <v>BOCA DE BUEIRO DUPLO CAPEADO (3.00 X 1.50m)</v>
          </cell>
          <cell r="D494" t="str">
            <v>UN</v>
          </cell>
          <cell r="E494">
            <v>2569.62</v>
          </cell>
          <cell r="F494">
            <v>3340.51</v>
          </cell>
        </row>
        <row r="495">
          <cell r="B495" t="str">
            <v>C0403</v>
          </cell>
          <cell r="C495" t="str">
            <v>BOCA DE BUEIRO DUPLO CAPEADO (3.00 X 2.00m)</v>
          </cell>
          <cell r="D495" t="str">
            <v>UN</v>
          </cell>
          <cell r="E495">
            <v>3206.39</v>
          </cell>
          <cell r="F495">
            <v>4168.3100000000004</v>
          </cell>
        </row>
        <row r="496">
          <cell r="B496" t="str">
            <v>C0404</v>
          </cell>
          <cell r="C496" t="str">
            <v>BOCA DE BUEIRO DUPLO CAPEADO (3.00 X 2.50m)</v>
          </cell>
          <cell r="D496" t="str">
            <v>UN</v>
          </cell>
          <cell r="E496">
            <v>3918.54</v>
          </cell>
          <cell r="F496">
            <v>5094.1000000000004</v>
          </cell>
        </row>
        <row r="497">
          <cell r="B497" t="str">
            <v>C0405</v>
          </cell>
          <cell r="C497" t="str">
            <v>BOCA DE BUEIRO DUPLO CAPEADO (3.00 X 3.00m)</v>
          </cell>
          <cell r="D497" t="str">
            <v>UN</v>
          </cell>
          <cell r="E497">
            <v>4706.05</v>
          </cell>
          <cell r="F497">
            <v>6117.87</v>
          </cell>
        </row>
        <row r="498">
          <cell r="B498" t="str">
            <v>C0425</v>
          </cell>
          <cell r="C498" t="str">
            <v>BOCA DE BUEIRO TRIPLO CAPEADO (1.00 X 1.00m)</v>
          </cell>
          <cell r="D498" t="str">
            <v>UN</v>
          </cell>
          <cell r="E498">
            <v>1258.06</v>
          </cell>
          <cell r="F498">
            <v>1635.48</v>
          </cell>
        </row>
        <row r="499">
          <cell r="B499" t="str">
            <v>C0426</v>
          </cell>
          <cell r="C499" t="str">
            <v>BOCA DE BUEIRO TRIPLO CAPEADO (1.50 X 1.00m)</v>
          </cell>
          <cell r="D499" t="str">
            <v>UN</v>
          </cell>
          <cell r="E499">
            <v>1640.6</v>
          </cell>
          <cell r="F499">
            <v>2132.7800000000002</v>
          </cell>
        </row>
        <row r="500">
          <cell r="B500" t="str">
            <v>C0427</v>
          </cell>
          <cell r="C500" t="str">
            <v>BOCA DE BUEIRO TRIPLO CAPEADO (1.50 X 1.50m)</v>
          </cell>
          <cell r="D500" t="str">
            <v>UN</v>
          </cell>
          <cell r="E500">
            <v>2195.7199999999998</v>
          </cell>
          <cell r="F500">
            <v>2854.44</v>
          </cell>
        </row>
        <row r="501">
          <cell r="B501" t="str">
            <v>C0428</v>
          </cell>
          <cell r="C501" t="str">
            <v>BOCA DE BUEIRO TRIPLO CAPEADO (2.00 X 1.00m)</v>
          </cell>
          <cell r="D501" t="str">
            <v>UN</v>
          </cell>
          <cell r="E501">
            <v>1981.62</v>
          </cell>
          <cell r="F501">
            <v>2576.11</v>
          </cell>
        </row>
        <row r="502">
          <cell r="B502" t="str">
            <v>C0429</v>
          </cell>
          <cell r="C502" t="str">
            <v>BOCA DE BUEIRO TRIPLO CAPEADO (2.00 X 1.50m)</v>
          </cell>
          <cell r="D502" t="str">
            <v>UN</v>
          </cell>
          <cell r="E502">
            <v>2548.67</v>
          </cell>
          <cell r="F502">
            <v>3313.27</v>
          </cell>
        </row>
        <row r="503">
          <cell r="B503" t="str">
            <v>C0430</v>
          </cell>
          <cell r="C503" t="str">
            <v>BOCA DE BUEIRO TRIPLO CAPEADO (2.00 X 2.00m)</v>
          </cell>
          <cell r="D503" t="str">
            <v>UN</v>
          </cell>
          <cell r="E503">
            <v>3190.94</v>
          </cell>
          <cell r="F503">
            <v>4148.22</v>
          </cell>
        </row>
        <row r="504">
          <cell r="B504" t="str">
            <v>C0431</v>
          </cell>
          <cell r="C504" t="str">
            <v>BOCA DE BUEIRO TRIPLO CAPEADO (2.50 X 1.00m)</v>
          </cell>
          <cell r="D504" t="str">
            <v>UN</v>
          </cell>
          <cell r="E504">
            <v>2307.85</v>
          </cell>
          <cell r="F504">
            <v>3000.21</v>
          </cell>
        </row>
        <row r="505">
          <cell r="B505" t="str">
            <v>C0432</v>
          </cell>
          <cell r="C505" t="str">
            <v>BOCA DE BUEIRO TRIPLO CAPEADO (2.50 X 1.50m)</v>
          </cell>
          <cell r="D505" t="str">
            <v>UN</v>
          </cell>
          <cell r="E505">
            <v>2930.73</v>
          </cell>
          <cell r="F505">
            <v>3809.95</v>
          </cell>
        </row>
        <row r="506">
          <cell r="B506" t="str">
            <v>C0433</v>
          </cell>
          <cell r="C506" t="str">
            <v>BOCA DE BUEIRO TRIPLO CAPEADO (2.50 X 2.00m)</v>
          </cell>
          <cell r="D506" t="str">
            <v>UN</v>
          </cell>
          <cell r="E506">
            <v>3746.77</v>
          </cell>
          <cell r="F506">
            <v>4870.8</v>
          </cell>
        </row>
        <row r="507">
          <cell r="B507" t="str">
            <v>C0434</v>
          </cell>
          <cell r="C507" t="str">
            <v>BOCA DE BUEIRO TRIPLO CAPEADO (2.50 X 2.50m)</v>
          </cell>
          <cell r="D507" t="str">
            <v>UN</v>
          </cell>
          <cell r="E507">
            <v>4537.3500000000004</v>
          </cell>
          <cell r="F507">
            <v>5898.56</v>
          </cell>
        </row>
        <row r="508">
          <cell r="B508" t="str">
            <v>C0435</v>
          </cell>
          <cell r="C508" t="str">
            <v>BOCA DE BUEIRO TRIPLO CAPEADO (3.00 X 1.00m)</v>
          </cell>
          <cell r="D508" t="str">
            <v>UN</v>
          </cell>
          <cell r="E508">
            <v>2642.72</v>
          </cell>
          <cell r="F508">
            <v>3435.54</v>
          </cell>
        </row>
        <row r="509">
          <cell r="B509" t="str">
            <v>C0436</v>
          </cell>
          <cell r="C509" t="str">
            <v>BOCA DE BUEIRO TRIPLO CAPEADO (3.00 X 1.50m)</v>
          </cell>
          <cell r="D509" t="str">
            <v>UN</v>
          </cell>
          <cell r="E509">
            <v>3474.3</v>
          </cell>
          <cell r="F509">
            <v>4516.59</v>
          </cell>
        </row>
        <row r="510">
          <cell r="B510" t="str">
            <v>C0437</v>
          </cell>
          <cell r="C510" t="str">
            <v>BOCA DE BUEIRO TRIPLO CAPEADO (3.00 X 2.00m)</v>
          </cell>
          <cell r="D510" t="str">
            <v>UN</v>
          </cell>
          <cell r="E510">
            <v>4254</v>
          </cell>
          <cell r="F510">
            <v>5530.2</v>
          </cell>
        </row>
        <row r="511">
          <cell r="B511" t="str">
            <v>C0438</v>
          </cell>
          <cell r="C511" t="str">
            <v>BOCA DE BUEIRO TRIPLO CAPEADO (3.00 X 2.50m)</v>
          </cell>
          <cell r="D511" t="str">
            <v>UN</v>
          </cell>
          <cell r="E511">
            <v>5109.0600000000004</v>
          </cell>
          <cell r="F511">
            <v>6641.78</v>
          </cell>
        </row>
        <row r="512">
          <cell r="B512" t="str">
            <v>C0439</v>
          </cell>
          <cell r="C512" t="str">
            <v>BOCA DE BUEIRO TRIPLO CAPEADO (3.00 X 3.00m)</v>
          </cell>
          <cell r="D512" t="str">
            <v>UN</v>
          </cell>
          <cell r="E512">
            <v>6039.48</v>
          </cell>
          <cell r="F512">
            <v>7851.32</v>
          </cell>
        </row>
        <row r="513">
          <cell r="B513" t="str">
            <v>C0919</v>
          </cell>
          <cell r="C513" t="str">
            <v>CORPO DE BUEIRO SIMPLES TUBULAR D= 80cm</v>
          </cell>
          <cell r="D513" t="str">
            <v>M</v>
          </cell>
          <cell r="E513">
            <v>225.31</v>
          </cell>
          <cell r="F513">
            <v>292.89999999999998</v>
          </cell>
        </row>
        <row r="514">
          <cell r="B514" t="str">
            <v>C0920</v>
          </cell>
          <cell r="C514" t="str">
            <v>CORPO DE BUEIRO SIMPLES TUBULAR D=100cm</v>
          </cell>
          <cell r="D514" t="str">
            <v>M</v>
          </cell>
          <cell r="E514">
            <v>315.25</v>
          </cell>
          <cell r="F514">
            <v>409.83</v>
          </cell>
        </row>
        <row r="515">
          <cell r="B515" t="str">
            <v>C0886</v>
          </cell>
          <cell r="C515" t="str">
            <v>CORPO DE BUEIRO DUPLO TUBULAR D= 80cm</v>
          </cell>
          <cell r="D515" t="str">
            <v>M</v>
          </cell>
          <cell r="E515">
            <v>431.98</v>
          </cell>
          <cell r="F515">
            <v>561.57000000000005</v>
          </cell>
        </row>
        <row r="516">
          <cell r="B516" t="str">
            <v>C0887</v>
          </cell>
          <cell r="C516" t="str">
            <v>CORPO DE BUEIRO DUPLO TUBULAR D= 100cm</v>
          </cell>
          <cell r="D516" t="str">
            <v>M</v>
          </cell>
          <cell r="E516">
            <v>607.49</v>
          </cell>
          <cell r="F516">
            <v>789.74</v>
          </cell>
        </row>
        <row r="517">
          <cell r="B517" t="str">
            <v>C0918</v>
          </cell>
          <cell r="C517" t="str">
            <v>CORPO DE BUEIRO TRIPLO TUBULAR D= 100cm</v>
          </cell>
          <cell r="D517" t="str">
            <v>M</v>
          </cell>
          <cell r="E517">
            <v>899.01</v>
          </cell>
          <cell r="F517">
            <v>1168.71</v>
          </cell>
        </row>
        <row r="518">
          <cell r="B518" t="str">
            <v>C0888</v>
          </cell>
          <cell r="C518" t="str">
            <v>CORPO DE BUEIRO SIMPLES CAPEADO (1.00 X 1.00m)</v>
          </cell>
          <cell r="D518" t="str">
            <v>M</v>
          </cell>
          <cell r="E518">
            <v>553.42999999999995</v>
          </cell>
          <cell r="F518">
            <v>719.46</v>
          </cell>
        </row>
        <row r="519">
          <cell r="B519" t="str">
            <v>C0889</v>
          </cell>
          <cell r="C519" t="str">
            <v>CORPO DE BUEIRO SIMPLES CAPEADO (1.50 X 1.00m)</v>
          </cell>
          <cell r="D519" t="str">
            <v>M</v>
          </cell>
          <cell r="E519">
            <v>740.72</v>
          </cell>
          <cell r="F519">
            <v>962.94</v>
          </cell>
        </row>
        <row r="520">
          <cell r="B520" t="str">
            <v>C0890</v>
          </cell>
          <cell r="C520" t="str">
            <v>CORPO DE BUEIRO SIMPLES CAPEADO (1.50 X 1.50m)</v>
          </cell>
          <cell r="D520" t="str">
            <v>M</v>
          </cell>
          <cell r="E520">
            <v>918.29</v>
          </cell>
          <cell r="F520">
            <v>1193.78</v>
          </cell>
        </row>
        <row r="521">
          <cell r="B521" t="str">
            <v>C0891</v>
          </cell>
          <cell r="C521" t="str">
            <v>CORPO DE BUEIRO SIMPLES CAPEADO (2.00 X 1.00m)</v>
          </cell>
          <cell r="D521" t="str">
            <v>M</v>
          </cell>
          <cell r="E521">
            <v>950.2</v>
          </cell>
          <cell r="F521">
            <v>1235.26</v>
          </cell>
        </row>
        <row r="522">
          <cell r="B522" t="str">
            <v>C0892</v>
          </cell>
          <cell r="C522" t="str">
            <v>CORPO DE BUEIRO SIMPLES CAPEADO (2.00 X 1.50m)</v>
          </cell>
          <cell r="D522" t="str">
            <v>M</v>
          </cell>
          <cell r="E522">
            <v>1108.18</v>
          </cell>
          <cell r="F522">
            <v>1440.63</v>
          </cell>
        </row>
        <row r="523">
          <cell r="B523" t="str">
            <v>C0893</v>
          </cell>
          <cell r="C523" t="str">
            <v>CORPO DE BUEIRO SIMPLES CAPEADO (2.00 X 2.00m)</v>
          </cell>
          <cell r="D523" t="str">
            <v>M</v>
          </cell>
          <cell r="E523">
            <v>1266.1600000000001</v>
          </cell>
          <cell r="F523">
            <v>1646.01</v>
          </cell>
        </row>
        <row r="524">
          <cell r="B524" t="str">
            <v>C0894</v>
          </cell>
          <cell r="C524" t="str">
            <v>CORPO DE BUEIRO SIMPLES CAPEADO (2.50 X 1.00m)</v>
          </cell>
          <cell r="D524" t="str">
            <v>M</v>
          </cell>
          <cell r="E524">
            <v>1094.67</v>
          </cell>
          <cell r="F524">
            <v>1423.07</v>
          </cell>
        </row>
        <row r="525">
          <cell r="B525" t="str">
            <v>C0895</v>
          </cell>
          <cell r="C525" t="str">
            <v>CORPO DE BUEIRO SIMPLES CAPEADO (2.50 X 1.50m)</v>
          </cell>
          <cell r="D525" t="str">
            <v>M</v>
          </cell>
          <cell r="E525">
            <v>1259.6300000000001</v>
          </cell>
          <cell r="F525">
            <v>1637.52</v>
          </cell>
        </row>
        <row r="526">
          <cell r="B526" t="str">
            <v>C0896</v>
          </cell>
          <cell r="C526" t="str">
            <v>CORPO DE BUEIRO SIMPLES CAPEADO (2.50 X 2.00m)</v>
          </cell>
          <cell r="D526" t="str">
            <v>M</v>
          </cell>
          <cell r="E526">
            <v>1507.47</v>
          </cell>
          <cell r="F526">
            <v>1959.71</v>
          </cell>
        </row>
        <row r="527">
          <cell r="B527" t="str">
            <v>C0897</v>
          </cell>
          <cell r="C527" t="str">
            <v>CORPO DE BUEIRO SIMPLES CAPEADO (2.50 X 2.50m)</v>
          </cell>
          <cell r="D527" t="str">
            <v>M</v>
          </cell>
          <cell r="E527">
            <v>1687.2</v>
          </cell>
          <cell r="F527">
            <v>2193.36</v>
          </cell>
        </row>
        <row r="528">
          <cell r="B528" t="str">
            <v>C0898</v>
          </cell>
          <cell r="C528" t="str">
            <v>CORPO DE BUEIRO SIMPLES CAPEADO (3.00 X 1.00m)</v>
          </cell>
          <cell r="D528" t="str">
            <v>M</v>
          </cell>
          <cell r="E528">
            <v>1264.1400000000001</v>
          </cell>
          <cell r="F528">
            <v>1643.38</v>
          </cell>
        </row>
        <row r="529">
          <cell r="B529" t="str">
            <v>C0899</v>
          </cell>
          <cell r="C529" t="str">
            <v>CORPO DE BUEIRO SIMPLES CAPEADO (3.00 X 1.50m)</v>
          </cell>
          <cell r="D529" t="str">
            <v>M</v>
          </cell>
          <cell r="E529">
            <v>1538.05</v>
          </cell>
          <cell r="F529">
            <v>1999.47</v>
          </cell>
        </row>
        <row r="530">
          <cell r="B530" t="str">
            <v>C0900</v>
          </cell>
          <cell r="C530" t="str">
            <v>CORPO DE BUEIRO SIMPLES CAPEADO (3.00 X 2.00m)</v>
          </cell>
          <cell r="D530" t="str">
            <v>M</v>
          </cell>
          <cell r="E530">
            <v>1732.16</v>
          </cell>
          <cell r="F530">
            <v>2251.81</v>
          </cell>
        </row>
        <row r="531">
          <cell r="B531" t="str">
            <v>C0901</v>
          </cell>
          <cell r="C531" t="str">
            <v>CORPO DE BUEIRO SIMPLES CAPEADO (3.00 X 2.50m)</v>
          </cell>
          <cell r="D531" t="str">
            <v>M</v>
          </cell>
          <cell r="E531">
            <v>1926.27</v>
          </cell>
          <cell r="F531">
            <v>2504.15</v>
          </cell>
        </row>
        <row r="532">
          <cell r="B532" t="str">
            <v>C0902</v>
          </cell>
          <cell r="C532" t="str">
            <v>CORPO DE BUEIRO SIMPLES CAPEADO (3.00 X 3.00m)</v>
          </cell>
          <cell r="D532" t="str">
            <v>M</v>
          </cell>
          <cell r="E532">
            <v>2120.38</v>
          </cell>
          <cell r="F532">
            <v>2756.49</v>
          </cell>
        </row>
        <row r="533">
          <cell r="B533" t="str">
            <v>C0872</v>
          </cell>
          <cell r="C533" t="str">
            <v>CORPO DE BUEIRO DUPLO CAPEADO (1.00 X 1.00m)</v>
          </cell>
          <cell r="D533" t="str">
            <v>M</v>
          </cell>
          <cell r="E533">
            <v>918.59</v>
          </cell>
          <cell r="F533">
            <v>1194.17</v>
          </cell>
        </row>
        <row r="534">
          <cell r="B534" t="str">
            <v>C0873</v>
          </cell>
          <cell r="C534" t="str">
            <v>CORPO DE BUEIRO DUPLO CAPEADO (1.50 X 1.00m)</v>
          </cell>
          <cell r="D534" t="str">
            <v>M</v>
          </cell>
          <cell r="E534">
            <v>1266.58</v>
          </cell>
          <cell r="F534">
            <v>1646.55</v>
          </cell>
        </row>
        <row r="535">
          <cell r="B535" t="str">
            <v>C0874</v>
          </cell>
          <cell r="C535" t="str">
            <v>CORPO DE BUEIRO DUPLO CAPEADO (1.50 X 1.50m)</v>
          </cell>
          <cell r="D535" t="str">
            <v>M</v>
          </cell>
          <cell r="E535">
            <v>1543.44</v>
          </cell>
          <cell r="F535">
            <v>2006.47</v>
          </cell>
        </row>
        <row r="536">
          <cell r="B536" t="str">
            <v>C0875</v>
          </cell>
          <cell r="C536" t="str">
            <v>CORPO DE BUEIRO DUPLO CAPEADO (2.00 X 1.00m)</v>
          </cell>
          <cell r="D536" t="str">
            <v>M</v>
          </cell>
          <cell r="E536">
            <v>1672.24</v>
          </cell>
          <cell r="F536">
            <v>2173.91</v>
          </cell>
        </row>
        <row r="537">
          <cell r="B537" t="str">
            <v>C0876</v>
          </cell>
          <cell r="C537" t="str">
            <v>CORPO DE BUEIRO DUPLO CAPEADO (2.00 X 1.50m)</v>
          </cell>
          <cell r="D537" t="str">
            <v>M</v>
          </cell>
          <cell r="E537">
            <v>1923.18</v>
          </cell>
          <cell r="F537">
            <v>2500.13</v>
          </cell>
        </row>
        <row r="538">
          <cell r="B538" t="str">
            <v>C0877</v>
          </cell>
          <cell r="C538" t="str">
            <v>CORPO DE BUEIRO DUPLO CAPEADO (2.00 X 2.00m)</v>
          </cell>
          <cell r="D538" t="str">
            <v>M</v>
          </cell>
          <cell r="E538">
            <v>2174.12</v>
          </cell>
          <cell r="F538">
            <v>2826.36</v>
          </cell>
        </row>
        <row r="539">
          <cell r="B539" t="str">
            <v>C0878</v>
          </cell>
          <cell r="C539" t="str">
            <v>CORPO DE BUEIRO DUPLO CAPEADO (2.50 X 1.00m)</v>
          </cell>
          <cell r="D539" t="str">
            <v>M</v>
          </cell>
          <cell r="E539">
            <v>1961.19</v>
          </cell>
          <cell r="F539">
            <v>2549.5500000000002</v>
          </cell>
        </row>
        <row r="540">
          <cell r="B540" t="str">
            <v>C0879</v>
          </cell>
          <cell r="C540" t="str">
            <v>CORPO DE BUEIRO DUPLO CAPEADO (2.50 X 1.50m)</v>
          </cell>
          <cell r="D540" t="str">
            <v>M</v>
          </cell>
          <cell r="E540">
            <v>2226.09</v>
          </cell>
          <cell r="F540">
            <v>2893.92</v>
          </cell>
        </row>
        <row r="541">
          <cell r="B541" t="str">
            <v>C0880</v>
          </cell>
          <cell r="C541" t="str">
            <v>CORPO DE BUEIRO DUPLO CAPEADO (2.50 X 2.00m)</v>
          </cell>
          <cell r="D541" t="str">
            <v>M</v>
          </cell>
          <cell r="E541">
            <v>2615.36</v>
          </cell>
          <cell r="F541">
            <v>3399.97</v>
          </cell>
        </row>
        <row r="542">
          <cell r="B542" t="str">
            <v>C0921</v>
          </cell>
          <cell r="C542" t="str">
            <v>CORPO DE BUEIRO DUPLO CAPEADO (2.50 X 2.50m)</v>
          </cell>
          <cell r="D542" t="str">
            <v>M</v>
          </cell>
          <cell r="E542">
            <v>2902.43</v>
          </cell>
          <cell r="F542">
            <v>3773.16</v>
          </cell>
        </row>
        <row r="543">
          <cell r="B543" t="str">
            <v>C0881</v>
          </cell>
          <cell r="C543" t="str">
            <v>CORPO DE BUEIRO DUPLO CAPEADO (3.00 X 1.00m)</v>
          </cell>
          <cell r="D543" t="str">
            <v>M</v>
          </cell>
          <cell r="E543">
            <v>2300.13</v>
          </cell>
          <cell r="F543">
            <v>2990.17</v>
          </cell>
        </row>
        <row r="544">
          <cell r="B544" t="str">
            <v>C0882</v>
          </cell>
          <cell r="C544" t="str">
            <v>CORPO DE BUEIRO DUPLO CAPEADO (3.00 X 1.50m)</v>
          </cell>
          <cell r="D544" t="str">
            <v>M</v>
          </cell>
          <cell r="E544">
            <v>2731.94</v>
          </cell>
          <cell r="F544">
            <v>3551.52</v>
          </cell>
        </row>
        <row r="545">
          <cell r="B545" t="str">
            <v>C0883</v>
          </cell>
          <cell r="C545" t="str">
            <v>CORPO DE BUEIRO DUPLO CAPEADO (3.00 X 2.00m)</v>
          </cell>
          <cell r="D545" t="str">
            <v>M</v>
          </cell>
          <cell r="E545">
            <v>3044.06</v>
          </cell>
          <cell r="F545">
            <v>3957.28</v>
          </cell>
        </row>
        <row r="546">
          <cell r="B546" t="str">
            <v>C0884</v>
          </cell>
          <cell r="C546" t="str">
            <v>CORPO DE BUEIRO DUPLO CAPEADO (3.00 X 2.50m)</v>
          </cell>
          <cell r="D546" t="str">
            <v>M</v>
          </cell>
          <cell r="E546">
            <v>3356.18</v>
          </cell>
          <cell r="F546">
            <v>4363.03</v>
          </cell>
        </row>
        <row r="547">
          <cell r="B547" t="str">
            <v>C0885</v>
          </cell>
          <cell r="C547" t="str">
            <v>CORPO DE BUEIRO DUPLO CAPEADO (3.00 X 3.00m)</v>
          </cell>
          <cell r="D547" t="str">
            <v>M</v>
          </cell>
          <cell r="E547">
            <v>3668.3</v>
          </cell>
          <cell r="F547">
            <v>4768.79</v>
          </cell>
        </row>
        <row r="548">
          <cell r="B548" t="str">
            <v>C0903</v>
          </cell>
          <cell r="C548" t="str">
            <v>CORPO DE BUEIRO TRIPLO CAPEADO (1.00 X 1.00m)</v>
          </cell>
          <cell r="D548" t="str">
            <v>M</v>
          </cell>
          <cell r="E548">
            <v>1283.75</v>
          </cell>
          <cell r="F548">
            <v>1668.88</v>
          </cell>
        </row>
        <row r="549">
          <cell r="B549" t="str">
            <v>C0904</v>
          </cell>
          <cell r="C549" t="str">
            <v>CORPO DE BUEIRO TRIPLO CAPEADO (1.50 X 1.00m)</v>
          </cell>
          <cell r="D549" t="str">
            <v>M</v>
          </cell>
          <cell r="E549">
            <v>1792.44</v>
          </cell>
          <cell r="F549">
            <v>2330.17</v>
          </cell>
        </row>
        <row r="550">
          <cell r="B550" t="str">
            <v>C0905</v>
          </cell>
          <cell r="C550" t="str">
            <v>CORPO DE BUEIRO TRIPLO CAPEADO (1.50 X 1.50m)</v>
          </cell>
          <cell r="D550" t="str">
            <v>M</v>
          </cell>
          <cell r="E550">
            <v>2168.5700000000002</v>
          </cell>
          <cell r="F550">
            <v>2819.14</v>
          </cell>
        </row>
        <row r="551">
          <cell r="B551" t="str">
            <v>C0906</v>
          </cell>
          <cell r="C551" t="str">
            <v>CORPO DE BUEIRO TRIPLO CAPEADO (2.00 X 1.00m)</v>
          </cell>
          <cell r="D551" t="str">
            <v>M</v>
          </cell>
          <cell r="E551">
            <v>2394.2800000000002</v>
          </cell>
          <cell r="F551">
            <v>3112.56</v>
          </cell>
        </row>
        <row r="552">
          <cell r="B552" t="str">
            <v>C0907</v>
          </cell>
          <cell r="C552" t="str">
            <v>CORPO DE BUEIRO TRIPLO CAPEADO (2.00 X 1.50m)</v>
          </cell>
          <cell r="D552" t="str">
            <v>M</v>
          </cell>
          <cell r="E552">
            <v>2738.17</v>
          </cell>
          <cell r="F552">
            <v>3559.62</v>
          </cell>
        </row>
        <row r="553">
          <cell r="B553" t="str">
            <v>C0908</v>
          </cell>
          <cell r="C553" t="str">
            <v>CORPO DE BUEIRO TRIPLO CAPEADO (2.00 X 2.00m)</v>
          </cell>
          <cell r="D553" t="str">
            <v>M</v>
          </cell>
          <cell r="E553">
            <v>3082.07</v>
          </cell>
          <cell r="F553">
            <v>4006.69</v>
          </cell>
        </row>
        <row r="554">
          <cell r="B554" t="str">
            <v>C0909</v>
          </cell>
          <cell r="C554" t="str">
            <v>CORPO DE BUEIRO TRIPLO CAPEADO (2.50 X 1.00m)</v>
          </cell>
          <cell r="D554" t="str">
            <v>M</v>
          </cell>
          <cell r="E554">
            <v>2827.7</v>
          </cell>
          <cell r="F554">
            <v>3676.01</v>
          </cell>
        </row>
        <row r="555">
          <cell r="B555" t="str">
            <v>C0910</v>
          </cell>
          <cell r="C555" t="str">
            <v>CORPO DE BUEIRO TRIPLO CAPEADO (2.50 X 1.50m)</v>
          </cell>
          <cell r="D555" t="str">
            <v>M</v>
          </cell>
          <cell r="E555">
            <v>3192.55</v>
          </cell>
          <cell r="F555">
            <v>4150.32</v>
          </cell>
        </row>
        <row r="556">
          <cell r="B556" t="str">
            <v>C0911</v>
          </cell>
          <cell r="C556" t="str">
            <v>CORPO DE BUEIRO TRIPLO CAPEADO (2.50 X 2.00m)</v>
          </cell>
          <cell r="D556" t="str">
            <v>M</v>
          </cell>
          <cell r="E556">
            <v>3723.26</v>
          </cell>
          <cell r="F556">
            <v>4840.24</v>
          </cell>
        </row>
        <row r="557">
          <cell r="B557" t="str">
            <v>C0912</v>
          </cell>
          <cell r="C557" t="str">
            <v>CORPO DE BUEIRO TRIPLO CAPEADO (2.50 X 2.50m)</v>
          </cell>
          <cell r="D557" t="str">
            <v>M</v>
          </cell>
          <cell r="E557">
            <v>4117.66</v>
          </cell>
          <cell r="F557">
            <v>5352.96</v>
          </cell>
        </row>
        <row r="558">
          <cell r="B558" t="str">
            <v>C0913</v>
          </cell>
          <cell r="C558" t="str">
            <v>CORPO DE BUEIRO TRIPLO CAPEADO (3.00 X 1.00m)</v>
          </cell>
          <cell r="D558" t="str">
            <v>M</v>
          </cell>
          <cell r="E558">
            <v>3336.12</v>
          </cell>
          <cell r="F558">
            <v>4336.96</v>
          </cell>
        </row>
        <row r="559">
          <cell r="B559" t="str">
            <v>C0914</v>
          </cell>
          <cell r="C559" t="str">
            <v>CORPO DE BUEIRO TRIPLO CAPEADO (3.00 X 1.50m)</v>
          </cell>
          <cell r="D559" t="str">
            <v>M</v>
          </cell>
          <cell r="E559">
            <v>3925.83</v>
          </cell>
          <cell r="F559">
            <v>5103.58</v>
          </cell>
        </row>
        <row r="560">
          <cell r="B560" t="str">
            <v>C0915</v>
          </cell>
          <cell r="C560" t="str">
            <v>CORPO DE BUEIRO TRIPLO CAPEADO (3.00 X 2.00m)</v>
          </cell>
          <cell r="D560" t="str">
            <v>M</v>
          </cell>
          <cell r="E560">
            <v>4355.96</v>
          </cell>
          <cell r="F560">
            <v>5662.75</v>
          </cell>
        </row>
        <row r="561">
          <cell r="B561" t="str">
            <v>C0916</v>
          </cell>
          <cell r="C561" t="str">
            <v>CORPO DE BUEIRO TRIPLO CAPEADO (3.00 X 2.50m)</v>
          </cell>
          <cell r="D561" t="str">
            <v>M</v>
          </cell>
          <cell r="E561">
            <v>4786.09</v>
          </cell>
          <cell r="F561">
            <v>6221.92</v>
          </cell>
        </row>
        <row r="562">
          <cell r="B562" t="str">
            <v>C0917</v>
          </cell>
          <cell r="C562" t="str">
            <v>CORPO DE BUEIRO TRIPLO CAPEADO (3.00 X 3.00m)</v>
          </cell>
          <cell r="D562" t="str">
            <v>M</v>
          </cell>
          <cell r="E562">
            <v>5216.21</v>
          </cell>
          <cell r="F562">
            <v>6781.07</v>
          </cell>
        </row>
        <row r="563">
          <cell r="B563" t="str">
            <v>C3630</v>
          </cell>
          <cell r="C563" t="str">
            <v>GALERIA EM PVC HELICOIDAL TIPO RIB LOC D=0,40m</v>
          </cell>
          <cell r="D563" t="str">
            <v>M</v>
          </cell>
          <cell r="E563">
            <v>90.16</v>
          </cell>
          <cell r="F563">
            <v>117.21</v>
          </cell>
        </row>
        <row r="564">
          <cell r="B564" t="str">
            <v>C3631</v>
          </cell>
          <cell r="C564" t="str">
            <v>GALERIA EM PVC HELICOIDAL TIPO RIB LOC D=0,50m</v>
          </cell>
          <cell r="D564" t="str">
            <v>M</v>
          </cell>
          <cell r="E564">
            <v>135.69</v>
          </cell>
          <cell r="F564">
            <v>176.4</v>
          </cell>
        </row>
        <row r="565">
          <cell r="B565" t="str">
            <v>C3632</v>
          </cell>
          <cell r="C565" t="str">
            <v>GALERIA EM PVC HELICOIDAL TIPO RIB LOC D=0,60m</v>
          </cell>
          <cell r="D565" t="str">
            <v>M</v>
          </cell>
          <cell r="E565">
            <v>162.32</v>
          </cell>
          <cell r="F565">
            <v>211.02</v>
          </cell>
        </row>
        <row r="566">
          <cell r="B566" t="str">
            <v>C3633</v>
          </cell>
          <cell r="C566" t="str">
            <v>GALERIA EM PVC HELICOIDAL TIPO RIB LOC D=0,70m</v>
          </cell>
          <cell r="D566" t="str">
            <v>M</v>
          </cell>
          <cell r="E566">
            <v>276.31</v>
          </cell>
          <cell r="F566">
            <v>359.2</v>
          </cell>
        </row>
        <row r="567">
          <cell r="B567" t="str">
            <v>C3634</v>
          </cell>
          <cell r="C567" t="str">
            <v>GALERIA EM PVC HELICOIDAL TIPO RIB LOC D=0,80m</v>
          </cell>
          <cell r="D567" t="str">
            <v>M</v>
          </cell>
          <cell r="E567">
            <v>315.27999999999997</v>
          </cell>
          <cell r="F567">
            <v>409.86</v>
          </cell>
        </row>
        <row r="568">
          <cell r="B568" t="str">
            <v>C3635</v>
          </cell>
          <cell r="C568" t="str">
            <v>GALERIA EM PVC HELICOIDAL TIPO RIB LOC D=0,90m</v>
          </cell>
          <cell r="D568" t="str">
            <v>M</v>
          </cell>
          <cell r="E568">
            <v>517.21</v>
          </cell>
          <cell r="F568">
            <v>672.37</v>
          </cell>
        </row>
        <row r="569">
          <cell r="B569" t="str">
            <v>C3636</v>
          </cell>
          <cell r="C569" t="str">
            <v>GALERIA EM PVC HELICOIDAL TIPO RIB LOC D=1,00m</v>
          </cell>
          <cell r="D569" t="str">
            <v>M</v>
          </cell>
          <cell r="E569">
            <v>575.01</v>
          </cell>
          <cell r="F569">
            <v>747.51</v>
          </cell>
        </row>
        <row r="570">
          <cell r="B570" t="str">
            <v>C3637</v>
          </cell>
          <cell r="C570" t="str">
            <v>GALERIA EM PVC HELICOIDAL TIPO RIB LOC D=1,20m</v>
          </cell>
          <cell r="D570" t="str">
            <v>M</v>
          </cell>
          <cell r="E570">
            <v>689.56</v>
          </cell>
          <cell r="F570">
            <v>896.43</v>
          </cell>
        </row>
        <row r="571">
          <cell r="C571" t="str">
            <v>DRENAGEM PROFUNDA</v>
          </cell>
          <cell r="F571">
            <v>0</v>
          </cell>
        </row>
        <row r="572">
          <cell r="B572" t="str">
            <v>C3401</v>
          </cell>
          <cell r="C572" t="str">
            <v>COLOCAÇÃO DE MATERIAL PARA O LEITO FILTRANTE</v>
          </cell>
          <cell r="D572" t="str">
            <v>M3</v>
          </cell>
          <cell r="E572">
            <v>30.1</v>
          </cell>
          <cell r="F572">
            <v>39.130000000000003</v>
          </cell>
        </row>
        <row r="573">
          <cell r="B573" t="str">
            <v>C2728</v>
          </cell>
          <cell r="C573" t="str">
            <v>DRENAGEM COM TUBO CERÂMICO PERFURADO, D= 10cm</v>
          </cell>
          <cell r="D573" t="str">
            <v>M</v>
          </cell>
          <cell r="E573">
            <v>11.19</v>
          </cell>
          <cell r="F573">
            <v>14.55</v>
          </cell>
        </row>
        <row r="574">
          <cell r="B574" t="str">
            <v>C2729</v>
          </cell>
          <cell r="C574" t="str">
            <v>DRENAGEM COM TUBO CERÂMICO PERFURADO, D= 15cm</v>
          </cell>
          <cell r="D574" t="str">
            <v>M</v>
          </cell>
          <cell r="E574">
            <v>15.73</v>
          </cell>
          <cell r="F574">
            <v>20.45</v>
          </cell>
        </row>
        <row r="575">
          <cell r="B575" t="str">
            <v>C2730</v>
          </cell>
          <cell r="C575" t="str">
            <v>DRENAGEM COM TUBO CERÂMICO PERFURADO, D= 20cm</v>
          </cell>
          <cell r="D575" t="str">
            <v>M</v>
          </cell>
          <cell r="E575">
            <v>24.32</v>
          </cell>
          <cell r="F575">
            <v>31.62</v>
          </cell>
        </row>
        <row r="576">
          <cell r="B576" t="str">
            <v>C2731</v>
          </cell>
          <cell r="C576" t="str">
            <v>DRENAGEM COM TUBO DE CONCRETO POROSO, D= 15cm</v>
          </cell>
          <cell r="D576" t="str">
            <v>M</v>
          </cell>
          <cell r="E576">
            <v>18.86</v>
          </cell>
          <cell r="F576">
            <v>24.52</v>
          </cell>
        </row>
        <row r="577">
          <cell r="B577" t="str">
            <v>C2732</v>
          </cell>
          <cell r="C577" t="str">
            <v>DRENAGEM COM TUBO DE CONCRETO POROSO, D= 20cm</v>
          </cell>
          <cell r="D577" t="str">
            <v>M</v>
          </cell>
          <cell r="E577">
            <v>20.5</v>
          </cell>
          <cell r="F577">
            <v>26.65</v>
          </cell>
        </row>
        <row r="578">
          <cell r="B578" t="str">
            <v>C2733</v>
          </cell>
          <cell r="C578" t="str">
            <v>DRENAGEM COM TUBO DE CONCRETO POROSO, D= 30cm</v>
          </cell>
          <cell r="D578" t="str">
            <v>M</v>
          </cell>
          <cell r="E578">
            <v>33.119999999999997</v>
          </cell>
          <cell r="F578">
            <v>43.06</v>
          </cell>
        </row>
        <row r="579">
          <cell r="B579" t="str">
            <v>C3071</v>
          </cell>
          <cell r="C579" t="str">
            <v>DRENO PROFUNDO C/TUBO POROSO D=20cm/AREIA</v>
          </cell>
          <cell r="D579" t="str">
            <v>M</v>
          </cell>
          <cell r="E579">
            <v>24.16</v>
          </cell>
          <cell r="F579">
            <v>31.41</v>
          </cell>
        </row>
        <row r="580">
          <cell r="B580" t="str">
            <v>C3070</v>
          </cell>
          <cell r="C580" t="str">
            <v>DRENO PROFUNDO C/TUBO POROSO D=20cm/AREIA:BRITA</v>
          </cell>
          <cell r="D580" t="str">
            <v>M</v>
          </cell>
          <cell r="E580">
            <v>31.3</v>
          </cell>
          <cell r="F580">
            <v>40.69</v>
          </cell>
        </row>
        <row r="581">
          <cell r="B581" t="str">
            <v>C3072</v>
          </cell>
          <cell r="C581" t="str">
            <v>DRENO PROFUNDO C/TUBO POROSO D=20cm/BRITA</v>
          </cell>
          <cell r="D581" t="str">
            <v>M</v>
          </cell>
          <cell r="E581">
            <v>44.65</v>
          </cell>
          <cell r="F581">
            <v>58.05</v>
          </cell>
        </row>
        <row r="582">
          <cell r="B582" t="str">
            <v>C3073</v>
          </cell>
          <cell r="C582" t="str">
            <v>DRENO PROFUNDO COM ENCHIMENTO DE AREIA</v>
          </cell>
          <cell r="D582" t="str">
            <v>M</v>
          </cell>
          <cell r="E582">
            <v>5.25</v>
          </cell>
          <cell r="F582">
            <v>6.83</v>
          </cell>
        </row>
        <row r="583">
          <cell r="B583" t="str">
            <v>C3074</v>
          </cell>
          <cell r="C583" t="str">
            <v>DRENO PROFUNDO COM ENCHIMENTO DE BRITA</v>
          </cell>
          <cell r="D583" t="str">
            <v>M</v>
          </cell>
          <cell r="E583">
            <v>27.9</v>
          </cell>
          <cell r="F583">
            <v>36.270000000000003</v>
          </cell>
        </row>
        <row r="584">
          <cell r="B584" t="str">
            <v>C3085</v>
          </cell>
          <cell r="C584" t="str">
            <v>EXTREMIDADE PARA DRENO PROFUNDO</v>
          </cell>
          <cell r="D584" t="str">
            <v>UN</v>
          </cell>
          <cell r="E584">
            <v>221.88</v>
          </cell>
          <cell r="F584">
            <v>288.44</v>
          </cell>
        </row>
        <row r="585">
          <cell r="B585" t="str">
            <v>C2590</v>
          </cell>
          <cell r="C585" t="str">
            <v>TUBO DE PVC CORRUGADO PERFURADO D= 10cm</v>
          </cell>
          <cell r="D585" t="str">
            <v>M</v>
          </cell>
          <cell r="E585">
            <v>18.13</v>
          </cell>
          <cell r="F585">
            <v>23.57</v>
          </cell>
        </row>
        <row r="586">
          <cell r="B586" t="str">
            <v>C2591</v>
          </cell>
          <cell r="C586" t="str">
            <v>TUBO DE PVC CORRUGADO PERFURADO D= 15cm</v>
          </cell>
          <cell r="D586" t="str">
            <v>M</v>
          </cell>
          <cell r="E586">
            <v>33.69</v>
          </cell>
          <cell r="F586">
            <v>43.8</v>
          </cell>
        </row>
        <row r="587">
          <cell r="B587" t="str">
            <v>C2592</v>
          </cell>
          <cell r="C587" t="str">
            <v>TUBO DE PVC CORRUGADO PERFURADO D= 20cm</v>
          </cell>
          <cell r="D587" t="str">
            <v>M</v>
          </cell>
          <cell r="E587">
            <v>31</v>
          </cell>
          <cell r="F587">
            <v>40.299999999999997</v>
          </cell>
        </row>
        <row r="588">
          <cell r="C588" t="str">
            <v>DRENAGEM SUB-SUPERFICIAL</v>
          </cell>
          <cell r="F588">
            <v>0</v>
          </cell>
        </row>
        <row r="589">
          <cell r="B589" t="str">
            <v>C3638</v>
          </cell>
          <cell r="C589" t="str">
            <v>BARBACÃ C/ TUBO PVC ESGOTO 50mm, INCLUSIVE BIDIM E BRITA</v>
          </cell>
          <cell r="D589" t="str">
            <v>UN</v>
          </cell>
          <cell r="E589">
            <v>3.18</v>
          </cell>
          <cell r="F589">
            <v>4.13</v>
          </cell>
        </row>
        <row r="590">
          <cell r="B590" t="str">
            <v>C3639</v>
          </cell>
          <cell r="C590" t="str">
            <v>BARBACÃ C/ TUBO PVC ESGOTO 75mm, INCLUSIVE BIDIM E BRITA</v>
          </cell>
          <cell r="D590" t="str">
            <v>UN</v>
          </cell>
          <cell r="E590">
            <v>3.88</v>
          </cell>
          <cell r="F590">
            <v>5.04</v>
          </cell>
        </row>
        <row r="591">
          <cell r="B591" t="str">
            <v>C3640</v>
          </cell>
          <cell r="C591" t="str">
            <v>BARBACÃ C/ TUBO PVC ESGOTO 100mm, INCLUSIVE BIDIM E BRITA</v>
          </cell>
          <cell r="D591" t="str">
            <v>UN</v>
          </cell>
          <cell r="E591">
            <v>4.6100000000000003</v>
          </cell>
          <cell r="F591">
            <v>5.99</v>
          </cell>
        </row>
        <row r="592">
          <cell r="B592" t="str">
            <v>C3141</v>
          </cell>
          <cell r="C592" t="str">
            <v>COLCHÃO DRENANTE DE AREIA ( S/TRANSP)</v>
          </cell>
          <cell r="D592" t="str">
            <v>M3</v>
          </cell>
          <cell r="E592">
            <v>8.2799999999999994</v>
          </cell>
          <cell r="F592">
            <v>10.76</v>
          </cell>
        </row>
        <row r="593">
          <cell r="B593" t="str">
            <v>C3142</v>
          </cell>
          <cell r="C593" t="str">
            <v>COLCHÃO DRENANTE DE BRITA ( S/TRANSP)</v>
          </cell>
          <cell r="D593" t="str">
            <v>M3</v>
          </cell>
          <cell r="E593">
            <v>45.45</v>
          </cell>
          <cell r="F593">
            <v>59.09</v>
          </cell>
        </row>
        <row r="594">
          <cell r="B594" t="str">
            <v>C3075</v>
          </cell>
          <cell r="C594" t="str">
            <v>DRENO SUB-SUPERFICIAL C/BIDIM/ENCHIMENTO BRITA</v>
          </cell>
          <cell r="D594" t="str">
            <v>M</v>
          </cell>
          <cell r="E594">
            <v>17.38</v>
          </cell>
          <cell r="F594">
            <v>22.59</v>
          </cell>
        </row>
        <row r="595">
          <cell r="B595" t="str">
            <v>C3076</v>
          </cell>
          <cell r="C595" t="str">
            <v>DRENO SUB-SUPERFICIAL C/ENCHIMENTO DE BRITA</v>
          </cell>
          <cell r="D595" t="str">
            <v>M</v>
          </cell>
          <cell r="E595">
            <v>8.7799999999999994</v>
          </cell>
          <cell r="F595">
            <v>11.41</v>
          </cell>
        </row>
        <row r="596">
          <cell r="B596" t="str">
            <v>C3086</v>
          </cell>
          <cell r="C596" t="str">
            <v>EXTREMIDADE PARA DRENO SUB-SUPERFICIAL</v>
          </cell>
          <cell r="D596" t="str">
            <v>UN</v>
          </cell>
          <cell r="E596">
            <v>80.430000000000007</v>
          </cell>
          <cell r="F596">
            <v>104.56</v>
          </cell>
        </row>
        <row r="597">
          <cell r="B597" t="str">
            <v>C2877</v>
          </cell>
          <cell r="C597" t="str">
            <v>MANTA DE POLIESTER (BIDIM OP-20)</v>
          </cell>
          <cell r="D597" t="str">
            <v>M2</v>
          </cell>
          <cell r="E597">
            <v>4.88</v>
          </cell>
          <cell r="F597">
            <v>6.34</v>
          </cell>
        </row>
        <row r="598">
          <cell r="B598" t="str">
            <v>C2878</v>
          </cell>
          <cell r="C598" t="str">
            <v>MANTA DE POLIESTER (BIDIM OP-30)</v>
          </cell>
          <cell r="D598" t="str">
            <v>M2</v>
          </cell>
          <cell r="E598">
            <v>6.06</v>
          </cell>
          <cell r="F598">
            <v>7.88</v>
          </cell>
        </row>
        <row r="599">
          <cell r="B599" t="str">
            <v>C1100</v>
          </cell>
          <cell r="C599" t="str">
            <v>MANTA DE POLIÉSTER (BIDIM OP-30) EM ÁREAS SUBMERSAS</v>
          </cell>
          <cell r="D599" t="str">
            <v>M2</v>
          </cell>
          <cell r="E599">
            <v>10.71</v>
          </cell>
          <cell r="F599">
            <v>13.92</v>
          </cell>
        </row>
        <row r="600">
          <cell r="C600" t="str">
            <v>DRENAGEM SUPERFICIAL</v>
          </cell>
          <cell r="F600">
            <v>0</v>
          </cell>
        </row>
        <row r="601">
          <cell r="B601" t="str">
            <v>C0365</v>
          </cell>
          <cell r="C601" t="str">
            <v>BANQUETA/ MEIO FIO DE CONCRETO MOLDADO NO LOCAL</v>
          </cell>
          <cell r="D601" t="str">
            <v>M</v>
          </cell>
          <cell r="E601">
            <v>9.51</v>
          </cell>
          <cell r="F601">
            <v>12.36</v>
          </cell>
        </row>
        <row r="602">
          <cell r="B602" t="str">
            <v>C0367</v>
          </cell>
          <cell r="C602" t="str">
            <v>BANQUETA/ MEIO FIO DE CONCRETO PRÉ-MOLDADO (1,00x0,25x0,15m)</v>
          </cell>
          <cell r="D602" t="str">
            <v>M</v>
          </cell>
          <cell r="E602">
            <v>15.96</v>
          </cell>
          <cell r="F602">
            <v>20.75</v>
          </cell>
        </row>
        <row r="603">
          <cell r="B603" t="str">
            <v>C0366</v>
          </cell>
          <cell r="C603" t="str">
            <v>BANQUETA/ MEIO FIO DE CONCRETO P/ VIAS URBANAS (1,00x0,35x0,15m)</v>
          </cell>
          <cell r="D603" t="str">
            <v>M</v>
          </cell>
          <cell r="E603">
            <v>20.62</v>
          </cell>
          <cell r="F603">
            <v>26.81</v>
          </cell>
        </row>
        <row r="604">
          <cell r="B604" t="str">
            <v>C0368</v>
          </cell>
          <cell r="C604" t="str">
            <v>BANQUETA/ MEIO FIO DE TIJOLO MACIÇO</v>
          </cell>
          <cell r="D604" t="str">
            <v>M</v>
          </cell>
          <cell r="E604">
            <v>10.37</v>
          </cell>
          <cell r="F604">
            <v>13.48</v>
          </cell>
        </row>
        <row r="605">
          <cell r="B605" t="str">
            <v>C3065</v>
          </cell>
          <cell r="C605" t="str">
            <v>DESCIDA D'ÁGUA DE CONCRETO ARMADO PADRÃO DERT</v>
          </cell>
          <cell r="D605" t="str">
            <v>M</v>
          </cell>
          <cell r="E605">
            <v>69.62</v>
          </cell>
          <cell r="F605">
            <v>90.51</v>
          </cell>
        </row>
        <row r="606">
          <cell r="B606" t="str">
            <v>C3066</v>
          </cell>
          <cell r="C606" t="str">
            <v>DESCIDA D'ÁGUA DE CONCRETO ARMADO TIPO U</v>
          </cell>
          <cell r="D606" t="str">
            <v>M</v>
          </cell>
          <cell r="E606">
            <v>70.94</v>
          </cell>
          <cell r="F606">
            <v>92.22</v>
          </cell>
        </row>
        <row r="607">
          <cell r="B607" t="str">
            <v>C3067</v>
          </cell>
          <cell r="C607" t="str">
            <v>DESCIDA D'AGUA EM CALHA PRÉ-MOLDADA DE CONCRETO D= 0,40m</v>
          </cell>
          <cell r="D607" t="str">
            <v>M</v>
          </cell>
          <cell r="E607">
            <v>16.09</v>
          </cell>
          <cell r="F607">
            <v>20.92</v>
          </cell>
        </row>
        <row r="608">
          <cell r="B608" t="str">
            <v>C2727</v>
          </cell>
          <cell r="C608" t="str">
            <v>DRENAGEM COM CALHA PRÉ-MOLDADA DE CONCRETO D= 0,30m</v>
          </cell>
          <cell r="D608" t="str">
            <v>M</v>
          </cell>
          <cell r="E608">
            <v>16.89</v>
          </cell>
          <cell r="F608">
            <v>21.96</v>
          </cell>
        </row>
        <row r="609">
          <cell r="B609" t="str">
            <v>C3097</v>
          </cell>
          <cell r="C609" t="str">
            <v>MEIO FIO DE PEDRA GRANÍTICA</v>
          </cell>
          <cell r="D609" t="str">
            <v>M</v>
          </cell>
          <cell r="E609">
            <v>8.6999999999999993</v>
          </cell>
          <cell r="F609">
            <v>11.31</v>
          </cell>
        </row>
        <row r="610">
          <cell r="B610" t="str">
            <v>C3449</v>
          </cell>
          <cell r="C610" t="str">
            <v>MEIO FIO PRÉ MOLDADO (0,07x0,30x1,00)m C/REJUNTAMENTO</v>
          </cell>
          <cell r="D610" t="str">
            <v>M</v>
          </cell>
          <cell r="E610">
            <v>11.39</v>
          </cell>
          <cell r="F610">
            <v>14.81</v>
          </cell>
        </row>
        <row r="611">
          <cell r="B611" t="str">
            <v>C2018</v>
          </cell>
          <cell r="C611" t="str">
            <v>POÇO DE VISITA DE ALVENARIA P/ GALERIA DE ÁGUAS PLUVIAIS DIAM. = 1m E PROFUNDIDADE= 2m</v>
          </cell>
          <cell r="D611" t="str">
            <v>UN</v>
          </cell>
          <cell r="E611">
            <v>2071.15</v>
          </cell>
          <cell r="F611">
            <v>2692.5</v>
          </cell>
        </row>
        <row r="612">
          <cell r="B612" t="str">
            <v>C2019</v>
          </cell>
          <cell r="C612" t="str">
            <v>POÇO DE VISITA DE ALVENARIA P/ GALERIA DE ÁGUAS PLUVIAIS DIAM. = 1m E PROFUNDIDADE= 4m</v>
          </cell>
          <cell r="D612" t="str">
            <v>UN</v>
          </cell>
          <cell r="E612">
            <v>2794.2</v>
          </cell>
          <cell r="F612">
            <v>3632.46</v>
          </cell>
        </row>
        <row r="613">
          <cell r="B613" t="str">
            <v>C2020</v>
          </cell>
          <cell r="C613" t="str">
            <v>POÇO DE VISITA DE ALVENARIA P/ GALERIA DE ÁGUAS PLUVIAIS DIAM.= 1m E PROFUNDIDADE= 6m</v>
          </cell>
          <cell r="D613" t="str">
            <v>UN</v>
          </cell>
          <cell r="E613">
            <v>3550.18</v>
          </cell>
          <cell r="F613">
            <v>4615.2299999999996</v>
          </cell>
        </row>
        <row r="614">
          <cell r="B614" t="str">
            <v>C3110</v>
          </cell>
          <cell r="C614" t="str">
            <v>SAIDA D'AGUA C/ DISSIPADOR DE ENERGIA</v>
          </cell>
          <cell r="D614" t="str">
            <v>UN</v>
          </cell>
          <cell r="E614">
            <v>98.13</v>
          </cell>
          <cell r="F614">
            <v>127.57</v>
          </cell>
        </row>
        <row r="615">
          <cell r="B615" t="str">
            <v>C3322</v>
          </cell>
          <cell r="C615" t="str">
            <v>SARJETA CONJUGADA COM BANQUETA EM CONCRETO SIMPLES</v>
          </cell>
          <cell r="D615" t="str">
            <v>M</v>
          </cell>
          <cell r="E615">
            <v>33.93</v>
          </cell>
          <cell r="F615">
            <v>44.11</v>
          </cell>
        </row>
        <row r="616">
          <cell r="B616" t="str">
            <v>C3111</v>
          </cell>
          <cell r="C616" t="str">
            <v>SARJETA DE CONCRETO SIMPLES "U" C/H=0,35m/E=0,08m</v>
          </cell>
          <cell r="D616" t="str">
            <v>M</v>
          </cell>
          <cell r="E616">
            <v>59.54</v>
          </cell>
          <cell r="F616">
            <v>77.400000000000006</v>
          </cell>
        </row>
        <row r="617">
          <cell r="B617" t="str">
            <v>C3112</v>
          </cell>
          <cell r="C617" t="str">
            <v>SARJETA DE CONCRETO SIMPLES C/L=1,00m/E=0,08m</v>
          </cell>
          <cell r="D617" t="str">
            <v>M</v>
          </cell>
          <cell r="E617">
            <v>23.05</v>
          </cell>
          <cell r="F617">
            <v>29.97</v>
          </cell>
        </row>
        <row r="618">
          <cell r="B618" t="str">
            <v>C3113</v>
          </cell>
          <cell r="C618" t="str">
            <v>SARJETA DE CONCRETO SIMPLES C/L=1,20m/E=0,08m</v>
          </cell>
          <cell r="D618" t="str">
            <v>M</v>
          </cell>
          <cell r="E618">
            <v>27.98</v>
          </cell>
          <cell r="F618">
            <v>36.369999999999997</v>
          </cell>
        </row>
        <row r="619">
          <cell r="B619" t="str">
            <v>C2310</v>
          </cell>
          <cell r="C619" t="str">
            <v>TAMPÃO DE FERRO FUNDIDO P/ POÇO DE VISITA DE DIAM-=1 M</v>
          </cell>
          <cell r="D619" t="str">
            <v>UN</v>
          </cell>
          <cell r="E619">
            <v>381.66</v>
          </cell>
          <cell r="F619">
            <v>496.16</v>
          </cell>
        </row>
        <row r="620">
          <cell r="C620" t="str">
            <v>ARGAMASSAS</v>
          </cell>
          <cell r="F620">
            <v>0</v>
          </cell>
        </row>
        <row r="621">
          <cell r="C621" t="str">
            <v>PREPARAÇÃO DE MATERIAIS</v>
          </cell>
          <cell r="F621">
            <v>0</v>
          </cell>
        </row>
        <row r="622">
          <cell r="B622" t="str">
            <v>C0115</v>
          </cell>
          <cell r="C622" t="str">
            <v>AREIA SECA MEIO PENEIRADA</v>
          </cell>
          <cell r="D622" t="str">
            <v>M3</v>
          </cell>
          <cell r="E622">
            <v>94.89</v>
          </cell>
          <cell r="F622">
            <v>123.36</v>
          </cell>
        </row>
        <row r="623">
          <cell r="B623" t="str">
            <v>C0116</v>
          </cell>
          <cell r="C623" t="str">
            <v>AREIA SECA PENEIRADA</v>
          </cell>
          <cell r="D623" t="str">
            <v>M3</v>
          </cell>
          <cell r="E623">
            <v>150.78</v>
          </cell>
          <cell r="F623">
            <v>196.01</v>
          </cell>
        </row>
        <row r="624">
          <cell r="B624" t="str">
            <v>C0656</v>
          </cell>
          <cell r="C624" t="str">
            <v>CAL EM PASTA PENEIRADA E PURA</v>
          </cell>
          <cell r="D624" t="str">
            <v>M3</v>
          </cell>
          <cell r="E624">
            <v>173.52</v>
          </cell>
          <cell r="F624">
            <v>225.58</v>
          </cell>
        </row>
        <row r="625">
          <cell r="B625" t="str">
            <v>C1813</v>
          </cell>
          <cell r="C625" t="str">
            <v>NATA DE CAL EM PASTA PENEIRADA E PURA</v>
          </cell>
          <cell r="D625" t="str">
            <v>M3</v>
          </cell>
          <cell r="E625">
            <v>210.78</v>
          </cell>
          <cell r="F625">
            <v>274.01</v>
          </cell>
        </row>
        <row r="626">
          <cell r="C626" t="str">
            <v>ARGAMASSA DE CAL</v>
          </cell>
          <cell r="F626">
            <v>0</v>
          </cell>
        </row>
        <row r="627">
          <cell r="B627" t="str">
            <v>C0144</v>
          </cell>
          <cell r="C627" t="str">
            <v>ARGAMASSA DE CAL EM PASTA E AREIA PEN. TRAÇO 1:1.5</v>
          </cell>
          <cell r="D627" t="str">
            <v>M3</v>
          </cell>
          <cell r="E627">
            <v>250.17</v>
          </cell>
          <cell r="F627">
            <v>325.22000000000003</v>
          </cell>
        </row>
        <row r="628">
          <cell r="B628" t="str">
            <v>C0145</v>
          </cell>
          <cell r="C628" t="str">
            <v>ARGAMASSA DE CAL EM PASTA E AREIA PEN. TRAÇO 1:2</v>
          </cell>
          <cell r="D628" t="str">
            <v>M3</v>
          </cell>
          <cell r="E628">
            <v>283.69</v>
          </cell>
          <cell r="F628">
            <v>368.8</v>
          </cell>
        </row>
        <row r="629">
          <cell r="B629" t="str">
            <v>C0146</v>
          </cell>
          <cell r="C629" t="str">
            <v>ARGAMASSA DE CAL EM PASTA E AREIA PEN. TRAÇO 1:3</v>
          </cell>
          <cell r="D629" t="str">
            <v>M3</v>
          </cell>
          <cell r="E629">
            <v>248.57</v>
          </cell>
          <cell r="F629">
            <v>323.14</v>
          </cell>
        </row>
        <row r="630">
          <cell r="B630" t="str">
            <v>C0147</v>
          </cell>
          <cell r="C630" t="str">
            <v>ARGAMASSA DE CAL EM PASTA E AREIA PEN. TRAÇO 1:4</v>
          </cell>
          <cell r="D630" t="str">
            <v>M3</v>
          </cell>
          <cell r="E630">
            <v>230.95</v>
          </cell>
          <cell r="F630">
            <v>300.24</v>
          </cell>
        </row>
        <row r="631">
          <cell r="B631" t="str">
            <v>C0148</v>
          </cell>
          <cell r="C631" t="str">
            <v>ARGAMASSA DE CAL EM PASTA E AREIA PEN. TRAÇO 1:5</v>
          </cell>
          <cell r="D631" t="str">
            <v>M3</v>
          </cell>
          <cell r="E631">
            <v>220.49</v>
          </cell>
          <cell r="F631">
            <v>286.64</v>
          </cell>
        </row>
        <row r="632">
          <cell r="B632" t="str">
            <v>C0149</v>
          </cell>
          <cell r="C632" t="str">
            <v>ARGAMASSA DE CAL EM PASTA E AREIA S/PEN. TRAÇO 1:1.5</v>
          </cell>
          <cell r="D632" t="str">
            <v>M3</v>
          </cell>
          <cell r="E632">
            <v>171.18</v>
          </cell>
          <cell r="F632">
            <v>222.53</v>
          </cell>
        </row>
        <row r="633">
          <cell r="B633" t="str">
            <v>C0150</v>
          </cell>
          <cell r="C633" t="str">
            <v>ARGAMASSA DE CAL EM PASTA E AREIA S/PEN. TRAÇO 1:2</v>
          </cell>
          <cell r="D633" t="str">
            <v>M3</v>
          </cell>
          <cell r="E633">
            <v>179.18</v>
          </cell>
          <cell r="F633">
            <v>232.93</v>
          </cell>
        </row>
        <row r="634">
          <cell r="B634" t="str">
            <v>C0151</v>
          </cell>
          <cell r="C634" t="str">
            <v>ARGAMASSA DE CAL EM PASTA E AREIA S/PEN. TRAÇO 1:3</v>
          </cell>
          <cell r="D634" t="str">
            <v>M3</v>
          </cell>
          <cell r="E634">
            <v>144.06</v>
          </cell>
          <cell r="F634">
            <v>187.28</v>
          </cell>
        </row>
        <row r="635">
          <cell r="B635" t="str">
            <v>C0152</v>
          </cell>
          <cell r="C635" t="str">
            <v>ARGAMASSA DE CAL EM PASTA E AREIA S/PEN. TRAÇO 1:4</v>
          </cell>
          <cell r="D635" t="str">
            <v>M3</v>
          </cell>
          <cell r="E635">
            <v>126.44</v>
          </cell>
          <cell r="F635">
            <v>164.37</v>
          </cell>
        </row>
        <row r="636">
          <cell r="B636" t="str">
            <v>C0153</v>
          </cell>
          <cell r="C636" t="str">
            <v>ARGAMASSA DE CAL EM PASTA E AREIA S/PEN. TRAÇO 1:5</v>
          </cell>
          <cell r="D636" t="str">
            <v>M3</v>
          </cell>
          <cell r="E636">
            <v>115.98</v>
          </cell>
          <cell r="F636">
            <v>150.77000000000001</v>
          </cell>
        </row>
        <row r="637">
          <cell r="B637" t="str">
            <v>C0134</v>
          </cell>
          <cell r="C637" t="str">
            <v>ARGAMASSA DE CAL HIDR. E AREIA PEN. TRAÇO 1:2</v>
          </cell>
          <cell r="D637" t="str">
            <v>M3</v>
          </cell>
          <cell r="E637">
            <v>324.25</v>
          </cell>
          <cell r="F637">
            <v>421.53</v>
          </cell>
        </row>
        <row r="638">
          <cell r="B638" t="str">
            <v>C0135</v>
          </cell>
          <cell r="C638" t="str">
            <v>ARGAMASSA DE CAL HIDR. E AREIA PEN. TRAÇO 1:3</v>
          </cell>
          <cell r="D638" t="str">
            <v>M3</v>
          </cell>
          <cell r="E638">
            <v>275.45</v>
          </cell>
          <cell r="F638">
            <v>358.09</v>
          </cell>
        </row>
        <row r="639">
          <cell r="B639" t="str">
            <v>C0141</v>
          </cell>
          <cell r="C639" t="str">
            <v>ARGAMASSA DE CAL HIDR. E AREIA PEN. TRAÇO 1:4.5 C/BETONEIRA</v>
          </cell>
          <cell r="D639" t="str">
            <v>M3</v>
          </cell>
          <cell r="E639">
            <v>238.69</v>
          </cell>
          <cell r="F639">
            <v>310.3</v>
          </cell>
        </row>
        <row r="640">
          <cell r="B640" t="str">
            <v>C0136</v>
          </cell>
          <cell r="C640" t="str">
            <v>ARGAMASSA DE CAL HIDR. E AREIA S/PEN. TRAÇO 1:2</v>
          </cell>
          <cell r="D640" t="str">
            <v>M3</v>
          </cell>
          <cell r="E640">
            <v>219.74</v>
          </cell>
          <cell r="F640">
            <v>285.66000000000003</v>
          </cell>
        </row>
        <row r="641">
          <cell r="B641" t="str">
            <v>C0137</v>
          </cell>
          <cell r="C641" t="str">
            <v>ARGAMASSA DE CAL HIDR. E AREIA S/PEN. TRAÇO 1:3</v>
          </cell>
          <cell r="D641" t="str">
            <v>M3</v>
          </cell>
          <cell r="E641">
            <v>170.94</v>
          </cell>
          <cell r="F641">
            <v>222.22</v>
          </cell>
        </row>
        <row r="642">
          <cell r="B642" t="str">
            <v>C0138</v>
          </cell>
          <cell r="C642" t="str">
            <v>ARGAMASSA DE CAL HIDR. E AREIA S/PEN. TRAÇO 1:4</v>
          </cell>
          <cell r="D642" t="str">
            <v>M3</v>
          </cell>
          <cell r="E642">
            <v>146.54</v>
          </cell>
          <cell r="F642">
            <v>190.5</v>
          </cell>
        </row>
        <row r="643">
          <cell r="B643" t="str">
            <v>C0139</v>
          </cell>
          <cell r="C643" t="str">
            <v>ARGAMASSA DE CAL HIDR. E AREIA S/PEN. TRAÇO 1:4.5</v>
          </cell>
          <cell r="D643" t="str">
            <v>M3</v>
          </cell>
          <cell r="E643">
            <v>138.54</v>
          </cell>
          <cell r="F643">
            <v>180.1</v>
          </cell>
        </row>
        <row r="644">
          <cell r="B644" t="str">
            <v>C0142</v>
          </cell>
          <cell r="C644" t="str">
            <v>ARGAMASSA DE CAL HIDR. E AREIA S/PEN. TRAÇO 1:4.5 C/BETONEIRA</v>
          </cell>
          <cell r="D644" t="str">
            <v>M3</v>
          </cell>
          <cell r="E644">
            <v>134.18</v>
          </cell>
          <cell r="F644">
            <v>174.43</v>
          </cell>
        </row>
        <row r="645">
          <cell r="B645" t="str">
            <v>C0140</v>
          </cell>
          <cell r="C645" t="str">
            <v>ARGAMASSA DE CAL HIDR. E AREIA S/PEN. TRAÇO 1:6</v>
          </cell>
          <cell r="D645" t="str">
            <v>M3</v>
          </cell>
          <cell r="E645">
            <v>122.54</v>
          </cell>
          <cell r="F645">
            <v>159.30000000000001</v>
          </cell>
        </row>
        <row r="646">
          <cell r="B646" t="str">
            <v>C1812</v>
          </cell>
          <cell r="C646" t="str">
            <v>NATA DE CAL EM PASTA E AREIA PEN. TRAÇO 1:1.5</v>
          </cell>
          <cell r="D646" t="str">
            <v>M3</v>
          </cell>
          <cell r="E646">
            <v>262.16000000000003</v>
          </cell>
          <cell r="F646">
            <v>340.81</v>
          </cell>
        </row>
        <row r="647">
          <cell r="C647" t="str">
            <v>ARGAMASSA DE CIMENTO</v>
          </cell>
          <cell r="F647">
            <v>0</v>
          </cell>
        </row>
        <row r="648">
          <cell r="B648" t="str">
            <v>C0117</v>
          </cell>
          <cell r="C648" t="str">
            <v>ARGAMASSA DE CIMENTO ARENOSO E AREIA S/PEN. TRAÇO 1:2:4</v>
          </cell>
          <cell r="D648" t="str">
            <v>M3</v>
          </cell>
          <cell r="E648">
            <v>206.63</v>
          </cell>
          <cell r="F648">
            <v>268.62</v>
          </cell>
        </row>
        <row r="649">
          <cell r="B649" t="str">
            <v>C0129</v>
          </cell>
          <cell r="C649" t="str">
            <v>ARGAMASSA DE CIMENTO ARENOSO E AREIA S/PEN. TRAÇO 1:2:6</v>
          </cell>
          <cell r="D649" t="str">
            <v>M3</v>
          </cell>
          <cell r="E649">
            <v>180.93</v>
          </cell>
          <cell r="F649">
            <v>235.21</v>
          </cell>
        </row>
        <row r="650">
          <cell r="B650" t="str">
            <v>C0133</v>
          </cell>
          <cell r="C650" t="str">
            <v>ARGAMASSA DE CIMENTO ARENOSO E AREIA S/PEN. TRAÇO1:2.5:3.5</v>
          </cell>
          <cell r="D650" t="str">
            <v>M3</v>
          </cell>
          <cell r="E650">
            <v>205.33</v>
          </cell>
          <cell r="F650">
            <v>266.93</v>
          </cell>
        </row>
        <row r="651">
          <cell r="B651" t="str">
            <v>C0130</v>
          </cell>
          <cell r="C651" t="str">
            <v>ARGAMASSA DE CIMENTO ARENOSO E AREIA S/PEN. TRAÇO 1:3:3</v>
          </cell>
          <cell r="D651" t="str">
            <v>M3</v>
          </cell>
          <cell r="E651">
            <v>204.08</v>
          </cell>
          <cell r="F651">
            <v>265.3</v>
          </cell>
        </row>
        <row r="652">
          <cell r="B652" t="str">
            <v>C0131</v>
          </cell>
          <cell r="C652" t="str">
            <v>ARGAMASSA DE CIMENTO ARENOSO E AREIA S/PEN. TRAÇO 1:3:5</v>
          </cell>
          <cell r="D652" t="str">
            <v>M3</v>
          </cell>
          <cell r="E652">
            <v>179.01</v>
          </cell>
          <cell r="F652">
            <v>232.71</v>
          </cell>
        </row>
        <row r="653">
          <cell r="B653" t="str">
            <v>C0132</v>
          </cell>
          <cell r="C653" t="str">
            <v>ARGAMASSA DE CIMENTO ARENOSO E AREIA S/PEN. TRAÇO 1:3:7</v>
          </cell>
          <cell r="D653" t="str">
            <v>M3</v>
          </cell>
          <cell r="E653">
            <v>165.24</v>
          </cell>
          <cell r="F653">
            <v>214.81</v>
          </cell>
        </row>
        <row r="654">
          <cell r="B654" t="str">
            <v>C0181</v>
          </cell>
          <cell r="C654" t="str">
            <v>ARGAMASSA DE CIMENTO ARENOSO E AREIA S/PEN. TRAÇO 1:3.5:2.5</v>
          </cell>
          <cell r="D654" t="str">
            <v>M3</v>
          </cell>
          <cell r="E654">
            <v>202.83</v>
          </cell>
          <cell r="F654">
            <v>263.68</v>
          </cell>
        </row>
        <row r="655">
          <cell r="B655" t="str">
            <v>C0118</v>
          </cell>
          <cell r="C655" t="str">
            <v>ARGAMASSA DE CIMENTO ARENOSO E AREIA S/PEN. TRAÇO 1:4:2</v>
          </cell>
          <cell r="D655" t="str">
            <v>M3</v>
          </cell>
          <cell r="E655">
            <v>201.53</v>
          </cell>
          <cell r="F655">
            <v>261.99</v>
          </cell>
        </row>
        <row r="656">
          <cell r="B656" t="str">
            <v>C0119</v>
          </cell>
          <cell r="C656" t="str">
            <v>ARGAMASSA DE CIMENTO ARENOSO E AREIA S/PEN. TRAÇO 1:4:4</v>
          </cell>
          <cell r="D656" t="str">
            <v>M3</v>
          </cell>
          <cell r="E656">
            <v>177.08</v>
          </cell>
          <cell r="F656">
            <v>230.2</v>
          </cell>
        </row>
        <row r="657">
          <cell r="B657" t="str">
            <v>C0120</v>
          </cell>
          <cell r="C657" t="str">
            <v>ARGAMASSA DE CIMENTO ARENOSO E AREIA S/PEN. TRAÇO 1:4:6</v>
          </cell>
          <cell r="D657" t="str">
            <v>M3</v>
          </cell>
          <cell r="E657">
            <v>163.66</v>
          </cell>
          <cell r="F657">
            <v>212.76</v>
          </cell>
        </row>
        <row r="658">
          <cell r="B658" t="str">
            <v>C0121</v>
          </cell>
          <cell r="C658" t="str">
            <v>ARGAMASSA DE CIMENTO ARENOSO E AREIA S/PEN. TRAÇO 1:4:8</v>
          </cell>
          <cell r="D658" t="str">
            <v>M3</v>
          </cell>
          <cell r="E658">
            <v>153.25</v>
          </cell>
          <cell r="F658">
            <v>199.23</v>
          </cell>
        </row>
        <row r="659">
          <cell r="B659" t="str">
            <v>C0122</v>
          </cell>
          <cell r="C659" t="str">
            <v>ARGAMASSA DE CIMENTO ARENOSO E AREIA S/PEN. TRAÇO 1:5:3</v>
          </cell>
          <cell r="D659" t="str">
            <v>M3</v>
          </cell>
          <cell r="E659">
            <v>175.15</v>
          </cell>
          <cell r="F659">
            <v>227.7</v>
          </cell>
        </row>
        <row r="660">
          <cell r="B660" t="str">
            <v>C0128</v>
          </cell>
          <cell r="C660" t="str">
            <v>ARGAMASSA DE CIMENTO ARENOSO E AREIA S/PEN. TRAÇO 1:5:5</v>
          </cell>
          <cell r="D660" t="str">
            <v>M3</v>
          </cell>
          <cell r="E660">
            <v>162.08000000000001</v>
          </cell>
          <cell r="F660">
            <v>210.7</v>
          </cell>
        </row>
        <row r="661">
          <cell r="B661" t="str">
            <v>C0123</v>
          </cell>
          <cell r="C661" t="str">
            <v>ARGAMASSA DE CIMENTO ARENOSO E AREIA S/PEN. TRAÇO 1:5:7</v>
          </cell>
          <cell r="D661" t="str">
            <v>M3</v>
          </cell>
          <cell r="E661">
            <v>151.91</v>
          </cell>
          <cell r="F661">
            <v>197.48</v>
          </cell>
        </row>
        <row r="662">
          <cell r="B662" t="str">
            <v>C0179</v>
          </cell>
          <cell r="C662" t="str">
            <v>ARGAMASSA DE CIMENTO ARENOSO E AREIA S/PEN. TRAÇO 1:6:2</v>
          </cell>
          <cell r="D662" t="str">
            <v>M3</v>
          </cell>
          <cell r="E662">
            <v>173.23</v>
          </cell>
          <cell r="F662">
            <v>225.2</v>
          </cell>
        </row>
        <row r="663">
          <cell r="B663" t="str">
            <v>C0124</v>
          </cell>
          <cell r="C663" t="str">
            <v>ARGAMASSA DE CIMENTO ARENOSO E AREIA S/PEN. TRAÇO 1:6:4</v>
          </cell>
          <cell r="D663" t="str">
            <v>M3</v>
          </cell>
          <cell r="E663">
            <v>160.5</v>
          </cell>
          <cell r="F663">
            <v>208.65</v>
          </cell>
        </row>
        <row r="664">
          <cell r="B664" t="str">
            <v>C0125</v>
          </cell>
          <cell r="C664" t="str">
            <v>ARGAMASSA DE CIMENTO ARENOSO E AREIA S/PEN. TRAÇO 1:6:6</v>
          </cell>
          <cell r="D664" t="str">
            <v>M3</v>
          </cell>
          <cell r="E664">
            <v>150.58000000000001</v>
          </cell>
          <cell r="F664">
            <v>195.75</v>
          </cell>
        </row>
        <row r="665">
          <cell r="B665" t="str">
            <v>C0180</v>
          </cell>
          <cell r="C665" t="str">
            <v>ARGAMASSA DE CIMENTO ARENOSO E AREIA S/PEN. TRAÇO 1:7:3</v>
          </cell>
          <cell r="D665" t="str">
            <v>M3</v>
          </cell>
          <cell r="E665">
            <v>158.91999999999999</v>
          </cell>
          <cell r="F665">
            <v>206.6</v>
          </cell>
        </row>
        <row r="666">
          <cell r="B666" t="str">
            <v>C0126</v>
          </cell>
          <cell r="C666" t="str">
            <v>ARGAMASSA DE CIMENTO ARENOSO E AREIA S/PEN. TRAÇO 1:7:5</v>
          </cell>
          <cell r="D666" t="str">
            <v>M3</v>
          </cell>
          <cell r="E666">
            <v>149.25</v>
          </cell>
          <cell r="F666">
            <v>194.03</v>
          </cell>
        </row>
        <row r="667">
          <cell r="B667" t="str">
            <v>C0127</v>
          </cell>
          <cell r="C667" t="str">
            <v>ARGAMASSA DE CIMENTO ARENOSO E AREIA S/PEN. TRAÇO 1:8:4</v>
          </cell>
          <cell r="D667" t="str">
            <v>M3</v>
          </cell>
          <cell r="E667">
            <v>147.91</v>
          </cell>
          <cell r="F667">
            <v>192.28</v>
          </cell>
        </row>
        <row r="668">
          <cell r="B668" t="str">
            <v>C0162</v>
          </cell>
          <cell r="C668" t="str">
            <v>ARGAMASSA DE CIMENTO BRANCO E PÓ DE MÁRMORE TRAÇO 1:3</v>
          </cell>
          <cell r="D668" t="str">
            <v>M3</v>
          </cell>
          <cell r="E668">
            <v>427.85</v>
          </cell>
          <cell r="F668">
            <v>556.21</v>
          </cell>
        </row>
        <row r="669">
          <cell r="B669" t="str">
            <v>C0160</v>
          </cell>
          <cell r="C669" t="str">
            <v>ARGAMASSA DE CIMENTO E AREIA FINA PENEIRADA E ADITIVO AGLUTINANTE ORGANO-SINTÉTICO NO TRAÇO 1:8</v>
          </cell>
          <cell r="D669" t="str">
            <v>M3</v>
          </cell>
          <cell r="E669">
            <v>141.44</v>
          </cell>
          <cell r="F669">
            <v>183.87</v>
          </cell>
        </row>
        <row r="670">
          <cell r="B670" t="str">
            <v>C0161</v>
          </cell>
          <cell r="C670" t="str">
            <v>ARGAMASSA DE CIMENTO E AREIA MEDIA PENEIRADA E ADITIVO AGLUTINANTE ORGANO-SINTÉTICO NO TRAÇO 1:8</v>
          </cell>
          <cell r="D670" t="str">
            <v>M3</v>
          </cell>
          <cell r="E670">
            <v>152.47</v>
          </cell>
          <cell r="F670">
            <v>198.21</v>
          </cell>
        </row>
        <row r="671">
          <cell r="B671" t="str">
            <v>C0155</v>
          </cell>
          <cell r="C671" t="str">
            <v>ARGAMASSA DE CIMENTO E AREIA PENEIRADA C/ IMPERMEABILIZANTE TRAÇO 1:1.5</v>
          </cell>
          <cell r="D671" t="str">
            <v>M3</v>
          </cell>
          <cell r="E671">
            <v>596.83000000000004</v>
          </cell>
          <cell r="F671">
            <v>775.88</v>
          </cell>
        </row>
        <row r="672">
          <cell r="B672" t="str">
            <v>C0154</v>
          </cell>
          <cell r="C672" t="str">
            <v>ARGAMASSA DE CIMENTO E AREIA PENEIRADA C/ IMPERMEABILIZANTE TRAÇO 1:4</v>
          </cell>
          <cell r="D672" t="str">
            <v>M3</v>
          </cell>
          <cell r="E672">
            <v>473.41</v>
          </cell>
          <cell r="F672">
            <v>615.42999999999995</v>
          </cell>
        </row>
        <row r="673">
          <cell r="B673" t="str">
            <v>C0163</v>
          </cell>
          <cell r="C673" t="str">
            <v>ARGAMASSA DE CIMENTO E AREIA PEN. TRAÇO 1:2</v>
          </cell>
          <cell r="D673" t="str">
            <v>M3</v>
          </cell>
          <cell r="E673">
            <v>427.98</v>
          </cell>
          <cell r="F673">
            <v>556.37</v>
          </cell>
        </row>
        <row r="674">
          <cell r="B674" t="str">
            <v>C0164</v>
          </cell>
          <cell r="C674" t="str">
            <v>ARGAMASSA DE CIMENTO E AREIA PEN. TRAÇO 1:3</v>
          </cell>
          <cell r="D674" t="str">
            <v>M3</v>
          </cell>
          <cell r="E674">
            <v>382.01</v>
          </cell>
          <cell r="F674">
            <v>496.61</v>
          </cell>
        </row>
        <row r="675">
          <cell r="B675" t="str">
            <v>C0165</v>
          </cell>
          <cell r="C675" t="str">
            <v>ARGAMASSA DE CIMENTO E AREIA PEN. TRAÇO 1:4</v>
          </cell>
          <cell r="D675" t="str">
            <v>M3</v>
          </cell>
          <cell r="E675">
            <v>333.61</v>
          </cell>
          <cell r="F675">
            <v>433.69</v>
          </cell>
        </row>
        <row r="676">
          <cell r="B676" t="str">
            <v>C4429</v>
          </cell>
          <cell r="C676" t="str">
            <v>ARGAMASSA DE CIMENTO E AREIA PEN. TRAÇO 1:5</v>
          </cell>
          <cell r="D676" t="str">
            <v>M3</v>
          </cell>
          <cell r="E676">
            <v>304.41000000000003</v>
          </cell>
          <cell r="F676">
            <v>395.73</v>
          </cell>
        </row>
        <row r="677">
          <cell r="B677" t="str">
            <v>C4430</v>
          </cell>
          <cell r="C677" t="str">
            <v>ARGAMASSA DE CIMENTO E AREIA PEN. TRAÇO 1:6</v>
          </cell>
          <cell r="D677" t="str">
            <v>M3</v>
          </cell>
          <cell r="E677">
            <v>284.81</v>
          </cell>
          <cell r="F677">
            <v>370.25</v>
          </cell>
        </row>
        <row r="678">
          <cell r="B678" t="str">
            <v>C3009</v>
          </cell>
          <cell r="C678" t="str">
            <v>ARGAMASSA DE CIMENTO E AREIA PEN. TRAÇO 1:7</v>
          </cell>
          <cell r="D678" t="str">
            <v>M3</v>
          </cell>
          <cell r="E678">
            <v>270.81</v>
          </cell>
          <cell r="F678">
            <v>352.05</v>
          </cell>
        </row>
        <row r="679">
          <cell r="B679" t="str">
            <v>C0156</v>
          </cell>
          <cell r="C679" t="str">
            <v>ARGAMASSA DE CIMENTO E AREIA S/PEN. C/IMPERMEAB. TRAÇO 1:2</v>
          </cell>
          <cell r="D679" t="str">
            <v>M3</v>
          </cell>
          <cell r="E679">
            <v>475.71</v>
          </cell>
          <cell r="F679">
            <v>618.41999999999996</v>
          </cell>
        </row>
        <row r="680">
          <cell r="B680" t="str">
            <v>C0157</v>
          </cell>
          <cell r="C680" t="str">
            <v>ARGAMASSA DE CIMENTO E AREIA S/PEN. C/IMPERMEAB. TRAÇO 1:3</v>
          </cell>
          <cell r="D680" t="str">
            <v>M3</v>
          </cell>
          <cell r="E680">
            <v>417.26</v>
          </cell>
          <cell r="F680">
            <v>542.44000000000005</v>
          </cell>
        </row>
        <row r="681">
          <cell r="B681" t="str">
            <v>C0158</v>
          </cell>
          <cell r="C681" t="str">
            <v>ARGAMASSA DE CIMENTO E AREIA S/PEN. C/IMPERMEAB. TRAÇO 1:4</v>
          </cell>
          <cell r="D681" t="str">
            <v>M3</v>
          </cell>
          <cell r="E681">
            <v>368.86</v>
          </cell>
          <cell r="F681">
            <v>479.52</v>
          </cell>
        </row>
        <row r="682">
          <cell r="B682" t="str">
            <v>C0159</v>
          </cell>
          <cell r="C682" t="str">
            <v>ARGAMASSA DE CIMENTO E AREIA S/PEN. C/IMPERMEAB. TRAÇO 1:5</v>
          </cell>
          <cell r="D682" t="str">
            <v>M3</v>
          </cell>
          <cell r="E682">
            <v>339.66</v>
          </cell>
          <cell r="F682">
            <v>441.56</v>
          </cell>
        </row>
        <row r="683">
          <cell r="B683" t="str">
            <v>C0166</v>
          </cell>
          <cell r="C683" t="str">
            <v>ARGAMASSA DE CIMENTO E AREIA S/PEN. TRAÇO 1:1</v>
          </cell>
          <cell r="D683" t="str">
            <v>M3</v>
          </cell>
          <cell r="E683">
            <v>434.18</v>
          </cell>
          <cell r="F683">
            <v>564.42999999999995</v>
          </cell>
        </row>
        <row r="684">
          <cell r="B684" t="str">
            <v>C0167</v>
          </cell>
          <cell r="C684" t="str">
            <v>ARGAMASSA DE CIMENTO E AREIA S/PEN. TRAÇO 1:1.5</v>
          </cell>
          <cell r="D684" t="str">
            <v>M3</v>
          </cell>
          <cell r="E684">
            <v>376.04</v>
          </cell>
          <cell r="F684">
            <v>488.85</v>
          </cell>
        </row>
        <row r="685">
          <cell r="B685" t="str">
            <v>C0168</v>
          </cell>
          <cell r="C685" t="str">
            <v>ARGAMASSA DE CIMENTO E AREIA S/PEN. TRAÇO 1:2</v>
          </cell>
          <cell r="D685" t="str">
            <v>M3</v>
          </cell>
          <cell r="E685">
            <v>335.91</v>
          </cell>
          <cell r="F685">
            <v>436.68</v>
          </cell>
        </row>
        <row r="686">
          <cell r="B686" t="str">
            <v>C0169</v>
          </cell>
          <cell r="C686" t="str">
            <v>ARGAMASSA DE CIMENTO E AREIA S/PEN. TRAÇO 1:2.5</v>
          </cell>
          <cell r="D686" t="str">
            <v>M3</v>
          </cell>
          <cell r="E686">
            <v>306.48</v>
          </cell>
          <cell r="F686">
            <v>398.42</v>
          </cell>
        </row>
        <row r="687">
          <cell r="B687" t="str">
            <v>C0170</v>
          </cell>
          <cell r="C687" t="str">
            <v>ARGAMASSA DE CIMENTO E AREIA S/PEN. TRAÇO 1:3</v>
          </cell>
          <cell r="D687" t="str">
            <v>M3</v>
          </cell>
          <cell r="E687">
            <v>277.45999999999998</v>
          </cell>
          <cell r="F687">
            <v>360.7</v>
          </cell>
        </row>
        <row r="688">
          <cell r="B688" t="str">
            <v>C0171</v>
          </cell>
          <cell r="C688" t="str">
            <v>ARGAMASSA DE CIMENTO E AREIA S/PEN. TRAÇO 1:4</v>
          </cell>
          <cell r="D688" t="str">
            <v>M3</v>
          </cell>
          <cell r="E688">
            <v>229.06</v>
          </cell>
          <cell r="F688">
            <v>297.77999999999997</v>
          </cell>
        </row>
        <row r="689">
          <cell r="B689" t="str">
            <v>C0172</v>
          </cell>
          <cell r="C689" t="str">
            <v>ARGAMASSA DE CIMENTO E AREIA S/PEN. TRAÇO 1:5</v>
          </cell>
          <cell r="D689" t="str">
            <v>M3</v>
          </cell>
          <cell r="E689">
            <v>199.86</v>
          </cell>
          <cell r="F689">
            <v>259.82</v>
          </cell>
        </row>
        <row r="690">
          <cell r="B690" t="str">
            <v>C0173</v>
          </cell>
          <cell r="C690" t="str">
            <v>ARGAMASSA DE CIMENTO E AREIA S/PEN. TRAÇO 1:6</v>
          </cell>
          <cell r="D690" t="str">
            <v>M3</v>
          </cell>
          <cell r="E690">
            <v>180.26</v>
          </cell>
          <cell r="F690">
            <v>234.34</v>
          </cell>
        </row>
        <row r="691">
          <cell r="B691" t="str">
            <v>C0174</v>
          </cell>
          <cell r="C691" t="str">
            <v>ARGAMASSA DE CIMENTO E AREIA S/PEN. TRAÇO 1:7</v>
          </cell>
          <cell r="D691" t="str">
            <v>M3</v>
          </cell>
          <cell r="E691">
            <v>166.26</v>
          </cell>
          <cell r="F691">
            <v>216.14</v>
          </cell>
        </row>
        <row r="692">
          <cell r="B692" t="str">
            <v>C3323</v>
          </cell>
          <cell r="C692" t="str">
            <v>ARGAMASSA DE CIMENTO E AREIA TRAÇO 1:3 COM AREIA PRODUZIDA</v>
          </cell>
          <cell r="D692" t="str">
            <v>M3</v>
          </cell>
          <cell r="E692">
            <v>246.81</v>
          </cell>
          <cell r="F692">
            <v>320.85000000000002</v>
          </cell>
        </row>
        <row r="693">
          <cell r="B693" t="str">
            <v>C3324</v>
          </cell>
          <cell r="C693" t="str">
            <v>ARGAMASSA DE CIMENTO E AREIA TRAÇO 1:4 COM AREIA PRODUZIDA</v>
          </cell>
          <cell r="D693" t="str">
            <v>M3</v>
          </cell>
          <cell r="E693">
            <v>198.41</v>
          </cell>
          <cell r="F693">
            <v>257.93</v>
          </cell>
        </row>
        <row r="694">
          <cell r="B694" t="str">
            <v>C0175</v>
          </cell>
          <cell r="C694" t="str">
            <v>ARGAMASSA DE CIMENTO E PEDRISCO TRAÇO 1:4</v>
          </cell>
          <cell r="D694" t="str">
            <v>M3</v>
          </cell>
          <cell r="E694">
            <v>218.1</v>
          </cell>
          <cell r="F694">
            <v>283.52999999999997</v>
          </cell>
        </row>
        <row r="695">
          <cell r="B695" t="str">
            <v>C3554</v>
          </cell>
          <cell r="C695" t="str">
            <v>MUTIRÃO MISTO - ARGAMASSA DE CIMENTO E AREIA S/PEN. TRAÇO 1:3</v>
          </cell>
          <cell r="D695" t="str">
            <v>M3</v>
          </cell>
          <cell r="E695">
            <v>230.88</v>
          </cell>
          <cell r="F695">
            <v>300.14</v>
          </cell>
        </row>
        <row r="696">
          <cell r="B696" t="str">
            <v>C3553</v>
          </cell>
          <cell r="C696" t="str">
            <v>MUTIRÃO MISTO - ARGAMASSA DE CIMENTO E AREIA S/PEN. TRAÇO 1:6</v>
          </cell>
          <cell r="D696" t="str">
            <v>M3</v>
          </cell>
          <cell r="E696">
            <v>133.68</v>
          </cell>
          <cell r="F696">
            <v>173.78</v>
          </cell>
        </row>
        <row r="697">
          <cell r="C697" t="str">
            <v>ARGAMASSA MISTA</v>
          </cell>
          <cell r="F697">
            <v>0</v>
          </cell>
        </row>
        <row r="698">
          <cell r="B698" t="str">
            <v>C0182</v>
          </cell>
          <cell r="C698" t="str">
            <v>ARGAMASSA MISTA DE CAL EM PASTA E AREIA PEN. TRAÇO 1:3 C/100 KG DE CIMENTO</v>
          </cell>
          <cell r="D698" t="str">
            <v>M3</v>
          </cell>
          <cell r="E698">
            <v>297.89</v>
          </cell>
          <cell r="F698">
            <v>387.26</v>
          </cell>
        </row>
        <row r="699">
          <cell r="B699" t="str">
            <v>C0185</v>
          </cell>
          <cell r="C699" t="str">
            <v>ARGAMASSA MISTA DE CAL EM PASTA E AREIA S/PEN. TRAÇO 1:4 C/100 KG DE CIMENTO</v>
          </cell>
          <cell r="D699" t="str">
            <v>M3</v>
          </cell>
          <cell r="E699">
            <v>175.75</v>
          </cell>
          <cell r="F699">
            <v>228.48</v>
          </cell>
        </row>
        <row r="700">
          <cell r="B700" t="str">
            <v>C0186</v>
          </cell>
          <cell r="C700" t="str">
            <v>ARGAMASSA MISTA DE CAL EM PASTA E AREIA S/PEN. TRAÇO 1:4 C/130 KG DE CIMENTO</v>
          </cell>
          <cell r="D700" t="str">
            <v>M3</v>
          </cell>
          <cell r="E700">
            <v>187.75</v>
          </cell>
          <cell r="F700">
            <v>244.08</v>
          </cell>
        </row>
        <row r="701">
          <cell r="B701" t="str">
            <v>C0187</v>
          </cell>
          <cell r="C701" t="str">
            <v>ARGAMASSA MISTA DE CAL EM PASTA E AREIA S/PEN. TRAÇO 1:4 C/150 KG DE CIMENTO</v>
          </cell>
          <cell r="D701" t="str">
            <v>M3</v>
          </cell>
          <cell r="E701">
            <v>195.75</v>
          </cell>
          <cell r="F701">
            <v>254.48</v>
          </cell>
        </row>
        <row r="702">
          <cell r="B702" t="str">
            <v>C0184</v>
          </cell>
          <cell r="C702" t="str">
            <v>ARGAMASSA MISTA DE CAL EM PASTA E AREIA S/PEN. TRAÇO 1:5 C/100 KG DE CIMENTO</v>
          </cell>
          <cell r="D702" t="str">
            <v>M3</v>
          </cell>
          <cell r="E702">
            <v>165.29</v>
          </cell>
          <cell r="F702">
            <v>214.88</v>
          </cell>
        </row>
        <row r="703">
          <cell r="B703" t="str">
            <v>C0189</v>
          </cell>
          <cell r="C703" t="str">
            <v>ARGAMASSA MISTA DE CAL HIDR. E AREIA S/PEN. TRAÇO 1:3 C/100KG DE CIMENTO</v>
          </cell>
          <cell r="D703" t="str">
            <v>M3</v>
          </cell>
          <cell r="E703">
            <v>220.26</v>
          </cell>
          <cell r="F703">
            <v>286.33999999999997</v>
          </cell>
        </row>
        <row r="704">
          <cell r="B704" t="str">
            <v>C0192</v>
          </cell>
          <cell r="C704" t="str">
            <v>ARGAMASSA MISTA DE CAL HIDR. E AREIA S/PEN. TRAÇO 1:4 C/100KG DE CIMENTO</v>
          </cell>
          <cell r="D704" t="str">
            <v>M3</v>
          </cell>
          <cell r="E704">
            <v>195.86</v>
          </cell>
          <cell r="F704">
            <v>254.62</v>
          </cell>
        </row>
        <row r="705">
          <cell r="B705" t="str">
            <v>C0190</v>
          </cell>
          <cell r="C705" t="str">
            <v>ARGAMASSA MISTA DE CAL HIDR. E AREIA S/PEN. TRAÇO 1:4 C/130KG DE CIMENTO</v>
          </cell>
          <cell r="D705" t="str">
            <v>M3</v>
          </cell>
          <cell r="E705">
            <v>207.86</v>
          </cell>
          <cell r="F705">
            <v>270.22000000000003</v>
          </cell>
        </row>
        <row r="706">
          <cell r="B706" t="str">
            <v>C0191</v>
          </cell>
          <cell r="C706" t="str">
            <v>ARGAMASSA MISTA DE CAL HIDR. E AREIA S/PEN. TRAÇO 1:4 C/150KG DE CIMENTO</v>
          </cell>
          <cell r="D706" t="str">
            <v>M3</v>
          </cell>
          <cell r="E706">
            <v>215.86</v>
          </cell>
          <cell r="F706">
            <v>280.62</v>
          </cell>
        </row>
        <row r="707">
          <cell r="B707" t="str">
            <v>C0188</v>
          </cell>
          <cell r="C707" t="str">
            <v>ARGAMASSA MISTA DE CIMENTO CAL HIDR. E AREIA PEN. TRAÇO 1:1:6</v>
          </cell>
          <cell r="D707" t="str">
            <v>M3</v>
          </cell>
          <cell r="E707">
            <v>333.57</v>
          </cell>
          <cell r="F707">
            <v>433.64</v>
          </cell>
        </row>
        <row r="708">
          <cell r="B708" t="str">
            <v>C0194</v>
          </cell>
          <cell r="C708" t="str">
            <v>ARGAMASSA MISTA DE CIMENTO CAL HIDR. E AREIA PEN. TRAÇO 1:2:8</v>
          </cell>
          <cell r="D708" t="str">
            <v>M3</v>
          </cell>
          <cell r="E708">
            <v>333.17</v>
          </cell>
          <cell r="F708">
            <v>433.12</v>
          </cell>
        </row>
        <row r="709">
          <cell r="B709" t="str">
            <v>C0193</v>
          </cell>
          <cell r="C709" t="str">
            <v>ARGAMASSA MISTA DE CIMENTO CAL HIDR. E AREIA S/PEN. TRAÇO 1:0.20:5.4</v>
          </cell>
          <cell r="D709" t="str">
            <v>M3</v>
          </cell>
          <cell r="E709">
            <v>201.86</v>
          </cell>
          <cell r="F709">
            <v>262.42</v>
          </cell>
        </row>
        <row r="710">
          <cell r="B710" t="str">
            <v>C0202</v>
          </cell>
          <cell r="C710" t="str">
            <v>ARGAMASSA MISTA DE CIMENTO CAL HIDR. E AREIA S/PEN. TRAÇO 1:0.25:3</v>
          </cell>
          <cell r="D710" t="str">
            <v>M3</v>
          </cell>
          <cell r="E710">
            <v>301.86</v>
          </cell>
          <cell r="F710">
            <v>392.42</v>
          </cell>
        </row>
        <row r="711">
          <cell r="B711" t="str">
            <v>C0207</v>
          </cell>
          <cell r="C711" t="str">
            <v>ARGAMASSA MISTA DE CIMENTO CAL HIDR. E AREIA S/PEN. TRAÇO 1:0.5:5</v>
          </cell>
          <cell r="D711" t="str">
            <v>M3</v>
          </cell>
          <cell r="E711">
            <v>229.06</v>
          </cell>
          <cell r="F711">
            <v>297.77999999999997</v>
          </cell>
        </row>
        <row r="712">
          <cell r="B712" t="str">
            <v>C0195</v>
          </cell>
          <cell r="C712" t="str">
            <v>ARGAMASSA MISTA DE CIMENTO CAL HIDR. E AREIA S/PEN. TRAÇO 1:0.5:8</v>
          </cell>
          <cell r="D712" t="str">
            <v>M3</v>
          </cell>
          <cell r="E712">
            <v>174.26</v>
          </cell>
          <cell r="F712">
            <v>226.54</v>
          </cell>
        </row>
        <row r="713">
          <cell r="B713" t="str">
            <v>C0197</v>
          </cell>
          <cell r="C713" t="str">
            <v>ARGAMASSA MISTA DE CIMENTO CAL HIDR. E AREIA S/PEN. TRAÇO 1:1:4</v>
          </cell>
          <cell r="D713" t="str">
            <v>M3</v>
          </cell>
          <cell r="E713">
            <v>301.86</v>
          </cell>
          <cell r="F713">
            <v>392.42</v>
          </cell>
        </row>
        <row r="714">
          <cell r="B714" t="str">
            <v>C0198</v>
          </cell>
          <cell r="C714" t="str">
            <v>ARGAMASSA MISTA DE CIMENTO CAL HIDR. E AREIA S/PEN. TRAÇO 1:1:6</v>
          </cell>
          <cell r="D714" t="str">
            <v>M3</v>
          </cell>
          <cell r="E714">
            <v>229.06</v>
          </cell>
          <cell r="F714">
            <v>297.77999999999997</v>
          </cell>
        </row>
        <row r="715">
          <cell r="B715" t="str">
            <v>C0196</v>
          </cell>
          <cell r="C715" t="str">
            <v>ARGAMASSA MISTA DE CIMENTO CAL HIDR. E AREIA S/PEN. TRAÇO 1:1.2:4.2</v>
          </cell>
          <cell r="D715" t="str">
            <v>M3</v>
          </cell>
          <cell r="E715">
            <v>305.06</v>
          </cell>
          <cell r="F715">
            <v>396.58</v>
          </cell>
        </row>
        <row r="716">
          <cell r="B716" t="str">
            <v>C0183</v>
          </cell>
          <cell r="C716" t="str">
            <v>ARGAMASSA MISTA DE CIMENTO CAL HIDR. E AREIA S/PEN. TRAÇO 1:1.5:9</v>
          </cell>
          <cell r="D716" t="str">
            <v>M3</v>
          </cell>
          <cell r="E716">
            <v>183.15</v>
          </cell>
          <cell r="F716">
            <v>238.1</v>
          </cell>
        </row>
        <row r="717">
          <cell r="B717" t="str">
            <v>C0204</v>
          </cell>
          <cell r="C717" t="str">
            <v>ARGAMASSA MISTA DE CIMENTO CAL HIDR. E AREIA S/PEN. TRAÇO 1:2:6</v>
          </cell>
          <cell r="D717" t="str">
            <v>M3</v>
          </cell>
          <cell r="E717">
            <v>277.45999999999998</v>
          </cell>
          <cell r="F717">
            <v>360.7</v>
          </cell>
        </row>
        <row r="718">
          <cell r="B718" t="str">
            <v>C0205</v>
          </cell>
          <cell r="C718" t="str">
            <v>ARGAMASSA MISTA DE CIMENTO CAL HIDR. E AREIA S/PEN. TRAÇO 1:2:8</v>
          </cell>
          <cell r="D718" t="str">
            <v>M3</v>
          </cell>
          <cell r="E718">
            <v>228.66</v>
          </cell>
          <cell r="F718">
            <v>297.26</v>
          </cell>
        </row>
        <row r="719">
          <cell r="B719" t="str">
            <v>C0200</v>
          </cell>
          <cell r="C719" t="str">
            <v>ARGAMASSA MISTA DE CIMENTO CAL HIDR. E AREIA S/PEN. TRAÇO 1:2:9</v>
          </cell>
          <cell r="D719" t="str">
            <v>M3</v>
          </cell>
          <cell r="E719">
            <v>212.66</v>
          </cell>
          <cell r="F719">
            <v>276.45999999999998</v>
          </cell>
        </row>
        <row r="720">
          <cell r="B720" t="str">
            <v>C0199</v>
          </cell>
          <cell r="C720" t="str">
            <v>ARGAMASSA MISTA DE CIMENTO CAL HIDR. E AREIA S/PEN. TRAÇO 1:2:11</v>
          </cell>
          <cell r="D720" t="str">
            <v>M3</v>
          </cell>
          <cell r="E720">
            <v>189.46</v>
          </cell>
          <cell r="F720">
            <v>246.3</v>
          </cell>
        </row>
        <row r="721">
          <cell r="B721" t="str">
            <v>C0203</v>
          </cell>
          <cell r="C721" t="str">
            <v>ARGAMASSA MISTA DE CIMENTO CAL HIDR. E AREIA S/PEN. TRAÇO 1:2:11 C/BETONEIRA</v>
          </cell>
          <cell r="D721" t="str">
            <v>M3</v>
          </cell>
          <cell r="E721">
            <v>259.39999999999998</v>
          </cell>
          <cell r="F721">
            <v>337.22</v>
          </cell>
        </row>
        <row r="722">
          <cell r="B722" t="str">
            <v>C0206</v>
          </cell>
          <cell r="C722" t="str">
            <v>ARGAMASSA MISTA DE CIMENTO CAL HIDR. E AREIA S/PEN. TRAÇO 1:3:9</v>
          </cell>
          <cell r="D722" t="str">
            <v>M3</v>
          </cell>
          <cell r="E722">
            <v>349.57</v>
          </cell>
          <cell r="F722">
            <v>454.44</v>
          </cell>
        </row>
        <row r="723">
          <cell r="B723" t="str">
            <v>C0201</v>
          </cell>
          <cell r="C723" t="str">
            <v>ARGAMASSA MISTA DE CIMENTO CAL HIDR. E AREIA S/PEN. TRAÇO 1:3:10</v>
          </cell>
          <cell r="D723" t="str">
            <v>M3</v>
          </cell>
          <cell r="E723">
            <v>229.06</v>
          </cell>
          <cell r="F723">
            <v>297.77999999999997</v>
          </cell>
        </row>
        <row r="724">
          <cell r="B724" t="str">
            <v>C0208</v>
          </cell>
          <cell r="C724" t="str">
            <v>ARGAMASSA MISTA DE GESSO CAL EM PASTA E AREIA PEN. TRAÇO 0.2:1:3</v>
          </cell>
          <cell r="D724" t="str">
            <v>M3</v>
          </cell>
          <cell r="E724">
            <v>265.13</v>
          </cell>
          <cell r="F724">
            <v>344.67</v>
          </cell>
        </row>
        <row r="725">
          <cell r="B725" t="str">
            <v>C0209</v>
          </cell>
          <cell r="C725" t="str">
            <v>ARGAMASSA MISTA DE GESSO CAL HIDR. E AREIA PEN. TRAÇO 0.2:1:3</v>
          </cell>
          <cell r="D725" t="str">
            <v>M3</v>
          </cell>
          <cell r="E725">
            <v>313.89999999999998</v>
          </cell>
          <cell r="F725">
            <v>408.07</v>
          </cell>
        </row>
        <row r="726">
          <cell r="B726" t="str">
            <v>C1439</v>
          </cell>
          <cell r="C726" t="str">
            <v>GROUT CIMENTO, CAL HIDR., AREIA E PEDRISCO TRAÇO 1:0.1:3:2</v>
          </cell>
          <cell r="D726" t="str">
            <v>M3</v>
          </cell>
          <cell r="E726">
            <v>286.2</v>
          </cell>
          <cell r="F726">
            <v>372.06</v>
          </cell>
        </row>
        <row r="727">
          <cell r="C727" t="str">
            <v>ARGAMASSA INDUSTRIALIZADA</v>
          </cell>
          <cell r="F727">
            <v>0</v>
          </cell>
        </row>
        <row r="728">
          <cell r="B728" t="str">
            <v>C0210</v>
          </cell>
          <cell r="C728" t="str">
            <v>ARGAMASSA PRÉ-FABRICADA P/REBOCO</v>
          </cell>
          <cell r="D728" t="str">
            <v>M2</v>
          </cell>
          <cell r="E728">
            <v>2.64</v>
          </cell>
          <cell r="F728">
            <v>3.43</v>
          </cell>
        </row>
        <row r="729">
          <cell r="B729" t="str">
            <v>C0211</v>
          </cell>
          <cell r="C729" t="str">
            <v>ARGAMASSA PRÉ-FABRICADA P/REBOCO IMITAÇÃO TRAVERTINO</v>
          </cell>
          <cell r="D729" t="str">
            <v>M2</v>
          </cell>
          <cell r="E729">
            <v>2.64</v>
          </cell>
          <cell r="F729">
            <v>3.43</v>
          </cell>
        </row>
        <row r="730">
          <cell r="B730" t="str">
            <v>C0212</v>
          </cell>
          <cell r="C730" t="str">
            <v>ARGAMASSA PRÉ-FABRICADA P/REBOCO TIPO MASSA RASPADA</v>
          </cell>
          <cell r="D730" t="str">
            <v>M2</v>
          </cell>
          <cell r="E730">
            <v>6.68</v>
          </cell>
          <cell r="F730">
            <v>8.68</v>
          </cell>
        </row>
        <row r="731">
          <cell r="B731" t="str">
            <v>C1848</v>
          </cell>
          <cell r="C731" t="str">
            <v>PASTA DE CIMENTO COLANTE</v>
          </cell>
          <cell r="D731" t="str">
            <v>KG</v>
          </cell>
          <cell r="E731">
            <v>0.41</v>
          </cell>
          <cell r="F731">
            <v>0.53</v>
          </cell>
        </row>
        <row r="732">
          <cell r="C732" t="str">
            <v>FUNDAÇÕES E ESTRUTURAS</v>
          </cell>
          <cell r="F732">
            <v>0</v>
          </cell>
        </row>
        <row r="733">
          <cell r="C733" t="str">
            <v>TUBULÕES A CÉU ABERTO</v>
          </cell>
          <cell r="F733">
            <v>0</v>
          </cell>
        </row>
        <row r="734">
          <cell r="B734" t="str">
            <v>C0825</v>
          </cell>
          <cell r="C734" t="str">
            <v>CONCRETAGEM DE BASE DE TUBULÃO À CÉU ABERTO</v>
          </cell>
          <cell r="D734" t="str">
            <v>M3</v>
          </cell>
          <cell r="E734">
            <v>790.33</v>
          </cell>
          <cell r="F734">
            <v>1027.43</v>
          </cell>
        </row>
        <row r="735">
          <cell r="B735" t="str">
            <v>C0826</v>
          </cell>
          <cell r="C735" t="str">
            <v>CONCRETAGEM DE TUBULÃO (CAMISA/ENCHIM.) À CÉU ABERTO D=1,20m</v>
          </cell>
          <cell r="D735" t="str">
            <v>M</v>
          </cell>
          <cell r="E735">
            <v>1055.8</v>
          </cell>
          <cell r="F735">
            <v>1372.54</v>
          </cell>
        </row>
        <row r="736">
          <cell r="B736" t="str">
            <v>C0827</v>
          </cell>
          <cell r="C736" t="str">
            <v>CONCRETAGEM DE TUBULÃO (CAMISA/ENCHIM.) À CÉU ABERTO D=1,40m</v>
          </cell>
          <cell r="D736" t="str">
            <v>M</v>
          </cell>
          <cell r="E736">
            <v>1270.3499999999999</v>
          </cell>
          <cell r="F736">
            <v>1651.46</v>
          </cell>
        </row>
        <row r="737">
          <cell r="B737" t="str">
            <v>C0828</v>
          </cell>
          <cell r="C737" t="str">
            <v>CONCRETAGEM DE TUBULÃO (CAMISA/ENCHIM.) À CÉU ABERTO D=1,60m</v>
          </cell>
          <cell r="D737" t="str">
            <v>M</v>
          </cell>
          <cell r="E737">
            <v>1487.95</v>
          </cell>
          <cell r="F737">
            <v>1934.34</v>
          </cell>
        </row>
        <row r="738">
          <cell r="B738" t="str">
            <v>C2636</v>
          </cell>
          <cell r="C738" t="str">
            <v>TUBULÃO - CEU ABERTO - C/CONCRETO FCK 13.5 MPa</v>
          </cell>
          <cell r="D738" t="str">
            <v>M3</v>
          </cell>
          <cell r="E738">
            <v>253.15</v>
          </cell>
          <cell r="F738">
            <v>329.1</v>
          </cell>
        </row>
        <row r="739">
          <cell r="B739" t="str">
            <v>C2637</v>
          </cell>
          <cell r="C739" t="str">
            <v>TUBULÃO - CEU ABERTO - C/CONCRETO FCK 13.5 MPa C/RACHÃO</v>
          </cell>
          <cell r="D739" t="str">
            <v>M3</v>
          </cell>
          <cell r="E739">
            <v>221.49</v>
          </cell>
          <cell r="F739">
            <v>287.94</v>
          </cell>
        </row>
        <row r="740">
          <cell r="B740" t="str">
            <v>C2638</v>
          </cell>
          <cell r="C740" t="str">
            <v>TUBULÃO - CEU ABERTO - C/CONCRETO FCK 15 MPa</v>
          </cell>
          <cell r="D740" t="str">
            <v>M3</v>
          </cell>
          <cell r="E740">
            <v>257.67</v>
          </cell>
          <cell r="F740">
            <v>334.97</v>
          </cell>
        </row>
        <row r="741">
          <cell r="B741" t="str">
            <v>C2634</v>
          </cell>
          <cell r="C741" t="str">
            <v>TUBULAO - CEU ABERTO - C/CONCRETO FCK 15 MPa C/RACHÃO</v>
          </cell>
          <cell r="D741" t="str">
            <v>M3</v>
          </cell>
          <cell r="E741">
            <v>225.26</v>
          </cell>
          <cell r="F741">
            <v>292.83999999999997</v>
          </cell>
        </row>
        <row r="742">
          <cell r="B742" t="str">
            <v>C2639</v>
          </cell>
          <cell r="C742" t="str">
            <v>TUBULÃO - CEU ABERTO - C/CONCRETO FCK 18 MPa</v>
          </cell>
          <cell r="D742" t="str">
            <v>M3</v>
          </cell>
          <cell r="E742">
            <v>266.69</v>
          </cell>
          <cell r="F742">
            <v>346.7</v>
          </cell>
        </row>
        <row r="743">
          <cell r="B743" t="str">
            <v>C2635</v>
          </cell>
          <cell r="C743" t="str">
            <v>TUBULAO - CEU ABERTO - C/CONCRETO FCK 18 MPa C/RACHÃO</v>
          </cell>
          <cell r="D743" t="str">
            <v>M3</v>
          </cell>
          <cell r="E743">
            <v>232.4</v>
          </cell>
          <cell r="F743">
            <v>302.12</v>
          </cell>
        </row>
        <row r="744">
          <cell r="B744" t="str">
            <v>C2641</v>
          </cell>
          <cell r="C744" t="str">
            <v>TUBULÃO - CEU ABERTO - C/CONCRETO USINADO FCK 15 MPa</v>
          </cell>
          <cell r="D744" t="str">
            <v>M3</v>
          </cell>
          <cell r="E744">
            <v>217.67</v>
          </cell>
          <cell r="F744">
            <v>282.97000000000003</v>
          </cell>
        </row>
        <row r="745">
          <cell r="B745" t="str">
            <v>C2642</v>
          </cell>
          <cell r="C745" t="str">
            <v>TUBULÃO - CEU ABERTO - C/CONCRETO USINADO FCK 20 MPa</v>
          </cell>
          <cell r="D745" t="str">
            <v>M3</v>
          </cell>
          <cell r="E745">
            <v>223.14</v>
          </cell>
          <cell r="F745">
            <v>290.08</v>
          </cell>
        </row>
        <row r="746">
          <cell r="C746" t="str">
            <v>TUBULÕES A AR COMPRIMIDO</v>
          </cell>
          <cell r="F746">
            <v>0</v>
          </cell>
        </row>
        <row r="747">
          <cell r="B747" t="str">
            <v>C0669</v>
          </cell>
          <cell r="C747" t="str">
            <v>CAMISA METÁLICA P/TUBULÃO A AR COMPRIMIDO D=700mm</v>
          </cell>
          <cell r="D747" t="str">
            <v>M</v>
          </cell>
          <cell r="E747">
            <v>377.74</v>
          </cell>
          <cell r="F747">
            <v>491.06</v>
          </cell>
        </row>
        <row r="748">
          <cell r="B748" t="str">
            <v>C3148</v>
          </cell>
          <cell r="C748" t="str">
            <v>CONCRETAGEM DE BASES TUBULÃO AR COMPRIMIDO ATE 12m</v>
          </cell>
          <cell r="D748" t="str">
            <v>M3</v>
          </cell>
          <cell r="E748">
            <v>943.06</v>
          </cell>
          <cell r="F748">
            <v>1225.98</v>
          </cell>
        </row>
        <row r="749">
          <cell r="B749" t="str">
            <v>C3147</v>
          </cell>
          <cell r="C749" t="str">
            <v>CONCRETAGEM DE BASES TUBULÃO AR COMPRIMIDO 12/18m</v>
          </cell>
          <cell r="D749" t="str">
            <v>M3</v>
          </cell>
          <cell r="E749">
            <v>967.14</v>
          </cell>
          <cell r="F749">
            <v>1257.28</v>
          </cell>
        </row>
        <row r="750">
          <cell r="B750" t="str">
            <v>C3149</v>
          </cell>
          <cell r="C750" t="str">
            <v>CONCRETAGEM DE TUBULÃO (CAMISA/ENCHIM.) AR COMP. D=1,20m ATÉ 12m</v>
          </cell>
          <cell r="D750" t="str">
            <v>M</v>
          </cell>
          <cell r="E750">
            <v>1220.23</v>
          </cell>
          <cell r="F750">
            <v>1586.3</v>
          </cell>
        </row>
        <row r="751">
          <cell r="B751" t="str">
            <v>C3150</v>
          </cell>
          <cell r="C751" t="str">
            <v>CONCRETAGEM DE TUBULÃO (CAMISA/ENCHIM.) AR COMP. D=1,20m DE 12/18m</v>
          </cell>
          <cell r="D751" t="str">
            <v>M</v>
          </cell>
          <cell r="E751">
            <v>1244.5899999999999</v>
          </cell>
          <cell r="F751">
            <v>1617.97</v>
          </cell>
        </row>
        <row r="752">
          <cell r="B752" t="str">
            <v>C3151</v>
          </cell>
          <cell r="C752" t="str">
            <v>CONCRETAGEM DE TUBULÃO (CAMISA/ENCHIM.) AR COMP. D=1,40m ATÉ 12m</v>
          </cell>
          <cell r="D752" t="str">
            <v>M</v>
          </cell>
          <cell r="E752">
            <v>1466.34</v>
          </cell>
          <cell r="F752">
            <v>1906.24</v>
          </cell>
        </row>
        <row r="753">
          <cell r="B753" t="str">
            <v>C3152</v>
          </cell>
          <cell r="C753" t="str">
            <v>CONCRETAGEM DE TUBULÃO (CAMISA/ENCHIM.) AR COMP. D=1,40m DE 12/18m</v>
          </cell>
          <cell r="D753" t="str">
            <v>M</v>
          </cell>
          <cell r="E753">
            <v>1501.06</v>
          </cell>
          <cell r="F753">
            <v>1951.38</v>
          </cell>
        </row>
        <row r="754">
          <cell r="B754" t="str">
            <v>C3153</v>
          </cell>
          <cell r="C754" t="str">
            <v>CONCRETAGEM DE TUBULÃO (CAMISA/ENCHIM.) AR COMP. D=1,60m ATÉ 12m</v>
          </cell>
          <cell r="D754" t="str">
            <v>M</v>
          </cell>
          <cell r="E754">
            <v>1703.34</v>
          </cell>
          <cell r="F754">
            <v>2214.34</v>
          </cell>
        </row>
        <row r="755">
          <cell r="B755" t="str">
            <v>C3154</v>
          </cell>
          <cell r="C755" t="str">
            <v>CONCRETAGEM DE TUBULÃO (CAMISA/ENCHIM.) AR COMP. D=1,60m DE 12/18m</v>
          </cell>
          <cell r="D755" t="str">
            <v>M</v>
          </cell>
          <cell r="E755">
            <v>1773.12</v>
          </cell>
          <cell r="F755">
            <v>2305.06</v>
          </cell>
        </row>
        <row r="756">
          <cell r="B756" t="str">
            <v>C0963</v>
          </cell>
          <cell r="C756" t="str">
            <v>CRAVAÇÃO DE CAMISA METÁLICA INCLUSIVE ESCAVAÇÃO MECÂNICA</v>
          </cell>
          <cell r="D756" t="str">
            <v>M</v>
          </cell>
          <cell r="E756">
            <v>532.89</v>
          </cell>
          <cell r="F756">
            <v>692.76</v>
          </cell>
        </row>
        <row r="757">
          <cell r="B757" t="str">
            <v>C2643</v>
          </cell>
          <cell r="C757" t="str">
            <v>TUBULÃO SOB AR COMPRIMIDO - C/CONCRETO FCK 15 MPa</v>
          </cell>
          <cell r="D757" t="str">
            <v>M3</v>
          </cell>
          <cell r="E757">
            <v>442.67</v>
          </cell>
          <cell r="F757">
            <v>575.47</v>
          </cell>
        </row>
        <row r="758">
          <cell r="C758" t="str">
            <v>ESTACAS</v>
          </cell>
          <cell r="F758">
            <v>0</v>
          </cell>
        </row>
        <row r="759">
          <cell r="B759" t="str">
            <v>C0472</v>
          </cell>
          <cell r="C759" t="str">
            <v>BROCA DE CONCRETO ARMADO D= 20cm</v>
          </cell>
          <cell r="D759" t="str">
            <v>M</v>
          </cell>
          <cell r="E759">
            <v>17.97</v>
          </cell>
          <cell r="F759">
            <v>23.36</v>
          </cell>
        </row>
        <row r="760">
          <cell r="B760" t="str">
            <v>C0473</v>
          </cell>
          <cell r="C760" t="str">
            <v>BROCA DE CONCRETO ARMADO D= 25cm</v>
          </cell>
          <cell r="D760" t="str">
            <v>M</v>
          </cell>
          <cell r="E760">
            <v>26.41</v>
          </cell>
          <cell r="F760">
            <v>34.33</v>
          </cell>
        </row>
        <row r="761">
          <cell r="B761" t="str">
            <v>C0474</v>
          </cell>
          <cell r="C761" t="str">
            <v>BROCA DE CONCRETO ARMADO D= 30cm</v>
          </cell>
          <cell r="D761" t="str">
            <v>M</v>
          </cell>
          <cell r="E761">
            <v>38.409999999999997</v>
          </cell>
          <cell r="F761">
            <v>49.93</v>
          </cell>
        </row>
        <row r="762">
          <cell r="B762" t="str">
            <v>C0938</v>
          </cell>
          <cell r="C762" t="str">
            <v>CORTE PERFIL METÁLICO ' I ' DE 10"X4"X5/8" P/EMPREITADA</v>
          </cell>
          <cell r="D762" t="str">
            <v>UN</v>
          </cell>
          <cell r="E762">
            <v>20.100000000000001</v>
          </cell>
          <cell r="F762">
            <v>26.13</v>
          </cell>
        </row>
        <row r="763">
          <cell r="B763" t="str">
            <v>C0939</v>
          </cell>
          <cell r="C763" t="str">
            <v>CORTE PERFIL METÁLICO ' I ' DE 12"X5"X1/4" P/EMPREITADA</v>
          </cell>
          <cell r="D763" t="str">
            <v>UN</v>
          </cell>
          <cell r="E763">
            <v>24.12</v>
          </cell>
          <cell r="F763">
            <v>31.36</v>
          </cell>
        </row>
        <row r="764">
          <cell r="B764" t="str">
            <v>C0936</v>
          </cell>
          <cell r="C764" t="str">
            <v>CORTE PERFIL METÁLICO DUPLO I DE 10"X4"X5/8" P/EMPREITADA</v>
          </cell>
          <cell r="D764" t="str">
            <v>UN</v>
          </cell>
          <cell r="E764">
            <v>36.74</v>
          </cell>
          <cell r="F764">
            <v>47.76</v>
          </cell>
        </row>
        <row r="765">
          <cell r="B765" t="str">
            <v>C0937</v>
          </cell>
          <cell r="C765" t="str">
            <v>CORTE PERFIL METÁLICO DUPLO I DE 12"X5"X1/4" P/EMPREITADA</v>
          </cell>
          <cell r="D765" t="str">
            <v>UN</v>
          </cell>
          <cell r="E765">
            <v>43.92</v>
          </cell>
          <cell r="F765">
            <v>57.1</v>
          </cell>
        </row>
        <row r="766">
          <cell r="B766" t="str">
            <v>C1228</v>
          </cell>
          <cell r="C766" t="str">
            <v>EMENDA P/ESTACA DE CONCRETO CENTRIFUGADO D= 23cm</v>
          </cell>
          <cell r="D766" t="str">
            <v>UN</v>
          </cell>
          <cell r="E766">
            <v>3.27</v>
          </cell>
          <cell r="F766">
            <v>4.25</v>
          </cell>
        </row>
        <row r="767">
          <cell r="B767" t="str">
            <v>C1229</v>
          </cell>
          <cell r="C767" t="str">
            <v>EMENDA P/ESTACA DE CONCRETO CENTRIFUGADO D= 26cm</v>
          </cell>
          <cell r="D767" t="str">
            <v>UN</v>
          </cell>
          <cell r="E767">
            <v>3.37</v>
          </cell>
          <cell r="F767">
            <v>4.38</v>
          </cell>
        </row>
        <row r="768">
          <cell r="B768" t="str">
            <v>C1230</v>
          </cell>
          <cell r="C768" t="str">
            <v>EMENDA P/ESTACA DE CONCRETO CENTRIFUGADO D= 33cm</v>
          </cell>
          <cell r="D768" t="str">
            <v>UN</v>
          </cell>
          <cell r="E768">
            <v>4.2699999999999996</v>
          </cell>
          <cell r="F768">
            <v>5.55</v>
          </cell>
        </row>
        <row r="769">
          <cell r="B769" t="str">
            <v>C1231</v>
          </cell>
          <cell r="C769" t="str">
            <v>EMENDA P/ESTACA DE CONCRETO CENTRIFUGADO D= 42cm</v>
          </cell>
          <cell r="D769" t="str">
            <v>UN</v>
          </cell>
          <cell r="E769">
            <v>5.46</v>
          </cell>
          <cell r="F769">
            <v>7.1</v>
          </cell>
        </row>
        <row r="770">
          <cell r="B770" t="str">
            <v>C1292</v>
          </cell>
          <cell r="C770" t="str">
            <v>ESTACA DE MADEIRA CONDIÇÕES FAVORÁVEIS D= 22cm P/6 A 8T</v>
          </cell>
          <cell r="D770" t="str">
            <v>M</v>
          </cell>
          <cell r="E770">
            <v>36.020000000000003</v>
          </cell>
          <cell r="F770">
            <v>46.83</v>
          </cell>
        </row>
        <row r="771">
          <cell r="B771" t="str">
            <v>C1293</v>
          </cell>
          <cell r="C771" t="str">
            <v>ESTACA DE MADEIRA CONDIÇÕES FAVORÁVEIS D= 25cm P/8 A 10T</v>
          </cell>
          <cell r="D771" t="str">
            <v>M</v>
          </cell>
          <cell r="E771">
            <v>43.26</v>
          </cell>
          <cell r="F771">
            <v>56.24</v>
          </cell>
        </row>
        <row r="772">
          <cell r="B772" t="str">
            <v>C1290</v>
          </cell>
          <cell r="C772" t="str">
            <v>ESTACA DE MADEIRA CONDIÇÕES POUCO FAVORÁVEIS D= 22cm P/6 A 8T</v>
          </cell>
          <cell r="D772" t="str">
            <v>M</v>
          </cell>
          <cell r="E772">
            <v>45.5</v>
          </cell>
          <cell r="F772">
            <v>59.15</v>
          </cell>
        </row>
        <row r="773">
          <cell r="B773" t="str">
            <v>C1291</v>
          </cell>
          <cell r="C773" t="str">
            <v>ESTACA DE MADEIRA CONDIÇÕES POUCO FAVORÁVEIS D= 25cm P/8 A 10T</v>
          </cell>
          <cell r="D773" t="str">
            <v>M</v>
          </cell>
          <cell r="E773">
            <v>52.73</v>
          </cell>
          <cell r="F773">
            <v>68.55</v>
          </cell>
        </row>
        <row r="774">
          <cell r="B774" t="str">
            <v>C1294</v>
          </cell>
          <cell r="C774" t="str">
            <v>ESTACA MOLDADA "IN LOCO" D= 25cm P/20T</v>
          </cell>
          <cell r="D774" t="str">
            <v>M</v>
          </cell>
          <cell r="E774">
            <v>26.02</v>
          </cell>
          <cell r="F774">
            <v>33.83</v>
          </cell>
        </row>
        <row r="775">
          <cell r="B775" t="str">
            <v>C1295</v>
          </cell>
          <cell r="C775" t="str">
            <v>ESTACA MOLDADA "IN LOCO" D= 32cm P/30T</v>
          </cell>
          <cell r="D775" t="str">
            <v>M</v>
          </cell>
          <cell r="E775">
            <v>35.69</v>
          </cell>
          <cell r="F775">
            <v>46.4</v>
          </cell>
        </row>
        <row r="776">
          <cell r="B776" t="str">
            <v>C1296</v>
          </cell>
          <cell r="C776" t="str">
            <v>ESTACA MOLDADA "IN LOCO" D= 38cm P/40T</v>
          </cell>
          <cell r="D776" t="str">
            <v>M</v>
          </cell>
          <cell r="E776">
            <v>49.27</v>
          </cell>
          <cell r="F776">
            <v>64.05</v>
          </cell>
        </row>
        <row r="777">
          <cell r="B777" t="str">
            <v>C1297</v>
          </cell>
          <cell r="C777" t="str">
            <v>ESTACA MOLDADA "IN LOCO" D= 45cm P/60T</v>
          </cell>
          <cell r="D777" t="str">
            <v>M</v>
          </cell>
          <cell r="E777">
            <v>66.430000000000007</v>
          </cell>
          <cell r="F777">
            <v>86.36</v>
          </cell>
        </row>
        <row r="778">
          <cell r="B778" t="str">
            <v>C2809</v>
          </cell>
          <cell r="C778" t="str">
            <v>ESTACA MOLDADA "IN LOCO", S/ARMAÇÃO, PROF. ATÉ 4,00m, D= 0,20m</v>
          </cell>
          <cell r="D778" t="str">
            <v>M</v>
          </cell>
          <cell r="E778">
            <v>15.46</v>
          </cell>
          <cell r="F778">
            <v>20.100000000000001</v>
          </cell>
        </row>
        <row r="779">
          <cell r="B779" t="str">
            <v>C2812</v>
          </cell>
          <cell r="C779" t="str">
            <v>ESTACA MOLDADA "IN LOCO", S/ARMAÇÃO, PROF. ATÉ 4.00m, D= 0.25m</v>
          </cell>
          <cell r="D779" t="str">
            <v>M</v>
          </cell>
          <cell r="E779">
            <v>23.13</v>
          </cell>
          <cell r="F779">
            <v>30.07</v>
          </cell>
        </row>
        <row r="780">
          <cell r="B780" t="str">
            <v>C2813</v>
          </cell>
          <cell r="C780" t="str">
            <v>ESTACA MOLDADA "IN LOCO", S/ARMAÇÃO, PROF. ATÉ 4.00m, D= 0.30m</v>
          </cell>
          <cell r="D780" t="str">
            <v>M</v>
          </cell>
          <cell r="E780">
            <v>32.159999999999997</v>
          </cell>
          <cell r="F780">
            <v>41.81</v>
          </cell>
        </row>
        <row r="781">
          <cell r="B781" t="str">
            <v>C2808</v>
          </cell>
          <cell r="C781" t="str">
            <v>ESTACA MOLDADA "IN LOCO", S/ARMAÇÃO, PROF. &gt; 4.00m, D= 0.20m</v>
          </cell>
          <cell r="D781" t="str">
            <v>M</v>
          </cell>
          <cell r="E781">
            <v>18.16</v>
          </cell>
          <cell r="F781">
            <v>23.61</v>
          </cell>
        </row>
        <row r="782">
          <cell r="B782" t="str">
            <v>C2810</v>
          </cell>
          <cell r="C782" t="str">
            <v>ESTACA MOLDADA "IN LOCO", S/ARMAÇÃO, PROF. &gt; 4.00m, D= 0.25m</v>
          </cell>
          <cell r="D782" t="str">
            <v>M</v>
          </cell>
          <cell r="E782">
            <v>25.83</v>
          </cell>
          <cell r="F782">
            <v>33.58</v>
          </cell>
        </row>
        <row r="783">
          <cell r="B783" t="str">
            <v>C2811</v>
          </cell>
          <cell r="C783" t="str">
            <v>ESTACA MOLDADA "IN LOCO", S/ARMAÇÃO, PROF. &gt; 4.00m, D= 0.30m</v>
          </cell>
          <cell r="D783" t="str">
            <v>M</v>
          </cell>
          <cell r="E783">
            <v>35.33</v>
          </cell>
          <cell r="F783">
            <v>45.93</v>
          </cell>
        </row>
        <row r="784">
          <cell r="B784" t="str">
            <v>C1298</v>
          </cell>
          <cell r="C784" t="str">
            <v>ESTACA PRÉ-MOLDADA DE CONCRETO CENTRIFUGADO D= 23cm CAP. 30T</v>
          </cell>
          <cell r="D784" t="str">
            <v>M</v>
          </cell>
          <cell r="E784">
            <v>44.22</v>
          </cell>
          <cell r="F784">
            <v>57.49</v>
          </cell>
        </row>
        <row r="785">
          <cell r="B785" t="str">
            <v>C1299</v>
          </cell>
          <cell r="C785" t="str">
            <v>ESTACA PRÉ-MOLDADA DE CONCRETO CENTRIFUGADO D= 26cm CAP. 40T</v>
          </cell>
          <cell r="D785" t="str">
            <v>M</v>
          </cell>
          <cell r="E785">
            <v>71.540000000000006</v>
          </cell>
          <cell r="F785">
            <v>93</v>
          </cell>
        </row>
        <row r="786">
          <cell r="B786" t="str">
            <v>C1300</v>
          </cell>
          <cell r="C786" t="str">
            <v>ESTACA PRÉ-MOLDADA DE CONCRETO CENTRIFUGADO D= 33cm CAP. 60T</v>
          </cell>
          <cell r="D786" t="str">
            <v>M</v>
          </cell>
          <cell r="E786">
            <v>77.73</v>
          </cell>
          <cell r="F786">
            <v>101.05</v>
          </cell>
        </row>
        <row r="787">
          <cell r="B787" t="str">
            <v>C1301</v>
          </cell>
          <cell r="C787" t="str">
            <v>ESTACA PRÉ-MOLDADA DE CONCRETO CENTRIFUGADO D= 42cm CAP. 90T</v>
          </cell>
          <cell r="D787" t="str">
            <v>M</v>
          </cell>
          <cell r="E787">
            <v>77.37</v>
          </cell>
          <cell r="F787">
            <v>100.58</v>
          </cell>
        </row>
        <row r="788">
          <cell r="B788" t="str">
            <v>C1306</v>
          </cell>
          <cell r="C788" t="str">
            <v>ESTACA PRÉ-MOLDADA DE CONCRETO MACIÇA D= 20cm P/20 A 25T</v>
          </cell>
          <cell r="D788" t="str">
            <v>M</v>
          </cell>
          <cell r="E788">
            <v>81.23</v>
          </cell>
          <cell r="F788">
            <v>105.6</v>
          </cell>
        </row>
        <row r="789">
          <cell r="B789" t="str">
            <v>C1302</v>
          </cell>
          <cell r="C789" t="str">
            <v>ESTACA PRÉ-MOLDADA DE CONCRETO MACIÇA D= 25cm P/30 A 35T</v>
          </cell>
          <cell r="D789" t="str">
            <v>M</v>
          </cell>
          <cell r="E789">
            <v>103.83</v>
          </cell>
          <cell r="F789">
            <v>134.97999999999999</v>
          </cell>
        </row>
        <row r="790">
          <cell r="B790" t="str">
            <v>C1303</v>
          </cell>
          <cell r="C790" t="str">
            <v>ESTACA PRÉ-MOLDADA DE CONCRETO MACIÇA D= 30cm P/40 A 45T</v>
          </cell>
          <cell r="D790" t="str">
            <v>M</v>
          </cell>
          <cell r="E790">
            <v>140.16</v>
          </cell>
          <cell r="F790">
            <v>182.21</v>
          </cell>
        </row>
        <row r="791">
          <cell r="B791" t="str">
            <v>C1304</v>
          </cell>
          <cell r="C791" t="str">
            <v>ESTACA PRÉ-MOLDADA DE CONCRETO MACIÇA D= 35cm P/50 A 55T</v>
          </cell>
          <cell r="D791" t="str">
            <v>M</v>
          </cell>
          <cell r="E791">
            <v>178.52</v>
          </cell>
          <cell r="F791">
            <v>232.08</v>
          </cell>
        </row>
        <row r="792">
          <cell r="B792" t="str">
            <v>C1305</v>
          </cell>
          <cell r="C792" t="str">
            <v>ESTACA PRÉ-MOLDADA DE CONCRETO MACIÇA D= 40cm P/70 A 75T</v>
          </cell>
          <cell r="D792" t="str">
            <v>M</v>
          </cell>
          <cell r="E792">
            <v>237.61</v>
          </cell>
          <cell r="F792">
            <v>308.89</v>
          </cell>
        </row>
        <row r="793">
          <cell r="B793" t="str">
            <v>C1307</v>
          </cell>
          <cell r="C793" t="str">
            <v>ESTACA PRÉ-MOLDADA DE CONCRETO OCTOGONAL D= 36cm CAP. 60T</v>
          </cell>
          <cell r="D793" t="str">
            <v>M</v>
          </cell>
          <cell r="E793">
            <v>116.14</v>
          </cell>
          <cell r="F793">
            <v>150.97999999999999</v>
          </cell>
        </row>
        <row r="794">
          <cell r="B794" t="str">
            <v>C1308</v>
          </cell>
          <cell r="C794" t="str">
            <v>ESTACA PRÉ-MOLDADA DE CONCRETO OCTOGONAL D= 42cm CAP. 75T</v>
          </cell>
          <cell r="D794" t="str">
            <v>M</v>
          </cell>
          <cell r="E794">
            <v>127.74</v>
          </cell>
          <cell r="F794">
            <v>166.06</v>
          </cell>
        </row>
        <row r="795">
          <cell r="B795" t="str">
            <v>C1309</v>
          </cell>
          <cell r="C795" t="str">
            <v>ESTACA PRÉ-MOLDADA DE CONCRETO PROTENDIDO 18X18cm CAP. 25T</v>
          </cell>
          <cell r="D795" t="str">
            <v>M</v>
          </cell>
          <cell r="E795">
            <v>43.67</v>
          </cell>
          <cell r="F795">
            <v>56.77</v>
          </cell>
        </row>
        <row r="796">
          <cell r="B796" t="str">
            <v>C1310</v>
          </cell>
          <cell r="C796" t="str">
            <v>ESTACA PRÉ-MOLDADA DE CONCRETO PROTENDIDO 23X23cm CAP. 35T</v>
          </cell>
          <cell r="D796" t="str">
            <v>M</v>
          </cell>
          <cell r="E796">
            <v>59.93</v>
          </cell>
          <cell r="F796">
            <v>77.91</v>
          </cell>
        </row>
        <row r="797">
          <cell r="B797" t="str">
            <v>C1311</v>
          </cell>
          <cell r="C797" t="str">
            <v>ESTACA PRÉ-MOLDADA DE CONCRETO PROTENDIDO 26.5X26.5cm CAP. 45T</v>
          </cell>
          <cell r="D797" t="str">
            <v>M</v>
          </cell>
          <cell r="E797">
            <v>69.14</v>
          </cell>
          <cell r="F797">
            <v>89.88</v>
          </cell>
        </row>
        <row r="798">
          <cell r="B798" t="str">
            <v>C1312</v>
          </cell>
          <cell r="C798" t="str">
            <v>ESTACA TIPO FRANKI D= 350mm, P/CARGA DE 55 T</v>
          </cell>
          <cell r="D798" t="str">
            <v>M</v>
          </cell>
          <cell r="E798">
            <v>180.05</v>
          </cell>
          <cell r="F798">
            <v>234.07</v>
          </cell>
        </row>
        <row r="799">
          <cell r="B799" t="str">
            <v>C1313</v>
          </cell>
          <cell r="C799" t="str">
            <v>ESTACA TIPO FRANKI D= 400mm, P/CARGA DE 75 T</v>
          </cell>
          <cell r="D799" t="str">
            <v>M</v>
          </cell>
          <cell r="E799">
            <v>208.35</v>
          </cell>
          <cell r="F799">
            <v>270.86</v>
          </cell>
        </row>
        <row r="800">
          <cell r="B800" t="str">
            <v>C1314</v>
          </cell>
          <cell r="C800" t="str">
            <v>ESTACA TIPO FRANKI D= 455mm, P/CARGA DE 95 T</v>
          </cell>
          <cell r="D800" t="str">
            <v>M</v>
          </cell>
          <cell r="E800">
            <v>268.79000000000002</v>
          </cell>
          <cell r="F800">
            <v>349.43</v>
          </cell>
        </row>
        <row r="801">
          <cell r="B801" t="str">
            <v>C1315</v>
          </cell>
          <cell r="C801" t="str">
            <v>ESTACA TIPO FRANKI D= 520mm, P/CARGA DE 130 T</v>
          </cell>
          <cell r="D801" t="str">
            <v>M</v>
          </cell>
          <cell r="E801">
            <v>318.06</v>
          </cell>
          <cell r="F801">
            <v>413.48</v>
          </cell>
        </row>
        <row r="802">
          <cell r="B802" t="str">
            <v>C1316</v>
          </cell>
          <cell r="C802" t="str">
            <v>ESTACA TIPO FRANKI D= 600mm, P/CARGA DE 170 T</v>
          </cell>
          <cell r="D802" t="str">
            <v>M</v>
          </cell>
          <cell r="E802">
            <v>400.73</v>
          </cell>
          <cell r="F802">
            <v>520.95000000000005</v>
          </cell>
        </row>
        <row r="803">
          <cell r="B803" t="str">
            <v>C4159</v>
          </cell>
          <cell r="C803" t="str">
            <v>ESTACA TIPO FRANKI D= 700mm, P/CARGA DE 220 T</v>
          </cell>
          <cell r="D803" t="str">
            <v>M</v>
          </cell>
          <cell r="E803">
            <v>532.12</v>
          </cell>
          <cell r="F803">
            <v>691.76</v>
          </cell>
        </row>
        <row r="804">
          <cell r="B804" t="str">
            <v>C1882</v>
          </cell>
          <cell r="C804" t="str">
            <v>PERFIL METÁLICO ' I ' DE 10"X4"X5/8" C/CRAVAÇÃO EMPREITADA</v>
          </cell>
          <cell r="D804" t="str">
            <v>M</v>
          </cell>
          <cell r="E804">
            <v>353.82</v>
          </cell>
          <cell r="F804">
            <v>459.97</v>
          </cell>
        </row>
        <row r="805">
          <cell r="B805" t="str">
            <v>C1885</v>
          </cell>
          <cell r="C805" t="str">
            <v>PERFIL METÁLICO ' I ' DE 12"X5"X1/4" C/CRAVAÇÃO EMPREITADA</v>
          </cell>
          <cell r="D805" t="str">
            <v>M</v>
          </cell>
          <cell r="E805">
            <v>481.5</v>
          </cell>
          <cell r="F805">
            <v>625.95000000000005</v>
          </cell>
        </row>
        <row r="806">
          <cell r="B806" t="str">
            <v>C1884</v>
          </cell>
          <cell r="C806" t="str">
            <v>PERFIL METÁLICO DUPLO ' I ' 10"X4"X5/8" C/CRAVAÇÃO EMPREITADA</v>
          </cell>
          <cell r="D806" t="str">
            <v>M</v>
          </cell>
          <cell r="E806">
            <v>692.97</v>
          </cell>
          <cell r="F806">
            <v>900.86</v>
          </cell>
        </row>
        <row r="807">
          <cell r="B807" t="str">
            <v>C1883</v>
          </cell>
          <cell r="C807" t="str">
            <v>PERFIL METÁLICO DUPLO ' I ' 12"X5"X1/4" C/CRAVAÇÃO EMPREITADA</v>
          </cell>
          <cell r="D807" t="str">
            <v>M</v>
          </cell>
          <cell r="E807">
            <v>948.33</v>
          </cell>
          <cell r="F807">
            <v>1232.83</v>
          </cell>
        </row>
        <row r="808">
          <cell r="B808" t="str">
            <v>C2280</v>
          </cell>
          <cell r="C808" t="str">
            <v>SOLDA DE TOPO EM PERFIL METÁLICO ' I ' 10"X4"X5/8" P/EMPREITADA</v>
          </cell>
          <cell r="D808" t="str">
            <v>UN</v>
          </cell>
          <cell r="E808">
            <v>144.56</v>
          </cell>
          <cell r="F808">
            <v>187.93</v>
          </cell>
        </row>
        <row r="809">
          <cell r="B809" t="str">
            <v>C2281</v>
          </cell>
          <cell r="C809" t="str">
            <v>SOLDA DE TOPO EM PERFIL METÁLICO ' I ' 12"X5"X1/4" P/EMPREITADA</v>
          </cell>
          <cell r="D809" t="str">
            <v>UN</v>
          </cell>
          <cell r="E809">
            <v>168.69</v>
          </cell>
          <cell r="F809">
            <v>219.3</v>
          </cell>
        </row>
        <row r="810">
          <cell r="B810" t="str">
            <v>C2278</v>
          </cell>
          <cell r="C810" t="str">
            <v>SOLDA DE TOPO PERFIL METÁLICO DUPLO ' I ' 10"X4"X5/8" P/EMPREITADA</v>
          </cell>
          <cell r="D810" t="str">
            <v>UN</v>
          </cell>
          <cell r="E810">
            <v>99.15</v>
          </cell>
          <cell r="F810">
            <v>128.9</v>
          </cell>
        </row>
        <row r="811">
          <cell r="B811" t="str">
            <v>C2279</v>
          </cell>
          <cell r="C811" t="str">
            <v>SOLDA DE TOPO EM PERFIL METÁLICO EM DUPLO ' I ' 12"X5"X1/4" P/EMPREITADA</v>
          </cell>
          <cell r="D811" t="str">
            <v>UN</v>
          </cell>
          <cell r="E811">
            <v>117.69</v>
          </cell>
          <cell r="F811">
            <v>153</v>
          </cell>
        </row>
        <row r="812">
          <cell r="B812" t="str">
            <v>C2282</v>
          </cell>
          <cell r="C812" t="str">
            <v>SOLDA LONGITUDINAL EM PERFIL METÁLICO P/EMPREITADA</v>
          </cell>
          <cell r="D812" t="str">
            <v>M</v>
          </cell>
          <cell r="E812">
            <v>16.62</v>
          </cell>
          <cell r="F812">
            <v>21.61</v>
          </cell>
        </row>
        <row r="813">
          <cell r="C813" t="str">
            <v>EMBASAMENTOS E BALDRAMES</v>
          </cell>
          <cell r="F813">
            <v>0</v>
          </cell>
        </row>
        <row r="814">
          <cell r="B814" t="str">
            <v>C0054</v>
          </cell>
          <cell r="C814" t="str">
            <v>ALVENARIA DE EMBASAMENTO DE PEDRA ARGAMASSADA</v>
          </cell>
          <cell r="D814" t="str">
            <v>M3</v>
          </cell>
          <cell r="E814">
            <v>168.44</v>
          </cell>
          <cell r="F814">
            <v>218.97</v>
          </cell>
        </row>
        <row r="815">
          <cell r="B815" t="str">
            <v>C0055</v>
          </cell>
          <cell r="C815" t="str">
            <v>ALVENARIA DE EMBASAMENTO DE TIJOLO COMUM, C/ARGAMASSA MISTA C/ CAL HIDRATADA</v>
          </cell>
          <cell r="D815" t="str">
            <v>M3</v>
          </cell>
          <cell r="E815">
            <v>219.15</v>
          </cell>
          <cell r="F815">
            <v>284.89999999999998</v>
          </cell>
        </row>
        <row r="816">
          <cell r="B816" t="str">
            <v>C0056</v>
          </cell>
          <cell r="C816" t="str">
            <v>ALVENARIA DE EMBASAMENTO DE TIJOLO FURADO, C/ ARGAMASSA MISTA C/ CAL HIDRATADA</v>
          </cell>
          <cell r="D816" t="str">
            <v>M3</v>
          </cell>
          <cell r="E816">
            <v>181.29</v>
          </cell>
          <cell r="F816">
            <v>235.68</v>
          </cell>
        </row>
        <row r="817">
          <cell r="B817" t="str">
            <v>C0089</v>
          </cell>
          <cell r="C817" t="str">
            <v>ANEL DE IMPERMEABILIZAÇÃO C/ARMAÇÃO EM FERRO</v>
          </cell>
          <cell r="D817" t="str">
            <v>M3</v>
          </cell>
          <cell r="E817">
            <v>352.86</v>
          </cell>
          <cell r="F817">
            <v>458.72</v>
          </cell>
        </row>
        <row r="818">
          <cell r="B818" t="str">
            <v>C0471</v>
          </cell>
          <cell r="C818" t="str">
            <v>BROCA D= 20cm COM CONCRETO FCK=13.5MPa, MAIS VIGA BALDRAME 20X20cm E UMA FIADA DE BLOCO DE CONCRETO 14X19X39cm</v>
          </cell>
          <cell r="D818" t="str">
            <v>M</v>
          </cell>
          <cell r="E818">
            <v>48.73</v>
          </cell>
          <cell r="F818">
            <v>63.35</v>
          </cell>
        </row>
        <row r="819">
          <cell r="B819" t="str">
            <v>C3604</v>
          </cell>
          <cell r="C819" t="str">
            <v>MUTIRÃO MISTO - ALVENARIA DE EMBASAMENTO C/TIJ. FURADO, C/ ARG. MISTA C/CAL HIDRATADA</v>
          </cell>
          <cell r="D819" t="str">
            <v>M3</v>
          </cell>
          <cell r="E819">
            <v>138.44</v>
          </cell>
          <cell r="F819">
            <v>179.97</v>
          </cell>
        </row>
        <row r="820">
          <cell r="B820" t="str">
            <v>C2257</v>
          </cell>
          <cell r="C820" t="str">
            <v>SAPATA CORRIDA 10X50cm C/CONCRETO FCK=13.5MPa. MAIS 2 FIADAS DE BLOCO DE CONCRETO 14X19X39 cm</v>
          </cell>
          <cell r="D820" t="str">
            <v>M</v>
          </cell>
          <cell r="E820">
            <v>44.34</v>
          </cell>
          <cell r="F820">
            <v>57.64</v>
          </cell>
        </row>
        <row r="821">
          <cell r="B821" t="str">
            <v>C2293</v>
          </cell>
          <cell r="C821" t="str">
            <v>SUBMURAMENTO DE CONSTRUÇÕES VIZINHAS -TIJOLOS MACIÇOS E=20cm</v>
          </cell>
          <cell r="D821" t="str">
            <v>M2</v>
          </cell>
          <cell r="E821">
            <v>200.33</v>
          </cell>
          <cell r="F821">
            <v>260.43</v>
          </cell>
        </row>
        <row r="822">
          <cell r="C822" t="str">
            <v>FORMAS</v>
          </cell>
          <cell r="F822">
            <v>0</v>
          </cell>
        </row>
        <row r="823">
          <cell r="B823" t="str">
            <v>C2822</v>
          </cell>
          <cell r="C823" t="str">
            <v>FORMA CURVA CHAPA COMPENSADA PLASTIFICADA, ESP.= 12mm</v>
          </cell>
          <cell r="D823" t="str">
            <v>M2</v>
          </cell>
          <cell r="E823">
            <v>97.9</v>
          </cell>
          <cell r="F823">
            <v>127.27</v>
          </cell>
        </row>
        <row r="824">
          <cell r="B824" t="str">
            <v>C3990</v>
          </cell>
          <cell r="C824" t="str">
            <v>FORMA CURVA CHAPA COMPENSADA PLASTIFICADA, ESP.= 18mm</v>
          </cell>
          <cell r="D824" t="str">
            <v>M2</v>
          </cell>
          <cell r="E824">
            <v>101.53</v>
          </cell>
          <cell r="F824">
            <v>131.99</v>
          </cell>
        </row>
        <row r="825">
          <cell r="B825" t="str">
            <v>C2823</v>
          </cell>
          <cell r="C825" t="str">
            <v>FORMA CURVA CHAPA COMPENSADA RESINADA, ESP.= 6mm</v>
          </cell>
          <cell r="D825" t="str">
            <v>M2</v>
          </cell>
          <cell r="E825">
            <v>84.01</v>
          </cell>
          <cell r="F825">
            <v>109.21</v>
          </cell>
        </row>
        <row r="826">
          <cell r="B826" t="str">
            <v>C2824</v>
          </cell>
          <cell r="C826" t="str">
            <v>FORMA CURVA CHAPA COMPENSADA RESINADA, ESP.= 10mm</v>
          </cell>
          <cell r="D826" t="str">
            <v>M2</v>
          </cell>
          <cell r="E826">
            <v>85.16</v>
          </cell>
          <cell r="F826">
            <v>110.71</v>
          </cell>
        </row>
        <row r="827">
          <cell r="B827" t="str">
            <v>C2825</v>
          </cell>
          <cell r="C827" t="str">
            <v>FORMA CURVA CHAPA COMPENSADA RESINADA, ESP.= 12mm</v>
          </cell>
          <cell r="D827" t="str">
            <v>M2</v>
          </cell>
          <cell r="E827">
            <v>85.82</v>
          </cell>
          <cell r="F827">
            <v>111.57</v>
          </cell>
        </row>
        <row r="828">
          <cell r="B828" t="str">
            <v>C3981</v>
          </cell>
          <cell r="C828" t="str">
            <v>FORMA DE PAPELÃO RESINADO TIPO ESTRUTUBOS D=1,20 M (FORNECIMENTO/MONTAGEM/DESMONTAGEM)</v>
          </cell>
          <cell r="D828" t="str">
            <v>M</v>
          </cell>
          <cell r="E828">
            <v>108.06</v>
          </cell>
          <cell r="F828">
            <v>140.47999999999999</v>
          </cell>
        </row>
        <row r="829">
          <cell r="B829" t="str">
            <v>C1400</v>
          </cell>
          <cell r="C829" t="str">
            <v>FORMA DE TÁBUAS DE 1" DE 3A. P/FUNDAÇÕES UTIL. 5 X</v>
          </cell>
          <cell r="D829" t="str">
            <v>M2</v>
          </cell>
          <cell r="E829">
            <v>26.76</v>
          </cell>
          <cell r="F829">
            <v>34.79</v>
          </cell>
        </row>
        <row r="830">
          <cell r="B830" t="str">
            <v>C1401</v>
          </cell>
          <cell r="C830" t="str">
            <v>FORMA DE TÁBUAS DE 1" DE 3A. P/SUPERESTRUTURA - UTIL. 2 X</v>
          </cell>
          <cell r="D830" t="str">
            <v>M2</v>
          </cell>
          <cell r="E830">
            <v>55.04</v>
          </cell>
          <cell r="F830">
            <v>71.55</v>
          </cell>
        </row>
        <row r="831">
          <cell r="B831" t="str">
            <v>C3984</v>
          </cell>
          <cell r="C831" t="str">
            <v>FORMA INTERNA E EXTERNA PARA ESTACAS DE CONCRETO</v>
          </cell>
          <cell r="D831" t="str">
            <v>M2</v>
          </cell>
          <cell r="E831">
            <v>22.07</v>
          </cell>
          <cell r="F831">
            <v>28.69</v>
          </cell>
        </row>
        <row r="832">
          <cell r="B832" t="str">
            <v>C4158</v>
          </cell>
          <cell r="C832" t="str">
            <v>FORMA METÁLICA P/ PILAR</v>
          </cell>
          <cell r="D832" t="str">
            <v>M2</v>
          </cell>
          <cell r="E832">
            <v>98.08</v>
          </cell>
          <cell r="F832">
            <v>127.5</v>
          </cell>
        </row>
        <row r="833">
          <cell r="B833" t="str">
            <v>C4282</v>
          </cell>
          <cell r="C833" t="str">
            <v>FORMA P/ CONCRETO "IN LOCO" (APLICAÇÃO)</v>
          </cell>
          <cell r="D833" t="str">
            <v>M2</v>
          </cell>
          <cell r="E833">
            <v>45.18</v>
          </cell>
          <cell r="F833">
            <v>58.73</v>
          </cell>
        </row>
        <row r="834">
          <cell r="B834" t="str">
            <v>C4281</v>
          </cell>
          <cell r="C834" t="str">
            <v>FORMA P/ CONCRETO "IN LOCO" (FABRICAÇÃO)</v>
          </cell>
          <cell r="D834" t="str">
            <v>M2</v>
          </cell>
          <cell r="E834">
            <v>104.49</v>
          </cell>
          <cell r="F834">
            <v>135.84</v>
          </cell>
        </row>
        <row r="835">
          <cell r="B835" t="str">
            <v>C1404</v>
          </cell>
          <cell r="C835" t="str">
            <v>FORMA P/ PEÇAS PRÉ-MOLDADAS DE CONCRETO PROTENDIDO, REVESTIDAS C/CHAPA METÁLICA, UTIL. (10 A 15 X)</v>
          </cell>
          <cell r="D835" t="str">
            <v>M2</v>
          </cell>
          <cell r="E835">
            <v>299.74</v>
          </cell>
          <cell r="F835">
            <v>389.66</v>
          </cell>
        </row>
        <row r="836">
          <cell r="B836" t="str">
            <v>C1403</v>
          </cell>
          <cell r="C836" t="str">
            <v>FORMA P/ PEÇAS PRÉ-MOLDADAS DE CONCRETO PROTENDIDO, REVESTIDAS C/CHAPA COMPENSADA PLASTIFICADA (12X)</v>
          </cell>
          <cell r="D836" t="str">
            <v>M2</v>
          </cell>
          <cell r="E836">
            <v>272.14</v>
          </cell>
          <cell r="F836">
            <v>353.78</v>
          </cell>
        </row>
        <row r="837">
          <cell r="B837" t="str">
            <v>C4301</v>
          </cell>
          <cell r="C837" t="str">
            <v>FORMA PARA CONCRETO "IN LOCO", INCLUSIVE DESFORMA</v>
          </cell>
          <cell r="D837" t="str">
            <v>M2</v>
          </cell>
          <cell r="E837">
            <v>69.3</v>
          </cell>
          <cell r="F837">
            <v>90.09</v>
          </cell>
        </row>
        <row r="838">
          <cell r="B838" t="str">
            <v>C4302</v>
          </cell>
          <cell r="C838" t="str">
            <v>FORMA PARA CONCRETO PRÉ-MOLDADO, INCLUSIVE DESFORMA</v>
          </cell>
          <cell r="D838" t="str">
            <v>M2</v>
          </cell>
          <cell r="E838">
            <v>23.03</v>
          </cell>
          <cell r="F838">
            <v>29.94</v>
          </cell>
        </row>
        <row r="839">
          <cell r="B839" t="str">
            <v>C1399</v>
          </cell>
          <cell r="C839" t="str">
            <v>FORMA PLANA CHAPA COMPENSADA PLASTIFICADA, ESP.= 12mm UTIL. 5X</v>
          </cell>
          <cell r="D839" t="str">
            <v>M2</v>
          </cell>
          <cell r="E839">
            <v>41.22</v>
          </cell>
          <cell r="F839">
            <v>53.59</v>
          </cell>
        </row>
        <row r="840">
          <cell r="B840" t="str">
            <v>C3991</v>
          </cell>
          <cell r="C840" t="str">
            <v>FORMA PLANA CHAPA COMPENSADA PLASTIFICADA, ESP.= 18mm UTIL. 5X</v>
          </cell>
          <cell r="D840" t="str">
            <v>M2</v>
          </cell>
          <cell r="E840">
            <v>43.89</v>
          </cell>
          <cell r="F840">
            <v>57.06</v>
          </cell>
        </row>
        <row r="841">
          <cell r="B841" t="str">
            <v>C1402</v>
          </cell>
          <cell r="C841" t="str">
            <v>FORMA PLANA CHAPA COMPENSADA RESINADA, ESP.= 10mm P/GALERIA E BUEIROS CAPEADOS</v>
          </cell>
          <cell r="D841" t="str">
            <v>M2</v>
          </cell>
          <cell r="E841">
            <v>20.7</v>
          </cell>
          <cell r="F841">
            <v>26.91</v>
          </cell>
        </row>
        <row r="842">
          <cell r="B842" t="str">
            <v>C2827</v>
          </cell>
          <cell r="C842" t="str">
            <v>FORMA PLANA CHAPA COMPENSADA RESINADA, ESP.= 10mm UTIL. 3X</v>
          </cell>
          <cell r="D842" t="str">
            <v>M2</v>
          </cell>
          <cell r="E842">
            <v>45.23</v>
          </cell>
          <cell r="F842">
            <v>58.8</v>
          </cell>
        </row>
        <row r="843">
          <cell r="B843" t="str">
            <v>C1405</v>
          </cell>
          <cell r="C843" t="str">
            <v>FORMA PLANA CHAPA COMPENSADA RESINADA, ESP.= 12mm UTIL. 3 X</v>
          </cell>
          <cell r="D843" t="str">
            <v>M2</v>
          </cell>
          <cell r="E843">
            <v>46.22</v>
          </cell>
          <cell r="F843">
            <v>60.09</v>
          </cell>
        </row>
        <row r="844">
          <cell r="B844" t="str">
            <v>C1799</v>
          </cell>
          <cell r="C844" t="str">
            <v>MONTAGEM, DESMONTAGEM E REPAROS EM FORMAS P/PRE-MOLDADOS</v>
          </cell>
          <cell r="D844" t="str">
            <v>M2</v>
          </cell>
          <cell r="E844">
            <v>25.79</v>
          </cell>
          <cell r="F844">
            <v>33.53</v>
          </cell>
        </row>
        <row r="845">
          <cell r="C845" t="str">
            <v>ARMADURAS</v>
          </cell>
          <cell r="F845">
            <v>0</v>
          </cell>
        </row>
        <row r="846">
          <cell r="B846" t="str">
            <v>C3331</v>
          </cell>
          <cell r="C846" t="str">
            <v>ANCORAGEM ATIVA PARA CABO COM 1 CORDOALHA DE 12,7mm</v>
          </cell>
          <cell r="D846" t="str">
            <v>UN</v>
          </cell>
          <cell r="E846">
            <v>46.18</v>
          </cell>
          <cell r="F846">
            <v>60.03</v>
          </cell>
        </row>
        <row r="847">
          <cell r="B847" t="str">
            <v>C3332</v>
          </cell>
          <cell r="C847" t="str">
            <v>ANCORAGEM ATIVA PARA CABO COM 2 CORDOALHA DE 12,7mm</v>
          </cell>
          <cell r="D847" t="str">
            <v>UN</v>
          </cell>
          <cell r="E847">
            <v>77.790000000000006</v>
          </cell>
          <cell r="F847">
            <v>101.13</v>
          </cell>
        </row>
        <row r="848">
          <cell r="B848" t="str">
            <v>C3333</v>
          </cell>
          <cell r="C848" t="str">
            <v>ANCORAGEM ATIVA PARA CABO COM 4 CORDOALHA DE 12,7mm</v>
          </cell>
          <cell r="D848" t="str">
            <v>UN</v>
          </cell>
          <cell r="E848">
            <v>135.63999999999999</v>
          </cell>
          <cell r="F848">
            <v>176.33</v>
          </cell>
        </row>
        <row r="849">
          <cell r="B849" t="str">
            <v>C3334</v>
          </cell>
          <cell r="C849" t="str">
            <v>ANCORAGEM ATIVA PARA CABO COM 6 CORDOALHA DE 12,7mm</v>
          </cell>
          <cell r="D849" t="str">
            <v>UN</v>
          </cell>
          <cell r="E849">
            <v>209.89</v>
          </cell>
          <cell r="F849">
            <v>272.86</v>
          </cell>
        </row>
        <row r="850">
          <cell r="B850" t="str">
            <v>C3335</v>
          </cell>
          <cell r="C850" t="str">
            <v>ANCORAGEM ATIVA PARA CABO COM 7 CORDOALHA DE 12,7mm</v>
          </cell>
          <cell r="D850" t="str">
            <v>UN</v>
          </cell>
          <cell r="E850">
            <v>242.93</v>
          </cell>
          <cell r="F850">
            <v>315.81</v>
          </cell>
        </row>
        <row r="851">
          <cell r="B851" t="str">
            <v>C3336</v>
          </cell>
          <cell r="C851" t="str">
            <v>ANCORAGEM ATIVA PARA CABO COM 12 CORDOALHA DE 12,7mm</v>
          </cell>
          <cell r="D851" t="str">
            <v>UN</v>
          </cell>
          <cell r="E851">
            <v>418.89</v>
          </cell>
          <cell r="F851">
            <v>544.55999999999995</v>
          </cell>
        </row>
        <row r="852">
          <cell r="B852" t="str">
            <v>C3337</v>
          </cell>
          <cell r="C852" t="str">
            <v>ANCORAGEM PASSIVA PARA CABO COM 1 CORDOALHA DE 12,7mm</v>
          </cell>
          <cell r="D852" t="str">
            <v>UN</v>
          </cell>
          <cell r="E852">
            <v>20.8</v>
          </cell>
          <cell r="F852">
            <v>27.04</v>
          </cell>
        </row>
        <row r="853">
          <cell r="B853" t="str">
            <v>C3338</v>
          </cell>
          <cell r="C853" t="str">
            <v>ANCORAGEM PASSIVA PARA CABO COM 2 CORDOALHA DE 12,7mm</v>
          </cell>
          <cell r="D853" t="str">
            <v>UN</v>
          </cell>
          <cell r="E853">
            <v>31.82</v>
          </cell>
          <cell r="F853">
            <v>41.37</v>
          </cell>
        </row>
        <row r="854">
          <cell r="B854" t="str">
            <v>C3339</v>
          </cell>
          <cell r="C854" t="str">
            <v>ANCORAGEM PASSIVA PARA CABO COM 4 CORDOALHA DE 12,7mm</v>
          </cell>
          <cell r="D854" t="str">
            <v>UN</v>
          </cell>
          <cell r="E854">
            <v>57.36</v>
          </cell>
          <cell r="F854">
            <v>74.569999999999993</v>
          </cell>
        </row>
        <row r="855">
          <cell r="B855" t="str">
            <v>C3340</v>
          </cell>
          <cell r="C855" t="str">
            <v>ANCORAGEM PASSIVA PARA CABO COM 6 CORDOALHA DE 12,7mm</v>
          </cell>
          <cell r="D855" t="str">
            <v>UN</v>
          </cell>
          <cell r="E855">
            <v>79.05</v>
          </cell>
          <cell r="F855">
            <v>102.77</v>
          </cell>
        </row>
        <row r="856">
          <cell r="B856" t="str">
            <v>C3341</v>
          </cell>
          <cell r="C856" t="str">
            <v>ANCORAGEM PASSIVA PARA CABO COM 7 CORDOALHA DE 12,7mm</v>
          </cell>
          <cell r="D856" t="str">
            <v>UN</v>
          </cell>
          <cell r="E856">
            <v>104.79</v>
          </cell>
          <cell r="F856">
            <v>136.22999999999999</v>
          </cell>
        </row>
        <row r="857">
          <cell r="B857" t="str">
            <v>C3342</v>
          </cell>
          <cell r="C857" t="str">
            <v>ANCORAGEM PASSIVA PARA CABO COM 12 CORDOALHA DE 12,7mm</v>
          </cell>
          <cell r="D857" t="str">
            <v>M3</v>
          </cell>
          <cell r="E857">
            <v>140.1</v>
          </cell>
          <cell r="F857">
            <v>182.13</v>
          </cell>
        </row>
        <row r="858">
          <cell r="B858" t="str">
            <v>C4132</v>
          </cell>
          <cell r="C858" t="str">
            <v>ARMADURA P/ ESTACAS PRÉ-MOLDADAS DE CONCRETO (APLICAÇÃO)</v>
          </cell>
          <cell r="D858" t="str">
            <v>T</v>
          </cell>
          <cell r="E858">
            <v>443.43</v>
          </cell>
          <cell r="F858">
            <v>576.46</v>
          </cell>
        </row>
        <row r="859">
          <cell r="B859" t="str">
            <v>C0213</v>
          </cell>
          <cell r="C859" t="str">
            <v>ARMADURA CA-25 GROSSA D= 12,5 A 25,0mm</v>
          </cell>
          <cell r="D859" t="str">
            <v>KG</v>
          </cell>
          <cell r="E859">
            <v>6.37</v>
          </cell>
          <cell r="F859">
            <v>8.2799999999999994</v>
          </cell>
        </row>
        <row r="860">
          <cell r="B860" t="str">
            <v>C0214</v>
          </cell>
          <cell r="C860" t="str">
            <v>ARMADURA CA-25 MÉDIA D= 6,3 A 10,0mm</v>
          </cell>
          <cell r="D860" t="str">
            <v>KG</v>
          </cell>
          <cell r="E860">
            <v>6.03</v>
          </cell>
          <cell r="F860">
            <v>7.84</v>
          </cell>
        </row>
        <row r="861">
          <cell r="B861" t="str">
            <v>C0215</v>
          </cell>
          <cell r="C861" t="str">
            <v>ARMADURA CA-50A GROSSA D= 12,5 A 25,0mm</v>
          </cell>
          <cell r="D861" t="str">
            <v>KG</v>
          </cell>
          <cell r="E861">
            <v>6.61</v>
          </cell>
          <cell r="F861">
            <v>8.59</v>
          </cell>
        </row>
        <row r="862">
          <cell r="B862" t="str">
            <v>C0216</v>
          </cell>
          <cell r="C862" t="str">
            <v>ARMADURA CA-50A MÉDIA D= 6,3 A 10,0mm</v>
          </cell>
          <cell r="D862" t="str">
            <v>KG</v>
          </cell>
          <cell r="E862">
            <v>6.26</v>
          </cell>
          <cell r="F862">
            <v>8.14</v>
          </cell>
        </row>
        <row r="863">
          <cell r="B863" t="str">
            <v>C0217</v>
          </cell>
          <cell r="C863" t="str">
            <v>ARMADURA CA-60 FINA D=3,40 A 6,40mm</v>
          </cell>
          <cell r="D863" t="str">
            <v>KG</v>
          </cell>
          <cell r="E863">
            <v>6.25</v>
          </cell>
          <cell r="F863">
            <v>8.1300000000000008</v>
          </cell>
        </row>
        <row r="864">
          <cell r="B864" t="str">
            <v>C0218</v>
          </cell>
          <cell r="C864" t="str">
            <v>ARMADURA CA-60 MÉDIA D= 6,4 A 9,5mm</v>
          </cell>
          <cell r="D864" t="str">
            <v>KG</v>
          </cell>
          <cell r="E864">
            <v>6.38</v>
          </cell>
          <cell r="F864">
            <v>8.2899999999999991</v>
          </cell>
        </row>
        <row r="865">
          <cell r="B865" t="str">
            <v>C4151</v>
          </cell>
          <cell r="C865" t="str">
            <v>ARMADURA DE AÇO CA 50/60</v>
          </cell>
          <cell r="D865" t="str">
            <v>KG</v>
          </cell>
          <cell r="E865">
            <v>6.48</v>
          </cell>
          <cell r="F865">
            <v>8.42</v>
          </cell>
        </row>
        <row r="866">
          <cell r="B866" t="str">
            <v>C3985</v>
          </cell>
          <cell r="C866" t="str">
            <v>ARMADURA DE CODOALHA CP-190RB</v>
          </cell>
          <cell r="D866" t="str">
            <v>KG</v>
          </cell>
          <cell r="E866">
            <v>14.31</v>
          </cell>
          <cell r="F866">
            <v>18.600000000000001</v>
          </cell>
        </row>
        <row r="867">
          <cell r="B867" t="str">
            <v>C0219</v>
          </cell>
          <cell r="C867" t="str">
            <v>ARMADURA DE TELA DE AÇO</v>
          </cell>
          <cell r="D867" t="str">
            <v>M2</v>
          </cell>
          <cell r="E867">
            <v>7.16</v>
          </cell>
          <cell r="F867">
            <v>9.31</v>
          </cell>
        </row>
        <row r="868">
          <cell r="B868" t="str">
            <v>C0220</v>
          </cell>
          <cell r="C868" t="str">
            <v>ARMADURA EM TELA SOLDADA DE AÇO CA-60B</v>
          </cell>
          <cell r="D868" t="str">
            <v>KG</v>
          </cell>
          <cell r="E868">
            <v>7.1</v>
          </cell>
          <cell r="F868">
            <v>9.23</v>
          </cell>
        </row>
        <row r="869">
          <cell r="B869" t="str">
            <v>C4071</v>
          </cell>
          <cell r="C869" t="str">
            <v>ARMADURA EM TELA SOLDÁVEL Q-92</v>
          </cell>
          <cell r="D869" t="str">
            <v>M2</v>
          </cell>
          <cell r="E869">
            <v>7.74</v>
          </cell>
          <cell r="F869">
            <v>10.06</v>
          </cell>
        </row>
        <row r="870">
          <cell r="B870" t="str">
            <v>C4131</v>
          </cell>
          <cell r="C870" t="str">
            <v>ARMADURA P/ ESTACAS PRÉ-MOLDADAS DE CONCRETO (FABRICAÇÃO)</v>
          </cell>
          <cell r="D870" t="str">
            <v>T</v>
          </cell>
          <cell r="E870">
            <v>5619.53</v>
          </cell>
          <cell r="F870">
            <v>7305.39</v>
          </cell>
        </row>
        <row r="871">
          <cell r="B871" t="str">
            <v>C3344</v>
          </cell>
          <cell r="C871" t="str">
            <v>CONFECÇÃO E COLOCAÇÃO DE CABO COM 1 CORDOALHA DE 12,7mm COM BAINHA</v>
          </cell>
          <cell r="D871" t="str">
            <v>KG</v>
          </cell>
          <cell r="E871">
            <v>16.09</v>
          </cell>
          <cell r="F871">
            <v>20.92</v>
          </cell>
        </row>
        <row r="872">
          <cell r="B872" t="str">
            <v>C3325</v>
          </cell>
          <cell r="C872" t="str">
            <v>CONFECÇÃO E COLOCAÇÃO DE CABO COM 2 CORDOALHA DE D=12,7mm COM BAINHA</v>
          </cell>
          <cell r="D872" t="str">
            <v>KG</v>
          </cell>
          <cell r="E872">
            <v>12.67</v>
          </cell>
          <cell r="F872">
            <v>16.47</v>
          </cell>
        </row>
        <row r="873">
          <cell r="B873" t="str">
            <v>C3326</v>
          </cell>
          <cell r="C873" t="str">
            <v>CONFECÇÃO E COLOCAÇÃO DE CABO COM 4 CORDOALHA DE D=12,7mm COM BAINHA</v>
          </cell>
          <cell r="D873" t="str">
            <v>KG</v>
          </cell>
          <cell r="E873">
            <v>11.38</v>
          </cell>
          <cell r="F873">
            <v>14.79</v>
          </cell>
        </row>
        <row r="874">
          <cell r="B874" t="str">
            <v>C3327</v>
          </cell>
          <cell r="C874" t="str">
            <v>CONFECÇAO E COLOCAÇAO DE CABO COM 6 CORDOALHA DE D=12,7mm COM BAINHA</v>
          </cell>
          <cell r="D874" t="str">
            <v>KG</v>
          </cell>
          <cell r="E874">
            <v>11.33</v>
          </cell>
          <cell r="F874">
            <v>14.73</v>
          </cell>
        </row>
        <row r="875">
          <cell r="B875" t="str">
            <v>C3328</v>
          </cell>
          <cell r="C875" t="str">
            <v>CONFECÇÃO E COLOCAÇÃO DE CABO COM 7 CORDOALHAS DE D=12,7mm COM BAINHA</v>
          </cell>
          <cell r="D875" t="str">
            <v>KG</v>
          </cell>
          <cell r="E875">
            <v>11.05</v>
          </cell>
          <cell r="F875">
            <v>14.37</v>
          </cell>
        </row>
        <row r="876">
          <cell r="B876" t="str">
            <v>C3329</v>
          </cell>
          <cell r="C876" t="str">
            <v>CONFECÇÃO E COLOCAÇÃO DE CABO COM 12 CORDOALHA DE 12,7mm COM BAINHA</v>
          </cell>
          <cell r="D876" t="str">
            <v>KG</v>
          </cell>
          <cell r="E876">
            <v>10.57</v>
          </cell>
          <cell r="F876">
            <v>13.74</v>
          </cell>
        </row>
        <row r="877">
          <cell r="B877" t="str">
            <v>C3343</v>
          </cell>
          <cell r="C877" t="str">
            <v>PROTENSÃO E INJEÇÃO EM CABO COM CORDOALHA DE 12,7mm</v>
          </cell>
          <cell r="D877" t="str">
            <v>KG</v>
          </cell>
          <cell r="E877">
            <v>6.25</v>
          </cell>
          <cell r="F877">
            <v>8.1300000000000008</v>
          </cell>
        </row>
        <row r="878">
          <cell r="B878" t="str">
            <v>C3330</v>
          </cell>
          <cell r="C878" t="str">
            <v>PURGADOR PARA ANCORAGEM</v>
          </cell>
          <cell r="D878" t="str">
            <v>UN</v>
          </cell>
          <cell r="E878">
            <v>3.57</v>
          </cell>
          <cell r="F878">
            <v>4.6399999999999997</v>
          </cell>
        </row>
        <row r="879">
          <cell r="C879" t="str">
            <v>CONCRETOS</v>
          </cell>
          <cell r="F879">
            <v>0</v>
          </cell>
        </row>
        <row r="880">
          <cell r="B880" t="str">
            <v>C0006</v>
          </cell>
          <cell r="C880" t="str">
            <v>ACABAMENTO DE SUPERFÍCIES C/DESEMPENADEIRA MECÂNICA</v>
          </cell>
          <cell r="D880" t="str">
            <v>M2</v>
          </cell>
          <cell r="E880">
            <v>0.06</v>
          </cell>
          <cell r="F880">
            <v>0.08</v>
          </cell>
        </row>
        <row r="881">
          <cell r="B881" t="str">
            <v>C0028</v>
          </cell>
          <cell r="C881" t="str">
            <v>ADENSAMENTO/REGULARIZAÇÃO SUP.CONCRETO RÉGUA DUPLA L=3 A 6m</v>
          </cell>
          <cell r="D881" t="str">
            <v>M2</v>
          </cell>
          <cell r="E881">
            <v>1.7</v>
          </cell>
          <cell r="F881">
            <v>2.21</v>
          </cell>
        </row>
        <row r="882">
          <cell r="B882" t="str">
            <v>C0027</v>
          </cell>
          <cell r="C882" t="str">
            <v>ADENSAMENTO/REGULARIZAÇÃO SUPERFICIAL DE CONCRETO C/RÉGUA SIMPLES L= 3m</v>
          </cell>
          <cell r="D882" t="str">
            <v>M2</v>
          </cell>
          <cell r="E882">
            <v>1.3</v>
          </cell>
          <cell r="F882">
            <v>1.69</v>
          </cell>
        </row>
        <row r="883">
          <cell r="B883" t="str">
            <v>C0034</v>
          </cell>
          <cell r="C883" t="str">
            <v>ADIÇÃO DE IMPERMEABILIZANTE PARA CONCRETO ESTRUTURAL</v>
          </cell>
          <cell r="D883" t="str">
            <v>M3</v>
          </cell>
          <cell r="E883">
            <v>34.21</v>
          </cell>
          <cell r="F883">
            <v>44.47</v>
          </cell>
        </row>
        <row r="884">
          <cell r="B884" t="str">
            <v>C0461</v>
          </cell>
          <cell r="C884" t="str">
            <v>BOMBEAMENTO DE CONCRETO</v>
          </cell>
          <cell r="D884" t="str">
            <v>M3</v>
          </cell>
          <cell r="E884">
            <v>10.81</v>
          </cell>
          <cell r="F884">
            <v>14.05</v>
          </cell>
        </row>
        <row r="885">
          <cell r="B885" t="str">
            <v>C0829</v>
          </cell>
          <cell r="C885" t="str">
            <v>CONCRETO CICLÓPICO FCK 10 MPa COM AGREGADO PRODUZIDO (S/TRANSP)</v>
          </cell>
          <cell r="D885" t="str">
            <v>M3</v>
          </cell>
          <cell r="E885">
            <v>191.5</v>
          </cell>
          <cell r="F885">
            <v>248.95</v>
          </cell>
        </row>
        <row r="886">
          <cell r="B886" t="str">
            <v>C0830</v>
          </cell>
          <cell r="C886" t="str">
            <v>CONCRETO CICLÓPICO FCK 15 MPa COM AGREGADO ADQUIRIDO</v>
          </cell>
          <cell r="D886" t="str">
            <v>M3</v>
          </cell>
          <cell r="E886">
            <v>230.19</v>
          </cell>
          <cell r="F886">
            <v>299.25</v>
          </cell>
        </row>
        <row r="887">
          <cell r="B887" t="str">
            <v>C4134</v>
          </cell>
          <cell r="C887" t="str">
            <v>CONCRETO DE ALTO DESEMPENHO FCK &gt; 50 MPa / EXECUTADO EM CENTRAL DOSADORA</v>
          </cell>
          <cell r="D887" t="str">
            <v>M3</v>
          </cell>
          <cell r="E887">
            <v>351.25</v>
          </cell>
          <cell r="F887">
            <v>456.63</v>
          </cell>
        </row>
        <row r="888">
          <cell r="B888" t="str">
            <v>C4438</v>
          </cell>
          <cell r="C888" t="str">
            <v>CONCRETO FCK &gt; 30 MPa SUBMERSO C/ PLATAFORMAS, INCLUSIVE LANÇAMENTO, CURA E TRANSPORTE</v>
          </cell>
          <cell r="D888" t="str">
            <v>M3</v>
          </cell>
          <cell r="E888">
            <v>448.1</v>
          </cell>
          <cell r="F888">
            <v>582.53</v>
          </cell>
        </row>
        <row r="889">
          <cell r="B889" t="str">
            <v>C0834</v>
          </cell>
          <cell r="C889" t="str">
            <v>CONCRETO GROUT (ARGAMASSA AUTONIVELANTE), LANÇAMENTO E CURA</v>
          </cell>
          <cell r="D889" t="str">
            <v>M3</v>
          </cell>
          <cell r="E889">
            <v>2853.41</v>
          </cell>
          <cell r="F889">
            <v>3709.43</v>
          </cell>
        </row>
        <row r="890">
          <cell r="B890" t="str">
            <v>C0833</v>
          </cell>
          <cell r="C890" t="str">
            <v>CONCRETO GROUT C/ATÉ 50% DE PEDRISCO EM PESO, LANÇAMENTO E CURA</v>
          </cell>
          <cell r="D890" t="str">
            <v>M3</v>
          </cell>
          <cell r="E890">
            <v>2149.41</v>
          </cell>
          <cell r="F890">
            <v>2794.23</v>
          </cell>
        </row>
        <row r="891">
          <cell r="B891" t="str">
            <v>C4291</v>
          </cell>
          <cell r="C891" t="str">
            <v>CONCRETO MOLDADO "IN LOCO" FCK ACIMA DE 10 MPa, INCLUSIVE LANÇAMENTO E CURA</v>
          </cell>
          <cell r="D891" t="str">
            <v>M3</v>
          </cell>
          <cell r="E891">
            <v>331.23</v>
          </cell>
          <cell r="F891">
            <v>430.6</v>
          </cell>
        </row>
        <row r="892">
          <cell r="B892" t="str">
            <v>C4292</v>
          </cell>
          <cell r="C892" t="str">
            <v>CONCRETO MOLDADO "IN LOCO" FCK ACIMA DE 50 MPa, INCLUSIVE LANÇAMENTO E CURA</v>
          </cell>
          <cell r="D892" t="str">
            <v>M3</v>
          </cell>
          <cell r="E892">
            <v>529.78</v>
          </cell>
          <cell r="F892">
            <v>688.71</v>
          </cell>
        </row>
        <row r="893">
          <cell r="B893" t="str">
            <v>C0836</v>
          </cell>
          <cell r="C893" t="str">
            <v>CONCRETO NÃO ESTRUTURAL PREPARO MANUAL</v>
          </cell>
          <cell r="D893" t="str">
            <v>M3</v>
          </cell>
          <cell r="E893">
            <v>200.42</v>
          </cell>
          <cell r="F893">
            <v>260.55</v>
          </cell>
        </row>
        <row r="894">
          <cell r="B894" t="str">
            <v>C3268</v>
          </cell>
          <cell r="C894" t="str">
            <v>CONCRETO P/VIBR., FCK=10MPa COM AGREGADO PRODUZIDO (S/TRANSP.)</v>
          </cell>
          <cell r="D894" t="str">
            <v>M3</v>
          </cell>
          <cell r="E894">
            <v>178.97</v>
          </cell>
          <cell r="F894">
            <v>232.66</v>
          </cell>
        </row>
        <row r="895">
          <cell r="B895" t="str">
            <v>C3269</v>
          </cell>
          <cell r="C895" t="str">
            <v>CONCRETO P/VIBR., FCK=13,5MPa COM AGREGADO PRODUZIDO (S/TRANSP.)</v>
          </cell>
          <cell r="D895" t="str">
            <v>M3</v>
          </cell>
          <cell r="E895">
            <v>190.06</v>
          </cell>
          <cell r="F895">
            <v>247.08</v>
          </cell>
        </row>
        <row r="896">
          <cell r="B896" t="str">
            <v>C3270</v>
          </cell>
          <cell r="C896" t="str">
            <v>CONCRETO P/VIBR., FCK=15MPa COM AGREGADO PRODUZIDO (S/ TRANSP.)</v>
          </cell>
          <cell r="D896" t="str">
            <v>M3</v>
          </cell>
          <cell r="E896">
            <v>194.81</v>
          </cell>
          <cell r="F896">
            <v>253.25</v>
          </cell>
        </row>
        <row r="897">
          <cell r="B897" t="str">
            <v>C3271</v>
          </cell>
          <cell r="C897" t="str">
            <v>CONCRETO P/VIBR., FCK=18MPA COM AGREGADO PRODUZIDO (S/ TRANSP.)</v>
          </cell>
          <cell r="D897" t="str">
            <v>M3</v>
          </cell>
          <cell r="E897">
            <v>205.11</v>
          </cell>
          <cell r="F897">
            <v>266.64</v>
          </cell>
        </row>
        <row r="898">
          <cell r="B898" t="str">
            <v>C3272</v>
          </cell>
          <cell r="C898" t="str">
            <v>CONCRETO P/VIBR., FCK=20MPa COM AGREGADO PRODUZIDO (S/TRANSP.)</v>
          </cell>
          <cell r="D898" t="str">
            <v>M3</v>
          </cell>
          <cell r="E898">
            <v>211.45</v>
          </cell>
          <cell r="F898">
            <v>274.89</v>
          </cell>
        </row>
        <row r="899">
          <cell r="B899" t="str">
            <v>C3273</v>
          </cell>
          <cell r="C899" t="str">
            <v>CONCRETO P/VIBR., FCK=25MPa COM AGREGADO PRODUZIDO (S/TRANSP.)</v>
          </cell>
          <cell r="D899" t="str">
            <v>M3</v>
          </cell>
          <cell r="E899">
            <v>216.71</v>
          </cell>
          <cell r="F899">
            <v>281.72000000000003</v>
          </cell>
        </row>
        <row r="900">
          <cell r="B900" t="str">
            <v>C3274</v>
          </cell>
          <cell r="C900" t="str">
            <v>CONCRETO P/VIBR., FCK=30MPa COM AGREGADO PRODUZIDO (S/TRANSP.)</v>
          </cell>
          <cell r="D900" t="str">
            <v>M3</v>
          </cell>
          <cell r="E900">
            <v>235.81</v>
          </cell>
          <cell r="F900">
            <v>306.55</v>
          </cell>
        </row>
        <row r="901">
          <cell r="B901" t="str">
            <v>C3275</v>
          </cell>
          <cell r="C901" t="str">
            <v>CONCRETO P/VIBR., FCK=35MPa COM AGREGADO PRODUZIDO (S/TRANSP.)</v>
          </cell>
          <cell r="D901" t="str">
            <v>M3</v>
          </cell>
          <cell r="E901">
            <v>255.93</v>
          </cell>
          <cell r="F901">
            <v>332.71</v>
          </cell>
        </row>
        <row r="902">
          <cell r="B902" t="str">
            <v>C3276</v>
          </cell>
          <cell r="C902" t="str">
            <v>CONCRETO P/VIBR., FCK=40MPa COM AGREGADO PRODUZIDO (S/TRANSP.)</v>
          </cell>
          <cell r="D902" t="str">
            <v>M3</v>
          </cell>
          <cell r="E902">
            <v>279.3</v>
          </cell>
          <cell r="F902">
            <v>363.09</v>
          </cell>
        </row>
        <row r="903">
          <cell r="B903" t="str">
            <v>C0838</v>
          </cell>
          <cell r="C903" t="str">
            <v>CONCRETO P/VIBR., FCK 10 MPa COM AGREGADO ADQUIRIDO</v>
          </cell>
          <cell r="D903" t="str">
            <v>M3</v>
          </cell>
          <cell r="E903">
            <v>204.46</v>
          </cell>
          <cell r="F903">
            <v>265.8</v>
          </cell>
        </row>
        <row r="904">
          <cell r="B904" t="str">
            <v>C0839</v>
          </cell>
          <cell r="C904" t="str">
            <v>CONCRETO P/VIBR., FCK 13.5 MPa COM AGREGADO ADQUIRIDO</v>
          </cell>
          <cell r="D904" t="str">
            <v>M3</v>
          </cell>
          <cell r="E904">
            <v>214.98</v>
          </cell>
          <cell r="F904">
            <v>279.47000000000003</v>
          </cell>
        </row>
        <row r="905">
          <cell r="B905" t="str">
            <v>C0840</v>
          </cell>
          <cell r="C905" t="str">
            <v>CONCRETO P/VIBR., FCK 15 MPa COM AGREGADO ADQUIRIDO</v>
          </cell>
          <cell r="D905" t="str">
            <v>M3</v>
          </cell>
          <cell r="E905">
            <v>219.48</v>
          </cell>
          <cell r="F905">
            <v>285.32</v>
          </cell>
        </row>
        <row r="906">
          <cell r="B906" t="str">
            <v>C0841</v>
          </cell>
          <cell r="C906" t="str">
            <v>CONCRETO P/VIBR., FCK 18 MPa COM AGREGADO ADQUIRIDO</v>
          </cell>
          <cell r="D906" t="str">
            <v>M3</v>
          </cell>
          <cell r="E906">
            <v>229.27</v>
          </cell>
          <cell r="F906">
            <v>298.05</v>
          </cell>
        </row>
        <row r="907">
          <cell r="B907" t="str">
            <v>C0842</v>
          </cell>
          <cell r="C907" t="str">
            <v>CONCRETO P/VIBR., FCK 20 MPa COM AGREGADO ADQUIRIDO</v>
          </cell>
          <cell r="D907" t="str">
            <v>M3</v>
          </cell>
          <cell r="E907">
            <v>235.25</v>
          </cell>
          <cell r="F907">
            <v>305.83</v>
          </cell>
        </row>
        <row r="908">
          <cell r="B908" t="str">
            <v>C0843</v>
          </cell>
          <cell r="C908" t="str">
            <v>CONCRETO P/VIBR., FCK 25 MPa COM AGREGADO ADQUIRIDO</v>
          </cell>
          <cell r="D908" t="str">
            <v>M3</v>
          </cell>
          <cell r="E908">
            <v>240.87</v>
          </cell>
          <cell r="F908">
            <v>313.13</v>
          </cell>
        </row>
        <row r="909">
          <cell r="B909" t="str">
            <v>C0844</v>
          </cell>
          <cell r="C909" t="str">
            <v>CONCRETO P/VIBR., FCK 30 MPa COM AGREGADO ADQUIRIDO</v>
          </cell>
          <cell r="D909" t="str">
            <v>M3</v>
          </cell>
          <cell r="E909">
            <v>261.54000000000002</v>
          </cell>
          <cell r="F909">
            <v>340</v>
          </cell>
        </row>
        <row r="910">
          <cell r="B910" t="str">
            <v>C0845</v>
          </cell>
          <cell r="C910" t="str">
            <v>CONCRETO P/VIBR., FCK 35 MPa COM AGREGADO ADQUIRIDO</v>
          </cell>
          <cell r="D910" t="str">
            <v>M3</v>
          </cell>
          <cell r="E910">
            <v>278.07</v>
          </cell>
          <cell r="F910">
            <v>361.49</v>
          </cell>
        </row>
        <row r="911">
          <cell r="B911" t="str">
            <v>C0846</v>
          </cell>
          <cell r="C911" t="str">
            <v>CONCRETO P/VIBR., FCK 40 MPA COM AGREGADO ADQUIRIDO</v>
          </cell>
          <cell r="D911" t="str">
            <v>M3</v>
          </cell>
          <cell r="E911">
            <v>300.23</v>
          </cell>
          <cell r="F911">
            <v>390.3</v>
          </cell>
        </row>
        <row r="912">
          <cell r="B912" t="str">
            <v>C3731</v>
          </cell>
          <cell r="C912" t="str">
            <v>CONCRETO P/VIBR., FCK 50MPa COM AGREGADO ADQUIRIDO</v>
          </cell>
          <cell r="D912" t="str">
            <v>M3</v>
          </cell>
          <cell r="E912">
            <v>394.95</v>
          </cell>
          <cell r="F912">
            <v>513.44000000000005</v>
          </cell>
        </row>
        <row r="913">
          <cell r="B913" t="str">
            <v>C0847</v>
          </cell>
          <cell r="C913" t="str">
            <v>CONCRETO PRE-MISTURADO FCK 10 MPa</v>
          </cell>
          <cell r="D913" t="str">
            <v>M3</v>
          </cell>
          <cell r="E913">
            <v>170.6</v>
          </cell>
          <cell r="F913">
            <v>221.78</v>
          </cell>
        </row>
        <row r="914">
          <cell r="B914" t="str">
            <v>C0848</v>
          </cell>
          <cell r="C914" t="str">
            <v>CONCRETO PRE-MISTURADO FCK 15 MPa</v>
          </cell>
          <cell r="D914" t="str">
            <v>M3</v>
          </cell>
          <cell r="E914">
            <v>174.96</v>
          </cell>
          <cell r="F914">
            <v>227.45</v>
          </cell>
        </row>
        <row r="915">
          <cell r="B915" t="str">
            <v>C0849</v>
          </cell>
          <cell r="C915" t="str">
            <v>CONCRETO PRE-MISTURADO FCK 20 MPa</v>
          </cell>
          <cell r="D915" t="str">
            <v>M3</v>
          </cell>
          <cell r="E915">
            <v>180.43</v>
          </cell>
          <cell r="F915">
            <v>234.56</v>
          </cell>
        </row>
        <row r="916">
          <cell r="B916" t="str">
            <v>C0850</v>
          </cell>
          <cell r="C916" t="str">
            <v>CONCRETO PRE-MISTURADO FCK 25 MPa</v>
          </cell>
          <cell r="D916" t="str">
            <v>M3</v>
          </cell>
          <cell r="E916">
            <v>189.18</v>
          </cell>
          <cell r="F916">
            <v>245.93</v>
          </cell>
        </row>
        <row r="917">
          <cell r="B917" t="str">
            <v>C0851</v>
          </cell>
          <cell r="C917" t="str">
            <v>CONCRETO PRE-MISTURADO FCK 30 MPa</v>
          </cell>
          <cell r="D917" t="str">
            <v>M3</v>
          </cell>
          <cell r="E917">
            <v>196.84</v>
          </cell>
          <cell r="F917">
            <v>255.89</v>
          </cell>
        </row>
        <row r="918">
          <cell r="B918" t="str">
            <v>C0852</v>
          </cell>
          <cell r="C918" t="str">
            <v>CONCRETO PRE-MISTURADO FCK 35 MPa</v>
          </cell>
          <cell r="D918" t="str">
            <v>M3</v>
          </cell>
          <cell r="E918">
            <v>207.77</v>
          </cell>
          <cell r="F918">
            <v>270.10000000000002</v>
          </cell>
        </row>
        <row r="919">
          <cell r="B919" t="str">
            <v>C4169</v>
          </cell>
          <cell r="C919" t="str">
            <v>CONCRETO PRE-MISTURADO FCK 50 MPa</v>
          </cell>
          <cell r="D919" t="str">
            <v>M3</v>
          </cell>
          <cell r="E919">
            <v>340.66</v>
          </cell>
          <cell r="F919">
            <v>442.86</v>
          </cell>
        </row>
        <row r="920">
          <cell r="B920" t="str">
            <v>C0853</v>
          </cell>
          <cell r="C920" t="str">
            <v>CONCRETO PRE-MISTURADO FCK 40 MPa</v>
          </cell>
          <cell r="D920" t="str">
            <v>M3</v>
          </cell>
          <cell r="E920">
            <v>215.42</v>
          </cell>
          <cell r="F920">
            <v>280.05</v>
          </cell>
        </row>
        <row r="921">
          <cell r="B921" t="str">
            <v>C4170</v>
          </cell>
          <cell r="C921" t="str">
            <v>CONCRETO PRE-MISTURADO FCK 50 MPa - ALTO DESEMPENHO</v>
          </cell>
          <cell r="D921" t="str">
            <v>M3</v>
          </cell>
          <cell r="E921">
            <v>381.97</v>
          </cell>
          <cell r="F921">
            <v>496.56</v>
          </cell>
        </row>
        <row r="922">
          <cell r="B922" t="str">
            <v>C4293</v>
          </cell>
          <cell r="C922" t="str">
            <v>CONCRETO PRÉ-MOLDADO FCK ACIMA DE 50 MPa INCLUSIVE LANÇAMENTO, CURA E TRANSPORTE</v>
          </cell>
          <cell r="D922" t="str">
            <v>M3</v>
          </cell>
          <cell r="E922">
            <v>405.51</v>
          </cell>
          <cell r="F922">
            <v>527.16</v>
          </cell>
        </row>
        <row r="923">
          <cell r="B923" t="str">
            <v>C4303</v>
          </cell>
          <cell r="C923" t="str">
            <v>INJEÇÃO DE CONCRETO SUBMERSO C/ PLATAFORMAS</v>
          </cell>
          <cell r="D923" t="str">
            <v>M3</v>
          </cell>
          <cell r="E923">
            <v>825.93</v>
          </cell>
          <cell r="F923">
            <v>1073.71</v>
          </cell>
        </row>
        <row r="924">
          <cell r="B924" t="str">
            <v>C4135</v>
          </cell>
          <cell r="C924" t="str">
            <v>LANÇAMENTO DE CONCRETO EM PRÉ-MOLDADO</v>
          </cell>
          <cell r="D924" t="str">
            <v>M3</v>
          </cell>
          <cell r="E924">
            <v>13.36</v>
          </cell>
          <cell r="F924">
            <v>17.37</v>
          </cell>
        </row>
        <row r="925">
          <cell r="B925" t="str">
            <v>C1603</v>
          </cell>
          <cell r="C925" t="str">
            <v>LANÇAMENTO E APLICAÇÃO DE CONCRETO C/ ELEVAÇÃO</v>
          </cell>
          <cell r="D925" t="str">
            <v>M3</v>
          </cell>
          <cell r="E925">
            <v>74.16</v>
          </cell>
          <cell r="F925">
            <v>96.41</v>
          </cell>
        </row>
        <row r="926">
          <cell r="B926" t="str">
            <v>C1604</v>
          </cell>
          <cell r="C926" t="str">
            <v>LANÇAMENTO E APLICAÇÃO DE CONCRETO S/ ELEVAÇÃO</v>
          </cell>
          <cell r="D926" t="str">
            <v>M3</v>
          </cell>
          <cell r="E926">
            <v>42.71</v>
          </cell>
          <cell r="F926">
            <v>55.52</v>
          </cell>
        </row>
        <row r="927">
          <cell r="B927" t="str">
            <v>C3531</v>
          </cell>
          <cell r="C927" t="str">
            <v>MUTIRÃO MISTO - CONCRETO P/VIBR., FCK 13.5 MPa COM AGREGADO ADQUIRIDO</v>
          </cell>
          <cell r="D927" t="str">
            <v>M3</v>
          </cell>
          <cell r="E927">
            <v>187.04</v>
          </cell>
          <cell r="F927">
            <v>243.15</v>
          </cell>
        </row>
        <row r="928">
          <cell r="C928" t="str">
            <v xml:space="preserve">ELEMENTOS DE CONCRETO PRÉ FABRICADO </v>
          </cell>
          <cell r="F928">
            <v>0</v>
          </cell>
        </row>
        <row r="929">
          <cell r="B929" t="str">
            <v>C0470</v>
          </cell>
          <cell r="C929" t="str">
            <v>BRISE-SOLIEL PRÉ-MOLDADO (PM) DE CONCRETO, ESP.= 5cm</v>
          </cell>
          <cell r="D929" t="str">
            <v>M2</v>
          </cell>
          <cell r="E929">
            <v>225.93</v>
          </cell>
          <cell r="F929">
            <v>293.70999999999998</v>
          </cell>
        </row>
        <row r="930">
          <cell r="B930" t="str">
            <v>C3250</v>
          </cell>
          <cell r="C930" t="str">
            <v>CONFECÇÃO DE BANQUETA / MEIO FIO PRÉ-MOLDADA DE CONCRETO (1,00 x 0,25 x 0,15 m)</v>
          </cell>
          <cell r="D930" t="str">
            <v>M</v>
          </cell>
          <cell r="E930">
            <v>10.86</v>
          </cell>
          <cell r="F930">
            <v>14.12</v>
          </cell>
        </row>
        <row r="931">
          <cell r="B931" t="str">
            <v>C3251</v>
          </cell>
          <cell r="C931" t="str">
            <v>CONFECÇÃO DE BANQUETA / MEIO FIO PRÉ-MOLDADA DE CONCRETO PARA VIAS URBANAS (1,00 x 0,35 x 0,15m)</v>
          </cell>
          <cell r="D931" t="str">
            <v>M</v>
          </cell>
          <cell r="E931">
            <v>15.63</v>
          </cell>
          <cell r="F931">
            <v>20.32</v>
          </cell>
        </row>
        <row r="932">
          <cell r="B932" t="str">
            <v>C3606</v>
          </cell>
          <cell r="C932" t="str">
            <v>CONFECÇÃO E MONTAGEM DE ABÓBADAS PRÉ-MOLDADAS DE CONCRETO P/TERMINAL RODOVIARIO TIPO "A"</v>
          </cell>
          <cell r="D932" t="str">
            <v>M</v>
          </cell>
          <cell r="E932">
            <v>1068.47</v>
          </cell>
          <cell r="F932">
            <v>1389.01</v>
          </cell>
        </row>
        <row r="933">
          <cell r="B933" t="str">
            <v>C3609</v>
          </cell>
          <cell r="C933" t="str">
            <v>CONFECÇÃO E MONTAGEM DE PILAR PRÉ-MOLDADO DE CONCRETO P/TERMINAL RODOVIARIO TIPO "A"</v>
          </cell>
          <cell r="D933" t="str">
            <v>UN</v>
          </cell>
          <cell r="E933">
            <v>1351.69</v>
          </cell>
          <cell r="F933">
            <v>1757.2</v>
          </cell>
        </row>
        <row r="934">
          <cell r="B934" t="str">
            <v>C3607</v>
          </cell>
          <cell r="C934" t="str">
            <v>CONFECÇÃO E MONTAGEM DE PÓRTICO INDICATIVO PRÉ-MOLDADO DE CONCRETO P/TERMINAL RODOVIÁRIO</v>
          </cell>
          <cell r="D934" t="str">
            <v>UN</v>
          </cell>
          <cell r="E934">
            <v>6356.8</v>
          </cell>
          <cell r="F934">
            <v>8263.84</v>
          </cell>
        </row>
        <row r="935">
          <cell r="B935" t="str">
            <v>C3608</v>
          </cell>
          <cell r="C935" t="str">
            <v>CONFECÇÃO E MONTAGEM DE SAPATA PRÉ-MOLDADA DE CONCRETO P/TERMINAL RODOVIÁRIO TIPO "A"</v>
          </cell>
          <cell r="D935" t="str">
            <v>M</v>
          </cell>
          <cell r="E935">
            <v>953.17</v>
          </cell>
          <cell r="F935">
            <v>1239.1199999999999</v>
          </cell>
        </row>
        <row r="936">
          <cell r="B936" t="str">
            <v>C3610</v>
          </cell>
          <cell r="C936" t="str">
            <v>CONFECÇÃO E MONTAGEM DE VIGA CALHA PRÉ-MOLDADA DE CONCRETO P/TERMINAL RODOVIÁRIO TIPO "A"</v>
          </cell>
          <cell r="D936" t="str">
            <v>M</v>
          </cell>
          <cell r="E936">
            <v>395.41</v>
          </cell>
          <cell r="F936">
            <v>514.03</v>
          </cell>
        </row>
        <row r="937">
          <cell r="B937" t="str">
            <v>C3284</v>
          </cell>
          <cell r="C937" t="str">
            <v>ESTACAS DE CONCRETO ARMADO (2,20 x 0,10 x 0,10 M) P/ CERCAS</v>
          </cell>
          <cell r="D937" t="str">
            <v>UN</v>
          </cell>
          <cell r="E937">
            <v>16.5</v>
          </cell>
          <cell r="F937">
            <v>21.45</v>
          </cell>
        </row>
        <row r="938">
          <cell r="B938" t="str">
            <v>C4449</v>
          </cell>
          <cell r="C938" t="str">
            <v>LAJE PRÉ-FABRICADA P/ FÔRRO - VÃO ATÉ 2 m</v>
          </cell>
          <cell r="D938" t="str">
            <v>M2</v>
          </cell>
          <cell r="E938">
            <v>41.66</v>
          </cell>
          <cell r="F938">
            <v>54.16</v>
          </cell>
        </row>
        <row r="939">
          <cell r="B939" t="str">
            <v>C4418</v>
          </cell>
          <cell r="C939" t="str">
            <v>LAJE PRÉ-FABRICADA P/ FÔRRO - VÃO DE 2,01 A 3 m</v>
          </cell>
          <cell r="D939" t="str">
            <v>M2</v>
          </cell>
          <cell r="E939">
            <v>44.93</v>
          </cell>
          <cell r="F939">
            <v>58.41</v>
          </cell>
        </row>
        <row r="940">
          <cell r="B940" t="str">
            <v>C4419</v>
          </cell>
          <cell r="C940" t="str">
            <v>LAJE PRÉ-FABRICADA P/ FÔRRO - VÃO DE 3,01 A 4 m</v>
          </cell>
          <cell r="D940" t="str">
            <v>M2</v>
          </cell>
          <cell r="E940">
            <v>45.9</v>
          </cell>
          <cell r="F940">
            <v>59.67</v>
          </cell>
        </row>
        <row r="941">
          <cell r="B941" t="str">
            <v>C4420</v>
          </cell>
          <cell r="C941" t="str">
            <v>LAJE PRÉ-FABRICADA P/ FÔRRO - VÃO ACIMA DE 4,01 m</v>
          </cell>
          <cell r="D941" t="str">
            <v>M2</v>
          </cell>
          <cell r="E941">
            <v>48.28</v>
          </cell>
          <cell r="F941">
            <v>62.76</v>
          </cell>
        </row>
        <row r="942">
          <cell r="B942" t="str">
            <v>C4448</v>
          </cell>
          <cell r="C942" t="str">
            <v>LAJE PRÉ-FABRICADA P/ PISO - VÃO ATÉ 2 m</v>
          </cell>
          <cell r="D942" t="str">
            <v>M2</v>
          </cell>
          <cell r="E942">
            <v>41.66</v>
          </cell>
          <cell r="F942">
            <v>54.16</v>
          </cell>
        </row>
        <row r="943">
          <cell r="B943" t="str">
            <v>C4415</v>
          </cell>
          <cell r="C943" t="str">
            <v>LAJE PRÉ-FABRICADA P/ PISO - VÃO DE 2,01 A 3 m</v>
          </cell>
          <cell r="D943" t="str">
            <v>M2</v>
          </cell>
          <cell r="E943">
            <v>45.9</v>
          </cell>
          <cell r="F943">
            <v>59.67</v>
          </cell>
        </row>
        <row r="944">
          <cell r="B944" t="str">
            <v>C4416</v>
          </cell>
          <cell r="C944" t="str">
            <v>LAJE PRÉ-FABRICADA P/ PISO - VÃO DE 3,01 A 4 m</v>
          </cell>
          <cell r="D944" t="str">
            <v>M2</v>
          </cell>
          <cell r="E944">
            <v>48.28</v>
          </cell>
          <cell r="F944">
            <v>62.76</v>
          </cell>
        </row>
        <row r="945">
          <cell r="B945" t="str">
            <v>C4417</v>
          </cell>
          <cell r="C945" t="str">
            <v>LAJE PRÉ-FABRICADA P/ PISO - VÃO ACIMA DE 4,01 m</v>
          </cell>
          <cell r="D945" t="str">
            <v>M2</v>
          </cell>
          <cell r="E945">
            <v>50.12</v>
          </cell>
          <cell r="F945">
            <v>65.16</v>
          </cell>
        </row>
        <row r="946">
          <cell r="B946" t="str">
            <v>C4455</v>
          </cell>
          <cell r="C946" t="str">
            <v>LAJE PRÉ-FABRICADA TRELIÇADA P/ FÔRRO - VÃO ATÉ 2,80 m</v>
          </cell>
          <cell r="D946" t="str">
            <v>M2</v>
          </cell>
          <cell r="E946">
            <v>51.11</v>
          </cell>
          <cell r="F946">
            <v>66.44</v>
          </cell>
        </row>
        <row r="947">
          <cell r="B947" t="str">
            <v>C4456</v>
          </cell>
          <cell r="C947" t="str">
            <v>LAJE PRÉ-FABRICADA TRELIÇADA P/ FÔRRO - VÃO DE 2,81 A 3,80 m</v>
          </cell>
          <cell r="D947" t="str">
            <v>M2</v>
          </cell>
          <cell r="E947">
            <v>55.44</v>
          </cell>
          <cell r="F947">
            <v>72.069999999999993</v>
          </cell>
        </row>
        <row r="948">
          <cell r="B948" t="str">
            <v>C4457</v>
          </cell>
          <cell r="C948" t="str">
            <v>LAJE PRÉ-FABRICADA TRELIÇADA P/ FÔRRO - VÃO DE 3,81 A 4,80 m</v>
          </cell>
          <cell r="D948" t="str">
            <v>M2</v>
          </cell>
          <cell r="E948">
            <v>59</v>
          </cell>
          <cell r="F948">
            <v>76.7</v>
          </cell>
        </row>
        <row r="949">
          <cell r="B949" t="str">
            <v>C4458</v>
          </cell>
          <cell r="C949" t="str">
            <v>LAJE PRÉ-FABRICADA TRELIÇADA P/ FÔRRO - VÃO ACIMA DE 4,81 m</v>
          </cell>
          <cell r="D949" t="str">
            <v>M2</v>
          </cell>
          <cell r="E949">
            <v>72.02</v>
          </cell>
          <cell r="F949">
            <v>93.63</v>
          </cell>
        </row>
        <row r="950">
          <cell r="B950" t="str">
            <v>C4450</v>
          </cell>
          <cell r="C950" t="str">
            <v>LAJE PRÉ-FABRICADA TRELIÇADA P/ PISO - VÃO ATÉ 1,80 m</v>
          </cell>
          <cell r="D950" t="str">
            <v>M2</v>
          </cell>
          <cell r="E950">
            <v>49.14</v>
          </cell>
          <cell r="F950">
            <v>63.88</v>
          </cell>
        </row>
        <row r="951">
          <cell r="B951" t="str">
            <v>C4451</v>
          </cell>
          <cell r="C951" t="str">
            <v>LAJE PRÉ-FABRICADA TRELIÇADA P/ PISO - VÃO DE 1,81 A 2,80 m</v>
          </cell>
          <cell r="D951" t="str">
            <v>M2</v>
          </cell>
          <cell r="E951">
            <v>54.16</v>
          </cell>
          <cell r="F951">
            <v>70.41</v>
          </cell>
        </row>
        <row r="952">
          <cell r="B952" t="str">
            <v>C4452</v>
          </cell>
          <cell r="C952" t="str">
            <v>LAJE PRÉ-FABRICADA TRELIÇADA P/ PISO - VÃO DE 2,81 A 3,80 m</v>
          </cell>
          <cell r="D952" t="str">
            <v>M2</v>
          </cell>
          <cell r="E952">
            <v>57.6</v>
          </cell>
          <cell r="F952">
            <v>74.88</v>
          </cell>
        </row>
        <row r="953">
          <cell r="B953" t="str">
            <v>C4453</v>
          </cell>
          <cell r="C953" t="str">
            <v>LAJE PRÉ-FABRICADA TRELIÇADA P/ PISO - VÃO DE 3,81 A 4,80 m</v>
          </cell>
          <cell r="D953" t="str">
            <v>M2</v>
          </cell>
          <cell r="E953">
            <v>63</v>
          </cell>
          <cell r="F953">
            <v>81.900000000000006</v>
          </cell>
        </row>
        <row r="954">
          <cell r="B954" t="str">
            <v>C4454</v>
          </cell>
          <cell r="C954" t="str">
            <v>LAJE PRÉ-FABRICADA TRELIÇADA P/ PISO - VÃO ACIMA DE 4,81 m</v>
          </cell>
          <cell r="D954" t="str">
            <v>M2</v>
          </cell>
          <cell r="E954">
            <v>75.66</v>
          </cell>
          <cell r="F954">
            <v>98.36</v>
          </cell>
        </row>
        <row r="955">
          <cell r="B955" t="str">
            <v>C2881</v>
          </cell>
          <cell r="C955" t="str">
            <v>MONTAGEM DE ANEL PRÉ-MOLDADO D=0,60m, h=0,50m</v>
          </cell>
          <cell r="D955" t="str">
            <v>UN</v>
          </cell>
          <cell r="E955">
            <v>3.19</v>
          </cell>
          <cell r="F955">
            <v>4.1500000000000004</v>
          </cell>
        </row>
        <row r="956">
          <cell r="B956" t="str">
            <v>C3459</v>
          </cell>
          <cell r="C956" t="str">
            <v>MONTAGEM DE ANEL PRÉ-MOLDADO D=1,00m h=0,50m</v>
          </cell>
          <cell r="D956" t="str">
            <v>UN</v>
          </cell>
          <cell r="E956">
            <v>8.31</v>
          </cell>
          <cell r="F956">
            <v>10.8</v>
          </cell>
        </row>
        <row r="957">
          <cell r="B957" t="str">
            <v>C3460</v>
          </cell>
          <cell r="C957" t="str">
            <v>MONTAGEM DE ANEL PRÉ-MOLDADO D=1,50m h=0,50m</v>
          </cell>
          <cell r="D957" t="str">
            <v>UN</v>
          </cell>
          <cell r="E957">
            <v>14.72</v>
          </cell>
          <cell r="F957">
            <v>19.14</v>
          </cell>
        </row>
        <row r="958">
          <cell r="B958" t="str">
            <v>C2882</v>
          </cell>
          <cell r="C958" t="str">
            <v>MONTAGEM DE ANEL PRÉ-MOLDADO P/DECANTO DIGESTOR/FILTRO ANAERÓBIO</v>
          </cell>
          <cell r="D958" t="str">
            <v>UN</v>
          </cell>
          <cell r="E958">
            <v>25.3</v>
          </cell>
          <cell r="F958">
            <v>32.89</v>
          </cell>
        </row>
        <row r="959">
          <cell r="B959" t="str">
            <v>C2883</v>
          </cell>
          <cell r="C959" t="str">
            <v>MONTAGEM DE CALHA VERTEDOURA PRÉ-MOLDADA P/FILTRO ANAERÓBIO</v>
          </cell>
          <cell r="D959" t="str">
            <v>UN</v>
          </cell>
          <cell r="E959">
            <v>12.79</v>
          </cell>
          <cell r="F959">
            <v>16.63</v>
          </cell>
        </row>
        <row r="960">
          <cell r="B960" t="str">
            <v>C2884</v>
          </cell>
          <cell r="C960" t="str">
            <v>MONTAGEM DE CÂMARA DE DECANTAÇÃO PRÉ-MOLDADA</v>
          </cell>
          <cell r="D960" t="str">
            <v>UN</v>
          </cell>
          <cell r="E960">
            <v>142.29</v>
          </cell>
          <cell r="F960">
            <v>184.98</v>
          </cell>
        </row>
        <row r="961">
          <cell r="B961" t="str">
            <v>C2885</v>
          </cell>
          <cell r="C961" t="str">
            <v>MONTAGEM DE TAMPA DE FECHAMENTO/LAJE DE FUNDO P/ANEL D=600MM</v>
          </cell>
          <cell r="D961" t="str">
            <v>UN</v>
          </cell>
          <cell r="E961">
            <v>1.67</v>
          </cell>
          <cell r="F961">
            <v>2.17</v>
          </cell>
        </row>
        <row r="962">
          <cell r="B962" t="str">
            <v>C2886</v>
          </cell>
          <cell r="C962" t="str">
            <v>MONTAGEM DE TAMPA PRÉ-MOLDADA P/DECANTO/FILTRO/FUNDO FALSO</v>
          </cell>
          <cell r="D962" t="str">
            <v>UN</v>
          </cell>
          <cell r="E962">
            <v>21.13</v>
          </cell>
          <cell r="F962">
            <v>27.47</v>
          </cell>
        </row>
        <row r="963">
          <cell r="B963" t="str">
            <v>C3289</v>
          </cell>
          <cell r="C963" t="str">
            <v>MOURÃO DE CONCRETO (2,20 x 0,15 x 0,15 M)</v>
          </cell>
          <cell r="D963" t="str">
            <v>UN</v>
          </cell>
          <cell r="E963">
            <v>34.799999999999997</v>
          </cell>
          <cell r="F963">
            <v>45.24</v>
          </cell>
        </row>
        <row r="964">
          <cell r="B964" t="str">
            <v>C1838</v>
          </cell>
          <cell r="C964" t="str">
            <v>PAINEL PROTENDIDO P/PISOS/PAREDES DE VEDAÇÃO ESP.=10cm</v>
          </cell>
          <cell r="D964" t="str">
            <v>M2</v>
          </cell>
          <cell r="E964">
            <v>104.35</v>
          </cell>
          <cell r="F964">
            <v>135.66</v>
          </cell>
        </row>
        <row r="965">
          <cell r="B965" t="str">
            <v>C1839</v>
          </cell>
          <cell r="C965" t="str">
            <v>PAINEL PROTENDIDO P/PISOS/PAREDES DE VEDAÇÃO ESP.=15cm</v>
          </cell>
          <cell r="D965" t="str">
            <v>M2</v>
          </cell>
          <cell r="E965">
            <v>120.65</v>
          </cell>
          <cell r="F965">
            <v>156.85</v>
          </cell>
        </row>
        <row r="966">
          <cell r="B966" t="str">
            <v>C1840</v>
          </cell>
          <cell r="C966" t="str">
            <v>PAINEL PROTENDIDO P/PISOS/PAREDES DE VEDAÇÃO ESP.=20cm</v>
          </cell>
          <cell r="D966" t="str">
            <v>M2</v>
          </cell>
          <cell r="E966">
            <v>153.29</v>
          </cell>
          <cell r="F966">
            <v>199.28</v>
          </cell>
        </row>
        <row r="967">
          <cell r="B967" t="str">
            <v>C1841</v>
          </cell>
          <cell r="C967" t="str">
            <v>PAINEL PROTENDIDO P/PISOS/PAREDES DE VEDAÇÃO ESP.=25cm</v>
          </cell>
          <cell r="D967" t="str">
            <v>M2</v>
          </cell>
          <cell r="E967">
            <v>156.09</v>
          </cell>
          <cell r="F967">
            <v>202.92</v>
          </cell>
        </row>
        <row r="968">
          <cell r="B968" t="str">
            <v>C1842</v>
          </cell>
          <cell r="C968" t="str">
            <v>PAINEL-COBERTURA DE CONCRETO CELULAR AUTOCLAVADO ARMADO, C/ DIMENSÕES 7,5X40X280cm</v>
          </cell>
          <cell r="D968" t="str">
            <v>M2</v>
          </cell>
          <cell r="E968">
            <v>54.04</v>
          </cell>
          <cell r="F968">
            <v>70.25</v>
          </cell>
        </row>
        <row r="969">
          <cell r="B969" t="str">
            <v>C1843</v>
          </cell>
          <cell r="C969" t="str">
            <v>PAINEL-LAJE DE CONCRETO CELULAR AUTOCLAVADO, C/ DIMENSÕES 10X40X280cm</v>
          </cell>
          <cell r="D969" t="str">
            <v>M2</v>
          </cell>
          <cell r="E969">
            <v>68.58</v>
          </cell>
          <cell r="F969">
            <v>89.15</v>
          </cell>
        </row>
        <row r="970">
          <cell r="B970" t="str">
            <v>C1899</v>
          </cell>
          <cell r="C970" t="str">
            <v>PEÇAS PRÉ- MOLDADAS (PM) DE CONCRETO, ESP.= 3cm</v>
          </cell>
          <cell r="D970" t="str">
            <v>M2</v>
          </cell>
          <cell r="E970">
            <v>230.69</v>
          </cell>
          <cell r="F970">
            <v>299.89999999999998</v>
          </cell>
        </row>
        <row r="971">
          <cell r="B971" t="str">
            <v>C1900</v>
          </cell>
          <cell r="C971" t="str">
            <v>PEÇAS PRÉ- MOLDADAS (PM) DE CONCRETO, ESP.= 4cm</v>
          </cell>
          <cell r="D971" t="str">
            <v>M2</v>
          </cell>
          <cell r="E971">
            <v>236.02</v>
          </cell>
          <cell r="F971">
            <v>306.83</v>
          </cell>
        </row>
        <row r="972">
          <cell r="B972" t="str">
            <v>C1901</v>
          </cell>
          <cell r="C972" t="str">
            <v>PEÇAS PRÉ- MOLDADAS (PM) DE CONCRETO, ESP.= 5cm</v>
          </cell>
          <cell r="D972" t="str">
            <v>M2</v>
          </cell>
          <cell r="E972">
            <v>239.15</v>
          </cell>
          <cell r="F972">
            <v>310.89999999999998</v>
          </cell>
        </row>
        <row r="973">
          <cell r="B973" t="str">
            <v>C1886</v>
          </cell>
          <cell r="C973" t="str">
            <v>PÉRGOLAS PRÉ-MOLDADAS (PM) DE CONCRETO, ESP.= 5cm</v>
          </cell>
          <cell r="D973" t="str">
            <v>M2</v>
          </cell>
          <cell r="E973">
            <v>234.77</v>
          </cell>
          <cell r="F973">
            <v>305.2</v>
          </cell>
        </row>
        <row r="974">
          <cell r="C974" t="str">
            <v>JUNTA DE DILATAÇÃO</v>
          </cell>
          <cell r="F974">
            <v>0</v>
          </cell>
        </row>
        <row r="975">
          <cell r="B975" t="str">
            <v>C1418</v>
          </cell>
          <cell r="C975" t="str">
            <v>FUNGENBAND P/ JUNTAS DE DILATAÇÃO</v>
          </cell>
          <cell r="D975" t="str">
            <v>M</v>
          </cell>
          <cell r="E975">
            <v>79.78</v>
          </cell>
          <cell r="F975">
            <v>103.71</v>
          </cell>
        </row>
        <row r="976">
          <cell r="B976" t="str">
            <v>C4073</v>
          </cell>
          <cell r="C976" t="str">
            <v>JUNTA ASFÁLTICA NAS PLACAS DOS TALUDES DAS LAGOAS (SEÇÃO 1,5 x 3,0 cm)</v>
          </cell>
          <cell r="D976" t="str">
            <v>M</v>
          </cell>
          <cell r="E976">
            <v>3.52</v>
          </cell>
          <cell r="F976">
            <v>4.58</v>
          </cell>
        </row>
        <row r="977">
          <cell r="B977" t="str">
            <v>C3732</v>
          </cell>
          <cell r="C977" t="str">
            <v>JUNTA DE DILATAÇÃO À BASE DE MASTIQUE (1.00 x 1.00cm)</v>
          </cell>
          <cell r="D977" t="str">
            <v>M</v>
          </cell>
          <cell r="E977">
            <v>24.91</v>
          </cell>
          <cell r="F977">
            <v>32.380000000000003</v>
          </cell>
        </row>
        <row r="978">
          <cell r="B978" t="str">
            <v>C3993</v>
          </cell>
          <cell r="C978" t="str">
            <v>JUNTA DE MOVIMENTAÇÃO TIPO JEENE</v>
          </cell>
          <cell r="D978" t="str">
            <v>M</v>
          </cell>
          <cell r="E978">
            <v>454.37</v>
          </cell>
          <cell r="F978">
            <v>590.67999999999995</v>
          </cell>
        </row>
        <row r="979">
          <cell r="B979" t="str">
            <v>C4209</v>
          </cell>
          <cell r="C979" t="str">
            <v>JUNTA DILATAÇÃO COM CORDA DE SISAL E ASFALTO OXIDADO (SEÇÃO 1,5 x 3 cm)</v>
          </cell>
          <cell r="D979" t="str">
            <v>M</v>
          </cell>
          <cell r="E979">
            <v>5.07</v>
          </cell>
          <cell r="F979">
            <v>6.59</v>
          </cell>
        </row>
        <row r="980">
          <cell r="B980" t="str">
            <v>C4305</v>
          </cell>
          <cell r="C980" t="str">
            <v>JUNTA JEENE JJ 5070 VV</v>
          </cell>
          <cell r="D980" t="str">
            <v>M</v>
          </cell>
          <cell r="E980">
            <v>454.37</v>
          </cell>
          <cell r="F980">
            <v>590.67999999999995</v>
          </cell>
        </row>
        <row r="981">
          <cell r="B981" t="str">
            <v>C3090</v>
          </cell>
          <cell r="C981" t="str">
            <v>JUNTA TRAFLEX-TR-CS DA MAPEL OU SIMILAR</v>
          </cell>
          <cell r="D981" t="str">
            <v>M</v>
          </cell>
          <cell r="E981">
            <v>127.68</v>
          </cell>
          <cell r="F981">
            <v>165.98</v>
          </cell>
        </row>
        <row r="982">
          <cell r="B982" t="str">
            <v>C1814</v>
          </cell>
          <cell r="C982" t="str">
            <v>NEOPRENE P/ JUNTAS DE DILATAÇÃO</v>
          </cell>
          <cell r="D982" t="str">
            <v>M</v>
          </cell>
          <cell r="E982">
            <v>26.42</v>
          </cell>
          <cell r="F982">
            <v>34.35</v>
          </cell>
        </row>
        <row r="983">
          <cell r="B983" t="str">
            <v>C2268</v>
          </cell>
          <cell r="C983" t="str">
            <v>SELANTE ELASTRÔMETRO P/ JUNTA DE DILATAÇÃO</v>
          </cell>
          <cell r="D983" t="str">
            <v>M</v>
          </cell>
          <cell r="E983">
            <v>17.989999999999998</v>
          </cell>
          <cell r="F983">
            <v>23.39</v>
          </cell>
        </row>
        <row r="984">
          <cell r="C984" t="str">
            <v>RECUPERAÇÃO ESTRUTURAL</v>
          </cell>
          <cell r="F984">
            <v>0</v>
          </cell>
        </row>
        <row r="985">
          <cell r="B985" t="str">
            <v>C0005</v>
          </cell>
          <cell r="C985" t="str">
            <v>ACABAMENTO DE PEDREIRO</v>
          </cell>
          <cell r="D985" t="str">
            <v>M2</v>
          </cell>
          <cell r="E985">
            <v>24.1</v>
          </cell>
          <cell r="F985">
            <v>31.33</v>
          </cell>
        </row>
        <row r="986">
          <cell r="B986" t="str">
            <v>C0094</v>
          </cell>
          <cell r="C986" t="str">
            <v>APICOAMENTO EM CONCRETO/PREPARO DA SUPERFÍCIE</v>
          </cell>
          <cell r="D986" t="str">
            <v>M2</v>
          </cell>
          <cell r="E986">
            <v>9.32</v>
          </cell>
          <cell r="F986">
            <v>12.12</v>
          </cell>
        </row>
        <row r="987">
          <cell r="B987" t="str">
            <v>C0098</v>
          </cell>
          <cell r="C987" t="str">
            <v>APLICAÇÃO DE ADESIVO ESTRUTURAL BASE EPOXI</v>
          </cell>
          <cell r="D987" t="str">
            <v>KG</v>
          </cell>
          <cell r="E987">
            <v>45.34</v>
          </cell>
          <cell r="F987">
            <v>58.94</v>
          </cell>
        </row>
        <row r="988">
          <cell r="B988" t="str">
            <v>C0176</v>
          </cell>
          <cell r="C988" t="str">
            <v>ARGAMASSA DE CIMENTO/AREIA TRAÇO 1:2 (SECA E SOCADA) DRY PACK(B.PLAST)</v>
          </cell>
          <cell r="D988" t="str">
            <v>M3</v>
          </cell>
          <cell r="E988">
            <v>639.96</v>
          </cell>
          <cell r="F988">
            <v>831.95</v>
          </cell>
        </row>
        <row r="989">
          <cell r="B989" t="str">
            <v>C0177</v>
          </cell>
          <cell r="C989" t="str">
            <v>ARGAMASSA EPÓXIDA C/GROUT P/REGULARIZAÇÃO</v>
          </cell>
          <cell r="D989" t="str">
            <v>M3</v>
          </cell>
          <cell r="E989">
            <v>2437.4699999999998</v>
          </cell>
          <cell r="F989">
            <v>3168.71</v>
          </cell>
        </row>
        <row r="990">
          <cell r="B990" t="str">
            <v>C0809</v>
          </cell>
          <cell r="C990" t="str">
            <v>COLOCAÇÃO DE INJETORES</v>
          </cell>
          <cell r="D990" t="str">
            <v>UN</v>
          </cell>
          <cell r="E990">
            <v>7.68</v>
          </cell>
          <cell r="F990">
            <v>9.98</v>
          </cell>
        </row>
        <row r="991">
          <cell r="B991" t="str">
            <v>C3156</v>
          </cell>
          <cell r="C991" t="str">
            <v>CONCRETO PROJETADO (MEDIDO NA MÁQUINA 35MPa)</v>
          </cell>
          <cell r="D991" t="str">
            <v>M3</v>
          </cell>
          <cell r="E991">
            <v>604.47</v>
          </cell>
          <cell r="F991">
            <v>785.81</v>
          </cell>
        </row>
        <row r="992">
          <cell r="B992" t="str">
            <v>C0929</v>
          </cell>
          <cell r="C992" t="str">
            <v>CORTE EM CONCRETO DETERIORADO</v>
          </cell>
          <cell r="D992" t="str">
            <v>M2</v>
          </cell>
          <cell r="E992">
            <v>9.32</v>
          </cell>
          <cell r="F992">
            <v>12.12</v>
          </cell>
        </row>
        <row r="993">
          <cell r="B993" t="str">
            <v>C3083</v>
          </cell>
          <cell r="C993" t="str">
            <v>EXECUÇÃO DE FUROS EM CONCRETO C/BROCA 1/2"&lt;= D &lt;=1"</v>
          </cell>
          <cell r="D993" t="str">
            <v>UN</v>
          </cell>
          <cell r="E993">
            <v>8.66</v>
          </cell>
          <cell r="F993">
            <v>11.26</v>
          </cell>
        </row>
        <row r="994">
          <cell r="B994" t="str">
            <v>C3082</v>
          </cell>
          <cell r="C994" t="str">
            <v>EXECUÇÃO DE FUROS EM CONCRETO C/BROCA 1"&lt; D &lt;=1 1/2"</v>
          </cell>
          <cell r="D994" t="str">
            <v>UN</v>
          </cell>
          <cell r="E994">
            <v>11.72</v>
          </cell>
          <cell r="F994">
            <v>15.24</v>
          </cell>
        </row>
        <row r="995">
          <cell r="B995" t="str">
            <v>C4410</v>
          </cell>
          <cell r="C995" t="str">
            <v>EXECUÇÃO DE FURO EM CONCRETO COM BROCA - Ø 1 1/2" A 2"</v>
          </cell>
          <cell r="D995" t="str">
            <v>M</v>
          </cell>
          <cell r="E995">
            <v>54.03</v>
          </cell>
          <cell r="F995">
            <v>70.239999999999995</v>
          </cell>
        </row>
        <row r="996">
          <cell r="B996" t="str">
            <v>C3084</v>
          </cell>
          <cell r="C996" t="str">
            <v>EXECUÇÃO DE PINGADEIRAS</v>
          </cell>
          <cell r="D996" t="str">
            <v>M</v>
          </cell>
          <cell r="E996">
            <v>3.84</v>
          </cell>
          <cell r="F996">
            <v>4.99</v>
          </cell>
        </row>
        <row r="997">
          <cell r="B997" t="str">
            <v>C3467</v>
          </cell>
          <cell r="C997" t="str">
            <v>FORNECIMENTO E COLOCAÇÃO DE CHUMBADOR PARABOULT DE 3/4" a 1"</v>
          </cell>
          <cell r="D997" t="str">
            <v>UN</v>
          </cell>
          <cell r="E997">
            <v>44.22</v>
          </cell>
          <cell r="F997">
            <v>57.49</v>
          </cell>
        </row>
        <row r="998">
          <cell r="B998" t="str">
            <v>C2830</v>
          </cell>
          <cell r="C998" t="str">
            <v>FORNECIMENTO E CRAVAÇÃO DE PINOS C/PISTOLA P/FIXAÇÃO DE TELA</v>
          </cell>
          <cell r="D998" t="str">
            <v>UN</v>
          </cell>
          <cell r="E998">
            <v>1.91</v>
          </cell>
          <cell r="F998">
            <v>2.48</v>
          </cell>
        </row>
        <row r="999">
          <cell r="B999" t="str">
            <v>C1523</v>
          </cell>
          <cell r="C999" t="str">
            <v>JATEAMENTO DE AR COMPRIMIDO, P/LIMPEZA DE SUPERFÍCIES</v>
          </cell>
          <cell r="D999" t="str">
            <v>M2</v>
          </cell>
          <cell r="E999">
            <v>6.57</v>
          </cell>
          <cell r="F999">
            <v>8.5399999999999991</v>
          </cell>
        </row>
        <row r="1000">
          <cell r="B1000" t="str">
            <v>C1524</v>
          </cell>
          <cell r="C1000" t="str">
            <v>JATEAMENTO DE AREIA À SECO EM SUPERFÍCIES</v>
          </cell>
          <cell r="D1000" t="str">
            <v>M2</v>
          </cell>
          <cell r="E1000">
            <v>5.44</v>
          </cell>
          <cell r="F1000">
            <v>7.07</v>
          </cell>
        </row>
        <row r="1001">
          <cell r="B1001" t="str">
            <v>C3091</v>
          </cell>
          <cell r="C1001" t="str">
            <v>LIMPEZA COM JATO DE AREIA/ÁGUA</v>
          </cell>
          <cell r="D1001" t="str">
            <v>M2</v>
          </cell>
          <cell r="E1001">
            <v>34.17</v>
          </cell>
          <cell r="F1001">
            <v>44.42</v>
          </cell>
        </row>
        <row r="1002">
          <cell r="B1002" t="str">
            <v>C3095</v>
          </cell>
          <cell r="C1002" t="str">
            <v>LIMPEZA DE SUPERFÍCIE C/ ESCOVA DE AÇO</v>
          </cell>
          <cell r="D1002" t="str">
            <v>M2</v>
          </cell>
          <cell r="E1002">
            <v>1.87</v>
          </cell>
          <cell r="F1002">
            <v>2.4300000000000002</v>
          </cell>
        </row>
        <row r="1003">
          <cell r="B1003" t="str">
            <v>C2900</v>
          </cell>
          <cell r="C1003" t="str">
            <v>PINTURA PROTEÇÃO C/INIBIDOR MIGRATÓRIO CORROSÃO, 3 DEMÃOS</v>
          </cell>
          <cell r="D1003" t="str">
            <v>M2</v>
          </cell>
          <cell r="E1003">
            <v>12.63</v>
          </cell>
          <cell r="F1003">
            <v>16.420000000000002</v>
          </cell>
        </row>
        <row r="1004">
          <cell r="B1004" t="str">
            <v>C2137</v>
          </cell>
          <cell r="C1004" t="str">
            <v>RECUPERAÇÃO CONCRETO, C/MICROCONCRETO FLUIDO, ESP.ATÉ 300MM</v>
          </cell>
          <cell r="D1004" t="str">
            <v>M2</v>
          </cell>
          <cell r="E1004">
            <v>726.76</v>
          </cell>
          <cell r="F1004">
            <v>944.79</v>
          </cell>
        </row>
        <row r="1005">
          <cell r="B1005" t="str">
            <v>C2138</v>
          </cell>
          <cell r="C1005" t="str">
            <v>RECUPERAÇÃO CONCRETO, C/REFORÇO E RECONSTITUIÇÃO "GROUT"</v>
          </cell>
          <cell r="D1005" t="str">
            <v>M2</v>
          </cell>
          <cell r="E1005">
            <v>250.34</v>
          </cell>
          <cell r="F1005">
            <v>325.44</v>
          </cell>
        </row>
        <row r="1006">
          <cell r="B1006" t="str">
            <v>C2141</v>
          </cell>
          <cell r="C1006" t="str">
            <v>RECUPERAÇÃO CONCRETO, SÓ REFORÇO DA ARMADURA</v>
          </cell>
          <cell r="D1006" t="str">
            <v>M2</v>
          </cell>
          <cell r="E1006">
            <v>99.23</v>
          </cell>
          <cell r="F1006">
            <v>129</v>
          </cell>
        </row>
        <row r="1007">
          <cell r="B1007" t="str">
            <v>C2139</v>
          </cell>
          <cell r="C1007" t="str">
            <v>RECUPERAÇÃO CONCRETO, S/REFORÇO E RECONSTITUIÇÃO "GROUT"</v>
          </cell>
          <cell r="D1007" t="str">
            <v>M2</v>
          </cell>
          <cell r="E1007">
            <v>212.81</v>
          </cell>
          <cell r="F1007">
            <v>276.64999999999998</v>
          </cell>
        </row>
        <row r="1008">
          <cell r="B1008" t="str">
            <v>C2140</v>
          </cell>
          <cell r="C1008" t="str">
            <v>RECUPERAÇÃO DE CONCRETO, S/REFORÇO RECONSTITUIÇÃO ARGAMASSA POLIMÉRICA</v>
          </cell>
          <cell r="D1008" t="str">
            <v>M2</v>
          </cell>
          <cell r="E1008">
            <v>155.83000000000001</v>
          </cell>
          <cell r="F1008">
            <v>202.58</v>
          </cell>
        </row>
        <row r="1009">
          <cell r="B1009" t="str">
            <v>C3102</v>
          </cell>
          <cell r="C1009" t="str">
            <v>RECUPERAÇÃO DE GUARDA CORPO</v>
          </cell>
          <cell r="D1009" t="str">
            <v>M</v>
          </cell>
          <cell r="E1009">
            <v>125.19</v>
          </cell>
          <cell r="F1009">
            <v>162.75</v>
          </cell>
        </row>
        <row r="1010">
          <cell r="B1010" t="str">
            <v>C3106</v>
          </cell>
          <cell r="C1010" t="str">
            <v>REPOSIÇÃO DE ARMADURA OXIDADA (REFORÇO, FORNECIMENTO, DOBBRAGEM E COLOCAÇÃO)</v>
          </cell>
          <cell r="D1010" t="str">
            <v>KG</v>
          </cell>
          <cell r="E1010">
            <v>9.41</v>
          </cell>
          <cell r="F1010">
            <v>12.23</v>
          </cell>
        </row>
        <row r="1011">
          <cell r="B1011" t="str">
            <v>C3114</v>
          </cell>
          <cell r="C1011" t="str">
            <v>SELAGEM DE FISSURAS C/ INJEÇÃO DE RESINAS</v>
          </cell>
          <cell r="D1011" t="str">
            <v>KG</v>
          </cell>
          <cell r="E1011">
            <v>58.3</v>
          </cell>
          <cell r="F1011">
            <v>75.790000000000006</v>
          </cell>
        </row>
        <row r="1012">
          <cell r="C1012" t="str">
            <v>RASGO EM CONCRETO PARA TUBULAÇÕES</v>
          </cell>
          <cell r="F1012">
            <v>0</v>
          </cell>
        </row>
        <row r="1013">
          <cell r="B1013" t="str">
            <v>C2098</v>
          </cell>
          <cell r="C1013" t="str">
            <v>RASGO EM CONCRETO P/TUBULAÇÕES D=15 A 25mm (1/2" A 1")</v>
          </cell>
          <cell r="D1013" t="str">
            <v>M</v>
          </cell>
          <cell r="E1013">
            <v>5.43</v>
          </cell>
          <cell r="F1013">
            <v>7.06</v>
          </cell>
        </row>
        <row r="1014">
          <cell r="B1014" t="str">
            <v>C2099</v>
          </cell>
          <cell r="C1014" t="str">
            <v>RASGO EM CONCRETO P/TUBULAÇÕES D=32 A 50mm (1 1/4" A 2")</v>
          </cell>
          <cell r="D1014" t="str">
            <v>M</v>
          </cell>
          <cell r="E1014">
            <v>8.4600000000000009</v>
          </cell>
          <cell r="F1014">
            <v>11</v>
          </cell>
        </row>
        <row r="1015">
          <cell r="B1015" t="str">
            <v>C2100</v>
          </cell>
          <cell r="C1015" t="str">
            <v>RASGO EM CONCRETO P/TUBULAÇÕES D=65 A 100mm (2 1/2" A 4")</v>
          </cell>
          <cell r="D1015" t="str">
            <v>M</v>
          </cell>
          <cell r="E1015">
            <v>11.96</v>
          </cell>
          <cell r="F1015">
            <v>15.55</v>
          </cell>
        </row>
        <row r="1016">
          <cell r="C1016" t="str">
            <v>OUTROS ELEMENTOS</v>
          </cell>
          <cell r="F1016">
            <v>0</v>
          </cell>
        </row>
        <row r="1017">
          <cell r="B1017" t="str">
            <v>C0090</v>
          </cell>
          <cell r="C1017" t="str">
            <v>APARELHO DE APOIO EM NEOPRENE</v>
          </cell>
          <cell r="D1017" t="str">
            <v>KG</v>
          </cell>
          <cell r="E1017">
            <v>42.12</v>
          </cell>
          <cell r="F1017">
            <v>54.76</v>
          </cell>
        </row>
        <row r="1018">
          <cell r="B1018" t="str">
            <v>C3402</v>
          </cell>
          <cell r="C1018" t="str">
            <v>BLOCO DE ANCORAGEM EM CONCRETO CICLÓPICO</v>
          </cell>
          <cell r="D1018" t="str">
            <v>M3</v>
          </cell>
          <cell r="E1018">
            <v>337.23</v>
          </cell>
          <cell r="F1018">
            <v>438.4</v>
          </cell>
        </row>
        <row r="1019">
          <cell r="B1019" t="str">
            <v>C3403</v>
          </cell>
          <cell r="C1019" t="str">
            <v>BLOCO DE ANCORAGEM EM CONCRETO SIMPLES FCK=10MPa</v>
          </cell>
          <cell r="D1019" t="str">
            <v>M3</v>
          </cell>
          <cell r="E1019">
            <v>311.5</v>
          </cell>
          <cell r="F1019">
            <v>404.95</v>
          </cell>
        </row>
        <row r="1020">
          <cell r="B1020" t="str">
            <v>C3404</v>
          </cell>
          <cell r="C1020" t="str">
            <v>BLOCO DE ANCORAGEM EM CONCRETO ESTRUTURAL FCK=15MPa</v>
          </cell>
          <cell r="D1020" t="str">
            <v>M3</v>
          </cell>
          <cell r="E1020">
            <v>829.07</v>
          </cell>
          <cell r="F1020">
            <v>1077.79</v>
          </cell>
        </row>
        <row r="1021">
          <cell r="B1021" t="str">
            <v>C4098</v>
          </cell>
          <cell r="C1021" t="str">
            <v>BLOCO DE POLIESTIRENO EXPANDIDO (ISOPOR) EM CAIXÃO PERDIDO</v>
          </cell>
          <cell r="D1021" t="str">
            <v>M3</v>
          </cell>
          <cell r="E1021">
            <v>193.39</v>
          </cell>
          <cell r="F1021">
            <v>251.41</v>
          </cell>
        </row>
        <row r="1022">
          <cell r="B1022" t="str">
            <v>C4379</v>
          </cell>
          <cell r="C1022" t="str">
            <v>CANTONEIRA EM AÇO (6 x 6 x 1/2") - FORNECIMENTO E COLOCAÇÃO</v>
          </cell>
          <cell r="D1022" t="str">
            <v>M</v>
          </cell>
          <cell r="E1022">
            <v>139.28</v>
          </cell>
          <cell r="F1022">
            <v>181.06</v>
          </cell>
        </row>
        <row r="1023">
          <cell r="B1023" t="str">
            <v>C3068</v>
          </cell>
          <cell r="C1023" t="str">
            <v>DRENO DE PVC D= 75mm</v>
          </cell>
          <cell r="D1023" t="str">
            <v>UN</v>
          </cell>
          <cell r="E1023">
            <v>18.55</v>
          </cell>
          <cell r="F1023">
            <v>24.12</v>
          </cell>
        </row>
        <row r="1024">
          <cell r="B1024" t="str">
            <v>C4297</v>
          </cell>
          <cell r="C1024" t="str">
            <v>DRENOS DE PVC D=75mm</v>
          </cell>
          <cell r="D1024" t="str">
            <v>M</v>
          </cell>
          <cell r="E1024">
            <v>60.66</v>
          </cell>
          <cell r="F1024">
            <v>78.86</v>
          </cell>
        </row>
        <row r="1025">
          <cell r="B1025" t="str">
            <v>C3069</v>
          </cell>
          <cell r="C1025" t="str">
            <v>DRENO DE PVC D=100mm</v>
          </cell>
          <cell r="D1025" t="str">
            <v>UN</v>
          </cell>
          <cell r="E1025">
            <v>21</v>
          </cell>
          <cell r="F1025">
            <v>27.3</v>
          </cell>
        </row>
        <row r="1026">
          <cell r="B1026" t="str">
            <v>C4326</v>
          </cell>
          <cell r="C1026" t="str">
            <v>FORNECIMENTO E COLOCAÇÃO DE CANTONEIRA EM AÇO SAC (3"X3"X5/16")</v>
          </cell>
          <cell r="D1026" t="str">
            <v>M</v>
          </cell>
          <cell r="E1026">
            <v>70.540000000000006</v>
          </cell>
          <cell r="F1026">
            <v>91.7</v>
          </cell>
        </row>
        <row r="1027">
          <cell r="B1027" t="str">
            <v>C3088</v>
          </cell>
          <cell r="C1027" t="str">
            <v>FORNECIMENTO E COLOCAÇÃO DE CANTONEIRA DE FERRO (4"X4"X3/8")</v>
          </cell>
          <cell r="D1027" t="str">
            <v>KG</v>
          </cell>
          <cell r="E1027">
            <v>19.77</v>
          </cell>
          <cell r="F1027">
            <v>25.7</v>
          </cell>
        </row>
        <row r="1028">
          <cell r="B1028" t="str">
            <v>C2829</v>
          </cell>
          <cell r="C1028" t="str">
            <v>FORNECIMENTO E COLOCAÇÃO DE ISOPOR 20mm</v>
          </cell>
          <cell r="D1028" t="str">
            <v>M2</v>
          </cell>
          <cell r="E1028">
            <v>10.119999999999999</v>
          </cell>
          <cell r="F1028">
            <v>13.16</v>
          </cell>
        </row>
        <row r="1029">
          <cell r="B1029" t="str">
            <v>C3089</v>
          </cell>
          <cell r="C1029" t="str">
            <v>GUARDA CORPO (VARANDA)</v>
          </cell>
          <cell r="D1029" t="str">
            <v>M</v>
          </cell>
          <cell r="E1029">
            <v>169.37</v>
          </cell>
          <cell r="F1029">
            <v>220.18</v>
          </cell>
        </row>
        <row r="1030">
          <cell r="B1030" t="str">
            <v>C1094</v>
          </cell>
          <cell r="C1030" t="str">
            <v>MONTAGEM DE APOIO AOS PÓRTICOS</v>
          </cell>
          <cell r="D1030" t="str">
            <v>M</v>
          </cell>
          <cell r="E1030">
            <v>62.2</v>
          </cell>
          <cell r="F1030">
            <v>80.86</v>
          </cell>
        </row>
        <row r="1031">
          <cell r="C1031" t="str">
            <v>CONTENÇÕES</v>
          </cell>
          <cell r="F1031">
            <v>0</v>
          </cell>
        </row>
        <row r="1032">
          <cell r="C1032" t="str">
            <v>ENROCAMENTO E PROTEÇÃO DE TALUDES</v>
          </cell>
          <cell r="F1032">
            <v>0</v>
          </cell>
        </row>
        <row r="1033">
          <cell r="B1033" t="str">
            <v>C3975</v>
          </cell>
          <cell r="C1033" t="str">
            <v>CARGA E ARRUMAÇÃO DE PEDRA ADQUIRIDA (0,0001 À 1,000 TON), INCL. TRANSPORTE E LANÇAMENTO</v>
          </cell>
          <cell r="D1033" t="str">
            <v>M3</v>
          </cell>
          <cell r="E1033">
            <v>25.45</v>
          </cell>
          <cell r="F1033">
            <v>33.090000000000003</v>
          </cell>
        </row>
        <row r="1034">
          <cell r="B1034" t="str">
            <v>C3976</v>
          </cell>
          <cell r="C1034" t="str">
            <v>CARGA E ARRUMAÇÃO DE PEDRA ADQUIRIDA (1,000 À 4,000 TON), S/ TRANSP. INCL. LANÇAMENTO</v>
          </cell>
          <cell r="D1034" t="str">
            <v>M3</v>
          </cell>
          <cell r="E1034">
            <v>15.62</v>
          </cell>
          <cell r="F1034">
            <v>20.309999999999999</v>
          </cell>
        </row>
        <row r="1035">
          <cell r="B1035" t="str">
            <v>C3077</v>
          </cell>
          <cell r="C1035" t="str">
            <v>ENROCAMENTO DE PEDRA ARRUMADA (PRODUZIDA) (S/TRANSPORTE)</v>
          </cell>
          <cell r="D1035" t="str">
            <v>M3</v>
          </cell>
          <cell r="E1035">
            <v>36.94</v>
          </cell>
          <cell r="F1035">
            <v>48.02</v>
          </cell>
        </row>
        <row r="1036">
          <cell r="B1036" t="str">
            <v>C2764</v>
          </cell>
          <cell r="C1036" t="str">
            <v>ENROCAMENTO DE PEDRA DE MÃO ARRUMADA (ADQUIRIDA)</v>
          </cell>
          <cell r="D1036" t="str">
            <v>M3</v>
          </cell>
          <cell r="E1036">
            <v>47.78</v>
          </cell>
          <cell r="F1036">
            <v>62.11</v>
          </cell>
        </row>
        <row r="1037">
          <cell r="B1037" t="str">
            <v>C2765</v>
          </cell>
          <cell r="C1037" t="str">
            <v>ENROCAMENTO DE PEDRA DE MÃO JOGADA (ADQUIRIDA)</v>
          </cell>
          <cell r="D1037" t="str">
            <v>M3</v>
          </cell>
          <cell r="E1037">
            <v>41.76</v>
          </cell>
          <cell r="F1037">
            <v>54.29</v>
          </cell>
        </row>
        <row r="1038">
          <cell r="B1038" t="str">
            <v>C3078</v>
          </cell>
          <cell r="C1038" t="str">
            <v>ENROCAMENTO DE PEDRA JOGADA (PRODUZIDA) (S/TRANSPORTE)</v>
          </cell>
          <cell r="D1038" t="str">
            <v>M3</v>
          </cell>
          <cell r="E1038">
            <v>31.74</v>
          </cell>
          <cell r="F1038">
            <v>41.26</v>
          </cell>
        </row>
        <row r="1039">
          <cell r="B1039" t="str">
            <v>C3079</v>
          </cell>
          <cell r="C1039" t="str">
            <v>ENROCAMENTO DE PEDRA JOGADA DE CORTE DE 3.ª CATEGORIA (S/TRANSPORTE)</v>
          </cell>
          <cell r="D1039" t="str">
            <v>M3</v>
          </cell>
          <cell r="E1039">
            <v>13.01</v>
          </cell>
          <cell r="F1039">
            <v>16.91</v>
          </cell>
        </row>
        <row r="1040">
          <cell r="C1040" t="str">
            <v>ENSECADEIRAS</v>
          </cell>
          <cell r="F1040">
            <v>0</v>
          </cell>
        </row>
        <row r="1041">
          <cell r="B1041" t="str">
            <v>C2767</v>
          </cell>
          <cell r="C1041" t="str">
            <v>ENSECADEIRA COM SACOS DE AREIA, S/ FORNECIMENTO DE AREIA</v>
          </cell>
          <cell r="D1041" t="str">
            <v>M3</v>
          </cell>
          <cell r="E1041">
            <v>39.619999999999997</v>
          </cell>
          <cell r="F1041">
            <v>51.51</v>
          </cell>
        </row>
        <row r="1042">
          <cell r="B1042" t="str">
            <v>C1244</v>
          </cell>
          <cell r="C1042" t="str">
            <v>ENSECADEIRA DE PAREDE SIMPLES</v>
          </cell>
          <cell r="D1042" t="str">
            <v>M2</v>
          </cell>
          <cell r="E1042">
            <v>48.46</v>
          </cell>
          <cell r="F1042">
            <v>63</v>
          </cell>
        </row>
        <row r="1043">
          <cell r="B1043" t="str">
            <v>C1243</v>
          </cell>
          <cell r="C1043" t="str">
            <v>ENSECADEIRA DE PAREDE DUPLA</v>
          </cell>
          <cell r="D1043" t="str">
            <v>M2</v>
          </cell>
          <cell r="E1043">
            <v>120.89</v>
          </cell>
          <cell r="F1043">
            <v>157.16</v>
          </cell>
        </row>
        <row r="1044">
          <cell r="C1044" t="str">
            <v>MURO DE ARRIMO</v>
          </cell>
          <cell r="F1044">
            <v>0</v>
          </cell>
        </row>
        <row r="1045">
          <cell r="B1045" t="str">
            <v>C1808</v>
          </cell>
          <cell r="C1045" t="str">
            <v>MURO DE ARRIMO C/ BLOCOS DE CONCRETO ARTICULADO (30X15X28)cm</v>
          </cell>
          <cell r="D1045" t="str">
            <v>M2</v>
          </cell>
          <cell r="E1045">
            <v>116.26</v>
          </cell>
          <cell r="F1045">
            <v>151.13999999999999</v>
          </cell>
        </row>
        <row r="1046">
          <cell r="B1046" t="str">
            <v>C1809</v>
          </cell>
          <cell r="C1046" t="str">
            <v>MURO DE ARRIMO C/ BLOCOS DE CONCRETO ARTICULADO (60X45X15)cm C/INJEÇÃO ATÉ 2,5m</v>
          </cell>
          <cell r="D1046" t="str">
            <v>M2</v>
          </cell>
          <cell r="E1046">
            <v>184.94</v>
          </cell>
          <cell r="F1046">
            <v>240.42</v>
          </cell>
        </row>
        <row r="1047">
          <cell r="B1047" t="str">
            <v>C1810</v>
          </cell>
          <cell r="C1047" t="str">
            <v>MURO DE ARRIMO C/GABIÃO, ALTURA 2m</v>
          </cell>
          <cell r="D1047" t="str">
            <v>M</v>
          </cell>
          <cell r="E1047">
            <v>193.18</v>
          </cell>
          <cell r="F1047">
            <v>251.13</v>
          </cell>
        </row>
        <row r="1048">
          <cell r="B1048" t="str">
            <v>C1811</v>
          </cell>
          <cell r="C1048" t="str">
            <v>MURO DE ARRIMO C/GABIÃO, ALTURA 4m</v>
          </cell>
          <cell r="D1048" t="str">
            <v>M</v>
          </cell>
          <cell r="E1048">
            <v>467.91</v>
          </cell>
          <cell r="F1048">
            <v>608.28</v>
          </cell>
        </row>
        <row r="1049">
          <cell r="C1049" t="str">
            <v>GABIÕES</v>
          </cell>
          <cell r="F1049">
            <v>0</v>
          </cell>
        </row>
        <row r="1050">
          <cell r="B1050" t="str">
            <v>C2763</v>
          </cell>
          <cell r="C1050" t="str">
            <v>ENCHIMENTO DE GABIÃO COM PEDRA DE MÃO</v>
          </cell>
          <cell r="D1050" t="str">
            <v>M3</v>
          </cell>
          <cell r="E1050">
            <v>50.1</v>
          </cell>
          <cell r="F1050">
            <v>65.13</v>
          </cell>
        </row>
        <row r="1051">
          <cell r="B1051" t="str">
            <v>C1317</v>
          </cell>
          <cell r="C1051" t="str">
            <v>ESTIVAS - ESTRUTURAS SUBMERSAS C/GABIÕES-SACO ALT.= 1m</v>
          </cell>
          <cell r="D1051" t="str">
            <v>M</v>
          </cell>
          <cell r="E1051">
            <v>125.05</v>
          </cell>
          <cell r="F1051">
            <v>162.57</v>
          </cell>
        </row>
        <row r="1052">
          <cell r="B1052" t="str">
            <v>C1422</v>
          </cell>
          <cell r="C1052" t="str">
            <v>GABIÃO COLCHÃO ESP.= 30cm</v>
          </cell>
          <cell r="D1052" t="str">
            <v>M2</v>
          </cell>
          <cell r="E1052">
            <v>69.760000000000005</v>
          </cell>
          <cell r="F1052">
            <v>90.69</v>
          </cell>
        </row>
        <row r="1053">
          <cell r="B1053" t="str">
            <v>C1420</v>
          </cell>
          <cell r="C1053" t="str">
            <v>GABIÃO P/EXECUÇÃO DE OBRAS</v>
          </cell>
          <cell r="D1053" t="str">
            <v>M3</v>
          </cell>
          <cell r="E1053">
            <v>143.56</v>
          </cell>
          <cell r="F1053">
            <v>186.63</v>
          </cell>
        </row>
        <row r="1054">
          <cell r="B1054" t="str">
            <v>C2834</v>
          </cell>
          <cell r="C1054" t="str">
            <v>GABIÃO TELA GALV. REVEST. PVC TIPO CAIXA ALT.=0,50m</v>
          </cell>
          <cell r="D1054" t="str">
            <v>M3</v>
          </cell>
          <cell r="E1054">
            <v>156.06</v>
          </cell>
          <cell r="F1054">
            <v>202.88</v>
          </cell>
        </row>
        <row r="1055">
          <cell r="B1055" t="str">
            <v>C2835</v>
          </cell>
          <cell r="C1055" t="str">
            <v>GABIÃO TELA GALV. REVEST. PVC TIPO CAIXA ALT.=1,00m</v>
          </cell>
          <cell r="D1055" t="str">
            <v>M3</v>
          </cell>
          <cell r="E1055">
            <v>112.33</v>
          </cell>
          <cell r="F1055">
            <v>146.03</v>
          </cell>
        </row>
        <row r="1056">
          <cell r="B1056" t="str">
            <v>C2836</v>
          </cell>
          <cell r="C1056" t="str">
            <v>GABIÃO TELA GALV. REVEST. PVC TIPO COLCHÃO RENO ALT.=0,17m</v>
          </cell>
          <cell r="D1056" t="str">
            <v>M2</v>
          </cell>
          <cell r="E1056">
            <v>42.57</v>
          </cell>
          <cell r="F1056">
            <v>55.34</v>
          </cell>
        </row>
        <row r="1057">
          <cell r="B1057" t="str">
            <v>C2837</v>
          </cell>
          <cell r="C1057" t="str">
            <v>GABIÃO TELA GALV. REVEST. PVC TIPO COLCHÃO RENO ALT.=0,23m</v>
          </cell>
          <cell r="D1057" t="str">
            <v>M2</v>
          </cell>
          <cell r="E1057">
            <v>47.19</v>
          </cell>
          <cell r="F1057">
            <v>61.35</v>
          </cell>
        </row>
        <row r="1058">
          <cell r="B1058" t="str">
            <v>C2838</v>
          </cell>
          <cell r="C1058" t="str">
            <v>GABIÃO TELA GALV. REVEST. PVC TIPO COLCHÃO RENO ALT.=0,30m</v>
          </cell>
          <cell r="D1058" t="str">
            <v>M2</v>
          </cell>
          <cell r="E1058">
            <v>51.63</v>
          </cell>
          <cell r="F1058">
            <v>67.12</v>
          </cell>
        </row>
        <row r="1059">
          <cell r="C1059" t="str">
            <v>PAREDES E PAINÉIS</v>
          </cell>
          <cell r="F1059">
            <v>0</v>
          </cell>
        </row>
        <row r="1060">
          <cell r="C1060" t="str">
            <v>ALVENARIA DE ELEVAÇÃO</v>
          </cell>
          <cell r="F1060">
            <v>0</v>
          </cell>
        </row>
        <row r="1061">
          <cell r="B1061" t="str">
            <v>C0047</v>
          </cell>
          <cell r="C1061" t="str">
            <v>ALVENARIA DE BLOCO CERÂMICO FURADO (9x19x39)cm C/ARGAMASSA MISTA DE CAL HIDRATADA, ESP=9 cm</v>
          </cell>
          <cell r="D1061" t="str">
            <v>M2</v>
          </cell>
          <cell r="E1061">
            <v>14.41</v>
          </cell>
          <cell r="F1061">
            <v>18.73</v>
          </cell>
        </row>
        <row r="1062">
          <cell r="B1062" t="str">
            <v>C0046</v>
          </cell>
          <cell r="C1062" t="str">
            <v>ALVENARIA DE BLOCO CERÂMICO FURADO (19x19x39)cm C/ARGAMASSA MISTA DE CAL HIDRATADA ESP=19 cm</v>
          </cell>
          <cell r="D1062" t="str">
            <v>M2</v>
          </cell>
          <cell r="E1062">
            <v>29.85</v>
          </cell>
          <cell r="F1062">
            <v>38.81</v>
          </cell>
        </row>
        <row r="1063">
          <cell r="B1063" t="str">
            <v>C3612</v>
          </cell>
          <cell r="C1063" t="str">
            <v>ALVENARIA DE BLOCO DE CONCRETO TIPO STONE CINZA (14x19x49)cm C/ARGAMASSA MISTA DE CAL HIDRATADA ESP=</v>
          </cell>
          <cell r="D1063" t="str">
            <v>M2</v>
          </cell>
          <cell r="E1063">
            <v>36.770000000000003</v>
          </cell>
          <cell r="F1063">
            <v>47.8</v>
          </cell>
        </row>
        <row r="1064">
          <cell r="B1064" t="str">
            <v>C3613</v>
          </cell>
          <cell r="C1064" t="str">
            <v>ALVENARIA DE BLOCO DE CONCRETO TIPO STONE COLORIDO (14x19x49)cm C/ARGAMASSA MISTA DE CAL HIDRATADA E</v>
          </cell>
          <cell r="D1064" t="str">
            <v>M2</v>
          </cell>
          <cell r="E1064">
            <v>43.26</v>
          </cell>
          <cell r="F1064">
            <v>56.24</v>
          </cell>
        </row>
        <row r="1065">
          <cell r="B1065" t="str">
            <v>C0049</v>
          </cell>
          <cell r="C1065" t="str">
            <v>ALVENARIA DE BLOCO DE CONCRETO (6,7x19x39)cm C/ARGAMASSA MISTA DE CAL HIDRATADA ESP=6,7 c</v>
          </cell>
          <cell r="D1065" t="str">
            <v>M2</v>
          </cell>
          <cell r="E1065">
            <v>21.45</v>
          </cell>
          <cell r="F1065">
            <v>27.89</v>
          </cell>
        </row>
        <row r="1066">
          <cell r="B1066" t="str">
            <v>C3743</v>
          </cell>
          <cell r="C1066" t="str">
            <v>ALVENARIA DE BLOCO DE CONCRETO (9x19x39)cm C/ARGAMASSA MISTA DE CAL HIDRATADA ESP=9 cm</v>
          </cell>
          <cell r="D1066" t="str">
            <v>M2</v>
          </cell>
          <cell r="E1066">
            <v>21.88</v>
          </cell>
          <cell r="F1066">
            <v>28.44</v>
          </cell>
        </row>
        <row r="1067">
          <cell r="B1067" t="str">
            <v>C3744</v>
          </cell>
          <cell r="C1067" t="str">
            <v>ALVENARIA DE BLOCO DE CONCRETO (14x19x39)cm C/ARGAMASSA MISTA DE CAL HIDRATADA ESP=14 cm</v>
          </cell>
          <cell r="D1067" t="str">
            <v>M2</v>
          </cell>
          <cell r="E1067">
            <v>27.12</v>
          </cell>
          <cell r="F1067">
            <v>35.26</v>
          </cell>
        </row>
        <row r="1068">
          <cell r="B1068" t="str">
            <v>C0048</v>
          </cell>
          <cell r="C1068" t="str">
            <v>ALVENARIA DE BLOCO DE CONCRETO (19x19x39)cm C/ARGAMASSA MISTA DE CAL HIDRATADA ESP=19 cm</v>
          </cell>
          <cell r="D1068" t="str">
            <v>M2</v>
          </cell>
          <cell r="E1068">
            <v>32.729999999999997</v>
          </cell>
          <cell r="F1068">
            <v>42.55</v>
          </cell>
        </row>
        <row r="1069">
          <cell r="B1069" t="str">
            <v>C0050</v>
          </cell>
          <cell r="C1069" t="str">
            <v>ALVENARIA DE BLOCO DE VIDRO C/ARGAMASSA MISTA DE CAL HIDRATADA ESP=10 cm</v>
          </cell>
          <cell r="D1069" t="str">
            <v>M2</v>
          </cell>
          <cell r="E1069">
            <v>373.27</v>
          </cell>
          <cell r="F1069">
            <v>485.25</v>
          </cell>
        </row>
        <row r="1070">
          <cell r="B1070" t="str">
            <v>C0073</v>
          </cell>
          <cell r="C1070" t="str">
            <v>ALVENARIA DE TIJOLO CERÂMICO FURADO (9x19x19)cm C/ARGAMASSA MISTA DE CAL HIDRATADA ESP.=10cm</v>
          </cell>
          <cell r="D1070" t="str">
            <v>M2</v>
          </cell>
          <cell r="E1070">
            <v>19.54</v>
          </cell>
          <cell r="F1070">
            <v>25.4</v>
          </cell>
        </row>
        <row r="1071">
          <cell r="B1071" t="str">
            <v>C0074</v>
          </cell>
          <cell r="C1071" t="str">
            <v>ALVENARIA DE TIJOLO CERÂMICO FURADO (9x19x19)cm C/ARGAMASSA MISTA DE CAL HIDRATADA ESP=20 cm</v>
          </cell>
          <cell r="D1071" t="str">
            <v>M2</v>
          </cell>
          <cell r="E1071">
            <v>34.76</v>
          </cell>
          <cell r="F1071">
            <v>45.19</v>
          </cell>
        </row>
        <row r="1072">
          <cell r="B1072" t="str">
            <v>C3658</v>
          </cell>
          <cell r="C1072" t="str">
            <v>ALVENARIA DE TIJOLO CERÂMICO FURADO (9x19x19)cm C/ARGAMASSA MISTA DE CAL HIDRATADA, ESP=30cm</v>
          </cell>
          <cell r="D1072" t="str">
            <v>M2</v>
          </cell>
          <cell r="E1072">
            <v>50.17</v>
          </cell>
          <cell r="F1072">
            <v>65.22</v>
          </cell>
        </row>
        <row r="1073">
          <cell r="B1073" t="str">
            <v>C0075</v>
          </cell>
          <cell r="C1073" t="str">
            <v>ALVENARIA DE TIJOLO COMUM C/ARGAMASSA MISTA DE CAL HIDRATADA 1:2:8 ESP=5 cm</v>
          </cell>
          <cell r="D1073" t="str">
            <v>M2</v>
          </cell>
          <cell r="E1073">
            <v>16.86</v>
          </cell>
          <cell r="F1073">
            <v>21.92</v>
          </cell>
        </row>
        <row r="1074">
          <cell r="B1074" t="str">
            <v>C0076</v>
          </cell>
          <cell r="C1074" t="str">
            <v>ALVENARIA DE TIJOLO COMUM C/ARGAMASSA MISTA DE CAL HIDRATADA 1:2:8 ESP=10 cm</v>
          </cell>
          <cell r="D1074" t="str">
            <v>M2</v>
          </cell>
          <cell r="E1074">
            <v>32.54</v>
          </cell>
          <cell r="F1074">
            <v>42.3</v>
          </cell>
        </row>
        <row r="1075">
          <cell r="B1075" t="str">
            <v>C0077</v>
          </cell>
          <cell r="C1075" t="str">
            <v>ALVENARIA DE TIJOLO COMUM C/ARGAMASSA MISTA DE CAL HIDRATADA 1:2:8 ESP=20 cm</v>
          </cell>
          <cell r="D1075" t="str">
            <v>M2</v>
          </cell>
          <cell r="E1075">
            <v>57.43</v>
          </cell>
          <cell r="F1075">
            <v>74.66</v>
          </cell>
        </row>
        <row r="1076">
          <cell r="B1076" t="str">
            <v>C0078</v>
          </cell>
          <cell r="C1076" t="str">
            <v>ALVENARIA DE TIJOLO COMUM C/ARGAMASSA MISTA DE CAL HIDRATADA 1:2:8 ESP=30 cm</v>
          </cell>
          <cell r="D1076" t="str">
            <v>M2</v>
          </cell>
          <cell r="E1076">
            <v>79.290000000000006</v>
          </cell>
          <cell r="F1076">
            <v>103.08</v>
          </cell>
        </row>
        <row r="1077">
          <cell r="B1077" t="str">
            <v>C3614</v>
          </cell>
          <cell r="C1077" t="str">
            <v>ALVENARIA DE TIJOLO MACIÇO APARENTE (23x11x5)cm C/ARGAMASSA MISTA DE CAL HIDRATADA, ESP=11 cm</v>
          </cell>
          <cell r="D1077" t="str">
            <v>M2</v>
          </cell>
          <cell r="E1077">
            <v>46.77</v>
          </cell>
          <cell r="F1077">
            <v>60.8</v>
          </cell>
        </row>
        <row r="1078">
          <cell r="B1078" t="str">
            <v>C3615</v>
          </cell>
          <cell r="C1078" t="str">
            <v>ALVENARIA DE TIJOLO MACIÇO APARENTE (23x11x5)cm C/ARGAMASSA MISTA DE CAL HIDRATADA ESP=22 cm</v>
          </cell>
          <cell r="D1078" t="str">
            <v>M2</v>
          </cell>
          <cell r="E1078">
            <v>81.55</v>
          </cell>
          <cell r="F1078">
            <v>106.02</v>
          </cell>
        </row>
        <row r="1079">
          <cell r="B1079" t="str">
            <v>C0061</v>
          </cell>
          <cell r="C1079" t="str">
            <v>ALVENARIA DE TIJOLO REFRATÁRIO 1/2 VEZ C/ARGAMASSA 1:4+100 Kg CIMENTO</v>
          </cell>
          <cell r="D1079" t="str">
            <v>M2</v>
          </cell>
          <cell r="E1079">
            <v>46</v>
          </cell>
          <cell r="F1079">
            <v>59.8</v>
          </cell>
        </row>
        <row r="1080">
          <cell r="B1080" t="str">
            <v>C0060</v>
          </cell>
          <cell r="C1080" t="str">
            <v>ALVENARIA DE TIJOLO REFRATÁRIO 1 VEZ C/ARGAMASSA 1:4+100 Kg CIMENTO</v>
          </cell>
          <cell r="D1080" t="str">
            <v>M2</v>
          </cell>
          <cell r="E1080">
            <v>82.59</v>
          </cell>
          <cell r="F1080">
            <v>107.37</v>
          </cell>
        </row>
        <row r="1081">
          <cell r="B1081" t="str">
            <v>C3533</v>
          </cell>
          <cell r="C1081" t="str">
            <v>MUTIRÃO MISTO - ALVENARIA DE TIJOLO CERÂMICO FURADO (9X19X19)cm ARGAMASSA MISTA DE CAL HIDRATADA ESP=</v>
          </cell>
          <cell r="D1081" t="str">
            <v>M2</v>
          </cell>
          <cell r="E1081">
            <v>14.32</v>
          </cell>
          <cell r="F1081">
            <v>18.62</v>
          </cell>
        </row>
        <row r="1082">
          <cell r="B1082" t="str">
            <v>C4507</v>
          </cell>
          <cell r="C1082" t="str">
            <v>PAREDE DE BLOCO DE GESSO STAND, INCLUSIVE EMASSAMENTO - FORNECIMENTO E EXECUÇÃO</v>
          </cell>
          <cell r="D1082" t="str">
            <v>M2</v>
          </cell>
          <cell r="E1082">
            <v>37</v>
          </cell>
          <cell r="F1082">
            <v>48.1</v>
          </cell>
        </row>
        <row r="1083">
          <cell r="B1083" t="str">
            <v>C4508</v>
          </cell>
          <cell r="C1083" t="str">
            <v>PAREDE DE BLOCO DE GESSO HIDROFUGANTE, INCLUSIVE EMASSAMENTO - FORNECIMENTO E EXECUÇÃO</v>
          </cell>
          <cell r="D1083" t="str">
            <v>M2</v>
          </cell>
          <cell r="E1083">
            <v>38.9</v>
          </cell>
          <cell r="F1083">
            <v>50.57</v>
          </cell>
        </row>
        <row r="1084">
          <cell r="C1084" t="str">
            <v>ALVENARIA ESTRUTURAL</v>
          </cell>
          <cell r="F1084">
            <v>0</v>
          </cell>
        </row>
        <row r="1085">
          <cell r="B1085" t="str">
            <v>C0068</v>
          </cell>
          <cell r="C1085" t="str">
            <v>ALVENARIA ESTRUTURAL DE BLOCO DE CONCRETO (14x19x39)cm C/ARGAMASSA MISTA DE CAL HIDRATADA ESP=14 cm</v>
          </cell>
          <cell r="D1085" t="str">
            <v>M2</v>
          </cell>
          <cell r="E1085">
            <v>31.25</v>
          </cell>
          <cell r="F1085">
            <v>40.630000000000003</v>
          </cell>
        </row>
        <row r="1086">
          <cell r="B1086" t="str">
            <v>C0069</v>
          </cell>
          <cell r="C1086" t="str">
            <v>ALVENARIA ESTRUTURAL DE BLOCO DE CONCRETO (19x19x39)cm C/ARGAMASSA MISTA DE CAL HIDRATADA ESP=19 cm</v>
          </cell>
          <cell r="D1086" t="str">
            <v>M2</v>
          </cell>
          <cell r="E1086">
            <v>38.44</v>
          </cell>
          <cell r="F1086">
            <v>49.97</v>
          </cell>
        </row>
        <row r="1087">
          <cell r="B1087" t="str">
            <v>C0064</v>
          </cell>
          <cell r="C1087" t="str">
            <v>ALVENARIA ESTRUTURAL DE BLOCO CERÂMICO (9X19X39cm) ESP.=9cm</v>
          </cell>
          <cell r="D1087" t="str">
            <v>M2</v>
          </cell>
          <cell r="E1087">
            <v>14.07</v>
          </cell>
          <cell r="F1087">
            <v>18.29</v>
          </cell>
        </row>
        <row r="1088">
          <cell r="B1088" t="str">
            <v>C0062</v>
          </cell>
          <cell r="C1088" t="str">
            <v>ALVENARIA ESTRUTURAL DE BLOCO CERÂMICO (14X19X39cm) ESP.=14cm</v>
          </cell>
          <cell r="D1088" t="str">
            <v>M2</v>
          </cell>
          <cell r="E1088">
            <v>20.399999999999999</v>
          </cell>
          <cell r="F1088">
            <v>26.52</v>
          </cell>
        </row>
        <row r="1089">
          <cell r="B1089" t="str">
            <v>C4542</v>
          </cell>
          <cell r="C1089" t="str">
            <v>ALVENARIA ESTRUTURAL DE BLOCO CERÂMICO (14X19X39cm) ESP.=14cm - COM SUPERFÍCIE EXTERNA LISA PARA ACABAMENTO APARENTE</v>
          </cell>
          <cell r="D1089" t="str">
            <v>M2</v>
          </cell>
          <cell r="E1089">
            <v>24.1</v>
          </cell>
          <cell r="F1089">
            <v>31.33</v>
          </cell>
        </row>
        <row r="1090">
          <cell r="B1090" t="str">
            <v>C0063</v>
          </cell>
          <cell r="C1090" t="str">
            <v>ALVENARIA ESTRUTURAL DE BLOCO CERÂMICO (19X19X39cm) ESP.=19cm</v>
          </cell>
          <cell r="D1090" t="str">
            <v>M2</v>
          </cell>
          <cell r="E1090">
            <v>25.5</v>
          </cell>
          <cell r="F1090">
            <v>33.15</v>
          </cell>
        </row>
        <row r="1091">
          <cell r="B1091" t="str">
            <v>C0079</v>
          </cell>
          <cell r="C1091" t="str">
            <v>AMARRAÇÃO EM PAREDES, COM FERRO</v>
          </cell>
          <cell r="D1091" t="str">
            <v>UN</v>
          </cell>
          <cell r="E1091">
            <v>60.95</v>
          </cell>
          <cell r="F1091">
            <v>79.239999999999995</v>
          </cell>
        </row>
        <row r="1092">
          <cell r="B1092" t="str">
            <v>C1845</v>
          </cell>
          <cell r="C1092" t="str">
            <v>PAREDE ESTRUTURAL EM CONCRETO ARMADO ESP.=12cm</v>
          </cell>
          <cell r="D1092" t="str">
            <v>M2</v>
          </cell>
          <cell r="E1092">
            <v>98.96</v>
          </cell>
          <cell r="F1092">
            <v>128.65</v>
          </cell>
        </row>
        <row r="1093">
          <cell r="C1093" t="str">
            <v>ALVENARIA DE PEDRA</v>
          </cell>
          <cell r="F1093">
            <v>0</v>
          </cell>
        </row>
        <row r="1094">
          <cell r="B1094" t="str">
            <v>C3345</v>
          </cell>
          <cell r="C1094" t="str">
            <v>ALVENARIA DE PEDRA ARGAMASSADA (TRAÇO 1:3) C/AGREGADOS ADQUIRIDOS</v>
          </cell>
          <cell r="D1094" t="str">
            <v>M3</v>
          </cell>
          <cell r="E1094">
            <v>181.49</v>
          </cell>
          <cell r="F1094">
            <v>235.94</v>
          </cell>
        </row>
        <row r="1095">
          <cell r="B1095" t="str">
            <v>C3346</v>
          </cell>
          <cell r="C1095" t="str">
            <v>ALVENARIA DE PEDRA ARGAMASSADA (TRAÇO 1:3) C/AGREGADOS PRODUZIDOS (S/TRANSP)</v>
          </cell>
          <cell r="D1095" t="str">
            <v>M3</v>
          </cell>
          <cell r="E1095">
            <v>162.28</v>
          </cell>
          <cell r="F1095">
            <v>210.96</v>
          </cell>
        </row>
        <row r="1096">
          <cell r="B1096" t="str">
            <v>C3347</v>
          </cell>
          <cell r="C1096" t="str">
            <v>ALVENARIA DE PEDRA ARGAMASSADA (TRAÇO 1:4) C/AGREGADOS ADQUIRIDOS</v>
          </cell>
          <cell r="D1096" t="str">
            <v>M3</v>
          </cell>
          <cell r="E1096">
            <v>166.97</v>
          </cell>
          <cell r="F1096">
            <v>217.06</v>
          </cell>
        </row>
        <row r="1097">
          <cell r="B1097" t="str">
            <v>C0057</v>
          </cell>
          <cell r="C1097" t="str">
            <v>ALVENARIA DE PEDRA ARGAMASSADA (TRAÇO 1:4) C/AGREGADOS PRODUZIDOS (S/TRANSP)</v>
          </cell>
          <cell r="D1097" t="str">
            <v>M3</v>
          </cell>
          <cell r="E1097">
            <v>147.76</v>
          </cell>
          <cell r="F1097">
            <v>192.09</v>
          </cell>
        </row>
        <row r="1098">
          <cell r="B1098" t="str">
            <v>C3723</v>
          </cell>
          <cell r="C1098" t="str">
            <v>ALVENARIA DE PEDRA ARGAMASSADA (TRAÇO 1:6) C/AGREGADOS ADQUIRIDOS</v>
          </cell>
          <cell r="D1098" t="str">
            <v>M3</v>
          </cell>
          <cell r="E1098">
            <v>152.33000000000001</v>
          </cell>
          <cell r="F1098">
            <v>198.03</v>
          </cell>
        </row>
        <row r="1099">
          <cell r="B1099" t="str">
            <v>C0058</v>
          </cell>
          <cell r="C1099" t="str">
            <v>ALVENARIA DE PEDRA ARGAMASSADA (TRAÇO 1:2:8) C/ AGREGADOS ADQUIRIDOS</v>
          </cell>
          <cell r="D1099" t="str">
            <v>M3</v>
          </cell>
          <cell r="E1099">
            <v>166.85</v>
          </cell>
          <cell r="F1099">
            <v>216.91</v>
          </cell>
        </row>
        <row r="1100">
          <cell r="B1100" t="str">
            <v>C3529</v>
          </cell>
          <cell r="C1100" t="str">
            <v>MUTIRÃO MISTO - ALVENARIA DE PEDRA ARGAMASSADA (TRAÇO 1:6) C/AGREGADOS ADQUIRIDOS</v>
          </cell>
          <cell r="D1100" t="str">
            <v>M3</v>
          </cell>
          <cell r="E1100">
            <v>105.75</v>
          </cell>
          <cell r="F1100">
            <v>137.47999999999999</v>
          </cell>
        </row>
        <row r="1101">
          <cell r="C1101" t="str">
            <v>RASGO EM ALVENARIA P/ TUBULAÇÕES</v>
          </cell>
          <cell r="F1101">
            <v>0</v>
          </cell>
        </row>
        <row r="1102">
          <cell r="B1102" t="str">
            <v>C2095</v>
          </cell>
          <cell r="C1102" t="str">
            <v>RASGO EM ALVENARIA P/TUBULAÇÕES D=15 A 25mm (1/2" A 1")</v>
          </cell>
          <cell r="D1102" t="str">
            <v>M</v>
          </cell>
          <cell r="E1102">
            <v>2.12</v>
          </cell>
          <cell r="F1102">
            <v>2.76</v>
          </cell>
        </row>
        <row r="1103">
          <cell r="B1103" t="str">
            <v>C2096</v>
          </cell>
          <cell r="C1103" t="str">
            <v>RASGO EM ALVENARIA P/TUBULAÇÕES D=32 A 50mm (1 1/4" A 2")</v>
          </cell>
          <cell r="D1103" t="str">
            <v>M</v>
          </cell>
          <cell r="E1103">
            <v>3.31</v>
          </cell>
          <cell r="F1103">
            <v>4.3</v>
          </cell>
        </row>
        <row r="1104">
          <cell r="B1104" t="str">
            <v>C2097</v>
          </cell>
          <cell r="C1104" t="str">
            <v>RASGO EM ALVENARIA P/TUBULAÇÕES D=65 A 100mm (2 1/2" A 4")</v>
          </cell>
          <cell r="D1104" t="str">
            <v>M</v>
          </cell>
          <cell r="E1104">
            <v>4.79</v>
          </cell>
          <cell r="F1104">
            <v>6.23</v>
          </cell>
        </row>
        <row r="1105">
          <cell r="C1105" t="str">
            <v xml:space="preserve">DIVISÓRIAS </v>
          </cell>
          <cell r="F1105">
            <v>0</v>
          </cell>
        </row>
        <row r="1106">
          <cell r="B1106" t="str">
            <v>C4495</v>
          </cell>
          <cell r="C1106" t="str">
            <v>DIVISÓRIA DE GESSO ACARTONADO e=48mm, S/ REVESTIMENTO - FORNECIMENTO E MONTAGEM</v>
          </cell>
          <cell r="D1106" t="str">
            <v>M2</v>
          </cell>
          <cell r="E1106">
            <v>62.67</v>
          </cell>
          <cell r="F1106">
            <v>81.47</v>
          </cell>
        </row>
        <row r="1107">
          <cell r="B1107" t="str">
            <v>C4496</v>
          </cell>
          <cell r="C1107" t="str">
            <v>DIVISÓRIA DE GESSO ACARTONADO e=70mm, S/ REVESTIMENTO - FORNECIMENTO E MONTAGEM</v>
          </cell>
          <cell r="D1107" t="str">
            <v>M2</v>
          </cell>
          <cell r="E1107">
            <v>70.239999999999995</v>
          </cell>
          <cell r="F1107">
            <v>91.31</v>
          </cell>
        </row>
        <row r="1108">
          <cell r="B1108" t="str">
            <v>C1134</v>
          </cell>
          <cell r="C1108" t="str">
            <v>DIVISÓRIA DE GRANILITE C/ARGAMASSA DE CIMENTO E AREIA</v>
          </cell>
          <cell r="D1108" t="str">
            <v>M2</v>
          </cell>
          <cell r="E1108">
            <v>135.08000000000001</v>
          </cell>
          <cell r="F1108">
            <v>175.6</v>
          </cell>
        </row>
        <row r="1109">
          <cell r="B1109" t="str">
            <v>C4070</v>
          </cell>
          <cell r="C1109" t="str">
            <v>DIVISÓRIA DE GRANITO CINZA E=2cm</v>
          </cell>
          <cell r="D1109" t="str">
            <v>M2</v>
          </cell>
          <cell r="E1109">
            <v>238.48</v>
          </cell>
          <cell r="F1109">
            <v>310.02</v>
          </cell>
        </row>
        <row r="1110">
          <cell r="B1110" t="str">
            <v>C4096</v>
          </cell>
          <cell r="C1110" t="str">
            <v>DIVISÓRIA DE GRANITO CINZA E=3cm</v>
          </cell>
          <cell r="D1110" t="str">
            <v>M2</v>
          </cell>
          <cell r="E1110">
            <v>270.89999999999998</v>
          </cell>
          <cell r="F1110">
            <v>352.17</v>
          </cell>
        </row>
        <row r="1111">
          <cell r="B1111" t="str">
            <v>C1142</v>
          </cell>
          <cell r="C1111" t="str">
            <v>DIVISÓRIA PRÉ-MOLDADA EM CONCRETO ESP.=5cm</v>
          </cell>
          <cell r="D1111" t="str">
            <v>M2</v>
          </cell>
          <cell r="E1111">
            <v>75.150000000000006</v>
          </cell>
          <cell r="F1111">
            <v>97.7</v>
          </cell>
        </row>
        <row r="1112">
          <cell r="B1112" t="str">
            <v>C4486</v>
          </cell>
          <cell r="C1112" t="str">
            <v>DIVISÓRIA PAINEL CELULAR, MONTANTE/RODAPÉ SIMPLES, PERFIL EM AÇO - FORNECIMENTO E MONTAGEM</v>
          </cell>
          <cell r="D1112" t="str">
            <v>M2</v>
          </cell>
          <cell r="E1112">
            <v>49.71</v>
          </cell>
          <cell r="F1112">
            <v>64.62</v>
          </cell>
        </row>
        <row r="1113">
          <cell r="B1113" t="str">
            <v>C4488</v>
          </cell>
          <cell r="C1113" t="str">
            <v>DIVISÓRIA PAINEL CELULAR, MONTANTE/RODAPÉ SIMPLES, PERFIL EM ALUMÍNIO - FORNECIMENTO E MONTAGEM</v>
          </cell>
          <cell r="D1113" t="str">
            <v>M2</v>
          </cell>
          <cell r="E1113">
            <v>67</v>
          </cell>
          <cell r="F1113">
            <v>87.1</v>
          </cell>
        </row>
        <row r="1114">
          <cell r="B1114" t="str">
            <v>C4487</v>
          </cell>
          <cell r="C1114" t="str">
            <v>DIVISÓRIA PAINEL CELULAR, MONTANTE/RODAPÉ DUPLO, PERFIL EM AÇO - FORNECIMENTO E MONTAGEM</v>
          </cell>
          <cell r="D1114" t="str">
            <v>M2</v>
          </cell>
          <cell r="E1114">
            <v>65.92</v>
          </cell>
          <cell r="F1114">
            <v>85.7</v>
          </cell>
        </row>
        <row r="1115">
          <cell r="B1115" t="str">
            <v>C4489</v>
          </cell>
          <cell r="C1115" t="str">
            <v>DIVISÓRIA PAINEL CELULAR, MONTANTE/RODAPÉ DUPLO, PERFIL EM ALUMÍNIO - FORNECIMENTO E MONTAGEM</v>
          </cell>
          <cell r="D1115" t="str">
            <v>M2</v>
          </cell>
          <cell r="E1115">
            <v>88.61</v>
          </cell>
          <cell r="F1115">
            <v>115.19</v>
          </cell>
        </row>
        <row r="1116">
          <cell r="B1116" t="str">
            <v>C4497</v>
          </cell>
          <cell r="C1116" t="str">
            <v>DIVISÓRIA PAINEL FIBRAROC, MONTANTE/RODAPÉ SIMPLES, PERFIL EM AÇO - FORNECIMENTO E MONTAGEM</v>
          </cell>
          <cell r="D1116" t="str">
            <v>M2</v>
          </cell>
          <cell r="E1116">
            <v>97.25</v>
          </cell>
          <cell r="F1116">
            <v>126.43</v>
          </cell>
        </row>
        <row r="1117">
          <cell r="B1117" t="str">
            <v>C4498</v>
          </cell>
          <cell r="C1117" t="str">
            <v>DIVISÓRIA PAINEL FIBRAROC, MONTANTE/RODAPÉ SIMPLES, PERFIL EM ALUMÍNIO - FORNECIMENTO E MONTAGEM</v>
          </cell>
          <cell r="D1117" t="str">
            <v>M2</v>
          </cell>
          <cell r="E1117">
            <v>129.66999999999999</v>
          </cell>
          <cell r="F1117">
            <v>168.57</v>
          </cell>
        </row>
        <row r="1118">
          <cell r="B1118" t="str">
            <v>C4499</v>
          </cell>
          <cell r="C1118" t="str">
            <v>DIVISÓRIA PAINEL FIBRAROC, MONTANTE/RODAPÉ DUPLO, PERFIL EM AÇO - FORNECIMENTO E MONTAGEM</v>
          </cell>
          <cell r="D1118" t="str">
            <v>M2</v>
          </cell>
          <cell r="E1118">
            <v>116.7</v>
          </cell>
          <cell r="F1118">
            <v>151.71</v>
          </cell>
        </row>
        <row r="1119">
          <cell r="B1119" t="str">
            <v>C4500</v>
          </cell>
          <cell r="C1119" t="str">
            <v>DIVISÓRIA PAINEL FIBRAROC, MONTANTE/RODAPÉ DUPLO, PERFIL EM ALUMÍNIO - FORNECIMENTO E MONTAGEM</v>
          </cell>
          <cell r="D1119" t="str">
            <v>M2</v>
          </cell>
          <cell r="E1119">
            <v>183.7</v>
          </cell>
          <cell r="F1119">
            <v>238.81</v>
          </cell>
        </row>
        <row r="1120">
          <cell r="B1120" t="str">
            <v>C4493</v>
          </cell>
          <cell r="C1120" t="str">
            <v>DIVISÓRIA PAINEL PVC, MONTANTE/RODAPÉ SIMPLES, PERFIL EM AÇO - FORNECIMENTO E MONTAGEM</v>
          </cell>
          <cell r="D1120" t="str">
            <v>M2</v>
          </cell>
          <cell r="E1120">
            <v>88.61</v>
          </cell>
          <cell r="F1120">
            <v>115.19</v>
          </cell>
        </row>
        <row r="1121">
          <cell r="B1121" t="str">
            <v>C4494</v>
          </cell>
          <cell r="C1121" t="str">
            <v>DIVISÓRIA PAINEL PVC, MONTANTE/RODAPÉ SIMPLES, PERFIL EM ALUMÍNIO - FORNECIMENTO E MONTAGEM</v>
          </cell>
          <cell r="D1121" t="str">
            <v>M2</v>
          </cell>
          <cell r="E1121">
            <v>95.09</v>
          </cell>
          <cell r="F1121">
            <v>123.62</v>
          </cell>
        </row>
        <row r="1122">
          <cell r="B1122" t="str">
            <v>C4502</v>
          </cell>
          <cell r="C1122" t="str">
            <v>REMANEJAMENTO DE DIVISÓRIA - DESMONTAGEM E REMONTAGEM</v>
          </cell>
          <cell r="D1122" t="str">
            <v>M2</v>
          </cell>
          <cell r="E1122">
            <v>10.81</v>
          </cell>
          <cell r="F1122">
            <v>14.05</v>
          </cell>
        </row>
        <row r="1123">
          <cell r="B1123" t="str">
            <v>C4490</v>
          </cell>
          <cell r="C1123" t="str">
            <v>VÃO DE PORTA - PORTA COMPLETA C/ FECHADURA TIPO CILINDRO, P/ DIVISÓRIAS EM GERAL (SEM REQUADRO) - FORNECIMENTO E MONTAGEM</v>
          </cell>
          <cell r="D1123" t="str">
            <v>UN</v>
          </cell>
          <cell r="E1123">
            <v>170.11</v>
          </cell>
          <cell r="F1123">
            <v>221.14</v>
          </cell>
        </row>
        <row r="1124">
          <cell r="B1124" t="str">
            <v>C4491</v>
          </cell>
          <cell r="C1124" t="str">
            <v>VÃO DE PORTA - PORTA COMPLETA C/ FECHADURA TIPO CILINDRO, P/ DIVISÓRIAS EM GERAL (COM REQUADRO EM ALUMÍNIO) - FORNECIMENTO E MONTAGEM</v>
          </cell>
          <cell r="D1124" t="str">
            <v>UN</v>
          </cell>
          <cell r="E1124">
            <v>190.78</v>
          </cell>
          <cell r="F1124">
            <v>248.01</v>
          </cell>
        </row>
        <row r="1125">
          <cell r="B1125" t="str">
            <v>C4492</v>
          </cell>
          <cell r="C1125" t="str">
            <v>VIDRO TRANSPARENTE LISO 4mm, P/ DIVISÓRIAS EM GERAL FORNECIMENTO E MONTAGEM</v>
          </cell>
          <cell r="D1125" t="str">
            <v>M2</v>
          </cell>
          <cell r="E1125">
            <v>54.03</v>
          </cell>
          <cell r="F1125">
            <v>70.239999999999995</v>
          </cell>
        </row>
        <row r="1126">
          <cell r="C1126" t="str">
            <v>ELEMENTOS VAZADOS</v>
          </cell>
          <cell r="F1126">
            <v>0</v>
          </cell>
        </row>
        <row r="1127">
          <cell r="B1127" t="str">
            <v>C1177</v>
          </cell>
          <cell r="C1127" t="str">
            <v>ALVENARIA DE BLOCOS DE VIDRO (20x20x10)cm</v>
          </cell>
          <cell r="D1127" t="str">
            <v>M2</v>
          </cell>
          <cell r="E1127">
            <v>360.8</v>
          </cell>
          <cell r="F1127">
            <v>469.04</v>
          </cell>
        </row>
        <row r="1128">
          <cell r="B1128" t="str">
            <v>C1174</v>
          </cell>
          <cell r="C1128" t="str">
            <v>ALVENARIA DE ELEMENTO VAZADO CERÂMICO (20X20X10cm) C/ARG. CIMENTO E AREIA TRAÇO 1:3</v>
          </cell>
          <cell r="D1128" t="str">
            <v>M2</v>
          </cell>
          <cell r="E1128">
            <v>59.96</v>
          </cell>
          <cell r="F1128">
            <v>77.95</v>
          </cell>
        </row>
        <row r="1129">
          <cell r="B1129" t="str">
            <v>C1175</v>
          </cell>
          <cell r="C1129" t="str">
            <v>ALVENARIA DE ELEMENTO VAZADO DE CONCRETO (20X10X6cm) C/ARG. CIMENTO E AREIA TRAÇO 1:3 ANTI-CHUVA</v>
          </cell>
          <cell r="D1129" t="str">
            <v>M2</v>
          </cell>
          <cell r="E1129">
            <v>197.29</v>
          </cell>
          <cell r="F1129">
            <v>256.48</v>
          </cell>
        </row>
        <row r="1130">
          <cell r="B1130" t="str">
            <v>C1176</v>
          </cell>
          <cell r="C1130" t="str">
            <v>ALVENARIA DE ELEMENTO VAZADO DE CONCRETO (20X20X20cm) C/ARG. CIMENTO E AREIA TRAÇO 1:3</v>
          </cell>
          <cell r="D1130" t="str">
            <v>M2</v>
          </cell>
          <cell r="E1130">
            <v>99.21</v>
          </cell>
          <cell r="F1130">
            <v>128.97</v>
          </cell>
        </row>
        <row r="1131">
          <cell r="B1131" t="str">
            <v>C0051</v>
          </cell>
          <cell r="C1131" t="str">
            <v>ALVENARIA DE ELEMENTO VAZADO DE CONCRETO (32X12X6cm) C/ARG. CIMENTO E AREIA TRAÇO 1:3 TIPO PESTANA</v>
          </cell>
          <cell r="D1131" t="str">
            <v>M2</v>
          </cell>
          <cell r="E1131">
            <v>60.56</v>
          </cell>
          <cell r="F1131">
            <v>78.73</v>
          </cell>
        </row>
        <row r="1132">
          <cell r="B1132" t="str">
            <v>C0052</v>
          </cell>
          <cell r="C1132" t="str">
            <v>ALVENARIA DE ELEMENTO VAZADO DE CONCRETO (50X50X6cm) C/ARG. CIMENTO E AREIA TRAÇO 1:3 ANTI-CHUVA</v>
          </cell>
          <cell r="D1132" t="str">
            <v>M2</v>
          </cell>
          <cell r="E1132">
            <v>21.98</v>
          </cell>
          <cell r="F1132">
            <v>28.57</v>
          </cell>
        </row>
        <row r="1133">
          <cell r="B1133" t="str">
            <v>C0804</v>
          </cell>
          <cell r="C1133" t="str">
            <v>COBOGÓ ANTI-CHUVA (50x40)cm C/ARG. CIMENTO E AREIA TRAÇO 1:3</v>
          </cell>
          <cell r="D1133" t="str">
            <v>M2</v>
          </cell>
          <cell r="E1133">
            <v>31.59</v>
          </cell>
          <cell r="F1133">
            <v>41.07</v>
          </cell>
        </row>
        <row r="1134">
          <cell r="B1134" t="str">
            <v>C0805</v>
          </cell>
          <cell r="C1134" t="str">
            <v>COBOGÓ DE CIMENTO TIPO DIAMANTE</v>
          </cell>
          <cell r="D1134" t="str">
            <v>M2</v>
          </cell>
          <cell r="E1134">
            <v>52.45</v>
          </cell>
          <cell r="F1134">
            <v>68.19</v>
          </cell>
        </row>
        <row r="1135">
          <cell r="B1135" t="str">
            <v>C0806</v>
          </cell>
          <cell r="C1135" t="str">
            <v>COBOGÓ DE CIMENTO TIPO VENEZIANO (50X50X6)cm C/ARG. CIMENTO E AREIA TRAÇO 1:3</v>
          </cell>
          <cell r="D1135" t="str">
            <v>M2</v>
          </cell>
          <cell r="E1135">
            <v>24.67</v>
          </cell>
          <cell r="F1135">
            <v>32.07</v>
          </cell>
        </row>
        <row r="1136">
          <cell r="B1136" t="str">
            <v>C4525</v>
          </cell>
          <cell r="C1136" t="str">
            <v>COBOGÓ DE VIDRO (20x10x18)cm</v>
          </cell>
          <cell r="D1136" t="str">
            <v>M2</v>
          </cell>
          <cell r="E1136">
            <v>336.68</v>
          </cell>
          <cell r="F1136">
            <v>437.68</v>
          </cell>
        </row>
        <row r="1137">
          <cell r="B1137" t="str">
            <v>C3534</v>
          </cell>
          <cell r="C1137" t="str">
            <v>MUTIRÃO MISTO - COBOGÓ ANTI-CHUVA (50X40)cm</v>
          </cell>
          <cell r="D1137" t="str">
            <v>M2</v>
          </cell>
          <cell r="E1137">
            <v>25.9</v>
          </cell>
          <cell r="F1137">
            <v>33.67</v>
          </cell>
        </row>
        <row r="1138">
          <cell r="C1138" t="str">
            <v>VERGAS E CHAPIM</v>
          </cell>
          <cell r="F1138">
            <v>0</v>
          </cell>
        </row>
        <row r="1139">
          <cell r="B1139" t="str">
            <v>C3521</v>
          </cell>
          <cell r="C1139" t="str">
            <v>CHAPIM EM GRANITO VERDE MERUOCA</v>
          </cell>
          <cell r="D1139" t="str">
            <v>M2</v>
          </cell>
          <cell r="E1139">
            <v>282.77999999999997</v>
          </cell>
          <cell r="F1139">
            <v>367.61</v>
          </cell>
        </row>
        <row r="1140">
          <cell r="B1140" t="str">
            <v>C0773</v>
          </cell>
          <cell r="C1140" t="str">
            <v>CHAPIM PRÉ-MOLDADO DE CONCRETO</v>
          </cell>
          <cell r="D1140" t="str">
            <v>M2</v>
          </cell>
          <cell r="E1140">
            <v>47.76</v>
          </cell>
          <cell r="F1140">
            <v>62.09</v>
          </cell>
        </row>
        <row r="1141">
          <cell r="B1141" t="str">
            <v>C3532</v>
          </cell>
          <cell r="C1141" t="str">
            <v>MUTIRÃO MISTO - VERGA RETA DE CONCRETO ARMADO</v>
          </cell>
          <cell r="D1141" t="str">
            <v>M3</v>
          </cell>
          <cell r="E1141">
            <v>597.41999999999996</v>
          </cell>
          <cell r="F1141">
            <v>776.65</v>
          </cell>
        </row>
        <row r="1142">
          <cell r="B1142" t="str">
            <v>C2665</v>
          </cell>
          <cell r="C1142" t="str">
            <v>VERGA EM ARCO DE CONCRETO ARMADO</v>
          </cell>
          <cell r="D1142" t="str">
            <v>M</v>
          </cell>
          <cell r="E1142">
            <v>28.97</v>
          </cell>
          <cell r="F1142">
            <v>37.659999999999997</v>
          </cell>
        </row>
        <row r="1143">
          <cell r="B1143" t="str">
            <v>C2666</v>
          </cell>
          <cell r="C1143" t="str">
            <v>VERGA RETA DE CONCRETO ARMADO</v>
          </cell>
          <cell r="D1143" t="str">
            <v>M3</v>
          </cell>
          <cell r="E1143">
            <v>721.12</v>
          </cell>
          <cell r="F1143">
            <v>937.46</v>
          </cell>
        </row>
        <row r="1144">
          <cell r="C1144" t="str">
            <v>OUTROS ELEMENTOS</v>
          </cell>
          <cell r="F1144">
            <v>0</v>
          </cell>
        </row>
        <row r="1145">
          <cell r="B1145" t="str">
            <v>C0383</v>
          </cell>
          <cell r="C1145" t="str">
            <v>BATE-MACAS EM AÇO INOXIDÁVEL CONTRA IMPACTO EM PAREDE</v>
          </cell>
          <cell r="D1145" t="str">
            <v>M</v>
          </cell>
          <cell r="E1145">
            <v>189.2</v>
          </cell>
          <cell r="F1145">
            <v>245.96</v>
          </cell>
        </row>
        <row r="1146">
          <cell r="B1146" t="str">
            <v>C0384</v>
          </cell>
          <cell r="C1146" t="str">
            <v>BATE-MACAS EM MADEIRA BOLEADA</v>
          </cell>
          <cell r="D1146" t="str">
            <v>M</v>
          </cell>
          <cell r="E1146">
            <v>49.41</v>
          </cell>
          <cell r="F1146">
            <v>64.23</v>
          </cell>
        </row>
        <row r="1147">
          <cell r="B1147" t="str">
            <v>C4529</v>
          </cell>
          <cell r="C1147" t="str">
            <v>BRISES EM PVC COM ESTRUTURA EM CHAPA METÁLICA - FORNECIMENTO E MONTAGEM</v>
          </cell>
          <cell r="D1147" t="str">
            <v>M2</v>
          </cell>
          <cell r="E1147">
            <v>354.74</v>
          </cell>
          <cell r="F1147">
            <v>461.16</v>
          </cell>
        </row>
        <row r="1148">
          <cell r="B1148" t="str">
            <v>C0666</v>
          </cell>
          <cell r="C1148" t="str">
            <v>CAMA EM ALVENARIA COMPACTA, ACABAMENTO CIMENTADO E PINTADA</v>
          </cell>
          <cell r="D1148" t="str">
            <v>M2</v>
          </cell>
          <cell r="E1148">
            <v>106.4</v>
          </cell>
          <cell r="F1148">
            <v>138.32</v>
          </cell>
        </row>
        <row r="1149">
          <cell r="B1149" t="str">
            <v>C4501</v>
          </cell>
          <cell r="C1149" t="str">
            <v>FACHADA DE VIDRO TEMPERADO DE 10mm FIXADO COM SPIDER GLASS</v>
          </cell>
          <cell r="D1149" t="str">
            <v>M2</v>
          </cell>
          <cell r="E1149">
            <v>424.54</v>
          </cell>
          <cell r="F1149">
            <v>551.9</v>
          </cell>
        </row>
        <row r="1150">
          <cell r="B1150" t="str">
            <v>C4444</v>
          </cell>
          <cell r="C1150" t="str">
            <v>FACHADA METÁLICA PADRÃO PARA DELEGACIAS</v>
          </cell>
          <cell r="D1150" t="str">
            <v>M2</v>
          </cell>
          <cell r="E1150">
            <v>231.55</v>
          </cell>
          <cell r="F1150">
            <v>301.02</v>
          </cell>
        </row>
        <row r="1151">
          <cell r="B1151" t="str">
            <v>C1391</v>
          </cell>
          <cell r="C1151" t="str">
            <v>FLANELÓGRAFO EM MONTANTE DE MADEIRA</v>
          </cell>
          <cell r="D1151" t="str">
            <v>M2</v>
          </cell>
          <cell r="E1151">
            <v>129.47999999999999</v>
          </cell>
          <cell r="F1151">
            <v>168.32</v>
          </cell>
        </row>
        <row r="1152">
          <cell r="B1152" t="str">
            <v>C1791</v>
          </cell>
          <cell r="C1152" t="str">
            <v>MESA EM ALVENARIA, TAMPO CONCRETO PRÉ-MOLDADO, ACABADA</v>
          </cell>
          <cell r="D1152" t="str">
            <v>M2</v>
          </cell>
          <cell r="E1152">
            <v>119.42</v>
          </cell>
          <cell r="F1152">
            <v>155.25</v>
          </cell>
        </row>
        <row r="1153">
          <cell r="B1153" t="str">
            <v>C1836</v>
          </cell>
          <cell r="C1153" t="str">
            <v>PAINEL ESTRUTURADO AÇO INOX, ESCOVADO CHAPA 20</v>
          </cell>
          <cell r="D1153" t="str">
            <v>M2</v>
          </cell>
          <cell r="E1153">
            <v>301.95999999999998</v>
          </cell>
          <cell r="F1153">
            <v>392.55</v>
          </cell>
        </row>
        <row r="1154">
          <cell r="B1154" t="str">
            <v>C1837</v>
          </cell>
          <cell r="C1154" t="str">
            <v>PAINEL INFORMATIVO DUPLO C/PORTA DE CORRER EM VIDRO</v>
          </cell>
          <cell r="D1154" t="str">
            <v>M2</v>
          </cell>
          <cell r="E1154">
            <v>357.93</v>
          </cell>
          <cell r="F1154">
            <v>465.31</v>
          </cell>
        </row>
        <row r="1155">
          <cell r="B1155" t="str">
            <v>C1897</v>
          </cell>
          <cell r="C1155" t="str">
            <v>PEÇA DE MADEIRA BOLEADA NAS QUINAS FIXADAS EM PAREDES</v>
          </cell>
          <cell r="D1155" t="str">
            <v>M</v>
          </cell>
          <cell r="E1155">
            <v>15.18</v>
          </cell>
          <cell r="F1155">
            <v>19.73</v>
          </cell>
        </row>
        <row r="1156">
          <cell r="B1156" t="str">
            <v>C0032</v>
          </cell>
          <cell r="C1156" t="str">
            <v>PORTA EM PVC P/DIVISÓRIA (0,80X2,10)M COMPLETA - FORNECIMENTO E MONTAGEM</v>
          </cell>
          <cell r="D1156" t="str">
            <v>UN</v>
          </cell>
          <cell r="E1156">
            <v>140.47999999999999</v>
          </cell>
          <cell r="F1156">
            <v>182.62</v>
          </cell>
        </row>
        <row r="1157">
          <cell r="B1157" t="str">
            <v>C2910</v>
          </cell>
          <cell r="C1157" t="str">
            <v>PRATELEIRA DE MADEIRA DE LEI PLAINADA</v>
          </cell>
          <cell r="D1157" t="str">
            <v>M2</v>
          </cell>
          <cell r="E1157">
            <v>47.67</v>
          </cell>
          <cell r="F1157">
            <v>61.97</v>
          </cell>
        </row>
        <row r="1158">
          <cell r="B1158" t="str">
            <v>C2023</v>
          </cell>
          <cell r="C1158" t="str">
            <v>PRATELEIRA DE MÁRMORE NATURAL POLIDA DE 1 FACE</v>
          </cell>
          <cell r="D1158" t="str">
            <v>M2</v>
          </cell>
          <cell r="E1158">
            <v>122.92</v>
          </cell>
          <cell r="F1158">
            <v>159.80000000000001</v>
          </cell>
        </row>
        <row r="1159">
          <cell r="B1159" t="str">
            <v>C2024</v>
          </cell>
          <cell r="C1159" t="str">
            <v>PRATELEIRA DE MÁRMORE NATURAL POLIDA DE 2 FACES</v>
          </cell>
          <cell r="D1159" t="str">
            <v>M2</v>
          </cell>
          <cell r="E1159">
            <v>135.66999999999999</v>
          </cell>
          <cell r="F1159">
            <v>176.37</v>
          </cell>
        </row>
        <row r="1160">
          <cell r="B1160" t="str">
            <v>C2021</v>
          </cell>
          <cell r="C1160" t="str">
            <v>PRATELEIRA DE MARMORITE NATURAL POLIDA DE 1 FACE</v>
          </cell>
          <cell r="D1160" t="str">
            <v>M2</v>
          </cell>
          <cell r="E1160">
            <v>62.19</v>
          </cell>
          <cell r="F1160">
            <v>80.849999999999994</v>
          </cell>
        </row>
        <row r="1161">
          <cell r="B1161" t="str">
            <v>C2022</v>
          </cell>
          <cell r="C1161" t="str">
            <v>PRATELEIRA DE MARMORITE NATURAL POLIDA DE 2 FACES</v>
          </cell>
          <cell r="D1161" t="str">
            <v>M2</v>
          </cell>
          <cell r="E1161">
            <v>94.61</v>
          </cell>
          <cell r="F1161">
            <v>122.99</v>
          </cell>
        </row>
        <row r="1162">
          <cell r="B1162" t="str">
            <v>C3674</v>
          </cell>
          <cell r="C1162" t="str">
            <v>SUPORTE EM BARRA CHATA DE FERRO ENGASTADO NA PAREDE P/BANCADAS E/OU PRATELEIRAS</v>
          </cell>
          <cell r="D1162" t="str">
            <v>UN</v>
          </cell>
          <cell r="E1162">
            <v>5.32</v>
          </cell>
          <cell r="F1162">
            <v>6.92</v>
          </cell>
        </row>
        <row r="1163">
          <cell r="C1163" t="str">
            <v>ESQUADRIAS E FERRAGENS</v>
          </cell>
          <cell r="F1163">
            <v>0</v>
          </cell>
        </row>
        <row r="1164">
          <cell r="C1164" t="str">
            <v>ESQUADRIAS DE MADEIRA</v>
          </cell>
          <cell r="F1164">
            <v>0</v>
          </cell>
        </row>
        <row r="1165">
          <cell r="B1165" t="str">
            <v>C0363</v>
          </cell>
          <cell r="C1165" t="str">
            <v>BANDEIROLA EM MADEIRA</v>
          </cell>
          <cell r="D1165" t="str">
            <v>M2</v>
          </cell>
          <cell r="E1165">
            <v>79.510000000000005</v>
          </cell>
          <cell r="F1165">
            <v>103.36</v>
          </cell>
        </row>
        <row r="1166">
          <cell r="B1166" t="str">
            <v>C1284</v>
          </cell>
          <cell r="C1166" t="str">
            <v>ESQUADRIAS DE MADEIRA E VIDRO</v>
          </cell>
          <cell r="D1166" t="str">
            <v>M2</v>
          </cell>
          <cell r="E1166">
            <v>158.88</v>
          </cell>
          <cell r="F1166">
            <v>206.54</v>
          </cell>
        </row>
        <row r="1167">
          <cell r="B1167" t="str">
            <v>C3544</v>
          </cell>
          <cell r="C1167" t="str">
            <v>JANELA TIPO FICHA (1.40X1.10)m - MADEIRA MISTA - COMPLETA - PADRÃO POPULAR</v>
          </cell>
          <cell r="D1167" t="str">
            <v>UN</v>
          </cell>
          <cell r="E1167">
            <v>119.17</v>
          </cell>
          <cell r="F1167">
            <v>154.91999999999999</v>
          </cell>
        </row>
        <row r="1168">
          <cell r="B1168" t="str">
            <v>C1519</v>
          </cell>
          <cell r="C1168" t="str">
            <v>JANELA VENEZIANA MÓVEL (S/ACESSÓRIOS)</v>
          </cell>
          <cell r="D1168" t="str">
            <v>M2</v>
          </cell>
          <cell r="E1168">
            <v>143.44</v>
          </cell>
          <cell r="F1168">
            <v>186.47</v>
          </cell>
        </row>
        <row r="1169">
          <cell r="B1169" t="str">
            <v>C3543</v>
          </cell>
          <cell r="C1169" t="str">
            <v>MUTIRÃO MISTO - JANELA TIPO FICHA (1.40X1.10)m - MADEIRA MISTA - COMPLETA</v>
          </cell>
          <cell r="D1169" t="str">
            <v>UN</v>
          </cell>
          <cell r="E1169">
            <v>91.99</v>
          </cell>
          <cell r="F1169">
            <v>119.59</v>
          </cell>
        </row>
        <row r="1170">
          <cell r="B1170" t="str">
            <v>C3541</v>
          </cell>
          <cell r="C1170" t="str">
            <v>MUTIRÃO MISTO - PORTA TIPO FICHA (0.60X2.10)m - MADEIRA MISTA - COMPLETA</v>
          </cell>
          <cell r="D1170" t="str">
            <v>UN</v>
          </cell>
          <cell r="E1170">
            <v>116.66</v>
          </cell>
          <cell r="F1170">
            <v>151.66</v>
          </cell>
        </row>
        <row r="1171">
          <cell r="B1171" t="str">
            <v>C3537</v>
          </cell>
          <cell r="C1171" t="str">
            <v>MUTIRÃO MISTO - PORTA TIPO FICHA (0.80X2.10)m - ROLADA MADEIRA MISTA - COMPLETA C/FECHADURA</v>
          </cell>
          <cell r="D1171" t="str">
            <v>UN</v>
          </cell>
          <cell r="E1171">
            <v>145.83000000000001</v>
          </cell>
          <cell r="F1171">
            <v>189.58</v>
          </cell>
        </row>
        <row r="1172">
          <cell r="B1172" t="str">
            <v>C3539</v>
          </cell>
          <cell r="C1172" t="str">
            <v>MUTIRÃO MISTO - PORTA TIPO FICHA (0.80X2.10)m - ROLADA MADEIRA MISTA - COMPLETA S/FECHADURA</v>
          </cell>
          <cell r="D1172" t="str">
            <v>UN</v>
          </cell>
          <cell r="E1172">
            <v>120.98</v>
          </cell>
          <cell r="F1172">
            <v>157.27000000000001</v>
          </cell>
        </row>
        <row r="1173">
          <cell r="B1173" t="str">
            <v>C1959</v>
          </cell>
          <cell r="C1173" t="str">
            <v>PORTA COMPENSADO P/ARMÁRIO EMBUTIDO C/BATENTE DE (7X1.5)cm</v>
          </cell>
          <cell r="D1173" t="str">
            <v>M2</v>
          </cell>
          <cell r="E1173">
            <v>62.28</v>
          </cell>
          <cell r="F1173">
            <v>80.959999999999994</v>
          </cell>
        </row>
        <row r="1174">
          <cell r="B1174" t="str">
            <v>C1960</v>
          </cell>
          <cell r="C1174" t="str">
            <v>PORTA COMPENSADO P/ARMÁRIO SOB PIA</v>
          </cell>
          <cell r="D1174" t="str">
            <v>M2</v>
          </cell>
          <cell r="E1174">
            <v>64.48</v>
          </cell>
          <cell r="F1174">
            <v>83.82</v>
          </cell>
        </row>
        <row r="1175">
          <cell r="B1175" t="str">
            <v>C1962</v>
          </cell>
          <cell r="C1175" t="str">
            <v>PORTA COMPLETA, BLINDOR/CHUMBO (0,60X2.1O)m (S/ACESSÓRIOS)</v>
          </cell>
          <cell r="D1175" t="str">
            <v>UN</v>
          </cell>
          <cell r="E1175">
            <v>855.91</v>
          </cell>
          <cell r="F1175">
            <v>1112.68</v>
          </cell>
        </row>
        <row r="1176">
          <cell r="B1176" t="str">
            <v>C1963</v>
          </cell>
          <cell r="C1176" t="str">
            <v>PORTA COMPLETA, BLINDOR/CHUMBO (0,80X2,10)m (S/ACESSÓRIOS)</v>
          </cell>
          <cell r="D1176" t="str">
            <v>UN</v>
          </cell>
          <cell r="E1176">
            <v>975.87</v>
          </cell>
          <cell r="F1176">
            <v>1268.6300000000001</v>
          </cell>
        </row>
        <row r="1177">
          <cell r="B1177" t="str">
            <v>C1961</v>
          </cell>
          <cell r="C1177" t="str">
            <v>PORTA COMPLETA, BLINDOR/CHUMBO (1,20X2,10)m (S/ACESSÓRIOS)</v>
          </cell>
          <cell r="D1177" t="str">
            <v>UN</v>
          </cell>
          <cell r="E1177">
            <v>1250.3</v>
          </cell>
          <cell r="F1177">
            <v>1625.39</v>
          </cell>
        </row>
        <row r="1178">
          <cell r="B1178" t="str">
            <v>C1977</v>
          </cell>
          <cell r="C1178" t="str">
            <v>PORTA EXTERNA DE CEDRO LISA COMPLETA UMA FOLHA (0.80X 2.10)m</v>
          </cell>
          <cell r="D1178" t="str">
            <v>UN</v>
          </cell>
          <cell r="E1178">
            <v>327.73</v>
          </cell>
          <cell r="F1178">
            <v>426.05</v>
          </cell>
        </row>
        <row r="1179">
          <cell r="B1179" t="str">
            <v>C1978</v>
          </cell>
          <cell r="C1179" t="str">
            <v>PORTA EXTERNA DE CEDRO LISA COMPLETA UMA FOLHA (0.90X2.10)m</v>
          </cell>
          <cell r="D1179" t="str">
            <v>UN</v>
          </cell>
          <cell r="E1179">
            <v>367.07</v>
          </cell>
          <cell r="F1179">
            <v>477.19</v>
          </cell>
        </row>
        <row r="1180">
          <cell r="B1180" t="str">
            <v>C1979</v>
          </cell>
          <cell r="C1180" t="str">
            <v>PORTA EXTERNA DE CEDRO LISA COMPLETA UMA FOLHA (1.00X2.10)m</v>
          </cell>
          <cell r="D1180" t="str">
            <v>UN</v>
          </cell>
          <cell r="E1180">
            <v>395.78</v>
          </cell>
          <cell r="F1180">
            <v>514.51</v>
          </cell>
        </row>
        <row r="1181">
          <cell r="B1181" t="str">
            <v>C1985</v>
          </cell>
          <cell r="C1181" t="str">
            <v>PORTA INTERNA DE CEDRO LISA COMPLETA UMA FOLHA (0.60X 2.10)m</v>
          </cell>
          <cell r="D1181" t="str">
            <v>UN</v>
          </cell>
          <cell r="E1181">
            <v>302.70999999999998</v>
          </cell>
          <cell r="F1181">
            <v>393.52</v>
          </cell>
        </row>
        <row r="1182">
          <cell r="B1182" t="str">
            <v>C1986</v>
          </cell>
          <cell r="C1182" t="str">
            <v>PORTA INTERNA DE CEDRO LISA COMPLETA UMA FOLHA (0.70X 2.10)m</v>
          </cell>
          <cell r="D1182" t="str">
            <v>UN</v>
          </cell>
          <cell r="E1182">
            <v>315.47000000000003</v>
          </cell>
          <cell r="F1182">
            <v>410.11</v>
          </cell>
        </row>
        <row r="1183">
          <cell r="B1183" t="str">
            <v>C1987</v>
          </cell>
          <cell r="C1183" t="str">
            <v>PORTA INTERNA DE CEDRO LISA COMPLETA UMA FOLHA (0.80X 2.10)m</v>
          </cell>
          <cell r="D1183" t="str">
            <v>UN</v>
          </cell>
          <cell r="E1183">
            <v>331.42</v>
          </cell>
          <cell r="F1183">
            <v>430.85</v>
          </cell>
        </row>
        <row r="1184">
          <cell r="B1184" t="str">
            <v>C1988</v>
          </cell>
          <cell r="C1184" t="str">
            <v>PORTA INTERNA DE CEDRO LISA COMPLETA UMA FOLHA (0.90X 2.10)m</v>
          </cell>
          <cell r="D1184" t="str">
            <v>UN</v>
          </cell>
          <cell r="E1184">
            <v>370.76</v>
          </cell>
          <cell r="F1184">
            <v>481.99</v>
          </cell>
        </row>
        <row r="1185">
          <cell r="B1185" t="str">
            <v>C1989</v>
          </cell>
          <cell r="C1185" t="str">
            <v>PORTA INTERNA DE CEDRO LISA COMPLETA UMA FOLHA (1.00X 2.10)m</v>
          </cell>
          <cell r="D1185" t="str">
            <v>UN</v>
          </cell>
          <cell r="E1185">
            <v>399.47</v>
          </cell>
          <cell r="F1185">
            <v>519.30999999999995</v>
          </cell>
        </row>
        <row r="1186">
          <cell r="B1186" t="str">
            <v>C1974</v>
          </cell>
          <cell r="C1186" t="str">
            <v>PORTA EXTERNA DE CEDRO LISA COMPLETA DUAS FOLHAS (1.60X2.10)m</v>
          </cell>
          <cell r="D1186" t="str">
            <v>UN</v>
          </cell>
          <cell r="E1186">
            <v>552.75</v>
          </cell>
          <cell r="F1186">
            <v>718.58</v>
          </cell>
        </row>
        <row r="1187">
          <cell r="B1187" t="str">
            <v>C1975</v>
          </cell>
          <cell r="C1187" t="str">
            <v>PORTA EXTERNA DE CEDRO LISA COMPLETA DUAS FOLHAS (1.80X2.10)m</v>
          </cell>
          <cell r="D1187" t="str">
            <v>UN</v>
          </cell>
          <cell r="E1187">
            <v>631.42999999999995</v>
          </cell>
          <cell r="F1187">
            <v>820.86</v>
          </cell>
        </row>
        <row r="1188">
          <cell r="B1188" t="str">
            <v>C1976</v>
          </cell>
          <cell r="C1188" t="str">
            <v>PORTA EXTERNA DE CEDRO LISA COMPLETA DUAS FOLHAS (2.00X2.10)m</v>
          </cell>
          <cell r="D1188" t="str">
            <v>UN</v>
          </cell>
          <cell r="E1188">
            <v>688.85</v>
          </cell>
          <cell r="F1188">
            <v>895.51</v>
          </cell>
        </row>
        <row r="1189">
          <cell r="B1189" t="str">
            <v>C1980</v>
          </cell>
          <cell r="C1189" t="str">
            <v>PORTA INTERNA DE CEDRO LISA COMPLETA DUAS FOLHAS (1.20X 2.10)m</v>
          </cell>
          <cell r="D1189" t="str">
            <v>UN</v>
          </cell>
          <cell r="E1189">
            <v>501.03</v>
          </cell>
          <cell r="F1189">
            <v>651.34</v>
          </cell>
        </row>
        <row r="1190">
          <cell r="B1190" t="str">
            <v>C1981</v>
          </cell>
          <cell r="C1190" t="str">
            <v>PORTA INTERNA DE CEDRO LISA COMPLETA DUAS FOLHAS (1.40X 2.10)m</v>
          </cell>
          <cell r="D1190" t="str">
            <v>UN</v>
          </cell>
          <cell r="E1190">
            <v>526.54999999999995</v>
          </cell>
          <cell r="F1190">
            <v>684.52</v>
          </cell>
        </row>
        <row r="1191">
          <cell r="B1191" t="str">
            <v>C1982</v>
          </cell>
          <cell r="C1191" t="str">
            <v>PORTA INTERNA DE CEDRO LISA COMPLETA DUAS FOLHAS (1.60X 2.10)m</v>
          </cell>
          <cell r="D1191" t="str">
            <v>UN</v>
          </cell>
          <cell r="E1191">
            <v>558.45000000000005</v>
          </cell>
          <cell r="F1191">
            <v>725.99</v>
          </cell>
        </row>
        <row r="1192">
          <cell r="B1192" t="str">
            <v>C1983</v>
          </cell>
          <cell r="C1192" t="str">
            <v>PORTA INTERNA DE CEDRO LISA COMPLETA DUAS FOLHAS (1.80X 2.10)m</v>
          </cell>
          <cell r="D1192" t="str">
            <v>UN</v>
          </cell>
          <cell r="E1192">
            <v>637.13</v>
          </cell>
          <cell r="F1192">
            <v>828.27</v>
          </cell>
        </row>
        <row r="1193">
          <cell r="B1193" t="str">
            <v>C1984</v>
          </cell>
          <cell r="C1193" t="str">
            <v>PORTA INTERNA DE CEDRO LISA COMPLETA DUAS FOLHAS (2.00X 2.10)m</v>
          </cell>
          <cell r="D1193" t="str">
            <v>UN</v>
          </cell>
          <cell r="E1193">
            <v>694.55</v>
          </cell>
          <cell r="F1193">
            <v>902.92</v>
          </cell>
        </row>
        <row r="1194">
          <cell r="B1194" t="str">
            <v>C1992</v>
          </cell>
          <cell r="C1194" t="str">
            <v>PORTA TIPO EUCATEX (S/ACESSÓRIOS)</v>
          </cell>
          <cell r="D1194" t="str">
            <v>UN</v>
          </cell>
          <cell r="E1194">
            <v>129.35</v>
          </cell>
          <cell r="F1194">
            <v>168.16</v>
          </cell>
        </row>
        <row r="1195">
          <cell r="B1195" t="str">
            <v>C3405</v>
          </cell>
          <cell r="C1195" t="str">
            <v>PORTA TIPO FICHA EXTERNA-PADRÃO FUNASA (0,55X1,90m)</v>
          </cell>
          <cell r="D1195" t="str">
            <v>UN</v>
          </cell>
          <cell r="E1195">
            <v>149.72</v>
          </cell>
          <cell r="F1195">
            <v>194.64</v>
          </cell>
        </row>
        <row r="1196">
          <cell r="B1196" t="str">
            <v>C3542</v>
          </cell>
          <cell r="C1196" t="str">
            <v>PORTA TIPO FICHA (0.60X2.10)m - MADEIRA MISTA - COMPLETA - PADRÃO POPULAR</v>
          </cell>
          <cell r="D1196" t="str">
            <v>UN</v>
          </cell>
          <cell r="E1196">
            <v>143.85</v>
          </cell>
          <cell r="F1196">
            <v>187.01</v>
          </cell>
        </row>
        <row r="1197">
          <cell r="B1197" t="str">
            <v>C3538</v>
          </cell>
          <cell r="C1197" t="str">
            <v>PORTA TIPO FICHA (0.80X2.10)m - ROLADA MADEIRA MISTA - COMPLETA C/FECHADURA - PADRÃO POPULAR</v>
          </cell>
          <cell r="D1197" t="str">
            <v>UN</v>
          </cell>
          <cell r="E1197">
            <v>173.18</v>
          </cell>
          <cell r="F1197">
            <v>225.13</v>
          </cell>
        </row>
        <row r="1198">
          <cell r="B1198" t="str">
            <v>C3540</v>
          </cell>
          <cell r="C1198" t="str">
            <v>PORTA TIPO FICHA (0.80X2.10)m - ROLADA MADEIRA MISTA - COMPLETA S/FECHADURA - PADRÃO POPULAR</v>
          </cell>
          <cell r="D1198" t="str">
            <v>UN</v>
          </cell>
          <cell r="E1198">
            <v>148.16</v>
          </cell>
          <cell r="F1198">
            <v>192.61</v>
          </cell>
        </row>
        <row r="1199">
          <cell r="B1199" t="str">
            <v>C1993</v>
          </cell>
          <cell r="C1199" t="str">
            <v>PORTA TIPO FICHA EMBUTIDA (S/ACESSÓRIOS)</v>
          </cell>
          <cell r="D1199" t="str">
            <v>M2</v>
          </cell>
          <cell r="E1199">
            <v>148.31</v>
          </cell>
          <cell r="F1199">
            <v>192.8</v>
          </cell>
        </row>
        <row r="1200">
          <cell r="B1200" t="str">
            <v>C1994</v>
          </cell>
          <cell r="C1200" t="str">
            <v>PORTA TIPO PARANÁ (S/ACESSÓRIOS)</v>
          </cell>
          <cell r="D1200" t="str">
            <v>M2</v>
          </cell>
          <cell r="E1200">
            <v>40.78</v>
          </cell>
          <cell r="F1200">
            <v>53.01</v>
          </cell>
        </row>
        <row r="1201">
          <cell r="B1201" t="str">
            <v>C4423</v>
          </cell>
          <cell r="C1201" t="str">
            <v>PORTA TIPO PARANÁ (0,60 x 2,10 m), C/ FERRAGENS</v>
          </cell>
          <cell r="D1201" t="str">
            <v>UN</v>
          </cell>
          <cell r="E1201">
            <v>104.04</v>
          </cell>
          <cell r="F1201">
            <v>135.25</v>
          </cell>
        </row>
        <row r="1202">
          <cell r="B1202" t="str">
            <v>C4424</v>
          </cell>
          <cell r="C1202" t="str">
            <v>PORTA TIPO PARANÁ (0,60 x 2,10 m), COMPLETA</v>
          </cell>
          <cell r="D1202" t="str">
            <v>UN</v>
          </cell>
          <cell r="E1202">
            <v>312.48</v>
          </cell>
          <cell r="F1202">
            <v>406.22</v>
          </cell>
        </row>
        <row r="1203">
          <cell r="B1203" t="str">
            <v>C4425</v>
          </cell>
          <cell r="C1203" t="str">
            <v>PORTA TIPO PARANÁ (0,70 x 2,10 m), C/ FERRAGENS</v>
          </cell>
          <cell r="D1203" t="str">
            <v>UN</v>
          </cell>
          <cell r="E1203">
            <v>104.84</v>
          </cell>
          <cell r="F1203">
            <v>136.29</v>
          </cell>
        </row>
        <row r="1204">
          <cell r="B1204" t="str">
            <v>C4426</v>
          </cell>
          <cell r="C1204" t="str">
            <v>PORTA TIPO PARANÁ (0,70 x 2,10 m), COMPLETA</v>
          </cell>
          <cell r="D1204" t="str">
            <v>UN</v>
          </cell>
          <cell r="E1204">
            <v>313.27999999999997</v>
          </cell>
          <cell r="F1204">
            <v>407.26</v>
          </cell>
        </row>
        <row r="1205">
          <cell r="B1205" t="str">
            <v>C4427</v>
          </cell>
          <cell r="C1205" t="str">
            <v>PORTA TIPO PARANÁ (0,80 x 2,10 m), C/ FERRAGENS</v>
          </cell>
          <cell r="D1205" t="str">
            <v>UN</v>
          </cell>
          <cell r="E1205">
            <v>111.99</v>
          </cell>
          <cell r="F1205">
            <v>145.59</v>
          </cell>
        </row>
        <row r="1206">
          <cell r="B1206" t="str">
            <v>C4428</v>
          </cell>
          <cell r="C1206" t="str">
            <v>PORTA TIPO PARANÁ (0,80 x 2,10 m), COMPLETA</v>
          </cell>
          <cell r="D1206" t="str">
            <v>UN</v>
          </cell>
          <cell r="E1206">
            <v>320.43</v>
          </cell>
          <cell r="F1206">
            <v>416.56</v>
          </cell>
        </row>
        <row r="1207">
          <cell r="B1207" t="str">
            <v>C4396</v>
          </cell>
          <cell r="C1207" t="str">
            <v>PORTA TIPO VENEZIANA 0,60x1.80 (FORNECIMENTO E MONTAGEM)</v>
          </cell>
          <cell r="D1207" t="str">
            <v>UN</v>
          </cell>
          <cell r="E1207">
            <v>533.19000000000005</v>
          </cell>
          <cell r="F1207">
            <v>693.15</v>
          </cell>
        </row>
        <row r="1208">
          <cell r="B1208" t="str">
            <v>C1998</v>
          </cell>
          <cell r="C1208" t="str">
            <v>PORTADA EM MADEIRA TRELIÇADA COMPLETA, INCLUSIVE FERRAGENS</v>
          </cell>
          <cell r="D1208" t="str">
            <v>M2</v>
          </cell>
          <cell r="E1208">
            <v>195.17</v>
          </cell>
          <cell r="F1208">
            <v>253.72</v>
          </cell>
        </row>
        <row r="1209">
          <cell r="C1209" t="str">
            <v>ESQUADRIAS METÁLICAS</v>
          </cell>
          <cell r="F1209">
            <v>0</v>
          </cell>
        </row>
        <row r="1210">
          <cell r="B1210" t="str">
            <v>C0807</v>
          </cell>
          <cell r="C1210" t="str">
            <v>COFRE-TRANCA PARA GRADES DE FERRO SEGURANÇA MÁXIMA</v>
          </cell>
          <cell r="D1210" t="str">
            <v>UN</v>
          </cell>
          <cell r="E1210">
            <v>2384.88</v>
          </cell>
          <cell r="F1210">
            <v>3100.34</v>
          </cell>
        </row>
        <row r="1211">
          <cell r="B1211" t="str">
            <v>C4560</v>
          </cell>
          <cell r="C1211" t="str">
            <v>GRADE DE ALUMÍNIO DE PROTEÇÃO</v>
          </cell>
          <cell r="D1211" t="str">
            <v>M2</v>
          </cell>
          <cell r="E1211">
            <v>122.19</v>
          </cell>
          <cell r="F1211">
            <v>158.85</v>
          </cell>
        </row>
        <row r="1212">
          <cell r="B1212" t="str">
            <v>C1426</v>
          </cell>
          <cell r="C1212" t="str">
            <v>GRADE DE FERRO DE PROTEÇÃO</v>
          </cell>
          <cell r="D1212" t="str">
            <v>M2</v>
          </cell>
          <cell r="E1212">
            <v>113.56</v>
          </cell>
          <cell r="F1212">
            <v>147.63</v>
          </cell>
        </row>
        <row r="1213">
          <cell r="B1213" t="str">
            <v>C3681</v>
          </cell>
          <cell r="C1213" t="str">
            <v>GRADE DE FERRO TUBULAR C/MOLDURA EM BARRA CHATA DE FERRO</v>
          </cell>
          <cell r="D1213" t="str">
            <v>M2</v>
          </cell>
          <cell r="E1213">
            <v>209.82</v>
          </cell>
          <cell r="F1213">
            <v>272.77</v>
          </cell>
        </row>
        <row r="1214">
          <cell r="B1214" t="str">
            <v>C3248</v>
          </cell>
          <cell r="C1214" t="str">
            <v>GRADE DE FERRO P/CELAS EM SEGURANÇA MÁXIMA</v>
          </cell>
          <cell r="D1214" t="str">
            <v>M2</v>
          </cell>
          <cell r="E1214">
            <v>158.25</v>
          </cell>
          <cell r="F1214">
            <v>205.73</v>
          </cell>
        </row>
        <row r="1215">
          <cell r="B1215" t="str">
            <v>C1437</v>
          </cell>
          <cell r="C1215" t="str">
            <v>GRELHA DE FERRO P/CANALETAS</v>
          </cell>
          <cell r="D1215" t="str">
            <v>M2</v>
          </cell>
          <cell r="E1215">
            <v>133.44999999999999</v>
          </cell>
          <cell r="F1215">
            <v>173.49</v>
          </cell>
        </row>
        <row r="1216">
          <cell r="B1216" t="str">
            <v>C1516</v>
          </cell>
          <cell r="C1216" t="str">
            <v>JANELA DE ALUMÍNIO, TIPO VENEZIANA</v>
          </cell>
          <cell r="D1216" t="str">
            <v>M2</v>
          </cell>
          <cell r="E1216">
            <v>300.47000000000003</v>
          </cell>
          <cell r="F1216">
            <v>390.61</v>
          </cell>
        </row>
        <row r="1217">
          <cell r="B1217" t="str">
            <v>C1517</v>
          </cell>
          <cell r="C1217" t="str">
            <v>JANELA DE FERRO TIPO CAIXILHO BASCULANTE OU FIXO</v>
          </cell>
          <cell r="D1217" t="str">
            <v>M2</v>
          </cell>
          <cell r="E1217">
            <v>189.28</v>
          </cell>
          <cell r="F1217">
            <v>246.06</v>
          </cell>
        </row>
        <row r="1218">
          <cell r="B1218" t="str">
            <v>C1518</v>
          </cell>
          <cell r="C1218" t="str">
            <v>JANELA DE FERRO TIPO CAIXILHO DE CORRER OU MAXIMAR</v>
          </cell>
          <cell r="D1218" t="str">
            <v>M2</v>
          </cell>
          <cell r="E1218">
            <v>205.01</v>
          </cell>
          <cell r="F1218">
            <v>266.51</v>
          </cell>
        </row>
        <row r="1219">
          <cell r="B1219" t="str">
            <v>C4515</v>
          </cell>
          <cell r="C1219" t="str">
            <v>JANELA EM ALUMÍNIO ANODIZADO NATURAL/FOSCO, DE CORRER, COM BANDEIROLA E/OU PEITORIL, SEM VIDRO - FORNECIMENTO E MONTAGEM</v>
          </cell>
          <cell r="D1219" t="str">
            <v>M2</v>
          </cell>
          <cell r="E1219">
            <v>221.52</v>
          </cell>
          <cell r="F1219">
            <v>287.98</v>
          </cell>
        </row>
        <row r="1220">
          <cell r="B1220" t="str">
            <v>C4513</v>
          </cell>
          <cell r="C1220" t="str">
            <v>JANELA EM ALUMÍNIO ANODIZADO NATURAL/FOSCO, DE CORRER, SEM BANDEIROLA E/OU PEITORIL, SEM VIDRO - FORNECIMENTO E MONTAGEM</v>
          </cell>
          <cell r="D1220" t="str">
            <v>M2</v>
          </cell>
          <cell r="E1220">
            <v>191.84</v>
          </cell>
          <cell r="F1220">
            <v>249.39</v>
          </cell>
        </row>
        <row r="1221">
          <cell r="B1221" t="str">
            <v>C4519</v>
          </cell>
          <cell r="C1221" t="str">
            <v>JANELA EM ALUMÍNIO ANODIZADO PRETO, DE CORRER, SEM BANDEIROLA E/OU PEITORIL, SEM VIDRO - FORNECIMENTO E MONTAGEM</v>
          </cell>
          <cell r="D1221" t="str">
            <v>M2</v>
          </cell>
          <cell r="E1221">
            <v>210.92</v>
          </cell>
          <cell r="F1221">
            <v>274.2</v>
          </cell>
        </row>
        <row r="1222">
          <cell r="B1222" t="str">
            <v>C4521</v>
          </cell>
          <cell r="C1222" t="str">
            <v>JANELA EM ALUMÍNIO ANODIZADO PRETO, DE CORRER, COM BANDEIROLA E/OU PEITORIL, SEM VIDRO - FORNECIMENTO E MONTAGEM</v>
          </cell>
          <cell r="D1222" t="str">
            <v>M2</v>
          </cell>
          <cell r="E1222">
            <v>243.78</v>
          </cell>
          <cell r="F1222">
            <v>316.91000000000003</v>
          </cell>
        </row>
        <row r="1223">
          <cell r="B1223" t="str">
            <v>C1958</v>
          </cell>
          <cell r="C1223" t="str">
            <v>PORTA DE FERRO COMPACTA EM CHAPA, INCLUS. BATENTES E FERRAGENS</v>
          </cell>
          <cell r="D1223" t="str">
            <v>M2</v>
          </cell>
          <cell r="E1223">
            <v>153.76</v>
          </cell>
          <cell r="F1223">
            <v>199.89</v>
          </cell>
        </row>
        <row r="1224">
          <cell r="B1224" t="str">
            <v>C1966</v>
          </cell>
          <cell r="C1224" t="str">
            <v>PORTA CORTA-FOGO UMA FOLHA (0,80X2,10)m OU (0,90x2,10)m</v>
          </cell>
          <cell r="D1224" t="str">
            <v>UN</v>
          </cell>
          <cell r="E1224">
            <v>362.03</v>
          </cell>
          <cell r="F1224">
            <v>470.64</v>
          </cell>
        </row>
        <row r="1225">
          <cell r="B1225" t="str">
            <v>C1964</v>
          </cell>
          <cell r="C1225" t="str">
            <v>PORTA CORTA-FOGO DUAS FOLHAS LARG.=1,20 A 2,20m E ALT.=2,10 A 2,40 m</v>
          </cell>
          <cell r="D1225" t="str">
            <v>UN</v>
          </cell>
          <cell r="E1225">
            <v>1062.28</v>
          </cell>
          <cell r="F1225">
            <v>1380.96</v>
          </cell>
        </row>
        <row r="1226">
          <cell r="B1226" t="str">
            <v>C1965</v>
          </cell>
          <cell r="C1226" t="str">
            <v>PORTA CORTA-FOGO INDUSTRIAL DE CORRER</v>
          </cell>
          <cell r="D1226" t="str">
            <v>M2</v>
          </cell>
          <cell r="E1226">
            <v>1028.03</v>
          </cell>
          <cell r="F1226">
            <v>1336.44</v>
          </cell>
        </row>
        <row r="1227">
          <cell r="B1227" t="str">
            <v>C1969</v>
          </cell>
          <cell r="C1227" t="str">
            <v>PORTA DE AÇO EM CHAPA ONDULADA OU GRADES DE ENROLAR</v>
          </cell>
          <cell r="D1227" t="str">
            <v>M2</v>
          </cell>
          <cell r="E1227">
            <v>144.78</v>
          </cell>
          <cell r="F1227">
            <v>188.21</v>
          </cell>
        </row>
        <row r="1228">
          <cell r="B1228" t="str">
            <v>C1967</v>
          </cell>
          <cell r="C1228" t="str">
            <v>PORTA DE ALUMÍNIO ANODIZADO COMPACTA</v>
          </cell>
          <cell r="D1228" t="str">
            <v>M2</v>
          </cell>
          <cell r="E1228">
            <v>272.35000000000002</v>
          </cell>
          <cell r="F1228">
            <v>354.06</v>
          </cell>
        </row>
        <row r="1229">
          <cell r="B1229" t="str">
            <v>C1968</v>
          </cell>
          <cell r="C1229" t="str">
            <v>PORTA DE ALUMÍNIO C/VIDRO CRISTAL TEMPERADO</v>
          </cell>
          <cell r="D1229" t="str">
            <v>M2</v>
          </cell>
          <cell r="E1229">
            <v>197.27</v>
          </cell>
          <cell r="F1229">
            <v>256.45</v>
          </cell>
        </row>
        <row r="1230">
          <cell r="B1230" t="str">
            <v>C1973</v>
          </cell>
          <cell r="C1230" t="str">
            <v>PORTA DE ALUMÍNIO E ACRÍLICO</v>
          </cell>
          <cell r="D1230" t="str">
            <v>M2</v>
          </cell>
          <cell r="E1230">
            <v>240.09</v>
          </cell>
          <cell r="F1230">
            <v>312.12</v>
          </cell>
        </row>
        <row r="1231">
          <cell r="B1231" t="str">
            <v>C1970</v>
          </cell>
          <cell r="C1231" t="str">
            <v>PORTA DE FERRO EM CHAPA</v>
          </cell>
          <cell r="D1231" t="str">
            <v>M2</v>
          </cell>
          <cell r="E1231">
            <v>107.57</v>
          </cell>
          <cell r="F1231">
            <v>139.84</v>
          </cell>
        </row>
        <row r="1232">
          <cell r="B1232" t="str">
            <v>C4518</v>
          </cell>
          <cell r="C1232" t="str">
            <v>PORTA EM ALUMÍNIO ANODIZADO NATURAL/FOSCO, DE ABRIR, COM BANDEIROLA E/OU PEITORIL, SEM VIDRO - FORNECIMENTO E MONTAGEM</v>
          </cell>
          <cell r="D1232" t="str">
            <v>M2</v>
          </cell>
          <cell r="E1232">
            <v>269.20999999999998</v>
          </cell>
          <cell r="F1232">
            <v>349.97</v>
          </cell>
        </row>
        <row r="1233">
          <cell r="B1233" t="str">
            <v>C4517</v>
          </cell>
          <cell r="C1233" t="str">
            <v>PORTA EM ALUMÍNIO ANODIZADO NATURAL/FOSCO, DE ABRIR, SEM BANDEIROLA E/OU PEITORIL, SEM VIDRO - FORNECIMENTO E MONTAGEM</v>
          </cell>
          <cell r="D1233" t="str">
            <v>M2</v>
          </cell>
          <cell r="E1233">
            <v>252.26</v>
          </cell>
          <cell r="F1233">
            <v>327.94</v>
          </cell>
        </row>
        <row r="1234">
          <cell r="B1234" t="str">
            <v>C4516</v>
          </cell>
          <cell r="C1234" t="str">
            <v>PORTA EM ALUMÍNIO ANODIZADO NATURAL/FOSCO, DE CORRER, COM BANDEIROLA E/OU PEITORIL, SEM VIDRO - FORNECIMENTO E MONTAGEM</v>
          </cell>
          <cell r="D1234" t="str">
            <v>M2</v>
          </cell>
          <cell r="E1234">
            <v>236.36</v>
          </cell>
          <cell r="F1234">
            <v>307.27</v>
          </cell>
        </row>
        <row r="1235">
          <cell r="B1235" t="str">
            <v>C4514</v>
          </cell>
          <cell r="C1235" t="str">
            <v>PORTA EM ALUMÍNIO ANODIZADO NATURAL/FOSCO, DE CORRER, SEM BANDEIROLA E/OU PEITORIL, SEM VIDRO - FORNECIMENTO E MONTAGEM</v>
          </cell>
          <cell r="D1235" t="str">
            <v>M2</v>
          </cell>
          <cell r="E1235">
            <v>204.56</v>
          </cell>
          <cell r="F1235">
            <v>265.93</v>
          </cell>
        </row>
        <row r="1236">
          <cell r="B1236" t="str">
            <v>C4524</v>
          </cell>
          <cell r="C1236" t="str">
            <v>PORTA EM ALUMÍNIO ANODIZADO PRETO, DE ABRIR, COM BANDEIROLA E/OU PEITORIL, SEM VIDRO - FORNECIMENTO E MONTAGEM</v>
          </cell>
          <cell r="D1236" t="str">
            <v>M2</v>
          </cell>
          <cell r="E1236">
            <v>295.70999999999998</v>
          </cell>
          <cell r="F1236">
            <v>384.42</v>
          </cell>
        </row>
        <row r="1237">
          <cell r="B1237" t="str">
            <v>C4523</v>
          </cell>
          <cell r="C1237" t="str">
            <v>PORTA EM ALUMÍNIO ANODIZADO PRETO, DE ABRIR, SEM BANDEIROLA E/OU PEITORIL, SEM VIDRO - FORNECIMENTO E MONTAGEM</v>
          </cell>
          <cell r="D1237" t="str">
            <v>M2</v>
          </cell>
          <cell r="E1237">
            <v>276.63</v>
          </cell>
          <cell r="F1237">
            <v>359.62</v>
          </cell>
        </row>
        <row r="1238">
          <cell r="B1238" t="str">
            <v>C4522</v>
          </cell>
          <cell r="C1238" t="str">
            <v>PORTA EM ALUMÍNIO ANODIZADO PRETO, DE CORRER, COM BANDEIROLA E/OU PEITORIL, SEM VIDRO - FORNECIMENTO E MONTAGEM</v>
          </cell>
          <cell r="D1238" t="str">
            <v>M2</v>
          </cell>
          <cell r="E1238">
            <v>259.68</v>
          </cell>
          <cell r="F1238">
            <v>337.58</v>
          </cell>
        </row>
        <row r="1239">
          <cell r="B1239" t="str">
            <v>C4520</v>
          </cell>
          <cell r="C1239" t="str">
            <v>PORTA EM ALUMÍNIO ANODIZADO PRETO, DE CORRER, SEM BANDEIROLA E/OU PEITORIL, SEM VIDRO - FORNECIMENTO E MONTAGEM</v>
          </cell>
          <cell r="D1239" t="str">
            <v>M2</v>
          </cell>
          <cell r="E1239">
            <v>224.7</v>
          </cell>
          <cell r="F1239">
            <v>292.11</v>
          </cell>
        </row>
        <row r="1240">
          <cell r="B1240" t="str">
            <v>C3737</v>
          </cell>
          <cell r="C1240" t="str">
            <v>PORTA FRIGORÍFICA TERMO-ISOLANTE DE ACIONAMENTO MANUAL C/AQUECIMENTO. 2100X1000X150MM -( FORNECIMENTO</v>
          </cell>
          <cell r="D1240" t="str">
            <v>UN</v>
          </cell>
          <cell r="E1240">
            <v>2364.89</v>
          </cell>
          <cell r="F1240">
            <v>3074.36</v>
          </cell>
        </row>
        <row r="1241">
          <cell r="B1241" t="str">
            <v>C1991</v>
          </cell>
          <cell r="C1241" t="str">
            <v>PORTA SASAZAKI-VENEZIANA, INCLUSIVE BATENTES E FERRAGENS</v>
          </cell>
          <cell r="D1241" t="str">
            <v>M2</v>
          </cell>
          <cell r="E1241">
            <v>150.78</v>
          </cell>
          <cell r="F1241">
            <v>196.01</v>
          </cell>
        </row>
        <row r="1242">
          <cell r="B1242" t="str">
            <v>C3733</v>
          </cell>
          <cell r="C1242" t="str">
            <v>PORTÃO DE ALUMÍNIO ANODIZADO NATURAL, FECHAMENTO TOTAL C/ LAMBRI BOLA E CORREDIÇO (FORNECIMENTO E MONTAGEM)</v>
          </cell>
          <cell r="D1242" t="str">
            <v>M2</v>
          </cell>
          <cell r="E1242">
            <v>328.57</v>
          </cell>
          <cell r="F1242">
            <v>427.14</v>
          </cell>
        </row>
        <row r="1243">
          <cell r="B1243" t="str">
            <v>C4397</v>
          </cell>
          <cell r="C1243" t="str">
            <v>PORTÃO DE ALUMÍNIO EM TUBOS DE 20 mm (FORNECIMENTO E MONTAGEM)</v>
          </cell>
          <cell r="D1243" t="str">
            <v>M2</v>
          </cell>
          <cell r="E1243">
            <v>319.56</v>
          </cell>
          <cell r="F1243">
            <v>415.43</v>
          </cell>
        </row>
        <row r="1244">
          <cell r="B1244" t="str">
            <v>C1999</v>
          </cell>
          <cell r="C1244" t="str">
            <v>PORTÃO DE FERRO EM BARRA CHATA TIPO TIJOLINHO</v>
          </cell>
          <cell r="D1244" t="str">
            <v>M2</v>
          </cell>
          <cell r="E1244">
            <v>130.1</v>
          </cell>
          <cell r="F1244">
            <v>169.13</v>
          </cell>
        </row>
        <row r="1245">
          <cell r="B1245" t="str">
            <v>C3659</v>
          </cell>
          <cell r="C1245" t="str">
            <v>PORTÃO DE METALON E BARRA CHATA DE FERRO C/FECHADURA E DOBRADIÇA, INCLUS. PINTURA ESMALTE SINTÉTICO</v>
          </cell>
          <cell r="D1245" t="str">
            <v>M2</v>
          </cell>
          <cell r="E1245">
            <v>256.93</v>
          </cell>
          <cell r="F1245">
            <v>334.01</v>
          </cell>
        </row>
        <row r="1246">
          <cell r="B1246" t="str">
            <v>C2903</v>
          </cell>
          <cell r="C1246" t="str">
            <v>PORTÃO DE TUBO DE AÇO GALVANIZADO DE 2" (1X2)m, INCL. PILARES DE SUSTENTAÇÃO</v>
          </cell>
          <cell r="D1246" t="str">
            <v>UN</v>
          </cell>
          <cell r="E1246">
            <v>569.79999999999995</v>
          </cell>
          <cell r="F1246">
            <v>740.74</v>
          </cell>
        </row>
        <row r="1247">
          <cell r="B1247" t="str">
            <v>C2904</v>
          </cell>
          <cell r="C1247" t="str">
            <v>PORTÃO DE TUBO DE AÇO GALVANIZADO DE 2" (4X2)m, INCL.. PILARES DE SUSTENTAÇÃO</v>
          </cell>
          <cell r="D1247" t="str">
            <v>UN</v>
          </cell>
          <cell r="E1247">
            <v>1822.34</v>
          </cell>
          <cell r="F1247">
            <v>2369.04</v>
          </cell>
        </row>
        <row r="1248">
          <cell r="B1248" t="str">
            <v>C3729</v>
          </cell>
          <cell r="C1248" t="str">
            <v>REMANEJAMENTO DE ESQUADRIAS DE ALUMÍNIO</v>
          </cell>
          <cell r="D1248" t="str">
            <v>M2</v>
          </cell>
          <cell r="E1248">
            <v>24.89</v>
          </cell>
          <cell r="F1248">
            <v>32.36</v>
          </cell>
        </row>
        <row r="1249">
          <cell r="B1249" t="str">
            <v>C2423</v>
          </cell>
          <cell r="C1249" t="str">
            <v>TELA METÁLICA AÇO GALVANIZADO, MALHA (13 X 13)MM2</v>
          </cell>
          <cell r="D1249" t="str">
            <v>M2</v>
          </cell>
          <cell r="E1249">
            <v>39.82</v>
          </cell>
          <cell r="F1249">
            <v>51.77</v>
          </cell>
        </row>
        <row r="1250">
          <cell r="B1250" t="str">
            <v>C3249</v>
          </cell>
          <cell r="C1250" t="str">
            <v>TRANCA EM FERRO PARA CELAS PRISIONAIS</v>
          </cell>
          <cell r="D1250" t="str">
            <v>UN</v>
          </cell>
          <cell r="E1250">
            <v>131.6</v>
          </cell>
          <cell r="F1250">
            <v>171.08</v>
          </cell>
        </row>
        <row r="1251">
          <cell r="B1251" t="str">
            <v>C4400</v>
          </cell>
          <cell r="C1251" t="str">
            <v>TELA DE AÇO ELETROSOLDADA COM FIOS DE 3,4mm C/ 15 cm (INSTALADO)</v>
          </cell>
          <cell r="D1251" t="str">
            <v>KG</v>
          </cell>
          <cell r="E1251">
            <v>4.0999999999999996</v>
          </cell>
          <cell r="F1251">
            <v>5.33</v>
          </cell>
        </row>
        <row r="1252">
          <cell r="B1252" t="str">
            <v>C4401</v>
          </cell>
          <cell r="C1252" t="str">
            <v>TELA DE AÇO ELETROSOLDADA COM FIOS DE 5,0mm C/ 15 cm (INSTALADO)</v>
          </cell>
          <cell r="D1252" t="str">
            <v>KG</v>
          </cell>
          <cell r="E1252">
            <v>3.87</v>
          </cell>
          <cell r="F1252">
            <v>5.03</v>
          </cell>
        </row>
        <row r="1253">
          <cell r="C1253" t="str">
            <v>MOBILIÁRIO</v>
          </cell>
          <cell r="F1253">
            <v>0</v>
          </cell>
        </row>
        <row r="1254">
          <cell r="B1254" t="str">
            <v>C0221</v>
          </cell>
          <cell r="C1254" t="str">
            <v>ARMÁRIO ALTO EM DIVISÓRIA (ABERTO)</v>
          </cell>
          <cell r="D1254" t="str">
            <v>M2</v>
          </cell>
          <cell r="E1254">
            <v>336.57</v>
          </cell>
          <cell r="F1254">
            <v>437.54</v>
          </cell>
        </row>
        <row r="1255">
          <cell r="B1255" t="str">
            <v>C0222</v>
          </cell>
          <cell r="C1255" t="str">
            <v>ARMÁRIO BAIXO EM DIVISÓRIA (FECHADO)</v>
          </cell>
          <cell r="D1255" t="str">
            <v>M2</v>
          </cell>
          <cell r="E1255">
            <v>487.17</v>
          </cell>
          <cell r="F1255">
            <v>633.32000000000005</v>
          </cell>
        </row>
        <row r="1256">
          <cell r="B1256" t="str">
            <v>C0223</v>
          </cell>
          <cell r="C1256" t="str">
            <v>ARMÁRIO DE AÇO P/ UTENSÍLIOS (1.90X0.90X0.50)m</v>
          </cell>
          <cell r="D1256" t="str">
            <v>UN</v>
          </cell>
          <cell r="E1256">
            <v>378.21</v>
          </cell>
          <cell r="F1256">
            <v>491.67</v>
          </cell>
        </row>
        <row r="1257">
          <cell r="B1257" t="str">
            <v>C0224</v>
          </cell>
          <cell r="C1257" t="str">
            <v>ARMÁRIO DE AÇO TIPO ESCANINHO - MODELO 3 PORTAS</v>
          </cell>
          <cell r="D1257" t="str">
            <v>UN</v>
          </cell>
          <cell r="E1257">
            <v>183.7</v>
          </cell>
          <cell r="F1257">
            <v>238.81</v>
          </cell>
        </row>
        <row r="1258">
          <cell r="B1258" t="str">
            <v>C0226</v>
          </cell>
          <cell r="C1258" t="str">
            <v>ARMÁRIO EM BRUMASA REVESTIDO COM FÓRMICA</v>
          </cell>
          <cell r="D1258" t="str">
            <v>M2</v>
          </cell>
          <cell r="E1258">
            <v>124.48</v>
          </cell>
          <cell r="F1258">
            <v>161.82</v>
          </cell>
        </row>
        <row r="1259">
          <cell r="B1259" t="str">
            <v>C0227</v>
          </cell>
          <cell r="C1259" t="str">
            <v>ARMÁRIO SOBREPOR EM MADEIRA C/ CAPEADO EM CEREJEIRA</v>
          </cell>
          <cell r="D1259" t="str">
            <v>M2</v>
          </cell>
          <cell r="E1259">
            <v>326.26</v>
          </cell>
          <cell r="F1259">
            <v>424.14</v>
          </cell>
        </row>
        <row r="1260">
          <cell r="B1260" t="str">
            <v>C0228</v>
          </cell>
          <cell r="C1260" t="str">
            <v>ARMÁRIO SOBREPOR EM MADEIRA SUCUPIRA</v>
          </cell>
          <cell r="D1260" t="str">
            <v>M2</v>
          </cell>
          <cell r="E1260">
            <v>278.42</v>
          </cell>
          <cell r="F1260">
            <v>361.95</v>
          </cell>
        </row>
        <row r="1261">
          <cell r="B1261" t="str">
            <v>C0353</v>
          </cell>
          <cell r="C1261" t="str">
            <v>BALCÃO EM BRUMASA REVESTIDO EM FÓRMICA</v>
          </cell>
          <cell r="D1261" t="str">
            <v>M2</v>
          </cell>
          <cell r="E1261">
            <v>239.07</v>
          </cell>
          <cell r="F1261">
            <v>310.79000000000002</v>
          </cell>
        </row>
        <row r="1262">
          <cell r="B1262" t="str">
            <v>C1450</v>
          </cell>
          <cell r="C1262" t="str">
            <v>GUARDA-ROUPA EM MADEIRA SUCUPIRA</v>
          </cell>
          <cell r="D1262" t="str">
            <v>M2</v>
          </cell>
          <cell r="E1262">
            <v>224.33</v>
          </cell>
          <cell r="F1262">
            <v>291.63</v>
          </cell>
        </row>
        <row r="1263">
          <cell r="B1263" t="str">
            <v>C4168</v>
          </cell>
          <cell r="C1263" t="str">
            <v>POLTRONA C/ BASE DE ASSENTO REBATÍVEL, ACABAMENTO METÁLICO EM PINTURA EPOXI PRETO FOSCO, REVESTIMENT</v>
          </cell>
          <cell r="D1263" t="str">
            <v>UN</v>
          </cell>
          <cell r="E1263">
            <v>1077.3599999999999</v>
          </cell>
          <cell r="F1263">
            <v>1400.57</v>
          </cell>
        </row>
        <row r="1264">
          <cell r="B1264" t="str">
            <v>C2134</v>
          </cell>
          <cell r="C1264" t="str">
            <v>RECIPIENTE PRÉ-MOLDADO C/PORTA EM CHAPA DE AÇO, P/GUARDAR TELEVISÃO</v>
          </cell>
          <cell r="D1264" t="str">
            <v>UN</v>
          </cell>
          <cell r="E1264">
            <v>124.5</v>
          </cell>
          <cell r="F1264">
            <v>161.85</v>
          </cell>
        </row>
        <row r="1265">
          <cell r="B1265" t="str">
            <v>C2295</v>
          </cell>
          <cell r="C1265" t="str">
            <v>SUPORTE METÁLICO PARA TELEVISÃO</v>
          </cell>
          <cell r="D1265" t="str">
            <v>UN</v>
          </cell>
          <cell r="E1265">
            <v>104.08</v>
          </cell>
          <cell r="F1265">
            <v>135.30000000000001</v>
          </cell>
        </row>
        <row r="1266">
          <cell r="C1266" t="str">
            <v>OUTROS ELEMENTOS</v>
          </cell>
          <cell r="F1266">
            <v>0</v>
          </cell>
        </row>
        <row r="1267">
          <cell r="B1267" t="str">
            <v>C0042</v>
          </cell>
          <cell r="C1267" t="str">
            <v>ALIZAR (GUARNIÇÃO) DE MADEIRA</v>
          </cell>
          <cell r="D1267" t="str">
            <v>M</v>
          </cell>
          <cell r="E1267">
            <v>3.4</v>
          </cell>
          <cell r="F1267">
            <v>4.42</v>
          </cell>
        </row>
        <row r="1268">
          <cell r="B1268" t="str">
            <v>C4422</v>
          </cell>
          <cell r="C1268" t="str">
            <v>ALIZAR DE MADEIRA L= 5 cm (1 FACE)</v>
          </cell>
          <cell r="D1268" t="str">
            <v>CJ</v>
          </cell>
          <cell r="E1268">
            <v>15.46</v>
          </cell>
          <cell r="F1268">
            <v>20.100000000000001</v>
          </cell>
        </row>
        <row r="1269">
          <cell r="B1269" t="str">
            <v>C3437</v>
          </cell>
          <cell r="C1269" t="str">
            <v>ARMADOR DE EMBUTIR</v>
          </cell>
          <cell r="D1269" t="str">
            <v>UN</v>
          </cell>
          <cell r="E1269">
            <v>20.67</v>
          </cell>
          <cell r="F1269">
            <v>26.87</v>
          </cell>
        </row>
        <row r="1270">
          <cell r="B1270" t="str">
            <v>C3438</v>
          </cell>
          <cell r="C1270" t="str">
            <v>ARMADOR TIPO RABO DE ANDORINHA</v>
          </cell>
          <cell r="D1270" t="str">
            <v>UN</v>
          </cell>
          <cell r="E1270">
            <v>11.64</v>
          </cell>
          <cell r="F1270">
            <v>15.13</v>
          </cell>
        </row>
        <row r="1271">
          <cell r="B1271" t="str">
            <v>C3651</v>
          </cell>
          <cell r="C1271" t="str">
            <v>BATE-MACAS EM AÇO INOXIDÁVEL CONTRA IMPACTO EM PORTA DE MADEIRA</v>
          </cell>
          <cell r="D1271" t="str">
            <v>M2</v>
          </cell>
          <cell r="E1271">
            <v>273.24</v>
          </cell>
          <cell r="F1271">
            <v>355.21</v>
          </cell>
        </row>
        <row r="1272">
          <cell r="B1272" t="str">
            <v>C0585</v>
          </cell>
          <cell r="C1272" t="str">
            <v>CADEADO GRANDE</v>
          </cell>
          <cell r="D1272" t="str">
            <v>UN</v>
          </cell>
          <cell r="E1272">
            <v>21.61</v>
          </cell>
          <cell r="F1272">
            <v>28.09</v>
          </cell>
        </row>
        <row r="1273">
          <cell r="B1273" t="str">
            <v>C0586</v>
          </cell>
          <cell r="C1273" t="str">
            <v>CADEADO MÉDIO</v>
          </cell>
          <cell r="D1273" t="str">
            <v>UN</v>
          </cell>
          <cell r="E1273">
            <v>11.45</v>
          </cell>
          <cell r="F1273">
            <v>14.89</v>
          </cell>
        </row>
        <row r="1274">
          <cell r="B1274" t="str">
            <v>C0587</v>
          </cell>
          <cell r="C1274" t="str">
            <v>CADEADO PEQUENO</v>
          </cell>
          <cell r="D1274" t="str">
            <v>UN</v>
          </cell>
          <cell r="E1274">
            <v>6.92</v>
          </cell>
          <cell r="F1274">
            <v>9</v>
          </cell>
        </row>
        <row r="1275">
          <cell r="B1275" t="str">
            <v>C0699</v>
          </cell>
          <cell r="C1275" t="str">
            <v>CAPEADO DE CEREJEIRA C/APLICAÇÃO</v>
          </cell>
          <cell r="D1275" t="str">
            <v>M2</v>
          </cell>
          <cell r="E1275">
            <v>20.85</v>
          </cell>
          <cell r="F1275">
            <v>27.11</v>
          </cell>
        </row>
        <row r="1276">
          <cell r="B1276" t="str">
            <v>C0700</v>
          </cell>
          <cell r="C1276" t="str">
            <v>CAPEADO DE MOGNO C/ APLICAÇÃO</v>
          </cell>
          <cell r="D1276" t="str">
            <v>M2</v>
          </cell>
          <cell r="E1276">
            <v>25.5</v>
          </cell>
          <cell r="F1276">
            <v>33.15</v>
          </cell>
        </row>
        <row r="1277">
          <cell r="B1277" t="str">
            <v>C0701</v>
          </cell>
          <cell r="C1277" t="str">
            <v>CAPEADO DE PAU-MARFIM C/ APLICAÇÃO</v>
          </cell>
          <cell r="D1277" t="str">
            <v>M2</v>
          </cell>
          <cell r="E1277">
            <v>23.19</v>
          </cell>
          <cell r="F1277">
            <v>30.15</v>
          </cell>
        </row>
        <row r="1278">
          <cell r="B1278" t="str">
            <v>C0922</v>
          </cell>
          <cell r="C1278" t="str">
            <v>CORRIMÃO EM ALUMÍNIO ANODIZADO</v>
          </cell>
          <cell r="D1278" t="str">
            <v>M</v>
          </cell>
          <cell r="E1278">
            <v>42</v>
          </cell>
          <cell r="F1278">
            <v>54.6</v>
          </cell>
        </row>
        <row r="1279">
          <cell r="B1279" t="str">
            <v>C0923</v>
          </cell>
          <cell r="C1279" t="str">
            <v>CORRIMÃO EM MADEIRA MACIÇA ( PINTADA )</v>
          </cell>
          <cell r="D1279" t="str">
            <v>M</v>
          </cell>
          <cell r="E1279">
            <v>33.78</v>
          </cell>
          <cell r="F1279">
            <v>43.91</v>
          </cell>
        </row>
        <row r="1280">
          <cell r="B1280" t="str">
            <v>C0924</v>
          </cell>
          <cell r="C1280" t="str">
            <v>CORRIMÃO EM TUBO DE AÇO INOX</v>
          </cell>
          <cell r="D1280" t="str">
            <v>M</v>
          </cell>
          <cell r="E1280">
            <v>176.24</v>
          </cell>
          <cell r="F1280">
            <v>229.11</v>
          </cell>
        </row>
        <row r="1281">
          <cell r="B1281" t="str">
            <v>C1144</v>
          </cell>
          <cell r="C1281" t="str">
            <v>DOBRADIÇA CROMADA 3" X 2 1/2"</v>
          </cell>
          <cell r="D1281" t="str">
            <v>UN</v>
          </cell>
          <cell r="E1281">
            <v>8.56</v>
          </cell>
          <cell r="F1281">
            <v>11.13</v>
          </cell>
        </row>
        <row r="1282">
          <cell r="B1282" t="str">
            <v>C1143</v>
          </cell>
          <cell r="C1282" t="str">
            <v>DOBRADIÇA CROMADA 3 1/2" X 3"</v>
          </cell>
          <cell r="D1282" t="str">
            <v>UN</v>
          </cell>
          <cell r="E1282">
            <v>8.56</v>
          </cell>
          <cell r="F1282">
            <v>11.13</v>
          </cell>
        </row>
        <row r="1283">
          <cell r="B1283" t="str">
            <v>C1145</v>
          </cell>
          <cell r="C1283" t="str">
            <v>DOBRADIÇA CROMADA TIPO PALMELA</v>
          </cell>
          <cell r="D1283" t="str">
            <v>UN</v>
          </cell>
          <cell r="E1283">
            <v>9.1</v>
          </cell>
          <cell r="F1283">
            <v>11.83</v>
          </cell>
        </row>
        <row r="1284">
          <cell r="B1284" t="str">
            <v>C1146</v>
          </cell>
          <cell r="C1284" t="str">
            <v>DOBRADIÇA CROMADA TIPO VAI - VEM</v>
          </cell>
          <cell r="D1284" t="str">
            <v>UN</v>
          </cell>
          <cell r="E1284">
            <v>30.72</v>
          </cell>
          <cell r="F1284">
            <v>39.94</v>
          </cell>
        </row>
        <row r="1285">
          <cell r="B1285" t="str">
            <v>C4552</v>
          </cell>
          <cell r="C1285" t="str">
            <v>DOBRADIÇA PARA FIXAÇÃO EM GRANITO</v>
          </cell>
          <cell r="D1285" t="str">
            <v>UN</v>
          </cell>
          <cell r="E1285">
            <v>53.43</v>
          </cell>
          <cell r="F1285">
            <v>69.459999999999994</v>
          </cell>
        </row>
        <row r="1286">
          <cell r="B1286" t="str">
            <v>C1360</v>
          </cell>
          <cell r="C1286" t="str">
            <v>FECHADURA COMPLETA PARA PORTA EXTERNA</v>
          </cell>
          <cell r="D1286" t="str">
            <v>UN</v>
          </cell>
          <cell r="E1286">
            <v>52.37</v>
          </cell>
          <cell r="F1286">
            <v>68.08</v>
          </cell>
        </row>
        <row r="1287">
          <cell r="B1287" t="str">
            <v>C1361</v>
          </cell>
          <cell r="C1287" t="str">
            <v>FECHADURA COMPLETA PARA PORTA INTERNA</v>
          </cell>
          <cell r="D1287" t="str">
            <v>UN</v>
          </cell>
          <cell r="E1287">
            <v>45.78</v>
          </cell>
          <cell r="F1287">
            <v>59.51</v>
          </cell>
        </row>
        <row r="1288">
          <cell r="B1288" t="str">
            <v>C1362</v>
          </cell>
          <cell r="C1288" t="str">
            <v>FECHADURA DE TARJETA (LIVRE-OCUPADA)</v>
          </cell>
          <cell r="D1288" t="str">
            <v>UN</v>
          </cell>
          <cell r="E1288">
            <v>39.979999999999997</v>
          </cell>
          <cell r="F1288">
            <v>51.97</v>
          </cell>
        </row>
        <row r="1289">
          <cell r="B1289" t="str">
            <v>C4553</v>
          </cell>
          <cell r="C1289" t="str">
            <v>FECHADURA DE TARJETA (LIVRE-OCUPADA) PARA FIXAÇÃO EM GRANITO</v>
          </cell>
          <cell r="D1289" t="str">
            <v>UN</v>
          </cell>
          <cell r="E1289">
            <v>37.159999999999997</v>
          </cell>
          <cell r="F1289">
            <v>48.31</v>
          </cell>
        </row>
        <row r="1290">
          <cell r="B1290" t="str">
            <v>C1364</v>
          </cell>
          <cell r="C1290" t="str">
            <v>FERROLHO DE SOBREPOR OU EMBUTIR GRANDE</v>
          </cell>
          <cell r="D1290" t="str">
            <v>UN</v>
          </cell>
          <cell r="E1290">
            <v>14.19</v>
          </cell>
          <cell r="F1290">
            <v>18.45</v>
          </cell>
        </row>
        <row r="1291">
          <cell r="B1291" t="str">
            <v>C1365</v>
          </cell>
          <cell r="C1291" t="str">
            <v>FERROLHO DE SOBREPOR OU EMBUTIR MÉDIO</v>
          </cell>
          <cell r="D1291" t="str">
            <v>UN</v>
          </cell>
          <cell r="E1291">
            <v>11.71</v>
          </cell>
          <cell r="F1291">
            <v>15.22</v>
          </cell>
        </row>
        <row r="1292">
          <cell r="B1292" t="str">
            <v>C1366</v>
          </cell>
          <cell r="C1292" t="str">
            <v>FERROLHO DE SOBREPOR OU EMBUTIR PEQUENO</v>
          </cell>
          <cell r="D1292" t="str">
            <v>UN</v>
          </cell>
          <cell r="E1292">
            <v>7.22</v>
          </cell>
          <cell r="F1292">
            <v>9.39</v>
          </cell>
        </row>
        <row r="1293">
          <cell r="B1293" t="str">
            <v>C1407</v>
          </cell>
          <cell r="C1293" t="str">
            <v>FORRAMENTO EM AÇO (BATENTAÇO) LARG. =12cm</v>
          </cell>
          <cell r="D1293" t="str">
            <v>M</v>
          </cell>
          <cell r="E1293">
            <v>27.33</v>
          </cell>
          <cell r="F1293">
            <v>35.53</v>
          </cell>
        </row>
        <row r="1294">
          <cell r="B1294" t="str">
            <v>C3673</v>
          </cell>
          <cell r="C1294" t="str">
            <v>FORRAMENTO EM AÇO C/PERFIL "U" L=15CM - PARA PRESÍDIOS</v>
          </cell>
          <cell r="D1294" t="str">
            <v>M</v>
          </cell>
          <cell r="E1294">
            <v>27.29</v>
          </cell>
          <cell r="F1294">
            <v>35.479999999999997</v>
          </cell>
        </row>
        <row r="1295">
          <cell r="B1295" t="str">
            <v>C4421</v>
          </cell>
          <cell r="C1295" t="str">
            <v>FORRAMENTO DE MADEIRA L = 15 cm</v>
          </cell>
          <cell r="D1295" t="str">
            <v>CJ</v>
          </cell>
          <cell r="E1295">
            <v>177.51</v>
          </cell>
          <cell r="F1295">
            <v>230.76</v>
          </cell>
        </row>
        <row r="1296">
          <cell r="B1296" t="str">
            <v>C1408</v>
          </cell>
          <cell r="C1296" t="str">
            <v>FORRAMENTO OU BATENTE DE MADEIRA</v>
          </cell>
          <cell r="D1296" t="str">
            <v>M</v>
          </cell>
          <cell r="E1296">
            <v>19.7</v>
          </cell>
          <cell r="F1296">
            <v>25.61</v>
          </cell>
        </row>
        <row r="1297">
          <cell r="B1297" t="str">
            <v>C4559</v>
          </cell>
          <cell r="C1297" t="str">
            <v>GRADIL PRÉ-FABRICADO COMPOSTO DE PAINÉIS DE 2,50 x 2,43 EM ARAME GALVANIZADO 5 mm DE DIÂMETRO, MALHA 200 x 50 mm, POSTE COM SECÇÃO 60 x 40 mm E ALTURA DE 3,20 m CHAPA GALVANIZADA, COM 1,55 mm DE ESPESSURA, PINTADO COM TINTA POLIÉSTER E PINTURA ELETROSTÁTI</v>
          </cell>
          <cell r="D1297" t="str">
            <v>M2</v>
          </cell>
          <cell r="E1297">
            <v>124.62</v>
          </cell>
          <cell r="F1297">
            <v>162.01</v>
          </cell>
        </row>
        <row r="1298">
          <cell r="B1298" t="str">
            <v>C1447</v>
          </cell>
          <cell r="C1298" t="str">
            <v>GUARDA CORPO C/BARRA CHATA DE FERRO E CORRIMÃO EM MADEIRA MACIÇA</v>
          </cell>
          <cell r="D1298" t="str">
            <v>M2</v>
          </cell>
          <cell r="E1298">
            <v>127.6</v>
          </cell>
          <cell r="F1298">
            <v>165.88</v>
          </cell>
        </row>
        <row r="1299">
          <cell r="B1299" t="str">
            <v>C3683</v>
          </cell>
          <cell r="C1299" t="str">
            <v>GUARDA CORPO DE MADEIRA E CORDA DE SISAL</v>
          </cell>
          <cell r="D1299" t="str">
            <v>M</v>
          </cell>
          <cell r="E1299">
            <v>42.99</v>
          </cell>
          <cell r="F1299">
            <v>55.89</v>
          </cell>
        </row>
        <row r="1300">
          <cell r="B1300" t="str">
            <v>C1448</v>
          </cell>
          <cell r="C1300" t="str">
            <v>GUARDA CORPO DE TUBO DE AÇO INOX</v>
          </cell>
          <cell r="D1300" t="str">
            <v>M</v>
          </cell>
          <cell r="E1300">
            <v>223.56</v>
          </cell>
          <cell r="F1300">
            <v>290.63</v>
          </cell>
        </row>
        <row r="1301">
          <cell r="B1301" t="str">
            <v>C1449</v>
          </cell>
          <cell r="C1301" t="str">
            <v>GUARDA CORPO METÁLICO - CROMADO</v>
          </cell>
          <cell r="D1301" t="str">
            <v>M</v>
          </cell>
          <cell r="E1301">
            <v>183.99</v>
          </cell>
          <cell r="F1301">
            <v>239.19</v>
          </cell>
        </row>
        <row r="1302">
          <cell r="B1302" t="str">
            <v>C1795</v>
          </cell>
          <cell r="C1302" t="str">
            <v>MOLA HIDRÁULICA P/PORTA DE VIDRO</v>
          </cell>
          <cell r="D1302" t="str">
            <v>UN</v>
          </cell>
          <cell r="E1302">
            <v>489.23</v>
          </cell>
          <cell r="F1302">
            <v>636</v>
          </cell>
        </row>
        <row r="1303">
          <cell r="B1303" t="str">
            <v>C1796</v>
          </cell>
          <cell r="C1303" t="str">
            <v>MOLA P/ PORTA TIPO COIMBRA</v>
          </cell>
          <cell r="D1303" t="str">
            <v>UN</v>
          </cell>
          <cell r="E1303">
            <v>156.41</v>
          </cell>
          <cell r="F1303">
            <v>203.33</v>
          </cell>
        </row>
        <row r="1304">
          <cell r="B1304" t="str">
            <v>C3552</v>
          </cell>
          <cell r="C1304" t="str">
            <v>MUTIRÃO MISTO - ARMADOR RABO DE ANDORINHA</v>
          </cell>
          <cell r="D1304" t="str">
            <v>UN</v>
          </cell>
          <cell r="E1304">
            <v>10.25</v>
          </cell>
          <cell r="F1304">
            <v>13.33</v>
          </cell>
        </row>
        <row r="1305">
          <cell r="B1305" t="str">
            <v>C1868</v>
          </cell>
          <cell r="C1305" t="str">
            <v>PEGADOR METÁLICO P/PORTA (INTERNO)</v>
          </cell>
          <cell r="D1305" t="str">
            <v>UN</v>
          </cell>
          <cell r="E1305">
            <v>13.19</v>
          </cell>
          <cell r="F1305">
            <v>17.149999999999999</v>
          </cell>
        </row>
        <row r="1306">
          <cell r="B1306" t="str">
            <v>C3522</v>
          </cell>
          <cell r="C1306" t="str">
            <v>PILAR EM MADEIRA LIMPA DE 1a. QUALIDADE 20cmX20cm</v>
          </cell>
          <cell r="D1306" t="str">
            <v>M</v>
          </cell>
          <cell r="E1306">
            <v>84.7</v>
          </cell>
          <cell r="F1306">
            <v>110.11</v>
          </cell>
        </row>
        <row r="1307">
          <cell r="B1307" t="str">
            <v>C3676</v>
          </cell>
          <cell r="C1307" t="str">
            <v>PORTA DE PVC SANFONADA (0,80 X 2,10) COMPLETA - FORNECIMENTO E MONTAGEM</v>
          </cell>
          <cell r="D1307" t="str">
            <v>UN</v>
          </cell>
          <cell r="E1307">
            <v>135.08000000000001</v>
          </cell>
          <cell r="F1307">
            <v>175.6</v>
          </cell>
        </row>
        <row r="1308">
          <cell r="B1308" t="str">
            <v>C4556</v>
          </cell>
          <cell r="C1308" t="str">
            <v>PORTÃO TIPO BASCULANTE COM PAINÉIS NYLOFOR, EM AÇO REVESTIDO, COR VERDE</v>
          </cell>
          <cell r="D1308" t="str">
            <v>M2</v>
          </cell>
          <cell r="E1308">
            <v>400</v>
          </cell>
          <cell r="F1308">
            <v>520</v>
          </cell>
        </row>
        <row r="1309">
          <cell r="B1309" t="str">
            <v>C4557</v>
          </cell>
          <cell r="C1309" t="str">
            <v>PORTÃO TIPO CORRER COM PAINÉIS NYLOFOR, EM AÇO REVESTIDO, COR VERDE</v>
          </cell>
          <cell r="D1309" t="str">
            <v>M2</v>
          </cell>
          <cell r="E1309">
            <v>400</v>
          </cell>
          <cell r="F1309">
            <v>520</v>
          </cell>
        </row>
        <row r="1310">
          <cell r="B1310" t="str">
            <v>C2031</v>
          </cell>
          <cell r="C1310" t="str">
            <v>PRENDEDOR METÁLICO PARA PORTA</v>
          </cell>
          <cell r="D1310" t="str">
            <v>UN</v>
          </cell>
          <cell r="E1310">
            <v>11.19</v>
          </cell>
          <cell r="F1310">
            <v>14.55</v>
          </cell>
        </row>
        <row r="1311">
          <cell r="B1311" t="str">
            <v>C2215</v>
          </cell>
          <cell r="C1311" t="str">
            <v>REVESTIMENTO DE FÓRMICA EM ESQUADRIAS OU MÓVEIS</v>
          </cell>
          <cell r="D1311" t="str">
            <v>M2</v>
          </cell>
          <cell r="E1311">
            <v>25.59</v>
          </cell>
          <cell r="F1311">
            <v>33.270000000000003</v>
          </cell>
        </row>
        <row r="1312">
          <cell r="B1312" t="str">
            <v>C2319</v>
          </cell>
          <cell r="C1312" t="str">
            <v>TARJETA CROMADA P/ JANELAS VENEZIANAS</v>
          </cell>
          <cell r="D1312" t="str">
            <v>UN</v>
          </cell>
          <cell r="E1312">
            <v>3.71</v>
          </cell>
          <cell r="F1312">
            <v>4.82</v>
          </cell>
        </row>
        <row r="1313">
          <cell r="B1313" t="str">
            <v>C3675</v>
          </cell>
          <cell r="C1313" t="str">
            <v>VENEZIANA INDUSTRIAL DE PVC RÍGIDO, TRANSLÚCIDO E MONTANTES EM AÇO GALVANIZADO OU ALUMÍNIO (FORNECIM</v>
          </cell>
          <cell r="D1313" t="str">
            <v>M2</v>
          </cell>
          <cell r="E1313">
            <v>204.24</v>
          </cell>
          <cell r="F1313">
            <v>265.51</v>
          </cell>
        </row>
        <row r="1314">
          <cell r="C1314" t="str">
            <v>VIDROS</v>
          </cell>
          <cell r="F1314">
            <v>0</v>
          </cell>
        </row>
        <row r="1315">
          <cell r="C1315" t="str">
            <v>CRISTAL COMUM</v>
          </cell>
          <cell r="F1315">
            <v>0</v>
          </cell>
        </row>
        <row r="1316">
          <cell r="B1316" t="str">
            <v>C2670</v>
          </cell>
          <cell r="C1316" t="str">
            <v>VIDRO COMUM EM CAIXILHOS C/MASSA ESP.= 4mm, COLOCADO</v>
          </cell>
          <cell r="D1316" t="str">
            <v>M2</v>
          </cell>
          <cell r="E1316">
            <v>59.43</v>
          </cell>
          <cell r="F1316">
            <v>77.260000000000005</v>
          </cell>
        </row>
        <row r="1317">
          <cell r="B1317" t="str">
            <v>C2671</v>
          </cell>
          <cell r="C1317" t="str">
            <v>VIDRO COMUM EM CAIXILHOS C/MASSA ESP.= 5mm, COLOCADO</v>
          </cell>
          <cell r="D1317" t="str">
            <v>M2</v>
          </cell>
          <cell r="E1317">
            <v>67</v>
          </cell>
          <cell r="F1317">
            <v>87.1</v>
          </cell>
        </row>
        <row r="1318">
          <cell r="B1318" t="str">
            <v>C2672</v>
          </cell>
          <cell r="C1318" t="str">
            <v>VIDRO COMUM EM CAIXILHOS C/MASSA ESP.= 6mm, COLOCADO</v>
          </cell>
          <cell r="D1318" t="str">
            <v>M2</v>
          </cell>
          <cell r="E1318">
            <v>79.959999999999994</v>
          </cell>
          <cell r="F1318">
            <v>103.95</v>
          </cell>
        </row>
        <row r="1319">
          <cell r="B1319" t="str">
            <v>C2673</v>
          </cell>
          <cell r="C1319" t="str">
            <v>VIDRO COMUM FUMÊ EM CAIXILHOS C/MASSA E= 4mm, COLOCADO</v>
          </cell>
          <cell r="D1319" t="str">
            <v>M2</v>
          </cell>
          <cell r="E1319">
            <v>67</v>
          </cell>
          <cell r="F1319">
            <v>87.1</v>
          </cell>
        </row>
        <row r="1320">
          <cell r="B1320" t="str">
            <v>C2674</v>
          </cell>
          <cell r="C1320" t="str">
            <v>VIDRO COMUM FUMÊ EM CAIXILHOS C/MASSA E= 5mm, COLOCADO</v>
          </cell>
          <cell r="D1320" t="str">
            <v>M2</v>
          </cell>
          <cell r="E1320">
            <v>83.21</v>
          </cell>
          <cell r="F1320">
            <v>108.17</v>
          </cell>
        </row>
        <row r="1321">
          <cell r="B1321" t="str">
            <v>C2675</v>
          </cell>
          <cell r="C1321" t="str">
            <v>VIDRO COMUM FUMÊ EM CAIXILHOS C/MASSA E= 6mm, COLOCADO</v>
          </cell>
          <cell r="D1321" t="str">
            <v>M2</v>
          </cell>
          <cell r="E1321">
            <v>129.66999999999999</v>
          </cell>
          <cell r="F1321">
            <v>168.57</v>
          </cell>
        </row>
        <row r="1322">
          <cell r="B1322" t="str">
            <v>C2984</v>
          </cell>
          <cell r="C1322" t="str">
            <v>VIDRO TRANSLÚCIDO CANELADO OU MARTELADO E=3mm (COLOCADO)</v>
          </cell>
          <cell r="D1322" t="str">
            <v>M2</v>
          </cell>
          <cell r="E1322">
            <v>48.63</v>
          </cell>
          <cell r="F1322">
            <v>63.22</v>
          </cell>
        </row>
        <row r="1323">
          <cell r="C1323" t="str">
            <v>CRISTAL TEMPERADO</v>
          </cell>
          <cell r="F1323">
            <v>0</v>
          </cell>
        </row>
        <row r="1324">
          <cell r="B1324" t="str">
            <v>C1382</v>
          </cell>
          <cell r="C1324" t="str">
            <v>FIXO 2 FOLHAS E BASCULANTE DE VIDRO TEMPERADO (1.80X2.10)m E=10mm</v>
          </cell>
          <cell r="D1324" t="str">
            <v>CJ</v>
          </cell>
          <cell r="E1324">
            <v>1134.26</v>
          </cell>
          <cell r="F1324">
            <v>1474.54</v>
          </cell>
        </row>
        <row r="1325">
          <cell r="B1325" t="str">
            <v>C1383</v>
          </cell>
          <cell r="C1325" t="str">
            <v>FIXO 2 FOLHAS. 2 BANDEIRAS E 1 CONTRAVENTAMENTO DE VIDRO TEMPERADO (1.80 X 3.50)m E=10mm</v>
          </cell>
          <cell r="D1325" t="str">
            <v>CJ</v>
          </cell>
          <cell r="E1325">
            <v>1886.92</v>
          </cell>
          <cell r="F1325">
            <v>2453</v>
          </cell>
        </row>
        <row r="1326">
          <cell r="B1326" t="str">
            <v>C1384</v>
          </cell>
          <cell r="C1326" t="str">
            <v>FIXO 3 FOLHAS 3 BANDEIRAS E 2 CONTRAVENTAMENTO DE VIDRO TEMPERADO (2.70 X3.50)m E=10mm</v>
          </cell>
          <cell r="D1326" t="str">
            <v>CJ</v>
          </cell>
          <cell r="E1326">
            <v>2907.77</v>
          </cell>
          <cell r="F1326">
            <v>3780.1</v>
          </cell>
        </row>
        <row r="1327">
          <cell r="B1327" t="str">
            <v>C1385</v>
          </cell>
          <cell r="C1327" t="str">
            <v>FIXO 3 FOLHAS E BASCULANTES 2 FOLHAS DE VIDRO TEMPERADO (0.70X2.10)m E=10mm</v>
          </cell>
          <cell r="D1327" t="str">
            <v>CJ</v>
          </cell>
          <cell r="E1327">
            <v>1760.95</v>
          </cell>
          <cell r="F1327">
            <v>2289.2399999999998</v>
          </cell>
        </row>
        <row r="1328">
          <cell r="B1328" t="str">
            <v>C1386</v>
          </cell>
          <cell r="C1328" t="str">
            <v>FIXO DE VIDRO TEMPERADO C/BANDEIRA (0.90X3.50)m E=10mm</v>
          </cell>
          <cell r="D1328" t="str">
            <v>CJ</v>
          </cell>
          <cell r="E1328">
            <v>889.95</v>
          </cell>
          <cell r="F1328">
            <v>1156.94</v>
          </cell>
        </row>
        <row r="1329">
          <cell r="B1329" t="str">
            <v>C1387</v>
          </cell>
          <cell r="C1329" t="str">
            <v>FIXO DE VIDRO TEMPERADO 1 FOLHA (0.90X2.10)m E=10mm</v>
          </cell>
          <cell r="D1329" t="str">
            <v>CJ</v>
          </cell>
          <cell r="E1329">
            <v>538.48</v>
          </cell>
          <cell r="F1329">
            <v>700.02</v>
          </cell>
        </row>
        <row r="1330">
          <cell r="B1330" t="str">
            <v>C1388</v>
          </cell>
          <cell r="C1330" t="str">
            <v>FIXO DE VIDRO TEMPERADO 2 FOLHAS (1.80X2.10)m E=10mm</v>
          </cell>
          <cell r="D1330" t="str">
            <v>CJ</v>
          </cell>
          <cell r="E1330">
            <v>1047.1400000000001</v>
          </cell>
          <cell r="F1330">
            <v>1361.28</v>
          </cell>
        </row>
        <row r="1331">
          <cell r="B1331" t="str">
            <v>C1389</v>
          </cell>
          <cell r="C1331" t="str">
            <v>FIXO DE VIDRO TEMPERADO 3 FOLHAS (2.70X2.10)m E=10mm</v>
          </cell>
          <cell r="D1331" t="str">
            <v>CJ</v>
          </cell>
          <cell r="E1331">
            <v>1555.81</v>
          </cell>
          <cell r="F1331">
            <v>2022.55</v>
          </cell>
        </row>
        <row r="1332">
          <cell r="B1332" t="str">
            <v>C1390</v>
          </cell>
          <cell r="C1332" t="str">
            <v>FIXO E BASCULANTE DE VIDRO TEMPERADO (0.90X2.10)m E=10mm</v>
          </cell>
          <cell r="D1332" t="str">
            <v>CJ</v>
          </cell>
          <cell r="E1332">
            <v>581.99</v>
          </cell>
          <cell r="F1332">
            <v>756.59</v>
          </cell>
        </row>
        <row r="1333">
          <cell r="B1333" t="str">
            <v>C1952</v>
          </cell>
          <cell r="C1333" t="str">
            <v>PORTA 2 FOLHAS C/BANDEIRA DE VIDRO TEMPERADO E=10mm C/MOLA (1.80X2.90)m</v>
          </cell>
          <cell r="D1333" t="str">
            <v>CJ</v>
          </cell>
          <cell r="E1333">
            <v>2909.94</v>
          </cell>
          <cell r="F1333">
            <v>3782.92</v>
          </cell>
        </row>
        <row r="1334">
          <cell r="B1334" t="str">
            <v>C1953</v>
          </cell>
          <cell r="C1334" t="str">
            <v>PORTA 2 FOLHAS C/BANDEIRA DE VIDRO TEMPERADO E=10mm C/MOLA (1.80X3.50)m</v>
          </cell>
          <cell r="D1334" t="str">
            <v>CJ</v>
          </cell>
          <cell r="E1334">
            <v>3167.85</v>
          </cell>
          <cell r="F1334">
            <v>4118.21</v>
          </cell>
        </row>
        <row r="1335">
          <cell r="B1335" t="str">
            <v>C1954</v>
          </cell>
          <cell r="C1335" t="str">
            <v>PORTA 2 FOLHAS C/BANDEIRA E FIXO 2 FLS. DE VIDRO TEMPERADO E=10mm (3.60X2.90)m</v>
          </cell>
          <cell r="D1335" t="str">
            <v>CJ</v>
          </cell>
          <cell r="E1335">
            <v>4275.45</v>
          </cell>
          <cell r="F1335">
            <v>5558.09</v>
          </cell>
        </row>
        <row r="1336">
          <cell r="B1336" t="str">
            <v>C1955</v>
          </cell>
          <cell r="C1336" t="str">
            <v>PORTA 2 FOLHAS. FIXA 2 FOLHAS. 3 BANDEIRAS 2 CONTRAVENTAMENTO DE VIDRO TEMPERADO DE10mm (3.60X3.50)m</v>
          </cell>
          <cell r="D1336" t="str">
            <v>CJ</v>
          </cell>
          <cell r="E1336">
            <v>5197.49</v>
          </cell>
          <cell r="F1336">
            <v>6756.74</v>
          </cell>
        </row>
        <row r="1337">
          <cell r="B1337" t="str">
            <v>C1956</v>
          </cell>
          <cell r="C1337" t="str">
            <v>PORTA C/BANDEIRA DE VIDRO TEMPERADO E=10mm C/MOLA (0.90X2.90)m</v>
          </cell>
          <cell r="D1337" t="str">
            <v>CJ</v>
          </cell>
          <cell r="E1337">
            <v>1481.41</v>
          </cell>
          <cell r="F1337">
            <v>1925.83</v>
          </cell>
        </row>
        <row r="1338">
          <cell r="B1338" t="str">
            <v>C1957</v>
          </cell>
          <cell r="C1338" t="str">
            <v>PORTA C/BANDEIRA DE VIDRO TEMPERADO E=10mm C/MOLA (0.90X3.50)m</v>
          </cell>
          <cell r="D1338" t="str">
            <v>CJ</v>
          </cell>
          <cell r="E1338">
            <v>1610.37</v>
          </cell>
          <cell r="F1338">
            <v>2093.48</v>
          </cell>
        </row>
        <row r="1339">
          <cell r="B1339" t="str">
            <v>C1972</v>
          </cell>
          <cell r="C1339" t="str">
            <v>PORTA DE VIDRO TEMPERADO 1 FOLHA (0.90X2.10)m E=10mm</v>
          </cell>
          <cell r="D1339" t="str">
            <v>CJ</v>
          </cell>
          <cell r="E1339">
            <v>1229.3399999999999</v>
          </cell>
          <cell r="F1339">
            <v>1598.14</v>
          </cell>
        </row>
        <row r="1340">
          <cell r="B1340" t="str">
            <v>C1971</v>
          </cell>
          <cell r="C1340" t="str">
            <v>PORTA DE VIDRO TEMPERADO 2 FOLHAS (1.80X2.10)m E=10mm</v>
          </cell>
          <cell r="D1340" t="str">
            <v>CJ</v>
          </cell>
          <cell r="E1340">
            <v>2475.08</v>
          </cell>
          <cell r="F1340">
            <v>3217.6</v>
          </cell>
        </row>
        <row r="1341">
          <cell r="B1341" t="str">
            <v>C2676</v>
          </cell>
          <cell r="C1341" t="str">
            <v>VIDRO TEMPERADO EM CAIXILHO C/GAX. DE NEOPRENE ESP.= 6mm</v>
          </cell>
          <cell r="D1341" t="str">
            <v>M2</v>
          </cell>
          <cell r="E1341">
            <v>147.83000000000001</v>
          </cell>
          <cell r="F1341">
            <v>192.18</v>
          </cell>
        </row>
        <row r="1342">
          <cell r="B1342" t="str">
            <v>C2677</v>
          </cell>
          <cell r="C1342" t="str">
            <v>VIDRO TEMPERADO EM CAIXILHO C/MASSA ESP.= 6mm</v>
          </cell>
          <cell r="D1342" t="str">
            <v>M2</v>
          </cell>
          <cell r="E1342">
            <v>150.68</v>
          </cell>
          <cell r="F1342">
            <v>195.88</v>
          </cell>
        </row>
        <row r="1343">
          <cell r="C1343" t="str">
            <v xml:space="preserve">OUTROS ELEMENTOS </v>
          </cell>
          <cell r="F1343">
            <v>0</v>
          </cell>
        </row>
        <row r="1344">
          <cell r="B1344" t="str">
            <v>C3650</v>
          </cell>
          <cell r="C1344" t="str">
            <v>GUICHÊ EM AÇO INOX E VIDRO TEMPERADO E=6MM</v>
          </cell>
          <cell r="D1344" t="str">
            <v>M2</v>
          </cell>
          <cell r="E1344">
            <v>216.59</v>
          </cell>
          <cell r="F1344">
            <v>281.57</v>
          </cell>
        </row>
        <row r="1345">
          <cell r="B1345" t="str">
            <v>C1451</v>
          </cell>
          <cell r="C1345" t="str">
            <v>GUICHÊ EM ALUMÍNIO E VIDRO TEMPERADO E=10mm</v>
          </cell>
          <cell r="D1345" t="str">
            <v>M2</v>
          </cell>
          <cell r="E1345">
            <v>278.89999999999998</v>
          </cell>
          <cell r="F1345">
            <v>362.57</v>
          </cell>
        </row>
        <row r="1346">
          <cell r="B1346" t="str">
            <v>C1873</v>
          </cell>
          <cell r="C1346" t="str">
            <v>PELÍCULA DE INSULFILM</v>
          </cell>
          <cell r="D1346" t="str">
            <v>M2</v>
          </cell>
          <cell r="E1346">
            <v>31.36</v>
          </cell>
          <cell r="F1346">
            <v>40.770000000000003</v>
          </cell>
        </row>
        <row r="1347">
          <cell r="B1347" t="str">
            <v>C1874</v>
          </cell>
          <cell r="C1347" t="str">
            <v>PELÍCULA DE POLIÉSTER, INVESTIGAÇÃO</v>
          </cell>
          <cell r="D1347" t="str">
            <v>M2</v>
          </cell>
          <cell r="E1347">
            <v>61.6</v>
          </cell>
          <cell r="F1347">
            <v>80.08</v>
          </cell>
        </row>
        <row r="1348">
          <cell r="B1348" t="str">
            <v>C3649</v>
          </cell>
          <cell r="C1348" t="str">
            <v>VISOR COM VIDRO TEMPERADO E=6MM E MOLDURA DE AÇO INOX</v>
          </cell>
          <cell r="D1348" t="str">
            <v>M2</v>
          </cell>
          <cell r="E1348">
            <v>194</v>
          </cell>
          <cell r="F1348">
            <v>252.2</v>
          </cell>
        </row>
        <row r="1349">
          <cell r="B1349" t="str">
            <v>C2679</v>
          </cell>
          <cell r="C1349" t="str">
            <v>VISOR COM VIDRO TEMPERADO E=6mm E MOLDURA DE ALUMÍNIO</v>
          </cell>
          <cell r="D1349" t="str">
            <v>M2</v>
          </cell>
          <cell r="E1349">
            <v>176.51</v>
          </cell>
          <cell r="F1349">
            <v>229.46</v>
          </cell>
        </row>
        <row r="1350">
          <cell r="B1350" t="str">
            <v>C2680</v>
          </cell>
          <cell r="C1350" t="str">
            <v>VISOR COM VIDRO TEMPERADO E=6mm E MOLDURA DE MADEIRA</v>
          </cell>
          <cell r="D1350" t="str">
            <v>M2</v>
          </cell>
          <cell r="E1350">
            <v>186.95</v>
          </cell>
          <cell r="F1350">
            <v>243.04</v>
          </cell>
        </row>
        <row r="1351">
          <cell r="C1351" t="str">
            <v>COBERTURA</v>
          </cell>
          <cell r="F1351">
            <v>0</v>
          </cell>
        </row>
        <row r="1352">
          <cell r="C1352" t="str">
            <v>ESTRUTURA DE MADEIRA</v>
          </cell>
          <cell r="F1352">
            <v>0</v>
          </cell>
        </row>
        <row r="1353">
          <cell r="B1353" t="str">
            <v>C3722</v>
          </cell>
          <cell r="C1353" t="str">
            <v>ESTRUTURA DE MADEIRA P/ COBERTA DE PALHA DE CARNÁUBA</v>
          </cell>
          <cell r="D1353" t="str">
            <v>M2</v>
          </cell>
          <cell r="E1353">
            <v>38.99</v>
          </cell>
          <cell r="F1353">
            <v>50.69</v>
          </cell>
        </row>
        <row r="1354">
          <cell r="B1354" t="str">
            <v>C1336</v>
          </cell>
          <cell r="C1354" t="str">
            <v>ESTRUTURA DE MADEIRA P/ TELHA CERÂMICA OU CONCRETO VÃO 3 A 7m (TESOURAS / TERÇAS / CONTRAVENTAMENTOS / FERRAGENS)</v>
          </cell>
          <cell r="D1354" t="str">
            <v>M2</v>
          </cell>
          <cell r="E1354">
            <v>52.82</v>
          </cell>
          <cell r="F1354">
            <v>68.67</v>
          </cell>
        </row>
        <row r="1355">
          <cell r="B1355" t="str">
            <v>C1337</v>
          </cell>
          <cell r="C1355" t="str">
            <v>ESTRUTURA DE MADEIRA P/ TELHA CERÂMICA OU CONCRETO VÃO 7 A 10m (TESOURAS / TERÇAS / CONTRAVENTAMENTOS / FERRAGENS)</v>
          </cell>
          <cell r="D1355" t="str">
            <v>M2</v>
          </cell>
          <cell r="E1355">
            <v>58.56</v>
          </cell>
          <cell r="F1355">
            <v>76.13</v>
          </cell>
        </row>
        <row r="1356">
          <cell r="B1356" t="str">
            <v>C1335</v>
          </cell>
          <cell r="C1356" t="str">
            <v>ESTRUTURA DE MADEIRA P/ TELHA CERÂMICA OU CONCRETO VÃO 10 A 13m (TESOURAS / TERÇAS / CONTRAVENTAMENTOS / FERRAGENS)</v>
          </cell>
          <cell r="D1356" t="str">
            <v>M2</v>
          </cell>
          <cell r="E1356">
            <v>65.52</v>
          </cell>
          <cell r="F1356">
            <v>85.18</v>
          </cell>
        </row>
        <row r="1357">
          <cell r="B1357" t="str">
            <v>C1338</v>
          </cell>
          <cell r="C1357" t="str">
            <v>ESTRUTURA DE MADEIRA P/ TELHA ONDULADA DE FIBROCIMENTO, ALUMÍNIO OU PLÁSTICAS, VÃO 10m</v>
          </cell>
          <cell r="D1357" t="str">
            <v>M2</v>
          </cell>
          <cell r="E1357">
            <v>39.380000000000003</v>
          </cell>
          <cell r="F1357">
            <v>51.19</v>
          </cell>
        </row>
        <row r="1358">
          <cell r="B1358" t="str">
            <v>C1339</v>
          </cell>
          <cell r="C1358" t="str">
            <v>ESTRUTURA DE MADEIRA P/ TELHA ONDULADA DE FIBROCIMENTO, ALUMÍNIO OU PLÁSTICAS, VÃO 15m</v>
          </cell>
          <cell r="D1358" t="str">
            <v>M2</v>
          </cell>
          <cell r="E1358">
            <v>46.51</v>
          </cell>
          <cell r="F1358">
            <v>60.46</v>
          </cell>
        </row>
        <row r="1359">
          <cell r="B1359" t="str">
            <v>C1340</v>
          </cell>
          <cell r="C1359" t="str">
            <v>ESTRUTURA DE MADEIRA P/ TELHA ONDULADA DE FIBROCIMENTO, ALUMÍNIO OU PLÁSTICAS, VÃO 20m</v>
          </cell>
          <cell r="D1359" t="str">
            <v>M2</v>
          </cell>
          <cell r="E1359">
            <v>56.43</v>
          </cell>
          <cell r="F1359">
            <v>73.36</v>
          </cell>
        </row>
        <row r="1360">
          <cell r="B1360" t="str">
            <v>C4511</v>
          </cell>
          <cell r="C1360" t="str">
            <v>ESTRUTURA DE MADEIRA P/ TELHAS ONDULADAS DE FIBROCIMENTO, ALUMÍNIO OU PLÁSTICAS, APOIADA SOBRE PAREDES E/OU LAJES DE FORRO</v>
          </cell>
          <cell r="D1360" t="str">
            <v>M2</v>
          </cell>
          <cell r="E1360">
            <v>26.47</v>
          </cell>
          <cell r="F1360">
            <v>34.409999999999997</v>
          </cell>
        </row>
        <row r="1361">
          <cell r="B1361" t="str">
            <v>C1341</v>
          </cell>
          <cell r="C1361" t="str">
            <v>ESTRUTURA DE MADEIRA P/ TELHA ESTRUTURAL DE FIBROCIMENTO ANCORADA EM LAJES OU EM PAREDES</v>
          </cell>
          <cell r="D1361" t="str">
            <v>M2</v>
          </cell>
          <cell r="E1361">
            <v>15.47</v>
          </cell>
          <cell r="F1361">
            <v>20.11</v>
          </cell>
        </row>
        <row r="1362">
          <cell r="B1362" t="str">
            <v>C3005</v>
          </cell>
          <cell r="C1362" t="str">
            <v>MADEIRAMENTO P/TELHA CERÂMICA C/ REAPROVEITAMENTO</v>
          </cell>
          <cell r="D1362" t="str">
            <v>M2</v>
          </cell>
          <cell r="E1362">
            <v>13.62</v>
          </cell>
          <cell r="F1362">
            <v>17.71</v>
          </cell>
        </row>
        <row r="1363">
          <cell r="B1363" t="str">
            <v>C4459</v>
          </cell>
          <cell r="C1363" t="str">
            <v>MADEIRAMENTO P/ TELHA CERÂMICA - (RIPA, CAIBRO)</v>
          </cell>
          <cell r="D1363" t="str">
            <v>M2</v>
          </cell>
          <cell r="E1363">
            <v>20.66</v>
          </cell>
          <cell r="F1363">
            <v>26.86</v>
          </cell>
        </row>
        <row r="1364">
          <cell r="B1364" t="str">
            <v>C4460</v>
          </cell>
          <cell r="C1364" t="str">
            <v>MADEIRAMENTO P/ TELHA CERÂMICA - (RIPA, CAIBRO, LINHA)</v>
          </cell>
          <cell r="D1364" t="str">
            <v>M2</v>
          </cell>
          <cell r="E1364">
            <v>40.14</v>
          </cell>
          <cell r="F1364">
            <v>52.18</v>
          </cell>
        </row>
        <row r="1365">
          <cell r="B1365" t="str">
            <v>C4467</v>
          </cell>
          <cell r="C1365" t="str">
            <v>MADEIRAMENTO P/TELHA CERÂMICA - (RIPA, CAIBRO, LINHA) - CASA POPULAR</v>
          </cell>
          <cell r="D1365" t="str">
            <v>M2</v>
          </cell>
          <cell r="E1365">
            <v>26.7</v>
          </cell>
          <cell r="F1365">
            <v>34.71</v>
          </cell>
        </row>
        <row r="1366">
          <cell r="B1366" t="str">
            <v>C4461</v>
          </cell>
          <cell r="C1366" t="str">
            <v>MADEIRAMENTO P/TELHA CERÂMICA CASA TIPO "T 01" COM 45,75 M2 DE COBERTURA</v>
          </cell>
          <cell r="D1366" t="str">
            <v>UD</v>
          </cell>
          <cell r="E1366">
            <v>1222.75</v>
          </cell>
          <cell r="F1366">
            <v>1589.58</v>
          </cell>
        </row>
        <row r="1367">
          <cell r="B1367" t="str">
            <v>C3006</v>
          </cell>
          <cell r="C1367" t="str">
            <v>MADEIRAMENTO P/TELHA FIBROCIMENTO C/ REAPROVEITAMENTO</v>
          </cell>
          <cell r="D1367" t="str">
            <v>M2</v>
          </cell>
          <cell r="E1367">
            <v>13.54</v>
          </cell>
          <cell r="F1367">
            <v>17.600000000000001</v>
          </cell>
        </row>
        <row r="1368">
          <cell r="B1368" t="str">
            <v>C2237</v>
          </cell>
          <cell r="C1368" t="str">
            <v>RIPA DE PEROBA (2X8)cm</v>
          </cell>
          <cell r="D1368" t="str">
            <v>M</v>
          </cell>
          <cell r="E1368">
            <v>7.97</v>
          </cell>
          <cell r="F1368">
            <v>10.36</v>
          </cell>
        </row>
        <row r="1369">
          <cell r="B1369" t="str">
            <v>C2460</v>
          </cell>
          <cell r="C1369" t="str">
            <v>TESOURA EM MASSARANDUBA C/ACESSÓRIOS</v>
          </cell>
          <cell r="D1369" t="str">
            <v>M</v>
          </cell>
          <cell r="E1369">
            <v>62.23</v>
          </cell>
          <cell r="F1369">
            <v>80.900000000000006</v>
          </cell>
        </row>
        <row r="1370">
          <cell r="B1370" t="str">
            <v>C2678</v>
          </cell>
          <cell r="C1370" t="str">
            <v>VIGA DE MADEIRA MACIÇA 6" X 3"</v>
          </cell>
          <cell r="D1370" t="str">
            <v>M</v>
          </cell>
          <cell r="E1370">
            <v>27.8</v>
          </cell>
          <cell r="F1370">
            <v>36.14</v>
          </cell>
        </row>
        <row r="1371">
          <cell r="B1371" t="str">
            <v>C3721</v>
          </cell>
          <cell r="C1371" t="str">
            <v>VIGA DE MADEIRA MACIÇA 10"x 4"</v>
          </cell>
          <cell r="D1371" t="str">
            <v>M</v>
          </cell>
          <cell r="E1371">
            <v>69.849999999999994</v>
          </cell>
          <cell r="F1371">
            <v>90.81</v>
          </cell>
        </row>
        <row r="1372">
          <cell r="C1372" t="str">
            <v>ESTRUTURA METÁLICA</v>
          </cell>
          <cell r="F1372">
            <v>0</v>
          </cell>
        </row>
        <row r="1373">
          <cell r="B1373" t="str">
            <v>C0818</v>
          </cell>
          <cell r="C1373" t="str">
            <v>COLUNAS P/PÉ DIREITO DE 6m VÃO DE 20m</v>
          </cell>
          <cell r="D1373" t="str">
            <v>M2</v>
          </cell>
          <cell r="E1373">
            <v>26.7</v>
          </cell>
          <cell r="F1373">
            <v>34.71</v>
          </cell>
        </row>
        <row r="1374">
          <cell r="B1374" t="str">
            <v>C0819</v>
          </cell>
          <cell r="C1374" t="str">
            <v>COLUNAS P/PÉ DIREITO DE 6m VÃO DE 30m</v>
          </cell>
          <cell r="D1374" t="str">
            <v>M2</v>
          </cell>
          <cell r="E1374">
            <v>30.12</v>
          </cell>
          <cell r="F1374">
            <v>39.159999999999997</v>
          </cell>
        </row>
        <row r="1375">
          <cell r="B1375" t="str">
            <v>C0820</v>
          </cell>
          <cell r="C1375" t="str">
            <v>COLUNAS P/PÉ DIREITO DE 6m VÃO DE 40m</v>
          </cell>
          <cell r="D1375" t="str">
            <v>M2</v>
          </cell>
          <cell r="E1375">
            <v>33.33</v>
          </cell>
          <cell r="F1375">
            <v>43.33</v>
          </cell>
        </row>
        <row r="1376">
          <cell r="B1376" t="str">
            <v>C1326</v>
          </cell>
          <cell r="C1376" t="str">
            <v>ESTRUTURA DE AÇO EM ARCO VÃO DE 20m</v>
          </cell>
          <cell r="D1376" t="str">
            <v>M2</v>
          </cell>
          <cell r="E1376">
            <v>60.85</v>
          </cell>
          <cell r="F1376">
            <v>79.11</v>
          </cell>
        </row>
        <row r="1377">
          <cell r="B1377" t="str">
            <v>C1327</v>
          </cell>
          <cell r="C1377" t="str">
            <v>ESTRUTURA DE AÇO EM ARCO VÃO DE 30m</v>
          </cell>
          <cell r="D1377" t="str">
            <v>M2</v>
          </cell>
          <cell r="E1377">
            <v>62.36</v>
          </cell>
          <cell r="F1377">
            <v>81.069999999999993</v>
          </cell>
        </row>
        <row r="1378">
          <cell r="B1378" t="str">
            <v>C1328</v>
          </cell>
          <cell r="C1378" t="str">
            <v>ESTRUTURA DE AÇO EM ARCO VÃO DE 40m</v>
          </cell>
          <cell r="D1378" t="str">
            <v>M2</v>
          </cell>
          <cell r="E1378">
            <v>67.819999999999993</v>
          </cell>
          <cell r="F1378">
            <v>88.17</v>
          </cell>
        </row>
        <row r="1379">
          <cell r="B1379" t="str">
            <v>C1329</v>
          </cell>
          <cell r="C1379" t="str">
            <v>ESTRUTURA DE AÇO EM SHED VÃO DE 20m</v>
          </cell>
          <cell r="D1379" t="str">
            <v>M2</v>
          </cell>
          <cell r="E1379">
            <v>84.42</v>
          </cell>
          <cell r="F1379">
            <v>109.75</v>
          </cell>
        </row>
        <row r="1380">
          <cell r="B1380" t="str">
            <v>C1330</v>
          </cell>
          <cell r="C1380" t="str">
            <v>ESTRUTURA DE AÇO EM SHED VÃO DE 30m</v>
          </cell>
          <cell r="D1380" t="str">
            <v>M2</v>
          </cell>
          <cell r="E1380">
            <v>87.7</v>
          </cell>
          <cell r="F1380">
            <v>114.01</v>
          </cell>
        </row>
        <row r="1381">
          <cell r="B1381" t="str">
            <v>C1331</v>
          </cell>
          <cell r="C1381" t="str">
            <v>ESTRUTURA DE AÇO EM SHED VÃO DE 40m</v>
          </cell>
          <cell r="D1381" t="str">
            <v>M2</v>
          </cell>
          <cell r="E1381">
            <v>90.88</v>
          </cell>
          <cell r="F1381">
            <v>118.14</v>
          </cell>
        </row>
        <row r="1382">
          <cell r="B1382" t="str">
            <v>C1332</v>
          </cell>
          <cell r="C1382" t="str">
            <v>ESTRUTURA DE AÇO TIPO FINK VÃO DE 20m</v>
          </cell>
          <cell r="D1382" t="str">
            <v>M2</v>
          </cell>
          <cell r="E1382">
            <v>66.61</v>
          </cell>
          <cell r="F1382">
            <v>86.59</v>
          </cell>
        </row>
        <row r="1383">
          <cell r="B1383" t="str">
            <v>C1333</v>
          </cell>
          <cell r="C1383" t="str">
            <v>ESTRUTURA DE AÇO TIPO FINK VÃO DE 30m</v>
          </cell>
          <cell r="D1383" t="str">
            <v>M2</v>
          </cell>
          <cell r="E1383">
            <v>69.94</v>
          </cell>
          <cell r="F1383">
            <v>90.92</v>
          </cell>
        </row>
        <row r="1384">
          <cell r="B1384" t="str">
            <v>C1334</v>
          </cell>
          <cell r="C1384" t="str">
            <v>ESTRUTURA DE AÇO TIPO FINK VÃO DE 40m</v>
          </cell>
          <cell r="D1384" t="str">
            <v>M2</v>
          </cell>
          <cell r="E1384">
            <v>72.86</v>
          </cell>
          <cell r="F1384">
            <v>94.72</v>
          </cell>
        </row>
        <row r="1385">
          <cell r="B1385" t="str">
            <v>C1318</v>
          </cell>
          <cell r="C1385" t="str">
            <v>ESTRUTURA DE ALUMÍNIO EM ARCO VÃO DE 20m</v>
          </cell>
          <cell r="D1385" t="str">
            <v>M2</v>
          </cell>
          <cell r="E1385">
            <v>95.69</v>
          </cell>
          <cell r="F1385">
            <v>124.4</v>
          </cell>
        </row>
        <row r="1386">
          <cell r="B1386" t="str">
            <v>C1319</v>
          </cell>
          <cell r="C1386" t="str">
            <v>ESTRUTURA DE ALUMÍNIO EM ARCO VÃO DE 30m</v>
          </cell>
          <cell r="D1386" t="str">
            <v>M2</v>
          </cell>
          <cell r="E1386">
            <v>111.25</v>
          </cell>
          <cell r="F1386">
            <v>144.63</v>
          </cell>
        </row>
        <row r="1387">
          <cell r="B1387" t="str">
            <v>C1320</v>
          </cell>
          <cell r="C1387" t="str">
            <v>ESTRUTURA DE ALUMÍNIO EM ARCO VÃO DE 40m</v>
          </cell>
          <cell r="D1387" t="str">
            <v>M2</v>
          </cell>
          <cell r="E1387">
            <v>126.81</v>
          </cell>
          <cell r="F1387">
            <v>164.85</v>
          </cell>
        </row>
        <row r="1388">
          <cell r="B1388" t="str">
            <v>C1324</v>
          </cell>
          <cell r="C1388" t="str">
            <v>ESTRUTURA DE ALUMÍNIO EM DUAS ÁGUAS VÃO DE 20m</v>
          </cell>
          <cell r="D1388" t="str">
            <v>M2</v>
          </cell>
          <cell r="E1388">
            <v>102.6</v>
          </cell>
          <cell r="F1388">
            <v>133.38</v>
          </cell>
        </row>
        <row r="1389">
          <cell r="B1389" t="str">
            <v>C1321</v>
          </cell>
          <cell r="C1389" t="str">
            <v>ESTRUTURA DE ALUMÍNIO EM DUAS ÁGUAS VÃO DE 25m</v>
          </cell>
          <cell r="D1389" t="str">
            <v>M2</v>
          </cell>
          <cell r="E1389">
            <v>112.98</v>
          </cell>
          <cell r="F1389">
            <v>146.87</v>
          </cell>
        </row>
        <row r="1390">
          <cell r="B1390" t="str">
            <v>C1322</v>
          </cell>
          <cell r="C1390" t="str">
            <v>ESTRUTURA DE ALUMÍNIO EM DUAS ÁGUAS VÃO DE 30m</v>
          </cell>
          <cell r="D1390" t="str">
            <v>M2</v>
          </cell>
          <cell r="E1390">
            <v>123.35</v>
          </cell>
          <cell r="F1390">
            <v>160.36000000000001</v>
          </cell>
        </row>
        <row r="1391">
          <cell r="B1391" t="str">
            <v>C1323</v>
          </cell>
          <cell r="C1391" t="str">
            <v>ESTRUTURA DE ALUMÍNIO EM DUAS ÁGUAS VÃO DE 40m</v>
          </cell>
          <cell r="D1391" t="str">
            <v>M2</v>
          </cell>
          <cell r="E1391">
            <v>140.63999999999999</v>
          </cell>
          <cell r="F1391">
            <v>182.83</v>
          </cell>
        </row>
        <row r="1392">
          <cell r="B1392" t="str">
            <v>C1325</v>
          </cell>
          <cell r="C1392" t="str">
            <v>ESTRUTURA DE ALUMÍNIO EM SHED VÃO DE 20 A 30m</v>
          </cell>
          <cell r="D1392" t="str">
            <v>M2</v>
          </cell>
          <cell r="E1392">
            <v>142.37</v>
          </cell>
          <cell r="F1392">
            <v>185.08</v>
          </cell>
        </row>
        <row r="1393">
          <cell r="B1393" t="str">
            <v>C1342</v>
          </cell>
          <cell r="C1393" t="str">
            <v>ESTRUTURA ESPACIAL DE ALUMÍNIO VÃO DE 20m</v>
          </cell>
          <cell r="D1393" t="str">
            <v>M2</v>
          </cell>
          <cell r="E1393">
            <v>112.28</v>
          </cell>
          <cell r="F1393">
            <v>145.96</v>
          </cell>
        </row>
        <row r="1394">
          <cell r="B1394" t="str">
            <v>C1343</v>
          </cell>
          <cell r="C1394" t="str">
            <v>ESTRUTURA ESPACIAL DE ALUMÍNIO VÃO DE 30m</v>
          </cell>
          <cell r="D1394" t="str">
            <v>M2</v>
          </cell>
          <cell r="E1394">
            <v>134.76</v>
          </cell>
          <cell r="F1394">
            <v>175.19</v>
          </cell>
        </row>
        <row r="1395">
          <cell r="B1395" t="str">
            <v>C1344</v>
          </cell>
          <cell r="C1395" t="str">
            <v>ESTRUTURA ESPACIAL DE ALUMÍNIO VÃO DE 40m</v>
          </cell>
          <cell r="D1395" t="str">
            <v>M2</v>
          </cell>
          <cell r="E1395">
            <v>155.51</v>
          </cell>
          <cell r="F1395">
            <v>202.16</v>
          </cell>
        </row>
        <row r="1396">
          <cell r="B1396" t="str">
            <v>C1345</v>
          </cell>
          <cell r="C1396" t="str">
            <v>ESTRUTURA ESPACIAL DE ALUMÍNIO VÃO DE 50m</v>
          </cell>
          <cell r="D1396" t="str">
            <v>M2</v>
          </cell>
          <cell r="E1396">
            <v>176.25</v>
          </cell>
          <cell r="F1396">
            <v>229.13</v>
          </cell>
        </row>
        <row r="1397">
          <cell r="B1397" t="str">
            <v>C1346</v>
          </cell>
          <cell r="C1397" t="str">
            <v>ESTRUTURA ESPACIAL DE ALUMÍNIO VÃO DE 60m</v>
          </cell>
          <cell r="D1397" t="str">
            <v>M2</v>
          </cell>
          <cell r="E1397">
            <v>197</v>
          </cell>
          <cell r="F1397">
            <v>256.10000000000002</v>
          </cell>
        </row>
        <row r="1398">
          <cell r="B1398" t="str">
            <v>C1352</v>
          </cell>
          <cell r="C1398" t="str">
            <v>ESTRUTURA METÁLICA EM TUBO DE AÇO 150mm, INCLUS. PINTURA</v>
          </cell>
          <cell r="D1398" t="str">
            <v>M</v>
          </cell>
          <cell r="E1398">
            <v>234.8</v>
          </cell>
          <cell r="F1398">
            <v>305.24</v>
          </cell>
        </row>
        <row r="1399">
          <cell r="B1399" t="str">
            <v>C1353</v>
          </cell>
          <cell r="C1399" t="str">
            <v>ESTRUTURA METÁLICA TRELIÇADA EM AÇO, EM MARQUISES</v>
          </cell>
          <cell r="D1399" t="str">
            <v>M2</v>
          </cell>
          <cell r="E1399">
            <v>85.05</v>
          </cell>
          <cell r="F1399">
            <v>110.57</v>
          </cell>
        </row>
        <row r="1400">
          <cell r="B1400" t="str">
            <v>C1600</v>
          </cell>
          <cell r="C1400" t="str">
            <v>LANTERNIM SIMPLES VÃO DE 20m</v>
          </cell>
          <cell r="D1400" t="str">
            <v>M2</v>
          </cell>
          <cell r="E1400">
            <v>11.4</v>
          </cell>
          <cell r="F1400">
            <v>14.82</v>
          </cell>
        </row>
        <row r="1401">
          <cell r="B1401" t="str">
            <v>C1601</v>
          </cell>
          <cell r="C1401" t="str">
            <v>LANTERNIM SIMPLES VÃO DE 30m</v>
          </cell>
          <cell r="D1401" t="str">
            <v>M2</v>
          </cell>
          <cell r="E1401">
            <v>14.69</v>
          </cell>
          <cell r="F1401">
            <v>19.100000000000001</v>
          </cell>
        </row>
        <row r="1402">
          <cell r="B1402" t="str">
            <v>C1602</v>
          </cell>
          <cell r="C1402" t="str">
            <v>LANTERNIM SIMPLES VÃO DE 40m</v>
          </cell>
          <cell r="D1402" t="str">
            <v>M2</v>
          </cell>
          <cell r="E1402">
            <v>19.079999999999998</v>
          </cell>
          <cell r="F1402">
            <v>24.8</v>
          </cell>
        </row>
        <row r="1403">
          <cell r="B1403" t="str">
            <v>C1597</v>
          </cell>
          <cell r="C1403" t="str">
            <v>LANTERNIM DUPLO VÃO DE 20m</v>
          </cell>
          <cell r="D1403" t="str">
            <v>M2</v>
          </cell>
          <cell r="E1403">
            <v>19.8</v>
          </cell>
          <cell r="F1403">
            <v>25.74</v>
          </cell>
        </row>
        <row r="1404">
          <cell r="B1404" t="str">
            <v>C1598</v>
          </cell>
          <cell r="C1404" t="str">
            <v>LANTERNIM DUPLO VÃO DE 30m</v>
          </cell>
          <cell r="D1404" t="str">
            <v>M2</v>
          </cell>
          <cell r="E1404">
            <v>23.15</v>
          </cell>
          <cell r="F1404">
            <v>30.1</v>
          </cell>
        </row>
        <row r="1405">
          <cell r="B1405" t="str">
            <v>C1599</v>
          </cell>
          <cell r="C1405" t="str">
            <v>LANTERNIM DUPLO VÃO DE 40m</v>
          </cell>
          <cell r="D1405" t="str">
            <v>M2</v>
          </cell>
          <cell r="E1405">
            <v>26.35</v>
          </cell>
          <cell r="F1405">
            <v>34.26</v>
          </cell>
        </row>
        <row r="1406">
          <cell r="B1406" t="str">
            <v>C1879</v>
          </cell>
          <cell r="C1406" t="str">
            <v>PERFIL METÁLICO ' I ', PRÉ-PINTADO C/ H=200mm</v>
          </cell>
          <cell r="D1406" t="str">
            <v>M</v>
          </cell>
          <cell r="E1406">
            <v>133.88999999999999</v>
          </cell>
          <cell r="F1406">
            <v>174.06</v>
          </cell>
        </row>
        <row r="1407">
          <cell r="B1407" t="str">
            <v>C1878</v>
          </cell>
          <cell r="C1407" t="str">
            <v>PERFIL METÁLICO ' I ', PRÉ-PINTADO C/ H=300mm</v>
          </cell>
          <cell r="D1407" t="str">
            <v>M</v>
          </cell>
          <cell r="E1407">
            <v>286.18</v>
          </cell>
          <cell r="F1407">
            <v>372.03</v>
          </cell>
        </row>
        <row r="1408">
          <cell r="B1408" t="str">
            <v>C1880</v>
          </cell>
          <cell r="C1408" t="str">
            <v>PERFIL METÁLICO ' I ', PRÉ-PINTADO C/ H=400mm</v>
          </cell>
          <cell r="D1408" t="str">
            <v>M</v>
          </cell>
          <cell r="E1408">
            <v>394.4</v>
          </cell>
          <cell r="F1408">
            <v>512.72</v>
          </cell>
        </row>
        <row r="1409">
          <cell r="B1409" t="str">
            <v>C1881</v>
          </cell>
          <cell r="C1409" t="str">
            <v>PERFIL METÁLICO ' I ', PRÉ-PINTADO C/ H=500mm</v>
          </cell>
          <cell r="D1409" t="str">
            <v>M</v>
          </cell>
          <cell r="E1409">
            <v>546.17999999999995</v>
          </cell>
          <cell r="F1409">
            <v>710.03</v>
          </cell>
        </row>
        <row r="1410">
          <cell r="B1410" t="str">
            <v>C4395</v>
          </cell>
          <cell r="C1410" t="str">
            <v>PERFIL "U" EM ALUMÍNIO 3/4" x 3/4" P/ COBERTURA</v>
          </cell>
          <cell r="D1410" t="str">
            <v>M</v>
          </cell>
          <cell r="E1410">
            <v>14.93</v>
          </cell>
          <cell r="F1410">
            <v>19.41</v>
          </cell>
        </row>
        <row r="1411">
          <cell r="C1411" t="str">
            <v>TELHAS</v>
          </cell>
          <cell r="F1411">
            <v>0</v>
          </cell>
        </row>
        <row r="1412">
          <cell r="B1412" t="str">
            <v>C0041</v>
          </cell>
          <cell r="C1412" t="str">
            <v>ALGEIROZ EM TELHAMENTO COLONIAL</v>
          </cell>
          <cell r="D1412" t="str">
            <v>M</v>
          </cell>
          <cell r="E1412">
            <v>8.08</v>
          </cell>
          <cell r="F1412">
            <v>10.5</v>
          </cell>
        </row>
        <row r="1413">
          <cell r="B1413" t="str">
            <v>C0387</v>
          </cell>
          <cell r="C1413" t="str">
            <v>BEIRA E BICA EM TELHA COLONIAL</v>
          </cell>
          <cell r="D1413" t="str">
            <v>M</v>
          </cell>
          <cell r="E1413">
            <v>4.04</v>
          </cell>
          <cell r="F1413">
            <v>5.25</v>
          </cell>
        </row>
        <row r="1414">
          <cell r="B1414" t="str">
            <v>C0675</v>
          </cell>
          <cell r="C1414" t="str">
            <v>CANTONEIRA DE FIBROCIMENTO P/TELHA ONDULADA</v>
          </cell>
          <cell r="D1414" t="str">
            <v>M</v>
          </cell>
          <cell r="E1414">
            <v>18.88</v>
          </cell>
          <cell r="F1414">
            <v>24.54</v>
          </cell>
        </row>
        <row r="1415">
          <cell r="B1415" t="str">
            <v>C0768</v>
          </cell>
          <cell r="C1415" t="str">
            <v>CHAPA CORRUGADA DE ALUMÍNIO E=0.7MM</v>
          </cell>
          <cell r="D1415" t="str">
            <v>M2</v>
          </cell>
          <cell r="E1415">
            <v>50.67</v>
          </cell>
          <cell r="F1415">
            <v>65.87</v>
          </cell>
        </row>
        <row r="1416">
          <cell r="B1416" t="str">
            <v>C0803</v>
          </cell>
          <cell r="C1416" t="str">
            <v>COBERTURA C/TELHA PVC RÍGIDO INCLINAÇÃO 27%</v>
          </cell>
          <cell r="D1416" t="str">
            <v>M2</v>
          </cell>
          <cell r="E1416">
            <v>28.17</v>
          </cell>
          <cell r="F1416">
            <v>36.619999999999997</v>
          </cell>
        </row>
        <row r="1417">
          <cell r="B1417" t="str">
            <v>C0987</v>
          </cell>
          <cell r="C1417" t="str">
            <v>CUMEEIRA ARTICULADA DE FIBROCIMENTO P/TELHA MODULADA</v>
          </cell>
          <cell r="D1417" t="str">
            <v>M</v>
          </cell>
          <cell r="E1417">
            <v>78.98</v>
          </cell>
          <cell r="F1417">
            <v>102.67</v>
          </cell>
        </row>
        <row r="1418">
          <cell r="B1418" t="str">
            <v>C0988</v>
          </cell>
          <cell r="C1418" t="str">
            <v>CUMEEIRA ARTICULADA DE FIBROCIMENTO P/TELHA VOGATEX</v>
          </cell>
          <cell r="D1418" t="str">
            <v>M</v>
          </cell>
          <cell r="E1418">
            <v>22.27</v>
          </cell>
          <cell r="F1418">
            <v>28.95</v>
          </cell>
        </row>
        <row r="1419">
          <cell r="B1419" t="str">
            <v>C0989</v>
          </cell>
          <cell r="C1419" t="str">
            <v>CUMEEIRA CERÂMICA DA TELHA CANAL "TIMOM"</v>
          </cell>
          <cell r="D1419" t="str">
            <v>M</v>
          </cell>
          <cell r="E1419">
            <v>8.56</v>
          </cell>
          <cell r="F1419">
            <v>11.13</v>
          </cell>
        </row>
        <row r="1420">
          <cell r="B1420" t="str">
            <v>C0990</v>
          </cell>
          <cell r="C1420" t="str">
            <v>CUMEEIRA CERÂMICA DA TELHA RETANGULAR "TIMOM"</v>
          </cell>
          <cell r="D1420" t="str">
            <v>M</v>
          </cell>
          <cell r="E1420">
            <v>8.74</v>
          </cell>
          <cell r="F1420">
            <v>11.36</v>
          </cell>
        </row>
        <row r="1421">
          <cell r="B1421" t="str">
            <v>C0993</v>
          </cell>
          <cell r="C1421" t="str">
            <v>CUMEEIRA DE ALUMÍNIO E=0.8mm</v>
          </cell>
          <cell r="D1421" t="str">
            <v>M</v>
          </cell>
          <cell r="E1421">
            <v>32.159999999999997</v>
          </cell>
          <cell r="F1421">
            <v>41.81</v>
          </cell>
        </row>
        <row r="1422">
          <cell r="B1422" t="str">
            <v>C0994</v>
          </cell>
          <cell r="C1422" t="str">
            <v>CUMEEIRA DE CONCRETO COLORIDA INCLUSIVE EMBOÇAMENTO</v>
          </cell>
          <cell r="D1422" t="str">
            <v>M</v>
          </cell>
          <cell r="E1422">
            <v>45.21</v>
          </cell>
          <cell r="F1422">
            <v>58.77</v>
          </cell>
        </row>
        <row r="1423">
          <cell r="B1423" t="str">
            <v>C0995</v>
          </cell>
          <cell r="C1423" t="str">
            <v>CUMEEIRA NORMAL DE FIBROCIMENTO P/TELHA CANALETE 49</v>
          </cell>
          <cell r="D1423" t="str">
            <v>M</v>
          </cell>
          <cell r="E1423">
            <v>67.739999999999995</v>
          </cell>
          <cell r="F1423">
            <v>88.06</v>
          </cell>
        </row>
        <row r="1424">
          <cell r="B1424" t="str">
            <v>C0996</v>
          </cell>
          <cell r="C1424" t="str">
            <v>CUMEEIRA NORMAL DE FIBROCIMENTO P/TELHA CANALETE 90</v>
          </cell>
          <cell r="D1424" t="str">
            <v>M</v>
          </cell>
          <cell r="E1424">
            <v>68.599999999999994</v>
          </cell>
          <cell r="F1424">
            <v>89.18</v>
          </cell>
        </row>
        <row r="1425">
          <cell r="B1425" t="str">
            <v>C0997</v>
          </cell>
          <cell r="C1425" t="str">
            <v>CUMEEIRA NORMAL DE FIBROCIMENTO P/TELHA KALHETA DELTA</v>
          </cell>
          <cell r="D1425" t="str">
            <v>M</v>
          </cell>
          <cell r="E1425">
            <v>63.84</v>
          </cell>
          <cell r="F1425">
            <v>82.99</v>
          </cell>
        </row>
        <row r="1426">
          <cell r="B1426" t="str">
            <v>C0998</v>
          </cell>
          <cell r="C1426" t="str">
            <v>CUMEEIRA NORMAL DE FIBROCIMENTO P/TELHA KALHETÃO</v>
          </cell>
          <cell r="D1426" t="str">
            <v>M</v>
          </cell>
          <cell r="E1426">
            <v>70.91</v>
          </cell>
          <cell r="F1426">
            <v>92.18</v>
          </cell>
        </row>
        <row r="1427">
          <cell r="B1427" t="str">
            <v>C0999</v>
          </cell>
          <cell r="C1427" t="str">
            <v>CUMEEIRA NORMAL DE FIBROCIMENTO P/TELHA MAXIPLAC</v>
          </cell>
          <cell r="D1427" t="str">
            <v>M</v>
          </cell>
          <cell r="E1427">
            <v>54.72</v>
          </cell>
          <cell r="F1427">
            <v>71.14</v>
          </cell>
        </row>
        <row r="1428">
          <cell r="B1428" t="str">
            <v>C1000</v>
          </cell>
          <cell r="C1428" t="str">
            <v>CUMEEIRA NORMAL DE FIBROCIMENTO P/TELHA ONDULADA</v>
          </cell>
          <cell r="D1428" t="str">
            <v>M</v>
          </cell>
          <cell r="E1428">
            <v>27.75</v>
          </cell>
          <cell r="F1428">
            <v>36.08</v>
          </cell>
        </row>
        <row r="1429">
          <cell r="B1429" t="str">
            <v>C1001</v>
          </cell>
          <cell r="C1429" t="str">
            <v>CUMEEIRA NORMAL PARA TELHA DE MADEIRA</v>
          </cell>
          <cell r="D1429" t="str">
            <v>M</v>
          </cell>
          <cell r="E1429">
            <v>10.02</v>
          </cell>
          <cell r="F1429">
            <v>13.03</v>
          </cell>
        </row>
        <row r="1430">
          <cell r="B1430" t="str">
            <v>C4463</v>
          </cell>
          <cell r="C1430" t="str">
            <v>CUMEEIRA TELHA CERÂMICA, EMBOÇADA</v>
          </cell>
          <cell r="D1430" t="str">
            <v>M</v>
          </cell>
          <cell r="E1430">
            <v>8.16</v>
          </cell>
          <cell r="F1430">
            <v>10.61</v>
          </cell>
        </row>
        <row r="1431">
          <cell r="B1431" t="str">
            <v>C1002</v>
          </cell>
          <cell r="C1431" t="str">
            <v>CUMEEIRA TERMOACÚSTICA</v>
          </cell>
          <cell r="D1431" t="str">
            <v>M</v>
          </cell>
          <cell r="E1431">
            <v>35.75</v>
          </cell>
          <cell r="F1431">
            <v>46.48</v>
          </cell>
        </row>
        <row r="1432">
          <cell r="B1432" t="str">
            <v>C1003</v>
          </cell>
          <cell r="C1432" t="str">
            <v>CUMEEIRA TIPO ONDULINE EM ESTRUTURA DE MADEIRA</v>
          </cell>
          <cell r="D1432" t="str">
            <v>M</v>
          </cell>
          <cell r="E1432">
            <v>21.98</v>
          </cell>
          <cell r="F1432">
            <v>28.57</v>
          </cell>
        </row>
        <row r="1433">
          <cell r="B1433" t="str">
            <v>C1004</v>
          </cell>
          <cell r="C1433" t="str">
            <v>CUMEEIRA TIPO ONDULINE EM ESTRUTURA METÁLICA</v>
          </cell>
          <cell r="D1433" t="str">
            <v>M</v>
          </cell>
          <cell r="E1433">
            <v>22.23</v>
          </cell>
          <cell r="F1433">
            <v>28.9</v>
          </cell>
        </row>
        <row r="1434">
          <cell r="B1434" t="str">
            <v>C1005</v>
          </cell>
          <cell r="C1434" t="str">
            <v>CUMEEIRA TIPO SHED OU RUFO DE FIBROCIMENTO P/TELHA ONDULADA</v>
          </cell>
          <cell r="D1434" t="str">
            <v>M</v>
          </cell>
          <cell r="E1434">
            <v>36.47</v>
          </cell>
          <cell r="F1434">
            <v>47.41</v>
          </cell>
        </row>
        <row r="1435">
          <cell r="B1435" t="str">
            <v>C1006</v>
          </cell>
          <cell r="C1435" t="str">
            <v>CUMEEIRA UNIVERSAL DE FIBROCIMENTO P/TELHA ONDULADA</v>
          </cell>
          <cell r="D1435" t="str">
            <v>M</v>
          </cell>
          <cell r="E1435">
            <v>22.94</v>
          </cell>
          <cell r="F1435">
            <v>29.82</v>
          </cell>
        </row>
        <row r="1436">
          <cell r="B1436" t="str">
            <v>C3858</v>
          </cell>
          <cell r="C1436" t="str">
            <v>DESMONTAGEM DE TELHAMENTO EM ESTRUTURAS METÁLICAS</v>
          </cell>
          <cell r="D1436" t="str">
            <v>M2</v>
          </cell>
          <cell r="E1436">
            <v>2.89</v>
          </cell>
          <cell r="F1436">
            <v>3.76</v>
          </cell>
        </row>
        <row r="1437">
          <cell r="B1437" t="str">
            <v>C4464</v>
          </cell>
          <cell r="C1437" t="str">
            <v>EMBOÇAMENTO DA ÚLTIMA FIADA TELHA CERÂMICA</v>
          </cell>
          <cell r="D1437" t="str">
            <v>M</v>
          </cell>
          <cell r="E1437">
            <v>4.04</v>
          </cell>
          <cell r="F1437">
            <v>5.25</v>
          </cell>
        </row>
        <row r="1438">
          <cell r="B1438" t="str">
            <v>C1363</v>
          </cell>
          <cell r="C1438" t="str">
            <v>FECHAMENTO LATERAL C/TELHA DE FIBROCIMENTO ONDULADA E=6mm</v>
          </cell>
          <cell r="D1438" t="str">
            <v>M2</v>
          </cell>
          <cell r="E1438">
            <v>20.05</v>
          </cell>
          <cell r="F1438">
            <v>26.07</v>
          </cell>
        </row>
        <row r="1439">
          <cell r="B1439" t="str">
            <v>C1380</v>
          </cell>
          <cell r="C1439" t="str">
            <v>FIXAÇÃO DE TELHAS CANALETE 90-(LINHA DE FIXAÇÃO)</v>
          </cell>
          <cell r="D1439" t="str">
            <v>UN</v>
          </cell>
          <cell r="E1439">
            <v>103.4</v>
          </cell>
          <cell r="F1439">
            <v>134.41999999999999</v>
          </cell>
        </row>
        <row r="1440">
          <cell r="B1440" t="str">
            <v>C1381</v>
          </cell>
          <cell r="C1440" t="str">
            <v>FIXAÇÃO DE TELHAS KALHETÃO (LINHA DE FIXAÇÃO)</v>
          </cell>
          <cell r="D1440" t="str">
            <v>UN</v>
          </cell>
          <cell r="E1440">
            <v>61.17</v>
          </cell>
          <cell r="F1440">
            <v>79.52</v>
          </cell>
        </row>
        <row r="1441">
          <cell r="B1441" t="str">
            <v>C3859</v>
          </cell>
          <cell r="C1441" t="str">
            <v>MONTAGEM DE TELHAMENTO EM ESTRUTURAS METÁLICAS</v>
          </cell>
          <cell r="D1441" t="str">
            <v>M2</v>
          </cell>
          <cell r="E1441">
            <v>3.62</v>
          </cell>
          <cell r="F1441">
            <v>4.71</v>
          </cell>
        </row>
        <row r="1442">
          <cell r="B1442" t="str">
            <v>C2199</v>
          </cell>
          <cell r="C1442" t="str">
            <v>RETELHAMENTO C/ OUTROS TIPOS DE TELHA MAT. FIXAÇÃO</v>
          </cell>
          <cell r="D1442" t="str">
            <v>M2</v>
          </cell>
          <cell r="E1442">
            <v>15.37</v>
          </cell>
          <cell r="F1442">
            <v>19.98</v>
          </cell>
        </row>
        <row r="1443">
          <cell r="B1443" t="str">
            <v>C2200</v>
          </cell>
          <cell r="C1443" t="str">
            <v>RETELHAMENTO C/ TELHA CERÂMICA ATE 20% NOVA</v>
          </cell>
          <cell r="D1443" t="str">
            <v>M2</v>
          </cell>
          <cell r="E1443">
            <v>14.39</v>
          </cell>
          <cell r="F1443">
            <v>18.71</v>
          </cell>
        </row>
        <row r="1444">
          <cell r="B1444" t="str">
            <v>C2201</v>
          </cell>
          <cell r="C1444" t="str">
            <v>RETELHAMENTO C/ TELHA CERÂMICA COM 50% NOVA</v>
          </cell>
          <cell r="D1444" t="str">
            <v>M2</v>
          </cell>
          <cell r="E1444">
            <v>16.100000000000001</v>
          </cell>
          <cell r="F1444">
            <v>20.93</v>
          </cell>
        </row>
        <row r="1445">
          <cell r="B1445" t="str">
            <v>C2203</v>
          </cell>
          <cell r="C1445" t="str">
            <v>RETELHAMENTO C/ TELHA FIBROCIMENTO MAT. DE FIXAÇÃO</v>
          </cell>
          <cell r="D1445" t="str">
            <v>M2</v>
          </cell>
          <cell r="E1445">
            <v>12.8</v>
          </cell>
          <cell r="F1445">
            <v>16.64</v>
          </cell>
        </row>
        <row r="1446">
          <cell r="B1446" t="str">
            <v>C2303</v>
          </cell>
          <cell r="C1446" t="str">
            <v>TAMPÃO DE FIBROCIMENTO P/TELHA KALHETA DELTA</v>
          </cell>
          <cell r="D1446" t="str">
            <v>M</v>
          </cell>
          <cell r="E1446">
            <v>32.9</v>
          </cell>
          <cell r="F1446">
            <v>42.77</v>
          </cell>
        </row>
        <row r="1447">
          <cell r="B1447" t="str">
            <v>C2304</v>
          </cell>
          <cell r="C1447" t="str">
            <v>TAMPÃO DE FIBROCIMENTO P/TELHA KALHETÃO</v>
          </cell>
          <cell r="D1447" t="str">
            <v>M</v>
          </cell>
          <cell r="E1447">
            <v>22.46</v>
          </cell>
          <cell r="F1447">
            <v>29.2</v>
          </cell>
        </row>
        <row r="1448">
          <cell r="B1448" t="str">
            <v>C2305</v>
          </cell>
          <cell r="C1448" t="str">
            <v>TAMPÃO E RUFO DE FIBROCIMENTO</v>
          </cell>
          <cell r="D1448" t="str">
            <v>M</v>
          </cell>
          <cell r="E1448">
            <v>66.05</v>
          </cell>
          <cell r="F1448">
            <v>85.87</v>
          </cell>
        </row>
        <row r="1449">
          <cell r="B1449" t="str">
            <v>C4462</v>
          </cell>
          <cell r="C1449" t="str">
            <v>TELHA CERÂMICA</v>
          </cell>
          <cell r="D1449" t="str">
            <v>M2</v>
          </cell>
          <cell r="E1449">
            <v>18.53</v>
          </cell>
          <cell r="F1449">
            <v>24.09</v>
          </cell>
        </row>
        <row r="1450">
          <cell r="B1450" t="str">
            <v>C2429</v>
          </cell>
          <cell r="C1450" t="str">
            <v>TELHA CERÂMICA TIPO CANAL C/ ESBARRO "TIMON"</v>
          </cell>
          <cell r="D1450" t="str">
            <v>M2</v>
          </cell>
          <cell r="E1450">
            <v>30.95</v>
          </cell>
          <cell r="F1450">
            <v>40.24</v>
          </cell>
        </row>
        <row r="1451">
          <cell r="B1451" t="str">
            <v>C2430</v>
          </cell>
          <cell r="C1451" t="str">
            <v>TELHA CERÂMICA TIPO RETANGULAR C/ ESBARRO "TIMOM"</v>
          </cell>
          <cell r="D1451" t="str">
            <v>M2</v>
          </cell>
          <cell r="E1451">
            <v>32.75</v>
          </cell>
          <cell r="F1451">
            <v>42.58</v>
          </cell>
        </row>
        <row r="1452">
          <cell r="B1452" t="str">
            <v>C2431</v>
          </cell>
          <cell r="C1452" t="str">
            <v>TELHA DE AÇO ZINCADA PRÉ-PINTADA INCLINAÇÃO 1%.VAO 10.5m</v>
          </cell>
          <cell r="D1452" t="str">
            <v>M2</v>
          </cell>
          <cell r="E1452">
            <v>59.75</v>
          </cell>
          <cell r="F1452">
            <v>77.680000000000007</v>
          </cell>
        </row>
        <row r="1453">
          <cell r="B1453" t="str">
            <v>C2432</v>
          </cell>
          <cell r="C1453" t="str">
            <v>TELHA DE AÇO ZINCADA PRÉ-PINTADA INCLINAÇÃO 2.75% VÃO 16m</v>
          </cell>
          <cell r="D1453" t="str">
            <v>M2</v>
          </cell>
          <cell r="E1453">
            <v>63.57</v>
          </cell>
          <cell r="F1453">
            <v>82.64</v>
          </cell>
        </row>
        <row r="1454">
          <cell r="B1454" t="str">
            <v>C2433</v>
          </cell>
          <cell r="C1454" t="str">
            <v>TELHA DE AÇO ZINCADA PRÉ-PINTADA INCLINAÇÃO 3%.VÃO 22m</v>
          </cell>
          <cell r="D1454" t="str">
            <v>M2</v>
          </cell>
          <cell r="E1454">
            <v>101.58</v>
          </cell>
          <cell r="F1454">
            <v>132.05000000000001</v>
          </cell>
        </row>
        <row r="1455">
          <cell r="B1455" t="str">
            <v>C2434</v>
          </cell>
          <cell r="C1455" t="str">
            <v>TELHA DE AÇO ZINCADA PRÉ-PINTADA INCLINAÇÃO 3%.VÃO 24m</v>
          </cell>
          <cell r="D1455" t="str">
            <v>M2</v>
          </cell>
          <cell r="E1455">
            <v>110.83</v>
          </cell>
          <cell r="F1455">
            <v>144.08000000000001</v>
          </cell>
        </row>
        <row r="1456">
          <cell r="B1456" t="str">
            <v>C2435</v>
          </cell>
          <cell r="C1456" t="str">
            <v>TELHA DE AÇO ZINCADA PRÉ-PINTADA INCLINAÇÃO 3%.VÃO 26m</v>
          </cell>
          <cell r="D1456" t="str">
            <v>M2</v>
          </cell>
          <cell r="E1456">
            <v>122.38</v>
          </cell>
          <cell r="F1456">
            <v>159.09</v>
          </cell>
        </row>
        <row r="1457">
          <cell r="B1457" t="str">
            <v>C2425</v>
          </cell>
          <cell r="C1457" t="str">
            <v>TELHA DE ALUMÍNIO C/ MIOLO POLIURETANO, TRAPEZOIDAL + LISA</v>
          </cell>
          <cell r="D1457" t="str">
            <v>M2</v>
          </cell>
          <cell r="E1457">
            <v>76.56</v>
          </cell>
          <cell r="F1457">
            <v>99.53</v>
          </cell>
        </row>
        <row r="1458">
          <cell r="B1458" t="str">
            <v>C2426</v>
          </cell>
          <cell r="C1458" t="str">
            <v>TELHA DE ALUMÍNIO C/MIOLO POLIURETANO, TRAPEZOIDAL+TRAPEZOIDAL</v>
          </cell>
          <cell r="D1458" t="str">
            <v>M2</v>
          </cell>
          <cell r="E1458">
            <v>76.56</v>
          </cell>
          <cell r="F1458">
            <v>99.53</v>
          </cell>
        </row>
        <row r="1459">
          <cell r="B1459" t="str">
            <v>C4554</v>
          </cell>
          <cell r="C1459" t="str">
            <v>TELHA DE ALUMÍNIO, TRAPEZOIDAL e = 0,7mm</v>
          </cell>
          <cell r="D1459" t="str">
            <v>M2</v>
          </cell>
          <cell r="E1459">
            <v>34.82</v>
          </cell>
          <cell r="F1459">
            <v>45.27</v>
          </cell>
        </row>
        <row r="1460">
          <cell r="B1460" t="str">
            <v>C2436</v>
          </cell>
          <cell r="C1460" t="str">
            <v>TELHA DE CONCRETO COLORIDA INCLINAÇÃO ACIMA DE 30%</v>
          </cell>
          <cell r="D1460" t="str">
            <v>M2</v>
          </cell>
          <cell r="E1460">
            <v>24.68</v>
          </cell>
          <cell r="F1460">
            <v>32.08</v>
          </cell>
        </row>
        <row r="1461">
          <cell r="B1461" t="str">
            <v>C2437</v>
          </cell>
          <cell r="C1461" t="str">
            <v>TELHA DE FIBROCIMENTO CANALETE 49 INCLINAÇÃO 3%</v>
          </cell>
          <cell r="D1461" t="str">
            <v>M2</v>
          </cell>
          <cell r="E1461">
            <v>79.180000000000007</v>
          </cell>
          <cell r="F1461">
            <v>102.93</v>
          </cell>
        </row>
        <row r="1462">
          <cell r="B1462" t="str">
            <v>C2438</v>
          </cell>
          <cell r="C1462" t="str">
            <v>TELHA DE FIBROCIMENTO CANALETE 90 INCLINAÇÃO 3%</v>
          </cell>
          <cell r="D1462" t="str">
            <v>M2</v>
          </cell>
          <cell r="E1462">
            <v>66.05</v>
          </cell>
          <cell r="F1462">
            <v>85.87</v>
          </cell>
        </row>
        <row r="1463">
          <cell r="B1463" t="str">
            <v>C2439</v>
          </cell>
          <cell r="C1463" t="str">
            <v>TELHA DE FIBROCIMENTO CANALETE 90 INCLINAÇÃO 9%</v>
          </cell>
          <cell r="D1463" t="str">
            <v>M2</v>
          </cell>
          <cell r="E1463">
            <v>66.819999999999993</v>
          </cell>
          <cell r="F1463">
            <v>86.87</v>
          </cell>
        </row>
        <row r="1464">
          <cell r="B1464" t="str">
            <v>C2440</v>
          </cell>
          <cell r="C1464" t="str">
            <v>TELHA DE FIBROCIMENTO KALHETA DELTA INCLINAÇÃO 3%</v>
          </cell>
          <cell r="D1464" t="str">
            <v>M2</v>
          </cell>
          <cell r="E1464">
            <v>79.89</v>
          </cell>
          <cell r="F1464">
            <v>103.86</v>
          </cell>
        </row>
        <row r="1465">
          <cell r="B1465" t="str">
            <v>C2441</v>
          </cell>
          <cell r="C1465" t="str">
            <v>TELHA DE FIBROCIMENTO KALHETÃO INCLINAÇÃO 3%</v>
          </cell>
          <cell r="D1465" t="str">
            <v>M2</v>
          </cell>
          <cell r="E1465">
            <v>68.05</v>
          </cell>
          <cell r="F1465">
            <v>88.47</v>
          </cell>
        </row>
        <row r="1466">
          <cell r="B1466" t="str">
            <v>C2442</v>
          </cell>
          <cell r="C1466" t="str">
            <v>TELHA DE FIBROCIMENTO KALHETÃO INCLINAÇÃO 9%</v>
          </cell>
          <cell r="D1466" t="str">
            <v>M2</v>
          </cell>
          <cell r="E1466">
            <v>68.739999999999995</v>
          </cell>
          <cell r="F1466">
            <v>89.36</v>
          </cell>
        </row>
        <row r="1467">
          <cell r="B1467" t="str">
            <v>C2443</v>
          </cell>
          <cell r="C1467" t="str">
            <v>TELHA DE FIBROCIMENTO MAXIPLAC E=6mm INCLINAÇÃO 27%</v>
          </cell>
          <cell r="D1467" t="str">
            <v>M2</v>
          </cell>
          <cell r="E1467">
            <v>12.04</v>
          </cell>
          <cell r="F1467">
            <v>15.65</v>
          </cell>
        </row>
        <row r="1468">
          <cell r="B1468" t="str">
            <v>C2444</v>
          </cell>
          <cell r="C1468" t="str">
            <v>TELHA DE FIBROCIMENTO MODULADA, INCLINAÇÃO 18%</v>
          </cell>
          <cell r="D1468" t="str">
            <v>M2</v>
          </cell>
          <cell r="E1468">
            <v>103.19</v>
          </cell>
          <cell r="F1468">
            <v>134.15</v>
          </cell>
        </row>
        <row r="1469">
          <cell r="B1469" t="str">
            <v>C2446</v>
          </cell>
          <cell r="C1469" t="str">
            <v>TELHA DE FIBROCIMENTO ONDULADA E=6mm EM ARCO</v>
          </cell>
          <cell r="D1469" t="str">
            <v>M2</v>
          </cell>
          <cell r="E1469">
            <v>21.2</v>
          </cell>
          <cell r="F1469">
            <v>27.56</v>
          </cell>
        </row>
        <row r="1470">
          <cell r="B1470" t="str">
            <v>C2445</v>
          </cell>
          <cell r="C1470" t="str">
            <v>TELHA DE FIBROCIMENTO ONDULADA E=6mm , INCLINAÇÃO 27%</v>
          </cell>
          <cell r="D1470" t="str">
            <v>M2</v>
          </cell>
          <cell r="E1470">
            <v>19.98</v>
          </cell>
          <cell r="F1470">
            <v>25.97</v>
          </cell>
        </row>
        <row r="1471">
          <cell r="B1471" t="str">
            <v>C3745</v>
          </cell>
          <cell r="C1471" t="str">
            <v>TELHA DE FIBROCIMENTO ONDULADA E= 8MM INCLINAÇÃO 27%</v>
          </cell>
          <cell r="D1471" t="str">
            <v>M2</v>
          </cell>
          <cell r="E1471">
            <v>31.68</v>
          </cell>
          <cell r="F1471">
            <v>41.18</v>
          </cell>
        </row>
        <row r="1472">
          <cell r="B1472" t="str">
            <v>C2447</v>
          </cell>
          <cell r="C1472" t="str">
            <v>TELHA DE FIBROCIMENTO VOGATEX, INCLINAÇÃO 27%</v>
          </cell>
          <cell r="D1472" t="str">
            <v>M2</v>
          </cell>
          <cell r="E1472">
            <v>8.6300000000000008</v>
          </cell>
          <cell r="F1472">
            <v>11.22</v>
          </cell>
        </row>
        <row r="1473">
          <cell r="B1473" t="str">
            <v>C2448</v>
          </cell>
          <cell r="C1473" t="str">
            <v>TELHA DE MADEIRA COMPENSADA ONDULADA E=6mm</v>
          </cell>
          <cell r="D1473" t="str">
            <v>M2</v>
          </cell>
          <cell r="E1473">
            <v>9.1999999999999993</v>
          </cell>
          <cell r="F1473">
            <v>11.96</v>
          </cell>
        </row>
        <row r="1474">
          <cell r="B1474" t="str">
            <v>C2449</v>
          </cell>
          <cell r="C1474" t="str">
            <v>TELHA DE POLIESTER REFORÇADO</v>
          </cell>
          <cell r="D1474" t="str">
            <v>M2</v>
          </cell>
          <cell r="E1474">
            <v>15.86</v>
          </cell>
          <cell r="F1474">
            <v>20.62</v>
          </cell>
        </row>
        <row r="1475">
          <cell r="B1475" t="str">
            <v>C2450</v>
          </cell>
          <cell r="C1475" t="str">
            <v>TELHA TERMOACÚSTICA TRAPEZOIDAL INCLINAÇÃO 17.6%</v>
          </cell>
          <cell r="D1475" t="str">
            <v>M2</v>
          </cell>
          <cell r="E1475">
            <v>103.25</v>
          </cell>
          <cell r="F1475">
            <v>134.22999999999999</v>
          </cell>
        </row>
        <row r="1476">
          <cell r="B1476" t="str">
            <v>C2451</v>
          </cell>
          <cell r="C1476" t="str">
            <v>TELHA TIPO ONDULINE EM ESTRUTURA DE MADEIRA</v>
          </cell>
          <cell r="D1476" t="str">
            <v>M2</v>
          </cell>
          <cell r="E1476">
            <v>22.17</v>
          </cell>
          <cell r="F1476">
            <v>28.82</v>
          </cell>
        </row>
        <row r="1477">
          <cell r="B1477" t="str">
            <v>C2452</v>
          </cell>
          <cell r="C1477" t="str">
            <v>TELHA TIPO ONDULINE EM ESTRUTURA METÁLICA</v>
          </cell>
          <cell r="D1477" t="str">
            <v>M2</v>
          </cell>
          <cell r="E1477">
            <v>22.67</v>
          </cell>
          <cell r="F1477">
            <v>29.47</v>
          </cell>
        </row>
        <row r="1478">
          <cell r="B1478" t="str">
            <v>C2453</v>
          </cell>
          <cell r="C1478" t="str">
            <v>TELHA TRANSPARENTE ONDULADA</v>
          </cell>
          <cell r="D1478" t="str">
            <v>M2</v>
          </cell>
          <cell r="E1478">
            <v>29.93</v>
          </cell>
          <cell r="F1478">
            <v>38.909999999999997</v>
          </cell>
        </row>
        <row r="1479">
          <cell r="C1479" t="str">
            <v>COBERTURA (MADEIRAMENTO E TELHAMENTO)</v>
          </cell>
          <cell r="F1479">
            <v>0</v>
          </cell>
        </row>
        <row r="1480">
          <cell r="B1480" t="str">
            <v>C0800</v>
          </cell>
          <cell r="C1480" t="str">
            <v>COBERTURA C/TELHA ESTRUTURAL DE FIBRO-CIMENTO, CANALETE 49 C/ APOIOS</v>
          </cell>
          <cell r="D1480" t="str">
            <v>M2</v>
          </cell>
          <cell r="E1480">
            <v>114.57</v>
          </cell>
          <cell r="F1480">
            <v>148.94</v>
          </cell>
        </row>
        <row r="1481">
          <cell r="B1481" t="str">
            <v>C0801</v>
          </cell>
          <cell r="C1481" t="str">
            <v>COBERTURA C/TELHA ESTRUTURAL DE FIBRO-CIMENTO, CANALETE 90 C/ APOIOS</v>
          </cell>
          <cell r="D1481" t="str">
            <v>M2</v>
          </cell>
          <cell r="E1481">
            <v>99.78</v>
          </cell>
          <cell r="F1481">
            <v>129.71</v>
          </cell>
        </row>
        <row r="1482">
          <cell r="B1482" t="str">
            <v>C0802</v>
          </cell>
          <cell r="C1482" t="str">
            <v>COBERTURA C/TELHA ONDULADA DE FIBRO-CIMENTO E= 6mm ( C/MADEIRAMENTO )</v>
          </cell>
          <cell r="D1482" t="str">
            <v>M2</v>
          </cell>
          <cell r="E1482">
            <v>60.16</v>
          </cell>
          <cell r="F1482">
            <v>78.209999999999994</v>
          </cell>
        </row>
        <row r="1483">
          <cell r="B1483" t="str">
            <v>C4465</v>
          </cell>
          <cell r="C1483" t="str">
            <v>COBERTURA TELHA CERÂMICA - (RIPA, CAIBRO)</v>
          </cell>
          <cell r="D1483" t="str">
            <v>M2</v>
          </cell>
          <cell r="E1483">
            <v>39.19</v>
          </cell>
          <cell r="F1483">
            <v>50.95</v>
          </cell>
        </row>
        <row r="1484">
          <cell r="B1484" t="str">
            <v>C4466</v>
          </cell>
          <cell r="C1484" t="str">
            <v>COBERTURA TELHA CERÂMICA (RIPA, CAIBRO, LINHA)</v>
          </cell>
          <cell r="D1484" t="str">
            <v>M2</v>
          </cell>
          <cell r="E1484">
            <v>58.67</v>
          </cell>
          <cell r="F1484">
            <v>76.27</v>
          </cell>
        </row>
        <row r="1485">
          <cell r="C1485" t="str">
            <v>DOMOS</v>
          </cell>
          <cell r="F1485">
            <v>0</v>
          </cell>
        </row>
        <row r="1486">
          <cell r="B1486" t="str">
            <v>C4370</v>
          </cell>
          <cell r="C1486" t="str">
            <v>ABÓBADA DE POLICARBONATO TRANSPARENTE (FORN./MONTAGEM)</v>
          </cell>
          <cell r="D1486" t="str">
            <v>M2</v>
          </cell>
          <cell r="E1486">
            <v>571.76</v>
          </cell>
          <cell r="F1486">
            <v>743.29</v>
          </cell>
        </row>
        <row r="1487">
          <cell r="B1487" t="str">
            <v>C0769</v>
          </cell>
          <cell r="C1487" t="str">
            <v>CHAPA POLICARBONATO ALVEOLAR CRISTAL ESP.= 6mm</v>
          </cell>
          <cell r="D1487" t="str">
            <v>M2</v>
          </cell>
          <cell r="E1487">
            <v>69.400000000000006</v>
          </cell>
          <cell r="F1487">
            <v>90.22</v>
          </cell>
        </row>
        <row r="1488">
          <cell r="B1488" t="str">
            <v>C0770</v>
          </cell>
          <cell r="C1488" t="str">
            <v>CHAPA POLICARBONATO COMPACTO CRISTAL ESP.= 6mm</v>
          </cell>
          <cell r="D1488" t="str">
            <v>M2</v>
          </cell>
          <cell r="E1488">
            <v>307.43</v>
          </cell>
          <cell r="F1488">
            <v>399.66</v>
          </cell>
        </row>
        <row r="1489">
          <cell r="B1489" t="str">
            <v>C0771</v>
          </cell>
          <cell r="C1489" t="str">
            <v>CHAPA POLICARBONATO FUMÊ ESP.= 4mm</v>
          </cell>
          <cell r="D1489" t="str">
            <v>M2</v>
          </cell>
          <cell r="E1489">
            <v>49.74</v>
          </cell>
          <cell r="F1489">
            <v>64.66</v>
          </cell>
        </row>
        <row r="1490">
          <cell r="B1490" t="str">
            <v>C0772</v>
          </cell>
          <cell r="C1490" t="str">
            <v>CHAPA POLICARBONATO FUMÊ ESP.= 4mm C/ PELICULA REFLETIVA</v>
          </cell>
          <cell r="D1490" t="str">
            <v>M2</v>
          </cell>
          <cell r="E1490">
            <v>658.02</v>
          </cell>
          <cell r="F1490">
            <v>855.43</v>
          </cell>
        </row>
        <row r="1491">
          <cell r="B1491" t="str">
            <v>C1147</v>
          </cell>
          <cell r="C1491" t="str">
            <v>DOMO INDIVIDUAL DE ACRÍLICO</v>
          </cell>
          <cell r="D1491" t="str">
            <v>M2</v>
          </cell>
          <cell r="E1491">
            <v>358.99</v>
          </cell>
          <cell r="F1491">
            <v>466.69</v>
          </cell>
        </row>
        <row r="1492">
          <cell r="B1492" t="str">
            <v>C1148</v>
          </cell>
          <cell r="C1492" t="str">
            <v>DOMO INDIVIDUAL DE FIBRA DE VIDRO</v>
          </cell>
          <cell r="D1492" t="str">
            <v>M2</v>
          </cell>
          <cell r="E1492">
            <v>282.95</v>
          </cell>
          <cell r="F1492">
            <v>367.84</v>
          </cell>
        </row>
        <row r="1493">
          <cell r="B1493" t="str">
            <v>C1149</v>
          </cell>
          <cell r="C1493" t="str">
            <v>DOMO MODULAR DE ACRÍLICO</v>
          </cell>
          <cell r="D1493" t="str">
            <v>M2</v>
          </cell>
          <cell r="E1493">
            <v>382.09</v>
          </cell>
          <cell r="F1493">
            <v>496.72</v>
          </cell>
        </row>
        <row r="1494">
          <cell r="B1494" t="str">
            <v>C1150</v>
          </cell>
          <cell r="C1494" t="str">
            <v>DOMO MODULAR DE FIBRA DE VIDRO</v>
          </cell>
          <cell r="D1494" t="str">
            <v>M2</v>
          </cell>
          <cell r="E1494">
            <v>447.4</v>
          </cell>
          <cell r="F1494">
            <v>581.62</v>
          </cell>
        </row>
        <row r="1495">
          <cell r="C1495" t="str">
            <v>OUTROS ELEMENTOS</v>
          </cell>
          <cell r="F1495">
            <v>0</v>
          </cell>
        </row>
        <row r="1496">
          <cell r="B1496" t="str">
            <v>C3448</v>
          </cell>
          <cell r="C1496" t="str">
            <v>BEIRAL DE MADEIRA (1X10)cm</v>
          </cell>
          <cell r="D1496" t="str">
            <v>M</v>
          </cell>
          <cell r="E1496">
            <v>10.55</v>
          </cell>
          <cell r="F1496">
            <v>13.72</v>
          </cell>
        </row>
        <row r="1497">
          <cell r="B1497" t="str">
            <v>C0388</v>
          </cell>
          <cell r="C1497" t="str">
            <v>BEIRAL DE MADEIRA DE (2 X 8)cm, INCLUSIVE PINTURA</v>
          </cell>
          <cell r="D1497" t="str">
            <v>M</v>
          </cell>
          <cell r="E1497">
            <v>10.43</v>
          </cell>
          <cell r="F1497">
            <v>13.56</v>
          </cell>
        </row>
        <row r="1498">
          <cell r="B1498" t="str">
            <v>C0657</v>
          </cell>
          <cell r="C1498" t="str">
            <v>CALHA DE ALUMÍNIO DESENVOLVIMENTO DE 25cm</v>
          </cell>
          <cell r="D1498" t="str">
            <v>M</v>
          </cell>
          <cell r="E1498">
            <v>18.600000000000001</v>
          </cell>
          <cell r="F1498">
            <v>24.18</v>
          </cell>
        </row>
        <row r="1499">
          <cell r="B1499" t="str">
            <v>C0658</v>
          </cell>
          <cell r="C1499" t="str">
            <v>CALHA DE CHAPA COBRE 26 DESENVOLVIMENTO 33cm</v>
          </cell>
          <cell r="D1499" t="str">
            <v>M</v>
          </cell>
          <cell r="E1499">
            <v>51.95</v>
          </cell>
          <cell r="F1499">
            <v>67.540000000000006</v>
          </cell>
        </row>
        <row r="1500">
          <cell r="B1500" t="str">
            <v>C0659</v>
          </cell>
          <cell r="C1500" t="str">
            <v>CALHA DE CHAPA COBRE 26 DESENVOLVIMENTO 50cm</v>
          </cell>
          <cell r="D1500" t="str">
            <v>M</v>
          </cell>
          <cell r="E1500">
            <v>71.63</v>
          </cell>
          <cell r="F1500">
            <v>93.12</v>
          </cell>
        </row>
        <row r="1501">
          <cell r="B1501" t="str">
            <v>C0660</v>
          </cell>
          <cell r="C1501" t="str">
            <v>CALHA DE CHAPA GALVANIZADA 26 DESENVOLVIMENTO 33cm</v>
          </cell>
          <cell r="D1501" t="str">
            <v>M</v>
          </cell>
          <cell r="E1501">
            <v>25.33</v>
          </cell>
          <cell r="F1501">
            <v>32.93</v>
          </cell>
        </row>
        <row r="1502">
          <cell r="B1502" t="str">
            <v>C0661</v>
          </cell>
          <cell r="C1502" t="str">
            <v>CALHA DE CHAPA GALVANIZADA 26 DESENVOLVIMENTO 50cm</v>
          </cell>
          <cell r="D1502" t="str">
            <v>M</v>
          </cell>
          <cell r="E1502">
            <v>39.18</v>
          </cell>
          <cell r="F1502">
            <v>50.93</v>
          </cell>
        </row>
        <row r="1503">
          <cell r="B1503" t="str">
            <v>C0662</v>
          </cell>
          <cell r="C1503" t="str">
            <v>CALHA DE FIBERGLASS ESP.= 2mm DESENVOLVIMENTO 30cm</v>
          </cell>
          <cell r="D1503" t="str">
            <v>M</v>
          </cell>
          <cell r="E1503">
            <v>22.67</v>
          </cell>
          <cell r="F1503">
            <v>29.47</v>
          </cell>
        </row>
        <row r="1504">
          <cell r="B1504" t="str">
            <v>C3684</v>
          </cell>
          <cell r="C1504" t="str">
            <v>COBERTA EM PALHA DE CARNAÚBA</v>
          </cell>
          <cell r="D1504" t="str">
            <v>M2</v>
          </cell>
          <cell r="E1504">
            <v>14.8</v>
          </cell>
          <cell r="F1504">
            <v>19.239999999999998</v>
          </cell>
        </row>
        <row r="1505">
          <cell r="B1505" t="str">
            <v>C3746</v>
          </cell>
          <cell r="C1505" t="str">
            <v>ESTACIONAMENTO COBERTO C/ TELHA DE FIBROCIMENTO - VAGA (4,50x2,75)</v>
          </cell>
          <cell r="D1505" t="str">
            <v>M2</v>
          </cell>
          <cell r="E1505">
            <v>66.02</v>
          </cell>
          <cell r="F1505">
            <v>85.83</v>
          </cell>
        </row>
        <row r="1506">
          <cell r="B1506" t="str">
            <v>C1631</v>
          </cell>
          <cell r="C1506" t="str">
            <v>LONA PLÁSTICA PRETA, P/SERVIÇOS EM COBERTAS</v>
          </cell>
          <cell r="D1506" t="str">
            <v>M2</v>
          </cell>
          <cell r="E1506">
            <v>3.35</v>
          </cell>
          <cell r="F1506">
            <v>4.3600000000000003</v>
          </cell>
        </row>
        <row r="1507">
          <cell r="B1507" t="str">
            <v>C2248</v>
          </cell>
          <cell r="C1507" t="str">
            <v>RUFO DE CHAPA COBRE 26 DESENVOLVIMENTO 33cm</v>
          </cell>
          <cell r="D1507" t="str">
            <v>M</v>
          </cell>
          <cell r="E1507">
            <v>42.77</v>
          </cell>
          <cell r="F1507">
            <v>55.6</v>
          </cell>
        </row>
        <row r="1508">
          <cell r="B1508" t="str">
            <v>C2249</v>
          </cell>
          <cell r="C1508" t="str">
            <v>RUFO DE CHAPA GALVANIZADA 26 DESENVOLVIMENTO 33cm</v>
          </cell>
          <cell r="D1508" t="str">
            <v>M</v>
          </cell>
          <cell r="E1508">
            <v>17.45</v>
          </cell>
          <cell r="F1508">
            <v>22.69</v>
          </cell>
        </row>
        <row r="1509">
          <cell r="B1509" t="str">
            <v>C2250</v>
          </cell>
          <cell r="C1509" t="str">
            <v>RUFO DE FIBROCIMENTO</v>
          </cell>
          <cell r="D1509" t="str">
            <v>M</v>
          </cell>
          <cell r="E1509">
            <v>51</v>
          </cell>
          <cell r="F1509">
            <v>66.3</v>
          </cell>
        </row>
        <row r="1510">
          <cell r="B1510" t="str">
            <v>C2251</v>
          </cell>
          <cell r="C1510" t="str">
            <v>RUFO DE FIBROCIMENTO C/ VEDAÇÃO ELÁSTICA</v>
          </cell>
          <cell r="D1510" t="str">
            <v>M</v>
          </cell>
          <cell r="E1510">
            <v>60.53</v>
          </cell>
          <cell r="F1510">
            <v>78.69</v>
          </cell>
        </row>
        <row r="1511">
          <cell r="B1511" t="str">
            <v>C2252</v>
          </cell>
          <cell r="C1511" t="str">
            <v>RUFO DE FIBROCIMENTO P/TELHA MAXIPLAC</v>
          </cell>
          <cell r="D1511" t="str">
            <v>M</v>
          </cell>
          <cell r="E1511">
            <v>43.14</v>
          </cell>
          <cell r="F1511">
            <v>56.08</v>
          </cell>
        </row>
        <row r="1512">
          <cell r="B1512" t="str">
            <v>C2253</v>
          </cell>
          <cell r="C1512" t="str">
            <v>RUFO DE FIBROCIMENTO P/TELHA ONDULADA</v>
          </cell>
          <cell r="D1512" t="str">
            <v>M</v>
          </cell>
          <cell r="E1512">
            <v>36.47</v>
          </cell>
          <cell r="F1512">
            <v>47.41</v>
          </cell>
        </row>
        <row r="1513">
          <cell r="B1513" t="str">
            <v>C3652</v>
          </cell>
          <cell r="C1513" t="str">
            <v>RUFO/ALGEIROZ EM CONCRETO PRÉ-MOLDADO L=30CM</v>
          </cell>
          <cell r="D1513" t="str">
            <v>M</v>
          </cell>
          <cell r="E1513">
            <v>66.36</v>
          </cell>
          <cell r="F1513">
            <v>86.27</v>
          </cell>
        </row>
        <row r="1514">
          <cell r="B1514" t="str">
            <v>C2479</v>
          </cell>
          <cell r="C1514" t="str">
            <v>TOLDO COM ESTRUTURA METÁLICA</v>
          </cell>
          <cell r="D1514" t="str">
            <v>M2</v>
          </cell>
          <cell r="E1514">
            <v>134.87</v>
          </cell>
          <cell r="F1514">
            <v>175.33</v>
          </cell>
        </row>
        <row r="1515">
          <cell r="C1515" t="str">
            <v xml:space="preserve">IMPERMEABILIZAÇÃO </v>
          </cell>
          <cell r="F1515">
            <v>0</v>
          </cell>
        </row>
        <row r="1516">
          <cell r="C1516" t="str">
            <v>BALDRAMES</v>
          </cell>
          <cell r="F1516">
            <v>0</v>
          </cell>
        </row>
        <row r="1517">
          <cell r="B1517" t="str">
            <v>C1462</v>
          </cell>
          <cell r="C1517" t="str">
            <v>IMPERMEABILIZAÇÃO DE ALVENARIA DE EMBASAMENTO NO RESPALDO C/ARGAMASSA CIMENTO E AREIA S/ PENEIRAMENTO, TRAÇO 1:3, ESP.=2cm C/ ADITIVO IMPERMABILIZANTE</v>
          </cell>
          <cell r="D1517" t="str">
            <v>M2</v>
          </cell>
          <cell r="E1517">
            <v>17.37</v>
          </cell>
          <cell r="F1517">
            <v>22.58</v>
          </cell>
        </row>
        <row r="1518">
          <cell r="B1518" t="str">
            <v>C1466</v>
          </cell>
          <cell r="C1518" t="str">
            <v>IMPERMEABILIZAÇÃO HORIZONTAL DE ALICERCES C/MANTA BUTÍLICA EM PAREDES DE 1 ½ TIJOLO</v>
          </cell>
          <cell r="D1518" t="str">
            <v>M</v>
          </cell>
          <cell r="E1518">
            <v>26.16</v>
          </cell>
          <cell r="F1518">
            <v>34.01</v>
          </cell>
        </row>
        <row r="1519">
          <cell r="C1519" t="str">
            <v>PISOS</v>
          </cell>
          <cell r="F1519">
            <v>0</v>
          </cell>
        </row>
        <row r="1520">
          <cell r="B1520" t="str">
            <v>C1424</v>
          </cell>
          <cell r="C1520" t="str">
            <v>GEOTEXTIL COMO CAMADA DE DESLIZAMENTO / SEPARAÇÃO OU COMO CAMADA DE BERÇO E/OU AMORTECIMENTO</v>
          </cell>
          <cell r="D1520" t="str">
            <v>M2</v>
          </cell>
          <cell r="E1520">
            <v>4.33</v>
          </cell>
          <cell r="F1520">
            <v>5.63</v>
          </cell>
        </row>
        <row r="1521">
          <cell r="B1521" t="str">
            <v>C1425</v>
          </cell>
          <cell r="C1521" t="str">
            <v>GEOTEXTIL COMO PROTEÇÃO CONTRA PUNCIONAMENTO</v>
          </cell>
          <cell r="D1521" t="str">
            <v>M2</v>
          </cell>
          <cell r="E1521">
            <v>4.18</v>
          </cell>
          <cell r="F1521">
            <v>5.43</v>
          </cell>
        </row>
        <row r="1522">
          <cell r="B1522" t="str">
            <v>C1465</v>
          </cell>
          <cell r="C1522" t="str">
            <v>IMPERMEABILIZAÇÃO DE ÁREAS SUJEITAS A INFILTRAÇÃO POR LENÇOL FREÁTICO</v>
          </cell>
          <cell r="D1522" t="str">
            <v>M2</v>
          </cell>
          <cell r="E1522">
            <v>15.76</v>
          </cell>
          <cell r="F1522">
            <v>20.49</v>
          </cell>
        </row>
        <row r="1523">
          <cell r="B1523" t="str">
            <v>C1472</v>
          </cell>
          <cell r="C1523" t="str">
            <v>IMPERMEABILIZAÇÃO P/ REBAIXO BANHEIRO E COZINHA C/TINTA ASFÁLTICA</v>
          </cell>
          <cell r="D1523" t="str">
            <v>M2</v>
          </cell>
          <cell r="E1523">
            <v>6.33</v>
          </cell>
          <cell r="F1523">
            <v>8.23</v>
          </cell>
        </row>
        <row r="1524">
          <cell r="B1524" t="str">
            <v>C2057</v>
          </cell>
          <cell r="C1524" t="str">
            <v>PROTEÇÃO DE SUPERFÍCIES IMPERMEABILIZADAS</v>
          </cell>
          <cell r="D1524" t="str">
            <v>M2</v>
          </cell>
          <cell r="E1524">
            <v>12.09</v>
          </cell>
          <cell r="F1524">
            <v>15.72</v>
          </cell>
        </row>
        <row r="1525">
          <cell r="C1525" t="str">
            <v>CALHAS</v>
          </cell>
          <cell r="F1525">
            <v>0</v>
          </cell>
        </row>
        <row r="1526">
          <cell r="B1526" t="str">
            <v>C1458</v>
          </cell>
          <cell r="C1526" t="str">
            <v>IMPERMEABILIZAÇÃO C/ IMPERMEABILIZANTE ESTRUTURAL E APLICAÇÃO DE MEMBRANA DE BASE ACRÍLICA</v>
          </cell>
          <cell r="D1526" t="str">
            <v>M2</v>
          </cell>
          <cell r="E1526">
            <v>33.049999999999997</v>
          </cell>
          <cell r="F1526">
            <v>42.97</v>
          </cell>
        </row>
        <row r="1527">
          <cell r="B1527" t="str">
            <v>C1463</v>
          </cell>
          <cell r="C1527" t="str">
            <v>IMPERMEABILIZAÇÃO DE CALHA, VIGA-CALHA, JARDINEIRA C/MANTA ASFÁLTICA .AUTO-ADESIVA</v>
          </cell>
          <cell r="D1527" t="str">
            <v>M2</v>
          </cell>
          <cell r="E1527">
            <v>12.88</v>
          </cell>
          <cell r="F1527">
            <v>16.739999999999998</v>
          </cell>
        </row>
        <row r="1528">
          <cell r="B1528" t="str">
            <v>C1470</v>
          </cell>
          <cell r="C1528" t="str">
            <v>IMPERMEABILIZAÇÃO JARDINEIRAS C/ARGAMASSA DE CIMENTO E AREIA S/ PENEIRAMENTO, TRAÇO 1:3 - ESP.= 3cm</v>
          </cell>
          <cell r="D1528" t="str">
            <v>M2</v>
          </cell>
          <cell r="E1528">
            <v>21.54</v>
          </cell>
          <cell r="F1528">
            <v>28</v>
          </cell>
        </row>
        <row r="1529">
          <cell r="C1529" t="str">
            <v>COBERTURAS</v>
          </cell>
          <cell r="F1529">
            <v>0</v>
          </cell>
        </row>
        <row r="1530">
          <cell r="B1530" t="str">
            <v>C1476</v>
          </cell>
          <cell r="C1530" t="str">
            <v>IMPERMEABILIZAÇÃO À BASE DE ELASTÔMEROS SINTÉTICOS CALANDRADOS E PRÉ-VULCANIZADOS C/ MANTA BUTÍLICA</v>
          </cell>
          <cell r="D1530" t="str">
            <v>M2</v>
          </cell>
          <cell r="E1530">
            <v>73.819999999999993</v>
          </cell>
          <cell r="F1530">
            <v>95.97</v>
          </cell>
        </row>
        <row r="1531">
          <cell r="B1531" t="str">
            <v>C1173</v>
          </cell>
          <cell r="C1531" t="str">
            <v>IMPERMEABILIZAÇÃO À BASE DE ELASTÔMEROS SINTÉTICOS "NEOPRENE + HYPALON"</v>
          </cell>
          <cell r="D1531" t="str">
            <v>M2</v>
          </cell>
          <cell r="E1531">
            <v>105.78</v>
          </cell>
          <cell r="F1531">
            <v>137.51</v>
          </cell>
        </row>
        <row r="1532">
          <cell r="B1532" t="str">
            <v>C1232</v>
          </cell>
          <cell r="C1532" t="str">
            <v>IMPERMEABILIZAÇÃO À BASE DE EMULSÃO ASFÁLTICA ESTRUTURADA C/ VÉU DE FIBRA DE VIDRO C/ PINTURA DEFLETIVA</v>
          </cell>
          <cell r="D1532" t="str">
            <v>M2</v>
          </cell>
          <cell r="E1532">
            <v>52.96</v>
          </cell>
          <cell r="F1532">
            <v>68.849999999999994</v>
          </cell>
        </row>
        <row r="1533">
          <cell r="B1533" t="str">
            <v>C1459</v>
          </cell>
          <cell r="C1533" t="str">
            <v>IMPERMEABLIZAÇÃO C/ APLICAÇÃO DIRETA DE IMPERMEABILIZANTE ESTRUTURAL SEGUIDA DE APLICAÇÃO DE MEMBRANA DE BASE ACRÍLICA</v>
          </cell>
          <cell r="D1533" t="str">
            <v>M2</v>
          </cell>
          <cell r="E1533">
            <v>33.049999999999997</v>
          </cell>
          <cell r="F1533">
            <v>42.97</v>
          </cell>
        </row>
        <row r="1534">
          <cell r="B1534" t="str">
            <v>C1471</v>
          </cell>
          <cell r="C1534" t="str">
            <v>IMPERMEABILIZAÇÃO C/ MANTA ASFÁLTICA C/ ARMADURA DE FILME DE POLIETILENO</v>
          </cell>
          <cell r="D1534" t="str">
            <v>M2</v>
          </cell>
          <cell r="E1534">
            <v>26.33</v>
          </cell>
          <cell r="F1534">
            <v>34.229999999999997</v>
          </cell>
        </row>
        <row r="1535">
          <cell r="B1535" t="str">
            <v>C1464</v>
          </cell>
          <cell r="C1535" t="str">
            <v>IMPERMEABILIZAÇÃO DE COBERTURAS PLANAS C/MANTA À BASE DE ASFALTO MODIFICADO</v>
          </cell>
          <cell r="D1535" t="str">
            <v>M2</v>
          </cell>
          <cell r="E1535">
            <v>23.39</v>
          </cell>
          <cell r="F1535">
            <v>30.41</v>
          </cell>
        </row>
        <row r="1536">
          <cell r="B1536" t="str">
            <v>C1779</v>
          </cell>
          <cell r="C1536" t="str">
            <v>IMPERMEABILIZAÇÃO DE LAJES C/ MANTA ASFÁLTICA PRÉ-FABRICADA, C/ VÉU DE POLIÉSTER</v>
          </cell>
          <cell r="D1536" t="str">
            <v>M2</v>
          </cell>
          <cell r="E1536">
            <v>13.94</v>
          </cell>
          <cell r="F1536">
            <v>18.12</v>
          </cell>
        </row>
        <row r="1537">
          <cell r="C1537" t="str">
            <v>RESERVATÓRIOS</v>
          </cell>
          <cell r="F1537">
            <v>0</v>
          </cell>
        </row>
        <row r="1538">
          <cell r="B1538" t="str">
            <v>C1473</v>
          </cell>
          <cell r="C1538" t="str">
            <v>IMPERMEABILIZAÇÃO DE RESERVATÓRIOS E PISCINAS ELEVADAS C/ IMPERMEABILIZANTE ESTRUTURAL C/ APLICAÇÃO DE MEMBRANA ELÁSTICA BI-COMPONENTE</v>
          </cell>
          <cell r="D1538" t="str">
            <v>M2</v>
          </cell>
          <cell r="E1538">
            <v>17.46</v>
          </cell>
          <cell r="F1538">
            <v>22.7</v>
          </cell>
        </row>
        <row r="1539">
          <cell r="B1539" t="str">
            <v>C1474</v>
          </cell>
          <cell r="C1539" t="str">
            <v>IMPERMEABILIZAÇÃO DE RESERVATÓRIOS ELEVADOS C/ ARGAMASSA RÍGIDA E DE IMPERMEABILIZAÇÃO SEMIPLÁSTICA C/ ASFALTO MODIFICADO E ESTRUTURADO</v>
          </cell>
          <cell r="D1539" t="str">
            <v>M2</v>
          </cell>
          <cell r="E1539">
            <v>91.95</v>
          </cell>
          <cell r="F1539">
            <v>119.54</v>
          </cell>
        </row>
        <row r="1540">
          <cell r="B1540" t="str">
            <v>C1475</v>
          </cell>
          <cell r="C1540" t="str">
            <v>IMPERMEABILIZAÇÃO DE SUPERFÍCIES INTERNAS DE RESERVATÓRIOS ENTERRADOS</v>
          </cell>
          <cell r="D1540" t="str">
            <v>M2</v>
          </cell>
          <cell r="E1540">
            <v>31.08</v>
          </cell>
          <cell r="F1540">
            <v>40.4</v>
          </cell>
        </row>
        <row r="1541">
          <cell r="B1541" t="str">
            <v>C1469</v>
          </cell>
          <cell r="C1541" t="str">
            <v>IMPERMEABILIZAÇÃO INTERNA E EXTERNA P/RESERVATÓRIO ENTERRADO</v>
          </cell>
          <cell r="D1541" t="str">
            <v>M2</v>
          </cell>
          <cell r="E1541">
            <v>33.57</v>
          </cell>
          <cell r="F1541">
            <v>43.64</v>
          </cell>
        </row>
        <row r="1542">
          <cell r="B1542" t="str">
            <v>C1460</v>
          </cell>
          <cell r="C1542" t="str">
            <v>IMPERMEABILIZAÇÃO INTERNA C/ CIMENTO IMPERMEABILIZANTE ESTRUTURAL</v>
          </cell>
          <cell r="D1542" t="str">
            <v>M2</v>
          </cell>
          <cell r="E1542">
            <v>7.25</v>
          </cell>
          <cell r="F1542">
            <v>9.43</v>
          </cell>
        </row>
        <row r="1543">
          <cell r="B1543" t="str">
            <v>C1467</v>
          </cell>
          <cell r="C1543" t="str">
            <v>IMPERMEABILIZAÇÃO INTERNA DE PISCINAS ENTERRADAS C/CIMENTO IMPERMEABILIZANTE ESTRUTURAL</v>
          </cell>
          <cell r="D1543" t="str">
            <v>M2</v>
          </cell>
          <cell r="E1543">
            <v>8.9700000000000006</v>
          </cell>
          <cell r="F1543">
            <v>11.66</v>
          </cell>
        </row>
        <row r="1544">
          <cell r="B1544" t="str">
            <v>C1468</v>
          </cell>
          <cell r="C1544" t="str">
            <v>IMPERMEABILIZAÇÃO INTERNA C/ MANTA ASFÁLTICA C/ ARMADURA DE FILME DE POLIETILENO</v>
          </cell>
          <cell r="D1544" t="str">
            <v>M2</v>
          </cell>
          <cell r="E1544">
            <v>27.75</v>
          </cell>
          <cell r="F1544">
            <v>36.08</v>
          </cell>
        </row>
        <row r="1545">
          <cell r="B1545" t="str">
            <v>C2033</v>
          </cell>
          <cell r="C1545" t="str">
            <v>PREPARO DE SUPERFÍCIE INTERNA EM RESERVATÓRIOS A SEREM IMPERMEABILIZADOS</v>
          </cell>
          <cell r="D1545" t="str">
            <v>M2</v>
          </cell>
          <cell r="E1545">
            <v>1.3</v>
          </cell>
          <cell r="F1545">
            <v>1.69</v>
          </cell>
        </row>
        <row r="1546">
          <cell r="C1546" t="str">
            <v>CORTINA</v>
          </cell>
          <cell r="F1546">
            <v>0</v>
          </cell>
        </row>
        <row r="1547">
          <cell r="B1547" t="str">
            <v>C0667</v>
          </cell>
          <cell r="C1547" t="str">
            <v>CAMADA PROTETORA DE SUPERFÍCIES HORIZONTAIS C/ ARGAMASSA DE CIMENTO E AREIA S/ PENEIRAMENTO TRAÇO 1:5 - ESP.= 1 A 2 cm</v>
          </cell>
          <cell r="D1547" t="str">
            <v>M2</v>
          </cell>
          <cell r="E1547">
            <v>11.35</v>
          </cell>
          <cell r="F1547">
            <v>14.76</v>
          </cell>
        </row>
        <row r="1548">
          <cell r="B1548" t="str">
            <v>C0668</v>
          </cell>
          <cell r="C1548" t="str">
            <v>CAMADA PROTETORA DE SUPERFÍCIES VERTICAIS C/ PINTURA DE EMULSÃO ASFÁLTICA E ARGAMASSA DE CIMENTO E AREIA S/ PENEIRAMENTO TRAÇO 1:5, ESP.= 1 A 2 cm</v>
          </cell>
          <cell r="D1548" t="str">
            <v>M2</v>
          </cell>
          <cell r="E1548">
            <v>13.76</v>
          </cell>
          <cell r="F1548">
            <v>17.89</v>
          </cell>
        </row>
        <row r="1549">
          <cell r="B1549" t="str">
            <v>C1461</v>
          </cell>
          <cell r="C1549" t="str">
            <v>IMPERMEABILIZAÇÃO DE ÁREAS SUJEITAS À UMIDADE C/ APLICAÇÃO DE DUAS DEMÃOS DE IMPERMEABILIZANTE ESTRUTURAL DILUÍDO C/ ÁGUA E EMULSÃO ADESIVA TRAÇO 12:4:1</v>
          </cell>
          <cell r="D1549" t="str">
            <v>M2</v>
          </cell>
          <cell r="E1549">
            <v>5.2</v>
          </cell>
          <cell r="F1549">
            <v>6.76</v>
          </cell>
        </row>
        <row r="1550">
          <cell r="B1550" t="str">
            <v>C2188</v>
          </cell>
          <cell r="C1550" t="str">
            <v>REGULARIZAÇÃO DE SUPERFÍCIES HORIZONTAIS E VERTICAIS C/ ARGAMASSA DE CIMENTO E AREIA S/ PENEIRAMENTO, TRAÇO 1:3, ESP.= 6cm P/ APLICAÇÃO DE IMPERMEABILIZAÇÃO</v>
          </cell>
          <cell r="D1550" t="str">
            <v>M2</v>
          </cell>
          <cell r="E1550">
            <v>23.83</v>
          </cell>
          <cell r="F1550">
            <v>30.98</v>
          </cell>
        </row>
        <row r="1551">
          <cell r="B1551" t="str">
            <v>C2217</v>
          </cell>
          <cell r="C1551" t="str">
            <v>REVESTIMENTO DE SUPERFÍCIE HORIZONTAL OU VERTICAL C/ARGAMASSA DE CIMENTO E AREIA S/ PENEIRAMENTO TRAÇO 1:3, ESP.= 5cm</v>
          </cell>
          <cell r="D1551" t="str">
            <v>M2</v>
          </cell>
          <cell r="E1551">
            <v>34.1</v>
          </cell>
          <cell r="F1551">
            <v>44.33</v>
          </cell>
        </row>
        <row r="1552">
          <cell r="C1552" t="str">
            <v>OUTROS ELEMENTOS</v>
          </cell>
          <cell r="F1552">
            <v>0</v>
          </cell>
        </row>
        <row r="1553">
          <cell r="B1553" t="str">
            <v>C2841</v>
          </cell>
          <cell r="C1553" t="str">
            <v>IMPERMEABILIZAÇÃO C/ ARGAMASSA DE CIMENTO E AREIA 1:3 ADITIVADA, ESP.= 2.50cm</v>
          </cell>
          <cell r="D1553" t="str">
            <v>M2</v>
          </cell>
          <cell r="E1553">
            <v>15.76</v>
          </cell>
          <cell r="F1553">
            <v>20.49</v>
          </cell>
        </row>
        <row r="1554">
          <cell r="B1554" t="str">
            <v>C2842</v>
          </cell>
          <cell r="C1554" t="str">
            <v>IMPERMEABILIZAÇÃO C/ CIMENTO CRISTALIZANTE, BASE ACRÍLICA</v>
          </cell>
          <cell r="D1554" t="str">
            <v>M2</v>
          </cell>
          <cell r="E1554">
            <v>28.67</v>
          </cell>
          <cell r="F1554">
            <v>37.270000000000003</v>
          </cell>
        </row>
        <row r="1555">
          <cell r="B1555" t="str">
            <v>C2843</v>
          </cell>
          <cell r="C1555" t="str">
            <v>IMPERMEABILIZAÇÃO C/ EMULSÃO ASFÁLTICA CONSUMO 2kg/m²</v>
          </cell>
          <cell r="D1555" t="str">
            <v>M2</v>
          </cell>
          <cell r="E1555">
            <v>8.06</v>
          </cell>
          <cell r="F1555">
            <v>10.48</v>
          </cell>
        </row>
        <row r="1556">
          <cell r="B1556" t="str">
            <v>C3444</v>
          </cell>
          <cell r="C1556" t="str">
            <v>IMPERMEABILIZAÇÃO C/ SIKA E IGOL P/ CX. D´ÁGUA</v>
          </cell>
          <cell r="D1556" t="str">
            <v>M2</v>
          </cell>
          <cell r="E1556">
            <v>25.25</v>
          </cell>
          <cell r="F1556">
            <v>32.83</v>
          </cell>
        </row>
        <row r="1557">
          <cell r="B1557" t="str">
            <v>C3735</v>
          </cell>
          <cell r="C1557" t="str">
            <v>IMPERMEABILIZAÇÃO C/ GEOMEMBRANA DE PEAD, ESP.=1.00mm EM ÁREAS ATÉ 100M2 (FORNECIMENTO E INSTALAÇÃO)</v>
          </cell>
          <cell r="D1557" t="str">
            <v>M2</v>
          </cell>
          <cell r="E1557">
            <v>59.17</v>
          </cell>
          <cell r="F1557">
            <v>76.92</v>
          </cell>
        </row>
        <row r="1558">
          <cell r="B1558" t="str">
            <v>C4021</v>
          </cell>
          <cell r="C1558" t="str">
            <v>IMPERMEABILIZAÇÃO DE ACABAMENTO C/ HEYDICRYL PLUS, COR BRANCA, CONSUMO 3,0 KG/M2, REFORÇADA C/ TELA</v>
          </cell>
          <cell r="D1558" t="str">
            <v>M2</v>
          </cell>
          <cell r="E1558">
            <v>10.27</v>
          </cell>
          <cell r="F1558">
            <v>13.35</v>
          </cell>
        </row>
        <row r="1559">
          <cell r="B1559" t="str">
            <v>C4124</v>
          </cell>
          <cell r="C1559" t="str">
            <v>IMPERMEABILIZAÇÃO EM DUPLA CAMADA COM MANTA ESTRUTURADA EM POLIÉSTER 4mm - TIPO IV E MANTA DE ALUMÍNIO</v>
          </cell>
          <cell r="D1559" t="str">
            <v>M2</v>
          </cell>
          <cell r="E1559">
            <v>54.63</v>
          </cell>
          <cell r="F1559">
            <v>71.02</v>
          </cell>
        </row>
        <row r="1560">
          <cell r="C1560" t="str">
            <v>PROTEÇÃO TÉRMICA</v>
          </cell>
          <cell r="F1560">
            <v>0</v>
          </cell>
        </row>
        <row r="1561">
          <cell r="C1561" t="str">
            <v>ISOLAMENTO DE PAREDES</v>
          </cell>
          <cell r="F1561">
            <v>0</v>
          </cell>
        </row>
        <row r="1562">
          <cell r="B1562" t="str">
            <v>C1501</v>
          </cell>
          <cell r="C1562" t="str">
            <v>ISOLAMENTO TÉRMICO C/ESPUMA RÍGIDA DE POLIURETANO ESP.= 5cm</v>
          </cell>
          <cell r="D1562" t="str">
            <v>M2</v>
          </cell>
          <cell r="E1562">
            <v>6.66</v>
          </cell>
          <cell r="F1562">
            <v>8.66</v>
          </cell>
        </row>
        <row r="1563">
          <cell r="B1563" t="str">
            <v>C1502</v>
          </cell>
          <cell r="C1563" t="str">
            <v>ISOLAMENTO TÉRMICO C/MANTAS DE FIBRA DE VIDRO ENSACADAS ESP.= 5cm</v>
          </cell>
          <cell r="D1563" t="str">
            <v>M2</v>
          </cell>
          <cell r="E1563">
            <v>38.479999999999997</v>
          </cell>
          <cell r="F1563">
            <v>50.02</v>
          </cell>
        </row>
        <row r="1564">
          <cell r="B1564" t="str">
            <v>C1505</v>
          </cell>
          <cell r="C1564" t="str">
            <v>ISOLAMENTO TÉRMICO C/PAINEL DE FIBRA DE VIDRO FLEXÍVEL ESP.=50mm FIXADO COM ADESIVO HIDRO-ASFÁLTICO</v>
          </cell>
          <cell r="D1564" t="str">
            <v>M2</v>
          </cell>
          <cell r="E1564">
            <v>20.5</v>
          </cell>
          <cell r="F1564">
            <v>26.65</v>
          </cell>
        </row>
        <row r="1565">
          <cell r="B1565" t="str">
            <v>C1503</v>
          </cell>
          <cell r="C1565" t="str">
            <v>ISOLAMENTO TÉRMICO C/PAINEL DE FIBRA DE VIDRO RÍGIDO ESP.= 25mm FIXADO COM ASFALTO OXIDADO (MODIFICADO)</v>
          </cell>
          <cell r="D1565" t="str">
            <v>M2</v>
          </cell>
          <cell r="E1565">
            <v>62.07</v>
          </cell>
          <cell r="F1565">
            <v>80.69</v>
          </cell>
        </row>
        <row r="1566">
          <cell r="B1566" t="str">
            <v>C1506</v>
          </cell>
          <cell r="C1566" t="str">
            <v>ISOLAMENTO TÉRMICO C/PAINEL DE FIBRA DE VIDRO SEMI-RÍGIDO ESP.= 50mm FIXADO C/ARAME E TELA</v>
          </cell>
          <cell r="D1566" t="str">
            <v>M2</v>
          </cell>
          <cell r="E1566">
            <v>22.75</v>
          </cell>
          <cell r="F1566">
            <v>29.58</v>
          </cell>
        </row>
        <row r="1567">
          <cell r="B1567" t="str">
            <v>C1504</v>
          </cell>
          <cell r="C1567" t="str">
            <v>ISOLAMENTO TÉRMICO C/TIJOLO CERÂMICO FURADO (30X20X10)cm</v>
          </cell>
          <cell r="D1567" t="str">
            <v>M2</v>
          </cell>
          <cell r="E1567">
            <v>34.54</v>
          </cell>
          <cell r="F1567">
            <v>44.9</v>
          </cell>
        </row>
        <row r="1568">
          <cell r="C1568" t="str">
            <v>ISOLAMENTO DE COBERTURAS E LAJES</v>
          </cell>
          <cell r="F1568">
            <v>0</v>
          </cell>
        </row>
        <row r="1569">
          <cell r="B1569" t="str">
            <v>C1500</v>
          </cell>
          <cell r="C1569" t="str">
            <v>ISOLAMENTO TÉRMICO C/ARGILA EXPANDIDA AGLOMERADA ESP.= 20cm</v>
          </cell>
          <cell r="D1569" t="str">
            <v>M2</v>
          </cell>
          <cell r="E1569">
            <v>52.61</v>
          </cell>
          <cell r="F1569">
            <v>68.39</v>
          </cell>
        </row>
        <row r="1570">
          <cell r="B1570" t="str">
            <v>C1507</v>
          </cell>
          <cell r="C1570" t="str">
            <v>ISOLAMENTO TÉRMICO C/DOLOMITA MAGNESIANA BRITADA ESP.= 10cm</v>
          </cell>
          <cell r="D1570" t="str">
            <v>M2</v>
          </cell>
          <cell r="E1570">
            <v>8.59</v>
          </cell>
          <cell r="F1570">
            <v>11.17</v>
          </cell>
        </row>
        <row r="1571">
          <cell r="B1571" t="str">
            <v>C1508</v>
          </cell>
          <cell r="C1571" t="str">
            <v>ISOLAMENTO TÉRMICO C/LAJOTAS PRE-MOLDADAS DE CONCRETO</v>
          </cell>
          <cell r="D1571" t="str">
            <v>M2</v>
          </cell>
          <cell r="E1571">
            <v>34.56</v>
          </cell>
          <cell r="F1571">
            <v>44.93</v>
          </cell>
        </row>
        <row r="1572">
          <cell r="B1572" t="str">
            <v>C1509</v>
          </cell>
          <cell r="C1572" t="str">
            <v>ISOLAMENTO TÉRMICO C/MANTAS DE FIBRA DE VIDRO ESP.= 7.5cm PROTEGIDAS C/ASFALTO OXIDADO</v>
          </cell>
          <cell r="D1572" t="str">
            <v>M2</v>
          </cell>
          <cell r="E1572">
            <v>24.26</v>
          </cell>
          <cell r="F1572">
            <v>31.54</v>
          </cell>
        </row>
        <row r="1573">
          <cell r="B1573" t="str">
            <v>C1510</v>
          </cell>
          <cell r="C1573" t="str">
            <v>ISOLAMENTO TÉRMICO C/PEDRA BRITADA SOLTA ESP.= 25cm, SOBRE ARGAMASA DE PROTEÇÃO P/IMPERMEABILIZAÇÃO</v>
          </cell>
          <cell r="D1573" t="str">
            <v>M2</v>
          </cell>
          <cell r="E1573">
            <v>15.17</v>
          </cell>
          <cell r="F1573">
            <v>19.72</v>
          </cell>
        </row>
        <row r="1574">
          <cell r="B1574" t="str">
            <v>C1511</v>
          </cell>
          <cell r="C1574" t="str">
            <v>ISOLAMENTO TÉRMICO C/PLACAS DE CONCRETO CELULAR ESP.= 5cm</v>
          </cell>
          <cell r="D1574" t="str">
            <v>M2</v>
          </cell>
          <cell r="E1574">
            <v>37.35</v>
          </cell>
          <cell r="F1574">
            <v>48.56</v>
          </cell>
        </row>
        <row r="1575">
          <cell r="B1575" t="str">
            <v>C1512</v>
          </cell>
          <cell r="C1575" t="str">
            <v>ISOLAMENTO TÉRMICO C/PLACAS DE POLIESTIRENO EXPANDIDO ESP.= 5cm</v>
          </cell>
          <cell r="D1575" t="str">
            <v>M2</v>
          </cell>
          <cell r="E1575">
            <v>33.049999999999997</v>
          </cell>
          <cell r="F1575">
            <v>42.97</v>
          </cell>
        </row>
        <row r="1576">
          <cell r="B1576" t="str">
            <v>C1513</v>
          </cell>
          <cell r="C1576" t="str">
            <v>ISOLAMENTO TÉRMICO C/VERMICULITA AGLOMERADA C/CIMENTO E AREIA ESP.= 15cm</v>
          </cell>
          <cell r="D1576" t="str">
            <v>M2</v>
          </cell>
          <cell r="E1576">
            <v>70.14</v>
          </cell>
          <cell r="F1576">
            <v>91.18</v>
          </cell>
        </row>
        <row r="1577">
          <cell r="C1577" t="str">
            <v>ISOLAMENTO DE TUBOS DE AÇO</v>
          </cell>
          <cell r="F1577">
            <v>0</v>
          </cell>
        </row>
        <row r="1578">
          <cell r="B1578" t="str">
            <v>C3717</v>
          </cell>
          <cell r="C1578" t="str">
            <v>ISOLAMENTO TÉRMICO COM POLIESTIRENO EXPANDIDO (ISOPOR) EM TUBO DE AÇO PRETO DE 2"</v>
          </cell>
          <cell r="D1578" t="str">
            <v>M</v>
          </cell>
          <cell r="E1578">
            <v>20.3</v>
          </cell>
          <cell r="F1578">
            <v>26.39</v>
          </cell>
        </row>
        <row r="1579">
          <cell r="B1579" t="str">
            <v>C3718</v>
          </cell>
          <cell r="C1579" t="str">
            <v>ISOLAMENTO TÉRMICO COM POLIESTIRENO EXPANDIDO (ISOPOR) EM TUBO DE AÇO PRETO DE 2 1/2"</v>
          </cell>
          <cell r="D1579" t="str">
            <v>M</v>
          </cell>
          <cell r="E1579">
            <v>27.19</v>
          </cell>
          <cell r="F1579">
            <v>35.35</v>
          </cell>
        </row>
        <row r="1580">
          <cell r="C1580" t="str">
            <v>REVESTIMENTOS</v>
          </cell>
          <cell r="F1580">
            <v>0</v>
          </cell>
        </row>
        <row r="1581">
          <cell r="C1581" t="str">
            <v>ARGAMASSAS PARA PAREDES INTERNAS E EXTERNAS</v>
          </cell>
          <cell r="F1581">
            <v>0</v>
          </cell>
        </row>
        <row r="1582">
          <cell r="B1582" t="str">
            <v>C0776</v>
          </cell>
          <cell r="C1582" t="str">
            <v>CHAPISCO C/ ARGAMASSA DE CIMENTO E AREIA S/PENEIRAR TRAÇO 1:3 ESP.= 5mm P/ PAREDE</v>
          </cell>
          <cell r="D1582" t="str">
            <v>M2</v>
          </cell>
          <cell r="E1582">
            <v>2.59</v>
          </cell>
          <cell r="F1582">
            <v>3.37</v>
          </cell>
        </row>
        <row r="1583">
          <cell r="B1583" t="str">
            <v>C0777</v>
          </cell>
          <cell r="C1583" t="str">
            <v>CHAPISCO C/ ARGAMASSA DE CIMENTO E PEDRISCO TRAÇO 1:4 ESP.= 7mm P/ PAREDE</v>
          </cell>
          <cell r="D1583" t="str">
            <v>M2</v>
          </cell>
          <cell r="E1583">
            <v>3.93</v>
          </cell>
          <cell r="F1583">
            <v>5.1100000000000003</v>
          </cell>
        </row>
        <row r="1584">
          <cell r="B1584" t="str">
            <v>C1214</v>
          </cell>
          <cell r="C1584" t="str">
            <v>EMBOÇO C/ ARGAMASSA DE CAL HIDRATADA E AREIA S/PENEIRAR TRAÇO 1:2 ESP.= 20mm P/ PAREDE</v>
          </cell>
          <cell r="D1584" t="str">
            <v>M2</v>
          </cell>
          <cell r="E1584">
            <v>11.62</v>
          </cell>
          <cell r="F1584">
            <v>15.11</v>
          </cell>
        </row>
        <row r="1585">
          <cell r="B1585" t="str">
            <v>C1216</v>
          </cell>
          <cell r="C1585" t="str">
            <v>EMBOÇO C/ ARGAMASSA DE CAL HIDRATADA E AREIA S/PENEIRAR TRAÇO 1:3 ESP.= 20mm P/ PAREDE</v>
          </cell>
          <cell r="D1585" t="str">
            <v>M2</v>
          </cell>
          <cell r="E1585">
            <v>10.64</v>
          </cell>
          <cell r="F1585">
            <v>13.83</v>
          </cell>
        </row>
        <row r="1586">
          <cell r="B1586" t="str">
            <v>C1215</v>
          </cell>
          <cell r="C1586" t="str">
            <v>EMBOÇO C/ARGAMASSA DE CAL HIDRATADA E AREIA S/PENEIRAR TRAÇO 1:4.5 ESP.= 20mm P/ PAREDE</v>
          </cell>
          <cell r="D1586" t="str">
            <v>M2</v>
          </cell>
          <cell r="E1586">
            <v>10.02</v>
          </cell>
          <cell r="F1586">
            <v>13.03</v>
          </cell>
        </row>
        <row r="1587">
          <cell r="B1587" t="str">
            <v>C1220</v>
          </cell>
          <cell r="C1587" t="str">
            <v>EMBOÇO C/ ARGAMASSA DE CIMENTO E AREIA S/ PENEIRAR, TRAÇO 1:3</v>
          </cell>
          <cell r="D1587" t="str">
            <v>M2</v>
          </cell>
          <cell r="E1587">
            <v>12.77</v>
          </cell>
          <cell r="F1587">
            <v>16.600000000000001</v>
          </cell>
        </row>
        <row r="1588">
          <cell r="B1588" t="str">
            <v>C1221</v>
          </cell>
          <cell r="C1588" t="str">
            <v>EMBOÇO C/ ARGAMASSA DE CIMENTO E AREIA S/ PENEIRAR, TRAÇO 1:4</v>
          </cell>
          <cell r="D1588" t="str">
            <v>M2</v>
          </cell>
          <cell r="E1588">
            <v>11.8</v>
          </cell>
          <cell r="F1588">
            <v>15.34</v>
          </cell>
        </row>
        <row r="1589">
          <cell r="B1589" t="str">
            <v>C1226</v>
          </cell>
          <cell r="C1589" t="str">
            <v>EMBOÇO C/ ARGAMASSA DE CIMENTO E AREIA S/ PENEIRAR, TRAÇO 1:5</v>
          </cell>
          <cell r="D1589" t="str">
            <v>M2</v>
          </cell>
          <cell r="E1589">
            <v>11.22</v>
          </cell>
          <cell r="F1589">
            <v>14.59</v>
          </cell>
        </row>
        <row r="1590">
          <cell r="B1590" t="str">
            <v>C3245</v>
          </cell>
          <cell r="C1590" t="str">
            <v>EMBOÇO C/ ARGAMASSA DE CIMENTO E AREIA S/ PENEIRAR, TRAÇO 1:6</v>
          </cell>
          <cell r="D1590" t="str">
            <v>M2</v>
          </cell>
          <cell r="E1590">
            <v>10.83</v>
          </cell>
          <cell r="F1590">
            <v>14.08</v>
          </cell>
        </row>
        <row r="1591">
          <cell r="B1591" t="str">
            <v>C3246</v>
          </cell>
          <cell r="C1591" t="str">
            <v>EMBOÇO C/ ARGAMASSA DE CIMENTO E AREIA S/ PENEIRAR, TRAÇO 1:7</v>
          </cell>
          <cell r="D1591" t="str">
            <v>M2</v>
          </cell>
          <cell r="E1591">
            <v>10.55</v>
          </cell>
          <cell r="F1591">
            <v>13.72</v>
          </cell>
        </row>
        <row r="1592">
          <cell r="B1592" t="str">
            <v>C1211</v>
          </cell>
          <cell r="C1592" t="str">
            <v>EMBOÇO C/ ARGAMASSA DE CIMENTO, ARENOSO E AREIA S/PENEIRAR TRAÇO 1:7:3 ESP.= 20mm P/ PAREDE</v>
          </cell>
          <cell r="D1592" t="str">
            <v>M2</v>
          </cell>
          <cell r="E1592">
            <v>10.4</v>
          </cell>
          <cell r="F1592">
            <v>13.52</v>
          </cell>
        </row>
        <row r="1593">
          <cell r="B1593" t="str">
            <v>C3023</v>
          </cell>
          <cell r="C1593" t="str">
            <v>EMBOÇO C/ ARGAMASSA DE CIMENTO E AREIA PENEIRADA, TRAÇO 1:3</v>
          </cell>
          <cell r="D1593" t="str">
            <v>M2</v>
          </cell>
          <cell r="E1593">
            <v>14.86</v>
          </cell>
          <cell r="F1593">
            <v>19.32</v>
          </cell>
        </row>
        <row r="1594">
          <cell r="B1594" t="str">
            <v>C3029</v>
          </cell>
          <cell r="C1594" t="str">
            <v>EMBOÇO C/ ARGAMASSA DE CIMENTO E AREIA PENEIRADA, TRAÇO 1:4</v>
          </cell>
          <cell r="D1594" t="str">
            <v>M2</v>
          </cell>
          <cell r="E1594">
            <v>13.89</v>
          </cell>
          <cell r="F1594">
            <v>18.059999999999999</v>
          </cell>
        </row>
        <row r="1595">
          <cell r="B1595" t="str">
            <v>C3080</v>
          </cell>
          <cell r="C1595" t="str">
            <v>EMBOÇO C/ ARGAMASSA DE CIMENTO E AREIA PENEIRADA, TRAÇO 1:5</v>
          </cell>
          <cell r="D1595" t="str">
            <v>M2</v>
          </cell>
          <cell r="E1595">
            <v>13.31</v>
          </cell>
          <cell r="F1595">
            <v>17.3</v>
          </cell>
        </row>
        <row r="1596">
          <cell r="B1596" t="str">
            <v>C3120</v>
          </cell>
          <cell r="C1596" t="str">
            <v>EMBOÇO C/ ARGAMASSA DE CIMENTO E AREIA PENEIRADA, TRAÇO 1:6</v>
          </cell>
          <cell r="D1596" t="str">
            <v>M2</v>
          </cell>
          <cell r="E1596">
            <v>12.92</v>
          </cell>
          <cell r="F1596">
            <v>16.8</v>
          </cell>
        </row>
        <row r="1597">
          <cell r="B1597" t="str">
            <v>C3122</v>
          </cell>
          <cell r="C1597" t="str">
            <v>EMBOÇO C/ ARGAMASSA DE CIMENTO E AREIA PENEIRADA, TRAÇO 1:7</v>
          </cell>
          <cell r="D1597" t="str">
            <v>M2</v>
          </cell>
          <cell r="E1597">
            <v>12.64</v>
          </cell>
          <cell r="F1597">
            <v>16.43</v>
          </cell>
        </row>
        <row r="1598">
          <cell r="B1598" t="str">
            <v>C1212</v>
          </cell>
          <cell r="C1598" t="str">
            <v>EMBOÇO C/ ARGAMASSA MISTA DE CIMENTO, CAL EM PASTA E AREIA S/PENEIRAR TRAÇO 1:1.5:9 ESP.= 20mm P/ PAREDE</v>
          </cell>
          <cell r="D1598" t="str">
            <v>M2</v>
          </cell>
          <cell r="E1598">
            <v>10.87</v>
          </cell>
          <cell r="F1598">
            <v>14.13</v>
          </cell>
        </row>
        <row r="1599">
          <cell r="B1599" t="str">
            <v>C1227</v>
          </cell>
          <cell r="C1599" t="str">
            <v>EMBOÇO C/ARGAMASSA MISTA DE CIMENTO, CAL HIDRATADA E AREIA S/PENEIRAR TRAÇO 1:2:8, ESP=20 mm P/ PAREDE</v>
          </cell>
          <cell r="D1599" t="str">
            <v>M2</v>
          </cell>
          <cell r="E1599">
            <v>11.8</v>
          </cell>
          <cell r="F1599">
            <v>15.34</v>
          </cell>
        </row>
        <row r="1600">
          <cell r="B1600" t="str">
            <v>C1213</v>
          </cell>
          <cell r="C1600" t="str">
            <v>EMBOÇO C/ ARGAMASSA MISTA DE CIMENTO, CAL HIDRATADA E AREIA S/PENEIRAR TRAÇO 1:2:9 ESP.= 20mm P/ PAREDE</v>
          </cell>
          <cell r="D1600" t="str">
            <v>M2</v>
          </cell>
          <cell r="E1600">
            <v>11.48</v>
          </cell>
          <cell r="F1600">
            <v>14.92</v>
          </cell>
        </row>
        <row r="1601">
          <cell r="B1601" t="str">
            <v>C1223</v>
          </cell>
          <cell r="C1601" t="str">
            <v>EMBOÇO C/ ARGAMASSA MISTA DE CAL EM PASTA E AREIA S/PENEIRAR, TRAÇO 1:4 C/130KG DE CIMENTO, ESP=20 mm P/ PAREDE</v>
          </cell>
          <cell r="D1601" t="str">
            <v>M2</v>
          </cell>
          <cell r="E1601">
            <v>10.99</v>
          </cell>
          <cell r="F1601">
            <v>14.29</v>
          </cell>
        </row>
        <row r="1602">
          <cell r="B1602" t="str">
            <v>C1222</v>
          </cell>
          <cell r="C1602" t="str">
            <v>EMBOÇO C/ ARGAMASSA MISTA DE CAL HIDRATADA E AREIA S/PENEIRAR, TRAÇO 1:4 C/130 KG DE CIMENTO, ESP=20 mm P/ PAREDE</v>
          </cell>
          <cell r="D1602" t="str">
            <v>M2</v>
          </cell>
          <cell r="E1602">
            <v>11.8</v>
          </cell>
          <cell r="F1602">
            <v>15.34</v>
          </cell>
        </row>
        <row r="1603">
          <cell r="B1603" t="str">
            <v>C1238</v>
          </cell>
          <cell r="C1603" t="str">
            <v>ENCHIMENTO DE RASGO C/ARGAMASSA DIAM.= 15 A 25mm (1/2" A 1")</v>
          </cell>
          <cell r="D1603" t="str">
            <v>M</v>
          </cell>
          <cell r="E1603">
            <v>1.59</v>
          </cell>
          <cell r="F1603">
            <v>2.0699999999999998</v>
          </cell>
        </row>
        <row r="1604">
          <cell r="B1604" t="str">
            <v>C1239</v>
          </cell>
          <cell r="C1604" t="str">
            <v>ENCHIMENTO DE RASGO C/ARGAMASSA DIAM.= 32 A 50mm (1 1/4" A 2")</v>
          </cell>
          <cell r="D1604" t="str">
            <v>M</v>
          </cell>
          <cell r="E1604">
            <v>2.2400000000000002</v>
          </cell>
          <cell r="F1604">
            <v>2.91</v>
          </cell>
        </row>
        <row r="1605">
          <cell r="B1605" t="str">
            <v>C1240</v>
          </cell>
          <cell r="C1605" t="str">
            <v>ENCHIMENTO DE RASGO C/ARGAMASSA DIAM.= 65 A100mm (2 1/2" A 4")</v>
          </cell>
          <cell r="D1605" t="str">
            <v>M</v>
          </cell>
          <cell r="E1605">
            <v>3.62</v>
          </cell>
          <cell r="F1605">
            <v>4.71</v>
          </cell>
        </row>
        <row r="1606">
          <cell r="B1606" t="str">
            <v>C1245</v>
          </cell>
          <cell r="C1606" t="str">
            <v>ENTELAMENTO CORRETIVO DE SUPERFÍCIE C/TRINCA P/RETRAÇÃO OU DILATAÇÃO TELA LARG.=15cm REF. CENT.LARG.=5cm</v>
          </cell>
          <cell r="D1606" t="str">
            <v>M</v>
          </cell>
          <cell r="E1606">
            <v>7.94</v>
          </cell>
          <cell r="F1606">
            <v>10.32</v>
          </cell>
        </row>
        <row r="1607">
          <cell r="B1607" t="str">
            <v>C1247</v>
          </cell>
          <cell r="C1607" t="str">
            <v>ENTELAMENTO PREVENTIVO DE SUPERFÍCIE SUJEITA A TRINCAS P/RETRAÇÃO OU DILATAÇÃO TELA LARG.= 25cm</v>
          </cell>
          <cell r="D1607" t="str">
            <v>M</v>
          </cell>
          <cell r="E1607">
            <v>4.34</v>
          </cell>
          <cell r="F1607">
            <v>5.64</v>
          </cell>
        </row>
        <row r="1608">
          <cell r="B1608" t="str">
            <v>C3545</v>
          </cell>
          <cell r="C1608" t="str">
            <v>MUTIRÃO MISTO - CHAPISCO C/ARGAMASSA DE CIMENTO E PEDRISCO TRAÇO 1:4 ESP.=7mm P/PAREDE</v>
          </cell>
          <cell r="D1608" t="str">
            <v>M2</v>
          </cell>
          <cell r="E1608">
            <v>2.74</v>
          </cell>
          <cell r="F1608">
            <v>3.56</v>
          </cell>
        </row>
        <row r="1609">
          <cell r="B1609" t="str">
            <v>C3546</v>
          </cell>
          <cell r="C1609" t="str">
            <v>MUTIRÃO MISTO - REBOCO C/ ARGAMASSA DE CAL TRAÇO 1:4 P/PAREDE</v>
          </cell>
          <cell r="D1609" t="str">
            <v>M2</v>
          </cell>
          <cell r="E1609">
            <v>4.95</v>
          </cell>
          <cell r="F1609">
            <v>6.44</v>
          </cell>
        </row>
        <row r="1610">
          <cell r="B1610" t="str">
            <v>C2110</v>
          </cell>
          <cell r="C1610" t="str">
            <v>REBOCO C/ACABAMENTO.LISO.C/ARGAMASSA DE CIMENTO E AREIA PENEIRADA E ADITIVO IMPERMEABILIZANTE TRAÇO 1:1.5 ESP=5 mm</v>
          </cell>
          <cell r="D1610" t="str">
            <v>M2</v>
          </cell>
          <cell r="E1610">
            <v>13.16</v>
          </cell>
          <cell r="F1610">
            <v>17.11</v>
          </cell>
        </row>
        <row r="1611">
          <cell r="B1611" t="str">
            <v>C2120</v>
          </cell>
          <cell r="C1611" t="str">
            <v>REBOCO C/ARGAMASSA DE CAL EM PASTA E AREIA PENEIRADA TRAÇO 1:2 ESP=5 mm P/PAREDE</v>
          </cell>
          <cell r="D1611" t="str">
            <v>M2</v>
          </cell>
          <cell r="E1611">
            <v>7.34</v>
          </cell>
          <cell r="F1611">
            <v>9.5399999999999991</v>
          </cell>
        </row>
        <row r="1612">
          <cell r="B1612" t="str">
            <v>C2121</v>
          </cell>
          <cell r="C1612" t="str">
            <v>REBOCO C/ARGAMASSA DE CAL EM PASTA E AREIA PENEIRADA TRAÇO 1:3 ESP=5 mm P/PAREDE</v>
          </cell>
          <cell r="D1612" t="str">
            <v>M2</v>
          </cell>
          <cell r="E1612">
            <v>7.24</v>
          </cell>
          <cell r="F1612">
            <v>9.41</v>
          </cell>
        </row>
        <row r="1613">
          <cell r="B1613" t="str">
            <v>C2122</v>
          </cell>
          <cell r="C1613" t="str">
            <v>REBOCO C/ARGAMASSA DE CAL EM PASTA E AREIA PENEIRADA TRAÇO 1:4 ESP=5 mm P/PAREDE</v>
          </cell>
          <cell r="D1613" t="str">
            <v>M2</v>
          </cell>
          <cell r="E1613">
            <v>7.14</v>
          </cell>
          <cell r="F1613">
            <v>9.2799999999999994</v>
          </cell>
        </row>
        <row r="1614">
          <cell r="B1614" t="str">
            <v>C2124</v>
          </cell>
          <cell r="C1614" t="str">
            <v>REBOCO C/ARGAMASSA DE CAL HIDRATADA E AREIA PENEIRADA TRAÇO 1:2 ESP=5 mm P/PAREDE</v>
          </cell>
          <cell r="D1614" t="str">
            <v>M2</v>
          </cell>
          <cell r="E1614">
            <v>7.77</v>
          </cell>
          <cell r="F1614">
            <v>10.1</v>
          </cell>
        </row>
        <row r="1615">
          <cell r="B1615" t="str">
            <v>C2123</v>
          </cell>
          <cell r="C1615" t="str">
            <v>REBOCO C/ARGAMASSA DE CAL HIDRATADA E AREIA PENEIRADA TRAÇO 1:3 ESP=5 mm P/PAREDE</v>
          </cell>
          <cell r="D1615" t="str">
            <v>M2</v>
          </cell>
          <cell r="E1615">
            <v>7.39</v>
          </cell>
          <cell r="F1615">
            <v>9.61</v>
          </cell>
        </row>
        <row r="1616">
          <cell r="B1616" t="str">
            <v>C3408</v>
          </cell>
          <cell r="C1616" t="str">
            <v>REBOCO C/ ARGAMASSA DE CIMENTO E AREIA S/ PENEIRAR, TRAÇO 1:3</v>
          </cell>
          <cell r="D1616" t="str">
            <v>M2</v>
          </cell>
          <cell r="E1616">
            <v>14.16</v>
          </cell>
          <cell r="F1616">
            <v>18.41</v>
          </cell>
        </row>
        <row r="1617">
          <cell r="B1617" t="str">
            <v>C3409</v>
          </cell>
          <cell r="C1617" t="str">
            <v>REBOCO C/ ARGAMASSA DE CIMENTO E AREIA S/ PENEIRAR, TRAÇO 1:4</v>
          </cell>
          <cell r="D1617" t="str">
            <v>M2</v>
          </cell>
          <cell r="E1617">
            <v>12.95</v>
          </cell>
          <cell r="F1617">
            <v>16.84</v>
          </cell>
        </row>
        <row r="1618">
          <cell r="B1618" t="str">
            <v>C3124</v>
          </cell>
          <cell r="C1618" t="str">
            <v>REBOCO C/ ARGAMASSA DE CIMENTO E AREIA S/ PENEIRAR, TRAÇO 1:5</v>
          </cell>
          <cell r="D1618" t="str">
            <v>M2</v>
          </cell>
          <cell r="E1618">
            <v>12.22</v>
          </cell>
          <cell r="F1618">
            <v>15.89</v>
          </cell>
        </row>
        <row r="1619">
          <cell r="B1619" t="str">
            <v>C3407</v>
          </cell>
          <cell r="C1619" t="str">
            <v>REBOCO C/ ARGAMASSA DE CIMENTO E AREIA S/ PENEIRAR, TRAÇO 1:6</v>
          </cell>
          <cell r="D1619" t="str">
            <v>M2</v>
          </cell>
          <cell r="E1619">
            <v>11.73</v>
          </cell>
          <cell r="F1619">
            <v>15.25</v>
          </cell>
        </row>
        <row r="1620">
          <cell r="B1620" t="str">
            <v>C3162</v>
          </cell>
          <cell r="C1620" t="str">
            <v>REBOCO C/ ARGAMASSA DE CIMENTO E AREIA S/ PENEIRAR, TRAÇO 1:7</v>
          </cell>
          <cell r="D1620" t="str">
            <v>M2</v>
          </cell>
          <cell r="E1620">
            <v>11.38</v>
          </cell>
          <cell r="F1620">
            <v>14.79</v>
          </cell>
        </row>
        <row r="1621">
          <cell r="B1621" t="str">
            <v>C3028</v>
          </cell>
          <cell r="C1621" t="str">
            <v>REBOCO C/ ARGAMASSA DE CIMENTO E AREIA PENEIRADA, TRAÇO 1:3</v>
          </cell>
          <cell r="D1621" t="str">
            <v>M2</v>
          </cell>
          <cell r="E1621">
            <v>16.77</v>
          </cell>
          <cell r="F1621">
            <v>21.8</v>
          </cell>
        </row>
        <row r="1622">
          <cell r="B1622" t="str">
            <v>C3037</v>
          </cell>
          <cell r="C1622" t="str">
            <v>REBOCO C/ ARGAMASSA DE CIMENTO E AREIA PENEIRADA, TRAÇO 1:4</v>
          </cell>
          <cell r="D1622" t="str">
            <v>M2</v>
          </cell>
          <cell r="E1622">
            <v>15.56</v>
          </cell>
          <cell r="F1622">
            <v>20.23</v>
          </cell>
        </row>
        <row r="1623">
          <cell r="B1623" t="str">
            <v>C3087</v>
          </cell>
          <cell r="C1623" t="str">
            <v>REBOCO C/ ARGAMASSA DE CIMENTO E AREIA PENEIRADA, TRAÇO 1:5</v>
          </cell>
          <cell r="D1623" t="str">
            <v>M2</v>
          </cell>
          <cell r="E1623">
            <v>14.83</v>
          </cell>
          <cell r="F1623">
            <v>19.28</v>
          </cell>
        </row>
        <row r="1624">
          <cell r="B1624" t="str">
            <v>C3121</v>
          </cell>
          <cell r="C1624" t="str">
            <v>REBOCO C/ ARGAMASSA DE CIMENTO E AREIA PENEIRADA, TRAÇO 1:6</v>
          </cell>
          <cell r="D1624" t="str">
            <v>M2</v>
          </cell>
          <cell r="E1624">
            <v>14.34</v>
          </cell>
          <cell r="F1624">
            <v>18.64</v>
          </cell>
        </row>
        <row r="1625">
          <cell r="B1625" t="str">
            <v>C3123</v>
          </cell>
          <cell r="C1625" t="str">
            <v>REBOCO C/ ARGAMASSA DE CIMENTO E AREIA PENEIRADA, TRAÇO 1:7</v>
          </cell>
          <cell r="D1625" t="str">
            <v>M2</v>
          </cell>
          <cell r="E1625">
            <v>13.99</v>
          </cell>
          <cell r="F1625">
            <v>18.190000000000001</v>
          </cell>
        </row>
        <row r="1626">
          <cell r="B1626" t="str">
            <v>C2126</v>
          </cell>
          <cell r="C1626" t="str">
            <v>REBOCO C/ARGAMASSA PRÉ-FABRICADA ESP=5 mm P/ PAREDE</v>
          </cell>
          <cell r="D1626" t="str">
            <v>M2</v>
          </cell>
          <cell r="E1626">
            <v>8.67</v>
          </cell>
          <cell r="F1626">
            <v>11.27</v>
          </cell>
        </row>
        <row r="1627">
          <cell r="B1627" t="str">
            <v>C4002</v>
          </cell>
          <cell r="C1627" t="str">
            <v>REBOCO C/ ARGAMASSA PRÉ-FABRICADA ESP=20 mm P/ PAREDE</v>
          </cell>
          <cell r="D1627" t="str">
            <v>M2</v>
          </cell>
          <cell r="E1627">
            <v>17.23</v>
          </cell>
          <cell r="F1627">
            <v>22.4</v>
          </cell>
        </row>
        <row r="1628">
          <cell r="B1628" t="str">
            <v>C2108</v>
          </cell>
          <cell r="C1628" t="str">
            <v>REBOCO C/ARGAMASSA PRÉ-FABRICADA, ADESIVO DE ALTA RESISTÊNCIA P/TINTA EPÓXI ESP= 5mm P/PAREDE</v>
          </cell>
          <cell r="D1628" t="str">
            <v>M2</v>
          </cell>
          <cell r="E1628">
            <v>10.07</v>
          </cell>
          <cell r="F1628">
            <v>13.09</v>
          </cell>
        </row>
        <row r="1629">
          <cell r="B1629" t="str">
            <v>C2127</v>
          </cell>
          <cell r="C1629" t="str">
            <v>REBOCO COM BARITA</v>
          </cell>
          <cell r="D1629" t="str">
            <v>M2</v>
          </cell>
          <cell r="E1629">
            <v>60.08</v>
          </cell>
          <cell r="F1629">
            <v>78.099999999999994</v>
          </cell>
        </row>
        <row r="1630">
          <cell r="B1630" t="str">
            <v>C4510</v>
          </cell>
          <cell r="C1630" t="str">
            <v>REBOCO DE GESSO SOBRE BLOCO DE CONCRETO E/OU TIJOLO CERÂMICO - FORNECIMENTO E EXECUÇÃO</v>
          </cell>
          <cell r="D1630" t="str">
            <v>M2</v>
          </cell>
          <cell r="E1630">
            <v>7.56</v>
          </cell>
          <cell r="F1630">
            <v>9.83</v>
          </cell>
        </row>
        <row r="1631">
          <cell r="B1631" t="str">
            <v>C4509</v>
          </cell>
          <cell r="C1631" t="str">
            <v>REBOCO DE GESSO SOBRE GESSO E/OU EMBOÇO - FORNECIMENTO E EXECUÇÃO</v>
          </cell>
          <cell r="D1631" t="str">
            <v>M2</v>
          </cell>
          <cell r="E1631">
            <v>5.4</v>
          </cell>
          <cell r="F1631">
            <v>7.02</v>
          </cell>
        </row>
        <row r="1632">
          <cell r="B1632" t="str">
            <v>C2205</v>
          </cell>
          <cell r="C1632" t="str">
            <v>RETIRADA DE AZULEJOS DAS CAIXAS E IMERSÃO EM ÁGUA</v>
          </cell>
          <cell r="D1632" t="str">
            <v>M2</v>
          </cell>
          <cell r="E1632">
            <v>7.0000000000000007E-2</v>
          </cell>
          <cell r="F1632">
            <v>0.09</v>
          </cell>
        </row>
        <row r="1633">
          <cell r="C1633" t="str">
            <v>ACABAMENTOS DE PAREDES INTERNAS E EXTERNAS</v>
          </cell>
          <cell r="F1633">
            <v>0</v>
          </cell>
        </row>
        <row r="1634">
          <cell r="B1634" t="str">
            <v>C0007</v>
          </cell>
          <cell r="C1634" t="str">
            <v>ACABAMENTO INTERNO E EXTERNO EM PAREDE DE CONCRETO C/CIMENTO ESP= 2 mm</v>
          </cell>
          <cell r="D1634" t="str">
            <v>M2</v>
          </cell>
          <cell r="E1634">
            <v>4.63</v>
          </cell>
          <cell r="F1634">
            <v>6.02</v>
          </cell>
        </row>
        <row r="1635">
          <cell r="B1635" t="str">
            <v>C0334</v>
          </cell>
          <cell r="C1635" t="str">
            <v>AZULEJOS JUNTA A PRUMO C/ARGAMASSA MISTA CIMENTO, CAL HIDRATADA .E AREIA TRAÇO 1:2:8</v>
          </cell>
          <cell r="D1635" t="str">
            <v>M2</v>
          </cell>
          <cell r="E1635">
            <v>42.19</v>
          </cell>
          <cell r="F1635">
            <v>54.85</v>
          </cell>
        </row>
        <row r="1636">
          <cell r="B1636" t="str">
            <v>C0335</v>
          </cell>
          <cell r="C1636" t="str">
            <v>AZULEJOS JUNTA A PRUMO C/ARGAMASSA DE CAL EM PASTA E AREIA TRAÇO 1:3.C/130KG DE CIMENTO</v>
          </cell>
          <cell r="D1636" t="str">
            <v>M2</v>
          </cell>
          <cell r="E1636">
            <v>40.83</v>
          </cell>
          <cell r="F1636">
            <v>53.08</v>
          </cell>
        </row>
        <row r="1637">
          <cell r="B1637" t="str">
            <v>C0336</v>
          </cell>
          <cell r="C1637" t="str">
            <v>AZULEJOS JUNTA À PRUMO C/CIMENTO COLANTE</v>
          </cell>
          <cell r="D1637" t="str">
            <v>M2</v>
          </cell>
          <cell r="E1637">
            <v>22.57</v>
          </cell>
          <cell r="F1637">
            <v>29.34</v>
          </cell>
        </row>
        <row r="1638">
          <cell r="B1638" t="str">
            <v>C0337</v>
          </cell>
          <cell r="C1638" t="str">
            <v>AZULEJOS JUNTA À PRUMO C/COLA A BASE DE PVA</v>
          </cell>
          <cell r="D1638" t="str">
            <v>M2</v>
          </cell>
          <cell r="E1638">
            <v>29.93</v>
          </cell>
          <cell r="F1638">
            <v>38.909999999999997</v>
          </cell>
        </row>
        <row r="1639">
          <cell r="B1639" t="str">
            <v>C0338</v>
          </cell>
          <cell r="C1639" t="str">
            <v>AZULEJOS JUNTA AMARRADA C/ARGAMASSA MISTA CIMENTO, CAL HIDRATADA E AREIA TRAÇO 1:2:8</v>
          </cell>
          <cell r="D1639" t="str">
            <v>M2</v>
          </cell>
          <cell r="E1639">
            <v>39.24</v>
          </cell>
          <cell r="F1639">
            <v>51.01</v>
          </cell>
        </row>
        <row r="1640">
          <cell r="B1640" t="str">
            <v>C0339</v>
          </cell>
          <cell r="C1640" t="str">
            <v>AZULEJOS JUNTA AMARRADA C/ARGAMASSA DE CAL VIRGEM E AREIA TRAÇO 1:3.C/100Kg DE CIMENTO</v>
          </cell>
          <cell r="D1640" t="str">
            <v>M2</v>
          </cell>
          <cell r="E1640">
            <v>37.81</v>
          </cell>
          <cell r="F1640">
            <v>49.15</v>
          </cell>
        </row>
        <row r="1641">
          <cell r="B1641" t="str">
            <v>C0340</v>
          </cell>
          <cell r="C1641" t="str">
            <v>AZULEJOS JUNTA AMARRADA C/CIMENTO COLANTE</v>
          </cell>
          <cell r="D1641" t="str">
            <v>M2</v>
          </cell>
          <cell r="E1641">
            <v>21.9</v>
          </cell>
          <cell r="F1641">
            <v>28.47</v>
          </cell>
        </row>
        <row r="1642">
          <cell r="B1642" t="str">
            <v>C0341</v>
          </cell>
          <cell r="C1642" t="str">
            <v>AZULEJOS JUNTA AMARRADA C/COLA À BASE DE PVA</v>
          </cell>
          <cell r="D1642" t="str">
            <v>M2</v>
          </cell>
          <cell r="E1642">
            <v>29.2</v>
          </cell>
          <cell r="F1642">
            <v>37.96</v>
          </cell>
        </row>
        <row r="1643">
          <cell r="B1643" t="str">
            <v>C0342</v>
          </cell>
          <cell r="C1643" t="str">
            <v>AZULEJOS JUNTA DIAGONAL C/ARGAMASSA DE CAL EM PASTA E AREIA TRAÇO 1:3 C/100KG DE CIMENTO</v>
          </cell>
          <cell r="D1643" t="str">
            <v>M2</v>
          </cell>
          <cell r="E1643">
            <v>48.14</v>
          </cell>
          <cell r="F1643">
            <v>62.58</v>
          </cell>
        </row>
        <row r="1644">
          <cell r="B1644" t="str">
            <v>C0343</v>
          </cell>
          <cell r="C1644" t="str">
            <v>AZULEJOS JUNTA DIAGONAL C/ARGAMASSA MISTA CIMENTO, CAL HIDRATADA E AREIA TRAÇO 1:2:8</v>
          </cell>
          <cell r="D1644" t="str">
            <v>M2</v>
          </cell>
          <cell r="E1644">
            <v>49.57</v>
          </cell>
          <cell r="F1644">
            <v>64.44</v>
          </cell>
        </row>
        <row r="1645">
          <cell r="B1645" t="str">
            <v>C0344</v>
          </cell>
          <cell r="C1645" t="str">
            <v>AZULEJOS JUNTA DIAGONAL C/CIMENTO COLANTE</v>
          </cell>
          <cell r="D1645" t="str">
            <v>M2</v>
          </cell>
          <cell r="E1645">
            <v>23.9</v>
          </cell>
          <cell r="F1645">
            <v>31.07</v>
          </cell>
        </row>
        <row r="1646">
          <cell r="B1646" t="str">
            <v>C0345</v>
          </cell>
          <cell r="C1646" t="str">
            <v>AZULEJOS JUNTA DIAGONAL C/COLA A BASE DE PVA</v>
          </cell>
          <cell r="D1646" t="str">
            <v>M2</v>
          </cell>
          <cell r="E1646">
            <v>31.78</v>
          </cell>
          <cell r="F1646">
            <v>41.31</v>
          </cell>
        </row>
        <row r="1647">
          <cell r="B1647" t="str">
            <v>C0674</v>
          </cell>
          <cell r="C1647" t="str">
            <v>CANTONEIRA DE ALUMÍNIO P/ AZULEJOS</v>
          </cell>
          <cell r="D1647" t="str">
            <v>M</v>
          </cell>
          <cell r="E1647">
            <v>8.4600000000000009</v>
          </cell>
          <cell r="F1647">
            <v>11</v>
          </cell>
        </row>
        <row r="1648">
          <cell r="B1648" t="str">
            <v>C4431</v>
          </cell>
          <cell r="C1648" t="str">
            <v>CERÂMICA ESMALTADA C/ ARG. CIMENTO E AREIA ATÉ 10x10cm (100 cm²) - DECORATIVA P/ PAREDE</v>
          </cell>
          <cell r="D1648" t="str">
            <v>M2</v>
          </cell>
          <cell r="E1648">
            <v>45.6</v>
          </cell>
          <cell r="F1648">
            <v>59.28</v>
          </cell>
        </row>
        <row r="1649">
          <cell r="B1649" t="str">
            <v>C4432</v>
          </cell>
          <cell r="C1649" t="str">
            <v>CERÂMICA ESMALTADA C/ ARG. CIMENTO E AREIA ATÉ 30x30cm (900 cm²) - PEI-5/PEI-4 P/ PAREDE</v>
          </cell>
          <cell r="D1649" t="str">
            <v>M2</v>
          </cell>
          <cell r="E1649">
            <v>40.11</v>
          </cell>
          <cell r="F1649">
            <v>52.14</v>
          </cell>
        </row>
        <row r="1650">
          <cell r="B1650" t="str">
            <v>C4434</v>
          </cell>
          <cell r="C1650" t="str">
            <v>CERÂMICA ESMALTADA C/ ARG. CIMENTO E AREIA ACIMA DE 30x30cm (900 cm²) - PEI-5/PEI-4 P/ PAREDE</v>
          </cell>
          <cell r="D1650" t="str">
            <v>M2</v>
          </cell>
          <cell r="E1650">
            <v>43.05</v>
          </cell>
          <cell r="F1650">
            <v>55.97</v>
          </cell>
        </row>
        <row r="1651">
          <cell r="B1651" t="str">
            <v>C4442</v>
          </cell>
          <cell r="C1651" t="str">
            <v>CERÂMICA ESMALTADA C/ ARG. PRÉ-FABRICADA ATÉ 10x10cm (100cm²) - DECORATIVA - P/ PAREDE</v>
          </cell>
          <cell r="D1651" t="str">
            <v>M2</v>
          </cell>
          <cell r="E1651">
            <v>36.61</v>
          </cell>
          <cell r="F1651">
            <v>47.59</v>
          </cell>
        </row>
        <row r="1652">
          <cell r="B1652" t="str">
            <v>C4443</v>
          </cell>
          <cell r="C1652" t="str">
            <v>CERÂMICA ESMALTADA C/ ARG. PRÉ-FABRICADA ATÉ 30x30cm (900cm²) - PEI-5/PEI-4 - P/ PAREDE</v>
          </cell>
          <cell r="D1652" t="str">
            <v>M2</v>
          </cell>
          <cell r="E1652">
            <v>33.76</v>
          </cell>
          <cell r="F1652">
            <v>43.89</v>
          </cell>
        </row>
        <row r="1653">
          <cell r="B1653" t="str">
            <v>C4445</v>
          </cell>
          <cell r="C1653" t="str">
            <v>CERÂMICA ESMALTADA C/ ARG. PRÉ-FABRICADA ACIMA DE 30x30cm (900cm²) - PEI-5/PEI-4 - P/ PAREDE</v>
          </cell>
          <cell r="D1653" t="str">
            <v>M2</v>
          </cell>
          <cell r="E1653">
            <v>39.340000000000003</v>
          </cell>
          <cell r="F1653">
            <v>51.14</v>
          </cell>
        </row>
        <row r="1654">
          <cell r="B1654" t="str">
            <v>C0766</v>
          </cell>
          <cell r="C1654" t="str">
            <v>CERÂMICA VERMELHA (7.5X15)cm C/ARGAMASSA MISTA CIMENTO CAL HIDRATADA E AREIA</v>
          </cell>
          <cell r="D1654" t="str">
            <v>M2</v>
          </cell>
          <cell r="E1654">
            <v>36.700000000000003</v>
          </cell>
          <cell r="F1654">
            <v>47.71</v>
          </cell>
        </row>
        <row r="1655">
          <cell r="B1655" t="str">
            <v>C0782</v>
          </cell>
          <cell r="C1655" t="str">
            <v>CHAPISCO MECÂNICO DE ADÔRNO</v>
          </cell>
          <cell r="D1655" t="str">
            <v>M2</v>
          </cell>
          <cell r="E1655">
            <v>6.12</v>
          </cell>
          <cell r="F1655">
            <v>7.96</v>
          </cell>
        </row>
        <row r="1656">
          <cell r="B1656" t="str">
            <v>C1367</v>
          </cell>
          <cell r="C1656" t="str">
            <v>FILETE DE GRANITO LARG.= 4cm</v>
          </cell>
          <cell r="D1656" t="str">
            <v>M</v>
          </cell>
          <cell r="E1656">
            <v>11.76</v>
          </cell>
          <cell r="F1656">
            <v>15.29</v>
          </cell>
        </row>
        <row r="1657">
          <cell r="B1657" t="str">
            <v>C1801</v>
          </cell>
          <cell r="C1657" t="str">
            <v>MOSAICO VIDROSO C/ARGAMASSA MISTA CIMENTO,CAL E AREIA TRAÇO 1:1:6 INCLUSIVE. LIMPEZA</v>
          </cell>
          <cell r="D1657" t="str">
            <v>M2</v>
          </cell>
          <cell r="E1657">
            <v>198.42</v>
          </cell>
          <cell r="F1657">
            <v>257.95</v>
          </cell>
        </row>
        <row r="1658">
          <cell r="B1658" t="str">
            <v>C4411</v>
          </cell>
          <cell r="C1658" t="str">
            <v>PASTILHA (5x5)cm EM CORES, COM ARGAMASSA PRÉ-FABRICADA</v>
          </cell>
          <cell r="D1658" t="str">
            <v>M2</v>
          </cell>
          <cell r="E1658">
            <v>66.98</v>
          </cell>
          <cell r="F1658">
            <v>87.07</v>
          </cell>
        </row>
        <row r="1659">
          <cell r="B1659" t="str">
            <v>C1849</v>
          </cell>
          <cell r="C1659" t="str">
            <v>PASTILHAS DE PORCELANA C/ARGAMASSA PRÉ-FABRICADA</v>
          </cell>
          <cell r="D1659" t="str">
            <v>M2</v>
          </cell>
          <cell r="E1659">
            <v>92.09</v>
          </cell>
          <cell r="F1659">
            <v>119.72</v>
          </cell>
        </row>
        <row r="1660">
          <cell r="B1660" t="str">
            <v>C1850</v>
          </cell>
          <cell r="C1660" t="str">
            <v>PASTILHAS DE PORCELANA EM SUPERFÍCIES CURVAS</v>
          </cell>
          <cell r="D1660" t="str">
            <v>M2</v>
          </cell>
          <cell r="E1660">
            <v>95.71</v>
          </cell>
          <cell r="F1660">
            <v>124.42</v>
          </cell>
        </row>
        <row r="1661">
          <cell r="B1661" t="str">
            <v>C1851</v>
          </cell>
          <cell r="C1661" t="str">
            <v>PASTILHAS DE PORCELANA C/ARGAMASSA MISTA CIMENTO, CAL HIDRATADA E AREIA TRAÇO 1:3:9</v>
          </cell>
          <cell r="D1661" t="str">
            <v>M2</v>
          </cell>
          <cell r="E1661">
            <v>93.19</v>
          </cell>
          <cell r="F1661">
            <v>121.15</v>
          </cell>
        </row>
        <row r="1662">
          <cell r="B1662" t="str">
            <v>C1853</v>
          </cell>
          <cell r="C1662" t="str">
            <v>PASTILHAS DE PORCELANA C/CIMENTO COLANTE INCLUSIVE LIMPEZA</v>
          </cell>
          <cell r="D1662" t="str">
            <v>M2</v>
          </cell>
          <cell r="E1662">
            <v>80.3</v>
          </cell>
          <cell r="F1662">
            <v>104.39</v>
          </cell>
        </row>
        <row r="1663">
          <cell r="B1663" t="str">
            <v>C1861</v>
          </cell>
          <cell r="C1663" t="str">
            <v>PASTILHAS DE PORCELANA EM FAIXAS ATÉ 40cm DE LARGURA C/ARGAMASSA PRÉ-FABRICADA</v>
          </cell>
          <cell r="D1663" t="str">
            <v>M2</v>
          </cell>
          <cell r="E1663">
            <v>80.92</v>
          </cell>
          <cell r="F1663">
            <v>105.2</v>
          </cell>
        </row>
        <row r="1664">
          <cell r="B1664" t="str">
            <v>C1857</v>
          </cell>
          <cell r="C1664" t="str">
            <v>PASTILHAS DE PORCELANA EM FAIXAS DE ATÉ 4cm, C/ARGAMASSA MISTA DE CIMENTO, CAL HIDRATADA E AREIA</v>
          </cell>
          <cell r="D1664" t="str">
            <v>M</v>
          </cell>
          <cell r="E1664">
            <v>9.24</v>
          </cell>
          <cell r="F1664">
            <v>12.01</v>
          </cell>
        </row>
        <row r="1665">
          <cell r="B1665" t="str">
            <v>C1856</v>
          </cell>
          <cell r="C1665" t="str">
            <v>PASTILHAS DE PORCELANA EM FAIXAS DE 5 A 14cm, C/ARGAMASSA MISTA DE CIMENTO, CAL HIDRATADA E AREIA</v>
          </cell>
          <cell r="D1665" t="str">
            <v>M</v>
          </cell>
          <cell r="E1665">
            <v>18.38</v>
          </cell>
          <cell r="F1665">
            <v>23.89</v>
          </cell>
        </row>
        <row r="1666">
          <cell r="B1666" t="str">
            <v>C1854</v>
          </cell>
          <cell r="C1666" t="str">
            <v>PASTILHAS DE PORCELANA EM FAIXAS DE 15 A 24cm, C/ARGAMASSA MISTA DE CIMENTO, CAL HIDRATADA E AREIA</v>
          </cell>
          <cell r="D1666" t="str">
            <v>M</v>
          </cell>
          <cell r="E1666">
            <v>26.69</v>
          </cell>
          <cell r="F1666">
            <v>34.700000000000003</v>
          </cell>
        </row>
        <row r="1667">
          <cell r="B1667" t="str">
            <v>C1855</v>
          </cell>
          <cell r="C1667" t="str">
            <v>PASTILHAS DE PORCELANA EM FAIXAS DE 25 A 40cm, C/ARGAMASSA MISTA DE CIMENTO, CAL HIDRATADA E AREIA</v>
          </cell>
          <cell r="D1667" t="str">
            <v>M</v>
          </cell>
          <cell r="E1667">
            <v>40.200000000000003</v>
          </cell>
          <cell r="F1667">
            <v>52.26</v>
          </cell>
        </row>
        <row r="1668">
          <cell r="B1668" t="str">
            <v>C1858</v>
          </cell>
          <cell r="C1668" t="str">
            <v>PASTILHAS DE PORCELANA EM SUPERFICIES CURVAS</v>
          </cell>
          <cell r="D1668" t="str">
            <v>M2</v>
          </cell>
          <cell r="E1668">
            <v>103.52</v>
          </cell>
          <cell r="F1668">
            <v>134.58000000000001</v>
          </cell>
        </row>
        <row r="1669">
          <cell r="B1669" t="str">
            <v>C1866</v>
          </cell>
          <cell r="C1669" t="str">
            <v>PEDRAS NATURAIS DECORATIVAS POLIDAS, C/ARGAMASSA MISTA CIMENTO CAL HIDRATADA E AREIA</v>
          </cell>
          <cell r="D1669" t="str">
            <v>M2</v>
          </cell>
          <cell r="E1669">
            <v>33.44</v>
          </cell>
          <cell r="F1669">
            <v>43.47</v>
          </cell>
        </row>
        <row r="1670">
          <cell r="B1670" t="str">
            <v>C1867</v>
          </cell>
          <cell r="C1670" t="str">
            <v>PEDRAS NATURAIS DECORATIVAS, C/ARGAMASSA MISTA CIMENTO. CAL HIDRATADA E AREIA</v>
          </cell>
          <cell r="D1670" t="str">
            <v>M2</v>
          </cell>
          <cell r="E1670">
            <v>33.44</v>
          </cell>
          <cell r="F1670">
            <v>43.47</v>
          </cell>
        </row>
        <row r="1671">
          <cell r="B1671" t="str">
            <v>C1877</v>
          </cell>
          <cell r="C1671" t="str">
            <v>PERFIL DE ALUMÍNIO TIPO ( L- T- U )</v>
          </cell>
          <cell r="D1671" t="str">
            <v>M</v>
          </cell>
          <cell r="E1671">
            <v>9.57</v>
          </cell>
          <cell r="F1671">
            <v>12.44</v>
          </cell>
        </row>
        <row r="1672">
          <cell r="B1672" t="str">
            <v>C1904</v>
          </cell>
          <cell r="C1672" t="str">
            <v>PINGADOR METÁLICO/ALUMÍNIO ( 1 X 1)cm P/ FACHADAS</v>
          </cell>
          <cell r="D1672" t="str">
            <v>M</v>
          </cell>
          <cell r="E1672">
            <v>7.5</v>
          </cell>
          <cell r="F1672">
            <v>9.75</v>
          </cell>
        </row>
        <row r="1673">
          <cell r="B1673" t="str">
            <v>C1936</v>
          </cell>
          <cell r="C1673" t="str">
            <v>PLACAS DE MÁRMORE PADRONIZADO C/CIMENTO COLANTE</v>
          </cell>
          <cell r="D1673" t="str">
            <v>M2</v>
          </cell>
          <cell r="E1673">
            <v>120.77</v>
          </cell>
          <cell r="F1673">
            <v>157</v>
          </cell>
        </row>
        <row r="1674">
          <cell r="B1674" t="str">
            <v>C4436</v>
          </cell>
          <cell r="C1674" t="str">
            <v>PORCELANATO NATURAL (FOSCO) C/ ARG. CIMENTO E AREIA P/ PAREDE</v>
          </cell>
          <cell r="D1674" t="str">
            <v>M2</v>
          </cell>
          <cell r="E1674">
            <v>48.92</v>
          </cell>
          <cell r="F1674">
            <v>63.6</v>
          </cell>
        </row>
        <row r="1675">
          <cell r="B1675" t="str">
            <v>C4447</v>
          </cell>
          <cell r="C1675" t="str">
            <v>PORCELANATO NATURAL (FOSCO) C/ ARG. PRÉ-FABRICADA - P/ PAREDE</v>
          </cell>
          <cell r="D1675" t="str">
            <v>M2</v>
          </cell>
          <cell r="E1675">
            <v>45.21</v>
          </cell>
          <cell r="F1675">
            <v>58.77</v>
          </cell>
        </row>
        <row r="1676">
          <cell r="B1676" t="str">
            <v>C4435</v>
          </cell>
          <cell r="C1676" t="str">
            <v>PORCELANATO POLIDO C/ ARG. CIMENTO E AREIA P/ PAREDE</v>
          </cell>
          <cell r="D1676" t="str">
            <v>M2</v>
          </cell>
          <cell r="E1676">
            <v>73.89</v>
          </cell>
          <cell r="F1676">
            <v>96.06</v>
          </cell>
        </row>
        <row r="1677">
          <cell r="B1677" t="str">
            <v>C4446</v>
          </cell>
          <cell r="C1677" t="str">
            <v>PORCELANATO POLIDO C/ ARG. PRÉ-FABRICADA - P/ PAREDE</v>
          </cell>
          <cell r="D1677" t="str">
            <v>M2</v>
          </cell>
          <cell r="E1677">
            <v>70.180000000000007</v>
          </cell>
          <cell r="F1677">
            <v>91.23</v>
          </cell>
        </row>
        <row r="1678">
          <cell r="B1678" t="str">
            <v>C1102</v>
          </cell>
          <cell r="C1678" t="str">
            <v>REJUNTAMENTO C/ ARG. PRÉ-FABRICADA, JUNTA ATÉ 2mm EM CERÂMICA, ATÉ 10x10 cm (100 cm²) - DECORATIVA (PAREDE/PISO)</v>
          </cell>
          <cell r="D1678" t="str">
            <v>M2</v>
          </cell>
          <cell r="E1678">
            <v>3.84</v>
          </cell>
          <cell r="F1678">
            <v>4.99</v>
          </cell>
        </row>
        <row r="1679">
          <cell r="B1679" t="str">
            <v>C1120</v>
          </cell>
          <cell r="C1679" t="str">
            <v>REJUNTAMENTO C/ ARG. PRÉ-FABRICADA, JUNTA ATÉ 2mm EM CERÂMICA, ATÉ 30x30 cm (900 cm²) (PAREDE/PISO)</v>
          </cell>
          <cell r="D1679" t="str">
            <v>M2</v>
          </cell>
          <cell r="E1679">
            <v>2.79</v>
          </cell>
          <cell r="F1679">
            <v>3.63</v>
          </cell>
        </row>
        <row r="1680">
          <cell r="B1680" t="str">
            <v>C1123</v>
          </cell>
          <cell r="C1680" t="str">
            <v>REJUNTAMENTO C/ ARG. PRÉ-FABRICADA, JUNTA ATÉ 2mm EM CERÂMICA, ACIMA DE 30x30 cm (900 cm²) E PORCELANATOS (PAREDE/PISO)</v>
          </cell>
          <cell r="D1680" t="str">
            <v>M2</v>
          </cell>
          <cell r="E1680">
            <v>2.68</v>
          </cell>
          <cell r="F1680">
            <v>3.48</v>
          </cell>
        </row>
        <row r="1681">
          <cell r="B1681" t="str">
            <v>C1126</v>
          </cell>
          <cell r="C1681" t="str">
            <v>REJUNTAMENTO C/ ARG. PRÉ-FABRICADA, JUNTA ENTRE 2mm E 6mm EM CERÂMICA, ATÉ 10x10 cm (100 cm²) - DECORATIVA (PAREDE/PISO)</v>
          </cell>
          <cell r="D1681" t="str">
            <v>M2</v>
          </cell>
          <cell r="E1681">
            <v>5.45</v>
          </cell>
          <cell r="F1681">
            <v>7.09</v>
          </cell>
        </row>
        <row r="1682">
          <cell r="B1682" t="str">
            <v>C1129</v>
          </cell>
          <cell r="C1682" t="str">
            <v>REJUNTAMENTO C/ ARG. PRÉ-FABRICADA, JUNTA ENTRE 2mm E 6mm EM CERÂMICA, ATÉ 30x30 cm (900 cm²) (PAREDE/PISO)</v>
          </cell>
          <cell r="D1682" t="str">
            <v>M2</v>
          </cell>
          <cell r="E1682">
            <v>3.35</v>
          </cell>
          <cell r="F1682">
            <v>4.3600000000000003</v>
          </cell>
        </row>
        <row r="1683">
          <cell r="B1683" t="str">
            <v>C1427</v>
          </cell>
          <cell r="C1683" t="str">
            <v>REJUNTAMENTO C/ ARG. PRÉ-FABRICADA, JUNTA ENTRE 2mm E 6mm EM CERÂMICA, ACIMA DE 30x30 cm (900 cm²) E PORCELANATOS (PAREDE/PISO)</v>
          </cell>
          <cell r="D1683" t="str">
            <v>M2</v>
          </cell>
          <cell r="E1683">
            <v>3.09</v>
          </cell>
          <cell r="F1683">
            <v>4.0199999999999996</v>
          </cell>
        </row>
        <row r="1684">
          <cell r="B1684" t="str">
            <v>C2058</v>
          </cell>
          <cell r="C1684" t="str">
            <v>REJUNTAMENTO C/ ARG. PRÉ-FABRICADA, JUNTA ENTRE 6mm E 10mm EM CERÂMICA, ATÉ 10x10 cm (100 cm²) - DECORATIVA (PAREDE/PISO)</v>
          </cell>
          <cell r="D1684" t="str">
            <v>M2</v>
          </cell>
          <cell r="E1684">
            <v>7.05</v>
          </cell>
          <cell r="F1684">
            <v>9.17</v>
          </cell>
        </row>
        <row r="1685">
          <cell r="B1685" t="str">
            <v>C2780</v>
          </cell>
          <cell r="C1685" t="str">
            <v>REJUNTAMENTO C/ ARG. PRÉ-FABRICADA, JUNTA ENTRE 6mm E 10mm EM CERÂMICA, ATÉ 30x30 cm (900 cm²) (PAREDE/PISO)</v>
          </cell>
          <cell r="D1685" t="str">
            <v>M2</v>
          </cell>
          <cell r="E1685">
            <v>3.92</v>
          </cell>
          <cell r="F1685">
            <v>5.0999999999999996</v>
          </cell>
        </row>
        <row r="1686">
          <cell r="B1686" t="str">
            <v>C2828</v>
          </cell>
          <cell r="C1686" t="str">
            <v>REJUNTAMENTO C/ ARG. PRÉ-FABRICADA, JUNTA ENTRE 6mm E 10mm EM CERÂMICA, ACIMA DE 30x30 cm (900 cm²) E PORCELANATOS (PAREDE/PISO)</v>
          </cell>
          <cell r="D1686" t="str">
            <v>M2</v>
          </cell>
          <cell r="E1686">
            <v>3.51</v>
          </cell>
          <cell r="F1686">
            <v>4.5599999999999996</v>
          </cell>
        </row>
        <row r="1687">
          <cell r="B1687" t="str">
            <v>C2190</v>
          </cell>
          <cell r="C1687" t="str">
            <v>REJUNTAMENTO P/AZULEJO C/ARGAMASSA PRÉ FABRICADA ESP.= 3mm</v>
          </cell>
          <cell r="D1687" t="str">
            <v>M2</v>
          </cell>
          <cell r="E1687">
            <v>3.58</v>
          </cell>
          <cell r="F1687">
            <v>4.6500000000000004</v>
          </cell>
        </row>
        <row r="1688">
          <cell r="B1688" t="str">
            <v>C2191</v>
          </cell>
          <cell r="C1688" t="str">
            <v>REJUNTAMENTO P/AZULEJO C/CIMENTO BRANCO ESP.= 3mm</v>
          </cell>
          <cell r="D1688" t="str">
            <v>M2</v>
          </cell>
          <cell r="E1688">
            <v>3.15</v>
          </cell>
          <cell r="F1688">
            <v>4.0999999999999996</v>
          </cell>
        </row>
        <row r="1689">
          <cell r="B1689" t="str">
            <v>C2103</v>
          </cell>
          <cell r="C1689" t="str">
            <v>REJUNTAMENTO P/CERÂMICA C/ L-FLEX E EPOXI (PAREDE/PISO)</v>
          </cell>
          <cell r="D1689" t="str">
            <v>M2</v>
          </cell>
          <cell r="E1689">
            <v>3.82</v>
          </cell>
          <cell r="F1689">
            <v>4.97</v>
          </cell>
        </row>
        <row r="1690">
          <cell r="B1690" t="str">
            <v>C2212</v>
          </cell>
          <cell r="C1690" t="str">
            <v>REVESTIMENTO C/ CARPETE ESP.= 4mm</v>
          </cell>
          <cell r="D1690" t="str">
            <v>M2</v>
          </cell>
          <cell r="E1690">
            <v>25.88</v>
          </cell>
          <cell r="F1690">
            <v>33.64</v>
          </cell>
        </row>
        <row r="1691">
          <cell r="B1691" t="str">
            <v>C2223</v>
          </cell>
          <cell r="C1691" t="str">
            <v>REVESTIMENTO C/CHAPAS FIBROCIMENTO SOBRE CAIBROS VERTICAIS</v>
          </cell>
          <cell r="D1691" t="str">
            <v>M2</v>
          </cell>
          <cell r="E1691">
            <v>29.18</v>
          </cell>
          <cell r="F1691">
            <v>37.93</v>
          </cell>
        </row>
        <row r="1692">
          <cell r="B1692" t="str">
            <v>C2224</v>
          </cell>
          <cell r="C1692" t="str">
            <v>REVESTIMENTO C/CHAPAS FIBROCIMENTO SOBRE PERFIS ESTRUTURAIS ESP.= 35mm</v>
          </cell>
          <cell r="D1692" t="str">
            <v>M2</v>
          </cell>
          <cell r="E1692">
            <v>35.1</v>
          </cell>
          <cell r="F1692">
            <v>45.63</v>
          </cell>
        </row>
        <row r="1693">
          <cell r="B1693" t="str">
            <v>C2225</v>
          </cell>
          <cell r="C1693" t="str">
            <v>REVESTIMENTO C/CHAPAS FIBROCIMENTO SOBRE PERFIS ESTRUTURAIS ESP.= 50mm</v>
          </cell>
          <cell r="D1693" t="str">
            <v>M2</v>
          </cell>
          <cell r="E1693">
            <v>49.1</v>
          </cell>
          <cell r="F1693">
            <v>63.83</v>
          </cell>
        </row>
        <row r="1694">
          <cell r="B1694" t="str">
            <v>C2226</v>
          </cell>
          <cell r="C1694" t="str">
            <v>REVESTIMENTO C/CHAPAS FIBROCIMENTO SOBRE PERFIS ESTRUTURAIS TIPO " I "</v>
          </cell>
          <cell r="D1694" t="str">
            <v>M2</v>
          </cell>
          <cell r="E1694">
            <v>27.73</v>
          </cell>
          <cell r="F1694">
            <v>36.049999999999997</v>
          </cell>
        </row>
        <row r="1695">
          <cell r="B1695" t="str">
            <v>C2227</v>
          </cell>
          <cell r="C1695" t="str">
            <v>REVESTIMENTO C/CHAPAS FIBROCIMENTO SOBRE SARRAFOS</v>
          </cell>
          <cell r="D1695" t="str">
            <v>M2</v>
          </cell>
          <cell r="E1695">
            <v>38.880000000000003</v>
          </cell>
          <cell r="F1695">
            <v>50.54</v>
          </cell>
        </row>
        <row r="1696">
          <cell r="B1696" t="str">
            <v>C2228</v>
          </cell>
          <cell r="C1696" t="str">
            <v>REVESTIMENTO C/CHAPAS FIBROCIMENTO SOBRE SARRAFOS VERTICAIS</v>
          </cell>
          <cell r="D1696" t="str">
            <v>M2</v>
          </cell>
          <cell r="E1696">
            <v>40.79</v>
          </cell>
          <cell r="F1696">
            <v>53.03</v>
          </cell>
        </row>
        <row r="1697">
          <cell r="B1697" t="str">
            <v>C2216</v>
          </cell>
          <cell r="C1697" t="str">
            <v>REVESTIMENTO C/LAMINADO MELAMÍNICO COLADO</v>
          </cell>
          <cell r="D1697" t="str">
            <v>M2</v>
          </cell>
          <cell r="E1697">
            <v>23.36</v>
          </cell>
          <cell r="F1697">
            <v>30.37</v>
          </cell>
        </row>
        <row r="1698">
          <cell r="B1698" t="str">
            <v>C2213</v>
          </cell>
          <cell r="C1698" t="str">
            <v>REVESTIMENTO C/ CORTIÇA ESP.= 12mm</v>
          </cell>
          <cell r="D1698" t="str">
            <v>M2</v>
          </cell>
          <cell r="E1698">
            <v>71.41</v>
          </cell>
          <cell r="F1698">
            <v>92.83</v>
          </cell>
        </row>
        <row r="1699">
          <cell r="B1699" t="str">
            <v>C2218</v>
          </cell>
          <cell r="C1699" t="str">
            <v>REVESTIMENTO C/PEDRAS GRANÍTICAS</v>
          </cell>
          <cell r="D1699" t="str">
            <v>M2</v>
          </cell>
          <cell r="E1699">
            <v>42.88</v>
          </cell>
          <cell r="F1699">
            <v>55.74</v>
          </cell>
        </row>
        <row r="1700">
          <cell r="B1700" t="str">
            <v>C2214</v>
          </cell>
          <cell r="C1700" t="str">
            <v>REVESTIMENTO C/ QUARTZOLITE</v>
          </cell>
          <cell r="D1700" t="str">
            <v>M2</v>
          </cell>
          <cell r="E1700">
            <v>14.86</v>
          </cell>
          <cell r="F1700">
            <v>19.32</v>
          </cell>
        </row>
        <row r="1701">
          <cell r="B1701" t="str">
            <v>C2221</v>
          </cell>
          <cell r="C1701" t="str">
            <v>REVESTIMENTO INTERNO C/PAPEL DE PAREDE</v>
          </cell>
          <cell r="D1701" t="str">
            <v>M2</v>
          </cell>
          <cell r="E1701">
            <v>16.350000000000001</v>
          </cell>
          <cell r="F1701">
            <v>21.26</v>
          </cell>
        </row>
        <row r="1702">
          <cell r="B1702" t="str">
            <v>C4128</v>
          </cell>
          <cell r="C1702" t="str">
            <v>TIJOLINHO APARENTE 6,50x18cm C/ ARGAMASSA DE CIMENTO E AREIA 1:3</v>
          </cell>
          <cell r="D1702" t="str">
            <v>M2</v>
          </cell>
          <cell r="E1702">
            <v>38.42</v>
          </cell>
          <cell r="F1702">
            <v>49.95</v>
          </cell>
        </row>
        <row r="1703">
          <cell r="C1703" t="str">
            <v>ARGAMASSAS PARA TETOS</v>
          </cell>
          <cell r="F1703">
            <v>0</v>
          </cell>
        </row>
        <row r="1704">
          <cell r="B1704" t="str">
            <v>C0778</v>
          </cell>
          <cell r="C1704" t="str">
            <v>CHAPISCO C/ ARGAMASSA DE CIMENTO E AREIA S/ PENEIRAR TRAÇO 1:3 ESP=5 mm P/ TETO</v>
          </cell>
          <cell r="D1704" t="str">
            <v>M2</v>
          </cell>
          <cell r="E1704">
            <v>4.68</v>
          </cell>
          <cell r="F1704">
            <v>6.08</v>
          </cell>
        </row>
        <row r="1705">
          <cell r="B1705" t="str">
            <v>C0779</v>
          </cell>
          <cell r="C1705" t="str">
            <v>CHAPISCO C/ PASTA DE CIMENTO COLANTE P/ TETO</v>
          </cell>
          <cell r="D1705" t="str">
            <v>M2</v>
          </cell>
          <cell r="E1705">
            <v>3.37</v>
          </cell>
          <cell r="F1705">
            <v>4.38</v>
          </cell>
        </row>
        <row r="1706">
          <cell r="B1706" t="str">
            <v>C0781</v>
          </cell>
          <cell r="C1706" t="str">
            <v>CHAPISCO C/ ARGAMASSA DE CIMENTO E AREIA S/ PENEIRAR TRAÇO 1:4 P/ TETO</v>
          </cell>
          <cell r="D1706" t="str">
            <v>M2</v>
          </cell>
          <cell r="E1706">
            <v>4.3899999999999997</v>
          </cell>
          <cell r="F1706">
            <v>5.71</v>
          </cell>
        </row>
        <row r="1707">
          <cell r="B1707" t="str">
            <v>C1219</v>
          </cell>
          <cell r="C1707" t="str">
            <v>EMBOÇO C/ ARGAMASSA MISTA CIMENTO, CAL EM PASTA E AREIA S/PENEIRAR TRAÇO 1:1.5:9 ESP=20 mm P/ TETO</v>
          </cell>
          <cell r="D1707" t="str">
            <v>M2</v>
          </cell>
          <cell r="E1707">
            <v>12.06</v>
          </cell>
          <cell r="F1707">
            <v>15.68</v>
          </cell>
        </row>
        <row r="1708">
          <cell r="B1708" t="str">
            <v>C3034</v>
          </cell>
          <cell r="C1708" t="str">
            <v>REBOCO C/ ARGAMASSA MISTA DE CIMENTO, CAL HIDRATADA E AREIA S/ PENEIRAR, TRAÇO 1:2:8, ESP=20 mm P/ TETO</v>
          </cell>
          <cell r="D1708" t="str">
            <v>M2</v>
          </cell>
          <cell r="E1708">
            <v>13</v>
          </cell>
          <cell r="F1708">
            <v>16.899999999999999</v>
          </cell>
        </row>
        <row r="1709">
          <cell r="B1709" t="str">
            <v>C1218</v>
          </cell>
          <cell r="C1709" t="str">
            <v>EMBOÇO C/ ARGAMASSA MISTA DE CIMENTO, CAL HIDRATADA E AREIA S/ PENEIRAR TRAÇO 1:2:9 ESP=20 mm P/ TETO</v>
          </cell>
          <cell r="D1709" t="str">
            <v>M2</v>
          </cell>
          <cell r="E1709">
            <v>12.68</v>
          </cell>
          <cell r="F1709">
            <v>16.48</v>
          </cell>
        </row>
        <row r="1710">
          <cell r="B1710" t="str">
            <v>C1217</v>
          </cell>
          <cell r="C1710" t="str">
            <v>EMBOÇO C/ ARGAMASSA MISTA CIMENTO, CAL HIDRATADA E AREIA S/ PENEIRAR TRAÇO 1:2:11 ESP=20 mm P/ TETO</v>
          </cell>
          <cell r="D1710" t="str">
            <v>M2</v>
          </cell>
          <cell r="E1710">
            <v>12.05</v>
          </cell>
          <cell r="F1710">
            <v>15.67</v>
          </cell>
        </row>
        <row r="1711">
          <cell r="B1711" t="str">
            <v>C2111</v>
          </cell>
          <cell r="C1711" t="str">
            <v>REBOCO C/ ARGAMASSA DE CAL EM PASTA E AREIA PENEIRADA TRAÇO 1:2 ESP=5 mm P/ TETO</v>
          </cell>
          <cell r="D1711" t="str">
            <v>M2</v>
          </cell>
          <cell r="E1711">
            <v>8.4600000000000009</v>
          </cell>
          <cell r="F1711">
            <v>11</v>
          </cell>
        </row>
        <row r="1712">
          <cell r="B1712" t="str">
            <v>C2107</v>
          </cell>
          <cell r="C1712" t="str">
            <v>REBOCO C/ ARGAMASSA DE CAL EM PASTA E AREIA PENEIRADA TRAÇO 1:1.5 ESP=5 mm P/ TETO</v>
          </cell>
          <cell r="D1712" t="str">
            <v>M2</v>
          </cell>
          <cell r="E1712">
            <v>8.5</v>
          </cell>
          <cell r="F1712">
            <v>11.05</v>
          </cell>
        </row>
        <row r="1713">
          <cell r="B1713" t="str">
            <v>C2112</v>
          </cell>
          <cell r="C1713" t="str">
            <v>REBOCO C/ ARGAMASSA DE CAL EM PASTA E AREIA PENEIRADA TRAÇO 1:3 ESP=5 mm P/ TETO</v>
          </cell>
          <cell r="D1713" t="str">
            <v>M2</v>
          </cell>
          <cell r="E1713">
            <v>8.4499999999999993</v>
          </cell>
          <cell r="F1713">
            <v>10.99</v>
          </cell>
        </row>
        <row r="1714">
          <cell r="B1714" t="str">
            <v>C2113</v>
          </cell>
          <cell r="C1714" t="str">
            <v>REBOCO C/ ARGAMASSA DE CAL EM PASTA E AREIA PENEIRADA TRAÇO 1:4 ESP=5 mm P/ TETO</v>
          </cell>
          <cell r="D1714" t="str">
            <v>M2</v>
          </cell>
          <cell r="E1714">
            <v>8.4</v>
          </cell>
          <cell r="F1714">
            <v>10.92</v>
          </cell>
        </row>
        <row r="1715">
          <cell r="B1715" t="str">
            <v>C2114</v>
          </cell>
          <cell r="C1715" t="str">
            <v>REBOCO C/ ARGAMASSA DE CAL HIDRATADA E AREIA PEN. TRAÇO 1:2 ESP=5 mm P/ TETO</v>
          </cell>
          <cell r="D1715" t="str">
            <v>M2</v>
          </cell>
          <cell r="E1715">
            <v>9.07</v>
          </cell>
          <cell r="F1715">
            <v>11.79</v>
          </cell>
        </row>
        <row r="1716">
          <cell r="B1716" t="str">
            <v>C2116</v>
          </cell>
          <cell r="C1716" t="str">
            <v>REBOCO C/ ARGAMASSA DE CAL HIDRATADA E AREIA PENEIRADA TRAÇO 1:3 ESP=5 mm P/ TETO</v>
          </cell>
          <cell r="D1716" t="str">
            <v>M2</v>
          </cell>
          <cell r="E1716">
            <v>8.64</v>
          </cell>
          <cell r="F1716">
            <v>11.23</v>
          </cell>
        </row>
        <row r="1717">
          <cell r="B1717" t="str">
            <v>C2125</v>
          </cell>
          <cell r="C1717" t="str">
            <v>REBOCO C/ ARGAMASSA DE CAL HIDRATADA E AREIA PENEIRADA, TRAÇO 1:4.5 ESP=5 mm P/ TETO</v>
          </cell>
          <cell r="D1717" t="str">
            <v>M2</v>
          </cell>
          <cell r="E1717">
            <v>8.3800000000000008</v>
          </cell>
          <cell r="F1717">
            <v>10.89</v>
          </cell>
        </row>
        <row r="1718">
          <cell r="B1718" t="str">
            <v>C3032</v>
          </cell>
          <cell r="C1718" t="str">
            <v>REBOCO C/ ARGAMASSA DE CAL HIDRATADA E AREIA S/ PENEIRAR, TRAÇO 1:3, C/ 100 KG DE CIMENTO E ESP=20 mm P/ TETO</v>
          </cell>
          <cell r="D1718" t="str">
            <v>M2</v>
          </cell>
          <cell r="E1718">
            <v>12.83</v>
          </cell>
          <cell r="F1718">
            <v>16.68</v>
          </cell>
        </row>
        <row r="1719">
          <cell r="B1719" t="str">
            <v>C3033</v>
          </cell>
          <cell r="C1719" t="str">
            <v>REBOCO C/ ARGAMASSA DE CAL HIDRATADA E AREIA S/ PENEIRAR TRAÇO 1:4, C/ 100 KG DE CIMENTO E ESP=20 mm P/ TETO</v>
          </cell>
          <cell r="D1719" t="str">
            <v>M2</v>
          </cell>
          <cell r="E1719">
            <v>12.34</v>
          </cell>
          <cell r="F1719">
            <v>16.04</v>
          </cell>
        </row>
        <row r="1720">
          <cell r="B1720" t="str">
            <v>C3035</v>
          </cell>
          <cell r="C1720" t="str">
            <v>REBOCO C/ ARGAMASSA DE CIMENTO E AREIA S/ PENEIRAR TRAÇO 1:6, ESP=20 mm P/ TETO</v>
          </cell>
          <cell r="D1720" t="str">
            <v>M2</v>
          </cell>
          <cell r="E1720">
            <v>12.03</v>
          </cell>
          <cell r="F1720">
            <v>15.64</v>
          </cell>
        </row>
        <row r="1721">
          <cell r="C1721" t="str">
            <v>ACABAMENTOS PARA TETOS</v>
          </cell>
          <cell r="F1721">
            <v>0</v>
          </cell>
        </row>
        <row r="1722">
          <cell r="B1722" t="str">
            <v>C4476</v>
          </cell>
          <cell r="C1722" t="str">
            <v>FORRO ACÚSTICO TIPO "SONEX" EM ESPUMA FLEXÍVEL DE POLIURETANO, AUTO-EXTINGUÍVEL, C/ SUPERFÍCIE ESCULPIDA, COR BRANCA 20/35 - FORNECIMENTO E MONTAGEM</v>
          </cell>
          <cell r="D1722" t="str">
            <v>M2</v>
          </cell>
          <cell r="E1722">
            <v>70.239999999999995</v>
          </cell>
          <cell r="F1722">
            <v>91.31</v>
          </cell>
        </row>
        <row r="1723">
          <cell r="B1723" t="str">
            <v>C4477</v>
          </cell>
          <cell r="C1723" t="str">
            <v>FORRO ACÚSTICO TIPO "SONEX" EM ESPUMA FLEXÍVEL DE POLIURETANO, AUTO-EXTINGUÍVEL, C/ SUPERFÍCIE ESCULPIDA, COR BRANCA 35/35 - FORNECIMENTO E MONTAGEM</v>
          </cell>
          <cell r="D1723" t="str">
            <v>M2</v>
          </cell>
          <cell r="E1723">
            <v>95.09</v>
          </cell>
          <cell r="F1723">
            <v>123.62</v>
          </cell>
        </row>
        <row r="1724">
          <cell r="B1724" t="str">
            <v>C4478</v>
          </cell>
          <cell r="C1724" t="str">
            <v>FORRO ACÚSTICO TIPO "SONEX" EM ESPUMA FLEXÍVEL DE POLIURETANO, AUTO-EXTINGUÍVEL, C/ SUPERFÍCIE ESCULPIDA, COR BRANCA 50/75 - FORNECIMENTO E MONTAGEM</v>
          </cell>
          <cell r="D1724" t="str">
            <v>M2</v>
          </cell>
          <cell r="E1724">
            <v>101.58</v>
          </cell>
          <cell r="F1724">
            <v>132.05000000000001</v>
          </cell>
        </row>
        <row r="1725">
          <cell r="B1725" t="str">
            <v>C4473</v>
          </cell>
          <cell r="C1725" t="str">
            <v>FORRO ACÚSTICO TIPO "SONEX" EM ESPUMA FLEXÍVEL DE POLIURETANO, AUTO-EXTINGUÍVEL, C/ SUPERFÍCIE ESCULPIDA, COR GRAFITE 20/35 - FORNECIMENTO E MONTAGEM</v>
          </cell>
          <cell r="D1725" t="str">
            <v>M2</v>
          </cell>
          <cell r="E1725">
            <v>54.03</v>
          </cell>
          <cell r="F1725">
            <v>70.239999999999995</v>
          </cell>
        </row>
        <row r="1726">
          <cell r="B1726" t="str">
            <v>C4474</v>
          </cell>
          <cell r="C1726" t="str">
            <v>FORRO ACÚSTICO TIPO "SONEX" EM ESPUMA FLEXÍVEL DE POLIURETANO, AUTO-EXTINGUÍVEL, C/ SUPERFÍCIE ESCULPIDA, COR GRAFITE 35/35 - FORNECIMENTO E MONTAGEM</v>
          </cell>
          <cell r="D1726" t="str">
            <v>M2</v>
          </cell>
          <cell r="E1726">
            <v>73.48</v>
          </cell>
          <cell r="F1726">
            <v>95.52</v>
          </cell>
        </row>
        <row r="1727">
          <cell r="B1727" t="str">
            <v>C4475</v>
          </cell>
          <cell r="C1727" t="str">
            <v>FORRO ACÚSTICO TIPO "SONEX" EM ESPUMA FLEXÍVEL DE POLIURETANO, AUTO-EXTINGUÍVEL, C/ SUPERFÍCIE ESCULPIDA, COR GRAFITE 50/75 - FORNECIMENTO E MONTAGEM</v>
          </cell>
          <cell r="D1727" t="str">
            <v>M2</v>
          </cell>
          <cell r="E1727">
            <v>81.05</v>
          </cell>
          <cell r="F1727">
            <v>105.37</v>
          </cell>
        </row>
        <row r="1728">
          <cell r="B1728" t="str">
            <v>C4479</v>
          </cell>
          <cell r="C1728" t="str">
            <v>FORRO ACÚSTICO TIPO "SONEX" EM PLACAS DE FIBRA MINERAL C/PERFIL "T" EM AÇO - FORNECIMENTO E MONTAGEM</v>
          </cell>
          <cell r="D1728" t="str">
            <v>M2</v>
          </cell>
          <cell r="E1728">
            <v>54.03</v>
          </cell>
          <cell r="F1728">
            <v>70.239999999999995</v>
          </cell>
        </row>
        <row r="1729">
          <cell r="B1729" t="str">
            <v>C4480</v>
          </cell>
          <cell r="C1729" t="str">
            <v>FORRO ACÚSTICO TIPO "SONEX" EM PLACAS DE FIBRA MINERAL C/PERFIL "T" EM ALUMÍNIO - FORNECIMENTO E MONTAGEM</v>
          </cell>
          <cell r="D1729" t="str">
            <v>M2</v>
          </cell>
          <cell r="E1729">
            <v>59.43</v>
          </cell>
          <cell r="F1729">
            <v>77.260000000000005</v>
          </cell>
        </row>
        <row r="1730">
          <cell r="B1730" t="str">
            <v>C4481</v>
          </cell>
          <cell r="C1730" t="str">
            <v>FORRO ACÚSTICO TIPO "SONEX" EM PLACAS DE FIBRA MINERAL C/PERFIL "CARTOLA" EM ALUMÍNIO - FORNECIMENTO E MONTAGEM</v>
          </cell>
          <cell r="D1730" t="str">
            <v>M2</v>
          </cell>
          <cell r="E1730">
            <v>64.84</v>
          </cell>
          <cell r="F1730">
            <v>84.29</v>
          </cell>
        </row>
        <row r="1731">
          <cell r="B1731" t="str">
            <v>C4285</v>
          </cell>
          <cell r="C1731" t="str">
            <v>FORRO DE GESSO ACARTONADO ARAMADO - FORNECIMENTO E MONTAGEM</v>
          </cell>
          <cell r="D1731" t="str">
            <v>M2</v>
          </cell>
          <cell r="E1731">
            <v>23.77</v>
          </cell>
          <cell r="F1731">
            <v>30.9</v>
          </cell>
        </row>
        <row r="1732">
          <cell r="B1732" t="str">
            <v>C4294</v>
          </cell>
          <cell r="C1732" t="str">
            <v>FORRO DE GESSO ACARTONADO ESTRUTURADO - FORNECIMENTO E MONTAGEM</v>
          </cell>
          <cell r="D1732" t="str">
            <v>M2</v>
          </cell>
          <cell r="E1732">
            <v>32.42</v>
          </cell>
          <cell r="F1732">
            <v>42.15</v>
          </cell>
        </row>
        <row r="1733">
          <cell r="B1733" t="str">
            <v>C3970</v>
          </cell>
          <cell r="C1733" t="str">
            <v>FORRO DE GESSO CONVENCIONAL (60x60)cm COM TIRO E ARAME GALVANIZADO ENCAPADO - FORNECIMENTO E MONTAGEM</v>
          </cell>
          <cell r="D1733" t="str">
            <v>M2</v>
          </cell>
          <cell r="E1733">
            <v>16.21</v>
          </cell>
          <cell r="F1733">
            <v>21.07</v>
          </cell>
        </row>
        <row r="1734">
          <cell r="B1734" t="str">
            <v>C3971</v>
          </cell>
          <cell r="C1734" t="str">
            <v>FORRO DE GESSO CONVENCIONAL (60x60)cm SEM TIRO E ARAME GALVANIZADO ENCAPADO - FORNECIMENTO E MONTAGEM</v>
          </cell>
          <cell r="D1734" t="str">
            <v>M2</v>
          </cell>
          <cell r="E1734">
            <v>12.97</v>
          </cell>
          <cell r="F1734">
            <v>16.86</v>
          </cell>
        </row>
        <row r="1735">
          <cell r="B1735" t="str">
            <v>C2998</v>
          </cell>
          <cell r="C1735" t="str">
            <v>FORRO DE LAMBRI DE MADEIRA (7x1)cm</v>
          </cell>
          <cell r="D1735" t="str">
            <v>M2</v>
          </cell>
          <cell r="E1735">
            <v>67.48</v>
          </cell>
          <cell r="F1735">
            <v>87.72</v>
          </cell>
        </row>
        <row r="1736">
          <cell r="B1736" t="str">
            <v>C1409</v>
          </cell>
          <cell r="C1736" t="str">
            <v>FORRO DE LAMBRI METÁLICO FIXADO EM ESTRUTURA METÁLICA</v>
          </cell>
          <cell r="D1736" t="str">
            <v>M2</v>
          </cell>
          <cell r="E1736">
            <v>139.02000000000001</v>
          </cell>
          <cell r="F1736">
            <v>180.73</v>
          </cell>
        </row>
        <row r="1737">
          <cell r="B1737" t="str">
            <v>C4484</v>
          </cell>
          <cell r="C1737" t="str">
            <v>FORRO PACOTE C/ PERFIL "CARTOLA" EM AÇO - FORNECIMENTO E MONTAGEM</v>
          </cell>
          <cell r="D1737" t="str">
            <v>M2</v>
          </cell>
          <cell r="E1737">
            <v>48.63</v>
          </cell>
          <cell r="F1737">
            <v>63.22</v>
          </cell>
        </row>
        <row r="1738">
          <cell r="B1738" t="str">
            <v>C4485</v>
          </cell>
          <cell r="C1738" t="str">
            <v>FORRO PACOTE C/ PERFIL "CARTOLA" EM ALUMÍNIO - FORNECIMENTO E MONTAGEM</v>
          </cell>
          <cell r="D1738" t="str">
            <v>M2</v>
          </cell>
          <cell r="E1738">
            <v>67</v>
          </cell>
          <cell r="F1738">
            <v>87.1</v>
          </cell>
        </row>
        <row r="1739">
          <cell r="B1739" t="str">
            <v>C4482</v>
          </cell>
          <cell r="C1739" t="str">
            <v>FORRO PACOTE C/ PERFIL "T" EM AÇO - FORNECIMENTO E MONTAGEM</v>
          </cell>
          <cell r="D1739" t="str">
            <v>M2</v>
          </cell>
          <cell r="E1739">
            <v>39.979999999999997</v>
          </cell>
          <cell r="F1739">
            <v>51.97</v>
          </cell>
        </row>
        <row r="1740">
          <cell r="B1740" t="str">
            <v>C4483</v>
          </cell>
          <cell r="C1740" t="str">
            <v>FORRO PACOTE C/ PERFIL "T" EM ALUMÍNIO - FORNECIMENTO E MONTAGEM</v>
          </cell>
          <cell r="D1740" t="str">
            <v>M2</v>
          </cell>
          <cell r="E1740">
            <v>43.22</v>
          </cell>
          <cell r="F1740">
            <v>56.19</v>
          </cell>
        </row>
        <row r="1741">
          <cell r="B1741" t="str">
            <v>C4472</v>
          </cell>
          <cell r="C1741" t="str">
            <v>FORRO PVC - COLMÉIA - FORNECIMENTO E MONTAGEM</v>
          </cell>
          <cell r="D1741" t="str">
            <v>M2</v>
          </cell>
          <cell r="E1741">
            <v>140.47999999999999</v>
          </cell>
          <cell r="F1741">
            <v>182.62</v>
          </cell>
        </row>
        <row r="1742">
          <cell r="B1742" t="str">
            <v>C4468</v>
          </cell>
          <cell r="C1742" t="str">
            <v>FORRO PVC - LAMBRI (100x6000 OU 200x6000)mm - FORNECIMENTO E MONTAGEM</v>
          </cell>
          <cell r="D1742" t="str">
            <v>M2</v>
          </cell>
          <cell r="E1742">
            <v>27.02</v>
          </cell>
          <cell r="F1742">
            <v>35.130000000000003</v>
          </cell>
        </row>
        <row r="1743">
          <cell r="B1743" t="str">
            <v>C4471</v>
          </cell>
          <cell r="C1743" t="str">
            <v>FORRO PVC - MODULADO (618x1250)mm C/ PERFIL "CARTOLA" EM ALUMÍNIO - FORNECIMENTO E MONTAGEM</v>
          </cell>
          <cell r="D1743" t="str">
            <v>M2</v>
          </cell>
          <cell r="E1743">
            <v>74.56</v>
          </cell>
          <cell r="F1743">
            <v>96.93</v>
          </cell>
        </row>
        <row r="1744">
          <cell r="B1744" t="str">
            <v>C4469</v>
          </cell>
          <cell r="C1744" t="str">
            <v>FORRO PVC - MODULADO (618x1250)mm C/ PERFIL "T" EM AÇO - FORNECIMENTO E MONTAGEM</v>
          </cell>
          <cell r="D1744" t="str">
            <v>M2</v>
          </cell>
          <cell r="E1744">
            <v>59.43</v>
          </cell>
          <cell r="F1744">
            <v>77.260000000000005</v>
          </cell>
        </row>
        <row r="1745">
          <cell r="B1745" t="str">
            <v>C4470</v>
          </cell>
          <cell r="C1745" t="str">
            <v>FORRO PVC - MODULADO (618x1250)mm C/ PERFIL "T" EM ALUMÍNIO - FORNECIMENTO E MONTAGEM</v>
          </cell>
          <cell r="D1745" t="str">
            <v>M2</v>
          </cell>
          <cell r="E1745">
            <v>60.51</v>
          </cell>
          <cell r="F1745">
            <v>78.66</v>
          </cell>
        </row>
        <row r="1746">
          <cell r="B1746" t="str">
            <v>C4512</v>
          </cell>
          <cell r="C1746" t="str">
            <v>REMANEJAMENTO DE FORROS (PACOTE / MODULADOS) - EXECUÇÃO</v>
          </cell>
          <cell r="D1746" t="str">
            <v>M2</v>
          </cell>
          <cell r="E1746">
            <v>7.56</v>
          </cell>
          <cell r="F1746">
            <v>9.83</v>
          </cell>
        </row>
        <row r="1747">
          <cell r="B1747" t="str">
            <v>C4506</v>
          </cell>
          <cell r="C1747" t="str">
            <v>SANCA DE GESSO P/ FORRO ACARTONADO - FORNECIMENTO E MONTAGEM</v>
          </cell>
          <cell r="D1747" t="str">
            <v>M</v>
          </cell>
          <cell r="E1747">
            <v>16.21</v>
          </cell>
          <cell r="F1747">
            <v>21.07</v>
          </cell>
        </row>
        <row r="1748">
          <cell r="B1748" t="str">
            <v>C4284</v>
          </cell>
          <cell r="C1748" t="str">
            <v>SANCA DE GESSO P/ FORRO CONVENCIONAL - FORNECIMENTO E MONTAGEM</v>
          </cell>
          <cell r="D1748" t="str">
            <v>M</v>
          </cell>
          <cell r="E1748">
            <v>9.73</v>
          </cell>
          <cell r="F1748">
            <v>12.65</v>
          </cell>
        </row>
        <row r="1749">
          <cell r="B1749" t="str">
            <v>C2478</v>
          </cell>
          <cell r="C1749" t="str">
            <v>TIROS E PINO DE AÇO PARA FIXAÇÃO</v>
          </cell>
          <cell r="D1749" t="str">
            <v>UN</v>
          </cell>
          <cell r="E1749">
            <v>5.45</v>
          </cell>
          <cell r="F1749">
            <v>7.09</v>
          </cell>
        </row>
        <row r="1750">
          <cell r="C1750" t="str">
            <v>PISOS</v>
          </cell>
          <cell r="F1750">
            <v>0</v>
          </cell>
        </row>
        <row r="1751">
          <cell r="C1751" t="str">
            <v>PISOS INTERNOS</v>
          </cell>
          <cell r="F1751">
            <v>0</v>
          </cell>
        </row>
        <row r="1752">
          <cell r="B1752" t="str">
            <v>C0099</v>
          </cell>
          <cell r="C1752" t="str">
            <v>APLICAÇÃO DE SINTECO EM PISOS C/MADEIRA</v>
          </cell>
          <cell r="D1752" t="str">
            <v>M2</v>
          </cell>
          <cell r="E1752">
            <v>21.33</v>
          </cell>
          <cell r="F1752">
            <v>27.73</v>
          </cell>
        </row>
        <row r="1753">
          <cell r="B1753" t="str">
            <v>C4437</v>
          </cell>
          <cell r="C1753" t="str">
            <v>CERÂMICA ESMALTADA C/ ARG. CIMENTO E AREIA ATÉ 30x30cm (900 cm²) - PEI-5/PEI-4 P/ PISO</v>
          </cell>
          <cell r="D1753" t="str">
            <v>M2</v>
          </cell>
          <cell r="E1753">
            <v>37.700000000000003</v>
          </cell>
          <cell r="F1753">
            <v>49.01</v>
          </cell>
        </row>
        <row r="1754">
          <cell r="B1754" t="str">
            <v>C4439</v>
          </cell>
          <cell r="C1754" t="str">
            <v>CERÂMICA ESMALTADA C/ ARG. CIMENTO E AREIA ACIMA DE 30x30cm (900 cm²) - PEI-5/PEI-4 P/ PISO</v>
          </cell>
          <cell r="D1754" t="str">
            <v>M2</v>
          </cell>
          <cell r="E1754">
            <v>40.64</v>
          </cell>
          <cell r="F1754">
            <v>52.83</v>
          </cell>
        </row>
        <row r="1755">
          <cell r="B1755" t="str">
            <v>C2996</v>
          </cell>
          <cell r="C1755" t="str">
            <v>CERÂMICA ESMALTADA C/ ARG. PRÉ-FABRICADA ATÉ 30x30 cm (900 cm²) - PEI-5/PEI-4 - P/ PISO</v>
          </cell>
          <cell r="D1755" t="str">
            <v>M2</v>
          </cell>
          <cell r="E1755">
            <v>32.31</v>
          </cell>
          <cell r="F1755">
            <v>42</v>
          </cell>
        </row>
        <row r="1756">
          <cell r="B1756" t="str">
            <v>C3001</v>
          </cell>
          <cell r="C1756" t="str">
            <v>CERÂMICA ESMALTADA C/ ARG. PRÉ-FABRICADA ACIMA DE 30x30 cm (900 cm²) - PEI-5/PEI-4 - P/ PISO</v>
          </cell>
          <cell r="D1756" t="str">
            <v>M2</v>
          </cell>
          <cell r="E1756">
            <v>37.89</v>
          </cell>
          <cell r="F1756">
            <v>49.26</v>
          </cell>
        </row>
        <row r="1757">
          <cell r="B1757" t="str">
            <v>C4380</v>
          </cell>
          <cell r="C1757" t="str">
            <v>CHAPA DE ALUMÍNIO CORRUGADA COM SUPORTE DE PERFIL EM "L" - FORNECIMENTO E COLOCAÇÃO</v>
          </cell>
          <cell r="D1757" t="str">
            <v>M2</v>
          </cell>
          <cell r="E1757">
            <v>507.43</v>
          </cell>
          <cell r="F1757">
            <v>659.66</v>
          </cell>
        </row>
        <row r="1758">
          <cell r="B1758" t="str">
            <v>C0837</v>
          </cell>
          <cell r="C1758" t="str">
            <v>CONCRETO NÃO-ESTRUTURAL S/BETONEIRA P/LASTRO</v>
          </cell>
          <cell r="D1758" t="str">
            <v>M3</v>
          </cell>
          <cell r="E1758">
            <v>193.51</v>
          </cell>
          <cell r="F1758">
            <v>251.56</v>
          </cell>
        </row>
        <row r="1759">
          <cell r="B1759" t="str">
            <v>C0871</v>
          </cell>
          <cell r="C1759" t="str">
            <v>CORDÃO DE PEROBA P/RODAPÉS</v>
          </cell>
          <cell r="D1759" t="str">
            <v>M</v>
          </cell>
          <cell r="E1759">
            <v>4.4400000000000004</v>
          </cell>
          <cell r="F1759">
            <v>5.77</v>
          </cell>
        </row>
        <row r="1760">
          <cell r="B1760" t="str">
            <v>C1032</v>
          </cell>
          <cell r="C1760" t="str">
            <v>DEGRAU COM FORRAÇÃO TÊXTIL (20X30)cm</v>
          </cell>
          <cell r="D1760" t="str">
            <v>M</v>
          </cell>
          <cell r="E1760">
            <v>18.329999999999998</v>
          </cell>
          <cell r="F1760">
            <v>23.83</v>
          </cell>
        </row>
        <row r="1761">
          <cell r="B1761" t="str">
            <v>C1033</v>
          </cell>
          <cell r="C1761" t="str">
            <v>DEGRAU COM PLACAS LISAS DE BORRACHA (50X32X2.5)cm</v>
          </cell>
          <cell r="D1761" t="str">
            <v>M</v>
          </cell>
          <cell r="E1761">
            <v>55.45</v>
          </cell>
          <cell r="F1761">
            <v>72.09</v>
          </cell>
        </row>
        <row r="1762">
          <cell r="B1762" t="str">
            <v>C1034</v>
          </cell>
          <cell r="C1762" t="str">
            <v>DEGRAU DE GRANILITE MOLDADO NO LOCAL (20X30)cm</v>
          </cell>
          <cell r="D1762" t="str">
            <v>M</v>
          </cell>
          <cell r="E1762">
            <v>35.71</v>
          </cell>
          <cell r="F1762">
            <v>46.42</v>
          </cell>
        </row>
        <row r="1763">
          <cell r="B1763" t="str">
            <v>C1035</v>
          </cell>
          <cell r="C1763" t="str">
            <v>DEGRAU DE MÁRMORE (20X30)cm</v>
          </cell>
          <cell r="D1763" t="str">
            <v>M</v>
          </cell>
          <cell r="E1763">
            <v>74.05</v>
          </cell>
          <cell r="F1763">
            <v>96.27</v>
          </cell>
        </row>
        <row r="1764">
          <cell r="B1764" t="str">
            <v>C1036</v>
          </cell>
          <cell r="C1764" t="str">
            <v>DEGRAU INDUSTRIAL MONOLÍTICO C/PINGADEIRA</v>
          </cell>
          <cell r="D1764" t="str">
            <v>M</v>
          </cell>
          <cell r="E1764">
            <v>28.34</v>
          </cell>
          <cell r="F1764">
            <v>36.840000000000003</v>
          </cell>
        </row>
        <row r="1765">
          <cell r="B1765" t="str">
            <v>C1037</v>
          </cell>
          <cell r="C1765" t="str">
            <v>DEGRAU INDUSTRIAL MONOLÍTICO S/PINGADEIRA</v>
          </cell>
          <cell r="D1765" t="str">
            <v>M</v>
          </cell>
          <cell r="E1765">
            <v>20.77</v>
          </cell>
          <cell r="F1765">
            <v>27</v>
          </cell>
        </row>
        <row r="1766">
          <cell r="B1766" t="str">
            <v>C1038</v>
          </cell>
          <cell r="C1766" t="str">
            <v>DEGRAU PRÉ-MOLDADO DE GRANILITE</v>
          </cell>
          <cell r="D1766" t="str">
            <v>M</v>
          </cell>
          <cell r="E1766">
            <v>48.3</v>
          </cell>
          <cell r="F1766">
            <v>62.79</v>
          </cell>
        </row>
        <row r="1767">
          <cell r="B1767" t="str">
            <v>C1237</v>
          </cell>
          <cell r="C1767" t="str">
            <v>ENCERAMENTO DE PISOS C/ DUAS DEMÃOS DE CÊRA</v>
          </cell>
          <cell r="D1767" t="str">
            <v>M2</v>
          </cell>
          <cell r="E1767">
            <v>9.1300000000000008</v>
          </cell>
          <cell r="F1767">
            <v>11.87</v>
          </cell>
        </row>
        <row r="1768">
          <cell r="B1768" t="str">
            <v>C4066</v>
          </cell>
          <cell r="C1768" t="str">
            <v>GRANITO POLIDO E=2cm, BRANCO, ARGAMASSA CIMENTO E AREIA 1:4, C/ REJUNTAMENTO</v>
          </cell>
          <cell r="D1768" t="str">
            <v>M2</v>
          </cell>
          <cell r="E1768">
            <v>265.93</v>
          </cell>
          <cell r="F1768">
            <v>345.71</v>
          </cell>
        </row>
        <row r="1769">
          <cell r="B1769" t="str">
            <v>C4065</v>
          </cell>
          <cell r="C1769" t="str">
            <v>GRANITO POLIDO E=2cm, CINZA, ARGAMASSA DE CIMENTO E AREIA 1:4, C/ REJUNTAMENTO</v>
          </cell>
          <cell r="D1769" t="str">
            <v>M2</v>
          </cell>
          <cell r="E1769">
            <v>122.97</v>
          </cell>
          <cell r="F1769">
            <v>159.86000000000001</v>
          </cell>
        </row>
        <row r="1770">
          <cell r="B1770" t="str">
            <v>C4067</v>
          </cell>
          <cell r="C1770" t="str">
            <v>GRANITO POLIDO E=2cm, OUTRAS CORES, ARGAMASSA CIMENTO E AREIA 1:4, C/ REJUNTAMENTO</v>
          </cell>
          <cell r="D1770" t="str">
            <v>M2</v>
          </cell>
          <cell r="E1770">
            <v>253.46</v>
          </cell>
          <cell r="F1770">
            <v>329.5</v>
          </cell>
        </row>
        <row r="1771">
          <cell r="B1771" t="str">
            <v>C4064</v>
          </cell>
          <cell r="C1771" t="str">
            <v>GRANITO POLIDO E=2cm, PRETO, ARGAMASSA CIMENTO E AREIA 1:4, C/ REJUNTAMENTO</v>
          </cell>
          <cell r="D1771" t="str">
            <v>M2</v>
          </cell>
          <cell r="E1771">
            <v>191.06</v>
          </cell>
          <cell r="F1771">
            <v>248.38</v>
          </cell>
        </row>
        <row r="1772">
          <cell r="B1772" t="str">
            <v>C1623</v>
          </cell>
          <cell r="C1772" t="str">
            <v>LIMPEZA DE BASE OU LASTRO</v>
          </cell>
          <cell r="D1772" t="str">
            <v>M2</v>
          </cell>
          <cell r="E1772">
            <v>0.47</v>
          </cell>
          <cell r="F1772">
            <v>0.61</v>
          </cell>
        </row>
        <row r="1773">
          <cell r="B1773" t="str">
            <v>C3547</v>
          </cell>
          <cell r="C1773" t="str">
            <v>MUTIRÃO MISTO - PEITORIL DE CIMENTO</v>
          </cell>
          <cell r="D1773" t="str">
            <v>M2</v>
          </cell>
          <cell r="E1773">
            <v>39.51</v>
          </cell>
          <cell r="F1773">
            <v>51.36</v>
          </cell>
        </row>
        <row r="1774">
          <cell r="B1774" t="str">
            <v>C3549</v>
          </cell>
          <cell r="C1774" t="str">
            <v>MUTIRÃO MISTO - PISO CIMENTADO ESP.=1.5cm</v>
          </cell>
          <cell r="D1774" t="str">
            <v>M2</v>
          </cell>
          <cell r="E1774">
            <v>10.119999999999999</v>
          </cell>
          <cell r="F1774">
            <v>13.16</v>
          </cell>
        </row>
        <row r="1775">
          <cell r="B1775" t="str">
            <v>C3548</v>
          </cell>
          <cell r="C1775" t="str">
            <v>MUTIRÃO MISTO - PISO MORTO DE CONCRETO FCK=13.5 MPa C/PREPARO E LANÇAMENTO</v>
          </cell>
          <cell r="D1775" t="str">
            <v>M3</v>
          </cell>
          <cell r="E1775">
            <v>201.8</v>
          </cell>
          <cell r="F1775">
            <v>262.33999999999997</v>
          </cell>
        </row>
        <row r="1776">
          <cell r="B1776" t="str">
            <v>C1846</v>
          </cell>
          <cell r="C1776" t="str">
            <v>PARQUETES DE MADEIRA FIXADOS C/COLA A BASE DE PVA</v>
          </cell>
          <cell r="D1776" t="str">
            <v>M2</v>
          </cell>
          <cell r="E1776">
            <v>51.57</v>
          </cell>
          <cell r="F1776">
            <v>67.040000000000006</v>
          </cell>
        </row>
        <row r="1777">
          <cell r="B1777" t="str">
            <v>C1852</v>
          </cell>
          <cell r="C1777" t="str">
            <v>PASTILHAS DE PORCELANA C/CIMENTO COLANTE</v>
          </cell>
          <cell r="D1777" t="str">
            <v>M2</v>
          </cell>
          <cell r="E1777">
            <v>79.36</v>
          </cell>
          <cell r="F1777">
            <v>103.17</v>
          </cell>
        </row>
        <row r="1778">
          <cell r="B1778" t="str">
            <v>C1859</v>
          </cell>
          <cell r="C1778" t="str">
            <v>PASTILHAS DE PORCELANA C/ARGAMASSA MISTA CIMENTO, CAL HIDRATADA E AREIA</v>
          </cell>
          <cell r="D1778" t="str">
            <v>M2</v>
          </cell>
          <cell r="E1778">
            <v>106.92</v>
          </cell>
          <cell r="F1778">
            <v>139</v>
          </cell>
        </row>
        <row r="1779">
          <cell r="B1779" t="str">
            <v>C3015</v>
          </cell>
          <cell r="C1779" t="str">
            <v>PEITORIL DE CIMENTO</v>
          </cell>
          <cell r="D1779" t="str">
            <v>M2</v>
          </cell>
          <cell r="E1779">
            <v>53.76</v>
          </cell>
          <cell r="F1779">
            <v>69.89</v>
          </cell>
        </row>
        <row r="1780">
          <cell r="B1780" t="str">
            <v>C1869</v>
          </cell>
          <cell r="C1780" t="str">
            <v>PEITORIL DE GRANITO L= 15 cm</v>
          </cell>
          <cell r="D1780" t="str">
            <v>M</v>
          </cell>
          <cell r="E1780">
            <v>31.91</v>
          </cell>
          <cell r="F1780">
            <v>41.48</v>
          </cell>
        </row>
        <row r="1781">
          <cell r="B1781" t="str">
            <v>C1870</v>
          </cell>
          <cell r="C1781" t="str">
            <v>PEITORIL DE MARMORE L= 15cm</v>
          </cell>
          <cell r="D1781" t="str">
            <v>M</v>
          </cell>
          <cell r="E1781">
            <v>22.17</v>
          </cell>
          <cell r="F1781">
            <v>28.82</v>
          </cell>
        </row>
        <row r="1782">
          <cell r="B1782" t="str">
            <v>C1871</v>
          </cell>
          <cell r="C1782" t="str">
            <v>PEITORIL DE MÁRMORE L= 25cm</v>
          </cell>
          <cell r="D1782" t="str">
            <v>M</v>
          </cell>
          <cell r="E1782">
            <v>36.81</v>
          </cell>
          <cell r="F1782">
            <v>47.85</v>
          </cell>
        </row>
        <row r="1783">
          <cell r="B1783" t="str">
            <v>C3016</v>
          </cell>
          <cell r="C1783" t="str">
            <v>PEITORIL DE MARMORITE</v>
          </cell>
          <cell r="D1783" t="str">
            <v>M2</v>
          </cell>
          <cell r="E1783">
            <v>63.98</v>
          </cell>
          <cell r="F1783">
            <v>83.17</v>
          </cell>
        </row>
        <row r="1784">
          <cell r="B1784" t="str">
            <v>C1872</v>
          </cell>
          <cell r="C1784" t="str">
            <v>PEITORIL PRÉ-MOLDADO DE GRANILITE L= 10cm</v>
          </cell>
          <cell r="D1784" t="str">
            <v>M</v>
          </cell>
          <cell r="E1784">
            <v>20.86</v>
          </cell>
          <cell r="F1784">
            <v>27.12</v>
          </cell>
        </row>
        <row r="1785">
          <cell r="B1785" t="str">
            <v>C1912</v>
          </cell>
          <cell r="C1785" t="str">
            <v>PISO ANTIDERRAPANTE NITOPISO TF-5000, SELADO C/NITOP. FC-140</v>
          </cell>
          <cell r="D1785" t="str">
            <v>M2</v>
          </cell>
          <cell r="E1785">
            <v>101.52</v>
          </cell>
          <cell r="F1785">
            <v>131.97999999999999</v>
          </cell>
        </row>
        <row r="1786">
          <cell r="B1786" t="str">
            <v>C1914</v>
          </cell>
          <cell r="C1786" t="str">
            <v>PISO C/FORRAÇÃO TÊXTIL ( CARPETE E = 4mm )</v>
          </cell>
          <cell r="D1786" t="str">
            <v>M2</v>
          </cell>
          <cell r="E1786">
            <v>24.41</v>
          </cell>
          <cell r="F1786">
            <v>31.73</v>
          </cell>
        </row>
        <row r="1787">
          <cell r="B1787" t="str">
            <v>C1915</v>
          </cell>
          <cell r="C1787" t="str">
            <v>PISO CIMENTADO C/ ARGAMASSA DE CIMENTO E AREIA S/ PENEIRAR, TRAÇO 1:4, ESP.= 1.5cm</v>
          </cell>
          <cell r="D1787" t="str">
            <v>M2</v>
          </cell>
          <cell r="E1787">
            <v>15.48</v>
          </cell>
          <cell r="F1787">
            <v>20.12</v>
          </cell>
        </row>
        <row r="1788">
          <cell r="B1788" t="str">
            <v>C1916</v>
          </cell>
          <cell r="C1788" t="str">
            <v>PISO CIMENTADO C/ ARGAMASSA DE CIMENTO E AREIA S/ PENEIRAR, TRAÇO 1:4, ESP.= 1,5cm C/ IMPERMEABILIZANTE</v>
          </cell>
          <cell r="D1788" t="str">
            <v>M2</v>
          </cell>
          <cell r="E1788">
            <v>17.579999999999998</v>
          </cell>
          <cell r="F1788">
            <v>22.85</v>
          </cell>
        </row>
        <row r="1789">
          <cell r="B1789" t="str">
            <v>C1918</v>
          </cell>
          <cell r="C1789" t="str">
            <v>PISO ELEVADO COMPOSTO DE PLACAS DE AÇO REVESTIDO C/PAVIFLEX MONTADO SOBRE ESTRUTURA DE SUSTENTAÇÃO REGULÁVEL ( FORNECIMENTO E MONTAGEM )</v>
          </cell>
          <cell r="D1789" t="str">
            <v>M2</v>
          </cell>
          <cell r="E1789">
            <v>381.99</v>
          </cell>
          <cell r="F1789">
            <v>496.59</v>
          </cell>
        </row>
        <row r="1790">
          <cell r="B1790" t="str">
            <v>C2901</v>
          </cell>
          <cell r="C1790" t="str">
            <v>PISO DE BORRACHA ANTI-DERRAPANTE</v>
          </cell>
          <cell r="D1790" t="str">
            <v>M2</v>
          </cell>
          <cell r="E1790">
            <v>36.729999999999997</v>
          </cell>
          <cell r="F1790">
            <v>47.75</v>
          </cell>
        </row>
        <row r="1791">
          <cell r="B1791" t="str">
            <v>C3024</v>
          </cell>
          <cell r="C1791" t="str">
            <v>PISO EM MÁRMORE BRANCO ESP.= 3cm</v>
          </cell>
          <cell r="D1791" t="str">
            <v>M2</v>
          </cell>
          <cell r="E1791">
            <v>151.35</v>
          </cell>
          <cell r="F1791">
            <v>196.76</v>
          </cell>
        </row>
        <row r="1792">
          <cell r="B1792" t="str">
            <v>C1919</v>
          </cell>
          <cell r="C1792" t="str">
            <v>PISO INDUSTRIAL NATURAL ESP.= 12mm, INCLUS. POLIMENTO (EXTERNO)</v>
          </cell>
          <cell r="D1792" t="str">
            <v>M2</v>
          </cell>
          <cell r="E1792">
            <v>46.94</v>
          </cell>
          <cell r="F1792">
            <v>61.02</v>
          </cell>
        </row>
        <row r="1793">
          <cell r="B1793" t="str">
            <v>C1920</v>
          </cell>
          <cell r="C1793" t="str">
            <v>PISO INDUSTRIAL NATURAL ESP.= 12mm, INCLUS. POLIMENTO (INTERNO)</v>
          </cell>
          <cell r="D1793" t="str">
            <v>M2</v>
          </cell>
          <cell r="E1793">
            <v>55.44</v>
          </cell>
          <cell r="F1793">
            <v>72.069999999999993</v>
          </cell>
        </row>
        <row r="1794">
          <cell r="B1794" t="str">
            <v>C1921</v>
          </cell>
          <cell r="C1794" t="str">
            <v>PISO DE BORRACHA (LENÇOL) ANTIDERRAPANTE TIPO GRÃO DE ARROZ, ESP.= 3mm</v>
          </cell>
          <cell r="D1794" t="str">
            <v>M2</v>
          </cell>
          <cell r="E1794">
            <v>83.41</v>
          </cell>
          <cell r="F1794">
            <v>108.43</v>
          </cell>
        </row>
        <row r="1795">
          <cell r="B1795" t="str">
            <v>C1922</v>
          </cell>
          <cell r="C1795" t="str">
            <v>PISO MONOLÍTICO C/ARGAMASSA A BASE DE EPOXI</v>
          </cell>
          <cell r="D1795" t="str">
            <v>M2</v>
          </cell>
          <cell r="E1795">
            <v>65.22</v>
          </cell>
          <cell r="F1795">
            <v>84.79</v>
          </cell>
        </row>
        <row r="1796">
          <cell r="B1796" t="str">
            <v>C3025</v>
          </cell>
          <cell r="C1796" t="str">
            <v>PISO MORTO CONCRETO FCK=13,5MPa C/PREPARO E LANÇAMENTO</v>
          </cell>
          <cell r="D1796" t="str">
            <v>M3</v>
          </cell>
          <cell r="E1796">
            <v>257.69</v>
          </cell>
          <cell r="F1796">
            <v>335</v>
          </cell>
        </row>
        <row r="1797">
          <cell r="B1797" t="str">
            <v>C3026</v>
          </cell>
          <cell r="C1797" t="str">
            <v>PISO MORTO DE TIJOLO MACIÇO C/REJUNTAMENTO</v>
          </cell>
          <cell r="D1797" t="str">
            <v>M2</v>
          </cell>
          <cell r="E1797">
            <v>16.43</v>
          </cell>
          <cell r="F1797">
            <v>21.36</v>
          </cell>
        </row>
        <row r="1798">
          <cell r="B1798" t="str">
            <v>C3027</v>
          </cell>
          <cell r="C1798" t="str">
            <v>PISO MORTO DE TIJOLO MACIÇO S/REJUNTAMENTO</v>
          </cell>
          <cell r="D1798" t="str">
            <v>M2</v>
          </cell>
          <cell r="E1798">
            <v>11.36</v>
          </cell>
          <cell r="F1798">
            <v>14.77</v>
          </cell>
        </row>
        <row r="1799">
          <cell r="B1799" t="str">
            <v>C2902</v>
          </cell>
          <cell r="C1799" t="str">
            <v>PISO TIPO MONOLÍTICO DE ALTA RESISTÊNCIA</v>
          </cell>
          <cell r="D1799" t="str">
            <v>M2</v>
          </cell>
          <cell r="E1799">
            <v>31.45</v>
          </cell>
          <cell r="F1799">
            <v>40.89</v>
          </cell>
        </row>
        <row r="1800">
          <cell r="B1800" t="str">
            <v>C4022</v>
          </cell>
          <cell r="C1800" t="str">
            <v>PISO TIPO MONOLÍTICO DE ALTA RESISTÊNCIA, DE BAIXA ESPESSURA, DE POLIURETAMO ANTIDERRAPANTE, S/ JUNTAS, TIPO DUROCOR OU SIMILAR</v>
          </cell>
          <cell r="D1800" t="str">
            <v>M2</v>
          </cell>
          <cell r="E1800">
            <v>162.09</v>
          </cell>
          <cell r="F1800">
            <v>210.72</v>
          </cell>
        </row>
        <row r="1801">
          <cell r="B1801" t="str">
            <v>C4503</v>
          </cell>
          <cell r="C1801" t="str">
            <v>PISO VINÍLICO TIPO "PAVIFLEX", e=1,6mm - FORNECIMENTO E COLOCAÇÃO</v>
          </cell>
          <cell r="D1801" t="str">
            <v>M2</v>
          </cell>
          <cell r="E1801">
            <v>33.17</v>
          </cell>
          <cell r="F1801">
            <v>43.12</v>
          </cell>
        </row>
        <row r="1802">
          <cell r="B1802" t="str">
            <v>C4504</v>
          </cell>
          <cell r="C1802" t="str">
            <v>PISO VINÍLICO TIPO "PAVIFLEX", e=2,0mm - FORNECIMENTO E COLOCAÇÃO</v>
          </cell>
          <cell r="D1802" t="str">
            <v>M2</v>
          </cell>
          <cell r="E1802">
            <v>41.06</v>
          </cell>
          <cell r="F1802">
            <v>53.38</v>
          </cell>
        </row>
        <row r="1803">
          <cell r="B1803" t="str">
            <v>C1934</v>
          </cell>
          <cell r="C1803" t="str">
            <v>PLACA DE BORRACHA (50x50)cm ESP.= 7,5mm, ARGAMASSA DE CIMENTO E AREIA PENEIRADA 1:2, E NATA DE COLA PVA</v>
          </cell>
          <cell r="D1803" t="str">
            <v>M2</v>
          </cell>
          <cell r="E1803">
            <v>106.38</v>
          </cell>
          <cell r="F1803">
            <v>138.29</v>
          </cell>
        </row>
        <row r="1804">
          <cell r="B1804" t="str">
            <v>C1933</v>
          </cell>
          <cell r="C1804" t="str">
            <v>PLACA DE BORRACHA (50X50)cm ESP.= 13mm, E NATA DE COLA PVA</v>
          </cell>
          <cell r="D1804" t="str">
            <v>M2</v>
          </cell>
          <cell r="E1804">
            <v>182.63</v>
          </cell>
          <cell r="F1804">
            <v>237.42</v>
          </cell>
        </row>
        <row r="1805">
          <cell r="B1805" t="str">
            <v>C4099</v>
          </cell>
          <cell r="C1805" t="str">
            <v>POLIMENTO EM CONCRETO NIVELADO À LASER</v>
          </cell>
          <cell r="D1805" t="str">
            <v>M2</v>
          </cell>
          <cell r="E1805">
            <v>9.19</v>
          </cell>
          <cell r="F1805">
            <v>11.95</v>
          </cell>
        </row>
        <row r="1806">
          <cell r="B1806" t="str">
            <v>C1943</v>
          </cell>
          <cell r="C1806" t="str">
            <v>POLIMENTO EM PISO INDUSTRIAL</v>
          </cell>
          <cell r="D1806" t="str">
            <v>M2</v>
          </cell>
          <cell r="E1806">
            <v>25.04</v>
          </cell>
          <cell r="F1806">
            <v>32.549999999999997</v>
          </cell>
        </row>
        <row r="1807">
          <cell r="B1807" t="str">
            <v>C1944</v>
          </cell>
          <cell r="C1807" t="str">
            <v>POLIMENTO EM PISOS DE MÁRMORE</v>
          </cell>
          <cell r="D1807" t="str">
            <v>M2</v>
          </cell>
          <cell r="E1807">
            <v>24.16</v>
          </cell>
          <cell r="F1807">
            <v>31.41</v>
          </cell>
        </row>
        <row r="1808">
          <cell r="B1808" t="str">
            <v>C4441</v>
          </cell>
          <cell r="C1808" t="str">
            <v>PORCELANATO NATURAL (FOSCO) C/ ARG. CIMENTO E AREIA P/ PISO</v>
          </cell>
          <cell r="D1808" t="str">
            <v>M2</v>
          </cell>
          <cell r="E1808">
            <v>46.51</v>
          </cell>
          <cell r="F1808">
            <v>60.46</v>
          </cell>
        </row>
        <row r="1809">
          <cell r="B1809" t="str">
            <v>C3007</v>
          </cell>
          <cell r="C1809" t="str">
            <v>PORCELANATO NATURAL (FOSCO) C/ ARG. PRÉ-FABRICADA - P/ PISO</v>
          </cell>
          <cell r="D1809" t="str">
            <v>M2</v>
          </cell>
          <cell r="E1809">
            <v>43.76</v>
          </cell>
          <cell r="F1809">
            <v>56.89</v>
          </cell>
        </row>
        <row r="1810">
          <cell r="B1810" t="str">
            <v>C3002</v>
          </cell>
          <cell r="C1810" t="str">
            <v>PORCELANATO POLIDO C/ ARG. PRÉ-FABRICADA - P/ PISO</v>
          </cell>
          <cell r="D1810" t="str">
            <v>M2</v>
          </cell>
          <cell r="E1810">
            <v>68.73</v>
          </cell>
          <cell r="F1810">
            <v>89.35</v>
          </cell>
        </row>
        <row r="1811">
          <cell r="B1811" t="str">
            <v>C4440</v>
          </cell>
          <cell r="C1811" t="str">
            <v>PORCELANATO POLIDO C/ ARG. CIMENTO E AREIA P/ PISO</v>
          </cell>
          <cell r="D1811" t="str">
            <v>M2</v>
          </cell>
          <cell r="E1811">
            <v>71.48</v>
          </cell>
          <cell r="F1811">
            <v>92.92</v>
          </cell>
        </row>
        <row r="1812">
          <cell r="B1812" t="str">
            <v>C2101</v>
          </cell>
          <cell r="C1812" t="str">
            <v>RASPAGEM E CALAFETAÇÃO DE TACOS C/UMA DEMÃO DE CÊRA</v>
          </cell>
          <cell r="D1812" t="str">
            <v>M2</v>
          </cell>
          <cell r="E1812">
            <v>16.47</v>
          </cell>
          <cell r="F1812">
            <v>21.41</v>
          </cell>
        </row>
        <row r="1813">
          <cell r="B1813" t="str">
            <v>C2181</v>
          </cell>
          <cell r="C1813" t="str">
            <v>REGULARIZAÇÃO DE BASE C/ ARGAMASSA CIMENTO E AREIA S/ PENEIRAR, TRAÇO 1:3 - ESP= 3cm</v>
          </cell>
          <cell r="D1813" t="str">
            <v>M2</v>
          </cell>
          <cell r="E1813">
            <v>11.34</v>
          </cell>
          <cell r="F1813">
            <v>14.74</v>
          </cell>
        </row>
        <row r="1814">
          <cell r="B1814" t="str">
            <v>C2179</v>
          </cell>
          <cell r="C1814" t="str">
            <v>REGULARIZAÇÃO DE BASE C/ ARGAMASSA CIMENTO E AREIA S/ PENEIRAR, TRAÇO 1:4 - ESP= 3cm</v>
          </cell>
          <cell r="D1814" t="str">
            <v>M2</v>
          </cell>
          <cell r="E1814">
            <v>9.8800000000000008</v>
          </cell>
          <cell r="F1814">
            <v>12.84</v>
          </cell>
        </row>
        <row r="1815">
          <cell r="B1815" t="str">
            <v>C2180</v>
          </cell>
          <cell r="C1815" t="str">
            <v>REGULARIZAÇÃO DE BASE C/ ARGAMASSA CIMENTO E AREIA S/ PENEIRAR, TRAÇO 1:5 - ESP= 3cm</v>
          </cell>
          <cell r="D1815" t="str">
            <v>M2</v>
          </cell>
          <cell r="E1815">
            <v>9.01</v>
          </cell>
          <cell r="F1815">
            <v>11.71</v>
          </cell>
        </row>
        <row r="1816">
          <cell r="B1816" t="str">
            <v>C2184</v>
          </cell>
          <cell r="C1816" t="str">
            <v>REGULARIZAÇÃO DE BASE C/ ARGAMASSA CIMENTO E AREIA S/ PENEIRAR, TRAÇO 1:5 - ESP= 3cm, C/IMPERMEABILIZANTE</v>
          </cell>
          <cell r="D1816" t="str">
            <v>M2</v>
          </cell>
          <cell r="E1816">
            <v>13.2</v>
          </cell>
          <cell r="F1816">
            <v>17.16</v>
          </cell>
        </row>
        <row r="1817">
          <cell r="B1817" t="str">
            <v>C2185</v>
          </cell>
          <cell r="C1817" t="str">
            <v>REGULARIZAÇÃO PARA DEGRAUS C/ ARGAMASSA DE CIMENTO E AREIA S/ PENEIRAR, TRAÇO 1:5 - ESP= 1cm</v>
          </cell>
          <cell r="D1817" t="str">
            <v>M</v>
          </cell>
          <cell r="E1817">
            <v>2.8</v>
          </cell>
          <cell r="F1817">
            <v>3.64</v>
          </cell>
        </row>
        <row r="1818">
          <cell r="B1818" t="str">
            <v>C2186</v>
          </cell>
          <cell r="C1818" t="str">
            <v>REGULARIZAÇÃO PARA RODAPÉS C/ ARGAMASSA DE CIMENTO E AREIA S/ PENEIRAR, TRAÇO 1:5 - H=7cm, ESP= 3cm</v>
          </cell>
          <cell r="D1818" t="str">
            <v>M</v>
          </cell>
          <cell r="E1818">
            <v>1.62</v>
          </cell>
          <cell r="F1818">
            <v>2.11</v>
          </cell>
        </row>
        <row r="1819">
          <cell r="B1819" t="str">
            <v>C2234</v>
          </cell>
          <cell r="C1819" t="str">
            <v>REVESTIMENTOS DE PISOS C/GRANILITE</v>
          </cell>
          <cell r="D1819" t="str">
            <v>M2</v>
          </cell>
          <cell r="E1819">
            <v>46.48</v>
          </cell>
          <cell r="F1819">
            <v>60.42</v>
          </cell>
        </row>
        <row r="1820">
          <cell r="B1820" t="str">
            <v>C2219</v>
          </cell>
          <cell r="C1820" t="str">
            <v>REVESTIMENTO EPÓXICO P/PISOS DUAS DEMÃOS</v>
          </cell>
          <cell r="D1820" t="str">
            <v>M2</v>
          </cell>
          <cell r="E1820">
            <v>80.37</v>
          </cell>
          <cell r="F1820">
            <v>104.48</v>
          </cell>
        </row>
        <row r="1821">
          <cell r="B1821" t="str">
            <v>C2240</v>
          </cell>
          <cell r="C1821" t="str">
            <v>RODAPÉ COM FORRAÇÃO TÊXTIL (CARPETE) H= 7cm</v>
          </cell>
          <cell r="D1821" t="str">
            <v>M</v>
          </cell>
          <cell r="E1821">
            <v>3.52</v>
          </cell>
          <cell r="F1821">
            <v>4.58</v>
          </cell>
        </row>
        <row r="1822">
          <cell r="B1822" t="str">
            <v>C4001</v>
          </cell>
          <cell r="C1822" t="str">
            <v>RODAPÉ DE GRANITO H=10 cm</v>
          </cell>
          <cell r="D1822" t="str">
            <v>M</v>
          </cell>
          <cell r="E1822">
            <v>18.43</v>
          </cell>
          <cell r="F1822">
            <v>23.96</v>
          </cell>
        </row>
        <row r="1823">
          <cell r="B1823" t="str">
            <v>C2241</v>
          </cell>
          <cell r="C1823" t="str">
            <v>RODAPÉ DE MÁRMORE H= 10cm</v>
          </cell>
          <cell r="D1823" t="str">
            <v>M</v>
          </cell>
          <cell r="E1823">
            <v>20.23</v>
          </cell>
          <cell r="F1823">
            <v>26.3</v>
          </cell>
        </row>
        <row r="1824">
          <cell r="B1824" t="str">
            <v>C2242</v>
          </cell>
          <cell r="C1824" t="str">
            <v>RODAPÉ DE PEROBA (7X1.5)cm</v>
          </cell>
          <cell r="D1824" t="str">
            <v>M</v>
          </cell>
          <cell r="E1824">
            <v>7.55</v>
          </cell>
          <cell r="F1824">
            <v>9.82</v>
          </cell>
        </row>
        <row r="1825">
          <cell r="B1825" t="str">
            <v>C2243</v>
          </cell>
          <cell r="C1825" t="str">
            <v>RODAPÉ EM PERFIL DE ALUMÍNIO</v>
          </cell>
          <cell r="D1825" t="str">
            <v>M</v>
          </cell>
          <cell r="E1825">
            <v>7.87</v>
          </cell>
          <cell r="F1825">
            <v>10.23</v>
          </cell>
        </row>
        <row r="1826">
          <cell r="B1826" t="str">
            <v>C2245</v>
          </cell>
          <cell r="C1826" t="str">
            <v>RODAPÉ INDUSTRIAL MONOLÍTICO H= 7cm</v>
          </cell>
          <cell r="D1826" t="str">
            <v>M</v>
          </cell>
          <cell r="E1826">
            <v>4.66</v>
          </cell>
          <cell r="F1826">
            <v>6.06</v>
          </cell>
        </row>
        <row r="1827">
          <cell r="B1827" t="str">
            <v>C2244</v>
          </cell>
          <cell r="C1827" t="str">
            <v>RODAPÉ INDUSTRIAL MONOLÍTICO H= 10cm</v>
          </cell>
          <cell r="D1827" t="str">
            <v>M</v>
          </cell>
          <cell r="E1827">
            <v>7.82</v>
          </cell>
          <cell r="F1827">
            <v>10.17</v>
          </cell>
        </row>
        <row r="1828">
          <cell r="B1828" t="str">
            <v>C2246</v>
          </cell>
          <cell r="C1828" t="str">
            <v>RODAPÉ PRE-MOLDADO DE GRANILITE H= 10cm</v>
          </cell>
          <cell r="D1828" t="str">
            <v>M</v>
          </cell>
          <cell r="E1828">
            <v>22.16</v>
          </cell>
          <cell r="F1828">
            <v>28.81</v>
          </cell>
        </row>
        <row r="1829">
          <cell r="B1829" t="str">
            <v>C4505</v>
          </cell>
          <cell r="C1829" t="str">
            <v>RODAPÉ VINÍLICO, H=5cm - FORNECIMENTO E COLOCAÇÃO</v>
          </cell>
          <cell r="D1829" t="str">
            <v>M</v>
          </cell>
          <cell r="E1829">
            <v>11.89</v>
          </cell>
          <cell r="F1829">
            <v>15.46</v>
          </cell>
        </row>
        <row r="1830">
          <cell r="B1830" t="str">
            <v>C2283</v>
          </cell>
          <cell r="C1830" t="str">
            <v>SOLEIRA CIMENTADA L= 15cm</v>
          </cell>
          <cell r="D1830" t="str">
            <v>M</v>
          </cell>
          <cell r="E1830">
            <v>2.79</v>
          </cell>
          <cell r="F1830">
            <v>3.63</v>
          </cell>
        </row>
        <row r="1831">
          <cell r="B1831" t="str">
            <v>C2284</v>
          </cell>
          <cell r="C1831" t="str">
            <v>SOLEIRA DE GRANITO L= 15cm</v>
          </cell>
          <cell r="D1831" t="str">
            <v>M</v>
          </cell>
          <cell r="E1831">
            <v>30.29</v>
          </cell>
          <cell r="F1831">
            <v>39.380000000000003</v>
          </cell>
        </row>
        <row r="1832">
          <cell r="B1832" t="str">
            <v>C2285</v>
          </cell>
          <cell r="C1832" t="str">
            <v>SOLEIRA DE GRANITO L= 25cm</v>
          </cell>
          <cell r="D1832" t="str">
            <v>M</v>
          </cell>
          <cell r="E1832">
            <v>47.25</v>
          </cell>
          <cell r="F1832">
            <v>61.43</v>
          </cell>
        </row>
        <row r="1833">
          <cell r="B1833" t="str">
            <v>C2286</v>
          </cell>
          <cell r="C1833" t="str">
            <v>SOLEIRA DE MARMORE L= 15cm</v>
          </cell>
          <cell r="D1833" t="str">
            <v>M</v>
          </cell>
          <cell r="E1833">
            <v>21.36</v>
          </cell>
          <cell r="F1833">
            <v>27.77</v>
          </cell>
        </row>
        <row r="1834">
          <cell r="B1834" t="str">
            <v>C2287</v>
          </cell>
          <cell r="C1834" t="str">
            <v>SOLEIRA DE MÁRMORE L= 25 cm</v>
          </cell>
          <cell r="D1834" t="str">
            <v>M</v>
          </cell>
          <cell r="E1834">
            <v>35.46</v>
          </cell>
          <cell r="F1834">
            <v>46.1</v>
          </cell>
        </row>
        <row r="1835">
          <cell r="B1835" t="str">
            <v>C3058</v>
          </cell>
          <cell r="C1835" t="str">
            <v>SOLEIRA DE MARMORITE</v>
          </cell>
          <cell r="D1835" t="str">
            <v>M2</v>
          </cell>
          <cell r="E1835">
            <v>63.98</v>
          </cell>
          <cell r="F1835">
            <v>83.17</v>
          </cell>
        </row>
        <row r="1836">
          <cell r="B1836" t="str">
            <v>C2288</v>
          </cell>
          <cell r="C1836" t="str">
            <v>SOLEIRA PRÉ-MOLDADA DE GRANILITE L= 15cm</v>
          </cell>
          <cell r="D1836" t="str">
            <v>M</v>
          </cell>
          <cell r="E1836">
            <v>25.12</v>
          </cell>
          <cell r="F1836">
            <v>32.659999999999997</v>
          </cell>
        </row>
        <row r="1837">
          <cell r="B1837" t="str">
            <v>C2289</v>
          </cell>
          <cell r="C1837" t="str">
            <v>SOLEIRA PRÉ-MOLDADA DE GRANILITE L= 25cm</v>
          </cell>
          <cell r="D1837" t="str">
            <v>M</v>
          </cell>
          <cell r="E1837">
            <v>36.32</v>
          </cell>
          <cell r="F1837">
            <v>47.22</v>
          </cell>
        </row>
        <row r="1838">
          <cell r="B1838" t="str">
            <v>C3488</v>
          </cell>
          <cell r="C1838" t="str">
            <v>TÁBUAS CORRIDAS SOBRE VIGAS DE PEROBA</v>
          </cell>
          <cell r="D1838" t="str">
            <v>M2</v>
          </cell>
          <cell r="E1838">
            <v>87.69</v>
          </cell>
          <cell r="F1838">
            <v>114</v>
          </cell>
        </row>
        <row r="1839">
          <cell r="B1839" t="str">
            <v>C2296</v>
          </cell>
          <cell r="C1839" t="str">
            <v>TACOS DE MADEIRA C/ARGAMASSA DE CIMENTO E AREIA PENEIRADA TRAÇO 1:4</v>
          </cell>
          <cell r="D1839" t="str">
            <v>M2</v>
          </cell>
          <cell r="E1839">
            <v>61.74</v>
          </cell>
          <cell r="F1839">
            <v>80.260000000000005</v>
          </cell>
        </row>
        <row r="1840">
          <cell r="B1840" t="str">
            <v>C2297</v>
          </cell>
          <cell r="C1840" t="str">
            <v>TACOS DE MADEIRA C/COLA À BASE DE PVA</v>
          </cell>
          <cell r="D1840" t="str">
            <v>M2</v>
          </cell>
          <cell r="E1840">
            <v>49.53</v>
          </cell>
          <cell r="F1840">
            <v>64.39</v>
          </cell>
        </row>
        <row r="1841">
          <cell r="B1841" t="str">
            <v>C2315</v>
          </cell>
          <cell r="C1841" t="str">
            <v>TAPETE TIPO TABACOW, ESP. ATÉ 6mm</v>
          </cell>
          <cell r="D1841" t="str">
            <v>M2</v>
          </cell>
          <cell r="E1841">
            <v>41.6</v>
          </cell>
          <cell r="F1841">
            <v>54.08</v>
          </cell>
        </row>
        <row r="1842">
          <cell r="B1842" t="str">
            <v>C2314</v>
          </cell>
          <cell r="C1842" t="str">
            <v>TAPETE TIPO TABACOW ESP. 6,01mm &lt;= ESP &lt;= 10mm</v>
          </cell>
          <cell r="D1842" t="str">
            <v>M2</v>
          </cell>
          <cell r="E1842">
            <v>53.49</v>
          </cell>
          <cell r="F1842">
            <v>69.540000000000006</v>
          </cell>
        </row>
        <row r="1843">
          <cell r="C1843" t="str">
            <v>PISOS EXTERNOS</v>
          </cell>
          <cell r="F1843">
            <v>0</v>
          </cell>
        </row>
        <row r="1844">
          <cell r="B1844" t="str">
            <v>C3410</v>
          </cell>
          <cell r="C1844" t="str">
            <v>CALÇADA DE PROTEÇÃO EM CIMENTADO C/ BASE DE CONCRETO L=0,60m</v>
          </cell>
          <cell r="D1844" t="str">
            <v>M2</v>
          </cell>
          <cell r="E1844">
            <v>85.56</v>
          </cell>
          <cell r="F1844">
            <v>111.23</v>
          </cell>
        </row>
        <row r="1845">
          <cell r="B1845" t="str">
            <v>C1586</v>
          </cell>
          <cell r="C1845" t="str">
            <v>LADRILHOS HIDRÁULICOS C/ARGAMASSA DE CAL 1:4+100KG CIMENTO</v>
          </cell>
          <cell r="D1845" t="str">
            <v>M2</v>
          </cell>
          <cell r="E1845">
            <v>37.03</v>
          </cell>
          <cell r="F1845">
            <v>48.14</v>
          </cell>
        </row>
        <row r="1846">
          <cell r="B1846" t="str">
            <v>C1862</v>
          </cell>
          <cell r="C1846" t="str">
            <v>PAVIMENTAÇÃO RÚSTICA C/CONCRETO P/LASTRO NA ESP.DE 9cm E CAMADA SUPERFICIAL DE CONCRETO FCK=13.5MPa NA ESP.DE 3cm</v>
          </cell>
          <cell r="D1846" t="str">
            <v>M2</v>
          </cell>
          <cell r="E1846">
            <v>48.68</v>
          </cell>
          <cell r="F1846">
            <v>63.28</v>
          </cell>
        </row>
        <row r="1847">
          <cell r="B1847" t="str">
            <v>C3011</v>
          </cell>
          <cell r="C1847" t="str">
            <v>PAVIMENTAÇÃO TIPO CITIPLAC S/COLCHÃO - FORNECIMENTO E EXECUÇÃO</v>
          </cell>
          <cell r="D1847" t="str">
            <v>M2</v>
          </cell>
          <cell r="E1847">
            <v>20.399999999999999</v>
          </cell>
          <cell r="F1847">
            <v>26.52</v>
          </cell>
        </row>
        <row r="1848">
          <cell r="B1848" t="str">
            <v>C1863</v>
          </cell>
          <cell r="C1848" t="str">
            <v>PEDRA CARIRI ESP.= 2cm, C/ ARGAMASSA MISTA DE CIMENTO CAL HIDRATADA E AREIA</v>
          </cell>
          <cell r="D1848" t="str">
            <v>M2</v>
          </cell>
          <cell r="E1848">
            <v>22.83</v>
          </cell>
          <cell r="F1848">
            <v>29.68</v>
          </cell>
        </row>
        <row r="1849">
          <cell r="B1849" t="str">
            <v>C1864</v>
          </cell>
          <cell r="C1849" t="str">
            <v>PEDRA PORTUGUESA - COR BRANCA</v>
          </cell>
          <cell r="D1849" t="str">
            <v>M2</v>
          </cell>
          <cell r="E1849">
            <v>30.58</v>
          </cell>
          <cell r="F1849">
            <v>39.75</v>
          </cell>
        </row>
        <row r="1850">
          <cell r="B1850" t="str">
            <v>C1865</v>
          </cell>
          <cell r="C1850" t="str">
            <v>PEDRA PORTUGUESA 2 CORES</v>
          </cell>
          <cell r="D1850" t="str">
            <v>M2</v>
          </cell>
          <cell r="E1850">
            <v>35.83</v>
          </cell>
          <cell r="F1850">
            <v>46.58</v>
          </cell>
        </row>
        <row r="1851">
          <cell r="B1851" t="str">
            <v>C3014</v>
          </cell>
          <cell r="C1851" t="str">
            <v>PEDRA SÃO TOMÉ</v>
          </cell>
          <cell r="D1851" t="str">
            <v>M2</v>
          </cell>
          <cell r="E1851">
            <v>86.26</v>
          </cell>
          <cell r="F1851">
            <v>112.14</v>
          </cell>
        </row>
        <row r="1852">
          <cell r="B1852" t="str">
            <v>C3450</v>
          </cell>
          <cell r="C1852" t="str">
            <v>PISO CIMENTADO ESP.=1,50cm C/ JUNTA PLÁSTICA ( 27x3 )mm EM MÓDULOS ( 1,00x1,00 )m</v>
          </cell>
          <cell r="D1852" t="str">
            <v>M2</v>
          </cell>
          <cell r="E1852">
            <v>18.04</v>
          </cell>
          <cell r="F1852">
            <v>23.45</v>
          </cell>
        </row>
        <row r="1853">
          <cell r="B1853" t="str">
            <v>C1847</v>
          </cell>
          <cell r="C1853" t="str">
            <v>PISO DE CONCRETO FCK=13,5MPa ESP=7 cm, INCL. PREPARO DE CAIXA</v>
          </cell>
          <cell r="D1853" t="str">
            <v>M2</v>
          </cell>
          <cell r="E1853">
            <v>34.229999999999997</v>
          </cell>
          <cell r="F1853">
            <v>44.5</v>
          </cell>
        </row>
        <row r="1854">
          <cell r="B1854" t="str">
            <v>C1917</v>
          </cell>
          <cell r="C1854" t="str">
            <v>PISO DE CONCRETO FCK=15MPa ESP.= 12cm, ARMADO C/TELA DE AÇO</v>
          </cell>
          <cell r="D1854" t="str">
            <v>M2</v>
          </cell>
          <cell r="E1854">
            <v>43.32</v>
          </cell>
          <cell r="F1854">
            <v>56.32</v>
          </cell>
        </row>
        <row r="1855">
          <cell r="B1855" t="str">
            <v>C1935</v>
          </cell>
          <cell r="C1855" t="str">
            <v>PISO DE CONCRETO FCK=20MPa ESP.= 20cm, P/ESTACIONAMENTO DE ÔNIBUS</v>
          </cell>
          <cell r="D1855" t="str">
            <v>M2</v>
          </cell>
          <cell r="E1855">
            <v>58.56</v>
          </cell>
          <cell r="F1855">
            <v>76.13</v>
          </cell>
        </row>
        <row r="1856">
          <cell r="B1856" t="str">
            <v>C3446</v>
          </cell>
          <cell r="C1856" t="str">
            <v>PISO INTERTRAVADO TIPO TIJOLINHO (19,9x10x4)cm CINZA</v>
          </cell>
          <cell r="D1856" t="str">
            <v>M2</v>
          </cell>
          <cell r="E1856">
            <v>26.56</v>
          </cell>
          <cell r="F1856">
            <v>34.53</v>
          </cell>
        </row>
        <row r="1857">
          <cell r="B1857" t="str">
            <v>C3445</v>
          </cell>
          <cell r="C1857" t="str">
            <v>PISO INTERTRAVADO TIPO TIJOLINHO (19,9x10x4)cm COLORIDO</v>
          </cell>
          <cell r="D1857" t="str">
            <v>M2</v>
          </cell>
          <cell r="E1857">
            <v>29.62</v>
          </cell>
          <cell r="F1857">
            <v>38.51</v>
          </cell>
        </row>
        <row r="1858">
          <cell r="B1858" t="str">
            <v>C4165</v>
          </cell>
          <cell r="C1858" t="str">
            <v>PISO MONOLÍTICO DE POLIURETANO, ANTIDERRAPANTE, AUTONIVELANTE, S/ JUNTAS</v>
          </cell>
          <cell r="D1858" t="str">
            <v>M2</v>
          </cell>
          <cell r="E1858">
            <v>91.85</v>
          </cell>
          <cell r="F1858">
            <v>119.41</v>
          </cell>
        </row>
        <row r="1859">
          <cell r="B1859" t="str">
            <v>C3012</v>
          </cell>
          <cell r="C1859" t="str">
            <v>PISO PRÉ-MOLDADO ARTICULADO DE 6 FACES e = 4,5 cm</v>
          </cell>
          <cell r="D1859" t="str">
            <v>M2</v>
          </cell>
          <cell r="E1859">
            <v>21.7</v>
          </cell>
          <cell r="F1859">
            <v>28.21</v>
          </cell>
        </row>
        <row r="1860">
          <cell r="B1860" t="str">
            <v>C3013</v>
          </cell>
          <cell r="C1860" t="str">
            <v>PISO PRÉ-MOLDADO ARTICULADO DE 6 FACES e = 6,0 cm</v>
          </cell>
          <cell r="D1860" t="str">
            <v>M2</v>
          </cell>
          <cell r="E1860">
            <v>24.4</v>
          </cell>
          <cell r="F1860">
            <v>31.72</v>
          </cell>
        </row>
        <row r="1861">
          <cell r="B1861" t="str">
            <v>C1923</v>
          </cell>
          <cell r="C1861" t="str">
            <v>PISO PRÉ-MOLDADO ARTICULADO E INTERTRAVADO DE 16 FACES - e = 4,5 cm P/ PASSEIO</v>
          </cell>
          <cell r="D1861" t="str">
            <v>M2</v>
          </cell>
          <cell r="E1861">
            <v>28.63</v>
          </cell>
          <cell r="F1861">
            <v>37.22</v>
          </cell>
        </row>
        <row r="1862">
          <cell r="B1862" t="str">
            <v>C1089</v>
          </cell>
          <cell r="C1862" t="str">
            <v>PISO PRÉ-MOLDADO ARTICULADO E INTERTRAVADO DE 16 FACES - e = 6,0 cm P/ TRÁFEGO LEVE</v>
          </cell>
          <cell r="D1862" t="str">
            <v>M2</v>
          </cell>
          <cell r="E1862">
            <v>36.18</v>
          </cell>
          <cell r="F1862">
            <v>47.03</v>
          </cell>
        </row>
        <row r="1863">
          <cell r="B1863" t="str">
            <v>C3782</v>
          </cell>
          <cell r="C1863" t="str">
            <v>PISO PRÉ-MOLDADO ARTICULADO E INTERTRAVADO DE 16 FACES - e = 8,0 cm (35 MPa) P/ TRÁFEGO PESADO</v>
          </cell>
          <cell r="D1863" t="str">
            <v>M2</v>
          </cell>
          <cell r="E1863">
            <v>44.28</v>
          </cell>
          <cell r="F1863">
            <v>57.56</v>
          </cell>
        </row>
        <row r="1864">
          <cell r="B1864" t="str">
            <v>C1924</v>
          </cell>
          <cell r="C1864" t="str">
            <v>PISO RÚSTICO DE CONCRETO RIPADO (0.50X0.50)m JUNTAS= 5cm ESP.= 8cm</v>
          </cell>
          <cell r="D1864" t="str">
            <v>M2</v>
          </cell>
          <cell r="E1864">
            <v>40.21</v>
          </cell>
          <cell r="F1864">
            <v>52.27</v>
          </cell>
        </row>
        <row r="1865">
          <cell r="B1865" t="str">
            <v>C1925</v>
          </cell>
          <cell r="C1865" t="str">
            <v>PISO RÚSTICO DE CONCRETO RIPADO (1.00X1.00)m JUNTAS= 10cm ESP.= 8cm</v>
          </cell>
          <cell r="D1865" t="str">
            <v>M2</v>
          </cell>
          <cell r="E1865">
            <v>35.69</v>
          </cell>
          <cell r="F1865">
            <v>46.4</v>
          </cell>
        </row>
        <row r="1866">
          <cell r="B1866" t="str">
            <v>C1926</v>
          </cell>
          <cell r="C1866" t="str">
            <v>PISO RÚSTICO DE CONCRETO RIPADO (1.20X1.20)m ESP.= 7cm</v>
          </cell>
          <cell r="D1866" t="str">
            <v>M2</v>
          </cell>
          <cell r="E1866">
            <v>32.71</v>
          </cell>
          <cell r="F1866">
            <v>42.52</v>
          </cell>
        </row>
        <row r="1867">
          <cell r="B1867" t="str">
            <v>C1927</v>
          </cell>
          <cell r="C1867" t="str">
            <v>PISO RÚSTICO DE CONCRETO RIPADO (1.50X1.50)m ESP.= 7cm</v>
          </cell>
          <cell r="D1867" t="str">
            <v>M2</v>
          </cell>
          <cell r="E1867">
            <v>31.89</v>
          </cell>
          <cell r="F1867">
            <v>41.46</v>
          </cell>
        </row>
        <row r="1868">
          <cell r="B1868" t="str">
            <v>C2032</v>
          </cell>
          <cell r="C1868" t="str">
            <v>REGULARIZAÇÃO MECANIZADA ATÉ 0,40 M , COMPACTADA P/ PAVIMENTAÇÃO</v>
          </cell>
          <cell r="D1868" t="str">
            <v>M2</v>
          </cell>
          <cell r="E1868">
            <v>5.97</v>
          </cell>
          <cell r="F1868">
            <v>7.76</v>
          </cell>
        </row>
        <row r="1869">
          <cell r="C1869" t="str">
            <v>INSTALAÇÕES HIDRÁULICAS</v>
          </cell>
          <cell r="F1869">
            <v>0</v>
          </cell>
        </row>
        <row r="1870">
          <cell r="C1870" t="str">
            <v>TUBOS E CONEXÕES DE FERRO FUNDIDO</v>
          </cell>
          <cell r="F1870">
            <v>0</v>
          </cell>
        </row>
        <row r="1871">
          <cell r="B1871" t="str">
            <v>C0319</v>
          </cell>
          <cell r="C1871" t="str">
            <v>ASSENTAMENTO DE TUBOS, PEÇAS E CONEXÕES EM FoFo, JE DN 50mm</v>
          </cell>
          <cell r="D1871" t="str">
            <v>M</v>
          </cell>
          <cell r="E1871">
            <v>1.92</v>
          </cell>
          <cell r="F1871">
            <v>2.5</v>
          </cell>
        </row>
        <row r="1872">
          <cell r="B1872" t="str">
            <v>C0322</v>
          </cell>
          <cell r="C1872" t="str">
            <v>ASSENTAMENTO DE TUBOS, PEÇAS E CONEXÕES EM FoFo, JE DN 75mm</v>
          </cell>
          <cell r="D1872" t="str">
            <v>M</v>
          </cell>
          <cell r="E1872">
            <v>2.39</v>
          </cell>
          <cell r="F1872">
            <v>3.11</v>
          </cell>
        </row>
        <row r="1873">
          <cell r="B1873" t="str">
            <v>C0308</v>
          </cell>
          <cell r="C1873" t="str">
            <v>ASSENTAMENTO DE TUBOS, PEÇAS E CONEXÕES EM FoFo, JE DN 100mm</v>
          </cell>
          <cell r="D1873" t="str">
            <v>M</v>
          </cell>
          <cell r="E1873">
            <v>3.88</v>
          </cell>
          <cell r="F1873">
            <v>5.04</v>
          </cell>
        </row>
        <row r="1874">
          <cell r="B1874" t="str">
            <v>C0311</v>
          </cell>
          <cell r="C1874" t="str">
            <v>ASSENTAMENTO DE TUBOS, PEÇAS E CONEXÕES EM FoFo, JE DN 150mm</v>
          </cell>
          <cell r="D1874" t="str">
            <v>M</v>
          </cell>
          <cell r="E1874">
            <v>5.19</v>
          </cell>
          <cell r="F1874">
            <v>6.75</v>
          </cell>
        </row>
        <row r="1875">
          <cell r="B1875" t="str">
            <v>C0312</v>
          </cell>
          <cell r="C1875" t="str">
            <v>ASSENTAMENTO DE TUBOS, PEÇAS E CONEXÕES EM FoFo, JE DN 200mm</v>
          </cell>
          <cell r="D1875" t="str">
            <v>M</v>
          </cell>
          <cell r="E1875">
            <v>6.26</v>
          </cell>
          <cell r="F1875">
            <v>8.14</v>
          </cell>
        </row>
        <row r="1876">
          <cell r="B1876" t="str">
            <v>C0313</v>
          </cell>
          <cell r="C1876" t="str">
            <v>ASSENTAMENTO DE TUBOS, PEÇAS E CONEXÕES EM FoFo, JE DN 250mm</v>
          </cell>
          <cell r="D1876" t="str">
            <v>M</v>
          </cell>
          <cell r="E1876">
            <v>7.65</v>
          </cell>
          <cell r="F1876">
            <v>9.9499999999999993</v>
          </cell>
        </row>
        <row r="1877">
          <cell r="B1877" t="str">
            <v>C0314</v>
          </cell>
          <cell r="C1877" t="str">
            <v>ASSENTAMENTO DE TUBOS, PEÇAS E CONEXÕES EM FoFo, JE DN 300mm</v>
          </cell>
          <cell r="D1877" t="str">
            <v>M</v>
          </cell>
          <cell r="E1877">
            <v>9.6999999999999993</v>
          </cell>
          <cell r="F1877">
            <v>12.61</v>
          </cell>
        </row>
        <row r="1878">
          <cell r="B1878" t="str">
            <v>C0315</v>
          </cell>
          <cell r="C1878" t="str">
            <v>ASSENTAMENTO DE TUBOS, PEÇAS E CONEXÕES EM FoFo, JE DN 350mm</v>
          </cell>
          <cell r="D1878" t="str">
            <v>M</v>
          </cell>
          <cell r="E1878">
            <v>11.59</v>
          </cell>
          <cell r="F1878">
            <v>15.07</v>
          </cell>
        </row>
        <row r="1879">
          <cell r="B1879" t="str">
            <v>C0316</v>
          </cell>
          <cell r="C1879" t="str">
            <v>ASSENTAMENTO DE TUBOS, PEÇAS E CONEXÕES EM FoFo, JE DN 400mm</v>
          </cell>
          <cell r="D1879" t="str">
            <v>M</v>
          </cell>
          <cell r="E1879">
            <v>13.52</v>
          </cell>
          <cell r="F1879">
            <v>17.579999999999998</v>
          </cell>
        </row>
        <row r="1880">
          <cell r="B1880" t="str">
            <v>C0317</v>
          </cell>
          <cell r="C1880" t="str">
            <v>ASSENTAMENTO DE TUBOS, PEÇAS E CONEXÕES EM FoFo, JE DN 450mm</v>
          </cell>
          <cell r="D1880" t="str">
            <v>M</v>
          </cell>
          <cell r="E1880">
            <v>17.170000000000002</v>
          </cell>
          <cell r="F1880">
            <v>22.32</v>
          </cell>
        </row>
        <row r="1881">
          <cell r="B1881" t="str">
            <v>C0318</v>
          </cell>
          <cell r="C1881" t="str">
            <v>ASSENTAMENTO DE TUBOS, PEÇAS E CONEXÕES EM FoFo, JE DN 500mm</v>
          </cell>
          <cell r="D1881" t="str">
            <v>M</v>
          </cell>
          <cell r="E1881">
            <v>21.1</v>
          </cell>
          <cell r="F1881">
            <v>27.43</v>
          </cell>
        </row>
        <row r="1882">
          <cell r="B1882" t="str">
            <v>C0320</v>
          </cell>
          <cell r="C1882" t="str">
            <v>ASSENTAMENTO DE TUBOS, PEÇAS E CONEXÕES EM FoFo, JE DN 600mm</v>
          </cell>
          <cell r="D1882" t="str">
            <v>M</v>
          </cell>
          <cell r="E1882">
            <v>26.09</v>
          </cell>
          <cell r="F1882">
            <v>33.92</v>
          </cell>
        </row>
        <row r="1883">
          <cell r="B1883" t="str">
            <v>C0321</v>
          </cell>
          <cell r="C1883" t="str">
            <v>ASSENTAMENTO DE TUBOS, PEÇAS E CONEXÕES EM FoFo, JE DN 700mm</v>
          </cell>
          <cell r="D1883" t="str">
            <v>M</v>
          </cell>
          <cell r="E1883">
            <v>31.75</v>
          </cell>
          <cell r="F1883">
            <v>41.28</v>
          </cell>
        </row>
        <row r="1884">
          <cell r="B1884" t="str">
            <v>C0323</v>
          </cell>
          <cell r="C1884" t="str">
            <v>ASSENTAMENTO DE TUBOS, PEÇAS E CONEXÕES EM FoFo, JE DN 800mm</v>
          </cell>
          <cell r="D1884" t="str">
            <v>M</v>
          </cell>
          <cell r="E1884">
            <v>33.409999999999997</v>
          </cell>
          <cell r="F1884">
            <v>43.43</v>
          </cell>
        </row>
        <row r="1885">
          <cell r="B1885" t="str">
            <v>C0324</v>
          </cell>
          <cell r="C1885" t="str">
            <v>ASSENTAMENTO DE TUBOS, PEÇAS E CONEXÕES EM FoFo, JE DN 900mm</v>
          </cell>
          <cell r="D1885" t="str">
            <v>M</v>
          </cell>
          <cell r="E1885">
            <v>42.07</v>
          </cell>
          <cell r="F1885">
            <v>54.69</v>
          </cell>
        </row>
        <row r="1886">
          <cell r="B1886" t="str">
            <v>C0307</v>
          </cell>
          <cell r="C1886" t="str">
            <v>ASSENTAMENTO DE TUBOS, PEÇAS E CONEXÕES EM FoFo, JE DN 1000mm</v>
          </cell>
          <cell r="D1886" t="str">
            <v>M</v>
          </cell>
          <cell r="E1886">
            <v>49.3</v>
          </cell>
          <cell r="F1886">
            <v>64.09</v>
          </cell>
        </row>
        <row r="1887">
          <cell r="B1887" t="str">
            <v>C0309</v>
          </cell>
          <cell r="C1887" t="str">
            <v>ASSENTAMENTO DE TUBOS, PEÇAS E CONEXÕES EM FoFo, JE DN 1100mm</v>
          </cell>
          <cell r="D1887" t="str">
            <v>M</v>
          </cell>
          <cell r="E1887">
            <v>55.72</v>
          </cell>
          <cell r="F1887">
            <v>72.44</v>
          </cell>
        </row>
        <row r="1888">
          <cell r="B1888" t="str">
            <v>C0310</v>
          </cell>
          <cell r="C1888" t="str">
            <v>ASSENTAMENTO DE TUBOS, PEÇAS E CONEXÕES EM FoFo, JE DN 1200mm</v>
          </cell>
          <cell r="D1888" t="str">
            <v>M</v>
          </cell>
          <cell r="E1888">
            <v>63.83</v>
          </cell>
          <cell r="F1888">
            <v>82.98</v>
          </cell>
        </row>
        <row r="1889">
          <cell r="B1889" t="str">
            <v>C0475</v>
          </cell>
          <cell r="C1889" t="str">
            <v>BUCHA DE REDUÇÃO FERRO FUNDIDO D= 75X50mm (3"X2")</v>
          </cell>
          <cell r="D1889" t="str">
            <v>UN</v>
          </cell>
          <cell r="E1889">
            <v>40.1</v>
          </cell>
          <cell r="F1889">
            <v>52.13</v>
          </cell>
        </row>
        <row r="1890">
          <cell r="B1890" t="str">
            <v>C0476</v>
          </cell>
          <cell r="C1890" t="str">
            <v>BUCHA DE REDUÇÃO FERRO FUNDIDO D=100X75mm (4"X3")</v>
          </cell>
          <cell r="D1890" t="str">
            <v>UN</v>
          </cell>
          <cell r="E1890">
            <v>57.41</v>
          </cell>
          <cell r="F1890">
            <v>74.63</v>
          </cell>
        </row>
        <row r="1891">
          <cell r="B1891" t="str">
            <v>C0477</v>
          </cell>
          <cell r="C1891" t="str">
            <v>BUCHA DE REDUÇÃO FERRO FUNDIDO D=150X100mm (6"X4")</v>
          </cell>
          <cell r="D1891" t="str">
            <v>UN</v>
          </cell>
          <cell r="E1891">
            <v>183.65</v>
          </cell>
          <cell r="F1891">
            <v>238.75</v>
          </cell>
        </row>
        <row r="1892">
          <cell r="B1892" t="str">
            <v>C0655</v>
          </cell>
          <cell r="C1892" t="str">
            <v>CAIXA SIFONADA DE FERRO D= 150mm</v>
          </cell>
          <cell r="D1892" t="str">
            <v>UN</v>
          </cell>
          <cell r="E1892">
            <v>445.53</v>
          </cell>
          <cell r="F1892">
            <v>579.19000000000005</v>
          </cell>
        </row>
        <row r="1893">
          <cell r="B1893" t="str">
            <v>C1438</v>
          </cell>
          <cell r="C1893" t="str">
            <v>GRELHA HEMISFÉRICA FERRO FUNDIDO D=80mm (3")</v>
          </cell>
          <cell r="D1893" t="str">
            <v>UN</v>
          </cell>
          <cell r="E1893">
            <v>33.909999999999997</v>
          </cell>
          <cell r="F1893">
            <v>44.08</v>
          </cell>
        </row>
        <row r="1894">
          <cell r="B1894" t="str">
            <v>C1536</v>
          </cell>
          <cell r="C1894" t="str">
            <v>JOELHO FERRO FUNDIDO D= 50mm (2")</v>
          </cell>
          <cell r="D1894" t="str">
            <v>UN</v>
          </cell>
          <cell r="E1894">
            <v>89.72</v>
          </cell>
          <cell r="F1894">
            <v>116.64</v>
          </cell>
        </row>
        <row r="1895">
          <cell r="B1895" t="str">
            <v>C1537</v>
          </cell>
          <cell r="C1895" t="str">
            <v>JOELHO FERRO FUNDIDO D= 75mm (3")</v>
          </cell>
          <cell r="D1895" t="str">
            <v>UN</v>
          </cell>
          <cell r="E1895">
            <v>122.49</v>
          </cell>
          <cell r="F1895">
            <v>159.24</v>
          </cell>
        </row>
        <row r="1896">
          <cell r="B1896" t="str">
            <v>C1535</v>
          </cell>
          <cell r="C1896" t="str">
            <v>JOELHO FERRO FUNDIDO D= 100mm (4")</v>
          </cell>
          <cell r="D1896" t="str">
            <v>UN</v>
          </cell>
          <cell r="E1896">
            <v>179.02</v>
          </cell>
          <cell r="F1896">
            <v>232.73</v>
          </cell>
        </row>
        <row r="1897">
          <cell r="B1897" t="str">
            <v>C1538</v>
          </cell>
          <cell r="C1897" t="str">
            <v>JOELHO FERRO FUNDIDO D=150mm (6")</v>
          </cell>
          <cell r="D1897" t="str">
            <v>UN</v>
          </cell>
          <cell r="E1897">
            <v>331.76</v>
          </cell>
          <cell r="F1897">
            <v>431.29</v>
          </cell>
        </row>
        <row r="1898">
          <cell r="B1898" t="str">
            <v>C1534</v>
          </cell>
          <cell r="C1898" t="str">
            <v>JOELHO FERRO FUNDIDO C/VISITA D= 100X50mm (4"X2")</v>
          </cell>
          <cell r="D1898" t="str">
            <v>UN</v>
          </cell>
          <cell r="E1898">
            <v>122.08</v>
          </cell>
          <cell r="F1898">
            <v>158.69999999999999</v>
          </cell>
        </row>
        <row r="1899">
          <cell r="B1899" t="str">
            <v>C1539</v>
          </cell>
          <cell r="C1899" t="str">
            <v>JOELHO FERRO FUNDIDO JUNTA ELÁSTICA, D= 50mm (2")</v>
          </cell>
          <cell r="D1899" t="str">
            <v>UN</v>
          </cell>
          <cell r="E1899">
            <v>80.44</v>
          </cell>
          <cell r="F1899">
            <v>104.57</v>
          </cell>
        </row>
        <row r="1900">
          <cell r="B1900" t="str">
            <v>C1569</v>
          </cell>
          <cell r="C1900" t="str">
            <v>JUNÇÃO DUPLA FERRO FUNDIDO. J.E. D=100X100mm (4"X4")</v>
          </cell>
          <cell r="D1900" t="str">
            <v>UN</v>
          </cell>
          <cell r="E1900">
            <v>480.27</v>
          </cell>
          <cell r="F1900">
            <v>624.35</v>
          </cell>
        </row>
        <row r="1901">
          <cell r="B1901" t="str">
            <v>C1679</v>
          </cell>
          <cell r="C1901" t="str">
            <v>LUVA BIPARTIDA FERRO FUNDIDO D= 50mm (2")</v>
          </cell>
          <cell r="D1901" t="str">
            <v>UN</v>
          </cell>
          <cell r="E1901">
            <v>74.53</v>
          </cell>
          <cell r="F1901">
            <v>96.89</v>
          </cell>
        </row>
        <row r="1902">
          <cell r="B1902" t="str">
            <v>C1680</v>
          </cell>
          <cell r="C1902" t="str">
            <v>LUVA BIPARTIDA FERRO FUNDIDO D= 75mm (3")</v>
          </cell>
          <cell r="D1902" t="str">
            <v>UN</v>
          </cell>
          <cell r="E1902">
            <v>98.18</v>
          </cell>
          <cell r="F1902">
            <v>127.63</v>
          </cell>
        </row>
        <row r="1903">
          <cell r="B1903" t="str">
            <v>C1681</v>
          </cell>
          <cell r="C1903" t="str">
            <v>LUVA BIPARTIDA FERRO FUNDIDO D=150mm (6")</v>
          </cell>
          <cell r="D1903" t="str">
            <v>UN</v>
          </cell>
          <cell r="E1903">
            <v>226.87</v>
          </cell>
          <cell r="F1903">
            <v>294.93</v>
          </cell>
        </row>
        <row r="1904">
          <cell r="B1904" t="str">
            <v>C1682</v>
          </cell>
          <cell r="C1904" t="str">
            <v>LUVA BIPARTIDA FERRO FUNDIDO. D=100mm (4")</v>
          </cell>
          <cell r="D1904" t="str">
            <v>UN</v>
          </cell>
          <cell r="E1904">
            <v>130.77000000000001</v>
          </cell>
          <cell r="F1904">
            <v>170</v>
          </cell>
        </row>
        <row r="1905">
          <cell r="B1905" t="str">
            <v>C1683</v>
          </cell>
          <cell r="C1905" t="str">
            <v>LUVA BOLSAXBOLSA FERRO FUNDIDO D= 50mm (2")</v>
          </cell>
          <cell r="D1905" t="str">
            <v>UN</v>
          </cell>
          <cell r="E1905">
            <v>44.66</v>
          </cell>
          <cell r="F1905">
            <v>58.06</v>
          </cell>
        </row>
        <row r="1906">
          <cell r="B1906" t="str">
            <v>C1684</v>
          </cell>
          <cell r="C1906" t="str">
            <v>LUVA BOLSAXBOLSA FERRO FUNDIDO D= 75mm (3")</v>
          </cell>
          <cell r="D1906" t="str">
            <v>UN</v>
          </cell>
          <cell r="E1906">
            <v>61.73</v>
          </cell>
          <cell r="F1906">
            <v>80.25</v>
          </cell>
        </row>
        <row r="1907">
          <cell r="B1907" t="str">
            <v>C1685</v>
          </cell>
          <cell r="C1907" t="str">
            <v>LUVA BOLSAXBOLSA FERRO FUNDIDO D=100mm (4")</v>
          </cell>
          <cell r="D1907" t="str">
            <v>UN</v>
          </cell>
          <cell r="E1907">
            <v>161.47999999999999</v>
          </cell>
          <cell r="F1907">
            <v>209.92</v>
          </cell>
        </row>
        <row r="1908">
          <cell r="B1908" t="str">
            <v>C1686</v>
          </cell>
          <cell r="C1908" t="str">
            <v>LUVA BOLSAXBOLSA FERRO FUNDIDO D=150MM (6')</v>
          </cell>
          <cell r="D1908" t="str">
            <v>UN</v>
          </cell>
          <cell r="E1908">
            <v>207.2</v>
          </cell>
          <cell r="F1908">
            <v>269.36</v>
          </cell>
        </row>
        <row r="1909">
          <cell r="B1909" t="str">
            <v>C1938</v>
          </cell>
          <cell r="C1909" t="str">
            <v>PLUG FERRO FUNDIDO D= 50mm (2")</v>
          </cell>
          <cell r="D1909" t="str">
            <v>UN</v>
          </cell>
          <cell r="E1909">
            <v>52.57</v>
          </cell>
          <cell r="F1909">
            <v>68.34</v>
          </cell>
        </row>
        <row r="1910">
          <cell r="B1910" t="str">
            <v>C1939</v>
          </cell>
          <cell r="C1910" t="str">
            <v>PLUG FERRO FUNDIDO D= 75mm (3")</v>
          </cell>
          <cell r="D1910" t="str">
            <v>UN</v>
          </cell>
          <cell r="E1910">
            <v>68.72</v>
          </cell>
          <cell r="F1910">
            <v>89.34</v>
          </cell>
        </row>
        <row r="1911">
          <cell r="B1911" t="str">
            <v>C1940</v>
          </cell>
          <cell r="C1911" t="str">
            <v>PLUG FERRO FUNDIDO D=100mm (4")</v>
          </cell>
          <cell r="D1911" t="str">
            <v>UN</v>
          </cell>
          <cell r="E1911">
            <v>78.45</v>
          </cell>
          <cell r="F1911">
            <v>101.99</v>
          </cell>
        </row>
        <row r="1912">
          <cell r="B1912" t="str">
            <v>C1941</v>
          </cell>
          <cell r="C1912" t="str">
            <v>PLUG FERRO FUNDIDO D=150mm (6")</v>
          </cell>
          <cell r="D1912" t="str">
            <v>UN</v>
          </cell>
          <cell r="E1912">
            <v>110.16</v>
          </cell>
          <cell r="F1912">
            <v>143.21</v>
          </cell>
        </row>
        <row r="1913">
          <cell r="B1913" t="str">
            <v>C2415</v>
          </cell>
          <cell r="C1913" t="str">
            <v>TÊ SANITÁRIO FERRO FUNDIDO D= 50X50mm (2"X2")</v>
          </cell>
          <cell r="D1913" t="str">
            <v>UN</v>
          </cell>
          <cell r="E1913">
            <v>120.84</v>
          </cell>
          <cell r="F1913">
            <v>157.09</v>
          </cell>
        </row>
        <row r="1914">
          <cell r="B1914" t="str">
            <v>C2416</v>
          </cell>
          <cell r="C1914" t="str">
            <v>TÊ SANITÁRIO FERRO FUNDIDO D= 75X50mm (3"X2")</v>
          </cell>
          <cell r="D1914" t="str">
            <v>UN</v>
          </cell>
          <cell r="E1914">
            <v>143.09</v>
          </cell>
          <cell r="F1914">
            <v>186.02</v>
          </cell>
        </row>
        <row r="1915">
          <cell r="B1915" t="str">
            <v>C2422</v>
          </cell>
          <cell r="C1915" t="str">
            <v>TÊ SANITÁRIO FERRO FUNDIDO D=75X75mm (3"X3")</v>
          </cell>
          <cell r="D1915" t="str">
            <v>UN</v>
          </cell>
          <cell r="E1915">
            <v>174.72</v>
          </cell>
          <cell r="F1915">
            <v>227.14</v>
          </cell>
        </row>
        <row r="1916">
          <cell r="B1916" t="str">
            <v>C2418</v>
          </cell>
          <cell r="C1916" t="str">
            <v>TÊ SANITÁRIO FERRO FUNDIDO D=100X50mm (4"X2")</v>
          </cell>
          <cell r="D1916" t="str">
            <v>UN</v>
          </cell>
          <cell r="E1916">
            <v>184.38</v>
          </cell>
          <cell r="F1916">
            <v>239.69</v>
          </cell>
        </row>
        <row r="1917">
          <cell r="B1917" t="str">
            <v>C2419</v>
          </cell>
          <cell r="C1917" t="str">
            <v>TÊ SANITÁRIO FERRO FUNDIDO D=100X75mm (4"X3")</v>
          </cell>
          <cell r="D1917" t="str">
            <v>UN</v>
          </cell>
          <cell r="E1917">
            <v>207.29</v>
          </cell>
          <cell r="F1917">
            <v>269.48</v>
          </cell>
        </row>
        <row r="1918">
          <cell r="B1918" t="str">
            <v>C2417</v>
          </cell>
          <cell r="C1918" t="str">
            <v>TÊ SANITÁRIO FERRO FUNDIDO D=100X100mm (4"X4")</v>
          </cell>
          <cell r="D1918" t="str">
            <v>UN</v>
          </cell>
          <cell r="E1918">
            <v>237.41</v>
          </cell>
          <cell r="F1918">
            <v>308.63</v>
          </cell>
        </row>
        <row r="1919">
          <cell r="B1919" t="str">
            <v>C2420</v>
          </cell>
          <cell r="C1919" t="str">
            <v>TÊ SANITÁRIO FERRO FUNDIDO D=150X100mm (6"X4")</v>
          </cell>
          <cell r="D1919" t="str">
            <v>UN</v>
          </cell>
          <cell r="E1919">
            <v>277.88</v>
          </cell>
          <cell r="F1919">
            <v>361.24</v>
          </cell>
        </row>
        <row r="1920">
          <cell r="B1920" t="str">
            <v>C2421</v>
          </cell>
          <cell r="C1920" t="str">
            <v>TÊ SANITÁRIO FERRO FUNDIDO D=150X150mm (6"X6")</v>
          </cell>
          <cell r="D1920" t="str">
            <v>UN</v>
          </cell>
          <cell r="E1920">
            <v>360.72</v>
          </cell>
          <cell r="F1920">
            <v>468.94</v>
          </cell>
        </row>
        <row r="1921">
          <cell r="C1921" t="str">
            <v>TUBOS E CONEXÕES DE AÇO</v>
          </cell>
          <cell r="F1921">
            <v>0</v>
          </cell>
        </row>
        <row r="1922">
          <cell r="B1922" t="str">
            <v>C0264</v>
          </cell>
          <cell r="C1922" t="str">
            <v>ASSENTAMENTO DE TUBOS E CONEXÕES EM AÇO, J.ELASTICA D=16"</v>
          </cell>
          <cell r="D1922" t="str">
            <v>M</v>
          </cell>
          <cell r="E1922">
            <v>13.38</v>
          </cell>
          <cell r="F1922">
            <v>17.39</v>
          </cell>
        </row>
        <row r="1923">
          <cell r="B1923" t="str">
            <v>C0265</v>
          </cell>
          <cell r="C1923" t="str">
            <v>ASSENTAMENTO DE TUBOS E CONEXÕES EM AÇO, J.ELASTICA D=20"</v>
          </cell>
          <cell r="D1923" t="str">
            <v>M</v>
          </cell>
          <cell r="E1923">
            <v>20.59</v>
          </cell>
          <cell r="F1923">
            <v>26.77</v>
          </cell>
        </row>
        <row r="1924">
          <cell r="B1924" t="str">
            <v>C0266</v>
          </cell>
          <cell r="C1924" t="str">
            <v>ASSENTAMENTO DE TUBOS E CONEXÕES EM AÇO, J.ELASTICA D=24"</v>
          </cell>
          <cell r="D1924" t="str">
            <v>M</v>
          </cell>
          <cell r="E1924">
            <v>25.05</v>
          </cell>
          <cell r="F1924">
            <v>32.57</v>
          </cell>
        </row>
        <row r="1925">
          <cell r="B1925" t="str">
            <v>C0267</v>
          </cell>
          <cell r="C1925" t="str">
            <v>ASSENTAMENTO DE TUBOS E CONEXÕES EM AÇO, J.ELASTICA D=28"</v>
          </cell>
          <cell r="D1925" t="str">
            <v>M</v>
          </cell>
          <cell r="E1925">
            <v>29.98</v>
          </cell>
          <cell r="F1925">
            <v>38.97</v>
          </cell>
        </row>
        <row r="1926">
          <cell r="B1926" t="str">
            <v>C0268</v>
          </cell>
          <cell r="C1926" t="str">
            <v>ASSENTAMENTO DE TUBOS E CONEXÕES EM AÇO, J.ELASTICA D=32"</v>
          </cell>
          <cell r="D1926" t="str">
            <v>M</v>
          </cell>
          <cell r="E1926">
            <v>30.77</v>
          </cell>
          <cell r="F1926">
            <v>40</v>
          </cell>
        </row>
        <row r="1927">
          <cell r="B1927" t="str">
            <v>C0269</v>
          </cell>
          <cell r="C1927" t="str">
            <v>ASSENTAMENTO DE TUBOS E CONEXÕES EM AÇO, J.ELASTICA D=36"</v>
          </cell>
          <cell r="D1927" t="str">
            <v>M</v>
          </cell>
          <cell r="E1927">
            <v>38.44</v>
          </cell>
          <cell r="F1927">
            <v>49.97</v>
          </cell>
        </row>
        <row r="1928">
          <cell r="B1928" t="str">
            <v>C0270</v>
          </cell>
          <cell r="C1928" t="str">
            <v>ASSENTAMENTO DE TUBOS E CONEXÕES EM AÇO, J.ELASTICA D=40"</v>
          </cell>
          <cell r="D1928" t="str">
            <v>M</v>
          </cell>
          <cell r="E1928">
            <v>44.54</v>
          </cell>
          <cell r="F1928">
            <v>57.9</v>
          </cell>
        </row>
        <row r="1929">
          <cell r="B1929" t="str">
            <v>C0271</v>
          </cell>
          <cell r="C1929" t="str">
            <v>ASSENTAMENTO DE TUBOS E CONEXÕES EM AÇO, J.ELASTICA D=44"</v>
          </cell>
          <cell r="D1929" t="str">
            <v>M</v>
          </cell>
          <cell r="E1929">
            <v>55.4</v>
          </cell>
          <cell r="F1929">
            <v>72.02</v>
          </cell>
        </row>
        <row r="1930">
          <cell r="B1930" t="str">
            <v>C0272</v>
          </cell>
          <cell r="C1930" t="str">
            <v>ASSENTAMENTO DE TUBOS E CONEXÕES EM AÇO, J.ELASTICA D=48"</v>
          </cell>
          <cell r="D1930" t="str">
            <v>M</v>
          </cell>
          <cell r="E1930">
            <v>61.78</v>
          </cell>
          <cell r="F1930">
            <v>80.31</v>
          </cell>
        </row>
        <row r="1931">
          <cell r="B1931" t="str">
            <v>C0273</v>
          </cell>
          <cell r="C1931" t="str">
            <v>ASSENTAMENTO DE TUBOS E CONEXÕES EM AÇO, J.ELASTICA D=60"</v>
          </cell>
          <cell r="D1931" t="str">
            <v>M</v>
          </cell>
          <cell r="E1931">
            <v>92.55</v>
          </cell>
          <cell r="F1931">
            <v>120.32</v>
          </cell>
        </row>
        <row r="1932">
          <cell r="B1932" t="str">
            <v>C0274</v>
          </cell>
          <cell r="C1932" t="str">
            <v>ASSENTAMENTO DE TUBOS E CONEXÕES EM AÇO, J.ELASTICA D=72"</v>
          </cell>
          <cell r="D1932" t="str">
            <v>M</v>
          </cell>
          <cell r="E1932">
            <v>117.96</v>
          </cell>
          <cell r="F1932">
            <v>153.35</v>
          </cell>
        </row>
        <row r="1933">
          <cell r="B1933" t="str">
            <v>C0248</v>
          </cell>
          <cell r="C1933" t="str">
            <v>ASSENTAMENTO DE TUBOS E CONEXÕES EM AÇO, J. SOLDADA D=16"</v>
          </cell>
          <cell r="D1933" t="str">
            <v>M</v>
          </cell>
          <cell r="E1933">
            <v>38.229999999999997</v>
          </cell>
          <cell r="F1933">
            <v>49.7</v>
          </cell>
        </row>
        <row r="1934">
          <cell r="B1934" t="str">
            <v>C0249</v>
          </cell>
          <cell r="C1934" t="str">
            <v>ASSENTAMENTO DE TUBOS E CONEXÕES EM AÇO, J. SOLDADA D=20"</v>
          </cell>
          <cell r="D1934" t="str">
            <v>M</v>
          </cell>
          <cell r="E1934">
            <v>47.8</v>
          </cell>
          <cell r="F1934">
            <v>62.14</v>
          </cell>
        </row>
        <row r="1935">
          <cell r="B1935" t="str">
            <v>C0250</v>
          </cell>
          <cell r="C1935" t="str">
            <v>ASSENTAMENTO DE TUBOS E CONEXÕES EM AÇO, J. SOLDADA D=24"</v>
          </cell>
          <cell r="D1935" t="str">
            <v>M</v>
          </cell>
          <cell r="E1935">
            <v>56.05</v>
          </cell>
          <cell r="F1935">
            <v>72.87</v>
          </cell>
        </row>
        <row r="1936">
          <cell r="B1936" t="str">
            <v>C0251</v>
          </cell>
          <cell r="C1936" t="str">
            <v>ASSENTAMENTO DE TUBOS E CONEXÕES EM AÇO, J. SOLDADA D=28"</v>
          </cell>
          <cell r="D1936" t="str">
            <v>M</v>
          </cell>
          <cell r="E1936">
            <v>67</v>
          </cell>
          <cell r="F1936">
            <v>87.1</v>
          </cell>
        </row>
        <row r="1937">
          <cell r="B1937" t="str">
            <v>C0252</v>
          </cell>
          <cell r="C1937" t="str">
            <v>ASSENTAMENTO DE TUBOS E CONEXÕES EM AÇO, J. SOLDADA D=30"</v>
          </cell>
          <cell r="D1937" t="str">
            <v>M</v>
          </cell>
          <cell r="E1937">
            <v>70.47</v>
          </cell>
          <cell r="F1937">
            <v>91.61</v>
          </cell>
        </row>
        <row r="1938">
          <cell r="B1938" t="str">
            <v>C0253</v>
          </cell>
          <cell r="C1938" t="str">
            <v>ASSENTAMENTO DE TUBOS E CONEXÕES EM AÇO, J. SOLDADA D=32"</v>
          </cell>
          <cell r="D1938" t="str">
            <v>M</v>
          </cell>
          <cell r="E1938">
            <v>75.55</v>
          </cell>
          <cell r="F1938">
            <v>98.22</v>
          </cell>
        </row>
        <row r="1939">
          <cell r="B1939" t="str">
            <v>C0254</v>
          </cell>
          <cell r="C1939" t="str">
            <v>ASSENTAMENTO DE TUBOS E CONEXÕES EM AÇO, J. SOLDADA D=36"</v>
          </cell>
          <cell r="D1939" t="str">
            <v>M</v>
          </cell>
          <cell r="E1939">
            <v>84.47</v>
          </cell>
          <cell r="F1939">
            <v>109.81</v>
          </cell>
        </row>
        <row r="1940">
          <cell r="B1940" t="str">
            <v>C0255</v>
          </cell>
          <cell r="C1940" t="str">
            <v>ASSENTAMENTO DE TUBOS E CONEXÕES EM AÇO, J. SOLDADA D=40"</v>
          </cell>
          <cell r="D1940" t="str">
            <v>M</v>
          </cell>
          <cell r="E1940">
            <v>97.55</v>
          </cell>
          <cell r="F1940">
            <v>126.82</v>
          </cell>
        </row>
        <row r="1941">
          <cell r="B1941" t="str">
            <v>C0256</v>
          </cell>
          <cell r="C1941" t="str">
            <v>ASSENTAMENTO DE TUBOS E CONEXÕES EM AÇO, J. SOLDADA D=42"</v>
          </cell>
          <cell r="D1941" t="str">
            <v>M</v>
          </cell>
          <cell r="E1941">
            <v>132.38999999999999</v>
          </cell>
          <cell r="F1941">
            <v>172.11</v>
          </cell>
        </row>
        <row r="1942">
          <cell r="B1942" t="str">
            <v>C0257</v>
          </cell>
          <cell r="C1942" t="str">
            <v>ASSENTAMENTO DE TUBOS E CONEXÕES EM AÇO, J. SOLDADA D=44"</v>
          </cell>
          <cell r="D1942" t="str">
            <v>M</v>
          </cell>
          <cell r="E1942">
            <v>137.81</v>
          </cell>
          <cell r="F1942">
            <v>179.15</v>
          </cell>
        </row>
        <row r="1943">
          <cell r="B1943" t="str">
            <v>C0258</v>
          </cell>
          <cell r="C1943" t="str">
            <v>ASSENTAMENTO DE TUBOS E CONEXÕES EM AÇO, J. SOLDADA D=48"</v>
          </cell>
          <cell r="D1943" t="str">
            <v>M</v>
          </cell>
          <cell r="E1943">
            <v>150.38</v>
          </cell>
          <cell r="F1943">
            <v>195.49</v>
          </cell>
        </row>
        <row r="1944">
          <cell r="B1944" t="str">
            <v>C0259</v>
          </cell>
          <cell r="C1944" t="str">
            <v>ASSENTAMENTO DE TUBOS E CONEXÕES EM AÇO, J. SOLDADA D=54"</v>
          </cell>
          <cell r="D1944" t="str">
            <v>M</v>
          </cell>
          <cell r="E1944">
            <v>197.3</v>
          </cell>
          <cell r="F1944">
            <v>256.49</v>
          </cell>
        </row>
        <row r="1945">
          <cell r="B1945" t="str">
            <v>C0260</v>
          </cell>
          <cell r="C1945" t="str">
            <v>ASSENTAMENTO DE TUBOS E CONEXÕES EM AÇO, J. SOLDADA D=56"</v>
          </cell>
          <cell r="D1945" t="str">
            <v>M</v>
          </cell>
          <cell r="E1945">
            <v>213.76</v>
          </cell>
          <cell r="F1945">
            <v>277.89</v>
          </cell>
        </row>
        <row r="1946">
          <cell r="B1946" t="str">
            <v>C0261</v>
          </cell>
          <cell r="C1946" t="str">
            <v>ASSENTAMENTO DE TUBOS E CONEXÕES EM AÇO, J. SOLDADA D=60"</v>
          </cell>
          <cell r="D1946" t="str">
            <v>M</v>
          </cell>
          <cell r="E1946">
            <v>228.6</v>
          </cell>
          <cell r="F1946">
            <v>297.18</v>
          </cell>
        </row>
        <row r="1947">
          <cell r="B1947" t="str">
            <v>C0262</v>
          </cell>
          <cell r="C1947" t="str">
            <v>ASSENTAMENTO DE TUBOS E CONEXÕES EM AÇO, J. SOLDADA D=64"</v>
          </cell>
          <cell r="D1947" t="str">
            <v>M</v>
          </cell>
          <cell r="E1947">
            <v>247.58</v>
          </cell>
          <cell r="F1947">
            <v>321.85000000000002</v>
          </cell>
        </row>
        <row r="1948">
          <cell r="B1948" t="str">
            <v>C0234</v>
          </cell>
          <cell r="C1948" t="str">
            <v>ASSENTAMENTO DE TUBOS E CONEXÒES EM AÇO, J. SOLDADA D=72"</v>
          </cell>
          <cell r="D1948" t="str">
            <v>M</v>
          </cell>
          <cell r="E1948">
            <v>283.64999999999998</v>
          </cell>
          <cell r="F1948">
            <v>368.75</v>
          </cell>
        </row>
        <row r="1949">
          <cell r="B1949" t="str">
            <v>C0263</v>
          </cell>
          <cell r="C1949" t="str">
            <v>ASSENTAMENTO DE TUBOS E CONEXÕES EM AÇO, J. SOLDADA D=84"</v>
          </cell>
          <cell r="D1949" t="str">
            <v>M</v>
          </cell>
          <cell r="E1949">
            <v>351.3</v>
          </cell>
          <cell r="F1949">
            <v>456.69</v>
          </cell>
        </row>
        <row r="1950">
          <cell r="B1950" t="str">
            <v>C0247</v>
          </cell>
          <cell r="C1950" t="str">
            <v>ASSENTAMENTO DE TUBOS E CONEXÕES EM AÇO, J. SOLDADA D=100"</v>
          </cell>
          <cell r="D1950" t="str">
            <v>M</v>
          </cell>
          <cell r="E1950">
            <v>407.97</v>
          </cell>
          <cell r="F1950">
            <v>530.36</v>
          </cell>
        </row>
        <row r="1951">
          <cell r="B1951" t="str">
            <v>C4373</v>
          </cell>
          <cell r="C1951" t="str">
            <v>BUCHA DE REDUÇÃO DE AÇO GALVANIZADO 1 1/4"x 1"</v>
          </cell>
          <cell r="D1951" t="str">
            <v>UN</v>
          </cell>
          <cell r="E1951">
            <v>7.67</v>
          </cell>
          <cell r="F1951">
            <v>9.9700000000000006</v>
          </cell>
        </row>
        <row r="1952">
          <cell r="B1952" t="str">
            <v>C4374</v>
          </cell>
          <cell r="C1952" t="str">
            <v>BUCHA DE REDUÇÃO DE AÇO GALVANIZADO 1 1/2"x 1"</v>
          </cell>
          <cell r="D1952" t="str">
            <v>UN</v>
          </cell>
          <cell r="E1952">
            <v>10.73</v>
          </cell>
          <cell r="F1952">
            <v>13.95</v>
          </cell>
        </row>
        <row r="1953">
          <cell r="B1953" t="str">
            <v>C4376</v>
          </cell>
          <cell r="C1953" t="str">
            <v>BUCHA DE REDUÇÃO DE AÇO GALVANIZADO 2"x 1/2"</v>
          </cell>
          <cell r="D1953" t="str">
            <v>UN</v>
          </cell>
          <cell r="E1953">
            <v>12.68</v>
          </cell>
          <cell r="F1953">
            <v>16.48</v>
          </cell>
        </row>
        <row r="1954">
          <cell r="B1954" t="str">
            <v>C0510</v>
          </cell>
          <cell r="C1954" t="str">
            <v>BUJÃO EM AÇO GALV. D=15mm (1/2") À 25mm (1")</v>
          </cell>
          <cell r="D1954" t="str">
            <v>UN</v>
          </cell>
          <cell r="E1954">
            <v>1.88</v>
          </cell>
          <cell r="F1954">
            <v>2.44</v>
          </cell>
        </row>
        <row r="1955">
          <cell r="B1955" t="str">
            <v>C0511</v>
          </cell>
          <cell r="C1955" t="str">
            <v>BUJÃO EM AÇO GALV. D=32mm (1 1/4") À 50mm (2")</v>
          </cell>
          <cell r="D1955" t="str">
            <v>UN</v>
          </cell>
          <cell r="E1955">
            <v>4.72</v>
          </cell>
          <cell r="F1955">
            <v>6.14</v>
          </cell>
        </row>
        <row r="1956">
          <cell r="B1956" t="str">
            <v>C0512</v>
          </cell>
          <cell r="C1956" t="str">
            <v>BUJÃO EM AÇO GALV. D=65mm (2 1/2") À 80mm (3")</v>
          </cell>
          <cell r="D1956" t="str">
            <v>UN</v>
          </cell>
          <cell r="E1956">
            <v>10.76</v>
          </cell>
          <cell r="F1956">
            <v>13.99</v>
          </cell>
        </row>
        <row r="1957">
          <cell r="B1957" t="str">
            <v>C0509</v>
          </cell>
          <cell r="C1957" t="str">
            <v>BUJÃO EM AÇO GALV. D=100mm (4')</v>
          </cell>
          <cell r="D1957" t="str">
            <v>UN</v>
          </cell>
          <cell r="E1957">
            <v>26.14</v>
          </cell>
          <cell r="F1957">
            <v>33.979999999999997</v>
          </cell>
        </row>
        <row r="1958">
          <cell r="B1958" t="str">
            <v>C0513</v>
          </cell>
          <cell r="C1958" t="str">
            <v>BUJÃO OU TAMPÃO AÇO GALV. D=65mm (2 1/2') À 80mm (3")</v>
          </cell>
          <cell r="D1958" t="str">
            <v>UN</v>
          </cell>
          <cell r="E1958">
            <v>10.76</v>
          </cell>
          <cell r="F1958">
            <v>13.99</v>
          </cell>
        </row>
        <row r="1959">
          <cell r="B1959" t="str">
            <v>C3700</v>
          </cell>
          <cell r="C1959" t="str">
            <v>COTOVELO 90 AÇO ASTM A-120 ROSCÁVEL DE 20mm (3/4")</v>
          </cell>
          <cell r="D1959" t="str">
            <v>UN</v>
          </cell>
          <cell r="E1959">
            <v>15.21</v>
          </cell>
          <cell r="F1959">
            <v>19.77</v>
          </cell>
        </row>
        <row r="1960">
          <cell r="B1960" t="str">
            <v>C3701</v>
          </cell>
          <cell r="C1960" t="str">
            <v>COTOVELO 90 AÇO ASTM A-120 ROSCÁVEL DE 25mm (1")</v>
          </cell>
          <cell r="D1960" t="str">
            <v>UN</v>
          </cell>
          <cell r="E1960">
            <v>18.989999999999998</v>
          </cell>
          <cell r="F1960">
            <v>24.69</v>
          </cell>
        </row>
        <row r="1961">
          <cell r="B1961" t="str">
            <v>C3702</v>
          </cell>
          <cell r="C1961" t="str">
            <v>COTOVELO 90 AÇO ASTM A-120 ROSCÁVEL DE 32mm (1 1/4")</v>
          </cell>
          <cell r="D1961" t="str">
            <v>UN</v>
          </cell>
          <cell r="E1961">
            <v>30.05</v>
          </cell>
          <cell r="F1961">
            <v>39.07</v>
          </cell>
        </row>
        <row r="1962">
          <cell r="B1962" t="str">
            <v>C3703</v>
          </cell>
          <cell r="C1962" t="str">
            <v>COTOVELO 90 AÇO ASTM A-120 ROSCÁVEL DE 40mm (1 1/2")</v>
          </cell>
          <cell r="D1962" t="str">
            <v>UN</v>
          </cell>
          <cell r="E1962">
            <v>18.13</v>
          </cell>
          <cell r="F1962">
            <v>23.57</v>
          </cell>
        </row>
        <row r="1963">
          <cell r="B1963" t="str">
            <v>C3704</v>
          </cell>
          <cell r="C1963" t="str">
            <v>COTOVELO 90 AÇO ASTM A-120 ROSCÁVEL DE 50mm (2")</v>
          </cell>
          <cell r="D1963" t="str">
            <v>UN</v>
          </cell>
          <cell r="E1963">
            <v>47.26</v>
          </cell>
          <cell r="F1963">
            <v>61.44</v>
          </cell>
        </row>
        <row r="1964">
          <cell r="B1964" t="str">
            <v>C3705</v>
          </cell>
          <cell r="C1964" t="str">
            <v>COTOVELO 90 AÇO ASTM A-120 ROSCÁVEL DE 80mm (3")</v>
          </cell>
          <cell r="D1964" t="str">
            <v>UN</v>
          </cell>
          <cell r="E1964">
            <v>30.51</v>
          </cell>
          <cell r="F1964">
            <v>39.659999999999997</v>
          </cell>
        </row>
        <row r="1965">
          <cell r="B1965" t="str">
            <v>C3706</v>
          </cell>
          <cell r="C1965" t="str">
            <v>COTOVELO 90 AÇO ASTM A-120 ROSCÁVEL DE 100mm (4")</v>
          </cell>
          <cell r="D1965" t="str">
            <v>UN</v>
          </cell>
          <cell r="E1965">
            <v>40.950000000000003</v>
          </cell>
          <cell r="F1965">
            <v>53.24</v>
          </cell>
        </row>
        <row r="1966">
          <cell r="B1966" t="str">
            <v>C0940</v>
          </cell>
          <cell r="C1966" t="str">
            <v>COTOVELO AÇO GALV. D= 15mm (1/2")</v>
          </cell>
          <cell r="D1966" t="str">
            <v>UN</v>
          </cell>
          <cell r="E1966">
            <v>6.55</v>
          </cell>
          <cell r="F1966">
            <v>8.52</v>
          </cell>
        </row>
        <row r="1967">
          <cell r="B1967" t="str">
            <v>C0941</v>
          </cell>
          <cell r="C1967" t="str">
            <v>COTOVELO AÇO GALV. D= 20mm (3/4")</v>
          </cell>
          <cell r="D1967" t="str">
            <v>UN</v>
          </cell>
          <cell r="E1967">
            <v>7.42</v>
          </cell>
          <cell r="F1967">
            <v>9.65</v>
          </cell>
        </row>
        <row r="1968">
          <cell r="B1968" t="str">
            <v>C0942</v>
          </cell>
          <cell r="C1968" t="str">
            <v>COTOVELO AÇO GALV. D= 25mm (1")</v>
          </cell>
          <cell r="D1968" t="str">
            <v>UN</v>
          </cell>
          <cell r="E1968">
            <v>8.3699999999999992</v>
          </cell>
          <cell r="F1968">
            <v>10.88</v>
          </cell>
        </row>
        <row r="1969">
          <cell r="B1969" t="str">
            <v>C0943</v>
          </cell>
          <cell r="C1969" t="str">
            <v>COTOVELO AÇO GALV. D= 32mm (1 1/4")</v>
          </cell>
          <cell r="D1969" t="str">
            <v>UN</v>
          </cell>
          <cell r="E1969">
            <v>14.13</v>
          </cell>
          <cell r="F1969">
            <v>18.37</v>
          </cell>
        </row>
        <row r="1970">
          <cell r="B1970" t="str">
            <v>C0944</v>
          </cell>
          <cell r="C1970" t="str">
            <v>COTOVELO AÇO GALV. D= 40mm (1 1/2")</v>
          </cell>
          <cell r="D1970" t="str">
            <v>UN</v>
          </cell>
          <cell r="E1970">
            <v>16.45</v>
          </cell>
          <cell r="F1970">
            <v>21.39</v>
          </cell>
        </row>
        <row r="1971">
          <cell r="B1971" t="str">
            <v>C0945</v>
          </cell>
          <cell r="C1971" t="str">
            <v>COTOVELO AÇO GALV. D= 50mm (2")</v>
          </cell>
          <cell r="D1971" t="str">
            <v>UN</v>
          </cell>
          <cell r="E1971">
            <v>20.78</v>
          </cell>
          <cell r="F1971">
            <v>27.01</v>
          </cell>
        </row>
        <row r="1972">
          <cell r="B1972" t="str">
            <v>C0946</v>
          </cell>
          <cell r="C1972" t="str">
            <v>COTOVELO AÇO GALV. D= 65mm (2 1/2")</v>
          </cell>
          <cell r="D1972" t="str">
            <v>UN</v>
          </cell>
          <cell r="E1972">
            <v>32.950000000000003</v>
          </cell>
          <cell r="F1972">
            <v>42.84</v>
          </cell>
        </row>
        <row r="1973">
          <cell r="B1973" t="str">
            <v>C0947</v>
          </cell>
          <cell r="C1973" t="str">
            <v>COTOVELO AÇO GALV. D= 80mm (3")</v>
          </cell>
          <cell r="D1973" t="str">
            <v>UN</v>
          </cell>
          <cell r="E1973">
            <v>41.03</v>
          </cell>
          <cell r="F1973">
            <v>53.34</v>
          </cell>
        </row>
        <row r="1974">
          <cell r="B1974" t="str">
            <v>C0948</v>
          </cell>
          <cell r="C1974" t="str">
            <v>COTOVELO AÇO GALV. D=100mm (4")</v>
          </cell>
          <cell r="D1974" t="str">
            <v>UN</v>
          </cell>
          <cell r="E1974">
            <v>67.81</v>
          </cell>
          <cell r="F1974">
            <v>88.15</v>
          </cell>
        </row>
        <row r="1975">
          <cell r="B1975" t="str">
            <v>C0949</v>
          </cell>
          <cell r="C1975" t="str">
            <v>COTOVELO AÇO GALV. D=125mm (5")</v>
          </cell>
          <cell r="D1975" t="str">
            <v>UN</v>
          </cell>
          <cell r="E1975">
            <v>173.86</v>
          </cell>
          <cell r="F1975">
            <v>226.02</v>
          </cell>
        </row>
        <row r="1976">
          <cell r="B1976" t="str">
            <v>C0950</v>
          </cell>
          <cell r="C1976" t="str">
            <v>COTOVELO AÇO GALV. D=150mm (6")</v>
          </cell>
          <cell r="D1976" t="str">
            <v>UN</v>
          </cell>
          <cell r="E1976">
            <v>188.01</v>
          </cell>
          <cell r="F1976">
            <v>244.41</v>
          </cell>
        </row>
        <row r="1977">
          <cell r="B1977" t="str">
            <v>C0960</v>
          </cell>
          <cell r="C1977" t="str">
            <v>COTOVELO REDUÇÃO AÇO GALV. D= 20X15mm (3/4X1/2'') A 25X20mm (1"x3/4")</v>
          </cell>
          <cell r="D1977" t="str">
            <v>UN</v>
          </cell>
          <cell r="E1977">
            <v>7.42</v>
          </cell>
          <cell r="F1977">
            <v>9.65</v>
          </cell>
        </row>
        <row r="1978">
          <cell r="B1978" t="str">
            <v>C0962</v>
          </cell>
          <cell r="C1978" t="str">
            <v>COTOVELO REDUÇÃO AÇO GALV. D=32X20mm (1 1/4"X3/4'') A 50X40mm ( 2"x1 1/2")</v>
          </cell>
          <cell r="D1978" t="str">
            <v>UN</v>
          </cell>
          <cell r="E1978">
            <v>15.15</v>
          </cell>
          <cell r="F1978">
            <v>19.7</v>
          </cell>
        </row>
        <row r="1979">
          <cell r="B1979" t="str">
            <v>C0961</v>
          </cell>
          <cell r="C1979" t="str">
            <v>COTOVELO REDUÇÃO AÇO GALV. D= 65X50mm (2 1/2"X2'')</v>
          </cell>
          <cell r="D1979" t="str">
            <v>UN</v>
          </cell>
          <cell r="E1979">
            <v>32.950000000000003</v>
          </cell>
          <cell r="F1979">
            <v>42.84</v>
          </cell>
        </row>
        <row r="1980">
          <cell r="B1980" t="str">
            <v>C0965</v>
          </cell>
          <cell r="C1980" t="str">
            <v>CRUZETA EM AÇO GALV. D=15mm (1/2")</v>
          </cell>
          <cell r="D1980" t="str">
            <v>UN</v>
          </cell>
          <cell r="E1980">
            <v>12.47</v>
          </cell>
          <cell r="F1980">
            <v>16.21</v>
          </cell>
        </row>
        <row r="1981">
          <cell r="B1981" t="str">
            <v>C0964</v>
          </cell>
          <cell r="C1981" t="str">
            <v>CRUZETA EM AÇO GALV. D=15mm À 25mm</v>
          </cell>
          <cell r="D1981" t="str">
            <v>UN</v>
          </cell>
          <cell r="E1981">
            <v>18.010000000000002</v>
          </cell>
          <cell r="F1981">
            <v>23.41</v>
          </cell>
        </row>
        <row r="1982">
          <cell r="B1982" t="str">
            <v>C0967</v>
          </cell>
          <cell r="C1982" t="str">
            <v>CRUZETA EM AÇO GALV. D=32mm (1 1/4")</v>
          </cell>
          <cell r="D1982" t="str">
            <v>UN</v>
          </cell>
          <cell r="E1982">
            <v>25.89</v>
          </cell>
          <cell r="F1982">
            <v>33.659999999999997</v>
          </cell>
        </row>
        <row r="1983">
          <cell r="B1983" t="str">
            <v>C0966</v>
          </cell>
          <cell r="C1983" t="str">
            <v>CRUZETA EM AÇO GALV. D=32mm À 50mm</v>
          </cell>
          <cell r="D1983" t="str">
            <v>UN</v>
          </cell>
          <cell r="E1983">
            <v>25.89</v>
          </cell>
          <cell r="F1983">
            <v>33.659999999999997</v>
          </cell>
        </row>
        <row r="1984">
          <cell r="B1984" t="str">
            <v>C0969</v>
          </cell>
          <cell r="C1984" t="str">
            <v>CRUZETA EM AÇO GALV. D=65mm (2 1/2")</v>
          </cell>
          <cell r="D1984" t="str">
            <v>UN</v>
          </cell>
          <cell r="E1984">
            <v>50</v>
          </cell>
          <cell r="F1984">
            <v>65</v>
          </cell>
        </row>
        <row r="1985">
          <cell r="B1985" t="str">
            <v>C0968</v>
          </cell>
          <cell r="C1985" t="str">
            <v>CRUZETA EM AÇO GALV. D=65mm À 80mm</v>
          </cell>
          <cell r="D1985" t="str">
            <v>UN</v>
          </cell>
          <cell r="E1985">
            <v>50</v>
          </cell>
          <cell r="F1985">
            <v>65</v>
          </cell>
        </row>
        <row r="1986">
          <cell r="B1986" t="str">
            <v>C4375</v>
          </cell>
          <cell r="C1986" t="str">
            <v>BUCHA DE REDUÇÃO DE AÇO GALVANIZADO 1 1/2"x 1" 1/4"</v>
          </cell>
          <cell r="D1986" t="str">
            <v>UN</v>
          </cell>
          <cell r="E1986">
            <v>10.73</v>
          </cell>
          <cell r="F1986">
            <v>13.95</v>
          </cell>
        </row>
        <row r="1987">
          <cell r="B1987" t="str">
            <v>C1016</v>
          </cell>
          <cell r="C1987" t="str">
            <v>CURVA EM AÇO GALV. D= 15 A 25mm (1/2") A (1")</v>
          </cell>
          <cell r="D1987" t="str">
            <v>UN</v>
          </cell>
          <cell r="E1987">
            <v>8.91</v>
          </cell>
          <cell r="F1987">
            <v>11.58</v>
          </cell>
        </row>
        <row r="1988">
          <cell r="B1988" t="str">
            <v>C1017</v>
          </cell>
          <cell r="C1988" t="str">
            <v>CURVA EM AÇO GALV. D= 65 A 80mm (2 1/2") A (3")</v>
          </cell>
          <cell r="D1988" t="str">
            <v>UN</v>
          </cell>
          <cell r="E1988">
            <v>58.93</v>
          </cell>
          <cell r="F1988">
            <v>76.61</v>
          </cell>
        </row>
        <row r="1989">
          <cell r="B1989" t="str">
            <v>C1018</v>
          </cell>
          <cell r="C1989" t="str">
            <v>CURVA EM AÇO GALV. D=100 A 150mm (4") A (6")</v>
          </cell>
          <cell r="D1989" t="str">
            <v>UN</v>
          </cell>
          <cell r="E1989">
            <v>136.37</v>
          </cell>
          <cell r="F1989">
            <v>177.28</v>
          </cell>
        </row>
        <row r="1990">
          <cell r="B1990" t="str">
            <v>C1394</v>
          </cell>
          <cell r="C1990" t="str">
            <v>FLANGE SEXTAVADA EM AÇO GALV. D=15mm (1/2")</v>
          </cell>
          <cell r="D1990" t="str">
            <v>UN</v>
          </cell>
          <cell r="E1990">
            <v>5.52</v>
          </cell>
          <cell r="F1990">
            <v>7.18</v>
          </cell>
        </row>
        <row r="1991">
          <cell r="B1991" t="str">
            <v>C1395</v>
          </cell>
          <cell r="C1991" t="str">
            <v>FLANGE SEXTAVADA EM AÇO GALV. D=15mm (1/2") À 25mm (3/4")</v>
          </cell>
          <cell r="D1991" t="str">
            <v>UN</v>
          </cell>
          <cell r="E1991">
            <v>5.35</v>
          </cell>
          <cell r="F1991">
            <v>6.96</v>
          </cell>
        </row>
        <row r="1992">
          <cell r="B1992" t="str">
            <v>C1396</v>
          </cell>
          <cell r="C1992" t="str">
            <v>FLANGE SEXTAVADA EM AÇO GALV. D=32mm (1 1/4")</v>
          </cell>
          <cell r="D1992" t="str">
            <v>UN</v>
          </cell>
          <cell r="E1992">
            <v>11.02</v>
          </cell>
          <cell r="F1992">
            <v>14.33</v>
          </cell>
        </row>
        <row r="1993">
          <cell r="B1993" t="str">
            <v>C1392</v>
          </cell>
          <cell r="C1993" t="str">
            <v>FLANGE SEXTAVADA EM AÇO GALV. D=32mm (1") À 50mm (2")</v>
          </cell>
          <cell r="D1993" t="str">
            <v>UN</v>
          </cell>
          <cell r="E1993">
            <v>10.71</v>
          </cell>
          <cell r="F1993">
            <v>13.92</v>
          </cell>
        </row>
        <row r="1994">
          <cell r="B1994" t="str">
            <v>C1397</v>
          </cell>
          <cell r="C1994" t="str">
            <v>FLANGE SEXTAVADA EM AÇO GALV. D=65mm (2 1/2")</v>
          </cell>
          <cell r="D1994" t="str">
            <v>UN</v>
          </cell>
          <cell r="E1994">
            <v>21.31</v>
          </cell>
          <cell r="F1994">
            <v>27.7</v>
          </cell>
        </row>
        <row r="1995">
          <cell r="B1995" t="str">
            <v>C1398</v>
          </cell>
          <cell r="C1995" t="str">
            <v>FLANGE SEXTAVADA EM AÇO GALV. D=65mm(2 1/2") À 80mm (3")</v>
          </cell>
          <cell r="D1995" t="str">
            <v>UN</v>
          </cell>
          <cell r="E1995">
            <v>20.97</v>
          </cell>
          <cell r="F1995">
            <v>27.26</v>
          </cell>
        </row>
        <row r="1996">
          <cell r="B1996" t="str">
            <v>C1393</v>
          </cell>
          <cell r="C1996" t="str">
            <v>FLANGE SEXTAVADA EM AÇO GALV. D=100mm (4")</v>
          </cell>
          <cell r="D1996" t="str">
            <v>UN</v>
          </cell>
          <cell r="E1996">
            <v>36.86</v>
          </cell>
          <cell r="F1996">
            <v>47.92</v>
          </cell>
        </row>
        <row r="1997">
          <cell r="B1997" t="str">
            <v>C3845</v>
          </cell>
          <cell r="C1997" t="str">
            <v>FORNECIMENTO, MONTAGEM, INSPEÇÃO E ASSENTAMENTO DE TUBOS E CONEXÕES EM AÇO, J. SOLDADA D=4", API 5 LX SOLDA, NORMA API 104</v>
          </cell>
          <cell r="D1997" t="str">
            <v>M</v>
          </cell>
          <cell r="E1997">
            <v>107.07</v>
          </cell>
          <cell r="F1997">
            <v>139.19</v>
          </cell>
        </row>
        <row r="1998">
          <cell r="B1998" t="str">
            <v>C3844</v>
          </cell>
          <cell r="C1998" t="str">
            <v>FORNECIMENTO, MONTAGEM, INSPEÇÃO E ASSENTAMENTO DE TUBOS E CONEXÕES EM AÇO, J. SOLDADA D=6", API 5 LX SOLDA, NORMA API 104</v>
          </cell>
          <cell r="D1998" t="str">
            <v>M</v>
          </cell>
          <cell r="E1998">
            <v>164.86</v>
          </cell>
          <cell r="F1998">
            <v>214.32</v>
          </cell>
        </row>
        <row r="1999">
          <cell r="B1999" t="str">
            <v>C3719</v>
          </cell>
          <cell r="C1999" t="str">
            <v>JUNTA DE BORRACHA ROSQUEADA DE 3/4"</v>
          </cell>
          <cell r="D1999" t="str">
            <v>UN</v>
          </cell>
          <cell r="E1999">
            <v>103.99</v>
          </cell>
          <cell r="F1999">
            <v>135.19</v>
          </cell>
        </row>
        <row r="2000">
          <cell r="B2000" t="str">
            <v>C3720</v>
          </cell>
          <cell r="C2000" t="str">
            <v>JUNTA DE BORRACHA ROSQUEADA DE 1"</v>
          </cell>
          <cell r="D2000" t="str">
            <v>UN</v>
          </cell>
          <cell r="E2000">
            <v>126.64</v>
          </cell>
          <cell r="F2000">
            <v>164.63</v>
          </cell>
        </row>
        <row r="2001">
          <cell r="B2001" t="str">
            <v>C1691</v>
          </cell>
          <cell r="C2001" t="str">
            <v>LUVA DE REDUÇÃO AÇO GALV. D= 20X15mm À 25X20mm</v>
          </cell>
          <cell r="D2001" t="str">
            <v>UN</v>
          </cell>
          <cell r="E2001">
            <v>4.45</v>
          </cell>
          <cell r="F2001">
            <v>5.79</v>
          </cell>
        </row>
        <row r="2002">
          <cell r="B2002" t="str">
            <v>C1692</v>
          </cell>
          <cell r="C2002" t="str">
            <v>LUVA DE REDUÇÃO AÇO GALV. D= 32X15mm À 50X40mm</v>
          </cell>
          <cell r="D2002" t="str">
            <v>UN</v>
          </cell>
          <cell r="E2002">
            <v>8.8699999999999992</v>
          </cell>
          <cell r="F2002">
            <v>11.53</v>
          </cell>
        </row>
        <row r="2003">
          <cell r="B2003" t="str">
            <v>C1690</v>
          </cell>
          <cell r="C2003" t="str">
            <v>LUVA DE REDUÇÃO AÇO GALV. D=80X65mm (3"X2 1/2")</v>
          </cell>
          <cell r="D2003" t="str">
            <v>UN</v>
          </cell>
          <cell r="E2003">
            <v>28.43</v>
          </cell>
          <cell r="F2003">
            <v>36.96</v>
          </cell>
        </row>
        <row r="2004">
          <cell r="B2004" t="str">
            <v>C1688</v>
          </cell>
          <cell r="C2004" t="str">
            <v>LUVA DE REDUÇÃO AÇO GALV. D=100X50mm (4"X2")</v>
          </cell>
          <cell r="D2004" t="str">
            <v>UN</v>
          </cell>
          <cell r="E2004">
            <v>41.18</v>
          </cell>
          <cell r="F2004">
            <v>53.53</v>
          </cell>
        </row>
        <row r="2005">
          <cell r="B2005" t="str">
            <v>C1693</v>
          </cell>
          <cell r="C2005" t="str">
            <v>LUVA DE REDUÇÃO AÇO GALV. D=100X50mm À 100X80mm</v>
          </cell>
          <cell r="D2005" t="str">
            <v>UN</v>
          </cell>
          <cell r="E2005">
            <v>41.18</v>
          </cell>
          <cell r="F2005">
            <v>53.53</v>
          </cell>
        </row>
        <row r="2006">
          <cell r="B2006" t="str">
            <v>C1689</v>
          </cell>
          <cell r="C2006" t="str">
            <v>LUVA DE REDUÇÃO AÇO GALV. D=100X65mm (4"X2 1/2")</v>
          </cell>
          <cell r="D2006" t="str">
            <v>UN</v>
          </cell>
          <cell r="E2006">
            <v>41.18</v>
          </cell>
          <cell r="F2006">
            <v>53.53</v>
          </cell>
        </row>
        <row r="2007">
          <cell r="B2007" t="str">
            <v>C1687</v>
          </cell>
          <cell r="C2007" t="str">
            <v>LUVA DE REDUÇÃO AÇO GALV. D=100X80mm (4"X3")</v>
          </cell>
          <cell r="D2007" t="str">
            <v>UN</v>
          </cell>
          <cell r="E2007">
            <v>41.18</v>
          </cell>
          <cell r="F2007">
            <v>53.53</v>
          </cell>
        </row>
        <row r="2008">
          <cell r="B2008" t="str">
            <v>C3712</v>
          </cell>
          <cell r="C2008" t="str">
            <v>LUVA DE UNIÃO AÇO ASTM A-120 DE 20mm (3/4")</v>
          </cell>
          <cell r="D2008" t="str">
            <v>UN</v>
          </cell>
          <cell r="E2008">
            <v>40.29</v>
          </cell>
          <cell r="F2008">
            <v>52.38</v>
          </cell>
        </row>
        <row r="2009">
          <cell r="B2009" t="str">
            <v>C3713</v>
          </cell>
          <cell r="C2009" t="str">
            <v>LUVA DE UNIÃO AÇO ASTM A-120 DE 25mm (1")</v>
          </cell>
          <cell r="D2009" t="str">
            <v>UN</v>
          </cell>
          <cell r="E2009">
            <v>47.67</v>
          </cell>
          <cell r="F2009">
            <v>61.97</v>
          </cell>
        </row>
        <row r="2010">
          <cell r="B2010" t="str">
            <v>C4402</v>
          </cell>
          <cell r="C2010" t="str">
            <v>LUVA DE UNIÃO AÇO ASTM A-120 DE 40mm (1 1/2")</v>
          </cell>
          <cell r="D2010" t="str">
            <v>UN</v>
          </cell>
          <cell r="E2010">
            <v>39.01</v>
          </cell>
          <cell r="F2010">
            <v>50.71</v>
          </cell>
        </row>
        <row r="2011">
          <cell r="B2011" t="str">
            <v>C1694</v>
          </cell>
          <cell r="C2011" t="str">
            <v>LUVA DE UNIÃO AÇO GALVANIZADO DE (2 1/2")</v>
          </cell>
          <cell r="D2011" t="str">
            <v>UN</v>
          </cell>
          <cell r="E2011">
            <v>47.36</v>
          </cell>
          <cell r="F2011">
            <v>61.57</v>
          </cell>
        </row>
        <row r="2012">
          <cell r="B2012" t="str">
            <v>C1695</v>
          </cell>
          <cell r="C2012" t="str">
            <v>LUVA DE UNIÃO AÇO GALVANIZADO DE (3")</v>
          </cell>
          <cell r="D2012" t="str">
            <v>UN</v>
          </cell>
          <cell r="E2012">
            <v>66.489999999999995</v>
          </cell>
          <cell r="F2012">
            <v>86.44</v>
          </cell>
        </row>
        <row r="2013">
          <cell r="B2013" t="str">
            <v>C1696</v>
          </cell>
          <cell r="C2013" t="str">
            <v>LUVA DE UNIÃO AÇO GALVANIZADO DE (4")</v>
          </cell>
          <cell r="D2013" t="str">
            <v>UN</v>
          </cell>
          <cell r="E2013">
            <v>88.58</v>
          </cell>
          <cell r="F2013">
            <v>115.15</v>
          </cell>
        </row>
        <row r="2014">
          <cell r="B2014" t="str">
            <v>C1705</v>
          </cell>
          <cell r="C2014" t="str">
            <v>LUVA AÇO GALV. D=15mm (1/2") À 25mm (1")</v>
          </cell>
          <cell r="D2014" t="str">
            <v>UN</v>
          </cell>
          <cell r="E2014">
            <v>10.81</v>
          </cell>
          <cell r="F2014">
            <v>14.05</v>
          </cell>
        </row>
        <row r="2015">
          <cell r="B2015" t="str">
            <v>C1706</v>
          </cell>
          <cell r="C2015" t="str">
            <v>LUVA AÇO GALV. D=32mm (1 1/4") À 50mm (2")</v>
          </cell>
          <cell r="D2015" t="str">
            <v>UN</v>
          </cell>
          <cell r="E2015">
            <v>8.4700000000000006</v>
          </cell>
          <cell r="F2015">
            <v>11.01</v>
          </cell>
        </row>
        <row r="2016">
          <cell r="B2016" t="str">
            <v>C1707</v>
          </cell>
          <cell r="C2016" t="str">
            <v>LUVA AÇO GALV. D=65mm (2 1/2") À 80mm (3")</v>
          </cell>
          <cell r="D2016" t="str">
            <v>UN</v>
          </cell>
          <cell r="E2016">
            <v>20.94</v>
          </cell>
          <cell r="F2016">
            <v>27.22</v>
          </cell>
        </row>
        <row r="2017">
          <cell r="B2017" t="str">
            <v>C1704</v>
          </cell>
          <cell r="C2017" t="str">
            <v>LUVA AÇO GALV. D=100mm (4") À 50mm (6")</v>
          </cell>
          <cell r="D2017" t="str">
            <v>UN</v>
          </cell>
          <cell r="E2017">
            <v>41.18</v>
          </cell>
          <cell r="F2017">
            <v>53.53</v>
          </cell>
        </row>
        <row r="2018">
          <cell r="B2018" t="str">
            <v>C1822</v>
          </cell>
          <cell r="C2018" t="str">
            <v>NIPLE DUPLO DE REDUÇÃO AÇO GALV. D=20X15mm (3/4"X1/2")</v>
          </cell>
          <cell r="D2018" t="str">
            <v>UN</v>
          </cell>
          <cell r="E2018">
            <v>4.01</v>
          </cell>
          <cell r="F2018">
            <v>5.21</v>
          </cell>
        </row>
        <row r="2019">
          <cell r="B2019" t="str">
            <v>C1826</v>
          </cell>
          <cell r="C2019" t="str">
            <v>NIPLE DUPLO DE REDUÇÃO AÇO GALV. D=20X15mm (3/4"X1/2") À 25X20mm (1"X3/4")</v>
          </cell>
          <cell r="D2019" t="str">
            <v>UN</v>
          </cell>
          <cell r="E2019">
            <v>4.01</v>
          </cell>
          <cell r="F2019">
            <v>5.21</v>
          </cell>
        </row>
        <row r="2020">
          <cell r="B2020" t="str">
            <v>C1823</v>
          </cell>
          <cell r="C2020" t="str">
            <v>NIPLE DUPLO DE REDUÇÃO AÇO GALV. D=32X15mm (1 1/4"X1/2")</v>
          </cell>
          <cell r="D2020" t="str">
            <v>UN</v>
          </cell>
          <cell r="E2020">
            <v>8.0500000000000007</v>
          </cell>
          <cell r="F2020">
            <v>10.47</v>
          </cell>
        </row>
        <row r="2021">
          <cell r="B2021" t="str">
            <v>C1824</v>
          </cell>
          <cell r="C2021" t="str">
            <v>NIPLE DUPLO REDUÇÃO AÇO GALV. D=32X15mm (1 1/4"X1/2") À 50X40mm (2"X1 1/2")</v>
          </cell>
          <cell r="D2021" t="str">
            <v>UN</v>
          </cell>
          <cell r="E2021">
            <v>8.0500000000000007</v>
          </cell>
          <cell r="F2021">
            <v>10.47</v>
          </cell>
        </row>
        <row r="2022">
          <cell r="B2022" t="str">
            <v>C1825</v>
          </cell>
          <cell r="C2022" t="str">
            <v>NIPLE DUPLO DE REDUÇÃO AÇO GALV. D=65X32mm(2 1/2"X1 1/4") À 80X65mm(3"X2 1/2")</v>
          </cell>
          <cell r="D2022" t="str">
            <v>UN</v>
          </cell>
          <cell r="E2022">
            <v>17.34</v>
          </cell>
          <cell r="F2022">
            <v>22.54</v>
          </cell>
        </row>
        <row r="2023">
          <cell r="B2023" t="str">
            <v>C1815</v>
          </cell>
          <cell r="C2023" t="str">
            <v>NIPLE DUPLO DE REDUÇÃO AÇO GALV. D=80X50mm (3"X2") À 80X65mm (3"X2 1/2")</v>
          </cell>
          <cell r="D2023" t="str">
            <v>UN</v>
          </cell>
          <cell r="E2023">
            <v>23.55</v>
          </cell>
          <cell r="F2023">
            <v>30.62</v>
          </cell>
        </row>
        <row r="2024">
          <cell r="B2024" t="str">
            <v>C1817</v>
          </cell>
          <cell r="C2024" t="str">
            <v>NIPLE DUPLO AÇO GALV. D=15mm (1/2") À 25mm (1")</v>
          </cell>
          <cell r="D2024" t="str">
            <v>UN</v>
          </cell>
          <cell r="E2024">
            <v>3.62</v>
          </cell>
          <cell r="F2024">
            <v>4.71</v>
          </cell>
        </row>
        <row r="2025">
          <cell r="B2025" t="str">
            <v>C1818</v>
          </cell>
          <cell r="C2025" t="str">
            <v>NIPLE DUPLO AÇO GALV. D=32mm (1 1/4") À 50mm (2")</v>
          </cell>
          <cell r="D2025" t="str">
            <v>UN</v>
          </cell>
          <cell r="E2025">
            <v>8</v>
          </cell>
          <cell r="F2025">
            <v>10.4</v>
          </cell>
        </row>
        <row r="2026">
          <cell r="B2026" t="str">
            <v>C1821</v>
          </cell>
          <cell r="C2026" t="str">
            <v>NIPLE DUPLO AÇO GALV. D=65mm (2 1/2")</v>
          </cell>
          <cell r="D2026" t="str">
            <v>UN</v>
          </cell>
          <cell r="E2026">
            <v>17.62</v>
          </cell>
          <cell r="F2026">
            <v>22.91</v>
          </cell>
        </row>
        <row r="2027">
          <cell r="B2027" t="str">
            <v>C1819</v>
          </cell>
          <cell r="C2027" t="str">
            <v>NIPLE DUPLO AÇO GALV. D=65mm (2 1/2") À 80mm (3")</v>
          </cell>
          <cell r="D2027" t="str">
            <v>UN</v>
          </cell>
          <cell r="E2027">
            <v>17.62</v>
          </cell>
          <cell r="F2027">
            <v>22.91</v>
          </cell>
        </row>
        <row r="2028">
          <cell r="B2028" t="str">
            <v>C1816</v>
          </cell>
          <cell r="C2028" t="str">
            <v>NIPLE DUPLO AÇO GALV. D=100mm (4")</v>
          </cell>
          <cell r="D2028" t="str">
            <v>UN</v>
          </cell>
          <cell r="E2028">
            <v>35.06</v>
          </cell>
          <cell r="F2028">
            <v>45.58</v>
          </cell>
        </row>
        <row r="2029">
          <cell r="B2029" t="str">
            <v>C3711</v>
          </cell>
          <cell r="C2029" t="str">
            <v>REDUÇÃO AÇO ASTM A-120 ROSCÁVEL DE (1"x 1 1/2") À (1"x 3/4")</v>
          </cell>
          <cell r="D2029" t="str">
            <v>UN</v>
          </cell>
          <cell r="E2029">
            <v>15.09</v>
          </cell>
          <cell r="F2029">
            <v>19.62</v>
          </cell>
        </row>
        <row r="2030">
          <cell r="B2030" t="str">
            <v>C3710</v>
          </cell>
          <cell r="C2030" t="str">
            <v>REDUÇÃO AÇO ASTM A-120 ROSCÁVEL DE (2"x 1 1/2") À (2"x 3/4")</v>
          </cell>
          <cell r="D2030" t="str">
            <v>UN</v>
          </cell>
          <cell r="E2030">
            <v>15.09</v>
          </cell>
          <cell r="F2030">
            <v>19.62</v>
          </cell>
        </row>
        <row r="2031">
          <cell r="B2031" t="str">
            <v>C3709</v>
          </cell>
          <cell r="C2031" t="str">
            <v>REDUÇÃO AÇO ASTM A-120 ROSCÁVEL DE (3"x 2 1/2") À (3"x 3/4")</v>
          </cell>
          <cell r="D2031" t="str">
            <v>UN</v>
          </cell>
          <cell r="E2031">
            <v>15.09</v>
          </cell>
          <cell r="F2031">
            <v>19.62</v>
          </cell>
        </row>
        <row r="2032">
          <cell r="B2032" t="str">
            <v>C3708</v>
          </cell>
          <cell r="C2032" t="str">
            <v>REDUÇÃO AÇO ASTM A-120 ROSCÁVEL DE (4"x 2")</v>
          </cell>
          <cell r="D2032" t="str">
            <v>UN</v>
          </cell>
          <cell r="E2032">
            <v>24.29</v>
          </cell>
          <cell r="F2032">
            <v>31.58</v>
          </cell>
        </row>
        <row r="2033">
          <cell r="B2033" t="str">
            <v>C3707</v>
          </cell>
          <cell r="C2033" t="str">
            <v>REDUÇÃO AÇO ASTM A-120 ROSCÁVEL DE (4"x 3")</v>
          </cell>
          <cell r="D2033" t="str">
            <v>UN</v>
          </cell>
          <cell r="E2033">
            <v>21.77</v>
          </cell>
          <cell r="F2033">
            <v>28.3</v>
          </cell>
        </row>
        <row r="2034">
          <cell r="B2034" t="str">
            <v>C2307</v>
          </cell>
          <cell r="C2034" t="str">
            <v>TAMPÃO EM AÇO GALV. D=15mm (1/2") À 25mm(1")</v>
          </cell>
          <cell r="D2034" t="str">
            <v>UN</v>
          </cell>
          <cell r="E2034">
            <v>3.46</v>
          </cell>
          <cell r="F2034">
            <v>4.5</v>
          </cell>
        </row>
        <row r="2035">
          <cell r="B2035" t="str">
            <v>C2308</v>
          </cell>
          <cell r="C2035" t="str">
            <v>TAMPÃO EM AÇO GALV. D=32mm (1 1/4") À 50mm(2")</v>
          </cell>
          <cell r="D2035" t="str">
            <v>UN</v>
          </cell>
          <cell r="E2035">
            <v>5.81</v>
          </cell>
          <cell r="F2035">
            <v>7.55</v>
          </cell>
        </row>
        <row r="2036">
          <cell r="B2036" t="str">
            <v>C2309</v>
          </cell>
          <cell r="C2036" t="str">
            <v>TAMPÃO EM AÇO GALV. D=65mm(2 1/2") À 80mm(3")</v>
          </cell>
          <cell r="D2036" t="str">
            <v>UN</v>
          </cell>
          <cell r="E2036">
            <v>11.4</v>
          </cell>
          <cell r="F2036">
            <v>14.82</v>
          </cell>
        </row>
        <row r="2037">
          <cell r="B2037" t="str">
            <v>C2306</v>
          </cell>
          <cell r="C2037" t="str">
            <v>TAMPÃO EM AÇO GALV. D=100mm (4')</v>
          </cell>
          <cell r="D2037" t="str">
            <v>UN</v>
          </cell>
          <cell r="E2037">
            <v>25.7</v>
          </cell>
          <cell r="F2037">
            <v>33.409999999999997</v>
          </cell>
        </row>
        <row r="2038">
          <cell r="B2038" t="str">
            <v>C3692</v>
          </cell>
          <cell r="C2038" t="str">
            <v>TÊ AÇO ASTM A-120 ROSCÁVEL DE 20mm (3/4")</v>
          </cell>
          <cell r="D2038" t="str">
            <v>UN</v>
          </cell>
          <cell r="E2038">
            <v>7.44</v>
          </cell>
          <cell r="F2038">
            <v>9.67</v>
          </cell>
        </row>
        <row r="2039">
          <cell r="B2039" t="str">
            <v>C3693</v>
          </cell>
          <cell r="C2039" t="str">
            <v>TÊ AÇO ASTM A-120 ROSCÁVEL DE 25mm (1")</v>
          </cell>
          <cell r="D2039" t="str">
            <v>UN</v>
          </cell>
          <cell r="E2039">
            <v>7.76</v>
          </cell>
          <cell r="F2039">
            <v>10.09</v>
          </cell>
        </row>
        <row r="2040">
          <cell r="B2040" t="str">
            <v>C3694</v>
          </cell>
          <cell r="C2040" t="str">
            <v>TÊ AÇO ASTM A-120 ROSCÁVEL DE 32mm (1 1/4")</v>
          </cell>
          <cell r="D2040" t="str">
            <v>UN</v>
          </cell>
          <cell r="E2040">
            <v>13.19</v>
          </cell>
          <cell r="F2040">
            <v>17.149999999999999</v>
          </cell>
        </row>
        <row r="2041">
          <cell r="B2041" t="str">
            <v>C3696</v>
          </cell>
          <cell r="C2041" t="str">
            <v>TÊ AÇO ASTM A-120 ROSCÁVEL DE 40mm (1 1/2")</v>
          </cell>
          <cell r="D2041" t="str">
            <v>UN</v>
          </cell>
          <cell r="E2041">
            <v>13.85</v>
          </cell>
          <cell r="F2041">
            <v>18.010000000000002</v>
          </cell>
        </row>
        <row r="2042">
          <cell r="B2042" t="str">
            <v>C3697</v>
          </cell>
          <cell r="C2042" t="str">
            <v>TÊ AÇO ASTM A-120 ROSCÁVEL DE 50mm (2")</v>
          </cell>
          <cell r="D2042" t="str">
            <v>UN</v>
          </cell>
          <cell r="E2042">
            <v>76.98</v>
          </cell>
          <cell r="F2042">
            <v>100.07</v>
          </cell>
        </row>
        <row r="2043">
          <cell r="B2043" t="str">
            <v>C3698</v>
          </cell>
          <cell r="C2043" t="str">
            <v>TÊ AÇO ASTM A-120 ROSCÁVEL DE 80mm (3")</v>
          </cell>
          <cell r="D2043" t="str">
            <v>UN</v>
          </cell>
          <cell r="E2043">
            <v>89.62</v>
          </cell>
          <cell r="F2043">
            <v>116.51</v>
          </cell>
        </row>
        <row r="2044">
          <cell r="B2044" t="str">
            <v>C3699</v>
          </cell>
          <cell r="C2044" t="str">
            <v>TÊ AÇO ASTM A-120 ROSCÁVEL DE 100mm (4")</v>
          </cell>
          <cell r="D2044" t="str">
            <v>UN</v>
          </cell>
          <cell r="E2044">
            <v>101.55</v>
          </cell>
          <cell r="F2044">
            <v>132.02000000000001</v>
          </cell>
        </row>
        <row r="2045">
          <cell r="B2045" t="str">
            <v>C2321</v>
          </cell>
          <cell r="C2045" t="str">
            <v>TÊ AÇO GALV. D= 15mm (1/2")</v>
          </cell>
          <cell r="D2045" t="str">
            <v>UN</v>
          </cell>
          <cell r="E2045">
            <v>7.8</v>
          </cell>
          <cell r="F2045">
            <v>10.14</v>
          </cell>
        </row>
        <row r="2046">
          <cell r="B2046" t="str">
            <v>C2322</v>
          </cell>
          <cell r="C2046" t="str">
            <v>TÊ AÇO GALV. D= 20mm (3/4")</v>
          </cell>
          <cell r="D2046" t="str">
            <v>UN</v>
          </cell>
          <cell r="E2046">
            <v>8.7100000000000009</v>
          </cell>
          <cell r="F2046">
            <v>11.32</v>
          </cell>
        </row>
        <row r="2047">
          <cell r="B2047" t="str">
            <v>C2323</v>
          </cell>
          <cell r="C2047" t="str">
            <v>TÊ AÇO GALV. D= 25mm (1")</v>
          </cell>
          <cell r="D2047" t="str">
            <v>UN</v>
          </cell>
          <cell r="E2047">
            <v>10.58</v>
          </cell>
          <cell r="F2047">
            <v>13.75</v>
          </cell>
        </row>
        <row r="2048">
          <cell r="B2048" t="str">
            <v>C2324</v>
          </cell>
          <cell r="C2048" t="str">
            <v>TÊ AÇO GALV. D= 32mm (1 1/4")</v>
          </cell>
          <cell r="D2048" t="str">
            <v>UN</v>
          </cell>
          <cell r="E2048">
            <v>17.37</v>
          </cell>
          <cell r="F2048">
            <v>22.58</v>
          </cell>
        </row>
        <row r="2049">
          <cell r="B2049" t="str">
            <v>C2325</v>
          </cell>
          <cell r="C2049" t="str">
            <v>TÊ AÇO GALV. D= 40mm (1 1/2")</v>
          </cell>
          <cell r="D2049" t="str">
            <v>UN</v>
          </cell>
          <cell r="E2049">
            <v>19.48</v>
          </cell>
          <cell r="F2049">
            <v>25.32</v>
          </cell>
        </row>
        <row r="2050">
          <cell r="B2050" t="str">
            <v>C2326</v>
          </cell>
          <cell r="C2050" t="str">
            <v>TÊ AÇO GALV. D= 50mm (2")</v>
          </cell>
          <cell r="D2050" t="str">
            <v>UN</v>
          </cell>
          <cell r="E2050">
            <v>27.08</v>
          </cell>
          <cell r="F2050">
            <v>35.200000000000003</v>
          </cell>
        </row>
        <row r="2051">
          <cell r="B2051" t="str">
            <v>C2327</v>
          </cell>
          <cell r="C2051" t="str">
            <v>TÊ AÇO GALV. D= 65mm (2 1/2")</v>
          </cell>
          <cell r="D2051" t="str">
            <v>UN</v>
          </cell>
          <cell r="E2051">
            <v>39.26</v>
          </cell>
          <cell r="F2051">
            <v>51.04</v>
          </cell>
        </row>
        <row r="2052">
          <cell r="B2052" t="str">
            <v>C2328</v>
          </cell>
          <cell r="C2052" t="str">
            <v>TÊ AÇO GALV. D= 80mm (3")</v>
          </cell>
          <cell r="D2052" t="str">
            <v>UN</v>
          </cell>
          <cell r="E2052">
            <v>47.65</v>
          </cell>
          <cell r="F2052">
            <v>61.95</v>
          </cell>
        </row>
        <row r="2053">
          <cell r="B2053" t="str">
            <v>C2329</v>
          </cell>
          <cell r="C2053" t="str">
            <v>TÊ AÇO GALV. D=100mm (4")</v>
          </cell>
          <cell r="D2053" t="str">
            <v>UN</v>
          </cell>
          <cell r="E2053">
            <v>82.47</v>
          </cell>
          <cell r="F2053">
            <v>107.21</v>
          </cell>
        </row>
        <row r="2054">
          <cell r="B2054" t="str">
            <v>C2330</v>
          </cell>
          <cell r="C2054" t="str">
            <v>TÊ AÇO GALV. D=125mm (5")</v>
          </cell>
          <cell r="D2054" t="str">
            <v>UN</v>
          </cell>
          <cell r="E2054">
            <v>220.81</v>
          </cell>
          <cell r="F2054">
            <v>287.05</v>
          </cell>
        </row>
        <row r="2055">
          <cell r="B2055" t="str">
            <v>C2331</v>
          </cell>
          <cell r="C2055" t="str">
            <v>TÊ AÇO GALV. D=150mm (6")</v>
          </cell>
          <cell r="D2055" t="str">
            <v>UN</v>
          </cell>
          <cell r="E2055">
            <v>222.61</v>
          </cell>
          <cell r="F2055">
            <v>289.39</v>
          </cell>
        </row>
        <row r="2056">
          <cell r="B2056" t="str">
            <v>C2394</v>
          </cell>
          <cell r="C2056" t="str">
            <v>TÊ REDUÇÃO AÇO GALV. D= 20X15mm (3/4"X1/2") À 25X20mm (1"X3/4")</v>
          </cell>
          <cell r="D2056" t="str">
            <v>UN</v>
          </cell>
          <cell r="E2056">
            <v>8.7100000000000009</v>
          </cell>
          <cell r="F2056">
            <v>11.32</v>
          </cell>
        </row>
        <row r="2057">
          <cell r="B2057" t="str">
            <v>C2395</v>
          </cell>
          <cell r="C2057" t="str">
            <v>TÊ REDUÇÃO AÇO GALV. D= 32X15mm (1 1/4"X1/2") À 50X40mm (2"x1 1/4")</v>
          </cell>
          <cell r="D2057" t="str">
            <v>UN</v>
          </cell>
          <cell r="E2057">
            <v>17.37</v>
          </cell>
          <cell r="F2057">
            <v>22.58</v>
          </cell>
        </row>
        <row r="2058">
          <cell r="B2058" t="str">
            <v>C2396</v>
          </cell>
          <cell r="C2058" t="str">
            <v>TÊ REDUÇÃO AÇO GALV. D= 65X25mm (2 1/2"x1") À 80X65mm (3"x2 1/2")</v>
          </cell>
          <cell r="D2058" t="str">
            <v>UN</v>
          </cell>
          <cell r="E2058">
            <v>39.26</v>
          </cell>
          <cell r="F2058">
            <v>51.04</v>
          </cell>
        </row>
        <row r="2059">
          <cell r="B2059" t="str">
            <v>C2397</v>
          </cell>
          <cell r="C2059" t="str">
            <v>TÊ REDUÇÃO AÇO GALV. D=100X50mm (4"x2") À 100X80mm (4"x3")</v>
          </cell>
          <cell r="D2059" t="str">
            <v>UN</v>
          </cell>
          <cell r="E2059">
            <v>89.24</v>
          </cell>
          <cell r="F2059">
            <v>116.01</v>
          </cell>
        </row>
        <row r="2060">
          <cell r="B2060" t="str">
            <v>C3685</v>
          </cell>
          <cell r="C2060" t="str">
            <v>TUBO AÇO ASTM A-120 PRETO C/ ROSCA DE 20mm (3/4")</v>
          </cell>
          <cell r="D2060" t="str">
            <v>M</v>
          </cell>
          <cell r="E2060">
            <v>23.25</v>
          </cell>
          <cell r="F2060">
            <v>30.23</v>
          </cell>
        </row>
        <row r="2061">
          <cell r="B2061" t="str">
            <v>C3686</v>
          </cell>
          <cell r="C2061" t="str">
            <v>TUBO AÇO ASTM A-120 PRETO C/ ROSCA DE 25mm (1")</v>
          </cell>
          <cell r="D2061" t="str">
            <v>M</v>
          </cell>
          <cell r="E2061">
            <v>26.9</v>
          </cell>
          <cell r="F2061">
            <v>34.97</v>
          </cell>
        </row>
        <row r="2062">
          <cell r="B2062" t="str">
            <v>C3687</v>
          </cell>
          <cell r="C2062" t="str">
            <v>TUBO AÇO ASTM A-120 PRETO C/ ROSCA DE 32mm (1 1/4")</v>
          </cell>
          <cell r="D2062" t="str">
            <v>M</v>
          </cell>
          <cell r="E2062">
            <v>37.04</v>
          </cell>
          <cell r="F2062">
            <v>48.15</v>
          </cell>
        </row>
        <row r="2063">
          <cell r="B2063" t="str">
            <v>C3688</v>
          </cell>
          <cell r="C2063" t="str">
            <v>TUBO AÇO ASTM A-120 PRETO C/ ROSCA DE 40mm (1 1/2")</v>
          </cell>
          <cell r="D2063" t="str">
            <v>M</v>
          </cell>
          <cell r="E2063">
            <v>44.67</v>
          </cell>
          <cell r="F2063">
            <v>58.07</v>
          </cell>
        </row>
        <row r="2064">
          <cell r="B2064" t="str">
            <v>C3690</v>
          </cell>
          <cell r="C2064" t="str">
            <v>TUBO AÇO ASTM A-120 PRETO C/ ROSCA DE 80mm (3")</v>
          </cell>
          <cell r="D2064" t="str">
            <v>M</v>
          </cell>
          <cell r="E2064">
            <v>97.9</v>
          </cell>
          <cell r="F2064">
            <v>127.27</v>
          </cell>
        </row>
        <row r="2065">
          <cell r="B2065" t="str">
            <v>C3689</v>
          </cell>
          <cell r="C2065" t="str">
            <v>TUBO AÇO ASTM A-120 PRETO C/ ROSCA DE 50mm (2")</v>
          </cell>
          <cell r="D2065" t="str">
            <v>M</v>
          </cell>
          <cell r="E2065">
            <v>58.68</v>
          </cell>
          <cell r="F2065">
            <v>76.28</v>
          </cell>
        </row>
        <row r="2066">
          <cell r="B2066" t="str">
            <v>C3691</v>
          </cell>
          <cell r="C2066" t="str">
            <v>TUBO AÇO ASTM A-120 PRETO C/ ROSCA DE 100mm (4")</v>
          </cell>
          <cell r="D2066" t="str">
            <v>M</v>
          </cell>
          <cell r="E2066">
            <v>135.81</v>
          </cell>
          <cell r="F2066">
            <v>176.55</v>
          </cell>
        </row>
        <row r="2067">
          <cell r="B2067" t="str">
            <v>C3846</v>
          </cell>
          <cell r="C2067" t="str">
            <v>TUBO AÇO CARBONO PRETO C/ CONEXÕES DE 40mm (1 1/2")</v>
          </cell>
          <cell r="D2067" t="str">
            <v>M</v>
          </cell>
          <cell r="E2067">
            <v>68.849999999999994</v>
          </cell>
          <cell r="F2067">
            <v>89.51</v>
          </cell>
        </row>
        <row r="2068">
          <cell r="B2068" t="str">
            <v>C2558</v>
          </cell>
          <cell r="C2068" t="str">
            <v>TUBO AÇO GALV. C/OU S/COSTURA D=15mm (1/2")</v>
          </cell>
          <cell r="D2068" t="str">
            <v>M</v>
          </cell>
          <cell r="E2068">
            <v>11.82</v>
          </cell>
          <cell r="F2068">
            <v>15.37</v>
          </cell>
        </row>
        <row r="2069">
          <cell r="B2069" t="str">
            <v>C2559</v>
          </cell>
          <cell r="C2069" t="str">
            <v>TUBO AÇO GALV. C/OU S/COSTURA D=20mm (3/4")</v>
          </cell>
          <cell r="D2069" t="str">
            <v>M</v>
          </cell>
          <cell r="E2069">
            <v>13.95</v>
          </cell>
          <cell r="F2069">
            <v>18.14</v>
          </cell>
        </row>
        <row r="2070">
          <cell r="B2070" t="str">
            <v>C2560</v>
          </cell>
          <cell r="C2070" t="str">
            <v>TUBO AÇO GALV. C/OU S/COSTURA D=25mm (1")</v>
          </cell>
          <cell r="D2070" t="str">
            <v>M</v>
          </cell>
          <cell r="E2070">
            <v>18.82</v>
          </cell>
          <cell r="F2070">
            <v>24.47</v>
          </cell>
        </row>
        <row r="2071">
          <cell r="B2071" t="str">
            <v>C2561</v>
          </cell>
          <cell r="C2071" t="str">
            <v>TUBO AÇO GALV. C/OU S/COSTURA D=32mm (1 1/4")</v>
          </cell>
          <cell r="D2071" t="str">
            <v>M</v>
          </cell>
          <cell r="E2071">
            <v>28.3</v>
          </cell>
          <cell r="F2071">
            <v>36.79</v>
          </cell>
        </row>
        <row r="2072">
          <cell r="B2072" t="str">
            <v>C2554</v>
          </cell>
          <cell r="C2072" t="str">
            <v>TUBO AÇO GALV. C/OU S/COSTURA D= 40mm (1 1/2")</v>
          </cell>
          <cell r="D2072" t="str">
            <v>M</v>
          </cell>
          <cell r="E2072">
            <v>31.85</v>
          </cell>
          <cell r="F2072">
            <v>41.41</v>
          </cell>
        </row>
        <row r="2073">
          <cell r="B2073" t="str">
            <v>C2562</v>
          </cell>
          <cell r="C2073" t="str">
            <v>TUBO AÇO GALV. C/OU S/COSTURA D=50mm (2")</v>
          </cell>
          <cell r="D2073" t="str">
            <v>M</v>
          </cell>
          <cell r="E2073">
            <v>39.86</v>
          </cell>
          <cell r="F2073">
            <v>51.82</v>
          </cell>
        </row>
        <row r="2074">
          <cell r="B2074" t="str">
            <v>C2563</v>
          </cell>
          <cell r="C2074" t="str">
            <v>TUBO AÇO GALV. C/OU S/COSTURA D=65mm (2 1/2")</v>
          </cell>
          <cell r="D2074" t="str">
            <v>M</v>
          </cell>
          <cell r="E2074">
            <v>54.39</v>
          </cell>
          <cell r="F2074">
            <v>70.709999999999994</v>
          </cell>
        </row>
        <row r="2075">
          <cell r="B2075" t="str">
            <v>C2564</v>
          </cell>
          <cell r="C2075" t="str">
            <v>TUBO AÇO GALV. C/OU S/COSTURA D=80mm (3")</v>
          </cell>
          <cell r="D2075" t="str">
            <v>M</v>
          </cell>
          <cell r="E2075">
            <v>64.13</v>
          </cell>
          <cell r="F2075">
            <v>83.37</v>
          </cell>
        </row>
        <row r="2076">
          <cell r="B2076" t="str">
            <v>C2555</v>
          </cell>
          <cell r="C2076" t="str">
            <v>TUBO AÇO GALV. C/OU S/COSTURA D=100mm (4")</v>
          </cell>
          <cell r="D2076" t="str">
            <v>M</v>
          </cell>
          <cell r="E2076">
            <v>86.05</v>
          </cell>
          <cell r="F2076">
            <v>111.87</v>
          </cell>
        </row>
        <row r="2077">
          <cell r="B2077" t="str">
            <v>C2556</v>
          </cell>
          <cell r="C2077" t="str">
            <v>TUBO AÇO GALV. C/OU S/COSTURA D=125mm (5")</v>
          </cell>
          <cell r="D2077" t="str">
            <v>M</v>
          </cell>
          <cell r="E2077">
            <v>96.79</v>
          </cell>
          <cell r="F2077">
            <v>125.83</v>
          </cell>
        </row>
        <row r="2078">
          <cell r="B2078" t="str">
            <v>C2557</v>
          </cell>
          <cell r="C2078" t="str">
            <v>TUBO AÇO GALV. C/OU S/COSTURA D=150mm (6")</v>
          </cell>
          <cell r="D2078" t="str">
            <v>M</v>
          </cell>
          <cell r="E2078">
            <v>127.74</v>
          </cell>
          <cell r="F2078">
            <v>166.06</v>
          </cell>
        </row>
        <row r="2079">
          <cell r="B2079" t="str">
            <v>C2543</v>
          </cell>
          <cell r="C2079" t="str">
            <v>TUBO AÇO GALV. C/OU S/COST.INCL.CONEXÕES D= 15mm (1/2")</v>
          </cell>
          <cell r="D2079" t="str">
            <v>M</v>
          </cell>
          <cell r="E2079">
            <v>22.24</v>
          </cell>
          <cell r="F2079">
            <v>28.91</v>
          </cell>
        </row>
        <row r="2080">
          <cell r="B2080" t="str">
            <v>C2544</v>
          </cell>
          <cell r="C2080" t="str">
            <v>TUBO AÇO GALV. C/OU S/COST.INCL.CONEXÕES D= 20mm (3/4")</v>
          </cell>
          <cell r="D2080" t="str">
            <v>M</v>
          </cell>
          <cell r="E2080">
            <v>26.25</v>
          </cell>
          <cell r="F2080">
            <v>34.130000000000003</v>
          </cell>
        </row>
        <row r="2081">
          <cell r="B2081" t="str">
            <v>C2545</v>
          </cell>
          <cell r="C2081" t="str">
            <v>TUBO AÇO GALV. C/OU S/COST.INCL.CONEXÕES D= 25mm (1")</v>
          </cell>
          <cell r="D2081" t="str">
            <v>M</v>
          </cell>
          <cell r="E2081">
            <v>35.78</v>
          </cell>
          <cell r="F2081">
            <v>46.51</v>
          </cell>
        </row>
        <row r="2082">
          <cell r="B2082" t="str">
            <v>C2546</v>
          </cell>
          <cell r="C2082" t="str">
            <v>TUBO AÇO GALV. C/OU S/COST.INCL.CONEXÕES D= 32mm (1 1/4")</v>
          </cell>
          <cell r="D2082" t="str">
            <v>M</v>
          </cell>
          <cell r="E2082">
            <v>47.89</v>
          </cell>
          <cell r="F2082">
            <v>62.26</v>
          </cell>
        </row>
        <row r="2083">
          <cell r="B2083" t="str">
            <v>C2547</v>
          </cell>
          <cell r="C2083" t="str">
            <v>TUBO AÇO GALV. C/OU S/COST.INCL.CONEXÕES D= 40mm(1 1/2")</v>
          </cell>
          <cell r="D2083" t="str">
            <v>M</v>
          </cell>
          <cell r="E2083">
            <v>51.09</v>
          </cell>
          <cell r="F2083">
            <v>66.42</v>
          </cell>
        </row>
        <row r="2084">
          <cell r="B2084" t="str">
            <v>C2552</v>
          </cell>
          <cell r="C2084" t="str">
            <v>TUBO AÇO GALV. C/OU S/COST.INCL.CONEXÕES D=50mm (2")</v>
          </cell>
          <cell r="D2084" t="str">
            <v>M</v>
          </cell>
          <cell r="E2084">
            <v>62.61</v>
          </cell>
          <cell r="F2084">
            <v>81.39</v>
          </cell>
        </row>
        <row r="2085">
          <cell r="B2085" t="str">
            <v>C2553</v>
          </cell>
          <cell r="C2085" t="str">
            <v>TUBO AÇO GALV. C/OU S/COST.INCL.CONEXÕES D=65mm (2 1/2")</v>
          </cell>
          <cell r="D2085" t="str">
            <v>M</v>
          </cell>
          <cell r="E2085">
            <v>83.71</v>
          </cell>
          <cell r="F2085">
            <v>108.82</v>
          </cell>
        </row>
        <row r="2086">
          <cell r="B2086" t="str">
            <v>C2548</v>
          </cell>
          <cell r="C2086" t="str">
            <v>TUBO AÇO GALV. C/OU S/COST.INCL.CONEXÕES D= 80mm (3")</v>
          </cell>
          <cell r="D2086" t="str">
            <v>M</v>
          </cell>
          <cell r="E2086">
            <v>92.2</v>
          </cell>
          <cell r="F2086">
            <v>119.86</v>
          </cell>
        </row>
        <row r="2087">
          <cell r="B2087" t="str">
            <v>C2549</v>
          </cell>
          <cell r="C2087" t="str">
            <v>TUBO AÇO GALV. C/OU S/COST.INCL.CONEXÕES D=100mm (4")</v>
          </cell>
          <cell r="D2087" t="str">
            <v>M</v>
          </cell>
          <cell r="E2087">
            <v>120.67</v>
          </cell>
          <cell r="F2087">
            <v>156.87</v>
          </cell>
        </row>
        <row r="2088">
          <cell r="B2088" t="str">
            <v>C2550</v>
          </cell>
          <cell r="C2088" t="str">
            <v>TUBO AÇO GALV. C/OU S/COST.INCL.CONEXÕES D=125mm (5")</v>
          </cell>
          <cell r="D2088" t="str">
            <v>M</v>
          </cell>
          <cell r="E2088">
            <v>135.38999999999999</v>
          </cell>
          <cell r="F2088">
            <v>176.01</v>
          </cell>
        </row>
        <row r="2089">
          <cell r="B2089" t="str">
            <v>C2551</v>
          </cell>
          <cell r="C2089" t="str">
            <v>TUBO AÇO GALV. C/OU S/COST.INCL.CONEXÕES D=150mm (6")</v>
          </cell>
          <cell r="D2089" t="str">
            <v>M</v>
          </cell>
          <cell r="E2089">
            <v>174.47</v>
          </cell>
          <cell r="F2089">
            <v>226.81</v>
          </cell>
        </row>
        <row r="2090">
          <cell r="C2090" t="str">
            <v>TUBOS E CONEXÕES DE PVC</v>
          </cell>
          <cell r="F2090">
            <v>0</v>
          </cell>
        </row>
        <row r="2091">
          <cell r="B2091" t="str">
            <v>C0014</v>
          </cell>
          <cell r="C2091" t="str">
            <v>ADAPTADOR DE JUNTA ELAST.P/SIFÃO METAL PVC P/ESGOTO D=40mm</v>
          </cell>
          <cell r="D2091" t="str">
            <v>UN</v>
          </cell>
          <cell r="E2091">
            <v>4.25</v>
          </cell>
          <cell r="F2091">
            <v>5.53</v>
          </cell>
        </row>
        <row r="2092">
          <cell r="B2092" t="str">
            <v>C0015</v>
          </cell>
          <cell r="C2092" t="str">
            <v>ADAPTADOR P/ SIFÃO PVC 40mm (1 1/4")</v>
          </cell>
          <cell r="D2092" t="str">
            <v>UN</v>
          </cell>
          <cell r="E2092">
            <v>3.52</v>
          </cell>
          <cell r="F2092">
            <v>4.58</v>
          </cell>
        </row>
        <row r="2093">
          <cell r="B2093" t="str">
            <v>C3653</v>
          </cell>
          <cell r="C2093" t="str">
            <v>ADAPTADOR PVC P/ REGISTRO 25mm (3/4")</v>
          </cell>
          <cell r="D2093" t="str">
            <v>UN</v>
          </cell>
          <cell r="E2093">
            <v>1.69</v>
          </cell>
          <cell r="F2093">
            <v>2.2000000000000002</v>
          </cell>
        </row>
        <row r="2094">
          <cell r="B2094" t="str">
            <v>C3654</v>
          </cell>
          <cell r="C2094" t="str">
            <v>ADAPTADOR PVC P/ REGISTRO 32mm (1")</v>
          </cell>
          <cell r="D2094" t="str">
            <v>UN</v>
          </cell>
          <cell r="E2094">
            <v>2.16</v>
          </cell>
          <cell r="F2094">
            <v>2.81</v>
          </cell>
        </row>
        <row r="2095">
          <cell r="B2095" t="str">
            <v>C3655</v>
          </cell>
          <cell r="C2095" t="str">
            <v>ADAPTADOR PVC P/ REGISTRO 40mm (1 1/4")</v>
          </cell>
          <cell r="D2095" t="str">
            <v>UN</v>
          </cell>
          <cell r="E2095">
            <v>4.01</v>
          </cell>
          <cell r="F2095">
            <v>5.21</v>
          </cell>
        </row>
        <row r="2096">
          <cell r="B2096" t="str">
            <v>C3656</v>
          </cell>
          <cell r="C2096" t="str">
            <v>ADAPTADOR PVC P/ REGISTRO 50mm (1 1/2")</v>
          </cell>
          <cell r="D2096" t="str">
            <v>UN</v>
          </cell>
          <cell r="E2096">
            <v>4.28</v>
          </cell>
          <cell r="F2096">
            <v>5.56</v>
          </cell>
        </row>
        <row r="2097">
          <cell r="B2097" t="str">
            <v>C3657</v>
          </cell>
          <cell r="C2097" t="str">
            <v>ADAPTADOR PVC P/ REGISTRO 60mm (2")</v>
          </cell>
          <cell r="D2097" t="str">
            <v>UN</v>
          </cell>
          <cell r="E2097">
            <v>8.06</v>
          </cell>
          <cell r="F2097">
            <v>10.48</v>
          </cell>
        </row>
        <row r="2098">
          <cell r="B2098" t="str">
            <v>C0016</v>
          </cell>
          <cell r="C2098" t="str">
            <v>ADAPTADOR PVC P/ REGISTRO 75mm (2 1/2'')</v>
          </cell>
          <cell r="D2098" t="str">
            <v>UN</v>
          </cell>
          <cell r="E2098">
            <v>14.03</v>
          </cell>
          <cell r="F2098">
            <v>18.239999999999998</v>
          </cell>
        </row>
        <row r="2099">
          <cell r="B2099" t="str">
            <v>C0017</v>
          </cell>
          <cell r="C2099" t="str">
            <v>ADAPTADOR PVC P/ REGISTRO 85mm (3'')</v>
          </cell>
          <cell r="D2099" t="str">
            <v>UN</v>
          </cell>
          <cell r="E2099">
            <v>20.54</v>
          </cell>
          <cell r="F2099">
            <v>26.7</v>
          </cell>
        </row>
        <row r="2100">
          <cell r="B2100" t="str">
            <v>C0019</v>
          </cell>
          <cell r="C2100" t="str">
            <v>ADAPTADOR PVC SOLD. FLANGES LIVRES P/CX. D'ÁGUA 20mm (1/2')</v>
          </cell>
          <cell r="D2100" t="str">
            <v>UN</v>
          </cell>
          <cell r="E2100">
            <v>8.41</v>
          </cell>
          <cell r="F2100">
            <v>10.93</v>
          </cell>
        </row>
        <row r="2101">
          <cell r="B2101" t="str">
            <v>C0020</v>
          </cell>
          <cell r="C2101" t="str">
            <v>ADAPTADOR PVC SOLD. FLANGES LIVRES P/CX. D'ÁGUA 25mm (3/4")</v>
          </cell>
          <cell r="D2101" t="str">
            <v>UN</v>
          </cell>
          <cell r="E2101">
            <v>9.6300000000000008</v>
          </cell>
          <cell r="F2101">
            <v>12.52</v>
          </cell>
        </row>
        <row r="2102">
          <cell r="B2102" t="str">
            <v>C0021</v>
          </cell>
          <cell r="C2102" t="str">
            <v>ADAPTADOR PVC SOLD. FLANGES LIVRES P/CX. D'ÁGUA 32mm (1")</v>
          </cell>
          <cell r="D2102" t="str">
            <v>UN</v>
          </cell>
          <cell r="E2102">
            <v>11.38</v>
          </cell>
          <cell r="F2102">
            <v>14.79</v>
          </cell>
        </row>
        <row r="2103">
          <cell r="B2103" t="str">
            <v>C0022</v>
          </cell>
          <cell r="C2103" t="str">
            <v>ADAPTADOR PVC SOLD. FLANGES LIVRES P/CX. D'ÁGUA 40mm (1 1/4")</v>
          </cell>
          <cell r="D2103" t="str">
            <v>UN</v>
          </cell>
          <cell r="E2103">
            <v>16.79</v>
          </cell>
          <cell r="F2103">
            <v>21.83</v>
          </cell>
        </row>
        <row r="2104">
          <cell r="B2104" t="str">
            <v>C0023</v>
          </cell>
          <cell r="C2104" t="str">
            <v>ADAPTADOR PVC SOLD. FLANGES LIVRES P/CX. D'ÁGUA 50mm (1 1/2")</v>
          </cell>
          <cell r="D2104" t="str">
            <v>UN</v>
          </cell>
          <cell r="E2104">
            <v>19.38</v>
          </cell>
          <cell r="F2104">
            <v>25.19</v>
          </cell>
        </row>
        <row r="2105">
          <cell r="B2105" t="str">
            <v>C0024</v>
          </cell>
          <cell r="C2105" t="str">
            <v>ADAPTADOR PVC SOLD. FLANGES LIVRES P/CX. D'ÁGUA 60mm (2")</v>
          </cell>
          <cell r="D2105" t="str">
            <v>UN</v>
          </cell>
          <cell r="E2105">
            <v>27.72</v>
          </cell>
          <cell r="F2105">
            <v>36.04</v>
          </cell>
        </row>
        <row r="2106">
          <cell r="B2106" t="str">
            <v>C0025</v>
          </cell>
          <cell r="C2106" t="str">
            <v>ADAPTADOR PVC SOLD. FLANGES LIVRES P/CX. D'ÁGUA 75mm (2 1/2")</v>
          </cell>
          <cell r="D2106" t="str">
            <v>UN</v>
          </cell>
          <cell r="E2106">
            <v>99.63</v>
          </cell>
          <cell r="F2106">
            <v>129.52000000000001</v>
          </cell>
        </row>
        <row r="2107">
          <cell r="B2107" t="str">
            <v>C0026</v>
          </cell>
          <cell r="C2107" t="str">
            <v>ADAPTADOR PVC SOLD. FLANGES LIVRES P/CX. D'ÁGUA 85mm (3")</v>
          </cell>
          <cell r="D2107" t="str">
            <v>UN</v>
          </cell>
          <cell r="E2107">
            <v>133.12</v>
          </cell>
          <cell r="F2107">
            <v>173.06</v>
          </cell>
        </row>
        <row r="2108">
          <cell r="B2108" t="str">
            <v>C0018</v>
          </cell>
          <cell r="C2108" t="str">
            <v>ADAPTADOR PVC SOLD. FLANGES LIVRES P/CX. D'ÁGUA 110mm (4")</v>
          </cell>
          <cell r="D2108" t="str">
            <v>UN</v>
          </cell>
          <cell r="E2108">
            <v>190.07</v>
          </cell>
          <cell r="F2108">
            <v>247.09</v>
          </cell>
        </row>
        <row r="2109">
          <cell r="B2109" t="str">
            <v>C4330</v>
          </cell>
          <cell r="C2109" t="str">
            <v>AQUISIÇÃO E ASSENTAMENTO DE TUBO PVC RÍGIDO PBA DEFoFo, INCLUSIVE CONEXÕES - DN 100</v>
          </cell>
          <cell r="D2109" t="str">
            <v>M</v>
          </cell>
          <cell r="E2109">
            <v>36.78</v>
          </cell>
          <cell r="F2109">
            <v>47.81</v>
          </cell>
        </row>
        <row r="2110">
          <cell r="B2110" t="str">
            <v>C4329</v>
          </cell>
          <cell r="C2110" t="str">
            <v>AQUISIÇÃO E ASSENTAMENTO DE TUBO PVC RÍGIDO PBA DEFoFo, INCLUSIVE CONEXÕES - DN 150</v>
          </cell>
          <cell r="D2110" t="str">
            <v>M</v>
          </cell>
          <cell r="E2110">
            <v>56.86</v>
          </cell>
          <cell r="F2110">
            <v>73.92</v>
          </cell>
        </row>
        <row r="2111">
          <cell r="B2111" t="str">
            <v>C0289</v>
          </cell>
          <cell r="C2111" t="str">
            <v>ASSENTAMENTO DE TUBOS E CONEXÕES EM PVC, JE DN 40mm</v>
          </cell>
          <cell r="D2111" t="str">
            <v>M</v>
          </cell>
          <cell r="E2111">
            <v>0.61</v>
          </cell>
          <cell r="F2111">
            <v>0.79</v>
          </cell>
        </row>
        <row r="2112">
          <cell r="B2112" t="str">
            <v>C0291</v>
          </cell>
          <cell r="C2112" t="str">
            <v>ASSENTAMENTO DE TUBOS E CONEXÕES EM PVC, JE DN 50mm</v>
          </cell>
          <cell r="D2112" t="str">
            <v>M</v>
          </cell>
          <cell r="E2112">
            <v>0.68</v>
          </cell>
          <cell r="F2112">
            <v>0.88</v>
          </cell>
        </row>
        <row r="2113">
          <cell r="B2113" t="str">
            <v>C0292</v>
          </cell>
          <cell r="C2113" t="str">
            <v>ASSENTAMENTO DE TUBOS E CONEXÕES EM PVC, JE DN 75mm</v>
          </cell>
          <cell r="D2113" t="str">
            <v>M</v>
          </cell>
          <cell r="E2113">
            <v>0.86</v>
          </cell>
          <cell r="F2113">
            <v>1.1200000000000001</v>
          </cell>
        </row>
        <row r="2114">
          <cell r="B2114" t="str">
            <v>C0281</v>
          </cell>
          <cell r="C2114" t="str">
            <v>ASSENTAMENTO DE TUBOS E CONEXÕES EM PVC, JE DN 100mm</v>
          </cell>
          <cell r="D2114" t="str">
            <v>M</v>
          </cell>
          <cell r="E2114">
            <v>1.1200000000000001</v>
          </cell>
          <cell r="F2114">
            <v>1.46</v>
          </cell>
        </row>
        <row r="2115">
          <cell r="B2115" t="str">
            <v>C0282</v>
          </cell>
          <cell r="C2115" t="str">
            <v>ASSENTAMENTO DE TUBOS E CONEXÕES EM PVC, JE DN 125mm</v>
          </cell>
          <cell r="D2115" t="str">
            <v>M</v>
          </cell>
          <cell r="E2115">
            <v>1.44</v>
          </cell>
          <cell r="F2115">
            <v>1.87</v>
          </cell>
        </row>
        <row r="2116">
          <cell r="B2116" t="str">
            <v>C0283</v>
          </cell>
          <cell r="C2116" t="str">
            <v>ASSENTAMENTO DE TUBOS E CONEXÕES EM PVC, JE DN 150mm</v>
          </cell>
          <cell r="D2116" t="str">
            <v>M</v>
          </cell>
          <cell r="E2116">
            <v>1.62</v>
          </cell>
          <cell r="F2116">
            <v>2.11</v>
          </cell>
        </row>
        <row r="2117">
          <cell r="B2117" t="str">
            <v>C0284</v>
          </cell>
          <cell r="C2117" t="str">
            <v>ASSENTAMENTO DE TUBOS E CONEXÕES EM PVC, JE DN 200mm</v>
          </cell>
          <cell r="D2117" t="str">
            <v>M</v>
          </cell>
          <cell r="E2117">
            <v>2.13</v>
          </cell>
          <cell r="F2117">
            <v>2.77</v>
          </cell>
        </row>
        <row r="2118">
          <cell r="B2118" t="str">
            <v>C0285</v>
          </cell>
          <cell r="C2118" t="str">
            <v>ASSENTAMENTO DE TUBOS E CONEXÕES EM PVC, JE DN 250mm</v>
          </cell>
          <cell r="D2118" t="str">
            <v>M</v>
          </cell>
          <cell r="E2118">
            <v>2.74</v>
          </cell>
          <cell r="F2118">
            <v>3.56</v>
          </cell>
        </row>
        <row r="2119">
          <cell r="B2119" t="str">
            <v>C0286</v>
          </cell>
          <cell r="C2119" t="str">
            <v>ASSENTAMENTO DE TUBOS E CONEXÕES EM PVC, JE DN 300mm</v>
          </cell>
          <cell r="D2119" t="str">
            <v>M</v>
          </cell>
          <cell r="E2119">
            <v>3.36</v>
          </cell>
          <cell r="F2119">
            <v>4.37</v>
          </cell>
        </row>
        <row r="2120">
          <cell r="B2120" t="str">
            <v>C0287</v>
          </cell>
          <cell r="C2120" t="str">
            <v>ASSENTAMENTO DE TUBOS E CONEXÕES EM PVC, JE DN 350mm</v>
          </cell>
          <cell r="D2120" t="str">
            <v>M</v>
          </cell>
          <cell r="E2120">
            <v>3.75</v>
          </cell>
          <cell r="F2120">
            <v>4.88</v>
          </cell>
        </row>
        <row r="2121">
          <cell r="B2121" t="str">
            <v>C0288</v>
          </cell>
          <cell r="C2121" t="str">
            <v>ASSENTAMENTO DE TUBOS E CONEXÕES EM PVC, JE DN 400mm</v>
          </cell>
          <cell r="D2121" t="str">
            <v>M</v>
          </cell>
          <cell r="E2121">
            <v>4.24</v>
          </cell>
          <cell r="F2121">
            <v>5.51</v>
          </cell>
        </row>
        <row r="2122">
          <cell r="B2122" t="str">
            <v>C0290</v>
          </cell>
          <cell r="C2122" t="str">
            <v>ASSENTAMENTO DE TUBOS E CONEXÕES EM PVC, JE DN 450mm</v>
          </cell>
          <cell r="D2122" t="str">
            <v>M</v>
          </cell>
          <cell r="E2122">
            <v>4.8899999999999997</v>
          </cell>
          <cell r="F2122">
            <v>6.36</v>
          </cell>
        </row>
        <row r="2123">
          <cell r="B2123" t="str">
            <v>C0233</v>
          </cell>
          <cell r="C2123" t="str">
            <v>ASSENTAMENTO DE TUBOS E CONEXÕES EM PVC, JE DN 500mm</v>
          </cell>
          <cell r="D2123" t="str">
            <v>M</v>
          </cell>
          <cell r="E2123">
            <v>5.63</v>
          </cell>
          <cell r="F2123">
            <v>7.32</v>
          </cell>
        </row>
        <row r="2124">
          <cell r="B2124" t="str">
            <v>C0277</v>
          </cell>
          <cell r="C2124" t="str">
            <v>ASSENTAMENTO DE TUBOS E CONEXÕES EM PVC, J.SOLDADA DN 32mm</v>
          </cell>
          <cell r="D2124" t="str">
            <v>M</v>
          </cell>
          <cell r="E2124">
            <v>0.36</v>
          </cell>
          <cell r="F2124">
            <v>0.47</v>
          </cell>
        </row>
        <row r="2125">
          <cell r="B2125" t="str">
            <v>C0278</v>
          </cell>
          <cell r="C2125" t="str">
            <v>ASSENTAMENTO DE TUBOS E CONEXÕES EM PVC, J.SOLDADA DN 40mm</v>
          </cell>
          <cell r="D2125" t="str">
            <v>M</v>
          </cell>
          <cell r="E2125">
            <v>0.47</v>
          </cell>
          <cell r="F2125">
            <v>0.61</v>
          </cell>
        </row>
        <row r="2126">
          <cell r="B2126" t="str">
            <v>C0279</v>
          </cell>
          <cell r="C2126" t="str">
            <v>ASSENTAMENTO DE TUBOS E CONEXÕES EM PVC, J.SOLDADA DN 50mm</v>
          </cell>
          <cell r="D2126" t="str">
            <v>M</v>
          </cell>
          <cell r="E2126">
            <v>0.47</v>
          </cell>
          <cell r="F2126">
            <v>0.61</v>
          </cell>
        </row>
        <row r="2127">
          <cell r="B2127" t="str">
            <v>C0280</v>
          </cell>
          <cell r="C2127" t="str">
            <v>ASSENTAMENTO DE TUBOS E CONEXÕES EM PVC, J.SOLDADA DN 75mm</v>
          </cell>
          <cell r="D2127" t="str">
            <v>M</v>
          </cell>
          <cell r="E2127">
            <v>0.48</v>
          </cell>
          <cell r="F2127">
            <v>0.62</v>
          </cell>
        </row>
        <row r="2128">
          <cell r="B2128" t="str">
            <v>C0275</v>
          </cell>
          <cell r="C2128" t="str">
            <v>ASSENTAMENTO DE TUBOS E CONEXÕES EM PVC, J.SOLDADA DN 100mm</v>
          </cell>
          <cell r="D2128" t="str">
            <v>M</v>
          </cell>
          <cell r="E2128">
            <v>0.48</v>
          </cell>
          <cell r="F2128">
            <v>0.62</v>
          </cell>
        </row>
        <row r="2129">
          <cell r="B2129" t="str">
            <v>C0276</v>
          </cell>
          <cell r="C2129" t="str">
            <v>ASSENTAMENTO DE TUBOS E CONEXÕES EM PVC, J.SOLDADA DN 150mm</v>
          </cell>
          <cell r="D2129" t="str">
            <v>M</v>
          </cell>
          <cell r="E2129">
            <v>0.72</v>
          </cell>
          <cell r="F2129">
            <v>0.94</v>
          </cell>
        </row>
        <row r="2130">
          <cell r="B2130" t="str">
            <v>C0488</v>
          </cell>
          <cell r="C2130" t="str">
            <v>BUCHA REDUÇÃO LONGA PVC P/ESGOTO 50X40mm</v>
          </cell>
          <cell r="D2130" t="str">
            <v>UN</v>
          </cell>
          <cell r="E2130">
            <v>3.61</v>
          </cell>
          <cell r="F2130">
            <v>4.6900000000000004</v>
          </cell>
        </row>
        <row r="2131">
          <cell r="B2131" t="str">
            <v>C0507</v>
          </cell>
          <cell r="C2131" t="str">
            <v>BUCHA REDUÇÃO PVC ROSC. D=3/4"X1/2" (25X20mm)</v>
          </cell>
          <cell r="D2131" t="str">
            <v>UN</v>
          </cell>
          <cell r="E2131">
            <v>1.7</v>
          </cell>
          <cell r="F2131">
            <v>2.21</v>
          </cell>
        </row>
        <row r="2132">
          <cell r="B2132" t="str">
            <v>C0496</v>
          </cell>
          <cell r="C2132" t="str">
            <v>BUCHA REDUÇÃO PVC ROSC. D=1"X1/2"(32X20mm)</v>
          </cell>
          <cell r="D2132" t="str">
            <v>UN</v>
          </cell>
          <cell r="E2132">
            <v>2.48</v>
          </cell>
          <cell r="F2132">
            <v>3.22</v>
          </cell>
        </row>
        <row r="2133">
          <cell r="B2133" t="str">
            <v>C0497</v>
          </cell>
          <cell r="C2133" t="str">
            <v>BUCHA REDUÇÃO PVC ROSC. D=1"X3/4" (32X25mm)</v>
          </cell>
          <cell r="D2133" t="str">
            <v>UN</v>
          </cell>
          <cell r="E2133">
            <v>2.25</v>
          </cell>
          <cell r="F2133">
            <v>2.93</v>
          </cell>
        </row>
        <row r="2134">
          <cell r="B2134" t="str">
            <v>C0494</v>
          </cell>
          <cell r="C2134" t="str">
            <v>BUCHA REDUÇÃO PVC ROSC. D=1 1/4"X1/2" (40X20mm)</v>
          </cell>
          <cell r="D2134" t="str">
            <v>UN</v>
          </cell>
          <cell r="E2134">
            <v>3.87</v>
          </cell>
          <cell r="F2134">
            <v>5.03</v>
          </cell>
        </row>
        <row r="2135">
          <cell r="B2135" t="str">
            <v>C0495</v>
          </cell>
          <cell r="C2135" t="str">
            <v>BUCHA REDUÇÃO PVC ROSC. D=1 1/4"X3/4" (40X25mm)</v>
          </cell>
          <cell r="D2135" t="str">
            <v>UN</v>
          </cell>
          <cell r="E2135">
            <v>3.79</v>
          </cell>
          <cell r="F2135">
            <v>4.93</v>
          </cell>
        </row>
        <row r="2136">
          <cell r="B2136" t="str">
            <v>C0493</v>
          </cell>
          <cell r="C2136" t="str">
            <v>BUCHA REDUÇÃO PVC ROSC. D=1 1/4"X1" (40X32mm)</v>
          </cell>
          <cell r="D2136" t="str">
            <v>UN</v>
          </cell>
          <cell r="E2136">
            <v>3.62</v>
          </cell>
          <cell r="F2136">
            <v>4.71</v>
          </cell>
        </row>
        <row r="2137">
          <cell r="B2137" t="str">
            <v>C0491</v>
          </cell>
          <cell r="C2137" t="str">
            <v>BUCHA REDUÇÃO PVC ROSC. D=1 1/2"X1/2" (50X20mm)</v>
          </cell>
          <cell r="D2137" t="str">
            <v>UN</v>
          </cell>
          <cell r="E2137">
            <v>4.7699999999999996</v>
          </cell>
          <cell r="F2137">
            <v>6.2</v>
          </cell>
        </row>
        <row r="2138">
          <cell r="B2138" t="str">
            <v>C0492</v>
          </cell>
          <cell r="C2138" t="str">
            <v>BUCHA REDUÇÃO PVC ROSC. D=1 1/2"X3/4" (50X25mm)</v>
          </cell>
          <cell r="D2138" t="str">
            <v>UN</v>
          </cell>
          <cell r="E2138">
            <v>4.6500000000000004</v>
          </cell>
          <cell r="F2138">
            <v>6.05</v>
          </cell>
        </row>
        <row r="2139">
          <cell r="B2139" t="str">
            <v>C0490</v>
          </cell>
          <cell r="C2139" t="str">
            <v>BUCHA REDUÇÃO PVC ROSC. D=1 1/2"X1" (50X32mm)</v>
          </cell>
          <cell r="D2139" t="str">
            <v>UN</v>
          </cell>
          <cell r="E2139">
            <v>4.55</v>
          </cell>
          <cell r="F2139">
            <v>5.92</v>
          </cell>
        </row>
        <row r="2140">
          <cell r="B2140" t="str">
            <v>C0489</v>
          </cell>
          <cell r="C2140" t="str">
            <v>BUCHA REDUÇÃO PVC ROSC. D=1 1/2"X1 1/4" (50X40mm)</v>
          </cell>
          <cell r="D2140" t="str">
            <v>UN</v>
          </cell>
          <cell r="E2140">
            <v>3.81</v>
          </cell>
          <cell r="F2140">
            <v>4.95</v>
          </cell>
        </row>
        <row r="2141">
          <cell r="B2141" t="str">
            <v>C0503</v>
          </cell>
          <cell r="C2141" t="str">
            <v>BUCHA REDUÇÃO PVC ROSC. D=2"X1" (60X32mm)</v>
          </cell>
          <cell r="D2141" t="str">
            <v>UN</v>
          </cell>
          <cell r="E2141">
            <v>8.01</v>
          </cell>
          <cell r="F2141">
            <v>10.41</v>
          </cell>
        </row>
        <row r="2142">
          <cell r="B2142" t="str">
            <v>C0502</v>
          </cell>
          <cell r="C2142" t="str">
            <v>BUCHA REDUÇÃO PVC ROSC. D=2"X1 1/4" (60X40mm)</v>
          </cell>
          <cell r="D2142" t="str">
            <v>UN</v>
          </cell>
          <cell r="E2142">
            <v>7.67</v>
          </cell>
          <cell r="F2142">
            <v>9.9700000000000006</v>
          </cell>
        </row>
        <row r="2143">
          <cell r="B2143" t="str">
            <v>C0501</v>
          </cell>
          <cell r="C2143" t="str">
            <v>BUCHA REDUÇÃO PVC ROSC. D=2"X1 1/2" (60X50mm)</v>
          </cell>
          <cell r="D2143" t="str">
            <v>UN</v>
          </cell>
          <cell r="E2143">
            <v>6.6</v>
          </cell>
          <cell r="F2143">
            <v>8.58</v>
          </cell>
        </row>
        <row r="2144">
          <cell r="B2144" t="str">
            <v>C0499</v>
          </cell>
          <cell r="C2144" t="str">
            <v>BUCHA REDUÇÃO PVC ROSC. D=2 1/2"X1 1/4" (75X40mm)</v>
          </cell>
          <cell r="D2144" t="str">
            <v>UN</v>
          </cell>
          <cell r="E2144">
            <v>16.850000000000001</v>
          </cell>
          <cell r="F2144">
            <v>21.91</v>
          </cell>
        </row>
        <row r="2145">
          <cell r="B2145" t="str">
            <v>C0498</v>
          </cell>
          <cell r="C2145" t="str">
            <v>BUCHA REDUÇÃO PVC ROSC. D=2 1/2"X1 1/2" (75X50mm)</v>
          </cell>
          <cell r="D2145" t="str">
            <v>UN</v>
          </cell>
          <cell r="E2145">
            <v>16.96</v>
          </cell>
          <cell r="F2145">
            <v>22.05</v>
          </cell>
        </row>
        <row r="2146">
          <cell r="B2146" t="str">
            <v>C0500</v>
          </cell>
          <cell r="C2146" t="str">
            <v>BUCHA REDUÇÃO PVC ROSC. D=2 1/2"X2" (75X60mm)</v>
          </cell>
          <cell r="D2146" t="str">
            <v>UN</v>
          </cell>
          <cell r="E2146">
            <v>17</v>
          </cell>
          <cell r="F2146">
            <v>22.1</v>
          </cell>
        </row>
        <row r="2147">
          <cell r="B2147" t="str">
            <v>C0504</v>
          </cell>
          <cell r="C2147" t="str">
            <v>BUCHA REDUÇÃO PVC ROSC. D=3"X1 1/2" (85X50mm)</v>
          </cell>
          <cell r="D2147" t="str">
            <v>UN</v>
          </cell>
          <cell r="E2147">
            <v>17.559999999999999</v>
          </cell>
          <cell r="F2147">
            <v>22.83</v>
          </cell>
        </row>
        <row r="2148">
          <cell r="B2148" t="str">
            <v>C0506</v>
          </cell>
          <cell r="C2148" t="str">
            <v>BUCHA REDUÇÃO PVC ROSC. D=3"X2" (85X60mm)</v>
          </cell>
          <cell r="D2148" t="str">
            <v>UN</v>
          </cell>
          <cell r="E2148">
            <v>10.130000000000001</v>
          </cell>
          <cell r="F2148">
            <v>13.17</v>
          </cell>
        </row>
        <row r="2149">
          <cell r="B2149" t="str">
            <v>C0505</v>
          </cell>
          <cell r="C2149" t="str">
            <v>BUCHA REDUÇÃO PVC ROSC. D=3"X2 1/2" (85X75mm)</v>
          </cell>
          <cell r="D2149" t="str">
            <v>UN</v>
          </cell>
          <cell r="E2149">
            <v>17.64</v>
          </cell>
          <cell r="F2149">
            <v>22.93</v>
          </cell>
        </row>
        <row r="2150">
          <cell r="B2150" t="str">
            <v>C0508</v>
          </cell>
          <cell r="C2150" t="str">
            <v>BUCHA REDUÇÃO PVC ROSC. D=4"X3" (110X85mm)</v>
          </cell>
          <cell r="D2150" t="str">
            <v>UN</v>
          </cell>
          <cell r="E2150">
            <v>49.89</v>
          </cell>
          <cell r="F2150">
            <v>64.86</v>
          </cell>
        </row>
        <row r="2151">
          <cell r="B2151" t="str">
            <v>C3586</v>
          </cell>
          <cell r="C2151" t="str">
            <v>CAIXA SIFONADA 150X150X50cm COM GRELHA - PADRÃO POPULAR</v>
          </cell>
          <cell r="D2151" t="str">
            <v>UN</v>
          </cell>
          <cell r="E2151">
            <v>21.23</v>
          </cell>
          <cell r="F2151">
            <v>27.6</v>
          </cell>
        </row>
        <row r="2152">
          <cell r="B2152" t="str">
            <v>C0680</v>
          </cell>
          <cell r="C2152" t="str">
            <v>CAP (TAMPÃO) OU PLUG (BUJÃO) PVC P/ESGOTO D=50mm-SOLD.</v>
          </cell>
          <cell r="D2152" t="str">
            <v>UN</v>
          </cell>
          <cell r="E2152">
            <v>2.34</v>
          </cell>
          <cell r="F2152">
            <v>3.04</v>
          </cell>
        </row>
        <row r="2153">
          <cell r="B2153" t="str">
            <v>C0676</v>
          </cell>
          <cell r="C2153" t="str">
            <v>CAP (TAMPÃO) OU PLUG (BUJÃO) PVC P/ESGOTO D=75mm - SOLD.</v>
          </cell>
          <cell r="D2153" t="str">
            <v>UN</v>
          </cell>
          <cell r="E2153">
            <v>4.46</v>
          </cell>
          <cell r="F2153">
            <v>5.8</v>
          </cell>
        </row>
        <row r="2154">
          <cell r="B2154" t="str">
            <v>C0678</v>
          </cell>
          <cell r="C2154" t="str">
            <v>CAP (TAMPÃO) OU PLUG (BUJÃO) PVC P/ESGOTO D=100mm SOLD.</v>
          </cell>
          <cell r="D2154" t="str">
            <v>UN</v>
          </cell>
          <cell r="E2154">
            <v>5.81</v>
          </cell>
          <cell r="F2154">
            <v>7.55</v>
          </cell>
        </row>
        <row r="2155">
          <cell r="B2155" t="str">
            <v>C0679</v>
          </cell>
          <cell r="C2155" t="str">
            <v>CAP (TAMPÃO) OU PLUG (BUJÃO) PVC P/ESGOTO D=50mm C/ANÉIS</v>
          </cell>
          <cell r="D2155" t="str">
            <v>UN</v>
          </cell>
          <cell r="E2155">
            <v>2.92</v>
          </cell>
          <cell r="F2155">
            <v>3.8</v>
          </cell>
        </row>
        <row r="2156">
          <cell r="B2156" t="str">
            <v>C0681</v>
          </cell>
          <cell r="C2156" t="str">
            <v>CAP (TAMPÃO) OU PLUG (BUJÃO) PVC P/ESGOTO D=75mm C/ANÉIS</v>
          </cell>
          <cell r="D2156" t="str">
            <v>UN</v>
          </cell>
          <cell r="E2156">
            <v>4.7</v>
          </cell>
          <cell r="F2156">
            <v>6.11</v>
          </cell>
        </row>
        <row r="2157">
          <cell r="B2157" t="str">
            <v>C0677</v>
          </cell>
          <cell r="C2157" t="str">
            <v>CAP (TAMPÃO) OU PLUG (BUJÃO) PVC P/ESGOTO D=100mm C/ANÉIS</v>
          </cell>
          <cell r="D2157" t="str">
            <v>UN</v>
          </cell>
          <cell r="E2157">
            <v>6.08</v>
          </cell>
          <cell r="F2157">
            <v>7.9</v>
          </cell>
        </row>
        <row r="2158">
          <cell r="B2158" t="str">
            <v>C0685</v>
          </cell>
          <cell r="C2158" t="str">
            <v>CAP PVC BRANCO ROSC. D=1/2" (20mm)</v>
          </cell>
          <cell r="D2158" t="str">
            <v>UN</v>
          </cell>
          <cell r="E2158">
            <v>1.76</v>
          </cell>
          <cell r="F2158">
            <v>2.29</v>
          </cell>
        </row>
        <row r="2159">
          <cell r="B2159" t="str">
            <v>C0688</v>
          </cell>
          <cell r="C2159" t="str">
            <v>CAP PVC BRANCO ROSC. D=3/4" (25mm)</v>
          </cell>
          <cell r="D2159" t="str">
            <v>UN</v>
          </cell>
          <cell r="E2159">
            <v>2.06</v>
          </cell>
          <cell r="F2159">
            <v>2.68</v>
          </cell>
        </row>
        <row r="2160">
          <cell r="B2160" t="str">
            <v>C0684</v>
          </cell>
          <cell r="C2160" t="str">
            <v>CAP PVC BRANCO ROSC. D=1" (32mm)</v>
          </cell>
          <cell r="D2160" t="str">
            <v>UN</v>
          </cell>
          <cell r="E2160">
            <v>2.72</v>
          </cell>
          <cell r="F2160">
            <v>3.54</v>
          </cell>
        </row>
        <row r="2161">
          <cell r="B2161" t="str">
            <v>C0683</v>
          </cell>
          <cell r="C2161" t="str">
            <v>CAP PVC BRANCO ROSC. D=1 1/4" (40mm)</v>
          </cell>
          <cell r="D2161" t="str">
            <v>UN</v>
          </cell>
          <cell r="E2161">
            <v>5.59</v>
          </cell>
          <cell r="F2161">
            <v>7.27</v>
          </cell>
        </row>
        <row r="2162">
          <cell r="B2162" t="str">
            <v>C0682</v>
          </cell>
          <cell r="C2162" t="str">
            <v>CAP PVC BRANCO ROSC. D=1 1/2" (50mm)</v>
          </cell>
          <cell r="D2162" t="str">
            <v>UN</v>
          </cell>
          <cell r="E2162">
            <v>5.9</v>
          </cell>
          <cell r="F2162">
            <v>7.67</v>
          </cell>
        </row>
        <row r="2163">
          <cell r="B2163" t="str">
            <v>C0686</v>
          </cell>
          <cell r="C2163" t="str">
            <v>CAP PVC BRANCO ROSC. D=2 1/2" (75mm)</v>
          </cell>
          <cell r="D2163" t="str">
            <v>UN</v>
          </cell>
          <cell r="E2163">
            <v>12.17</v>
          </cell>
          <cell r="F2163">
            <v>15.82</v>
          </cell>
        </row>
        <row r="2164">
          <cell r="B2164" t="str">
            <v>C0687</v>
          </cell>
          <cell r="C2164" t="str">
            <v>CAP PVC BRANCO ROSC. D=3" (85mm)</v>
          </cell>
          <cell r="D2164" t="str">
            <v>UN</v>
          </cell>
          <cell r="E2164">
            <v>15.1</v>
          </cell>
          <cell r="F2164">
            <v>19.63</v>
          </cell>
        </row>
        <row r="2165">
          <cell r="B2165" t="str">
            <v>C0689</v>
          </cell>
          <cell r="C2165" t="str">
            <v>CAP PVC BRANCO ROSC. D=4"(110mm)</v>
          </cell>
          <cell r="D2165" t="str">
            <v>UN</v>
          </cell>
          <cell r="E2165">
            <v>27.21</v>
          </cell>
          <cell r="F2165">
            <v>35.369999999999997</v>
          </cell>
        </row>
        <row r="2166">
          <cell r="B2166" t="str">
            <v>C0690</v>
          </cell>
          <cell r="C2166" t="str">
            <v>CAP PVC SOLD. MARROM D= 20mm (1/2")</v>
          </cell>
          <cell r="D2166" t="str">
            <v>UN</v>
          </cell>
          <cell r="E2166">
            <v>1.26</v>
          </cell>
          <cell r="F2166">
            <v>1.64</v>
          </cell>
        </row>
        <row r="2167">
          <cell r="B2167" t="str">
            <v>C0691</v>
          </cell>
          <cell r="C2167" t="str">
            <v>CAP PVC SOLD. MARROM D= 25mm (3/4")</v>
          </cell>
          <cell r="D2167" t="str">
            <v>UN</v>
          </cell>
          <cell r="E2167">
            <v>1.34</v>
          </cell>
          <cell r="F2167">
            <v>1.74</v>
          </cell>
        </row>
        <row r="2168">
          <cell r="B2168" t="str">
            <v>C0692</v>
          </cell>
          <cell r="C2168" t="str">
            <v>CAP PVC SOLD. MARROM D= 32mm (1")</v>
          </cell>
          <cell r="D2168" t="str">
            <v>UN</v>
          </cell>
          <cell r="E2168">
            <v>1.66</v>
          </cell>
          <cell r="F2168">
            <v>2.16</v>
          </cell>
        </row>
        <row r="2169">
          <cell r="B2169" t="str">
            <v>C0693</v>
          </cell>
          <cell r="C2169" t="str">
            <v>CAP PVC SOLD. MARROM D= 40mm (1 1/4")</v>
          </cell>
          <cell r="D2169" t="str">
            <v>UN</v>
          </cell>
          <cell r="E2169">
            <v>2.94</v>
          </cell>
          <cell r="F2169">
            <v>3.82</v>
          </cell>
        </row>
        <row r="2170">
          <cell r="B2170" t="str">
            <v>C0694</v>
          </cell>
          <cell r="C2170" t="str">
            <v>CAP PVC SOLD. MARROM D= 50mm (1 1/2")</v>
          </cell>
          <cell r="D2170" t="str">
            <v>UN</v>
          </cell>
          <cell r="E2170">
            <v>4.67</v>
          </cell>
          <cell r="F2170">
            <v>6.07</v>
          </cell>
        </row>
        <row r="2171">
          <cell r="B2171" t="str">
            <v>C0695</v>
          </cell>
          <cell r="C2171" t="str">
            <v>CAP PVC SOLD. MARROM D= 60mm (2")</v>
          </cell>
          <cell r="D2171" t="str">
            <v>UN</v>
          </cell>
          <cell r="E2171">
            <v>6.41</v>
          </cell>
          <cell r="F2171">
            <v>8.33</v>
          </cell>
        </row>
        <row r="2172">
          <cell r="B2172" t="str">
            <v>C0696</v>
          </cell>
          <cell r="C2172" t="str">
            <v>CAP PVC SOLD. MARROM D= 75mm (2 1/2")</v>
          </cell>
          <cell r="D2172" t="str">
            <v>UN</v>
          </cell>
          <cell r="E2172">
            <v>10.98</v>
          </cell>
          <cell r="F2172">
            <v>14.27</v>
          </cell>
        </row>
        <row r="2173">
          <cell r="B2173" t="str">
            <v>C0697</v>
          </cell>
          <cell r="C2173" t="str">
            <v>CAP PVC SOLD. MARROM D= 85mm (3")</v>
          </cell>
          <cell r="D2173" t="str">
            <v>UN</v>
          </cell>
          <cell r="E2173">
            <v>22.31</v>
          </cell>
          <cell r="F2173">
            <v>29</v>
          </cell>
        </row>
        <row r="2174">
          <cell r="B2174" t="str">
            <v>C0698</v>
          </cell>
          <cell r="C2174" t="str">
            <v>CAP PVC SOLD. MARROM D=110mm (4")</v>
          </cell>
          <cell r="D2174" t="str">
            <v>UN</v>
          </cell>
          <cell r="E2174">
            <v>40.33</v>
          </cell>
          <cell r="F2174">
            <v>52.43</v>
          </cell>
        </row>
        <row r="2175">
          <cell r="B2175" t="str">
            <v>C0952</v>
          </cell>
          <cell r="C2175" t="str">
            <v>COTOVELO PVC SOLD. MARROM D=20mm (1/2")</v>
          </cell>
          <cell r="D2175" t="str">
            <v>UN</v>
          </cell>
          <cell r="E2175">
            <v>2.74</v>
          </cell>
          <cell r="F2175">
            <v>3.56</v>
          </cell>
        </row>
        <row r="2176">
          <cell r="B2176" t="str">
            <v>C0953</v>
          </cell>
          <cell r="C2176" t="str">
            <v>COTOVELO PVC SOLD. MARROM D=25mm (3/4")</v>
          </cell>
          <cell r="D2176" t="str">
            <v>UN</v>
          </cell>
          <cell r="E2176">
            <v>2.89</v>
          </cell>
          <cell r="F2176">
            <v>3.76</v>
          </cell>
        </row>
        <row r="2177">
          <cell r="B2177" t="str">
            <v>C0954</v>
          </cell>
          <cell r="C2177" t="str">
            <v>COTOVELO PVC SOLD. MARROM D=32mm (1")</v>
          </cell>
          <cell r="D2177" t="str">
            <v>UN</v>
          </cell>
          <cell r="E2177">
            <v>3.55</v>
          </cell>
          <cell r="F2177">
            <v>4.62</v>
          </cell>
        </row>
        <row r="2178">
          <cell r="B2178" t="str">
            <v>C0955</v>
          </cell>
          <cell r="C2178" t="str">
            <v>COTOVELO PVC SOLD. MARROM D=40mm (1 1/4")</v>
          </cell>
          <cell r="D2178" t="str">
            <v>UN</v>
          </cell>
          <cell r="E2178">
            <v>6.35</v>
          </cell>
          <cell r="F2178">
            <v>8.26</v>
          </cell>
        </row>
        <row r="2179">
          <cell r="B2179" t="str">
            <v>C0956</v>
          </cell>
          <cell r="C2179" t="str">
            <v>COTOVELO PVC SOLD. MARROM D=50mm (1 1/2")</v>
          </cell>
          <cell r="D2179" t="str">
            <v>UN</v>
          </cell>
          <cell r="E2179">
            <v>6.91</v>
          </cell>
          <cell r="F2179">
            <v>8.98</v>
          </cell>
        </row>
        <row r="2180">
          <cell r="B2180" t="str">
            <v>C0957</v>
          </cell>
          <cell r="C2180" t="str">
            <v>COTOVELO PVC SOLD. MARROM D=60mm (2")</v>
          </cell>
          <cell r="D2180" t="str">
            <v>UN</v>
          </cell>
          <cell r="E2180">
            <v>16.670000000000002</v>
          </cell>
          <cell r="F2180">
            <v>21.67</v>
          </cell>
        </row>
        <row r="2181">
          <cell r="B2181" t="str">
            <v>C0958</v>
          </cell>
          <cell r="C2181" t="str">
            <v>COTOVELO PVC SOLD. MARROM D=75mm (2 1/2")</v>
          </cell>
          <cell r="D2181" t="str">
            <v>UN</v>
          </cell>
          <cell r="E2181">
            <v>45.21</v>
          </cell>
          <cell r="F2181">
            <v>58.77</v>
          </cell>
        </row>
        <row r="2182">
          <cell r="B2182" t="str">
            <v>C0959</v>
          </cell>
          <cell r="C2182" t="str">
            <v>COTOVELO PVC SOLD. MARROM D=85mm (3")</v>
          </cell>
          <cell r="D2182" t="str">
            <v>UN</v>
          </cell>
          <cell r="E2182">
            <v>50.42</v>
          </cell>
          <cell r="F2182">
            <v>65.55</v>
          </cell>
        </row>
        <row r="2183">
          <cell r="B2183" t="str">
            <v>C0951</v>
          </cell>
          <cell r="C2183" t="str">
            <v>COTOVELO PVC SOLD. MARROM D=110mm (4")</v>
          </cell>
          <cell r="D2183" t="str">
            <v>UN</v>
          </cell>
          <cell r="E2183">
            <v>108.05</v>
          </cell>
          <cell r="F2183">
            <v>140.47</v>
          </cell>
        </row>
        <row r="2184">
          <cell r="B2184" t="str">
            <v>C0973</v>
          </cell>
          <cell r="C2184" t="str">
            <v>CRUZETA PVC BRANCO ROSC. D=1/2" (20mm)</v>
          </cell>
          <cell r="D2184" t="str">
            <v>UN</v>
          </cell>
          <cell r="E2184">
            <v>6.58</v>
          </cell>
          <cell r="F2184">
            <v>8.5500000000000007</v>
          </cell>
        </row>
        <row r="2185">
          <cell r="B2185" t="str">
            <v>C0975</v>
          </cell>
          <cell r="C2185" t="str">
            <v>CRUZETA PVC BRANCO ROSC. D=3/4" (25mm)</v>
          </cell>
          <cell r="D2185" t="str">
            <v>UN</v>
          </cell>
          <cell r="E2185">
            <v>8.7899999999999991</v>
          </cell>
          <cell r="F2185">
            <v>11.43</v>
          </cell>
        </row>
        <row r="2186">
          <cell r="B2186" t="str">
            <v>C0972</v>
          </cell>
          <cell r="C2186" t="str">
            <v>CRUZETA PVC BRANCO ROSC. D=1" (32mm)</v>
          </cell>
          <cell r="D2186" t="str">
            <v>UN</v>
          </cell>
          <cell r="E2186">
            <v>10.130000000000001</v>
          </cell>
          <cell r="F2186">
            <v>13.17</v>
          </cell>
        </row>
        <row r="2187">
          <cell r="B2187" t="str">
            <v>C0971</v>
          </cell>
          <cell r="C2187" t="str">
            <v>CRUZETA PVC BRANCO ROSC. D=1 1/4" (40mm)</v>
          </cell>
          <cell r="D2187" t="str">
            <v>UN</v>
          </cell>
          <cell r="E2187">
            <v>15.14</v>
          </cell>
          <cell r="F2187">
            <v>19.68</v>
          </cell>
        </row>
        <row r="2188">
          <cell r="B2188" t="str">
            <v>C0970</v>
          </cell>
          <cell r="C2188" t="str">
            <v>CRUZETA PVC BRANCO ROSC. D=1 1/2" (50mm)</v>
          </cell>
          <cell r="D2188" t="str">
            <v>UN</v>
          </cell>
          <cell r="E2188">
            <v>18.86</v>
          </cell>
          <cell r="F2188">
            <v>24.52</v>
          </cell>
        </row>
        <row r="2189">
          <cell r="B2189" t="str">
            <v>C0974</v>
          </cell>
          <cell r="C2189" t="str">
            <v>CRUZETA PVC BRANCO ROSC. D=2" (60mm)</v>
          </cell>
          <cell r="D2189" t="str">
            <v>UN</v>
          </cell>
          <cell r="E2189">
            <v>26.28</v>
          </cell>
          <cell r="F2189">
            <v>34.159999999999997</v>
          </cell>
        </row>
        <row r="2190">
          <cell r="B2190" t="str">
            <v>C0976</v>
          </cell>
          <cell r="C2190" t="str">
            <v>CRUZETA PVC SOLD. MARROM D= 20mm (1/2")</v>
          </cell>
          <cell r="D2190" t="str">
            <v>UN</v>
          </cell>
          <cell r="E2190">
            <v>5.95</v>
          </cell>
          <cell r="F2190">
            <v>7.74</v>
          </cell>
        </row>
        <row r="2191">
          <cell r="B2191" t="str">
            <v>C0977</v>
          </cell>
          <cell r="C2191" t="str">
            <v>CRUZETA PVC SOLD. MARROM D= 25mm (3/4")</v>
          </cell>
          <cell r="D2191" t="str">
            <v>UN</v>
          </cell>
          <cell r="E2191">
            <v>7.1</v>
          </cell>
          <cell r="F2191">
            <v>9.23</v>
          </cell>
        </row>
        <row r="2192">
          <cell r="B2192" t="str">
            <v>C0978</v>
          </cell>
          <cell r="C2192" t="str">
            <v>CRUZETA PVC SOLD. MARROM D= 32mm (1")</v>
          </cell>
          <cell r="D2192" t="str">
            <v>UN</v>
          </cell>
          <cell r="E2192">
            <v>7.58</v>
          </cell>
          <cell r="F2192">
            <v>9.85</v>
          </cell>
        </row>
        <row r="2193">
          <cell r="B2193" t="str">
            <v>C0980</v>
          </cell>
          <cell r="C2193" t="str">
            <v>CRUZETA PVC SOLD. MARROM D=40mm (1 1/4")</v>
          </cell>
          <cell r="D2193" t="str">
            <v>UN</v>
          </cell>
          <cell r="E2193">
            <v>10.53</v>
          </cell>
          <cell r="F2193">
            <v>13.69</v>
          </cell>
        </row>
        <row r="2194">
          <cell r="B2194" t="str">
            <v>C0981</v>
          </cell>
          <cell r="C2194" t="str">
            <v>CRUZETA PVC SOLD. MARROM D=50mm (1 1/2")</v>
          </cell>
          <cell r="D2194" t="str">
            <v>UN</v>
          </cell>
          <cell r="E2194">
            <v>15.64</v>
          </cell>
          <cell r="F2194">
            <v>20.329999999999998</v>
          </cell>
        </row>
        <row r="2195">
          <cell r="B2195" t="str">
            <v>C0982</v>
          </cell>
          <cell r="C2195" t="str">
            <v>CRUZETA PVC SOLD. MARROM D=60mm (2")</v>
          </cell>
          <cell r="D2195" t="str">
            <v>UN</v>
          </cell>
          <cell r="E2195">
            <v>17.04</v>
          </cell>
          <cell r="F2195">
            <v>22.15</v>
          </cell>
        </row>
        <row r="2196">
          <cell r="B2196" t="str">
            <v>C0983</v>
          </cell>
          <cell r="C2196" t="str">
            <v>CRUZETA PVC SOLD. MARROM D=75mm (2 1/2")</v>
          </cell>
          <cell r="D2196" t="str">
            <v>UN</v>
          </cell>
          <cell r="E2196">
            <v>25.18</v>
          </cell>
          <cell r="F2196">
            <v>32.729999999999997</v>
          </cell>
        </row>
        <row r="2197">
          <cell r="B2197" t="str">
            <v>C0984</v>
          </cell>
          <cell r="C2197" t="str">
            <v>CRUZETA PVC SOLD. MARROM D=85mm (3")</v>
          </cell>
          <cell r="D2197" t="str">
            <v>UN</v>
          </cell>
          <cell r="E2197">
            <v>34.340000000000003</v>
          </cell>
          <cell r="F2197">
            <v>44.64</v>
          </cell>
        </row>
        <row r="2198">
          <cell r="B2198" t="str">
            <v>C0979</v>
          </cell>
          <cell r="C2198" t="str">
            <v>CRUZETA PVC SOLD. MARROM D=110mm (4")</v>
          </cell>
          <cell r="D2198" t="str">
            <v>UN</v>
          </cell>
          <cell r="E2198">
            <v>65.900000000000006</v>
          </cell>
          <cell r="F2198">
            <v>85.67</v>
          </cell>
        </row>
        <row r="2199">
          <cell r="B2199" t="str">
            <v>C1525</v>
          </cell>
          <cell r="C2199" t="str">
            <v>JOELHO 90 PVC SOLD./ROSCA. D= 20mmX1/2"</v>
          </cell>
          <cell r="D2199" t="str">
            <v>UN</v>
          </cell>
          <cell r="E2199">
            <v>3.6</v>
          </cell>
          <cell r="F2199">
            <v>4.68</v>
          </cell>
        </row>
        <row r="2200">
          <cell r="B2200" t="str">
            <v>C1526</v>
          </cell>
          <cell r="C2200" t="str">
            <v>JOELHO 90 PVC SOLD./ROSCA. D= 25mmX3/4"</v>
          </cell>
          <cell r="D2200" t="str">
            <v>UN</v>
          </cell>
          <cell r="E2200">
            <v>4.3099999999999996</v>
          </cell>
          <cell r="F2200">
            <v>5.6</v>
          </cell>
        </row>
        <row r="2201">
          <cell r="B2201" t="str">
            <v>C1527</v>
          </cell>
          <cell r="C2201" t="str">
            <v>JOELHO 90 PVC SOLD./ROSCA. D= 32mmX1"</v>
          </cell>
          <cell r="D2201" t="str">
            <v>UN</v>
          </cell>
          <cell r="E2201">
            <v>5.36</v>
          </cell>
          <cell r="F2201">
            <v>6.97</v>
          </cell>
        </row>
        <row r="2202">
          <cell r="B2202" t="str">
            <v>C1532</v>
          </cell>
          <cell r="C2202" t="str">
            <v>JOELHO C/VISITA. PVC P/ESG. D=75X50mm - JUNTA C/ANÉIS</v>
          </cell>
          <cell r="D2202" t="str">
            <v>UN</v>
          </cell>
          <cell r="E2202">
            <v>52.6</v>
          </cell>
          <cell r="F2202">
            <v>68.38</v>
          </cell>
        </row>
        <row r="2203">
          <cell r="B2203" t="str">
            <v>C1528</v>
          </cell>
          <cell r="C2203" t="str">
            <v>JOELHO C/VISITA PVC P/ESG. D=100X50mm - JUNTA C/ANÉIS</v>
          </cell>
          <cell r="D2203" t="str">
            <v>UN</v>
          </cell>
          <cell r="E2203">
            <v>67.98</v>
          </cell>
          <cell r="F2203">
            <v>88.37</v>
          </cell>
        </row>
        <row r="2204">
          <cell r="B2204" t="str">
            <v>C1530</v>
          </cell>
          <cell r="C2204" t="str">
            <v>JOELHO C/VISITA PVC P/ESG. D=100X75mm - JUNTA C/ANÉIS</v>
          </cell>
          <cell r="D2204" t="str">
            <v>UN</v>
          </cell>
          <cell r="E2204">
            <v>76.069999999999993</v>
          </cell>
          <cell r="F2204">
            <v>98.89</v>
          </cell>
        </row>
        <row r="2205">
          <cell r="B2205" t="str">
            <v>C1533</v>
          </cell>
          <cell r="C2205" t="str">
            <v>JOELHO C/VISITA. PVC P/ESG. D=75X50mm - JUNTA SOLD.</v>
          </cell>
          <cell r="D2205" t="str">
            <v>UN</v>
          </cell>
          <cell r="E2205">
            <v>14.57</v>
          </cell>
          <cell r="F2205">
            <v>18.940000000000001</v>
          </cell>
        </row>
        <row r="2206">
          <cell r="B2206" t="str">
            <v>C1529</v>
          </cell>
          <cell r="C2206" t="str">
            <v>JOELHO C/VISITA PVC P/ESG. D=100X50mm - JUNTA SOLD.</v>
          </cell>
          <cell r="D2206" t="str">
            <v>UN</v>
          </cell>
          <cell r="E2206">
            <v>18.07</v>
          </cell>
          <cell r="F2206">
            <v>23.49</v>
          </cell>
        </row>
        <row r="2207">
          <cell r="B2207" t="str">
            <v>C1531</v>
          </cell>
          <cell r="C2207" t="str">
            <v>JOELHO C/VISITA PVC P/ESG. D=100X75mm - JUNTA SOLD.</v>
          </cell>
          <cell r="D2207" t="str">
            <v>UN</v>
          </cell>
          <cell r="E2207">
            <v>22.45</v>
          </cell>
          <cell r="F2207">
            <v>29.19</v>
          </cell>
        </row>
        <row r="2208">
          <cell r="B2208" t="str">
            <v>C1543</v>
          </cell>
          <cell r="C2208" t="str">
            <v>JOELHO OU CURVA PVC ROSC. D=1/2"(20mm)</v>
          </cell>
          <cell r="D2208" t="str">
            <v>UN</v>
          </cell>
          <cell r="E2208">
            <v>3.8</v>
          </cell>
          <cell r="F2208">
            <v>4.9400000000000004</v>
          </cell>
        </row>
        <row r="2209">
          <cell r="B2209" t="str">
            <v>C1547</v>
          </cell>
          <cell r="C2209" t="str">
            <v>JOELHO OU CURVA PVC ROSC. D=3/4" (25mm)</v>
          </cell>
          <cell r="D2209" t="str">
            <v>UN</v>
          </cell>
          <cell r="E2209">
            <v>4.21</v>
          </cell>
          <cell r="F2209">
            <v>5.47</v>
          </cell>
        </row>
        <row r="2210">
          <cell r="B2210" t="str">
            <v>C1542</v>
          </cell>
          <cell r="C2210" t="str">
            <v>JOELHO OU CURVA PVC ROSC. D=1" (32mm)</v>
          </cell>
          <cell r="D2210" t="str">
            <v>UN</v>
          </cell>
          <cell r="E2210">
            <v>5.07</v>
          </cell>
          <cell r="F2210">
            <v>6.59</v>
          </cell>
        </row>
        <row r="2211">
          <cell r="B2211" t="str">
            <v>C1541</v>
          </cell>
          <cell r="C2211" t="str">
            <v>JOELHO OU CURVA PVC ROSC. D=1 1/4" (40mm)</v>
          </cell>
          <cell r="D2211" t="str">
            <v>UN</v>
          </cell>
          <cell r="E2211">
            <v>10.199999999999999</v>
          </cell>
          <cell r="F2211">
            <v>13.26</v>
          </cell>
        </row>
        <row r="2212">
          <cell r="B2212" t="str">
            <v>C1540</v>
          </cell>
          <cell r="C2212" t="str">
            <v>JOELHO OU CURVA PVC ROSC. D=1 1/2" (50mm)</v>
          </cell>
          <cell r="D2212" t="str">
            <v>UN</v>
          </cell>
          <cell r="E2212">
            <v>10.77</v>
          </cell>
          <cell r="F2212">
            <v>14</v>
          </cell>
        </row>
        <row r="2213">
          <cell r="B2213" t="str">
            <v>C1545</v>
          </cell>
          <cell r="C2213" t="str">
            <v>JOELHO OU CURVA PVC ROSC. D=2" (60mm)</v>
          </cell>
          <cell r="D2213" t="str">
            <v>UN</v>
          </cell>
          <cell r="E2213">
            <v>16.670000000000002</v>
          </cell>
          <cell r="F2213">
            <v>21.67</v>
          </cell>
        </row>
        <row r="2214">
          <cell r="B2214" t="str">
            <v>C1544</v>
          </cell>
          <cell r="C2214" t="str">
            <v>JOELHO OU CURVA PVC ROSC. D=2 1/2" (75mm)</v>
          </cell>
          <cell r="D2214" t="str">
            <v>UN</v>
          </cell>
          <cell r="E2214">
            <v>27.35</v>
          </cell>
          <cell r="F2214">
            <v>35.56</v>
          </cell>
        </row>
        <row r="2215">
          <cell r="B2215" t="str">
            <v>C1546</v>
          </cell>
          <cell r="C2215" t="str">
            <v>JOELHO OU CURVA PVC ROSC. D=3" (85mm)</v>
          </cell>
          <cell r="D2215" t="str">
            <v>UN</v>
          </cell>
          <cell r="E2215">
            <v>34.479999999999997</v>
          </cell>
          <cell r="F2215">
            <v>44.82</v>
          </cell>
        </row>
        <row r="2216">
          <cell r="B2216" t="str">
            <v>C1548</v>
          </cell>
          <cell r="C2216" t="str">
            <v>JOELHO OU CURVA PVC ROSC. D=4" (110mm)</v>
          </cell>
          <cell r="D2216" t="str">
            <v>UN</v>
          </cell>
          <cell r="E2216">
            <v>73.81</v>
          </cell>
          <cell r="F2216">
            <v>95.95</v>
          </cell>
        </row>
        <row r="2217">
          <cell r="B2217" t="str">
            <v>C1551</v>
          </cell>
          <cell r="C2217" t="str">
            <v>JOELHO PVC BRANCO P/ESGOTO D=40mm (1 1/2")</v>
          </cell>
          <cell r="D2217" t="str">
            <v>UN</v>
          </cell>
          <cell r="E2217">
            <v>5.01</v>
          </cell>
          <cell r="F2217">
            <v>6.51</v>
          </cell>
        </row>
        <row r="2218">
          <cell r="B2218" t="str">
            <v>C1552</v>
          </cell>
          <cell r="C2218" t="str">
            <v>JOELHO PVC BRANCO P/ESGOTO D=50mm (2")</v>
          </cell>
          <cell r="D2218" t="str">
            <v>UN</v>
          </cell>
          <cell r="E2218">
            <v>5.69</v>
          </cell>
          <cell r="F2218">
            <v>7.4</v>
          </cell>
        </row>
        <row r="2219">
          <cell r="B2219" t="str">
            <v>C1554</v>
          </cell>
          <cell r="C2219" t="str">
            <v>JOELHO PVC BRANCO P/ESGOTO D=75mm (3")</v>
          </cell>
          <cell r="D2219" t="str">
            <v>UN</v>
          </cell>
          <cell r="E2219">
            <v>9.6199999999999992</v>
          </cell>
          <cell r="F2219">
            <v>12.51</v>
          </cell>
        </row>
        <row r="2220">
          <cell r="B2220" t="str">
            <v>C1549</v>
          </cell>
          <cell r="C2220" t="str">
            <v>JOELHO PVC BRANCO P/ESGOTO D=100mm (4")</v>
          </cell>
          <cell r="D2220" t="str">
            <v>UN</v>
          </cell>
          <cell r="E2220">
            <v>13.03</v>
          </cell>
          <cell r="F2220">
            <v>16.940000000000001</v>
          </cell>
        </row>
        <row r="2221">
          <cell r="B2221" t="str">
            <v>C1553</v>
          </cell>
          <cell r="C2221" t="str">
            <v>JOELHO PVC BRANCO P/ESGOTO D=50mm (2") - JUNTA C/ANÉIS</v>
          </cell>
          <cell r="D2221" t="str">
            <v>UN</v>
          </cell>
          <cell r="E2221">
            <v>9.85</v>
          </cell>
          <cell r="F2221">
            <v>12.81</v>
          </cell>
        </row>
        <row r="2222">
          <cell r="B2222" t="str">
            <v>C1555</v>
          </cell>
          <cell r="C2222" t="str">
            <v>JOELHO PVC BRANCO P/ESGOTO D=75mm (3") - JUNTA C/ANÉIS</v>
          </cell>
          <cell r="D2222" t="str">
            <v>UN</v>
          </cell>
          <cell r="E2222">
            <v>15.06</v>
          </cell>
          <cell r="F2222">
            <v>19.579999999999998</v>
          </cell>
        </row>
        <row r="2223">
          <cell r="B2223" t="str">
            <v>C1550</v>
          </cell>
          <cell r="C2223" t="str">
            <v>JOELHO PVC BRANCO P/ESGOTO D=100mm (4") - JUNTA C/ANÉIS</v>
          </cell>
          <cell r="D2223" t="str">
            <v>UN</v>
          </cell>
          <cell r="E2223">
            <v>21.34</v>
          </cell>
          <cell r="F2223">
            <v>27.74</v>
          </cell>
        </row>
        <row r="2224">
          <cell r="B2224" t="str">
            <v>C1556</v>
          </cell>
          <cell r="C2224" t="str">
            <v>JOELHO PVC CINZA P/ESGOTO D=150mm (6") - JUNTA C/ANÉIS</v>
          </cell>
          <cell r="D2224" t="str">
            <v>UN</v>
          </cell>
          <cell r="E2224">
            <v>116.25</v>
          </cell>
          <cell r="F2224">
            <v>151.13</v>
          </cell>
        </row>
        <row r="2225">
          <cell r="B2225" t="str">
            <v>C1557</v>
          </cell>
          <cell r="C2225" t="str">
            <v>JOELHO PVC CINZA. P/ESGOTO D=150mm (6") - JUNTA SOLD</v>
          </cell>
          <cell r="D2225" t="str">
            <v>UN</v>
          </cell>
          <cell r="E2225">
            <v>66.290000000000006</v>
          </cell>
          <cell r="F2225">
            <v>86.18</v>
          </cell>
        </row>
        <row r="2226">
          <cell r="B2226" t="str">
            <v>C1558</v>
          </cell>
          <cell r="C2226" t="str">
            <v>JOELHO PVC SOLD. AZUL D=20mmX1/2"</v>
          </cell>
          <cell r="D2226" t="str">
            <v>UN</v>
          </cell>
          <cell r="E2226">
            <v>5.41</v>
          </cell>
          <cell r="F2226">
            <v>7.03</v>
          </cell>
        </row>
        <row r="2227">
          <cell r="B2227" t="str">
            <v>C1559</v>
          </cell>
          <cell r="C2227" t="str">
            <v>JOELHO PVC SOLD. AZUL D=25mmX3/4"</v>
          </cell>
          <cell r="D2227" t="str">
            <v>UN</v>
          </cell>
          <cell r="E2227">
            <v>6.1</v>
          </cell>
          <cell r="F2227">
            <v>7.93</v>
          </cell>
        </row>
        <row r="2228">
          <cell r="B2228" t="str">
            <v>C1560</v>
          </cell>
          <cell r="C2228" t="str">
            <v>JOELHO REDUÇÃO PVC SOLD./ROSCA. D=25mmX1/2"</v>
          </cell>
          <cell r="D2228" t="str">
            <v>UN</v>
          </cell>
          <cell r="E2228">
            <v>3.71</v>
          </cell>
          <cell r="F2228">
            <v>4.82</v>
          </cell>
        </row>
        <row r="2229">
          <cell r="B2229" t="str">
            <v>C1561</v>
          </cell>
          <cell r="C2229" t="str">
            <v>JOELHO REDUÇÃO PVC SOLD./ROSCA. D=32mmX3/4"</v>
          </cell>
          <cell r="D2229" t="str">
            <v>UN</v>
          </cell>
          <cell r="E2229">
            <v>7.61</v>
          </cell>
          <cell r="F2229">
            <v>9.89</v>
          </cell>
        </row>
        <row r="2230">
          <cell r="B2230" t="str">
            <v>C1568</v>
          </cell>
          <cell r="C2230" t="str">
            <v>JOELHO REDUÇÃO PVC ROSC. D=3/4"X1/2" (25X20mm)</v>
          </cell>
          <cell r="D2230" t="str">
            <v>UN</v>
          </cell>
          <cell r="E2230">
            <v>4.49</v>
          </cell>
          <cell r="F2230">
            <v>5.84</v>
          </cell>
        </row>
        <row r="2231">
          <cell r="B2231" t="str">
            <v>C1567</v>
          </cell>
          <cell r="C2231" t="str">
            <v>JOELHO REDUÇÃO PVC ROSC. D=1"X3/4" (32X25mm)</v>
          </cell>
          <cell r="D2231" t="str">
            <v>UN</v>
          </cell>
          <cell r="E2231">
            <v>5.36</v>
          </cell>
          <cell r="F2231">
            <v>6.97</v>
          </cell>
        </row>
        <row r="2232">
          <cell r="B2232" t="str">
            <v>C1562</v>
          </cell>
          <cell r="C2232" t="str">
            <v>JOELHO REDUÇÃO PVC SOLD. AZUL D=25mmX1/2"</v>
          </cell>
          <cell r="D2232" t="str">
            <v>UN</v>
          </cell>
          <cell r="E2232">
            <v>5.62</v>
          </cell>
          <cell r="F2232">
            <v>7.31</v>
          </cell>
        </row>
        <row r="2233">
          <cell r="B2233" t="str">
            <v>C1563</v>
          </cell>
          <cell r="C2233" t="str">
            <v>JOELHO REDUÇÃO PVC SOLD. AZUL D=32mmX3/4"</v>
          </cell>
          <cell r="D2233" t="str">
            <v>UN</v>
          </cell>
          <cell r="E2233">
            <v>9.2200000000000006</v>
          </cell>
          <cell r="F2233">
            <v>11.99</v>
          </cell>
        </row>
        <row r="2234">
          <cell r="B2234" t="str">
            <v>C1564</v>
          </cell>
          <cell r="C2234" t="str">
            <v>JOELHO REDUÇÃO PVC SOLD.MARROM D=25X20mm (3/4"X1/2")</v>
          </cell>
          <cell r="D2234" t="str">
            <v>UN</v>
          </cell>
          <cell r="E2234">
            <v>3.74</v>
          </cell>
          <cell r="F2234">
            <v>4.8600000000000003</v>
          </cell>
        </row>
        <row r="2235">
          <cell r="B2235" t="str">
            <v>C1565</v>
          </cell>
          <cell r="C2235" t="str">
            <v>JOELHO REDUÇÃO PVC SOLD.MARROM D=32X25mm (1"X3/4")</v>
          </cell>
          <cell r="D2235" t="str">
            <v>UN</v>
          </cell>
          <cell r="E2235">
            <v>4.28</v>
          </cell>
          <cell r="F2235">
            <v>5.56</v>
          </cell>
        </row>
        <row r="2236">
          <cell r="B2236" t="str">
            <v>C1566</v>
          </cell>
          <cell r="C2236" t="str">
            <v>JOELHO REDUÇÃO PVC SOLD.MARROM D=40X32mm (1 1/4"X1")</v>
          </cell>
          <cell r="D2236" t="str">
            <v>UN</v>
          </cell>
          <cell r="E2236">
            <v>5.84</v>
          </cell>
          <cell r="F2236">
            <v>7.59</v>
          </cell>
        </row>
        <row r="2237">
          <cell r="B2237" t="str">
            <v>C4388</v>
          </cell>
          <cell r="C2237" t="str">
            <v>JOELHO 45 PVC BRANCO PARA ESGOTO D=40mm (1 1/4")</v>
          </cell>
          <cell r="D2237" t="str">
            <v>UN</v>
          </cell>
          <cell r="E2237">
            <v>6.1</v>
          </cell>
          <cell r="F2237">
            <v>7.93</v>
          </cell>
        </row>
        <row r="2238">
          <cell r="B2238" t="str">
            <v>C4389</v>
          </cell>
          <cell r="C2238" t="str">
            <v>JOELHO 45 PVC BRANCO PARA ESGOTO D=75mm (3")</v>
          </cell>
          <cell r="D2238" t="str">
            <v>UN</v>
          </cell>
          <cell r="E2238">
            <v>8.7200000000000006</v>
          </cell>
          <cell r="F2238">
            <v>11.34</v>
          </cell>
        </row>
        <row r="2239">
          <cell r="B2239" t="str">
            <v>C4390</v>
          </cell>
          <cell r="C2239" t="str">
            <v>JOELHO 45 PVC BRANCO PARA ESGOTO D=100mm (4")</v>
          </cell>
          <cell r="D2239" t="str">
            <v>UN</v>
          </cell>
          <cell r="E2239">
            <v>10.79</v>
          </cell>
          <cell r="F2239">
            <v>14.03</v>
          </cell>
        </row>
        <row r="2240">
          <cell r="B2240" t="str">
            <v>C4391</v>
          </cell>
          <cell r="C2240" t="str">
            <v>JOELHO 45 PVC SOLDÁVEL D=25mm (3/4")</v>
          </cell>
          <cell r="D2240" t="str">
            <v>UN</v>
          </cell>
          <cell r="E2240">
            <v>2.38</v>
          </cell>
          <cell r="F2240">
            <v>3.09</v>
          </cell>
        </row>
        <row r="2241">
          <cell r="B2241" t="str">
            <v>C4392</v>
          </cell>
          <cell r="C2241" t="str">
            <v>JOELHO 45 PVC SOLDÁVEL D=32mm (1")</v>
          </cell>
          <cell r="D2241" t="str">
            <v>UN</v>
          </cell>
          <cell r="E2241">
            <v>3.26</v>
          </cell>
          <cell r="F2241">
            <v>4.24</v>
          </cell>
        </row>
        <row r="2242">
          <cell r="B2242" t="str">
            <v>C4393</v>
          </cell>
          <cell r="C2242" t="str">
            <v>JOELHO 45 PVC SOLDÁVEL D=40mm (1 1/4")</v>
          </cell>
          <cell r="D2242" t="str">
            <v>UN</v>
          </cell>
          <cell r="E2242">
            <v>4.5599999999999996</v>
          </cell>
          <cell r="F2242">
            <v>5.93</v>
          </cell>
        </row>
        <row r="2243">
          <cell r="B2243" t="str">
            <v>C3994</v>
          </cell>
          <cell r="C2243" t="str">
            <v>JUNÇÃO PVC BRANCO 50 x 50 mm (2" x 2")</v>
          </cell>
          <cell r="D2243" t="str">
            <v>UN</v>
          </cell>
          <cell r="E2243">
            <v>10.7</v>
          </cell>
          <cell r="F2243">
            <v>13.91</v>
          </cell>
        </row>
        <row r="2244">
          <cell r="B2244" t="str">
            <v>C1575</v>
          </cell>
          <cell r="C2244" t="str">
            <v>JUNÇÃO SIMPLES C/INSPEÇÃO PVC P/ESGOTO D=75mm (3")-C/ANÉIS</v>
          </cell>
          <cell r="D2244" t="str">
            <v>UN</v>
          </cell>
          <cell r="E2244">
            <v>14.79</v>
          </cell>
          <cell r="F2244">
            <v>19.23</v>
          </cell>
        </row>
        <row r="2245">
          <cell r="B2245" t="str">
            <v>C1574</v>
          </cell>
          <cell r="C2245" t="str">
            <v>JUNÇÃO SIMPLES C/INSPEÇÃO PVC P/ESGOTO D=100mm (4")-C/ANÉIS</v>
          </cell>
          <cell r="D2245" t="str">
            <v>UN</v>
          </cell>
          <cell r="E2245">
            <v>16.64</v>
          </cell>
          <cell r="F2245">
            <v>21.63</v>
          </cell>
        </row>
        <row r="2246">
          <cell r="B2246" t="str">
            <v>C1579</v>
          </cell>
          <cell r="C2246" t="str">
            <v>JUNÇÃO SIMPLES DE REDUÇÃO PVC P/ESGOTO 75X50mm (3"X2")</v>
          </cell>
          <cell r="D2246" t="str">
            <v>UN</v>
          </cell>
          <cell r="E2246">
            <v>12.93</v>
          </cell>
          <cell r="F2246">
            <v>16.809999999999999</v>
          </cell>
        </row>
        <row r="2247">
          <cell r="B2247" t="str">
            <v>C1580</v>
          </cell>
          <cell r="C2247" t="str">
            <v>JUNÇÃO SIMPLES DE REDUÇÃO PVC P/ESGOTO 75X50mm (3"X2")-C/ANÉIS</v>
          </cell>
          <cell r="D2247" t="str">
            <v>UN</v>
          </cell>
          <cell r="E2247">
            <v>13.98</v>
          </cell>
          <cell r="F2247">
            <v>18.170000000000002</v>
          </cell>
        </row>
        <row r="2248">
          <cell r="B2248" t="str">
            <v>C1576</v>
          </cell>
          <cell r="C2248" t="str">
            <v>JUNÇÃO SIMPLES DE REDUÇÃO PVC P/ESGOTO 100X50mm (4"X2")-C/ANÉIS</v>
          </cell>
          <cell r="D2248" t="str">
            <v>UN</v>
          </cell>
          <cell r="E2248">
            <v>16.649999999999999</v>
          </cell>
          <cell r="F2248">
            <v>21.65</v>
          </cell>
        </row>
        <row r="2249">
          <cell r="B2249" t="str">
            <v>C1577</v>
          </cell>
          <cell r="C2249" t="str">
            <v>JUNÇÃO SIMPLES DE REDUÇÃO PVC P/ESGOTO 100X75mm (4"X3")-C/ANÉIS</v>
          </cell>
          <cell r="D2249" t="str">
            <v>UN</v>
          </cell>
          <cell r="E2249">
            <v>20.36</v>
          </cell>
          <cell r="F2249">
            <v>26.47</v>
          </cell>
        </row>
        <row r="2250">
          <cell r="B2250" t="str">
            <v>C1578</v>
          </cell>
          <cell r="C2250" t="str">
            <v>JUNÇÃO SIMPLES DE REDUÇÃO PVC P/ESGOTO 150X100mm (6"X4")-C/ANÉIS</v>
          </cell>
          <cell r="D2250" t="str">
            <v>UN</v>
          </cell>
          <cell r="E2250">
            <v>49.04</v>
          </cell>
          <cell r="F2250">
            <v>63.75</v>
          </cell>
        </row>
        <row r="2251">
          <cell r="B2251" t="str">
            <v>C1582</v>
          </cell>
          <cell r="C2251" t="str">
            <v>JUNÇÃO SIMPLES DE REDUÇÃO PVC P/ESGOTO 100X50mm(4"X2")</v>
          </cell>
          <cell r="D2251" t="str">
            <v>UN</v>
          </cell>
          <cell r="E2251">
            <v>15.53</v>
          </cell>
          <cell r="F2251">
            <v>20.190000000000001</v>
          </cell>
        </row>
        <row r="2252">
          <cell r="B2252" t="str">
            <v>C1583</v>
          </cell>
          <cell r="C2252" t="str">
            <v>JUNÇÃO SIMPLES DE REDUÇÃO PVC P/ESGOTO 100X75mm(4"X3")</v>
          </cell>
          <cell r="D2252" t="str">
            <v>UN</v>
          </cell>
          <cell r="E2252">
            <v>19.579999999999998</v>
          </cell>
          <cell r="F2252">
            <v>25.45</v>
          </cell>
        </row>
        <row r="2253">
          <cell r="B2253" t="str">
            <v>C1581</v>
          </cell>
          <cell r="C2253" t="str">
            <v>JUNÇÃO SIMPLES DE REDUÇÃO PVC P/ESGOTO 150X100mm(6"X4")</v>
          </cell>
          <cell r="D2253" t="str">
            <v>UN</v>
          </cell>
          <cell r="E2253">
            <v>41.48</v>
          </cell>
          <cell r="F2253">
            <v>53.92</v>
          </cell>
        </row>
        <row r="2254">
          <cell r="B2254" t="str">
            <v>C1585</v>
          </cell>
          <cell r="C2254" t="str">
            <v>JUNÇÃO SIMPLES C/INSPEÇÃO PVC P/ESGOTO D=75mm (3")</v>
          </cell>
          <cell r="D2254" t="str">
            <v>UN</v>
          </cell>
          <cell r="E2254">
            <v>14.31</v>
          </cell>
          <cell r="F2254">
            <v>18.600000000000001</v>
          </cell>
        </row>
        <row r="2255">
          <cell r="B2255" t="str">
            <v>C1584</v>
          </cell>
          <cell r="C2255" t="str">
            <v>JUNÇÃO SIMPLES C/INSPEÇÃO PVC P/ESGOTO D=100mm (4")</v>
          </cell>
          <cell r="D2255" t="str">
            <v>UN</v>
          </cell>
          <cell r="E2255">
            <v>16.09</v>
          </cell>
          <cell r="F2255">
            <v>20.92</v>
          </cell>
        </row>
        <row r="2256">
          <cell r="B2256" t="str">
            <v>C1572</v>
          </cell>
          <cell r="C2256" t="str">
            <v>JUNÇÃO DUPLA PVC BRANCO D=75mm (3") - JUNTA C/ANÉIS</v>
          </cell>
          <cell r="D2256" t="str">
            <v>UN</v>
          </cell>
          <cell r="E2256">
            <v>18.059999999999999</v>
          </cell>
          <cell r="F2256">
            <v>23.48</v>
          </cell>
        </row>
        <row r="2257">
          <cell r="B2257" t="str">
            <v>C1570</v>
          </cell>
          <cell r="C2257" t="str">
            <v>JUNÇÃO DUPLA PVC BRANCO D=100mm (4") - JUNTA C/ANÉIS</v>
          </cell>
          <cell r="D2257" t="str">
            <v>UN</v>
          </cell>
          <cell r="E2257">
            <v>29.71</v>
          </cell>
          <cell r="F2257">
            <v>38.619999999999997</v>
          </cell>
        </row>
        <row r="2258">
          <cell r="B2258" t="str">
            <v>C1573</v>
          </cell>
          <cell r="C2258" t="str">
            <v>JUNÇÃO DUPLA PVC BRANCO D=75mm(3") - JUNTA SOLD.</v>
          </cell>
          <cell r="D2258" t="str">
            <v>UN</v>
          </cell>
          <cell r="E2258">
            <v>17.11</v>
          </cell>
          <cell r="F2258">
            <v>22.24</v>
          </cell>
        </row>
        <row r="2259">
          <cell r="B2259" t="str">
            <v>C1571</v>
          </cell>
          <cell r="C2259" t="str">
            <v>JUNÇÃO DUPLA PVC BRANCO D=100mm (4") - JUNTA SOLD.</v>
          </cell>
          <cell r="D2259" t="str">
            <v>UN</v>
          </cell>
          <cell r="E2259">
            <v>28.62</v>
          </cell>
          <cell r="F2259">
            <v>37.21</v>
          </cell>
        </row>
        <row r="2260">
          <cell r="B2260" t="str">
            <v>C1720</v>
          </cell>
          <cell r="C2260" t="str">
            <v>LUVA PVC BRANCO ROSC. D=1/2" (20mm)</v>
          </cell>
          <cell r="D2260" t="str">
            <v>UN</v>
          </cell>
          <cell r="E2260">
            <v>2.06</v>
          </cell>
          <cell r="F2260">
            <v>2.68</v>
          </cell>
        </row>
        <row r="2261">
          <cell r="B2261" t="str">
            <v>C1724</v>
          </cell>
          <cell r="C2261" t="str">
            <v>LUVA PVC BRANCO ROSC. D=3/4" (25mm)</v>
          </cell>
          <cell r="D2261" t="str">
            <v>UN</v>
          </cell>
          <cell r="E2261">
            <v>2.37</v>
          </cell>
          <cell r="F2261">
            <v>3.08</v>
          </cell>
        </row>
        <row r="2262">
          <cell r="B2262" t="str">
            <v>C1719</v>
          </cell>
          <cell r="C2262" t="str">
            <v>LUVA PVC BRANCO ROSC. D=1" (32mm)</v>
          </cell>
          <cell r="D2262" t="str">
            <v>UN</v>
          </cell>
          <cell r="E2262">
            <v>3.05</v>
          </cell>
          <cell r="F2262">
            <v>3.97</v>
          </cell>
        </row>
        <row r="2263">
          <cell r="B2263" t="str">
            <v>C1718</v>
          </cell>
          <cell r="C2263" t="str">
            <v>LUVA PVC BRANCO ROSC. D=1 1/4" (40mm)</v>
          </cell>
          <cell r="D2263" t="str">
            <v>UN</v>
          </cell>
          <cell r="E2263">
            <v>5.18</v>
          </cell>
          <cell r="F2263">
            <v>6.73</v>
          </cell>
        </row>
        <row r="2264">
          <cell r="B2264" t="str">
            <v>C1717</v>
          </cell>
          <cell r="C2264" t="str">
            <v>LUVA PVC BRANCO ROSC. D=1 1/2" (50mm)</v>
          </cell>
          <cell r="D2264" t="str">
            <v>UN</v>
          </cell>
          <cell r="E2264">
            <v>5.4</v>
          </cell>
          <cell r="F2264">
            <v>7.02</v>
          </cell>
        </row>
        <row r="2265">
          <cell r="B2265" t="str">
            <v>C1722</v>
          </cell>
          <cell r="C2265" t="str">
            <v>LUVA PVC BRANCO ROSC. D=2" (60mm)</v>
          </cell>
          <cell r="D2265" t="str">
            <v>UN</v>
          </cell>
          <cell r="E2265">
            <v>8.76</v>
          </cell>
          <cell r="F2265">
            <v>11.39</v>
          </cell>
        </row>
        <row r="2266">
          <cell r="B2266" t="str">
            <v>C1721</v>
          </cell>
          <cell r="C2266" t="str">
            <v>LUVA PVC BRANCO ROSC. D=2 1/2" (75mm)</v>
          </cell>
          <cell r="D2266" t="str">
            <v>UN</v>
          </cell>
          <cell r="E2266">
            <v>12.68</v>
          </cell>
          <cell r="F2266">
            <v>16.48</v>
          </cell>
        </row>
        <row r="2267">
          <cell r="B2267" t="str">
            <v>C1723</v>
          </cell>
          <cell r="C2267" t="str">
            <v>LUVA PVC BRANCO ROSC. D=3" (85mm)</v>
          </cell>
          <cell r="D2267" t="str">
            <v>UN</v>
          </cell>
          <cell r="E2267">
            <v>16.760000000000002</v>
          </cell>
          <cell r="F2267">
            <v>21.79</v>
          </cell>
        </row>
        <row r="2268">
          <cell r="B2268" t="str">
            <v>C1725</v>
          </cell>
          <cell r="C2268" t="str">
            <v>LUVA PVC BRANCO ROSC. D=4" (110mm)</v>
          </cell>
          <cell r="D2268" t="str">
            <v>UN</v>
          </cell>
          <cell r="E2268">
            <v>21.35</v>
          </cell>
          <cell r="F2268">
            <v>27.76</v>
          </cell>
        </row>
        <row r="2269">
          <cell r="B2269" t="str">
            <v>C1726</v>
          </cell>
          <cell r="C2269" t="str">
            <v>LUVA PVC SOLD. AZUL C/ROSCA MET. D=20mmX1/2"</v>
          </cell>
          <cell r="D2269" t="str">
            <v>UN</v>
          </cell>
          <cell r="E2269">
            <v>3.83</v>
          </cell>
          <cell r="F2269">
            <v>4.9800000000000004</v>
          </cell>
        </row>
        <row r="2270">
          <cell r="B2270" t="str">
            <v>C1727</v>
          </cell>
          <cell r="C2270" t="str">
            <v>LUVA PVC SOLD. AZUL C/ROSCA MET. D=25mmX3/4"</v>
          </cell>
          <cell r="D2270" t="str">
            <v>UN</v>
          </cell>
          <cell r="E2270">
            <v>4.7300000000000004</v>
          </cell>
          <cell r="F2270">
            <v>6.15</v>
          </cell>
        </row>
        <row r="2271">
          <cell r="B2271" t="str">
            <v>C1728</v>
          </cell>
          <cell r="C2271" t="str">
            <v>LUVA PVC SOLD. MARROM D= 20mm (1/2")</v>
          </cell>
          <cell r="D2271" t="str">
            <v>UN</v>
          </cell>
          <cell r="E2271">
            <v>1.7</v>
          </cell>
          <cell r="F2271">
            <v>2.21</v>
          </cell>
        </row>
        <row r="2272">
          <cell r="B2272" t="str">
            <v>C1729</v>
          </cell>
          <cell r="C2272" t="str">
            <v>LUVA PVC SOLD. MARROM D= 25mm (3/4")</v>
          </cell>
          <cell r="D2272" t="str">
            <v>UN</v>
          </cell>
          <cell r="E2272">
            <v>1.84</v>
          </cell>
          <cell r="F2272">
            <v>2.39</v>
          </cell>
        </row>
        <row r="2273">
          <cell r="B2273" t="str">
            <v>C1730</v>
          </cell>
          <cell r="C2273" t="str">
            <v>LUVA PVC SOLD. MARROM D= 32mm (1")</v>
          </cell>
          <cell r="D2273" t="str">
            <v>UN</v>
          </cell>
          <cell r="E2273">
            <v>2.38</v>
          </cell>
          <cell r="F2273">
            <v>3.09</v>
          </cell>
        </row>
        <row r="2274">
          <cell r="B2274" t="str">
            <v>C1731</v>
          </cell>
          <cell r="C2274" t="str">
            <v>LUVA PVC SOLD. MARROM D= 40mm (1 1/4")</v>
          </cell>
          <cell r="D2274" t="str">
            <v>UN</v>
          </cell>
          <cell r="E2274">
            <v>4.1500000000000004</v>
          </cell>
          <cell r="F2274">
            <v>5.4</v>
          </cell>
        </row>
        <row r="2275">
          <cell r="B2275" t="str">
            <v>C1732</v>
          </cell>
          <cell r="C2275" t="str">
            <v>LUVA PVC SOLD. MARROM D= 50mm (1 1/2")</v>
          </cell>
          <cell r="D2275" t="str">
            <v>UN</v>
          </cell>
          <cell r="E2275">
            <v>4.7699999999999996</v>
          </cell>
          <cell r="F2275">
            <v>6.2</v>
          </cell>
        </row>
        <row r="2276">
          <cell r="B2276" t="str">
            <v>C1733</v>
          </cell>
          <cell r="C2276" t="str">
            <v>LUVA PVC SOLD. MARROM D= 60mm (2")</v>
          </cell>
          <cell r="D2276" t="str">
            <v>UN</v>
          </cell>
          <cell r="E2276">
            <v>10</v>
          </cell>
          <cell r="F2276">
            <v>13</v>
          </cell>
        </row>
        <row r="2277">
          <cell r="B2277" t="str">
            <v>C1734</v>
          </cell>
          <cell r="C2277" t="str">
            <v>LUVA PVC SOLD. MARROM D= 75mm (2 1/2")</v>
          </cell>
          <cell r="D2277" t="str">
            <v>UN</v>
          </cell>
          <cell r="E2277">
            <v>13.07</v>
          </cell>
          <cell r="F2277">
            <v>16.989999999999998</v>
          </cell>
        </row>
        <row r="2278">
          <cell r="B2278" t="str">
            <v>C1735</v>
          </cell>
          <cell r="C2278" t="str">
            <v>LUVA PVC SOLD. MARROM D= 85mm (3")</v>
          </cell>
          <cell r="D2278" t="str">
            <v>UN</v>
          </cell>
          <cell r="E2278">
            <v>29.78</v>
          </cell>
          <cell r="F2278">
            <v>38.71</v>
          </cell>
        </row>
        <row r="2279">
          <cell r="B2279" t="str">
            <v>C1736</v>
          </cell>
          <cell r="C2279" t="str">
            <v>LUVA PVC SOLD. MARROM D=110mm (4")</v>
          </cell>
          <cell r="D2279" t="str">
            <v>UN</v>
          </cell>
          <cell r="E2279">
            <v>32.369999999999997</v>
          </cell>
          <cell r="F2279">
            <v>42.08</v>
          </cell>
        </row>
        <row r="2280">
          <cell r="B2280" t="str">
            <v>C1737</v>
          </cell>
          <cell r="C2280" t="str">
            <v>LUVA PVC SOLD./ROSCA. D=20mmX1/2"</v>
          </cell>
          <cell r="D2280" t="str">
            <v>UN</v>
          </cell>
          <cell r="E2280">
            <v>2.7</v>
          </cell>
          <cell r="F2280">
            <v>3.51</v>
          </cell>
        </row>
        <row r="2281">
          <cell r="B2281" t="str">
            <v>C1738</v>
          </cell>
          <cell r="C2281" t="str">
            <v>LUVA PVC SOLD./ROSCA. D=25mmX1/2"</v>
          </cell>
          <cell r="D2281" t="str">
            <v>UN</v>
          </cell>
          <cell r="E2281">
            <v>3.05</v>
          </cell>
          <cell r="F2281">
            <v>3.97</v>
          </cell>
        </row>
        <row r="2282">
          <cell r="B2282" t="str">
            <v>C1739</v>
          </cell>
          <cell r="C2282" t="str">
            <v>LUVA PVC SOLD./ROSCA. D=25mmX3/4"</v>
          </cell>
          <cell r="D2282" t="str">
            <v>UN</v>
          </cell>
          <cell r="E2282">
            <v>2.88</v>
          </cell>
          <cell r="F2282">
            <v>3.74</v>
          </cell>
        </row>
        <row r="2283">
          <cell r="B2283" t="str">
            <v>C1740</v>
          </cell>
          <cell r="C2283" t="str">
            <v>LUVA PVC SOLD./ROSCA. D=32mmX1"</v>
          </cell>
          <cell r="D2283" t="str">
            <v>UN</v>
          </cell>
          <cell r="E2283">
            <v>4.5</v>
          </cell>
          <cell r="F2283">
            <v>5.85</v>
          </cell>
        </row>
        <row r="2284">
          <cell r="B2284" t="str">
            <v>C1741</v>
          </cell>
          <cell r="C2284" t="str">
            <v>LUVA PVC SOLD./ROSCA. D=40mmX1 1/4"</v>
          </cell>
          <cell r="D2284" t="str">
            <v>UN</v>
          </cell>
          <cell r="E2284">
            <v>8.9600000000000009</v>
          </cell>
          <cell r="F2284">
            <v>11.65</v>
          </cell>
        </row>
        <row r="2285">
          <cell r="B2285" t="str">
            <v>C1742</v>
          </cell>
          <cell r="C2285" t="str">
            <v>LUVA PVC SOLD./ROSCA. D=50mmX1 1/2"</v>
          </cell>
          <cell r="D2285" t="str">
            <v>UN</v>
          </cell>
          <cell r="E2285">
            <v>16.13</v>
          </cell>
          <cell r="F2285">
            <v>20.97</v>
          </cell>
        </row>
        <row r="2286">
          <cell r="B2286" t="str">
            <v>C1752</v>
          </cell>
          <cell r="C2286" t="str">
            <v>LUVA REDUÇÃO PVC ROSC. D=3/4"X1/2" (25X20mm)</v>
          </cell>
          <cell r="D2286" t="str">
            <v>UN</v>
          </cell>
          <cell r="E2286">
            <v>2.62</v>
          </cell>
          <cell r="F2286">
            <v>3.41</v>
          </cell>
        </row>
        <row r="2287">
          <cell r="B2287" t="str">
            <v>C1751</v>
          </cell>
          <cell r="C2287" t="str">
            <v>LUVA REDUÇÃO PVC ROSC. D=1"X3/4" (32X25mm)</v>
          </cell>
          <cell r="D2287" t="str">
            <v>UN</v>
          </cell>
          <cell r="E2287">
            <v>3.1</v>
          </cell>
          <cell r="F2287">
            <v>4.03</v>
          </cell>
        </row>
        <row r="2288">
          <cell r="B2288" t="str">
            <v>C1753</v>
          </cell>
          <cell r="C2288" t="str">
            <v>LUVA REDUÇÃO PVC SOLDÁVEL AZUL C/ROSCA METÁLICA, D=25mmX1/2"</v>
          </cell>
          <cell r="D2288" t="str">
            <v>UN</v>
          </cell>
          <cell r="E2288">
            <v>4.0599999999999996</v>
          </cell>
          <cell r="F2288">
            <v>5.28</v>
          </cell>
        </row>
        <row r="2289">
          <cell r="B2289" t="str">
            <v>C1743</v>
          </cell>
          <cell r="C2289" t="str">
            <v>LUVA REDUÇÃO PVC SOLDÁVEL MARROM D= 25X20mm (3/4"X1/2")</v>
          </cell>
          <cell r="D2289" t="str">
            <v>UN</v>
          </cell>
          <cell r="E2289">
            <v>2</v>
          </cell>
          <cell r="F2289">
            <v>2.6</v>
          </cell>
        </row>
        <row r="2290">
          <cell r="B2290" t="str">
            <v>C1744</v>
          </cell>
          <cell r="C2290" t="str">
            <v>LUVA REDUÇÃO PVC SOLDÁVEL MARROM D= 32X25mm (1"X3/4")</v>
          </cell>
          <cell r="D2290" t="str">
            <v>UN</v>
          </cell>
          <cell r="E2290">
            <v>2.96</v>
          </cell>
          <cell r="F2290">
            <v>3.85</v>
          </cell>
        </row>
        <row r="2291">
          <cell r="B2291" t="str">
            <v>C1745</v>
          </cell>
          <cell r="C2291" t="str">
            <v>LUVA REDUÇÃO PVC SOLDÁVEL MARROM D= 40X32mm (1 1/4"X1")</v>
          </cell>
          <cell r="D2291" t="str">
            <v>UN</v>
          </cell>
          <cell r="E2291">
            <v>5.64</v>
          </cell>
          <cell r="F2291">
            <v>7.33</v>
          </cell>
        </row>
        <row r="2292">
          <cell r="B2292" t="str">
            <v>C1748</v>
          </cell>
          <cell r="C2292" t="str">
            <v>LUVA REDUÇÃO PVC SOLDÁVEL MARROM D=75X60mm ( 2 1/2"X2")</v>
          </cell>
          <cell r="D2292" t="str">
            <v>UN</v>
          </cell>
          <cell r="E2292">
            <v>11.67</v>
          </cell>
          <cell r="F2292">
            <v>15.17</v>
          </cell>
        </row>
        <row r="2293">
          <cell r="B2293" t="str">
            <v>C1749</v>
          </cell>
          <cell r="C2293" t="str">
            <v>LUVA REDUÇÃO PVC SOLDÁVEL MARROM D=85X60mm (3"X2")</v>
          </cell>
          <cell r="D2293" t="str">
            <v>UN</v>
          </cell>
          <cell r="E2293">
            <v>18.29</v>
          </cell>
          <cell r="F2293">
            <v>23.78</v>
          </cell>
        </row>
        <row r="2294">
          <cell r="B2294" t="str">
            <v>C1750</v>
          </cell>
          <cell r="C2294" t="str">
            <v>LUVA REDUÇÃO PVC SOLDÁVEL MARROM D=85X75mm (3"X2 1/2")</v>
          </cell>
          <cell r="D2294" t="str">
            <v>UN</v>
          </cell>
          <cell r="E2294">
            <v>19.22</v>
          </cell>
          <cell r="F2294">
            <v>24.99</v>
          </cell>
        </row>
        <row r="2295">
          <cell r="B2295" t="str">
            <v>C1746</v>
          </cell>
          <cell r="C2295" t="str">
            <v>LUVA REDUÇÃO PVC SOLDÁVEL MARROM D=110X75mm (4"X2 1/2")</v>
          </cell>
          <cell r="D2295" t="str">
            <v>UN</v>
          </cell>
          <cell r="E2295">
            <v>31.63</v>
          </cell>
          <cell r="F2295">
            <v>41.12</v>
          </cell>
        </row>
        <row r="2296">
          <cell r="B2296" t="str">
            <v>C1747</v>
          </cell>
          <cell r="C2296" t="str">
            <v>LUVA REDUÇÃO PVC SOLDÁVEL MARROM D=110X85mm (4"X3")</v>
          </cell>
          <cell r="D2296" t="str">
            <v>UN</v>
          </cell>
          <cell r="E2296">
            <v>30.92</v>
          </cell>
          <cell r="F2296">
            <v>40.200000000000003</v>
          </cell>
        </row>
        <row r="2297">
          <cell r="B2297" t="str">
            <v>C1760</v>
          </cell>
          <cell r="C2297" t="str">
            <v>LUVA SIMPLES PVC BRANCO P/ESGOTO 40mm (1 1/2")</v>
          </cell>
          <cell r="D2297" t="str">
            <v>UN</v>
          </cell>
          <cell r="E2297">
            <v>2.99</v>
          </cell>
          <cell r="F2297">
            <v>3.89</v>
          </cell>
        </row>
        <row r="2298">
          <cell r="B2298" t="str">
            <v>C1761</v>
          </cell>
          <cell r="C2298" t="str">
            <v>LUVA SIMPLES PVC BRANCO P/ESGOTO 50mm (2")</v>
          </cell>
          <cell r="D2298" t="str">
            <v>UN</v>
          </cell>
          <cell r="E2298">
            <v>6.96</v>
          </cell>
          <cell r="F2298">
            <v>9.0500000000000007</v>
          </cell>
        </row>
        <row r="2299">
          <cell r="B2299" t="str">
            <v>C1762</v>
          </cell>
          <cell r="C2299" t="str">
            <v>LUVA SIMPLES PVC BRANCO P/ESGOTO 75mm (3")</v>
          </cell>
          <cell r="D2299" t="str">
            <v>UN</v>
          </cell>
          <cell r="E2299">
            <v>6.73</v>
          </cell>
          <cell r="F2299">
            <v>8.75</v>
          </cell>
        </row>
        <row r="2300">
          <cell r="B2300" t="str">
            <v>C1758</v>
          </cell>
          <cell r="C2300" t="str">
            <v>LUVA SIMPLES PVC BRANCO P/ESGOTO 100mm (4")</v>
          </cell>
          <cell r="D2300" t="str">
            <v>UN</v>
          </cell>
          <cell r="E2300">
            <v>8.89</v>
          </cell>
          <cell r="F2300">
            <v>11.56</v>
          </cell>
        </row>
        <row r="2301">
          <cell r="B2301" t="str">
            <v>C1759</v>
          </cell>
          <cell r="C2301" t="str">
            <v>LUVA SIMPLES PVC BRANCO P/ESGOTO 150mm (6")</v>
          </cell>
          <cell r="D2301" t="str">
            <v>UN</v>
          </cell>
          <cell r="E2301">
            <v>25.62</v>
          </cell>
          <cell r="F2301">
            <v>33.31</v>
          </cell>
        </row>
        <row r="2302">
          <cell r="B2302" t="str">
            <v>C1756</v>
          </cell>
          <cell r="C2302" t="str">
            <v>LUVA SIMPLES PVC BRANCO P/ESGOTO D=50mm (2")-C/ANÉIS</v>
          </cell>
          <cell r="D2302" t="str">
            <v>UN</v>
          </cell>
          <cell r="E2302">
            <v>5.19</v>
          </cell>
          <cell r="F2302">
            <v>6.75</v>
          </cell>
        </row>
        <row r="2303">
          <cell r="B2303" t="str">
            <v>C1757</v>
          </cell>
          <cell r="C2303" t="str">
            <v>LUVA SIMPLES PVC BRANCO P/ESGOTO D=75mm (3")-C/ANÉIS</v>
          </cell>
          <cell r="D2303" t="str">
            <v>UN</v>
          </cell>
          <cell r="E2303">
            <v>7.21</v>
          </cell>
          <cell r="F2303">
            <v>9.3699999999999992</v>
          </cell>
        </row>
        <row r="2304">
          <cell r="B2304" t="str">
            <v>C1754</v>
          </cell>
          <cell r="C2304" t="str">
            <v>LUVA SIMPLES PVC BRANCO P/ESGOTO D=100mm (4')-C/ANÉIS</v>
          </cell>
          <cell r="D2304" t="str">
            <v>UN</v>
          </cell>
          <cell r="E2304">
            <v>9.44</v>
          </cell>
          <cell r="F2304">
            <v>12.27</v>
          </cell>
        </row>
        <row r="2305">
          <cell r="B2305" t="str">
            <v>C1755</v>
          </cell>
          <cell r="C2305" t="str">
            <v>LUVA SIMPLES PVC BRANCO P/ESGOTO D=150mm (6")-C/ANÉIS</v>
          </cell>
          <cell r="D2305" t="str">
            <v>UN</v>
          </cell>
          <cell r="E2305">
            <v>32.909999999999997</v>
          </cell>
          <cell r="F2305">
            <v>42.78</v>
          </cell>
        </row>
        <row r="2306">
          <cell r="B2306" t="str">
            <v>C1697</v>
          </cell>
          <cell r="C2306" t="str">
            <v>LUVA DUPLA OU DE CORRER PVC P/ESGOTO 40mm</v>
          </cell>
          <cell r="D2306" t="str">
            <v>UN</v>
          </cell>
          <cell r="E2306">
            <v>2.99</v>
          </cell>
          <cell r="F2306">
            <v>3.89</v>
          </cell>
        </row>
        <row r="2307">
          <cell r="B2307" t="str">
            <v>C1699</v>
          </cell>
          <cell r="C2307" t="str">
            <v>LUVA DUPLA PVC P/ESGOTO D=50mm (2")-C/ANÉIS</v>
          </cell>
          <cell r="D2307" t="str">
            <v>UN</v>
          </cell>
          <cell r="E2307">
            <v>5.43</v>
          </cell>
          <cell r="F2307">
            <v>7.06</v>
          </cell>
        </row>
        <row r="2308">
          <cell r="B2308" t="str">
            <v>C1700</v>
          </cell>
          <cell r="C2308" t="str">
            <v>LUVA DUPLA PVC P/ESGOTO D=75mm (3")-C/ANÉIS</v>
          </cell>
          <cell r="D2308" t="str">
            <v>UN</v>
          </cell>
          <cell r="E2308">
            <v>10.1</v>
          </cell>
          <cell r="F2308">
            <v>13.13</v>
          </cell>
        </row>
        <row r="2309">
          <cell r="B2309" t="str">
            <v>C1698</v>
          </cell>
          <cell r="C2309" t="str">
            <v>LUVA DUPLA PVC P/ESGOTO D=100mm (4")-C/ANÉIS</v>
          </cell>
          <cell r="D2309" t="str">
            <v>UN</v>
          </cell>
          <cell r="E2309">
            <v>10.5</v>
          </cell>
          <cell r="F2309">
            <v>13.65</v>
          </cell>
        </row>
        <row r="2310">
          <cell r="B2310" t="str">
            <v>C1702</v>
          </cell>
          <cell r="C2310" t="str">
            <v>LUVA DUPLA PVC P/ESGOTO 50mm JUNTAS SOLDADAS</v>
          </cell>
          <cell r="D2310" t="str">
            <v>UN</v>
          </cell>
          <cell r="E2310">
            <v>4.28</v>
          </cell>
          <cell r="F2310">
            <v>5.56</v>
          </cell>
        </row>
        <row r="2311">
          <cell r="B2311" t="str">
            <v>C1703</v>
          </cell>
          <cell r="C2311" t="str">
            <v>LUVA DUPLA PVC P/ESGOTO 75mm JUNTAS SOLDADAS</v>
          </cell>
          <cell r="D2311" t="str">
            <v>UN</v>
          </cell>
          <cell r="E2311">
            <v>9.6199999999999992</v>
          </cell>
          <cell r="F2311">
            <v>12.51</v>
          </cell>
        </row>
        <row r="2312">
          <cell r="B2312" t="str">
            <v>C1701</v>
          </cell>
          <cell r="C2312" t="str">
            <v>LUVA DUPLA PVC P/ESGOTO 100mm JUNTAS SOLDADAS</v>
          </cell>
          <cell r="D2312" t="str">
            <v>UN</v>
          </cell>
          <cell r="E2312">
            <v>9.9499999999999993</v>
          </cell>
          <cell r="F2312">
            <v>12.94</v>
          </cell>
        </row>
        <row r="2313">
          <cell r="B2313" t="str">
            <v>C3582</v>
          </cell>
          <cell r="C2313" t="str">
            <v>MUTIRÃO MISTO - ADAPTADOR DE JUNTA ELÂSTICA P/SIFÃO METAL PVC P/ESGOTO D=40mm</v>
          </cell>
          <cell r="D2313" t="str">
            <v>UN</v>
          </cell>
          <cell r="E2313">
            <v>3.47</v>
          </cell>
          <cell r="F2313">
            <v>4.51</v>
          </cell>
        </row>
        <row r="2314">
          <cell r="B2314" t="str">
            <v>C3556</v>
          </cell>
          <cell r="C2314" t="str">
            <v>MUTIRÃO MISTO - ADAPTADOR PVC SOLDÁVEL FLANGES LIVRES P/CX. D'ÁGUA 25mm (3/4")</v>
          </cell>
          <cell r="D2314" t="str">
            <v>UN</v>
          </cell>
          <cell r="E2314">
            <v>9.14</v>
          </cell>
          <cell r="F2314">
            <v>11.88</v>
          </cell>
        </row>
        <row r="2315">
          <cell r="B2315" t="str">
            <v>C3585</v>
          </cell>
          <cell r="C2315" t="str">
            <v>MUTIRÃO MISTO - CAIXA SIFONADA 150X150X50cm COM GRELHA</v>
          </cell>
          <cell r="D2315" t="str">
            <v>UN</v>
          </cell>
          <cell r="E2315">
            <v>18.47</v>
          </cell>
          <cell r="F2315">
            <v>24.01</v>
          </cell>
        </row>
        <row r="2316">
          <cell r="B2316" t="str">
            <v>C3588</v>
          </cell>
          <cell r="C2316" t="str">
            <v>MUTIRÃO MISTO - JOELHO PVC BRANCO P/ESGOTO D=40mm(1 1/2")</v>
          </cell>
          <cell r="D2316" t="str">
            <v>UN</v>
          </cell>
          <cell r="E2316">
            <v>3.46</v>
          </cell>
          <cell r="F2316">
            <v>4.5</v>
          </cell>
        </row>
        <row r="2317">
          <cell r="B2317" t="str">
            <v>C3589</v>
          </cell>
          <cell r="C2317" t="str">
            <v>MUTIRÃO MISTO - JOELHO PVC BRANCO P/ESGOTO D=50mm(2")</v>
          </cell>
          <cell r="D2317" t="str">
            <v>UN</v>
          </cell>
          <cell r="E2317">
            <v>4.1500000000000004</v>
          </cell>
          <cell r="F2317">
            <v>5.4</v>
          </cell>
        </row>
        <row r="2318">
          <cell r="B2318" t="str">
            <v>C3587</v>
          </cell>
          <cell r="C2318" t="str">
            <v>MUTIRÃO MISTO - JOELHO PVC BRANCO P/ESGOTO D=100mm(4")</v>
          </cell>
          <cell r="D2318" t="str">
            <v>UN</v>
          </cell>
          <cell r="E2318">
            <v>10.56</v>
          </cell>
          <cell r="F2318">
            <v>13.73</v>
          </cell>
        </row>
        <row r="2319">
          <cell r="B2319" t="str">
            <v>C3559</v>
          </cell>
          <cell r="C2319" t="str">
            <v>MUTIRÃO MISTO - JOELHO PVC SOLDÁVEL AZUL D=25mmX3/4"</v>
          </cell>
          <cell r="D2319" t="str">
            <v>UN</v>
          </cell>
          <cell r="E2319">
            <v>5.1100000000000003</v>
          </cell>
          <cell r="F2319">
            <v>6.64</v>
          </cell>
        </row>
        <row r="2320">
          <cell r="B2320" t="str">
            <v>C3557</v>
          </cell>
          <cell r="C2320" t="str">
            <v>MUTIRÃO MISTO - JOELHO REDUÇÃO 90 PVC SOLDÁVEL C/ROSCA D=25mmX1/2"</v>
          </cell>
          <cell r="D2320" t="str">
            <v>UN</v>
          </cell>
          <cell r="E2320">
            <v>2.61</v>
          </cell>
          <cell r="F2320">
            <v>3.39</v>
          </cell>
        </row>
        <row r="2321">
          <cell r="B2321" t="str">
            <v>C3558</v>
          </cell>
          <cell r="C2321" t="str">
            <v>MUTIRÃO MISTO - JOELHO REDUÇÃO PVC SOLDÁVEL AZUL D=25mmX1/2"</v>
          </cell>
          <cell r="D2321" t="str">
            <v>UN</v>
          </cell>
          <cell r="E2321">
            <v>4.63</v>
          </cell>
          <cell r="F2321">
            <v>6.02</v>
          </cell>
        </row>
        <row r="2322">
          <cell r="B2322" t="str">
            <v>C3560</v>
          </cell>
          <cell r="C2322" t="str">
            <v>MUTIRÃO MISTO - LUVA PVC SOLDÁVEL AZUL C/ROSCA MET. D=25mmX3/4"</v>
          </cell>
          <cell r="D2322" t="str">
            <v>UN</v>
          </cell>
          <cell r="E2322">
            <v>4.24</v>
          </cell>
          <cell r="F2322">
            <v>5.51</v>
          </cell>
        </row>
        <row r="2323">
          <cell r="B2323" t="str">
            <v>C3561</v>
          </cell>
          <cell r="C2323" t="str">
            <v>MUTIRÃO MISTO - TE PVC SOLDÁVEL MARROM D=25mm (3/4")</v>
          </cell>
          <cell r="D2323" t="str">
            <v>UN</v>
          </cell>
          <cell r="E2323">
            <v>2.34</v>
          </cell>
          <cell r="F2323">
            <v>3.04</v>
          </cell>
        </row>
        <row r="2324">
          <cell r="B2324" t="str">
            <v>C3562</v>
          </cell>
          <cell r="C2324" t="str">
            <v>MUTIRÃO MISTO - TUBO PVC SOLDÁVEL MARROM D= 25mm (3/4")</v>
          </cell>
          <cell r="D2324" t="str">
            <v>M</v>
          </cell>
          <cell r="E2324">
            <v>2.93</v>
          </cell>
          <cell r="F2324">
            <v>3.81</v>
          </cell>
        </row>
        <row r="2325">
          <cell r="B2325" t="str">
            <v>C3591</v>
          </cell>
          <cell r="C2325" t="str">
            <v>MUTIRÃO MISTO - TUBO PVC BRANCO P/ESGOTO D=40mm(1 1/2")</v>
          </cell>
          <cell r="D2325" t="str">
            <v>M</v>
          </cell>
          <cell r="E2325">
            <v>4.7699999999999996</v>
          </cell>
          <cell r="F2325">
            <v>6.2</v>
          </cell>
        </row>
        <row r="2326">
          <cell r="B2326" t="str">
            <v>C3592</v>
          </cell>
          <cell r="C2326" t="str">
            <v>MUTIRÃO MISTO - TUBO PVC BRANCO P/ESGOTO D=50mm(2")</v>
          </cell>
          <cell r="D2326" t="str">
            <v>M</v>
          </cell>
          <cell r="E2326">
            <v>7.5</v>
          </cell>
          <cell r="F2326">
            <v>9.75</v>
          </cell>
        </row>
        <row r="2327">
          <cell r="B2327" t="str">
            <v>C3590</v>
          </cell>
          <cell r="C2327" t="str">
            <v>MUTIRÃO MISTO - TUBO PVC BRANCO P/ESGOTO D=100mm(4")</v>
          </cell>
          <cell r="D2327" t="str">
            <v>M</v>
          </cell>
          <cell r="E2327">
            <v>12.78</v>
          </cell>
          <cell r="F2327">
            <v>16.61</v>
          </cell>
        </row>
        <row r="2328">
          <cell r="B2328" t="str">
            <v>C1827</v>
          </cell>
          <cell r="C2328" t="str">
            <v>NIPLE EM PVC C/ ROSCA DE 1 1/4"</v>
          </cell>
          <cell r="D2328" t="str">
            <v>UN</v>
          </cell>
          <cell r="E2328">
            <v>5.73</v>
          </cell>
          <cell r="F2328">
            <v>7.45</v>
          </cell>
        </row>
        <row r="2329">
          <cell r="B2329" t="str">
            <v>C1828</v>
          </cell>
          <cell r="C2329" t="str">
            <v>NIPLE EM PVC C/ ROSCA DE 2 1/2"</v>
          </cell>
          <cell r="D2329" t="str">
            <v>UN</v>
          </cell>
          <cell r="E2329">
            <v>12.14</v>
          </cell>
          <cell r="F2329">
            <v>15.78</v>
          </cell>
        </row>
        <row r="2330">
          <cell r="B2330" t="str">
            <v>C2093</v>
          </cell>
          <cell r="C2330" t="str">
            <v>RALO SECO PVC RÍGIDO</v>
          </cell>
          <cell r="D2330" t="str">
            <v>UN</v>
          </cell>
          <cell r="E2330">
            <v>16.88</v>
          </cell>
          <cell r="F2330">
            <v>21.94</v>
          </cell>
        </row>
        <row r="2331">
          <cell r="B2331" t="str">
            <v>C2145</v>
          </cell>
          <cell r="C2331" t="str">
            <v>REDUÇÃO EXCÊNTRICA PVC BRANCO REFORÇADO D=75X50mm (3"X2")</v>
          </cell>
          <cell r="D2331" t="str">
            <v>UN</v>
          </cell>
          <cell r="E2331">
            <v>5.57</v>
          </cell>
          <cell r="F2331">
            <v>7.24</v>
          </cell>
        </row>
        <row r="2332">
          <cell r="B2332" t="str">
            <v>C2143</v>
          </cell>
          <cell r="C2332" t="str">
            <v>REDUÇÃO EXCÊNTRICA PVC BRANCO REFORÇADO D=100X75mm (4"X3")</v>
          </cell>
          <cell r="D2332" t="str">
            <v>UN</v>
          </cell>
          <cell r="E2332">
            <v>7.44</v>
          </cell>
          <cell r="F2332">
            <v>9.67</v>
          </cell>
        </row>
        <row r="2333">
          <cell r="B2333" t="str">
            <v>C2144</v>
          </cell>
          <cell r="C2333" t="str">
            <v>REDUÇÃO EXCÊNTRICA PVC BRANCO REFORÇADO D=150x150mm (6"x6")</v>
          </cell>
          <cell r="D2333" t="str">
            <v>UN</v>
          </cell>
          <cell r="E2333">
            <v>22.85</v>
          </cell>
          <cell r="F2333">
            <v>29.71</v>
          </cell>
        </row>
        <row r="2334">
          <cell r="B2334" t="str">
            <v>C2153</v>
          </cell>
          <cell r="C2334" t="str">
            <v>REDUÇÃO PVC BRANCO/CINZA P/ESGOTO D=100X75mm (4"X3")</v>
          </cell>
          <cell r="D2334" t="str">
            <v>UN</v>
          </cell>
          <cell r="E2334">
            <v>12.04</v>
          </cell>
          <cell r="F2334">
            <v>15.65</v>
          </cell>
        </row>
        <row r="2335">
          <cell r="B2335" t="str">
            <v>C2151</v>
          </cell>
          <cell r="C2335" t="str">
            <v>REDUÇÃO PVC BRANCO P/ESGOTO D=75X50mm (3"X2")</v>
          </cell>
          <cell r="D2335" t="str">
            <v>UN</v>
          </cell>
          <cell r="E2335">
            <v>8.85</v>
          </cell>
          <cell r="F2335">
            <v>11.51</v>
          </cell>
        </row>
        <row r="2336">
          <cell r="B2336" t="str">
            <v>C2146</v>
          </cell>
          <cell r="C2336" t="str">
            <v>REDUÇÃO PVC BRANCO P/ESGOTO D=100X50mm (4"X2")</v>
          </cell>
          <cell r="D2336" t="str">
            <v>UN</v>
          </cell>
          <cell r="E2336">
            <v>8.0299999999999994</v>
          </cell>
          <cell r="F2336">
            <v>10.44</v>
          </cell>
        </row>
        <row r="2337">
          <cell r="B2337" t="str">
            <v>C2149</v>
          </cell>
          <cell r="C2337" t="str">
            <v>REDUÇÃO PVC BRANCO P/ESGOTO D=150X100mm (6"X4")</v>
          </cell>
          <cell r="D2337" t="str">
            <v>UN</v>
          </cell>
          <cell r="E2337">
            <v>22.35</v>
          </cell>
          <cell r="F2337">
            <v>29.06</v>
          </cell>
        </row>
        <row r="2338">
          <cell r="B2338" t="str">
            <v>C2152</v>
          </cell>
          <cell r="C2338" t="str">
            <v>REDUÇÃO PVC BRANCO P/ESGOTO D=75X50mm (3"X2")-C/ANÉIS</v>
          </cell>
          <cell r="D2338" t="str">
            <v>UN</v>
          </cell>
          <cell r="E2338">
            <v>9.02</v>
          </cell>
          <cell r="F2338">
            <v>11.73</v>
          </cell>
        </row>
        <row r="2339">
          <cell r="B2339" t="str">
            <v>C2147</v>
          </cell>
          <cell r="C2339" t="str">
            <v>REDUÇÃO PVC BRANCO P/ESGOTO D=100X50mm (4"X2")-C/ANÉIS</v>
          </cell>
          <cell r="D2339" t="str">
            <v>UN</v>
          </cell>
          <cell r="E2339">
            <v>8.1199999999999992</v>
          </cell>
          <cell r="F2339">
            <v>10.56</v>
          </cell>
        </row>
        <row r="2340">
          <cell r="B2340" t="str">
            <v>C2148</v>
          </cell>
          <cell r="C2340" t="str">
            <v>REDUÇÃO PVC BRANCO P/ESGOTO D=100X75mm (4"X3")-C/ANÉIS</v>
          </cell>
          <cell r="D2340" t="str">
            <v>UN</v>
          </cell>
          <cell r="E2340">
            <v>11.68</v>
          </cell>
          <cell r="F2340">
            <v>15.18</v>
          </cell>
        </row>
        <row r="2341">
          <cell r="B2341" t="str">
            <v>C2150</v>
          </cell>
          <cell r="C2341" t="str">
            <v>REDUÇÃO PVC BRANCO P/ESGOTO D=150X100mm (6"X4")-C/ANÉIS</v>
          </cell>
          <cell r="D2341" t="str">
            <v>UN</v>
          </cell>
          <cell r="E2341">
            <v>30.85</v>
          </cell>
          <cell r="F2341">
            <v>40.11</v>
          </cell>
        </row>
        <row r="2342">
          <cell r="B2342" t="str">
            <v>C2320</v>
          </cell>
          <cell r="C2342" t="str">
            <v>TÊ PVC BRANCO C/INSPEÇÃO P/ESGOTO D=150mm(6")</v>
          </cell>
          <cell r="D2342" t="str">
            <v>UN</v>
          </cell>
          <cell r="E2342">
            <v>106.23</v>
          </cell>
          <cell r="F2342">
            <v>138.1</v>
          </cell>
        </row>
        <row r="2343">
          <cell r="B2343" t="str">
            <v>C2345</v>
          </cell>
          <cell r="C2343" t="str">
            <v>TÊ PVC BRANCO C/INSPEÇÃO P/ESGOTO D=75mm (3")</v>
          </cell>
          <cell r="D2343" t="str">
            <v>UN</v>
          </cell>
          <cell r="E2343">
            <v>18.93</v>
          </cell>
          <cell r="F2343">
            <v>24.61</v>
          </cell>
        </row>
        <row r="2344">
          <cell r="B2344" t="str">
            <v>C2343</v>
          </cell>
          <cell r="C2344" t="str">
            <v>TÊ PVC BRANCO C/INSPEÇÃO P/ESGOTO D=100mm (4")</v>
          </cell>
          <cell r="D2344" t="str">
            <v>UN</v>
          </cell>
          <cell r="E2344">
            <v>23.61</v>
          </cell>
          <cell r="F2344">
            <v>30.69</v>
          </cell>
        </row>
        <row r="2345">
          <cell r="B2345" t="str">
            <v>C2346</v>
          </cell>
          <cell r="C2345" t="str">
            <v>TÊ PVC BRANCO C/INSPEÇÃO P/ESGOTO D=75mm (3")-JUNTAS C/ANEIS</v>
          </cell>
          <cell r="D2345" t="str">
            <v>UN</v>
          </cell>
          <cell r="E2345">
            <v>19.41</v>
          </cell>
          <cell r="F2345">
            <v>25.23</v>
          </cell>
        </row>
        <row r="2346">
          <cell r="B2346" t="str">
            <v>C2344</v>
          </cell>
          <cell r="C2346" t="str">
            <v>TÊ PVC BRANCO C/INSPEÇÃO P/ESGOTO D=100mm (4")-JUNTAS C/ANÉIS</v>
          </cell>
          <cell r="D2346" t="str">
            <v>UN</v>
          </cell>
          <cell r="E2346">
            <v>24.16</v>
          </cell>
          <cell r="F2346">
            <v>31.41</v>
          </cell>
        </row>
        <row r="2347">
          <cell r="B2347" t="str">
            <v>C2350</v>
          </cell>
          <cell r="C2347" t="str">
            <v>TÊ PVC BRANCO C/REDUÇÃO P/ESGOTO D=75X50mm (3"X2")</v>
          </cell>
          <cell r="D2347" t="str">
            <v>UN</v>
          </cell>
          <cell r="E2347">
            <v>13.03</v>
          </cell>
          <cell r="F2347">
            <v>16.940000000000001</v>
          </cell>
        </row>
        <row r="2348">
          <cell r="B2348" t="str">
            <v>C2347</v>
          </cell>
          <cell r="C2348" t="str">
            <v>TÊ PVC BRANCO C/REDUÇÃO P/ESGOTO D=100X50mm (4"X2")</v>
          </cell>
          <cell r="D2348" t="str">
            <v>UN</v>
          </cell>
          <cell r="E2348">
            <v>16.059999999999999</v>
          </cell>
          <cell r="F2348">
            <v>20.88</v>
          </cell>
        </row>
        <row r="2349">
          <cell r="B2349" t="str">
            <v>C2348</v>
          </cell>
          <cell r="C2349" t="str">
            <v>TÊ PVC BRANCO C/REDUÇÃO P/ESGOTO D=100X75mm (4"X3")</v>
          </cell>
          <cell r="D2349" t="str">
            <v>UN</v>
          </cell>
          <cell r="E2349">
            <v>16.8</v>
          </cell>
          <cell r="F2349">
            <v>21.84</v>
          </cell>
        </row>
        <row r="2350">
          <cell r="B2350" t="str">
            <v>C2349</v>
          </cell>
          <cell r="C2350" t="str">
            <v>TÊ PVC BRANCO C/REDUÇÃO P/ESGOTO D=150X100mm (6"X4")</v>
          </cell>
          <cell r="D2350" t="str">
            <v>UN</v>
          </cell>
          <cell r="E2350">
            <v>40.770000000000003</v>
          </cell>
          <cell r="F2350">
            <v>53</v>
          </cell>
        </row>
        <row r="2351">
          <cell r="B2351" t="str">
            <v>C2360</v>
          </cell>
          <cell r="C2351" t="str">
            <v>TÊ PVC BRANCO P/ESGOTO D=50mm (2") - JUNTA C/ANÉIS</v>
          </cell>
          <cell r="D2351" t="str">
            <v>UN</v>
          </cell>
          <cell r="E2351">
            <v>14.73</v>
          </cell>
          <cell r="F2351">
            <v>19.149999999999999</v>
          </cell>
        </row>
        <row r="2352">
          <cell r="B2352" t="str">
            <v>C2362</v>
          </cell>
          <cell r="C2352" t="str">
            <v>TÊ PVC BRANCO P/ESGOTO D=75mm (3") - JUNTA C/ANÉIS</v>
          </cell>
          <cell r="D2352" t="str">
            <v>UN</v>
          </cell>
          <cell r="E2352">
            <v>22.46</v>
          </cell>
          <cell r="F2352">
            <v>29.2</v>
          </cell>
        </row>
        <row r="2353">
          <cell r="B2353" t="str">
            <v>C2355</v>
          </cell>
          <cell r="C2353" t="str">
            <v>TÊ PVC BRANCO P/ESGOTO D=100mm (4") - JUNTA C/ANÉIS</v>
          </cell>
          <cell r="D2353" t="str">
            <v>UN</v>
          </cell>
          <cell r="E2353">
            <v>30.66</v>
          </cell>
          <cell r="F2353">
            <v>39.86</v>
          </cell>
        </row>
        <row r="2354">
          <cell r="B2354" t="str">
            <v>C2351</v>
          </cell>
          <cell r="C2354" t="str">
            <v>TÊ PVC BRANCO P/ ESGOTO D=150mm (6") - JUNTA C/ANÉIS</v>
          </cell>
          <cell r="D2354" t="str">
            <v>UN</v>
          </cell>
          <cell r="E2354">
            <v>65.86</v>
          </cell>
          <cell r="F2354">
            <v>85.62</v>
          </cell>
        </row>
        <row r="2355">
          <cell r="B2355" t="str">
            <v>C2358</v>
          </cell>
          <cell r="C2355" t="str">
            <v>TÊ PVC BRANCO P/ESGOTO D=40mm (1 1/2")-JUNTAS SOLD.</v>
          </cell>
          <cell r="D2355" t="str">
            <v>UN</v>
          </cell>
          <cell r="E2355">
            <v>6.08</v>
          </cell>
          <cell r="F2355">
            <v>7.9</v>
          </cell>
        </row>
        <row r="2356">
          <cell r="B2356" t="str">
            <v>C2359</v>
          </cell>
          <cell r="C2356" t="str">
            <v>TÊ PVC BRANCO P/ESGOTO D=50MM (2')-JUNTAS SOLD.</v>
          </cell>
          <cell r="D2356" t="str">
            <v>UN</v>
          </cell>
          <cell r="E2356">
            <v>8.5</v>
          </cell>
          <cell r="F2356">
            <v>11.05</v>
          </cell>
        </row>
        <row r="2357">
          <cell r="B2357" t="str">
            <v>C2363</v>
          </cell>
          <cell r="C2357" t="str">
            <v>TÊ PVC BRANCO P/ESGOTO D=75mm (3")-JUNTAS SOLD.</v>
          </cell>
          <cell r="D2357" t="str">
            <v>UN</v>
          </cell>
          <cell r="E2357">
            <v>14.31</v>
          </cell>
          <cell r="F2357">
            <v>18.600000000000001</v>
          </cell>
        </row>
        <row r="2358">
          <cell r="B2358" t="str">
            <v>C2356</v>
          </cell>
          <cell r="C2358" t="str">
            <v>TÊ PVC BRANCO P/ESGOTO D=100mm (4")-JUNTAS SOLD.</v>
          </cell>
          <cell r="D2358" t="str">
            <v>UN</v>
          </cell>
          <cell r="E2358">
            <v>18.2</v>
          </cell>
          <cell r="F2358">
            <v>23.66</v>
          </cell>
        </row>
        <row r="2359">
          <cell r="B2359" t="str">
            <v>C2352</v>
          </cell>
          <cell r="C2359" t="str">
            <v>TÊ PVC BRANCO P/ ESGOTO D=150mm (6") - JUNTAS SOLD.</v>
          </cell>
          <cell r="D2359" t="str">
            <v>UN</v>
          </cell>
          <cell r="E2359">
            <v>54.93</v>
          </cell>
          <cell r="F2359">
            <v>71.41</v>
          </cell>
        </row>
        <row r="2360">
          <cell r="B2360" t="str">
            <v>C2361</v>
          </cell>
          <cell r="C2360" t="str">
            <v>TÊ PVC BRANCO P/ESGOTO D=75X50mm (3"X2")-JUNTAS C/ANÉIS</v>
          </cell>
          <cell r="D2360" t="str">
            <v>UN</v>
          </cell>
          <cell r="E2360">
            <v>14.08</v>
          </cell>
          <cell r="F2360">
            <v>18.3</v>
          </cell>
        </row>
        <row r="2361">
          <cell r="B2361" t="str">
            <v>C2353</v>
          </cell>
          <cell r="C2361" t="str">
            <v>TÊ PVC BRANCO P/ESGOTO D=100X50mm (4"X2")-JUNTAS C/ANÉIS</v>
          </cell>
          <cell r="D2361" t="str">
            <v>UN</v>
          </cell>
          <cell r="E2361">
            <v>17.18</v>
          </cell>
          <cell r="F2361">
            <v>22.33</v>
          </cell>
        </row>
        <row r="2362">
          <cell r="B2362" t="str">
            <v>C2354</v>
          </cell>
          <cell r="C2362" t="str">
            <v>TÊ PVC BRANCO P/ESGOTO D=100X75mm (4"X3")-JUNTAS C/ANÉIS</v>
          </cell>
          <cell r="D2362" t="str">
            <v>UN</v>
          </cell>
          <cell r="E2362">
            <v>30.51</v>
          </cell>
          <cell r="F2362">
            <v>39.659999999999997</v>
          </cell>
        </row>
        <row r="2363">
          <cell r="B2363" t="str">
            <v>C2357</v>
          </cell>
          <cell r="C2363" t="str">
            <v>TÊ PVC BRANCO P/ESGOTO D=150X100mm (6"X4")-JUNTAS C/ANÉIS</v>
          </cell>
          <cell r="D2363" t="str">
            <v>UN</v>
          </cell>
          <cell r="E2363">
            <v>48.33</v>
          </cell>
          <cell r="F2363">
            <v>62.83</v>
          </cell>
        </row>
        <row r="2364">
          <cell r="B2364" t="str">
            <v>C2364</v>
          </cell>
          <cell r="C2364" t="str">
            <v>TÊ PVC BRANCO ROSC. D= 1/2" (20mm)</v>
          </cell>
          <cell r="D2364" t="str">
            <v>UN</v>
          </cell>
          <cell r="E2364">
            <v>4.3</v>
          </cell>
          <cell r="F2364">
            <v>5.59</v>
          </cell>
        </row>
        <row r="2365">
          <cell r="B2365" t="str">
            <v>C2371</v>
          </cell>
          <cell r="C2365" t="str">
            <v>TÊ PVC BRANCO ROSC. D=3/4' (25mm)</v>
          </cell>
          <cell r="D2365" t="str">
            <v>UN</v>
          </cell>
          <cell r="E2365">
            <v>4.72</v>
          </cell>
          <cell r="F2365">
            <v>6.14</v>
          </cell>
        </row>
        <row r="2366">
          <cell r="B2366" t="str">
            <v>C2366</v>
          </cell>
          <cell r="C2366" t="str">
            <v>TÊ PVC BRANCO ROSC. D= 1" (32mm)</v>
          </cell>
          <cell r="D2366" t="str">
            <v>UN</v>
          </cell>
          <cell r="E2366">
            <v>6.98</v>
          </cell>
          <cell r="F2366">
            <v>9.07</v>
          </cell>
        </row>
        <row r="2367">
          <cell r="B2367" t="str">
            <v>C2365</v>
          </cell>
          <cell r="C2367" t="str">
            <v>TÊ PVC BRANCO ROSC. D= 1 1/2" (50mm)</v>
          </cell>
          <cell r="D2367" t="str">
            <v>UN</v>
          </cell>
          <cell r="E2367">
            <v>14.11</v>
          </cell>
          <cell r="F2367">
            <v>18.34</v>
          </cell>
        </row>
        <row r="2368">
          <cell r="B2368" t="str">
            <v>C2368</v>
          </cell>
          <cell r="C2368" t="str">
            <v>TÊ PVC BRANCO ROSC. D=1 1/4" (40mm)</v>
          </cell>
          <cell r="D2368" t="str">
            <v>UN</v>
          </cell>
          <cell r="E2368">
            <v>13.19</v>
          </cell>
          <cell r="F2368">
            <v>17.149999999999999</v>
          </cell>
        </row>
        <row r="2369">
          <cell r="B2369" t="str">
            <v>C2367</v>
          </cell>
          <cell r="C2369" t="str">
            <v>TÊ PVC BRANCO ROSC. D= 2" (60mm)</v>
          </cell>
          <cell r="D2369" t="str">
            <v>UN</v>
          </cell>
          <cell r="E2369">
            <v>21.7</v>
          </cell>
          <cell r="F2369">
            <v>28.21</v>
          </cell>
        </row>
        <row r="2370">
          <cell r="B2370" t="str">
            <v>C2369</v>
          </cell>
          <cell r="C2370" t="str">
            <v>TÊ PVC BRANCO ROSC. D=2 1/2" (75mm)</v>
          </cell>
          <cell r="D2370" t="str">
            <v>UN</v>
          </cell>
          <cell r="E2370">
            <v>35.82</v>
          </cell>
          <cell r="F2370">
            <v>46.57</v>
          </cell>
        </row>
        <row r="2371">
          <cell r="B2371" t="str">
            <v>C2370</v>
          </cell>
          <cell r="C2371" t="str">
            <v>TÊ PVC BRANCO ROSC. D=3" (85mm)</v>
          </cell>
          <cell r="D2371" t="str">
            <v>UN</v>
          </cell>
          <cell r="E2371">
            <v>51.81</v>
          </cell>
          <cell r="F2371">
            <v>67.349999999999994</v>
          </cell>
        </row>
        <row r="2372">
          <cell r="B2372" t="str">
            <v>C2372</v>
          </cell>
          <cell r="C2372" t="str">
            <v>TÊ PVC BRANCO ROSC. D=4" (110mm)</v>
          </cell>
          <cell r="D2372" t="str">
            <v>UN</v>
          </cell>
          <cell r="E2372">
            <v>87.34</v>
          </cell>
          <cell r="F2372">
            <v>113.54</v>
          </cell>
        </row>
        <row r="2373">
          <cell r="B2373" t="str">
            <v>C2373</v>
          </cell>
          <cell r="C2373" t="str">
            <v>TÊ PVC CINZA C/INSPEÇÃO P/ESGOTO D=150mm (6")-JUNTAS C/ANÉIS</v>
          </cell>
          <cell r="D2373" t="str">
            <v>UN</v>
          </cell>
          <cell r="E2373">
            <v>133.78</v>
          </cell>
          <cell r="F2373">
            <v>173.91</v>
          </cell>
        </row>
        <row r="2374">
          <cell r="B2374" t="str">
            <v>C2375</v>
          </cell>
          <cell r="C2374" t="str">
            <v>TÊ PVC CINZA C/INSPEÇÃO P/ESGOTO D=150mm (6")-JUNTAS SOLD.</v>
          </cell>
          <cell r="D2374" t="str">
            <v>UN</v>
          </cell>
          <cell r="E2374">
            <v>126.5</v>
          </cell>
          <cell r="F2374">
            <v>164.45</v>
          </cell>
        </row>
        <row r="2375">
          <cell r="B2375" t="str">
            <v>C2376</v>
          </cell>
          <cell r="C2375" t="str">
            <v>TÊ PVC CINZA P/ESGOTO D=150MM (6')-JUNTAS C/ANÉIS</v>
          </cell>
          <cell r="D2375" t="str">
            <v>UN</v>
          </cell>
          <cell r="E2375">
            <v>85.08</v>
          </cell>
          <cell r="F2375">
            <v>110.6</v>
          </cell>
        </row>
        <row r="2376">
          <cell r="B2376" t="str">
            <v>C2377</v>
          </cell>
          <cell r="C2376" t="str">
            <v>TÊ PVC CINZA P/ESGOTO D=150MM (6')-JUNTAS SOLD.</v>
          </cell>
          <cell r="D2376" t="str">
            <v>UN</v>
          </cell>
          <cell r="E2376">
            <v>74.150000000000006</v>
          </cell>
          <cell r="F2376">
            <v>96.4</v>
          </cell>
        </row>
        <row r="2377">
          <cell r="B2377" t="str">
            <v>C2378</v>
          </cell>
          <cell r="C2377" t="str">
            <v>TÊ PVC SOLD./ROSCA AZUL D=20mmX20mmX1/2"</v>
          </cell>
          <cell r="D2377" t="str">
            <v>UN</v>
          </cell>
          <cell r="E2377">
            <v>7.21</v>
          </cell>
          <cell r="F2377">
            <v>9.3699999999999992</v>
          </cell>
        </row>
        <row r="2378">
          <cell r="B2378" t="str">
            <v>C2379</v>
          </cell>
          <cell r="C2378" t="str">
            <v>TÊ PVC SOLD./ROSCA AZUL D=25mmX25mmX3/4'</v>
          </cell>
          <cell r="D2378" t="str">
            <v>UN</v>
          </cell>
          <cell r="E2378">
            <v>7.87</v>
          </cell>
          <cell r="F2378">
            <v>10.23</v>
          </cell>
        </row>
        <row r="2379">
          <cell r="B2379" t="str">
            <v>C2380</v>
          </cell>
          <cell r="C2379" t="str">
            <v>TÊ PVC SOLD. MARROM D= 20mm (1/2")</v>
          </cell>
          <cell r="D2379" t="str">
            <v>UN</v>
          </cell>
          <cell r="E2379">
            <v>3.16</v>
          </cell>
          <cell r="F2379">
            <v>4.1100000000000003</v>
          </cell>
        </row>
        <row r="2380">
          <cell r="B2380" t="str">
            <v>C2381</v>
          </cell>
          <cell r="C2380" t="str">
            <v>TÊ PVC SOLD. MARROM D= 25mm (3/4")</v>
          </cell>
          <cell r="D2380" t="str">
            <v>UN</v>
          </cell>
          <cell r="E2380">
            <v>3.39</v>
          </cell>
          <cell r="F2380">
            <v>4.41</v>
          </cell>
        </row>
        <row r="2381">
          <cell r="B2381" t="str">
            <v>C2382</v>
          </cell>
          <cell r="C2381" t="str">
            <v>TÊ PVC SOLD. MARROM D= 32mm (1")</v>
          </cell>
          <cell r="D2381" t="str">
            <v>UN</v>
          </cell>
          <cell r="E2381">
            <v>4.45</v>
          </cell>
          <cell r="F2381">
            <v>5.79</v>
          </cell>
        </row>
        <row r="2382">
          <cell r="B2382" t="str">
            <v>C2383</v>
          </cell>
          <cell r="C2382" t="str">
            <v>TÊ PVC SOLD. MARROM D= 40mm (1 1/4")</v>
          </cell>
          <cell r="D2382" t="str">
            <v>UN</v>
          </cell>
          <cell r="E2382">
            <v>8.48</v>
          </cell>
          <cell r="F2382">
            <v>11.02</v>
          </cell>
        </row>
        <row r="2383">
          <cell r="B2383" t="str">
            <v>C2384</v>
          </cell>
          <cell r="C2383" t="str">
            <v>TÊ PVC SOLD. MARROM D= 50mm (1 1/2")</v>
          </cell>
          <cell r="D2383" t="str">
            <v>UN</v>
          </cell>
          <cell r="E2383">
            <v>9.42</v>
          </cell>
          <cell r="F2383">
            <v>12.25</v>
          </cell>
        </row>
        <row r="2384">
          <cell r="B2384" t="str">
            <v>C2385</v>
          </cell>
          <cell r="C2384" t="str">
            <v>TÊ PVC SOLD. MARROM D= 60mm (2")</v>
          </cell>
          <cell r="D2384" t="str">
            <v>UN</v>
          </cell>
          <cell r="E2384">
            <v>20.22</v>
          </cell>
          <cell r="F2384">
            <v>26.29</v>
          </cell>
        </row>
        <row r="2385">
          <cell r="B2385" t="str">
            <v>C2386</v>
          </cell>
          <cell r="C2385" t="str">
            <v>TÊ PVC SOLD. MARROM D= 75mm (2 1/2")</v>
          </cell>
          <cell r="D2385" t="str">
            <v>UN</v>
          </cell>
          <cell r="E2385">
            <v>35.159999999999997</v>
          </cell>
          <cell r="F2385">
            <v>45.71</v>
          </cell>
        </row>
        <row r="2386">
          <cell r="B2386" t="str">
            <v>C2387</v>
          </cell>
          <cell r="C2386" t="str">
            <v>TÊ PVC SOLD. MARROM D= 85mm (3")</v>
          </cell>
          <cell r="D2386" t="str">
            <v>UN</v>
          </cell>
          <cell r="E2386">
            <v>47.97</v>
          </cell>
          <cell r="F2386">
            <v>62.36</v>
          </cell>
        </row>
        <row r="2387">
          <cell r="B2387" t="str">
            <v>C2388</v>
          </cell>
          <cell r="C2387" t="str">
            <v>TÊ PVC SOLD. MARROM D=110mm (4")</v>
          </cell>
          <cell r="D2387" t="str">
            <v>UN</v>
          </cell>
          <cell r="E2387">
            <v>85.33</v>
          </cell>
          <cell r="F2387">
            <v>110.93</v>
          </cell>
        </row>
        <row r="2388">
          <cell r="B2388" t="str">
            <v>C2389</v>
          </cell>
          <cell r="C2388" t="str">
            <v>TE PVC SOLD./ROSCA D=20mmX20mmX1/2"</v>
          </cell>
          <cell r="D2388" t="str">
            <v>UN</v>
          </cell>
          <cell r="E2388">
            <v>4.04</v>
          </cell>
          <cell r="F2388">
            <v>5.25</v>
          </cell>
        </row>
        <row r="2389">
          <cell r="B2389" t="str">
            <v>C2390</v>
          </cell>
          <cell r="C2389" t="str">
            <v>TE PVC SOLD./ROSCA D=25mmX25mmX3/4"</v>
          </cell>
          <cell r="D2389" t="str">
            <v>UN</v>
          </cell>
          <cell r="E2389">
            <v>4.8099999999999996</v>
          </cell>
          <cell r="F2389">
            <v>6.25</v>
          </cell>
        </row>
        <row r="2390">
          <cell r="B2390" t="str">
            <v>C2391</v>
          </cell>
          <cell r="C2390" t="str">
            <v>TE PVC SOLD./ROSCA D=32mmX32mmX1"</v>
          </cell>
          <cell r="D2390" t="str">
            <v>UN</v>
          </cell>
          <cell r="E2390">
            <v>5.2</v>
          </cell>
          <cell r="F2390">
            <v>6.76</v>
          </cell>
        </row>
        <row r="2391">
          <cell r="B2391" t="str">
            <v>C2400</v>
          </cell>
          <cell r="C2391" t="str">
            <v>TÊ REDUÇÃO PVC ROSC. D= 3/4X1/2" (25X20mm)</v>
          </cell>
          <cell r="D2391" t="str">
            <v>UN</v>
          </cell>
          <cell r="E2391">
            <v>5.32</v>
          </cell>
          <cell r="F2391">
            <v>6.92</v>
          </cell>
        </row>
        <row r="2392">
          <cell r="B2392" t="str">
            <v>C2399</v>
          </cell>
          <cell r="C2392" t="str">
            <v>TÊ REDUÇÃO PVC ROSC. D= 1"X3/4" (32X25mm)</v>
          </cell>
          <cell r="D2392" t="str">
            <v>UN</v>
          </cell>
          <cell r="E2392">
            <v>6.86</v>
          </cell>
          <cell r="F2392">
            <v>8.92</v>
          </cell>
        </row>
        <row r="2393">
          <cell r="B2393" t="str">
            <v>C2398</v>
          </cell>
          <cell r="C2393" t="str">
            <v>TÊ REDUÇÃO PVC ROSC. D= 1 1/2"X3/4" (50X25mm)</v>
          </cell>
          <cell r="D2393" t="str">
            <v>UN</v>
          </cell>
          <cell r="E2393">
            <v>12.44</v>
          </cell>
          <cell r="F2393">
            <v>16.170000000000002</v>
          </cell>
        </row>
        <row r="2394">
          <cell r="B2394" t="str">
            <v>C2393</v>
          </cell>
          <cell r="C2394" t="str">
            <v>TÊ REDUÇÃO PVC SOLD./ROSCA AZUL D=32mmX32mmX3/4"</v>
          </cell>
          <cell r="D2394" t="str">
            <v>UN</v>
          </cell>
          <cell r="E2394">
            <v>11.39</v>
          </cell>
          <cell r="F2394">
            <v>14.81</v>
          </cell>
        </row>
        <row r="2395">
          <cell r="B2395" t="str">
            <v>C2392</v>
          </cell>
          <cell r="C2395" t="str">
            <v>TÊ REDUÇÃO PVC SOLD./ROSCA AZUL D=25mmX25mmX1/2"</v>
          </cell>
          <cell r="D2395" t="str">
            <v>UN</v>
          </cell>
          <cell r="E2395">
            <v>7.73</v>
          </cell>
          <cell r="F2395">
            <v>10.050000000000001</v>
          </cell>
        </row>
        <row r="2396">
          <cell r="B2396" t="str">
            <v>C2404</v>
          </cell>
          <cell r="C2396" t="str">
            <v>TÊ REDUÇÃO PVC SOLD. MARROM D=25X20mm (3/4"X1/2")</v>
          </cell>
          <cell r="D2396" t="str">
            <v>UN</v>
          </cell>
          <cell r="E2396">
            <v>4.38</v>
          </cell>
          <cell r="F2396">
            <v>5.69</v>
          </cell>
        </row>
        <row r="2397">
          <cell r="B2397" t="str">
            <v>C2405</v>
          </cell>
          <cell r="C2397" t="str">
            <v>TÊ REDUÇÃO PVC SOLD. MARROM D=32X25mm (1"X3/4')</v>
          </cell>
          <cell r="D2397" t="str">
            <v>UN</v>
          </cell>
          <cell r="E2397">
            <v>6.01</v>
          </cell>
          <cell r="F2397">
            <v>7.81</v>
          </cell>
        </row>
        <row r="2398">
          <cell r="B2398" t="str">
            <v>C2406</v>
          </cell>
          <cell r="C2398" t="str">
            <v>TÊ REDUÇÃO PVC SOLD. MARROM D=40X32mm (1 1/4"X1")</v>
          </cell>
          <cell r="D2398" t="str">
            <v>UN</v>
          </cell>
          <cell r="E2398">
            <v>8.7200000000000006</v>
          </cell>
          <cell r="F2398">
            <v>11.34</v>
          </cell>
        </row>
        <row r="2399">
          <cell r="B2399" t="str">
            <v>C2407</v>
          </cell>
          <cell r="C2399" t="str">
            <v>TÊ REDUÇÃO PVC SOLD. MARROM D=50X20mm (1 1/2"X1/2")</v>
          </cell>
          <cell r="D2399" t="str">
            <v>UN</v>
          </cell>
          <cell r="E2399">
            <v>9.34</v>
          </cell>
          <cell r="F2399">
            <v>12.14</v>
          </cell>
        </row>
        <row r="2400">
          <cell r="B2400" t="str">
            <v>C2408</v>
          </cell>
          <cell r="C2400" t="str">
            <v>TÊ REDUÇÃO PVC SOLD. MARROM D=50X25mm (1 1/2"X3/4')</v>
          </cell>
          <cell r="D2400" t="str">
            <v>UN</v>
          </cell>
          <cell r="E2400">
            <v>9.42</v>
          </cell>
          <cell r="F2400">
            <v>12.25</v>
          </cell>
        </row>
        <row r="2401">
          <cell r="B2401" t="str">
            <v>C2409</v>
          </cell>
          <cell r="C2401" t="str">
            <v>TÊ REDUÇÃO PVC SOLD. MARROM D=50X32mm (1 1/2"X1")</v>
          </cell>
          <cell r="D2401" t="str">
            <v>UN</v>
          </cell>
          <cell r="E2401">
            <v>11.83</v>
          </cell>
          <cell r="F2401">
            <v>15.38</v>
          </cell>
        </row>
        <row r="2402">
          <cell r="B2402" t="str">
            <v>C2410</v>
          </cell>
          <cell r="C2402" t="str">
            <v>TÊ REDUÇÃO PVC SOLD. MARROM D=50X40mm (1 1/2"X1 1/4")</v>
          </cell>
          <cell r="D2402" t="str">
            <v>UN</v>
          </cell>
          <cell r="E2402">
            <v>12.08</v>
          </cell>
          <cell r="F2402">
            <v>15.7</v>
          </cell>
        </row>
        <row r="2403">
          <cell r="B2403" t="str">
            <v>C2411</v>
          </cell>
          <cell r="C2403" t="str">
            <v>TÊ REDUÇÃO PVC SOLD. MARROM D=75X50mm (2 1/2"X1 1/2")</v>
          </cell>
          <cell r="D2403" t="str">
            <v>UN</v>
          </cell>
          <cell r="E2403">
            <v>29.36</v>
          </cell>
          <cell r="F2403">
            <v>38.17</v>
          </cell>
        </row>
        <row r="2404">
          <cell r="B2404" t="str">
            <v>C2412</v>
          </cell>
          <cell r="C2404" t="str">
            <v>TÊ REDUÇÃO PVC SOLD. MARROM D=75X60mm (2 1/2"X2")</v>
          </cell>
          <cell r="D2404" t="str">
            <v>UN</v>
          </cell>
          <cell r="E2404">
            <v>44.83</v>
          </cell>
          <cell r="F2404">
            <v>58.28</v>
          </cell>
        </row>
        <row r="2405">
          <cell r="B2405" t="str">
            <v>C2413</v>
          </cell>
          <cell r="C2405" t="str">
            <v>TÊ REDUÇÃO PVC SOLD. MARROM D=85X60mm (3"X2")</v>
          </cell>
          <cell r="D2405" t="str">
            <v>UN</v>
          </cell>
          <cell r="E2405">
            <v>45.14</v>
          </cell>
          <cell r="F2405">
            <v>58.68</v>
          </cell>
        </row>
        <row r="2406">
          <cell r="B2406" t="str">
            <v>C2414</v>
          </cell>
          <cell r="C2406" t="str">
            <v>TÊ REDUÇÃO PVC SOLD. MARROM D=85X75mm (3"X2 1/2")</v>
          </cell>
          <cell r="D2406" t="str">
            <v>UN</v>
          </cell>
          <cell r="E2406">
            <v>46.81</v>
          </cell>
          <cell r="F2406">
            <v>60.85</v>
          </cell>
        </row>
        <row r="2407">
          <cell r="B2407" t="str">
            <v>C2401</v>
          </cell>
          <cell r="C2407" t="str">
            <v>TÊ REDUÇÃO PVC SOLD. MARROM D=110X60mm (4"X2")</v>
          </cell>
          <cell r="D2407" t="str">
            <v>UN</v>
          </cell>
          <cell r="E2407">
            <v>65.08</v>
          </cell>
          <cell r="F2407">
            <v>84.6</v>
          </cell>
        </row>
        <row r="2408">
          <cell r="B2408" t="str">
            <v>C2402</v>
          </cell>
          <cell r="C2408" t="str">
            <v>TÊ REDUÇÃO PVC SOLD. MARROM D=110X75mm (4"X2 1/2")</v>
          </cell>
          <cell r="D2408" t="str">
            <v>UN</v>
          </cell>
          <cell r="E2408">
            <v>72.989999999999995</v>
          </cell>
          <cell r="F2408">
            <v>94.89</v>
          </cell>
        </row>
        <row r="2409">
          <cell r="B2409" t="str">
            <v>C2403</v>
          </cell>
          <cell r="C2409" t="str">
            <v>TÊ REDUÇÃO PVC SOLD. MARROM D=110X85mm (4"X3")</v>
          </cell>
          <cell r="D2409" t="str">
            <v>UN</v>
          </cell>
          <cell r="E2409">
            <v>75.7</v>
          </cell>
          <cell r="F2409">
            <v>98.41</v>
          </cell>
        </row>
        <row r="2410">
          <cell r="B2410" t="str">
            <v>C2341</v>
          </cell>
          <cell r="C2410" t="str">
            <v>TÊ REDUÇÃO PVC SOLD./ROSCA. D=25mmX25mmX1/2"</v>
          </cell>
          <cell r="D2410" t="str">
            <v>UN</v>
          </cell>
          <cell r="E2410">
            <v>4.84</v>
          </cell>
          <cell r="F2410">
            <v>6.29</v>
          </cell>
        </row>
        <row r="2411">
          <cell r="B2411" t="str">
            <v>C2342</v>
          </cell>
          <cell r="C2411" t="str">
            <v>TÊ REDUÇÃO PVC SOLD./ROSCA. D=32mmX32mmX3/4"</v>
          </cell>
          <cell r="D2411" t="str">
            <v>UN</v>
          </cell>
          <cell r="E2411">
            <v>7.73</v>
          </cell>
          <cell r="F2411">
            <v>10.050000000000001</v>
          </cell>
        </row>
        <row r="2412">
          <cell r="B2412" t="str">
            <v>C2595</v>
          </cell>
          <cell r="C2412" t="str">
            <v>TUBO PVC BRANCO P/ESGOTO D=40mm (1 1/2")</v>
          </cell>
          <cell r="D2412" t="str">
            <v>M</v>
          </cell>
          <cell r="E2412">
            <v>6.1</v>
          </cell>
          <cell r="F2412">
            <v>7.93</v>
          </cell>
        </row>
        <row r="2413">
          <cell r="B2413" t="str">
            <v>C2596</v>
          </cell>
          <cell r="C2413" t="str">
            <v>TUBO PVC BRANCO P/ESGOTO D=50mm (2")</v>
          </cell>
          <cell r="D2413" t="str">
            <v>M</v>
          </cell>
          <cell r="E2413">
            <v>9.16</v>
          </cell>
          <cell r="F2413">
            <v>11.91</v>
          </cell>
        </row>
        <row r="2414">
          <cell r="B2414" t="str">
            <v>C2598</v>
          </cell>
          <cell r="C2414" t="str">
            <v>TUBO PVC BRANCO P/ESGOTO D=75mm (3")</v>
          </cell>
          <cell r="D2414" t="str">
            <v>M</v>
          </cell>
          <cell r="E2414">
            <v>13.35</v>
          </cell>
          <cell r="F2414">
            <v>17.36</v>
          </cell>
        </row>
        <row r="2415">
          <cell r="B2415" t="str">
            <v>C2593</v>
          </cell>
          <cell r="C2415" t="str">
            <v>TUBO PVC BRANCO P/ESGOTO D=100MM (4')</v>
          </cell>
          <cell r="D2415" t="str">
            <v>M</v>
          </cell>
          <cell r="E2415">
            <v>15.64</v>
          </cell>
          <cell r="F2415">
            <v>20.329999999999998</v>
          </cell>
        </row>
        <row r="2416">
          <cell r="B2416" t="str">
            <v>C2597</v>
          </cell>
          <cell r="C2416" t="str">
            <v>TUBO PVC BRANCO P/ESGOTO D=50mm (2") - JUNTA C/ANÉIS</v>
          </cell>
          <cell r="D2416" t="str">
            <v>M</v>
          </cell>
          <cell r="E2416">
            <v>9.73</v>
          </cell>
          <cell r="F2416">
            <v>12.65</v>
          </cell>
        </row>
        <row r="2417">
          <cell r="B2417" t="str">
            <v>C2599</v>
          </cell>
          <cell r="C2417" t="str">
            <v>TUBO PVC BRANCO P/ESGOTO D=75mm (3") - JUNTA C/ANÉIS</v>
          </cell>
          <cell r="D2417" t="str">
            <v>M</v>
          </cell>
          <cell r="E2417">
            <v>13.84</v>
          </cell>
          <cell r="F2417">
            <v>17.989999999999998</v>
          </cell>
        </row>
        <row r="2418">
          <cell r="B2418" t="str">
            <v>C2594</v>
          </cell>
          <cell r="C2418" t="str">
            <v>TUBO PVC BRANCO P/ESGOTO D=100mm (4") - JUNTA C/ANÉIS</v>
          </cell>
          <cell r="D2418" t="str">
            <v>M</v>
          </cell>
          <cell r="E2418">
            <v>16.41</v>
          </cell>
          <cell r="F2418">
            <v>21.33</v>
          </cell>
        </row>
        <row r="2419">
          <cell r="B2419" t="str">
            <v>C2600</v>
          </cell>
          <cell r="C2419" t="str">
            <v>TUBO PVC BRANCO RÍGIDO ESGOTO D=150mm (6")</v>
          </cell>
          <cell r="D2419" t="str">
            <v>M</v>
          </cell>
          <cell r="E2419">
            <v>25.9</v>
          </cell>
          <cell r="F2419">
            <v>33.67</v>
          </cell>
        </row>
        <row r="2420">
          <cell r="B2420" t="str">
            <v>C2601</v>
          </cell>
          <cell r="C2420" t="str">
            <v>TUBO PVC BRANCO RÍGIDO ESGOTO D=200mm (8")</v>
          </cell>
          <cell r="D2420" t="str">
            <v>M</v>
          </cell>
          <cell r="E2420">
            <v>36.380000000000003</v>
          </cell>
          <cell r="F2420">
            <v>47.29</v>
          </cell>
        </row>
        <row r="2421">
          <cell r="B2421" t="str">
            <v>C2602</v>
          </cell>
          <cell r="C2421" t="str">
            <v>TUBO PVC BRANCO RÍGIDO ESGOTO D=250mm (10")</v>
          </cell>
          <cell r="D2421" t="str">
            <v>M</v>
          </cell>
          <cell r="E2421">
            <v>55.27</v>
          </cell>
          <cell r="F2421">
            <v>71.849999999999994</v>
          </cell>
        </row>
        <row r="2422">
          <cell r="B2422" t="str">
            <v>C2603</v>
          </cell>
          <cell r="C2422" t="str">
            <v>TUBO PVC BRANCO RÍGIDO ESGOTO D=300mm (12")</v>
          </cell>
          <cell r="D2422" t="str">
            <v>M</v>
          </cell>
          <cell r="E2422">
            <v>68.39</v>
          </cell>
          <cell r="F2422">
            <v>88.91</v>
          </cell>
        </row>
        <row r="2423">
          <cell r="B2423" t="str">
            <v>C2613</v>
          </cell>
          <cell r="C2423" t="str">
            <v>TUBO PVC CINZA RÍGIDO ESGOTO D=150mm (6") JUNTA C/ANÉIS</v>
          </cell>
          <cell r="D2423" t="str">
            <v>M</v>
          </cell>
          <cell r="E2423">
            <v>38.22</v>
          </cell>
          <cell r="F2423">
            <v>49.69</v>
          </cell>
        </row>
        <row r="2424">
          <cell r="B2424" t="str">
            <v>C2614</v>
          </cell>
          <cell r="C2424" t="str">
            <v>TUBO PVC CINZA RÍGIDO ESGOTO D=150mm (6") JUNTA SOLD.</v>
          </cell>
          <cell r="D2424" t="str">
            <v>M</v>
          </cell>
          <cell r="E2424">
            <v>38.35</v>
          </cell>
          <cell r="F2424">
            <v>49.86</v>
          </cell>
        </row>
        <row r="2425">
          <cell r="B2425" t="str">
            <v>C2607</v>
          </cell>
          <cell r="C2425" t="str">
            <v>TUBO PVC ROSC. BRANCO D= 1/2" (20mm)</v>
          </cell>
          <cell r="D2425" t="str">
            <v>M</v>
          </cell>
          <cell r="E2425">
            <v>4.5199999999999996</v>
          </cell>
          <cell r="F2425">
            <v>5.88</v>
          </cell>
        </row>
        <row r="2426">
          <cell r="B2426" t="str">
            <v>C2611</v>
          </cell>
          <cell r="C2426" t="str">
            <v>TUBO PVC ROSC. BRANCO D= 3/4" (25mm)</v>
          </cell>
          <cell r="D2426" t="str">
            <v>M</v>
          </cell>
          <cell r="E2426">
            <v>6.12</v>
          </cell>
          <cell r="F2426">
            <v>7.96</v>
          </cell>
        </row>
        <row r="2427">
          <cell r="B2427" t="str">
            <v>C2606</v>
          </cell>
          <cell r="C2427" t="str">
            <v>TUBO PVC ROSC. BRANCO D= 1" (32mm)</v>
          </cell>
          <cell r="D2427" t="str">
            <v>M</v>
          </cell>
          <cell r="E2427">
            <v>10.18</v>
          </cell>
          <cell r="F2427">
            <v>13.23</v>
          </cell>
        </row>
        <row r="2428">
          <cell r="B2428" t="str">
            <v>C2605</v>
          </cell>
          <cell r="C2428" t="str">
            <v>TUBO PVC ROSC. BRANCO D= 1 1/4" (40mm)</v>
          </cell>
          <cell r="D2428" t="str">
            <v>M</v>
          </cell>
          <cell r="E2428">
            <v>13.89</v>
          </cell>
          <cell r="F2428">
            <v>18.059999999999999</v>
          </cell>
        </row>
        <row r="2429">
          <cell r="B2429" t="str">
            <v>C2604</v>
          </cell>
          <cell r="C2429" t="str">
            <v>TUBO PVC ROSC. BRANCO D= 1 1/2" (50mm)</v>
          </cell>
          <cell r="D2429" t="str">
            <v>M</v>
          </cell>
          <cell r="E2429">
            <v>17.170000000000002</v>
          </cell>
          <cell r="F2429">
            <v>22.32</v>
          </cell>
        </row>
        <row r="2430">
          <cell r="B2430" t="str">
            <v>C2609</v>
          </cell>
          <cell r="C2430" t="str">
            <v>TUBO PVC ROSC. BRANCO D= 2" (60mm)</v>
          </cell>
          <cell r="D2430" t="str">
            <v>M</v>
          </cell>
          <cell r="E2430">
            <v>24.17</v>
          </cell>
          <cell r="F2430">
            <v>31.42</v>
          </cell>
        </row>
        <row r="2431">
          <cell r="B2431" t="str">
            <v>C2608</v>
          </cell>
          <cell r="C2431" t="str">
            <v>TUBO PVC ROSC. BRANCO D= 2 1/2" (75mm)</v>
          </cell>
          <cell r="D2431" t="str">
            <v>M</v>
          </cell>
          <cell r="E2431">
            <v>36.729999999999997</v>
          </cell>
          <cell r="F2431">
            <v>47.75</v>
          </cell>
        </row>
        <row r="2432">
          <cell r="B2432" t="str">
            <v>C2610</v>
          </cell>
          <cell r="C2432" t="str">
            <v>TUBO PVC ROSC. BRANCO D= 3" (85mm)</v>
          </cell>
          <cell r="D2432" t="str">
            <v>M</v>
          </cell>
          <cell r="E2432">
            <v>46.85</v>
          </cell>
          <cell r="F2432">
            <v>60.91</v>
          </cell>
        </row>
        <row r="2433">
          <cell r="B2433" t="str">
            <v>C2612</v>
          </cell>
          <cell r="C2433" t="str">
            <v>TUBO PVC ROSC. BRANCO D= 4"(110mm)</v>
          </cell>
          <cell r="D2433" t="str">
            <v>M</v>
          </cell>
          <cell r="E2433">
            <v>54.74</v>
          </cell>
          <cell r="F2433">
            <v>71.16</v>
          </cell>
        </row>
        <row r="2434">
          <cell r="B2434" t="str">
            <v>C2615</v>
          </cell>
          <cell r="C2434" t="str">
            <v>TUBO PVC SOLD. MARROM D= 20mm (1/2")</v>
          </cell>
          <cell r="D2434" t="str">
            <v>M</v>
          </cell>
          <cell r="E2434">
            <v>2.66</v>
          </cell>
          <cell r="F2434">
            <v>3.46</v>
          </cell>
        </row>
        <row r="2435">
          <cell r="B2435" t="str">
            <v>C2616</v>
          </cell>
          <cell r="C2435" t="str">
            <v>TUBO PVC SOLD. MARROM D= 25mm (3/4")</v>
          </cell>
          <cell r="D2435" t="str">
            <v>M</v>
          </cell>
          <cell r="E2435">
            <v>3.59</v>
          </cell>
          <cell r="F2435">
            <v>4.67</v>
          </cell>
        </row>
        <row r="2436">
          <cell r="B2436" t="str">
            <v>C2617</v>
          </cell>
          <cell r="C2436" t="str">
            <v>TUBO PVC SOLD. MARROM D= 32mm (1")</v>
          </cell>
          <cell r="D2436" t="str">
            <v>M</v>
          </cell>
          <cell r="E2436">
            <v>6.45</v>
          </cell>
          <cell r="F2436">
            <v>8.39</v>
          </cell>
        </row>
        <row r="2437">
          <cell r="B2437" t="str">
            <v>C2618</v>
          </cell>
          <cell r="C2437" t="str">
            <v>TUBO PVC SOLD. MARROM D= 40mm (1 1/4")</v>
          </cell>
          <cell r="D2437" t="str">
            <v>M</v>
          </cell>
          <cell r="E2437">
            <v>8.93</v>
          </cell>
          <cell r="F2437">
            <v>11.61</v>
          </cell>
        </row>
        <row r="2438">
          <cell r="B2438" t="str">
            <v>C2619</v>
          </cell>
          <cell r="C2438" t="str">
            <v>TUBO PVC SOLD. MARROM D= 50mm (1 1/2")</v>
          </cell>
          <cell r="D2438" t="str">
            <v>M</v>
          </cell>
          <cell r="E2438">
            <v>10.5</v>
          </cell>
          <cell r="F2438">
            <v>13.65</v>
          </cell>
        </row>
        <row r="2439">
          <cell r="B2439" t="str">
            <v>C2620</v>
          </cell>
          <cell r="C2439" t="str">
            <v>TUBO PVC SOLD. MARROM D= 60mm (2")</v>
          </cell>
          <cell r="D2439" t="str">
            <v>M</v>
          </cell>
          <cell r="E2439">
            <v>16.16</v>
          </cell>
          <cell r="F2439">
            <v>21.01</v>
          </cell>
        </row>
        <row r="2440">
          <cell r="B2440" t="str">
            <v>C2621</v>
          </cell>
          <cell r="C2440" t="str">
            <v>TUBO PVC SOLD. MARROM D= 75mm (2 1/2")</v>
          </cell>
          <cell r="D2440" t="str">
            <v>M</v>
          </cell>
          <cell r="E2440">
            <v>24.59</v>
          </cell>
          <cell r="F2440">
            <v>31.97</v>
          </cell>
        </row>
        <row r="2441">
          <cell r="B2441" t="str">
            <v>C2622</v>
          </cell>
          <cell r="C2441" t="str">
            <v>TUBO PVC SOLD. MARROM D= 85mm (3")</v>
          </cell>
          <cell r="D2441" t="str">
            <v>M</v>
          </cell>
          <cell r="E2441">
            <v>30.81</v>
          </cell>
          <cell r="F2441">
            <v>40.049999999999997</v>
          </cell>
        </row>
        <row r="2442">
          <cell r="B2442" t="str">
            <v>C2623</v>
          </cell>
          <cell r="C2442" t="str">
            <v>TUBO PVC SOLD. MARROM D=110mm (4")</v>
          </cell>
          <cell r="D2442" t="str">
            <v>M</v>
          </cell>
          <cell r="E2442">
            <v>46.98</v>
          </cell>
          <cell r="F2442">
            <v>61.07</v>
          </cell>
        </row>
        <row r="2443">
          <cell r="B2443" t="str">
            <v>C2624</v>
          </cell>
          <cell r="C2443" t="str">
            <v>TUBO PVC SOLD. MARROM INCL.CONEXÕES D= 20mm (1/2")</v>
          </cell>
          <cell r="D2443" t="str">
            <v>M</v>
          </cell>
          <cell r="E2443">
            <v>6.9</v>
          </cell>
          <cell r="F2443">
            <v>8.9700000000000006</v>
          </cell>
        </row>
        <row r="2444">
          <cell r="B2444" t="str">
            <v>C2625</v>
          </cell>
          <cell r="C2444" t="str">
            <v>TUBO PVC SOLD. MARROM INCL.CONEXÕES D= 25mm(3/4")</v>
          </cell>
          <cell r="D2444" t="str">
            <v>M</v>
          </cell>
          <cell r="E2444">
            <v>8.4</v>
          </cell>
          <cell r="F2444">
            <v>10.92</v>
          </cell>
        </row>
        <row r="2445">
          <cell r="B2445" t="str">
            <v>C2626</v>
          </cell>
          <cell r="C2445" t="str">
            <v>TUBO PVC SOLD. MARROM INCL.CONEXÕES D= 32mm(1")</v>
          </cell>
          <cell r="D2445" t="str">
            <v>M</v>
          </cell>
          <cell r="E2445">
            <v>12.9</v>
          </cell>
          <cell r="F2445">
            <v>16.77</v>
          </cell>
        </row>
        <row r="2446">
          <cell r="B2446" t="str">
            <v>C2627</v>
          </cell>
          <cell r="C2446" t="str">
            <v>TUBO PVC SOLD. MARROM INCL.CONEXÕES D= 40mm (1 1/4")</v>
          </cell>
          <cell r="D2446" t="str">
            <v>M</v>
          </cell>
          <cell r="E2446">
            <v>15.89</v>
          </cell>
          <cell r="F2446">
            <v>20.66</v>
          </cell>
        </row>
        <row r="2447">
          <cell r="B2447" t="str">
            <v>C2628</v>
          </cell>
          <cell r="C2447" t="str">
            <v>TUBO PVC SOLD. MARROM INCL.CONEXÕES D= 50mm (1 1/2")</v>
          </cell>
          <cell r="D2447" t="str">
            <v>M</v>
          </cell>
          <cell r="E2447">
            <v>18.010000000000002</v>
          </cell>
          <cell r="F2447">
            <v>23.41</v>
          </cell>
        </row>
        <row r="2448">
          <cell r="B2448" t="str">
            <v>C2629</v>
          </cell>
          <cell r="C2448" t="str">
            <v>TUBO PVC SOLD. MARROM INCL.CONEXÕES D= 60mm (2")</v>
          </cell>
          <cell r="D2448" t="str">
            <v>M</v>
          </cell>
          <cell r="E2448">
            <v>26.05</v>
          </cell>
          <cell r="F2448">
            <v>33.869999999999997</v>
          </cell>
        </row>
        <row r="2449">
          <cell r="B2449" t="str">
            <v>C2631</v>
          </cell>
          <cell r="C2449" t="str">
            <v>TUBO PVC SOLD. MARROM INCL.CONEXÕES D=75mm (2 1/2")</v>
          </cell>
          <cell r="D2449" t="str">
            <v>M</v>
          </cell>
          <cell r="E2449">
            <v>38.36</v>
          </cell>
          <cell r="F2449">
            <v>49.87</v>
          </cell>
        </row>
        <row r="2450">
          <cell r="B2450" t="str">
            <v>C2632</v>
          </cell>
          <cell r="C2450" t="str">
            <v>TUBO PVC SOLD. MARROM INCL.CONEXÕES D=85MM(3')</v>
          </cell>
          <cell r="D2450" t="str">
            <v>M</v>
          </cell>
          <cell r="E2450">
            <v>44.58</v>
          </cell>
          <cell r="F2450">
            <v>57.95</v>
          </cell>
        </row>
        <row r="2451">
          <cell r="B2451" t="str">
            <v>C2630</v>
          </cell>
          <cell r="C2451" t="str">
            <v>TUBO PVC SOLD. MARROM INCL.CONEXÕES D=110mm(4')</v>
          </cell>
          <cell r="D2451" t="str">
            <v>M</v>
          </cell>
          <cell r="E2451">
            <v>66.03</v>
          </cell>
          <cell r="F2451">
            <v>85.84</v>
          </cell>
        </row>
        <row r="2452">
          <cell r="B2452" t="str">
            <v>C2633</v>
          </cell>
          <cell r="C2452" t="str">
            <v>TUBO RADIAL LEVE C/INSPEÇÃO PVC D=150mm (6")</v>
          </cell>
          <cell r="D2452" t="str">
            <v>UN</v>
          </cell>
          <cell r="E2452">
            <v>329.42</v>
          </cell>
          <cell r="F2452">
            <v>428.25</v>
          </cell>
        </row>
        <row r="2453">
          <cell r="B2453" t="str">
            <v>C2648</v>
          </cell>
          <cell r="C2453" t="str">
            <v>UNIÃO PVC BRANCO ROSC. D=1/2" (20mm)</v>
          </cell>
          <cell r="D2453" t="str">
            <v>UN</v>
          </cell>
          <cell r="E2453">
            <v>4.3499999999999996</v>
          </cell>
          <cell r="F2453">
            <v>5.66</v>
          </cell>
        </row>
        <row r="2454">
          <cell r="B2454" t="str">
            <v>C2652</v>
          </cell>
          <cell r="C2454" t="str">
            <v>UNIÃO PVC BRANCO ROSC. D=3/4" (25mm)</v>
          </cell>
          <cell r="D2454" t="str">
            <v>UN</v>
          </cell>
          <cell r="E2454">
            <v>5.42</v>
          </cell>
          <cell r="F2454">
            <v>7.05</v>
          </cell>
        </row>
        <row r="2455">
          <cell r="B2455" t="str">
            <v>C2647</v>
          </cell>
          <cell r="C2455" t="str">
            <v>UNIÃO PVC BRANCO ROSC. D=1" (32mm)</v>
          </cell>
          <cell r="D2455" t="str">
            <v>UN</v>
          </cell>
          <cell r="E2455">
            <v>8.64</v>
          </cell>
          <cell r="F2455">
            <v>11.23</v>
          </cell>
        </row>
        <row r="2456">
          <cell r="B2456" t="str">
            <v>C2646</v>
          </cell>
          <cell r="C2456" t="str">
            <v>UNIÃO PVC BRANCO ROSC. D=1 1/4" (40mm)</v>
          </cell>
          <cell r="D2456" t="str">
            <v>UN</v>
          </cell>
          <cell r="E2456">
            <v>18.07</v>
          </cell>
          <cell r="F2456">
            <v>23.49</v>
          </cell>
        </row>
        <row r="2457">
          <cell r="B2457" t="str">
            <v>C2645</v>
          </cell>
          <cell r="C2457" t="str">
            <v>UNIÃO PVC BRANCO ROSC. D=1 1/2" (50mm)</v>
          </cell>
          <cell r="D2457" t="str">
            <v>UN</v>
          </cell>
          <cell r="E2457">
            <v>15.57</v>
          </cell>
          <cell r="F2457">
            <v>20.239999999999998</v>
          </cell>
        </row>
        <row r="2458">
          <cell r="B2458" t="str">
            <v>C2650</v>
          </cell>
          <cell r="C2458" t="str">
            <v>UNIÃO PVC BRANCO ROSC. D=2" (60mm)</v>
          </cell>
          <cell r="D2458" t="str">
            <v>UN</v>
          </cell>
          <cell r="E2458">
            <v>31.86</v>
          </cell>
          <cell r="F2458">
            <v>41.42</v>
          </cell>
        </row>
        <row r="2459">
          <cell r="B2459" t="str">
            <v>C2651</v>
          </cell>
          <cell r="C2459" t="str">
            <v>UNIÃO PVC BRANCO ROSC. D=3" (85mm)</v>
          </cell>
          <cell r="D2459" t="str">
            <v>UN</v>
          </cell>
          <cell r="E2459">
            <v>75.92</v>
          </cell>
          <cell r="F2459">
            <v>98.7</v>
          </cell>
        </row>
        <row r="2460">
          <cell r="B2460" t="str">
            <v>C2649</v>
          </cell>
          <cell r="C2460" t="str">
            <v>UNIÃO PVC BRANCO ROSC. D=2 1/2" (75mm)</v>
          </cell>
          <cell r="D2460" t="str">
            <v>UN</v>
          </cell>
          <cell r="E2460">
            <v>60.62</v>
          </cell>
          <cell r="F2460">
            <v>78.81</v>
          </cell>
        </row>
        <row r="2461">
          <cell r="B2461" t="str">
            <v>C2653</v>
          </cell>
          <cell r="C2461" t="str">
            <v>UNIÃO PVC BRANCO ROSC. D=4" (110mm)</v>
          </cell>
          <cell r="D2461" t="str">
            <v>UN</v>
          </cell>
          <cell r="E2461">
            <v>130.09</v>
          </cell>
          <cell r="F2461">
            <v>169.12</v>
          </cell>
        </row>
        <row r="2462">
          <cell r="B2462" t="str">
            <v>C2654</v>
          </cell>
          <cell r="C2462" t="str">
            <v>UNIÃO PVC SOLD. MARROM D= 20mm (1/2")</v>
          </cell>
          <cell r="D2462" t="str">
            <v>UN</v>
          </cell>
          <cell r="E2462">
            <v>4.42</v>
          </cell>
          <cell r="F2462">
            <v>5.75</v>
          </cell>
        </row>
        <row r="2463">
          <cell r="B2463" t="str">
            <v>C2655</v>
          </cell>
          <cell r="C2463" t="str">
            <v>UNIÃO PVC SOLD. MARROM D= 25mm (3/4")</v>
          </cell>
          <cell r="D2463" t="str">
            <v>UN</v>
          </cell>
          <cell r="E2463">
            <v>5.08</v>
          </cell>
          <cell r="F2463">
            <v>6.6</v>
          </cell>
        </row>
        <row r="2464">
          <cell r="B2464" t="str">
            <v>C2656</v>
          </cell>
          <cell r="C2464" t="str">
            <v>UNIÃO PVC SOLD. MARROM D= 32mm (1")</v>
          </cell>
          <cell r="D2464" t="str">
            <v>UN</v>
          </cell>
          <cell r="E2464">
            <v>8.36</v>
          </cell>
          <cell r="F2464">
            <v>10.87</v>
          </cell>
        </row>
        <row r="2465">
          <cell r="B2465" t="str">
            <v>C2657</v>
          </cell>
          <cell r="C2465" t="str">
            <v>UNIÃO PVC SOLD. MARROM D= 40mm (1 1/4")</v>
          </cell>
          <cell r="D2465" t="str">
            <v>UN</v>
          </cell>
          <cell r="E2465">
            <v>14.11</v>
          </cell>
          <cell r="F2465">
            <v>18.34</v>
          </cell>
        </row>
        <row r="2466">
          <cell r="B2466" t="str">
            <v>C2658</v>
          </cell>
          <cell r="C2466" t="str">
            <v>UNIÃO PVC SOLD. MARROM D= 50mm (1 1/2")</v>
          </cell>
          <cell r="D2466" t="str">
            <v>UN</v>
          </cell>
          <cell r="E2466">
            <v>16.48</v>
          </cell>
          <cell r="F2466">
            <v>21.42</v>
          </cell>
        </row>
        <row r="2467">
          <cell r="B2467" t="str">
            <v>C2659</v>
          </cell>
          <cell r="C2467" t="str">
            <v>UNIÃO PVC SOLD. MARROM D= 60mm (2")</v>
          </cell>
          <cell r="D2467" t="str">
            <v>UN</v>
          </cell>
          <cell r="E2467">
            <v>34.74</v>
          </cell>
          <cell r="F2467">
            <v>45.16</v>
          </cell>
        </row>
        <row r="2468">
          <cell r="B2468" t="str">
            <v>C2660</v>
          </cell>
          <cell r="C2468" t="str">
            <v>UNIÃO PVC SOLD. MARROM D= 75mm (2 1/2")</v>
          </cell>
          <cell r="D2468" t="str">
            <v>UN</v>
          </cell>
          <cell r="E2468">
            <v>101.33</v>
          </cell>
          <cell r="F2468">
            <v>131.72999999999999</v>
          </cell>
        </row>
        <row r="2469">
          <cell r="B2469" t="str">
            <v>C2661</v>
          </cell>
          <cell r="C2469" t="str">
            <v>UNIÃO PVC SOLD. MARROM D= 85mm (3")</v>
          </cell>
          <cell r="D2469" t="str">
            <v>UN</v>
          </cell>
          <cell r="E2469">
            <v>103.8</v>
          </cell>
          <cell r="F2469">
            <v>134.94</v>
          </cell>
        </row>
        <row r="2470">
          <cell r="B2470" t="str">
            <v>C2662</v>
          </cell>
          <cell r="C2470" t="str">
            <v>UNIÃO PVC SOLD. MARROM D=110mm (4")</v>
          </cell>
          <cell r="D2470" t="str">
            <v>UN</v>
          </cell>
          <cell r="E2470">
            <v>227.45</v>
          </cell>
          <cell r="F2470">
            <v>295.69</v>
          </cell>
        </row>
        <row r="2471">
          <cell r="C2471" t="str">
            <v>TUBOS E CONEXÕES DE PRFV</v>
          </cell>
          <cell r="F2471">
            <v>0</v>
          </cell>
        </row>
        <row r="2472">
          <cell r="B2472" t="str">
            <v>C4188</v>
          </cell>
          <cell r="C2472" t="str">
            <v>ASSENTAMENTO DE TUBO, PEÇAS E CONEXÕES EM PRFV, JE DN 300mm</v>
          </cell>
          <cell r="D2472" t="str">
            <v>M</v>
          </cell>
          <cell r="E2472">
            <v>5.46</v>
          </cell>
          <cell r="F2472">
            <v>7.1</v>
          </cell>
        </row>
        <row r="2473">
          <cell r="B2473" t="str">
            <v>C4189</v>
          </cell>
          <cell r="C2473" t="str">
            <v>ASSENTAMENTO DE TUBO, PEÇAS E CONEXÕES EM PRFV, JE DN 350mm</v>
          </cell>
          <cell r="D2473" t="str">
            <v>M</v>
          </cell>
          <cell r="E2473">
            <v>5.74</v>
          </cell>
          <cell r="F2473">
            <v>7.46</v>
          </cell>
        </row>
        <row r="2474">
          <cell r="B2474" t="str">
            <v>C4190</v>
          </cell>
          <cell r="C2474" t="str">
            <v>ASSENTAMENTO DE TUBO, PEÇAS E CONEXÕES EM PRFV, JE DN 400mm</v>
          </cell>
          <cell r="D2474" t="str">
            <v>M</v>
          </cell>
          <cell r="E2474">
            <v>6.75</v>
          </cell>
          <cell r="F2474">
            <v>8.7799999999999994</v>
          </cell>
        </row>
        <row r="2475">
          <cell r="B2475" t="str">
            <v>C4191</v>
          </cell>
          <cell r="C2475" t="str">
            <v>ASSENTAMENTO DE TUBO, PEÇAS E CONEXÕES EM PRFV, JE DN 450mm</v>
          </cell>
          <cell r="D2475" t="str">
            <v>M</v>
          </cell>
          <cell r="E2475">
            <v>7.14</v>
          </cell>
          <cell r="F2475">
            <v>9.2799999999999994</v>
          </cell>
        </row>
        <row r="2476">
          <cell r="B2476" t="str">
            <v>C4192</v>
          </cell>
          <cell r="C2476" t="str">
            <v>ASSENTAMENTO DE TUBO, PEÇAS E CONEXÕES EM PRFV, JE DN 500mm</v>
          </cell>
          <cell r="D2476" t="str">
            <v>M</v>
          </cell>
          <cell r="E2476">
            <v>7.54</v>
          </cell>
          <cell r="F2476">
            <v>9.8000000000000007</v>
          </cell>
        </row>
        <row r="2477">
          <cell r="B2477" t="str">
            <v>C4193</v>
          </cell>
          <cell r="C2477" t="str">
            <v>ASSENTAMENTO DE TUBO, PEÇAS E CONEXÕES EM PRFV, JE DN 600mm</v>
          </cell>
          <cell r="D2477" t="str">
            <v>M</v>
          </cell>
          <cell r="E2477">
            <v>8.49</v>
          </cell>
          <cell r="F2477">
            <v>11.04</v>
          </cell>
        </row>
        <row r="2478">
          <cell r="B2478" t="str">
            <v>C4194</v>
          </cell>
          <cell r="C2478" t="str">
            <v>ASSENTAMENTO DE TUBO, PEÇAS E CONEXÕES EM PRFV, JE DN 700mm</v>
          </cell>
          <cell r="D2478" t="str">
            <v>M</v>
          </cell>
          <cell r="E2478">
            <v>9.6199999999999992</v>
          </cell>
          <cell r="F2478">
            <v>12.51</v>
          </cell>
        </row>
        <row r="2479">
          <cell r="B2479" t="str">
            <v>C4195</v>
          </cell>
          <cell r="C2479" t="str">
            <v>ASSENTAMENTO DE TUBO, PEÇAS E CONEXÕES EM PRFV, JE DN 800mm</v>
          </cell>
          <cell r="D2479" t="str">
            <v>M</v>
          </cell>
          <cell r="E2479">
            <v>11.81</v>
          </cell>
          <cell r="F2479">
            <v>15.35</v>
          </cell>
        </row>
        <row r="2480">
          <cell r="B2480" t="str">
            <v>C4196</v>
          </cell>
          <cell r="C2480" t="str">
            <v>ASSENTAMENTO DE TUBO, PEÇAS E CONEXÕES EM PRFV, JE DN 900mm</v>
          </cell>
          <cell r="D2480" t="str">
            <v>M</v>
          </cell>
          <cell r="E2480">
            <v>13.31</v>
          </cell>
          <cell r="F2480">
            <v>17.3</v>
          </cell>
        </row>
        <row r="2481">
          <cell r="B2481" t="str">
            <v>C4197</v>
          </cell>
          <cell r="C2481" t="str">
            <v>ASSENTAMENTO DE TUBO, PEÇAS E CONEXÕES EM PRFV, JE DN 1000mm</v>
          </cell>
          <cell r="D2481" t="str">
            <v>M</v>
          </cell>
          <cell r="E2481">
            <v>15.07</v>
          </cell>
          <cell r="F2481">
            <v>19.59</v>
          </cell>
        </row>
        <row r="2482">
          <cell r="B2482" t="str">
            <v>C4198</v>
          </cell>
          <cell r="C2482" t="str">
            <v>ASSENTAMENTO DE TUBO, PEÇAS E CONEXÕES EM PRFV, JE DN 1200mm</v>
          </cell>
          <cell r="D2482" t="str">
            <v>M</v>
          </cell>
          <cell r="E2482">
            <v>17.95</v>
          </cell>
          <cell r="F2482">
            <v>23.34</v>
          </cell>
        </row>
        <row r="2483">
          <cell r="C2483" t="str">
            <v>TUBOS E CONEXÕES DE CERÂMICA</v>
          </cell>
          <cell r="F2483">
            <v>0</v>
          </cell>
        </row>
        <row r="2484">
          <cell r="B2484" t="str">
            <v>C0235</v>
          </cell>
          <cell r="C2484" t="str">
            <v>ASSENTAMENTO DE TUBOS E CONEXÕES CERÂMICOS, J.ARG. D= 100mm</v>
          </cell>
          <cell r="D2484" t="str">
            <v>M</v>
          </cell>
          <cell r="E2484">
            <v>2.15</v>
          </cell>
          <cell r="F2484">
            <v>2.8</v>
          </cell>
        </row>
        <row r="2485">
          <cell r="B2485" t="str">
            <v>C0239</v>
          </cell>
          <cell r="C2485" t="str">
            <v>ASSENTAMENTO DE TUBOS E CONEXÕES CERÂMICOS, J.ARG. D=150mm</v>
          </cell>
          <cell r="D2485" t="str">
            <v>M</v>
          </cell>
          <cell r="E2485">
            <v>2.81</v>
          </cell>
          <cell r="F2485">
            <v>3.65</v>
          </cell>
        </row>
        <row r="2486">
          <cell r="B2486" t="str">
            <v>C0236</v>
          </cell>
          <cell r="C2486" t="str">
            <v>ASSENTAMENTO DE TUBOS E CONEXÕES CERÂMICOS, J.ARG. D= 200mm</v>
          </cell>
          <cell r="D2486" t="str">
            <v>M</v>
          </cell>
          <cell r="E2486">
            <v>3.46</v>
          </cell>
          <cell r="F2486">
            <v>4.5</v>
          </cell>
        </row>
        <row r="2487">
          <cell r="B2487" t="str">
            <v>C0237</v>
          </cell>
          <cell r="C2487" t="str">
            <v>ASSENTAMENTO DE TUBOS E CONEXÕES CERÂMICOS, J.ARG. D= 250mm</v>
          </cell>
          <cell r="D2487" t="str">
            <v>M</v>
          </cell>
          <cell r="E2487">
            <v>4.83</v>
          </cell>
          <cell r="F2487">
            <v>6.28</v>
          </cell>
        </row>
        <row r="2488">
          <cell r="B2488" t="str">
            <v>C0238</v>
          </cell>
          <cell r="C2488" t="str">
            <v>ASSENTAMENTO DE TUBOS E CONEXÕES CERÂMICOS, J.ARG. D= 300mm</v>
          </cell>
          <cell r="D2488" t="str">
            <v>M</v>
          </cell>
          <cell r="E2488">
            <v>5.97</v>
          </cell>
          <cell r="F2488">
            <v>7.76</v>
          </cell>
        </row>
        <row r="2489">
          <cell r="B2489" t="str">
            <v>C0240</v>
          </cell>
          <cell r="C2489" t="str">
            <v>ASSENTAMENTO DE TUBOS E CONEXÕES CERÂMICOS, J.ASF. D= 100mm</v>
          </cell>
          <cell r="D2489" t="str">
            <v>M</v>
          </cell>
          <cell r="E2489">
            <v>6.4</v>
          </cell>
          <cell r="F2489">
            <v>8.32</v>
          </cell>
        </row>
        <row r="2490">
          <cell r="B2490" t="str">
            <v>C0241</v>
          </cell>
          <cell r="C2490" t="str">
            <v>ASSENTAMENTO DE TUBOS E CONEXÕES CERÂMICOS, J.ASF. D= 150mm</v>
          </cell>
          <cell r="D2490" t="str">
            <v>M</v>
          </cell>
          <cell r="E2490">
            <v>7.32</v>
          </cell>
          <cell r="F2490">
            <v>9.52</v>
          </cell>
        </row>
        <row r="2491">
          <cell r="B2491" t="str">
            <v>C0242</v>
          </cell>
          <cell r="C2491" t="str">
            <v>ASSENTAMENTO DE TUBOS E CONEXÕES CERÂMICOS, J.ASF. D= 200mm</v>
          </cell>
          <cell r="D2491" t="str">
            <v>M</v>
          </cell>
          <cell r="E2491">
            <v>8.73</v>
          </cell>
          <cell r="F2491">
            <v>11.35</v>
          </cell>
        </row>
        <row r="2492">
          <cell r="B2492" t="str">
            <v>C0243</v>
          </cell>
          <cell r="C2492" t="str">
            <v>ASSENTAMENTO DE TUBOS E CONEXÕES CERÂMICOS, J.ASF. D= 250mm</v>
          </cell>
          <cell r="D2492" t="str">
            <v>M</v>
          </cell>
          <cell r="E2492">
            <v>11.97</v>
          </cell>
          <cell r="F2492">
            <v>15.56</v>
          </cell>
        </row>
        <row r="2493">
          <cell r="B2493" t="str">
            <v>C0244</v>
          </cell>
          <cell r="C2493" t="str">
            <v>ASSENTAMENTO DE TUBOS E CONEXÕES CERÂMICOS, J.ASF. D= 300mm</v>
          </cell>
          <cell r="D2493" t="str">
            <v>M</v>
          </cell>
          <cell r="E2493">
            <v>15.11</v>
          </cell>
          <cell r="F2493">
            <v>19.64</v>
          </cell>
        </row>
        <row r="2494">
          <cell r="B2494" t="str">
            <v>C0245</v>
          </cell>
          <cell r="C2494" t="str">
            <v>ASSENTAMENTO DE TUBOS E CONEXÕES CERÂMICOS, J.ASF. D= 350mm</v>
          </cell>
          <cell r="D2494" t="str">
            <v>M</v>
          </cell>
          <cell r="E2494">
            <v>19.45</v>
          </cell>
          <cell r="F2494">
            <v>25.29</v>
          </cell>
        </row>
        <row r="2495">
          <cell r="B2495" t="str">
            <v>C0246</v>
          </cell>
          <cell r="C2495" t="str">
            <v>ASSENTAMENTO DE TUBOS E CONEXÕES CERÂMICOS, J.ASF. D= 400mm</v>
          </cell>
          <cell r="D2495" t="str">
            <v>M</v>
          </cell>
          <cell r="E2495">
            <v>24.09</v>
          </cell>
          <cell r="F2495">
            <v>31.32</v>
          </cell>
        </row>
        <row r="2496">
          <cell r="C2496" t="str">
            <v>TUBOS E CONEXÕES DE CONCRETO</v>
          </cell>
          <cell r="F2496">
            <v>0</v>
          </cell>
        </row>
        <row r="2497">
          <cell r="B2497" t="str">
            <v>C0305</v>
          </cell>
          <cell r="C2497" t="str">
            <v>ASSENTAMENTO DE TUBOS EM CONCRETO,JUNTA ARGAMASSADA, D=150mm</v>
          </cell>
          <cell r="D2497" t="str">
            <v>M</v>
          </cell>
          <cell r="E2497">
            <v>7.64</v>
          </cell>
          <cell r="F2497">
            <v>9.93</v>
          </cell>
        </row>
        <row r="2498">
          <cell r="B2498" t="str">
            <v>C0306</v>
          </cell>
          <cell r="C2498" t="str">
            <v>ASSENTAMENTO DE TUBOS EM CONCRETO,JUNTA ARGAMASSADA, D=200mm</v>
          </cell>
          <cell r="D2498" t="str">
            <v>M</v>
          </cell>
          <cell r="E2498">
            <v>10.14</v>
          </cell>
          <cell r="F2498">
            <v>13.18</v>
          </cell>
        </row>
        <row r="2499">
          <cell r="B2499" t="str">
            <v>C0298</v>
          </cell>
          <cell r="C2499" t="str">
            <v>ASSENTAMENTO DE TUBOS EM CONCRETO, JE D= 300mm</v>
          </cell>
          <cell r="D2499" t="str">
            <v>M</v>
          </cell>
          <cell r="E2499">
            <v>14.32</v>
          </cell>
          <cell r="F2499">
            <v>18.62</v>
          </cell>
        </row>
        <row r="2500">
          <cell r="B2500" t="str">
            <v>C0299</v>
          </cell>
          <cell r="C2500" t="str">
            <v>ASSENTAMENTO DE TUBOS EM CONCRETO, JE D= 400mm</v>
          </cell>
          <cell r="D2500" t="str">
            <v>M</v>
          </cell>
          <cell r="E2500">
            <v>22.2</v>
          </cell>
          <cell r="F2500">
            <v>28.86</v>
          </cell>
        </row>
        <row r="2501">
          <cell r="B2501" t="str">
            <v>C0300</v>
          </cell>
          <cell r="C2501" t="str">
            <v>ASSENTAMENTO DE TUBOS EM CONCRETO, JE D=500mm</v>
          </cell>
          <cell r="D2501" t="str">
            <v>M</v>
          </cell>
          <cell r="E2501">
            <v>31</v>
          </cell>
          <cell r="F2501">
            <v>40.299999999999997</v>
          </cell>
        </row>
        <row r="2502">
          <cell r="B2502" t="str">
            <v>C0301</v>
          </cell>
          <cell r="C2502" t="str">
            <v>ASSENTAMENTO DE TUBOS EM CONCRETO, JE D=600mm</v>
          </cell>
          <cell r="D2502" t="str">
            <v>M</v>
          </cell>
          <cell r="E2502">
            <v>39.229999999999997</v>
          </cell>
          <cell r="F2502">
            <v>51</v>
          </cell>
        </row>
        <row r="2503">
          <cell r="B2503" t="str">
            <v>C0302</v>
          </cell>
          <cell r="C2503" t="str">
            <v>ASSENTAMENTO DE TUBOS EM CONCRETO, JE D= 700mm</v>
          </cell>
          <cell r="D2503" t="str">
            <v>M</v>
          </cell>
          <cell r="E2503">
            <v>49.55</v>
          </cell>
          <cell r="F2503">
            <v>64.42</v>
          </cell>
        </row>
        <row r="2504">
          <cell r="B2504" t="str">
            <v>C0303</v>
          </cell>
          <cell r="C2504" t="str">
            <v>ASSENTAMENTO DE TUBOS EM CONCRETO, JE D= 800mm</v>
          </cell>
          <cell r="D2504" t="str">
            <v>M</v>
          </cell>
          <cell r="E2504">
            <v>58.61</v>
          </cell>
          <cell r="F2504">
            <v>76.19</v>
          </cell>
        </row>
        <row r="2505">
          <cell r="B2505" t="str">
            <v>C0304</v>
          </cell>
          <cell r="C2505" t="str">
            <v>ASSENTAMENTO DE TUBOS EM CONCRETO, JE D= 900mm</v>
          </cell>
          <cell r="D2505" t="str">
            <v>M</v>
          </cell>
          <cell r="E2505">
            <v>73.239999999999995</v>
          </cell>
          <cell r="F2505">
            <v>95.21</v>
          </cell>
        </row>
        <row r="2506">
          <cell r="B2506" t="str">
            <v>C0293</v>
          </cell>
          <cell r="C2506" t="str">
            <v>ASSENTAMENTO DE TUBOS EM CONCRETO, JE D= 1000mm</v>
          </cell>
          <cell r="D2506" t="str">
            <v>M</v>
          </cell>
          <cell r="E2506">
            <v>97.46</v>
          </cell>
          <cell r="F2506">
            <v>126.7</v>
          </cell>
        </row>
        <row r="2507">
          <cell r="B2507" t="str">
            <v>C0294</v>
          </cell>
          <cell r="C2507" t="str">
            <v>ASSENTAMENTO DE TUBOS EM CONCRETO, JE D= 1200mm</v>
          </cell>
          <cell r="D2507" t="str">
            <v>M</v>
          </cell>
          <cell r="E2507">
            <v>131.47999999999999</v>
          </cell>
          <cell r="F2507">
            <v>170.92</v>
          </cell>
        </row>
        <row r="2508">
          <cell r="B2508" t="str">
            <v>C0295</v>
          </cell>
          <cell r="C2508" t="str">
            <v>ASSENTAMENTO DE TUBOS EM CONCRETO, JE D=1500mm</v>
          </cell>
          <cell r="D2508" t="str">
            <v>M</v>
          </cell>
          <cell r="E2508">
            <v>166.58</v>
          </cell>
          <cell r="F2508">
            <v>216.55</v>
          </cell>
        </row>
        <row r="2509">
          <cell r="B2509" t="str">
            <v>C0296</v>
          </cell>
          <cell r="C2509" t="str">
            <v>ASSENTAMENTO DE TUBOS EM CONCRETO, JE D= 1750mm</v>
          </cell>
          <cell r="D2509" t="str">
            <v>M</v>
          </cell>
          <cell r="E2509">
            <v>212.52</v>
          </cell>
          <cell r="F2509">
            <v>276.27999999999997</v>
          </cell>
        </row>
        <row r="2510">
          <cell r="B2510" t="str">
            <v>C0297</v>
          </cell>
          <cell r="C2510" t="str">
            <v>ASSENTAMENTO DE TUBOS EM CONCRETO, JE D=2000mm</v>
          </cell>
          <cell r="D2510" t="str">
            <v>M</v>
          </cell>
          <cell r="E2510">
            <v>271.22000000000003</v>
          </cell>
          <cell r="F2510">
            <v>352.59</v>
          </cell>
        </row>
        <row r="2511">
          <cell r="C2511" t="str">
            <v>TUBOS E CONEXÕES DE COBRE</v>
          </cell>
          <cell r="F2511">
            <v>0</v>
          </cell>
        </row>
        <row r="2512">
          <cell r="B2512" t="str">
            <v>C1007</v>
          </cell>
          <cell r="C2512" t="str">
            <v>CURVA COBRE OU BRONZE D= 15mm (1/2")</v>
          </cell>
          <cell r="D2512" t="str">
            <v>UN</v>
          </cell>
          <cell r="E2512">
            <v>4.62</v>
          </cell>
          <cell r="F2512">
            <v>6.01</v>
          </cell>
        </row>
        <row r="2513">
          <cell r="B2513" t="str">
            <v>C1008</v>
          </cell>
          <cell r="C2513" t="str">
            <v>CURVA COBRE OU BRONZE D= 22mm (3/4")</v>
          </cell>
          <cell r="D2513" t="str">
            <v>UN</v>
          </cell>
          <cell r="E2513">
            <v>7.52</v>
          </cell>
          <cell r="F2513">
            <v>9.7799999999999994</v>
          </cell>
        </row>
        <row r="2514">
          <cell r="B2514" t="str">
            <v>C1009</v>
          </cell>
          <cell r="C2514" t="str">
            <v>CURVA COBRE OU BRONZE D= 28mm (1")</v>
          </cell>
          <cell r="D2514" t="str">
            <v>UN</v>
          </cell>
          <cell r="E2514">
            <v>10.050000000000001</v>
          </cell>
          <cell r="F2514">
            <v>13.07</v>
          </cell>
        </row>
        <row r="2515">
          <cell r="B2515" t="str">
            <v>C1010</v>
          </cell>
          <cell r="C2515" t="str">
            <v>CURVA COBRE OU BRONZE D= 35mm (1 1/4")</v>
          </cell>
          <cell r="D2515" t="str">
            <v>UN</v>
          </cell>
          <cell r="E2515">
            <v>23.32</v>
          </cell>
          <cell r="F2515">
            <v>30.32</v>
          </cell>
        </row>
        <row r="2516">
          <cell r="B2516" t="str">
            <v>C1011</v>
          </cell>
          <cell r="C2516" t="str">
            <v>CURVA COBRE OU BRONZE D= 42mm (1 1/2")</v>
          </cell>
          <cell r="D2516" t="str">
            <v>UN</v>
          </cell>
          <cell r="E2516">
            <v>38.21</v>
          </cell>
          <cell r="F2516">
            <v>49.67</v>
          </cell>
        </row>
        <row r="2517">
          <cell r="B2517" t="str">
            <v>C1012</v>
          </cell>
          <cell r="C2517" t="str">
            <v>CURVA COBRE OU BRONZE D= 54mm (2")</v>
          </cell>
          <cell r="D2517" t="str">
            <v>UN</v>
          </cell>
          <cell r="E2517">
            <v>57.02</v>
          </cell>
          <cell r="F2517">
            <v>74.13</v>
          </cell>
        </row>
        <row r="2518">
          <cell r="B2518" t="str">
            <v>C1013</v>
          </cell>
          <cell r="C2518" t="str">
            <v>CURVA COBRE OU BRONZE D= 66mm (2 1/2")</v>
          </cell>
          <cell r="D2518" t="str">
            <v>UN</v>
          </cell>
          <cell r="E2518">
            <v>161.41</v>
          </cell>
          <cell r="F2518">
            <v>209.83</v>
          </cell>
        </row>
        <row r="2519">
          <cell r="B2519" t="str">
            <v>C1014</v>
          </cell>
          <cell r="C2519" t="str">
            <v>CURVA COBRE OU BRONZE D= 79mm (3")</v>
          </cell>
          <cell r="D2519" t="str">
            <v>UN</v>
          </cell>
          <cell r="E2519">
            <v>191.33</v>
          </cell>
          <cell r="F2519">
            <v>248.73</v>
          </cell>
        </row>
        <row r="2520">
          <cell r="B2520" t="str">
            <v>C1015</v>
          </cell>
          <cell r="C2520" t="str">
            <v>CURVA COBRE OU BRONZE D=104mm (4")</v>
          </cell>
          <cell r="D2520" t="str">
            <v>UN</v>
          </cell>
          <cell r="E2520">
            <v>359.28</v>
          </cell>
          <cell r="F2520">
            <v>467.06</v>
          </cell>
        </row>
        <row r="2521">
          <cell r="B2521" t="str">
            <v>C2332</v>
          </cell>
          <cell r="C2521" t="str">
            <v>TÊ COBRE OU BRONZE D= 15mm (1/2")</v>
          </cell>
          <cell r="D2521" t="str">
            <v>UN</v>
          </cell>
          <cell r="E2521">
            <v>5.53</v>
          </cell>
          <cell r="F2521">
            <v>7.19</v>
          </cell>
        </row>
        <row r="2522">
          <cell r="B2522" t="str">
            <v>C2333</v>
          </cell>
          <cell r="C2522" t="str">
            <v>TÊ COBRE OU BRONZE D= 22mm (3/4")</v>
          </cell>
          <cell r="D2522" t="str">
            <v>UN</v>
          </cell>
          <cell r="E2522">
            <v>8.32</v>
          </cell>
          <cell r="F2522">
            <v>10.82</v>
          </cell>
        </row>
        <row r="2523">
          <cell r="B2523" t="str">
            <v>C2334</v>
          </cell>
          <cell r="C2523" t="str">
            <v>TÊ COBRE OU BRONZE D= 28mm (1")</v>
          </cell>
          <cell r="D2523" t="str">
            <v>UN</v>
          </cell>
          <cell r="E2523">
            <v>12.82</v>
          </cell>
          <cell r="F2523">
            <v>16.670000000000002</v>
          </cell>
        </row>
        <row r="2524">
          <cell r="B2524" t="str">
            <v>C2335</v>
          </cell>
          <cell r="C2524" t="str">
            <v>TÊ COBRE OU BRONZE D= 35mm (1 1/4")</v>
          </cell>
          <cell r="D2524" t="str">
            <v>UN</v>
          </cell>
          <cell r="E2524">
            <v>28.65</v>
          </cell>
          <cell r="F2524">
            <v>37.25</v>
          </cell>
        </row>
        <row r="2525">
          <cell r="B2525" t="str">
            <v>C2336</v>
          </cell>
          <cell r="C2525" t="str">
            <v>TÊ COBRE OU BRONZE D= 42mm (1 1/2")</v>
          </cell>
          <cell r="D2525" t="str">
            <v>UN</v>
          </cell>
          <cell r="E2525">
            <v>43.08</v>
          </cell>
          <cell r="F2525">
            <v>56</v>
          </cell>
        </row>
        <row r="2526">
          <cell r="B2526" t="str">
            <v>C2337</v>
          </cell>
          <cell r="C2526" t="str">
            <v>TÊ COBRE OU BRONZE D= 54mm (2")</v>
          </cell>
          <cell r="D2526" t="str">
            <v>UN</v>
          </cell>
          <cell r="E2526">
            <v>85.28</v>
          </cell>
          <cell r="F2526">
            <v>110.86</v>
          </cell>
        </row>
        <row r="2527">
          <cell r="B2527" t="str">
            <v>C2338</v>
          </cell>
          <cell r="C2527" t="str">
            <v>TÊ COBRE OU BRONZE D= 66mm (2 1/2")</v>
          </cell>
          <cell r="D2527" t="str">
            <v>UN</v>
          </cell>
          <cell r="E2527">
            <v>197.38</v>
          </cell>
          <cell r="F2527">
            <v>256.58999999999997</v>
          </cell>
        </row>
        <row r="2528">
          <cell r="B2528" t="str">
            <v>C2339</v>
          </cell>
          <cell r="C2528" t="str">
            <v>TÊ COBRE OU BRONZE D= 79mm (3")</v>
          </cell>
          <cell r="D2528" t="str">
            <v>UN</v>
          </cell>
          <cell r="E2528">
            <v>305.52</v>
          </cell>
          <cell r="F2528">
            <v>397.18</v>
          </cell>
        </row>
        <row r="2529">
          <cell r="B2529" t="str">
            <v>C2340</v>
          </cell>
          <cell r="C2529" t="str">
            <v>TÊ COBRE OU BRONZE D=104mm (4")</v>
          </cell>
          <cell r="D2529" t="str">
            <v>UN</v>
          </cell>
          <cell r="E2529">
            <v>661.97</v>
          </cell>
          <cell r="F2529">
            <v>860.56</v>
          </cell>
        </row>
        <row r="2530">
          <cell r="B2530" t="str">
            <v>C2565</v>
          </cell>
          <cell r="C2530" t="str">
            <v>TUBO COBRE D= 15mm(1/2")</v>
          </cell>
          <cell r="D2530" t="str">
            <v>M</v>
          </cell>
          <cell r="E2530">
            <v>23.46</v>
          </cell>
          <cell r="F2530">
            <v>30.5</v>
          </cell>
        </row>
        <row r="2531">
          <cell r="B2531" t="str">
            <v>C2566</v>
          </cell>
          <cell r="C2531" t="str">
            <v>TUBO COBRE D= 22mm (3/4")</v>
          </cell>
          <cell r="D2531" t="str">
            <v>M</v>
          </cell>
          <cell r="E2531">
            <v>36.6</v>
          </cell>
          <cell r="F2531">
            <v>47.58</v>
          </cell>
        </row>
        <row r="2532">
          <cell r="B2532" t="str">
            <v>C2567</v>
          </cell>
          <cell r="C2532" t="str">
            <v>TUBO COBRE D= 28mm (1")</v>
          </cell>
          <cell r="D2532" t="str">
            <v>M</v>
          </cell>
          <cell r="E2532">
            <v>45.64</v>
          </cell>
          <cell r="F2532">
            <v>59.33</v>
          </cell>
        </row>
        <row r="2533">
          <cell r="B2533" t="str">
            <v>C2568</v>
          </cell>
          <cell r="C2533" t="str">
            <v>TUBO COBRE D= 35mm (1 1/4")</v>
          </cell>
          <cell r="D2533" t="str">
            <v>M</v>
          </cell>
          <cell r="E2533">
            <v>69.06</v>
          </cell>
          <cell r="F2533">
            <v>89.78</v>
          </cell>
        </row>
        <row r="2534">
          <cell r="B2534" t="str">
            <v>C2569</v>
          </cell>
          <cell r="C2534" t="str">
            <v>TUBO COBRE D= 42mm (1 1/2")</v>
          </cell>
          <cell r="D2534" t="str">
            <v>M</v>
          </cell>
          <cell r="E2534">
            <v>82.31</v>
          </cell>
          <cell r="F2534">
            <v>107</v>
          </cell>
        </row>
        <row r="2535">
          <cell r="B2535" t="str">
            <v>C2570</v>
          </cell>
          <cell r="C2535" t="str">
            <v>TUBO COBRE D= 54mm (2")</v>
          </cell>
          <cell r="D2535" t="str">
            <v>M</v>
          </cell>
          <cell r="E2535">
            <v>116.05</v>
          </cell>
          <cell r="F2535">
            <v>150.87</v>
          </cell>
        </row>
        <row r="2536">
          <cell r="B2536" t="str">
            <v>C2571</v>
          </cell>
          <cell r="C2536" t="str">
            <v>TUBO COBRE D= 66mm (2 1/2")</v>
          </cell>
          <cell r="D2536" t="str">
            <v>M</v>
          </cell>
          <cell r="E2536">
            <v>157.28</v>
          </cell>
          <cell r="F2536">
            <v>204.46</v>
          </cell>
        </row>
        <row r="2537">
          <cell r="B2537" t="str">
            <v>C2572</v>
          </cell>
          <cell r="C2537" t="str">
            <v>TUBO COBRE D= 79mm (3")</v>
          </cell>
          <cell r="D2537" t="str">
            <v>M</v>
          </cell>
          <cell r="E2537">
            <v>228.22</v>
          </cell>
          <cell r="F2537">
            <v>296.69</v>
          </cell>
        </row>
        <row r="2538">
          <cell r="B2538" t="str">
            <v>C2573</v>
          </cell>
          <cell r="C2538" t="str">
            <v>TUBO COBRE D=104mm (4")</v>
          </cell>
          <cell r="D2538" t="str">
            <v>M</v>
          </cell>
          <cell r="E2538">
            <v>328.29</v>
          </cell>
          <cell r="F2538">
            <v>426.78</v>
          </cell>
        </row>
        <row r="2539">
          <cell r="B2539" t="str">
            <v>C2574</v>
          </cell>
          <cell r="C2539" t="str">
            <v>TUBO COBRE INCLUSIVE CONEXÕES D= 15mm (1/2")</v>
          </cell>
          <cell r="D2539" t="str">
            <v>M</v>
          </cell>
          <cell r="E2539">
            <v>43.82</v>
          </cell>
          <cell r="F2539">
            <v>56.97</v>
          </cell>
        </row>
        <row r="2540">
          <cell r="B2540" t="str">
            <v>C2575</v>
          </cell>
          <cell r="C2540" t="str">
            <v>TUBO COBRE INCLUSIVE CONEXÕES D= 22mm (3/4")</v>
          </cell>
          <cell r="D2540" t="str">
            <v>M</v>
          </cell>
          <cell r="E2540">
            <v>63.34</v>
          </cell>
          <cell r="F2540">
            <v>82.34</v>
          </cell>
        </row>
        <row r="2541">
          <cell r="B2541" t="str">
            <v>C2576</v>
          </cell>
          <cell r="C2541" t="str">
            <v>TUBO COBRE INCLUSIVE CONEXÕES D= 28mm (1")</v>
          </cell>
          <cell r="D2541" t="str">
            <v>M</v>
          </cell>
          <cell r="E2541">
            <v>75.400000000000006</v>
          </cell>
          <cell r="F2541">
            <v>98.02</v>
          </cell>
        </row>
        <row r="2542">
          <cell r="B2542" t="str">
            <v>C2577</v>
          </cell>
          <cell r="C2542" t="str">
            <v>TUBO COBRE INCLUSIVE CONEXÕES D= 35mm (1 1/4")</v>
          </cell>
          <cell r="D2542" t="str">
            <v>M</v>
          </cell>
          <cell r="E2542">
            <v>111.88</v>
          </cell>
          <cell r="F2542">
            <v>145.44</v>
          </cell>
        </row>
        <row r="2543">
          <cell r="B2543" t="str">
            <v>C2578</v>
          </cell>
          <cell r="C2543" t="str">
            <v>TUBO COBRE INCLUSIVE CONEXÕES D= 42mm (1 1/2")</v>
          </cell>
          <cell r="D2543" t="str">
            <v>M</v>
          </cell>
          <cell r="E2543">
            <v>125.23</v>
          </cell>
          <cell r="F2543">
            <v>162.80000000000001</v>
          </cell>
        </row>
        <row r="2544">
          <cell r="B2544" t="str">
            <v>C2579</v>
          </cell>
          <cell r="C2544" t="str">
            <v>TUBO COBRE INCLUSIVE CONEXÕES D= 54mm (2")</v>
          </cell>
          <cell r="D2544" t="str">
            <v>M</v>
          </cell>
          <cell r="E2544">
            <v>175.9</v>
          </cell>
          <cell r="F2544">
            <v>228.67</v>
          </cell>
        </row>
        <row r="2545">
          <cell r="B2545" t="str">
            <v>C2580</v>
          </cell>
          <cell r="C2545" t="str">
            <v>TUBO COBRE INCLUSIVE CONEXÕES D= 66mm (2 1/2")</v>
          </cell>
          <cell r="D2545" t="str">
            <v>M</v>
          </cell>
          <cell r="E2545">
            <v>237.69</v>
          </cell>
          <cell r="F2545">
            <v>309</v>
          </cell>
        </row>
        <row r="2546">
          <cell r="B2546" t="str">
            <v>C2581</v>
          </cell>
          <cell r="C2546" t="str">
            <v>TUBO COBRE INCLUSIVE CONEXÕES D= 79mm (3")</v>
          </cell>
          <cell r="D2546" t="str">
            <v>M</v>
          </cell>
          <cell r="E2546">
            <v>320.92</v>
          </cell>
          <cell r="F2546">
            <v>417.2</v>
          </cell>
        </row>
        <row r="2547">
          <cell r="B2547" t="str">
            <v>C2582</v>
          </cell>
          <cell r="C2547" t="str">
            <v>TUBO COBRE INCLUSIVE CONEXÕES D=104mm (4")</v>
          </cell>
          <cell r="D2547" t="str">
            <v>M</v>
          </cell>
          <cell r="E2547">
            <v>460.14</v>
          </cell>
          <cell r="F2547">
            <v>598.17999999999995</v>
          </cell>
        </row>
        <row r="2548">
          <cell r="C2548" t="str">
            <v>REGISTROS E VÁLVULAS</v>
          </cell>
          <cell r="F2548">
            <v>0</v>
          </cell>
        </row>
        <row r="2549">
          <cell r="B2549" t="str">
            <v>C3599</v>
          </cell>
          <cell r="C2549" t="str">
            <v>MUTIRÃO MISTO - REGISTRO DE GAVETA BRUTO D=20mm (3/4")</v>
          </cell>
          <cell r="D2549" t="str">
            <v>UN</v>
          </cell>
          <cell r="E2549">
            <v>24.04</v>
          </cell>
          <cell r="F2549">
            <v>31.25</v>
          </cell>
        </row>
        <row r="2550">
          <cell r="B2550" t="str">
            <v>C3600</v>
          </cell>
          <cell r="C2550" t="str">
            <v>MUTIRÃO MISTO - REGISTRO DE PRESSÃO D=20mm (3/4")</v>
          </cell>
          <cell r="D2550" t="str">
            <v>UN</v>
          </cell>
          <cell r="E2550">
            <v>12.99</v>
          </cell>
          <cell r="F2550">
            <v>16.89</v>
          </cell>
        </row>
        <row r="2551">
          <cell r="B2551" t="str">
            <v>C2156</v>
          </cell>
          <cell r="C2551" t="str">
            <v>REGISTRO DE GAVETA BRUTO D= 15mm (1/2")</v>
          </cell>
          <cell r="D2551" t="str">
            <v>UN</v>
          </cell>
          <cell r="E2551">
            <v>26.07</v>
          </cell>
          <cell r="F2551">
            <v>33.89</v>
          </cell>
        </row>
        <row r="2552">
          <cell r="B2552" t="str">
            <v>C2157</v>
          </cell>
          <cell r="C2552" t="str">
            <v>REGISTRO DE GAVETA BRUTO D= 20mm (3/4")</v>
          </cell>
          <cell r="D2552" t="str">
            <v>UN</v>
          </cell>
          <cell r="E2552">
            <v>27.02</v>
          </cell>
          <cell r="F2552">
            <v>35.130000000000003</v>
          </cell>
        </row>
        <row r="2553">
          <cell r="B2553" t="str">
            <v>C2158</v>
          </cell>
          <cell r="C2553" t="str">
            <v>REGISTRO DE GAVETA BRUTO D= 25mm (1")</v>
          </cell>
          <cell r="D2553" t="str">
            <v>UN</v>
          </cell>
          <cell r="E2553">
            <v>35.200000000000003</v>
          </cell>
          <cell r="F2553">
            <v>45.76</v>
          </cell>
        </row>
        <row r="2554">
          <cell r="B2554" t="str">
            <v>C2159</v>
          </cell>
          <cell r="C2554" t="str">
            <v>REGISTRO DE GAVETA BRUTO D= 32mm (1 1/4")</v>
          </cell>
          <cell r="D2554" t="str">
            <v>UN</v>
          </cell>
          <cell r="E2554">
            <v>48.64</v>
          </cell>
          <cell r="F2554">
            <v>63.23</v>
          </cell>
        </row>
        <row r="2555">
          <cell r="B2555" t="str">
            <v>C2160</v>
          </cell>
          <cell r="C2555" t="str">
            <v>REGISTRO DE GAVETA BRUTO D= 40mm (1 1/2")</v>
          </cell>
          <cell r="D2555" t="str">
            <v>UN</v>
          </cell>
          <cell r="E2555">
            <v>56.6</v>
          </cell>
          <cell r="F2555">
            <v>73.58</v>
          </cell>
        </row>
        <row r="2556">
          <cell r="B2556" t="str">
            <v>C2161</v>
          </cell>
          <cell r="C2556" t="str">
            <v>REGISTRO DE GAVETA BRUTO D= 50mm (2")</v>
          </cell>
          <cell r="D2556" t="str">
            <v>UN</v>
          </cell>
          <cell r="E2556">
            <v>81.12</v>
          </cell>
          <cell r="F2556">
            <v>105.46</v>
          </cell>
        </row>
        <row r="2557">
          <cell r="B2557" t="str">
            <v>C2162</v>
          </cell>
          <cell r="C2557" t="str">
            <v>REGISTRO DE GAVETA BRUTO D= 65mm (2 1/2")</v>
          </cell>
          <cell r="D2557" t="str">
            <v>UN</v>
          </cell>
          <cell r="E2557">
            <v>192.63</v>
          </cell>
          <cell r="F2557">
            <v>250.42</v>
          </cell>
        </row>
        <row r="2558">
          <cell r="B2558" t="str">
            <v>C2163</v>
          </cell>
          <cell r="C2558" t="str">
            <v>REGISTRO DE GAVETA BRUTO D= 80mm (3")</v>
          </cell>
          <cell r="D2558" t="str">
            <v>UN</v>
          </cell>
          <cell r="E2558">
            <v>288.24</v>
          </cell>
          <cell r="F2558">
            <v>374.71</v>
          </cell>
        </row>
        <row r="2559">
          <cell r="B2559" t="str">
            <v>C2164</v>
          </cell>
          <cell r="C2559" t="str">
            <v>REGISTRO DE GAVETA BRUTO D=100mm (4")</v>
          </cell>
          <cell r="D2559" t="str">
            <v>UN</v>
          </cell>
          <cell r="E2559">
            <v>446.81</v>
          </cell>
          <cell r="F2559">
            <v>580.85</v>
          </cell>
        </row>
        <row r="2560">
          <cell r="B2560" t="str">
            <v>C2165</v>
          </cell>
          <cell r="C2560" t="str">
            <v>REGISTRO DE GAVETA C/CANOPLA CROMADA D= 15mm (1/2")</v>
          </cell>
          <cell r="D2560" t="str">
            <v>UN</v>
          </cell>
          <cell r="E2560">
            <v>51.06</v>
          </cell>
          <cell r="F2560">
            <v>66.38</v>
          </cell>
        </row>
        <row r="2561">
          <cell r="B2561" t="str">
            <v>C2166</v>
          </cell>
          <cell r="C2561" t="str">
            <v>REGISTRO DE GAVETA C/CANOPLA CROMADA D= 20mm (3/4")</v>
          </cell>
          <cell r="D2561" t="str">
            <v>UN</v>
          </cell>
          <cell r="E2561">
            <v>51.66</v>
          </cell>
          <cell r="F2561">
            <v>67.16</v>
          </cell>
        </row>
        <row r="2562">
          <cell r="B2562" t="str">
            <v>C2167</v>
          </cell>
          <cell r="C2562" t="str">
            <v>REGISTRO DE GAVETA C/CANOPLA CROMADA D= 25mm (1")</v>
          </cell>
          <cell r="D2562" t="str">
            <v>UN</v>
          </cell>
          <cell r="E2562">
            <v>61.62</v>
          </cell>
          <cell r="F2562">
            <v>80.11</v>
          </cell>
        </row>
        <row r="2563">
          <cell r="B2563" t="str">
            <v>C2168</v>
          </cell>
          <cell r="C2563" t="str">
            <v>REGISTRO DE GAVETA C/CANOPLA CROMADA D= 32mm (1 1/4")</v>
          </cell>
          <cell r="D2563" t="str">
            <v>UN</v>
          </cell>
          <cell r="E2563">
            <v>84.84</v>
          </cell>
          <cell r="F2563">
            <v>110.29</v>
          </cell>
        </row>
        <row r="2564">
          <cell r="B2564" t="str">
            <v>C2169</v>
          </cell>
          <cell r="C2564" t="str">
            <v>REGISTRO DE GAVETA C/CANOPLA CROMADA D= 40mm (1 1/2")</v>
          </cell>
          <cell r="D2564" t="str">
            <v>UN</v>
          </cell>
          <cell r="E2564">
            <v>94.01</v>
          </cell>
          <cell r="F2564">
            <v>122.21</v>
          </cell>
        </row>
        <row r="2565">
          <cell r="B2565" t="str">
            <v>C2171</v>
          </cell>
          <cell r="C2565" t="str">
            <v>REGISTRO DE PRESSÃO C/CANOPLA CROMADA D= 15mm (1/2")</v>
          </cell>
          <cell r="D2565" t="str">
            <v>UN</v>
          </cell>
          <cell r="E2565">
            <v>45.99</v>
          </cell>
          <cell r="F2565">
            <v>59.79</v>
          </cell>
        </row>
        <row r="2566">
          <cell r="B2566" t="str">
            <v>C2172</v>
          </cell>
          <cell r="C2566" t="str">
            <v>REGISTRO DE PRESSÃO C/CANOPLA CROMADA D= 20mm (3/4")</v>
          </cell>
          <cell r="D2566" t="str">
            <v>UN</v>
          </cell>
          <cell r="E2566">
            <v>52.23</v>
          </cell>
          <cell r="F2566">
            <v>67.900000000000006</v>
          </cell>
        </row>
        <row r="2567">
          <cell r="B2567" t="str">
            <v>C2170</v>
          </cell>
          <cell r="C2567" t="str">
            <v>REGISTRO DE PRESSAO C/CANOPLA CROMADA D=25MM (1")</v>
          </cell>
          <cell r="D2567" t="str">
            <v>UN</v>
          </cell>
          <cell r="E2567">
            <v>63.04</v>
          </cell>
          <cell r="F2567">
            <v>81.95</v>
          </cell>
        </row>
        <row r="2568">
          <cell r="B2568" t="str">
            <v>C3601</v>
          </cell>
          <cell r="C2568" t="str">
            <v>REGISTRO DE PRESSÃO D=20mm (3/4") - PADRÃO POPULAR</v>
          </cell>
          <cell r="D2568" t="str">
            <v>UN</v>
          </cell>
          <cell r="E2568">
            <v>16.350000000000001</v>
          </cell>
          <cell r="F2568">
            <v>21.26</v>
          </cell>
        </row>
        <row r="2569">
          <cell r="B2569" t="str">
            <v>C2173</v>
          </cell>
          <cell r="C2569" t="str">
            <v>REGISTRO DE RECALQUE NO PASSEIO D= 65mm (2 1/2")</v>
          </cell>
          <cell r="D2569" t="str">
            <v>UN</v>
          </cell>
          <cell r="E2569">
            <v>302.08</v>
          </cell>
          <cell r="F2569">
            <v>392.7</v>
          </cell>
        </row>
        <row r="2570">
          <cell r="B2570" t="str">
            <v>C2177</v>
          </cell>
          <cell r="C2570" t="str">
            <v>REGISTRO GLOBO /FECHO RÁPIDO DE 3/4"</v>
          </cell>
          <cell r="D2570" t="str">
            <v>UN</v>
          </cell>
          <cell r="E2570">
            <v>28.76</v>
          </cell>
          <cell r="F2570">
            <v>37.39</v>
          </cell>
        </row>
        <row r="2571">
          <cell r="B2571" t="str">
            <v>C2176</v>
          </cell>
          <cell r="C2571" t="str">
            <v>REGISTRO GLOBO /FECHO RÁPIDO DE 1"</v>
          </cell>
          <cell r="D2571" t="str">
            <v>UN</v>
          </cell>
          <cell r="E2571">
            <v>35.880000000000003</v>
          </cell>
          <cell r="F2571">
            <v>46.64</v>
          </cell>
        </row>
        <row r="2572">
          <cell r="B2572" t="str">
            <v>C2175</v>
          </cell>
          <cell r="C2572" t="str">
            <v>REGISTRO GLOBO /FECHO RÁPIDO DE 1 1/4"</v>
          </cell>
          <cell r="D2572" t="str">
            <v>UN</v>
          </cell>
          <cell r="E2572">
            <v>41.34</v>
          </cell>
          <cell r="F2572">
            <v>53.74</v>
          </cell>
        </row>
        <row r="2573">
          <cell r="B2573" t="str">
            <v>C2178</v>
          </cell>
          <cell r="C2573" t="str">
            <v>REGISTRO GLOBO/FECHO RÁPIDO DE 1 1/2"</v>
          </cell>
          <cell r="D2573" t="str">
            <v>UN</v>
          </cell>
          <cell r="E2573">
            <v>67.19</v>
          </cell>
          <cell r="F2573">
            <v>87.35</v>
          </cell>
        </row>
        <row r="2574">
          <cell r="B2574" t="str">
            <v>C2174</v>
          </cell>
          <cell r="C2574" t="str">
            <v>REGISTRO GLOBO / FECHO RÁPIDO DE 2"</v>
          </cell>
          <cell r="D2574" t="str">
            <v>UN</v>
          </cell>
          <cell r="E2574">
            <v>101.51</v>
          </cell>
          <cell r="F2574">
            <v>131.96</v>
          </cell>
        </row>
        <row r="2575">
          <cell r="B2575" t="str">
            <v>C4403</v>
          </cell>
          <cell r="C2575" t="str">
            <v>REGISTRO GLOBO / FECHO RÁPIDO DE 2 1/2"</v>
          </cell>
          <cell r="D2575" t="str">
            <v>UN</v>
          </cell>
          <cell r="E2575">
            <v>126.74</v>
          </cell>
          <cell r="F2575">
            <v>164.76</v>
          </cell>
        </row>
        <row r="2576">
          <cell r="B2576" t="str">
            <v>C3695</v>
          </cell>
          <cell r="C2576" t="str">
            <v>REGISTRO GLOBO EM BRONZE ROSC. DE 3/4"</v>
          </cell>
          <cell r="D2576" t="str">
            <v>UN</v>
          </cell>
          <cell r="E2576">
            <v>74.48</v>
          </cell>
          <cell r="F2576">
            <v>96.82</v>
          </cell>
        </row>
        <row r="2577">
          <cell r="B2577" t="str">
            <v>C3714</v>
          </cell>
          <cell r="C2577" t="str">
            <v>REGISTRO GLOBO EM BRONZE ROSC. DE 1"</v>
          </cell>
          <cell r="D2577" t="str">
            <v>UN</v>
          </cell>
          <cell r="E2577">
            <v>106.99</v>
          </cell>
          <cell r="F2577">
            <v>139.09</v>
          </cell>
        </row>
        <row r="2578">
          <cell r="B2578" t="str">
            <v>C2684</v>
          </cell>
          <cell r="C2578" t="str">
            <v>VÁLVULA DE DESCARGA CROMADA C/CANOPLA LISA DE 32 OU 40mm</v>
          </cell>
          <cell r="D2578" t="str">
            <v>UN</v>
          </cell>
          <cell r="E2578">
            <v>108.55</v>
          </cell>
          <cell r="F2578">
            <v>141.12</v>
          </cell>
        </row>
        <row r="2579">
          <cell r="B2579" t="str">
            <v>C2685</v>
          </cell>
          <cell r="C2579" t="str">
            <v>VÁLVULA DE DESCARGA CROMADA C/REGISTRO ACOPLADO DE 32 OU 40mm</v>
          </cell>
          <cell r="D2579" t="str">
            <v>UN</v>
          </cell>
          <cell r="E2579">
            <v>191.33</v>
          </cell>
          <cell r="F2579">
            <v>248.73</v>
          </cell>
        </row>
        <row r="2580">
          <cell r="B2580" t="str">
            <v>C2686</v>
          </cell>
          <cell r="C2580" t="str">
            <v>VÁLVULA DE DESCARGA PVC RÍGIDO S/REGISTRO .ACOPLADO. D=50mm (1 1/2")</v>
          </cell>
          <cell r="D2580" t="str">
            <v>UN</v>
          </cell>
          <cell r="E2580">
            <v>89.11</v>
          </cell>
          <cell r="F2580">
            <v>115.84</v>
          </cell>
        </row>
        <row r="2581">
          <cell r="B2581" t="str">
            <v>C2687</v>
          </cell>
          <cell r="C2581" t="str">
            <v>VÁLVULA DE FLUXO EM AÇO GALVANIZADO DE (2 1/2")</v>
          </cell>
          <cell r="D2581" t="str">
            <v>UN</v>
          </cell>
          <cell r="E2581">
            <v>594.47</v>
          </cell>
          <cell r="F2581">
            <v>772.81</v>
          </cell>
        </row>
        <row r="2582">
          <cell r="B2582" t="str">
            <v>C2688</v>
          </cell>
          <cell r="C2582" t="str">
            <v>VÁLVULA DE RETENÇÃO DE PÉ C/CRIVO D= 15mm (1/2")</v>
          </cell>
          <cell r="D2582" t="str">
            <v>UN</v>
          </cell>
          <cell r="E2582">
            <v>20.45</v>
          </cell>
          <cell r="F2582">
            <v>26.59</v>
          </cell>
        </row>
        <row r="2583">
          <cell r="B2583" t="str">
            <v>C2689</v>
          </cell>
          <cell r="C2583" t="str">
            <v>VÁLVULA DE RETENÇÃO DE PÉ C/CRIVO D= 20mm (3/4")</v>
          </cell>
          <cell r="D2583" t="str">
            <v>UN</v>
          </cell>
          <cell r="E2583">
            <v>20.53</v>
          </cell>
          <cell r="F2583">
            <v>26.69</v>
          </cell>
        </row>
        <row r="2584">
          <cell r="B2584" t="str">
            <v>C2690</v>
          </cell>
          <cell r="C2584" t="str">
            <v>VÁLVULA DE RETENÇÃO DE PÉ C/CRIVO D= 25mm (1")</v>
          </cell>
          <cell r="D2584" t="str">
            <v>UN</v>
          </cell>
          <cell r="E2584">
            <v>26.28</v>
          </cell>
          <cell r="F2584">
            <v>34.159999999999997</v>
          </cell>
        </row>
        <row r="2585">
          <cell r="B2585" t="str">
            <v>C2691</v>
          </cell>
          <cell r="C2585" t="str">
            <v>VÁLVULA DE RETENÇÃO DE PÉ C/CRIVO D= 32mm (1 1/4")</v>
          </cell>
          <cell r="D2585" t="str">
            <v>UN</v>
          </cell>
          <cell r="E2585">
            <v>35.83</v>
          </cell>
          <cell r="F2585">
            <v>46.58</v>
          </cell>
        </row>
        <row r="2586">
          <cell r="B2586" t="str">
            <v>C2692</v>
          </cell>
          <cell r="C2586" t="str">
            <v>VÁLVULA DE RETENÇÃO DE PÉ C/CRIVO D= 40mm (1 1/2")</v>
          </cell>
          <cell r="D2586" t="str">
            <v>UN</v>
          </cell>
          <cell r="E2586">
            <v>50.93</v>
          </cell>
          <cell r="F2586">
            <v>66.209999999999994</v>
          </cell>
        </row>
        <row r="2587">
          <cell r="B2587" t="str">
            <v>C2693</v>
          </cell>
          <cell r="C2587" t="str">
            <v>VÁLVULA DE RETENÇÃO DE PÉ C/CRIVO D= 50mm (2")</v>
          </cell>
          <cell r="D2587" t="str">
            <v>UN</v>
          </cell>
          <cell r="E2587">
            <v>72.87</v>
          </cell>
          <cell r="F2587">
            <v>94.73</v>
          </cell>
        </row>
        <row r="2588">
          <cell r="B2588" t="str">
            <v>C2694</v>
          </cell>
          <cell r="C2588" t="str">
            <v>VÁLVULA DE RETENÇÃO DE PÉ C/CRIVO D= 65mm (2 1/2")</v>
          </cell>
          <cell r="D2588" t="str">
            <v>UN</v>
          </cell>
          <cell r="E2588">
            <v>101.21</v>
          </cell>
          <cell r="F2588">
            <v>131.57</v>
          </cell>
        </row>
        <row r="2589">
          <cell r="B2589" t="str">
            <v>C2695</v>
          </cell>
          <cell r="C2589" t="str">
            <v>VÁLVULA DE RETENÇÃO DE PÉ C/CRIVO D= 80mm (3")</v>
          </cell>
          <cell r="D2589" t="str">
            <v>UN</v>
          </cell>
          <cell r="E2589">
            <v>179.82</v>
          </cell>
          <cell r="F2589">
            <v>233.77</v>
          </cell>
        </row>
        <row r="2590">
          <cell r="B2590" t="str">
            <v>C2696</v>
          </cell>
          <cell r="C2590" t="str">
            <v>VÁLVULA DE RETENÇÃO DE PÉ C/CRIVO D=100mm (4")</v>
          </cell>
          <cell r="D2590" t="str">
            <v>UN</v>
          </cell>
          <cell r="E2590">
            <v>181.01</v>
          </cell>
          <cell r="F2590">
            <v>235.31</v>
          </cell>
        </row>
        <row r="2591">
          <cell r="B2591" t="str">
            <v>C2707</v>
          </cell>
          <cell r="C2591" t="str">
            <v>VÁLVULA DE RETENÇÃO HORIZONTAL D= 15mm (1/2")</v>
          </cell>
          <cell r="D2591" t="str">
            <v>UN</v>
          </cell>
          <cell r="E2591">
            <v>43.3</v>
          </cell>
          <cell r="F2591">
            <v>56.29</v>
          </cell>
        </row>
        <row r="2592">
          <cell r="B2592" t="str">
            <v>C2708</v>
          </cell>
          <cell r="C2592" t="str">
            <v>VÁLVULA DE RETENÇÃO HORIZONTAL D= 20mm (3/4")</v>
          </cell>
          <cell r="D2592" t="str">
            <v>UN</v>
          </cell>
          <cell r="E2592">
            <v>45.73</v>
          </cell>
          <cell r="F2592">
            <v>59.45</v>
          </cell>
        </row>
        <row r="2593">
          <cell r="B2593" t="str">
            <v>C2709</v>
          </cell>
          <cell r="C2593" t="str">
            <v>VÁLVULA DE RETENÇÃO HORIZONTAL D= 25mm (1")</v>
          </cell>
          <cell r="D2593" t="str">
            <v>UN</v>
          </cell>
          <cell r="E2593">
            <v>55.25</v>
          </cell>
          <cell r="F2593">
            <v>71.83</v>
          </cell>
        </row>
        <row r="2594">
          <cell r="B2594" t="str">
            <v>C2710</v>
          </cell>
          <cell r="C2594" t="str">
            <v>VÁLVULA DE RETENÇÃO HORIZONTAL D= 32mm (1 1/4")</v>
          </cell>
          <cell r="D2594" t="str">
            <v>UN</v>
          </cell>
          <cell r="E2594">
            <v>79.849999999999994</v>
          </cell>
          <cell r="F2594">
            <v>103.81</v>
          </cell>
        </row>
        <row r="2595">
          <cell r="B2595" t="str">
            <v>C2711</v>
          </cell>
          <cell r="C2595" t="str">
            <v>VÁLVULA DE RETENÇÃO HORIZONTAL D= 40mm (1 1/2")</v>
          </cell>
          <cell r="D2595" t="str">
            <v>UN</v>
          </cell>
          <cell r="E2595">
            <v>96.28</v>
          </cell>
          <cell r="F2595">
            <v>125.16</v>
          </cell>
        </row>
        <row r="2596">
          <cell r="B2596" t="str">
            <v>C2712</v>
          </cell>
          <cell r="C2596" t="str">
            <v>VÁLVULA DE RETENÇÃO HORIZONTAL D= 50mm (2")</v>
          </cell>
          <cell r="D2596" t="str">
            <v>UN</v>
          </cell>
          <cell r="E2596">
            <v>103.03</v>
          </cell>
          <cell r="F2596">
            <v>133.94</v>
          </cell>
        </row>
        <row r="2597">
          <cell r="B2597" t="str">
            <v>C2713</v>
          </cell>
          <cell r="C2597" t="str">
            <v>VÁLVULA DE RETENÇÃO HORIZONTAL D= 65mm (2 1/2")</v>
          </cell>
          <cell r="D2597" t="str">
            <v>UN</v>
          </cell>
          <cell r="E2597">
            <v>152.68</v>
          </cell>
          <cell r="F2597">
            <v>198.48</v>
          </cell>
        </row>
        <row r="2598">
          <cell r="B2598" t="str">
            <v>C2714</v>
          </cell>
          <cell r="C2598" t="str">
            <v>VÁLVULA DE RETENÇÃO HORIZONTAL D= 80mm (3")</v>
          </cell>
          <cell r="D2598" t="str">
            <v>UN</v>
          </cell>
          <cell r="E2598">
            <v>189.47</v>
          </cell>
          <cell r="F2598">
            <v>246.31</v>
          </cell>
        </row>
        <row r="2599">
          <cell r="B2599" t="str">
            <v>C2706</v>
          </cell>
          <cell r="C2599" t="str">
            <v>VÁLVULA DE RETENÇÃO HORIZONTAL D= 100mm (4")</v>
          </cell>
          <cell r="D2599" t="str">
            <v>UN</v>
          </cell>
          <cell r="E2599">
            <v>323.10000000000002</v>
          </cell>
          <cell r="F2599">
            <v>420.03</v>
          </cell>
        </row>
        <row r="2600">
          <cell r="B2600" t="str">
            <v>C2697</v>
          </cell>
          <cell r="C2600" t="str">
            <v>VÁLVULA DE RETENÇÃO HORIZ.OU VERT. D= 15mm (1/2")</v>
          </cell>
          <cell r="D2600" t="str">
            <v>UN</v>
          </cell>
          <cell r="E2600">
            <v>43.3</v>
          </cell>
          <cell r="F2600">
            <v>56.29</v>
          </cell>
        </row>
        <row r="2601">
          <cell r="B2601" t="str">
            <v>C2698</v>
          </cell>
          <cell r="C2601" t="str">
            <v>VÁLVULA DE RETENÇÃO HORIZ.OU VERT. D= 20mm (3/4")</v>
          </cell>
          <cell r="D2601" t="str">
            <v>UN</v>
          </cell>
          <cell r="E2601">
            <v>45.73</v>
          </cell>
          <cell r="F2601">
            <v>59.45</v>
          </cell>
        </row>
        <row r="2602">
          <cell r="B2602" t="str">
            <v>C2699</v>
          </cell>
          <cell r="C2602" t="str">
            <v>VÁLVULA DE RETENÇÃO HORIZ.OU VERT. D= 25mm (1")</v>
          </cell>
          <cell r="D2602" t="str">
            <v>UN</v>
          </cell>
          <cell r="E2602">
            <v>55.25</v>
          </cell>
          <cell r="F2602">
            <v>71.83</v>
          </cell>
        </row>
        <row r="2603">
          <cell r="B2603" t="str">
            <v>C2700</v>
          </cell>
          <cell r="C2603" t="str">
            <v>VÁLVULA DE RETENÇÃO HORIZ.OU VERT. D= 32mm (1 1/4")</v>
          </cell>
          <cell r="D2603" t="str">
            <v>UN</v>
          </cell>
          <cell r="E2603">
            <v>79.849999999999994</v>
          </cell>
          <cell r="F2603">
            <v>103.81</v>
          </cell>
        </row>
        <row r="2604">
          <cell r="B2604" t="str">
            <v>C2701</v>
          </cell>
          <cell r="C2604" t="str">
            <v>VÁLVULA DE RETENÇÃO HORIZ.OU VERT. D= 40mm (1 1/2")</v>
          </cell>
          <cell r="D2604" t="str">
            <v>UN</v>
          </cell>
          <cell r="E2604">
            <v>96.28</v>
          </cell>
          <cell r="F2604">
            <v>125.16</v>
          </cell>
        </row>
        <row r="2605">
          <cell r="B2605" t="str">
            <v>C2702</v>
          </cell>
          <cell r="C2605" t="str">
            <v>VÁLVULA DE RETENÇÃO HORIZ.OU VERT. D= 50mm (2")</v>
          </cell>
          <cell r="D2605" t="str">
            <v>UN</v>
          </cell>
          <cell r="E2605">
            <v>103.03</v>
          </cell>
          <cell r="F2605">
            <v>133.94</v>
          </cell>
        </row>
        <row r="2606">
          <cell r="B2606" t="str">
            <v>C2703</v>
          </cell>
          <cell r="C2606" t="str">
            <v>VÁLVULA DE RETENÇÃO HORIZ.OU VERT. D= 65mm (2 1/2")</v>
          </cell>
          <cell r="D2606" t="str">
            <v>UN</v>
          </cell>
          <cell r="E2606">
            <v>152.68</v>
          </cell>
          <cell r="F2606">
            <v>198.48</v>
          </cell>
        </row>
        <row r="2607">
          <cell r="B2607" t="str">
            <v>C2704</v>
          </cell>
          <cell r="C2607" t="str">
            <v>VÁLVULA DE RETENÇÃO HORIZ.OU VERT. D= 80mm (3")</v>
          </cell>
          <cell r="D2607" t="str">
            <v>UN</v>
          </cell>
          <cell r="E2607">
            <v>189.47</v>
          </cell>
          <cell r="F2607">
            <v>246.31</v>
          </cell>
        </row>
        <row r="2608">
          <cell r="B2608" t="str">
            <v>C2705</v>
          </cell>
          <cell r="C2608" t="str">
            <v>VÁLVULA DE RETENÇÃO HORIZ.OU VERT. D=100mm (4")</v>
          </cell>
          <cell r="D2608" t="str">
            <v>UN</v>
          </cell>
          <cell r="E2608">
            <v>323.10000000000002</v>
          </cell>
          <cell r="F2608">
            <v>420.03</v>
          </cell>
        </row>
        <row r="2609">
          <cell r="B2609" t="str">
            <v>C4005</v>
          </cell>
          <cell r="C2609" t="str">
            <v>VÁLVULA ELETRÔNICA CROMADA P/ MICTÓRIO</v>
          </cell>
          <cell r="D2609" t="str">
            <v>UN</v>
          </cell>
          <cell r="E2609">
            <v>224.76</v>
          </cell>
          <cell r="F2609">
            <v>292.19</v>
          </cell>
        </row>
        <row r="2610">
          <cell r="B2610" t="str">
            <v>C3715</v>
          </cell>
          <cell r="C2610" t="str">
            <v>VÁLVULA MOTORIZADA DE 2 VIAS ROSC. DE 3/4"</v>
          </cell>
          <cell r="D2610" t="str">
            <v>UN</v>
          </cell>
          <cell r="E2610">
            <v>1452.47</v>
          </cell>
          <cell r="F2610">
            <v>1888.21</v>
          </cell>
        </row>
        <row r="2611">
          <cell r="B2611" t="str">
            <v>C3716</v>
          </cell>
          <cell r="C2611" t="str">
            <v>VÁLVULA MOTORIZADA DE 2 VIAS ROSC. DE 1"</v>
          </cell>
          <cell r="D2611" t="str">
            <v>UN</v>
          </cell>
          <cell r="E2611">
            <v>1476.91</v>
          </cell>
          <cell r="F2611">
            <v>1919.98</v>
          </cell>
        </row>
        <row r="2612">
          <cell r="C2612" t="str">
            <v>LOUÇAS, METAIS E ACESSÓRIOS</v>
          </cell>
          <cell r="F2612">
            <v>0</v>
          </cell>
        </row>
        <row r="2613">
          <cell r="B2613" t="str">
            <v>C0091</v>
          </cell>
          <cell r="C2613" t="str">
            <v>APARELHO MISTURADOR P/PIA TIPO MESA</v>
          </cell>
          <cell r="D2613" t="str">
            <v>UN</v>
          </cell>
          <cell r="E2613">
            <v>342.33</v>
          </cell>
          <cell r="F2613">
            <v>445.03</v>
          </cell>
        </row>
        <row r="2614">
          <cell r="B2614" t="str">
            <v>C0092</v>
          </cell>
          <cell r="C2614" t="str">
            <v>APARELHO MISTURADOR P/PIA TIPO PAREDE</v>
          </cell>
          <cell r="D2614" t="str">
            <v>UN</v>
          </cell>
          <cell r="E2614">
            <v>313.8</v>
          </cell>
          <cell r="F2614">
            <v>407.94</v>
          </cell>
        </row>
        <row r="2615">
          <cell r="B2615" t="str">
            <v>C0225</v>
          </cell>
          <cell r="C2615" t="str">
            <v>ARMÁRIO DE EMBUTIR C/ESPELHO (45x60)cm</v>
          </cell>
          <cell r="D2615" t="str">
            <v>UN</v>
          </cell>
          <cell r="E2615">
            <v>82.88</v>
          </cell>
          <cell r="F2615">
            <v>107.74</v>
          </cell>
        </row>
        <row r="2616">
          <cell r="B2616" t="str">
            <v>C0348</v>
          </cell>
          <cell r="C2616" t="str">
            <v>BACIA DE LOUÇA BRANCA C/CAIXA ACOPLADA</v>
          </cell>
          <cell r="D2616" t="str">
            <v>UN</v>
          </cell>
          <cell r="E2616">
            <v>241.69</v>
          </cell>
          <cell r="F2616">
            <v>314.2</v>
          </cell>
        </row>
        <row r="2617">
          <cell r="B2617" t="str">
            <v>C0349</v>
          </cell>
          <cell r="C2617" t="str">
            <v>BACIA DE LOUÇA BRANCA C/CAIXA ACOPLADA, ENTRADA HORIZONTAL</v>
          </cell>
          <cell r="D2617" t="str">
            <v>UN</v>
          </cell>
          <cell r="E2617">
            <v>257.17</v>
          </cell>
          <cell r="F2617">
            <v>334.32</v>
          </cell>
        </row>
        <row r="2618">
          <cell r="B2618" t="str">
            <v>C3247</v>
          </cell>
          <cell r="C2618" t="str">
            <v>BACIA DE LOUÇA BRANCA P/ CRIANÇA</v>
          </cell>
          <cell r="D2618" t="str">
            <v>UN</v>
          </cell>
          <cell r="E2618">
            <v>168.97</v>
          </cell>
          <cell r="F2618">
            <v>219.66</v>
          </cell>
        </row>
        <row r="2619">
          <cell r="B2619" t="str">
            <v>C0350</v>
          </cell>
          <cell r="C2619" t="str">
            <v>BACIA SIFONADA DE LOUÇA BRANCA C/ACESSÓRIOS E TUBO DE LIGAÇÃO</v>
          </cell>
          <cell r="D2619" t="str">
            <v>UN</v>
          </cell>
          <cell r="E2619">
            <v>125.87</v>
          </cell>
          <cell r="F2619">
            <v>163.63</v>
          </cell>
        </row>
        <row r="2620">
          <cell r="B2620" t="str">
            <v>C0351</v>
          </cell>
          <cell r="C2620" t="str">
            <v>BACIA TURCA DE LOUÇA BRANCA</v>
          </cell>
          <cell r="D2620" t="str">
            <v>UN</v>
          </cell>
          <cell r="E2620">
            <v>184.84</v>
          </cell>
          <cell r="F2620">
            <v>240.29</v>
          </cell>
        </row>
        <row r="2621">
          <cell r="B2621" t="str">
            <v>C0355</v>
          </cell>
          <cell r="C2621" t="str">
            <v>BANCADA DE GRANITO C/ 2 CUBAS LOUÇAS, S/ACESSÓRIOS (1.60x0.60)m</v>
          </cell>
          <cell r="D2621" t="str">
            <v>UN</v>
          </cell>
          <cell r="E2621">
            <v>487.54</v>
          </cell>
          <cell r="F2621">
            <v>633.79999999999995</v>
          </cell>
        </row>
        <row r="2622">
          <cell r="B2622" t="str">
            <v>C0356</v>
          </cell>
          <cell r="C2622" t="str">
            <v>BANCADA DE GRANITO C/ 3 CUBAS DE LOUÇAS, S/ACESSÓRIOS (2.00x0.60)m</v>
          </cell>
          <cell r="D2622" t="str">
            <v>UN</v>
          </cell>
          <cell r="E2622">
            <v>634.33000000000004</v>
          </cell>
          <cell r="F2622">
            <v>824.63</v>
          </cell>
        </row>
        <row r="2623">
          <cell r="B2623" t="str">
            <v>C0357</v>
          </cell>
          <cell r="C2623" t="str">
            <v>BANCADA DE GRANITO (OUTRAS CORES) ESP. = 3cm (COLOCADO)</v>
          </cell>
          <cell r="D2623" t="str">
            <v>M2</v>
          </cell>
          <cell r="E2623">
            <v>289.85000000000002</v>
          </cell>
          <cell r="F2623">
            <v>376.81</v>
          </cell>
        </row>
        <row r="2624">
          <cell r="B2624" t="str">
            <v>C4068</v>
          </cell>
          <cell r="C2624" t="str">
            <v>BANCADA DE GRANITO CINZA E=2cm</v>
          </cell>
          <cell r="D2624" t="str">
            <v>M2</v>
          </cell>
          <cell r="E2624">
            <v>192.6</v>
          </cell>
          <cell r="F2624">
            <v>250.38</v>
          </cell>
        </row>
        <row r="2625">
          <cell r="B2625" t="str">
            <v>C4069</v>
          </cell>
          <cell r="C2625" t="str">
            <v>BANCADA DE GRANITO (OUTRAS CORES) ESP. = 2cm (COLOCADO)</v>
          </cell>
          <cell r="D2625" t="str">
            <v>M2</v>
          </cell>
          <cell r="E2625">
            <v>214.21</v>
          </cell>
          <cell r="F2625">
            <v>278.47000000000003</v>
          </cell>
        </row>
        <row r="2626">
          <cell r="B2626" t="str">
            <v>C0358</v>
          </cell>
          <cell r="C2626" t="str">
            <v>BANCADA DE GRANITO PRETO C/BOLEAMENTO DUPLO (COLOCADO)</v>
          </cell>
          <cell r="D2626" t="str">
            <v>M2</v>
          </cell>
          <cell r="E2626">
            <v>393</v>
          </cell>
          <cell r="F2626">
            <v>510.9</v>
          </cell>
        </row>
        <row r="2627">
          <cell r="B2627" t="str">
            <v>C0359</v>
          </cell>
          <cell r="C2627" t="str">
            <v>BANCADA DE MÁRMORE LARG.= 0.60m ESP.= 3cm</v>
          </cell>
          <cell r="D2627" t="str">
            <v>M</v>
          </cell>
          <cell r="E2627">
            <v>101.65</v>
          </cell>
          <cell r="F2627">
            <v>132.15</v>
          </cell>
        </row>
        <row r="2628">
          <cell r="B2628" t="str">
            <v>C3996</v>
          </cell>
          <cell r="C2628" t="str">
            <v>BANCADA EM GRANITO P/ LAVATÓRIO, INCL. LOUÇA BRANCA E ACESSÓRIOS</v>
          </cell>
          <cell r="D2628" t="str">
            <v>CJ</v>
          </cell>
          <cell r="E2628">
            <v>534.12</v>
          </cell>
          <cell r="F2628">
            <v>694.36</v>
          </cell>
        </row>
        <row r="2629">
          <cell r="B2629" t="str">
            <v>C3997</v>
          </cell>
          <cell r="C2629" t="str">
            <v>BANCADA EM GRANITO P/ PIA DE COZINHA, INCL. CUBA DE AÇO INOX E ACESSÓRIOS</v>
          </cell>
          <cell r="D2629" t="str">
            <v>CJ</v>
          </cell>
          <cell r="E2629">
            <v>578.28</v>
          </cell>
          <cell r="F2629">
            <v>751.76</v>
          </cell>
        </row>
        <row r="2630">
          <cell r="B2630" t="str">
            <v>C3670</v>
          </cell>
          <cell r="C2630" t="str">
            <v>BANHEIRA HOSPITALAR C/ TAMPO E CUBA DE AÇO INOX DIMENSÃO 1800X600MM</v>
          </cell>
          <cell r="D2630" t="str">
            <v>UN</v>
          </cell>
          <cell r="E2630">
            <v>1243.51</v>
          </cell>
          <cell r="F2630">
            <v>1616.56</v>
          </cell>
        </row>
        <row r="2631">
          <cell r="B2631" t="str">
            <v>C0386</v>
          </cell>
          <cell r="C2631" t="str">
            <v>BEBEDOURO EM AÇO INOX COM 1,60m</v>
          </cell>
          <cell r="D2631" t="str">
            <v>UN</v>
          </cell>
          <cell r="E2631">
            <v>534.12</v>
          </cell>
          <cell r="F2631">
            <v>694.36</v>
          </cell>
        </row>
        <row r="2632">
          <cell r="B2632" t="str">
            <v>C0515</v>
          </cell>
          <cell r="C2632" t="str">
            <v>CABIDE DE LOUÇA BRANCA C/DOIS GANCHOS</v>
          </cell>
          <cell r="D2632" t="str">
            <v>UN</v>
          </cell>
          <cell r="E2632">
            <v>17.37</v>
          </cell>
          <cell r="F2632">
            <v>22.58</v>
          </cell>
        </row>
        <row r="2633">
          <cell r="B2633" t="str">
            <v>C0516</v>
          </cell>
          <cell r="C2633" t="str">
            <v>CABIDE DE LOUÇA BRANCA C/ UM GANCHO</v>
          </cell>
          <cell r="D2633" t="str">
            <v>UN</v>
          </cell>
          <cell r="E2633">
            <v>17.52</v>
          </cell>
          <cell r="F2633">
            <v>22.78</v>
          </cell>
        </row>
        <row r="2634">
          <cell r="B2634" t="str">
            <v>C0599</v>
          </cell>
          <cell r="C2634" t="str">
            <v>CAIXA DE DESCARGA DE EMBUTIR C/REGISTRO INCORPORADO</v>
          </cell>
          <cell r="D2634" t="str">
            <v>UN</v>
          </cell>
          <cell r="E2634">
            <v>89.28</v>
          </cell>
          <cell r="F2634">
            <v>116.06</v>
          </cell>
        </row>
        <row r="2635">
          <cell r="B2635" t="str">
            <v>C0600</v>
          </cell>
          <cell r="C2635" t="str">
            <v>CAIXA DE DESCARGA PLÁSTICA DE SOBREPOR</v>
          </cell>
          <cell r="D2635" t="str">
            <v>UN</v>
          </cell>
          <cell r="E2635">
            <v>60.32</v>
          </cell>
          <cell r="F2635">
            <v>78.42</v>
          </cell>
        </row>
        <row r="2636">
          <cell r="B2636" t="str">
            <v>C3513</v>
          </cell>
          <cell r="C2636" t="str">
            <v>CHUVEIRO CROMADO C/ ARTICULAÇÃO</v>
          </cell>
          <cell r="D2636" t="str">
            <v>UN</v>
          </cell>
          <cell r="E2636">
            <v>45.83</v>
          </cell>
          <cell r="F2636">
            <v>59.58</v>
          </cell>
        </row>
        <row r="2637">
          <cell r="B2637" t="str">
            <v>C0797</v>
          </cell>
          <cell r="C2637" t="str">
            <v>CHUVEIRO PLÁSTICO (INSTALADO)</v>
          </cell>
          <cell r="D2637" t="str">
            <v>UN</v>
          </cell>
          <cell r="E2637">
            <v>7.45</v>
          </cell>
          <cell r="F2637">
            <v>9.69</v>
          </cell>
        </row>
        <row r="2638">
          <cell r="B2638" t="str">
            <v>C3671</v>
          </cell>
          <cell r="C2638" t="str">
            <v>CONE PARA EXPURGO EM AÇO INOX</v>
          </cell>
          <cell r="D2638" t="str">
            <v>UN</v>
          </cell>
          <cell r="E2638">
            <v>1135.93</v>
          </cell>
          <cell r="F2638">
            <v>1476.71</v>
          </cell>
        </row>
        <row r="2639">
          <cell r="B2639" t="str">
            <v>C0985</v>
          </cell>
          <cell r="C2639" t="str">
            <v>CUBA DE INOX PARA BANCADA,COMPLETA</v>
          </cell>
          <cell r="D2639" t="str">
            <v>UN</v>
          </cell>
          <cell r="E2639">
            <v>158.51</v>
          </cell>
          <cell r="F2639">
            <v>206.06</v>
          </cell>
        </row>
        <row r="2640">
          <cell r="B2640" t="str">
            <v>C0986</v>
          </cell>
          <cell r="C2640" t="str">
            <v>CUBA DE LOUÇA DE EMBUTIR C/ TORNEIRA E ACESSÓRIOS</v>
          </cell>
          <cell r="D2640" t="str">
            <v>UN</v>
          </cell>
          <cell r="E2640">
            <v>155.44</v>
          </cell>
          <cell r="F2640">
            <v>202.07</v>
          </cell>
        </row>
        <row r="2641">
          <cell r="B2641" t="str">
            <v>C1151</v>
          </cell>
          <cell r="C2641" t="str">
            <v>DUCHA P/ WC CROMADO (INSTALADO)</v>
          </cell>
          <cell r="D2641" t="str">
            <v>UN</v>
          </cell>
          <cell r="E2641">
            <v>45.83</v>
          </cell>
          <cell r="F2641">
            <v>59.58</v>
          </cell>
        </row>
        <row r="2642">
          <cell r="B2642" t="str">
            <v>C1241</v>
          </cell>
          <cell r="C2642" t="str">
            <v>ENGATE CROMADO (INSTALADO)</v>
          </cell>
          <cell r="D2642" t="str">
            <v>UN</v>
          </cell>
          <cell r="E2642">
            <v>17.21</v>
          </cell>
          <cell r="F2642">
            <v>22.37</v>
          </cell>
        </row>
        <row r="2643">
          <cell r="B2643" t="str">
            <v>C1242</v>
          </cell>
          <cell r="C2643" t="str">
            <v>ENGATE PLÁSTICO (INSTALADO)</v>
          </cell>
          <cell r="D2643" t="str">
            <v>UN</v>
          </cell>
          <cell r="E2643">
            <v>4.34</v>
          </cell>
          <cell r="F2643">
            <v>5.64</v>
          </cell>
        </row>
        <row r="2644">
          <cell r="B2644" t="str">
            <v>C1283</v>
          </cell>
          <cell r="C2644" t="str">
            <v>ESPELHO TIPO CRISMETAL,MOD.P/WC (INSTALADO)</v>
          </cell>
          <cell r="D2644" t="str">
            <v>UN</v>
          </cell>
          <cell r="E2644">
            <v>55.76</v>
          </cell>
          <cell r="F2644">
            <v>72.489999999999995</v>
          </cell>
        </row>
        <row r="2645">
          <cell r="B2645" t="str">
            <v>C3669</v>
          </cell>
          <cell r="C2645" t="str">
            <v>LAVA OLHOS DE EMERGÊNCIA C/ CUBA FLEXÍVEL E CHUVEIRO P/ LABORATÓRIO</v>
          </cell>
          <cell r="D2645" t="str">
            <v>UN</v>
          </cell>
          <cell r="E2645">
            <v>4290.08</v>
          </cell>
          <cell r="F2645">
            <v>5577.1</v>
          </cell>
        </row>
        <row r="2646">
          <cell r="B2646" t="str">
            <v>C3003</v>
          </cell>
          <cell r="C2646" t="str">
            <v>LAVATÓRIO C/TAMPÃO DE MÁRMORE C/ 1 CUBA DE LOUÇA</v>
          </cell>
          <cell r="D2646" t="str">
            <v>UN</v>
          </cell>
          <cell r="E2646">
            <v>125.16</v>
          </cell>
          <cell r="F2646">
            <v>162.71</v>
          </cell>
        </row>
        <row r="2647">
          <cell r="B2647" t="str">
            <v>C1618</v>
          </cell>
          <cell r="C2647" t="str">
            <v>LAVATÓRIO DE LOUÇA BRANCA C/COLUNA, C/ TORNEIRA E ACESSÓRIOS</v>
          </cell>
          <cell r="D2647" t="str">
            <v>UN</v>
          </cell>
          <cell r="E2647">
            <v>199.82</v>
          </cell>
          <cell r="F2647">
            <v>259.77</v>
          </cell>
        </row>
        <row r="2648">
          <cell r="B2648" t="str">
            <v>C1619</v>
          </cell>
          <cell r="C2648" t="str">
            <v>LAVATÓRIO DE LOUÇA BRANCA S/COLUNA C/TORNEIRA E ACESSÓRIOS</v>
          </cell>
          <cell r="D2648" t="str">
            <v>UN</v>
          </cell>
          <cell r="E2648">
            <v>170.71</v>
          </cell>
          <cell r="F2648">
            <v>221.92</v>
          </cell>
        </row>
        <row r="2649">
          <cell r="B2649" t="str">
            <v>C3004</v>
          </cell>
          <cell r="C2649" t="str">
            <v>LAVATÓRIO DE LOUÇA BRANCA S/COLUNA C/TORNEIRA DE METAL E ACESSÓRIOS - PADRÃO POPULAR</v>
          </cell>
          <cell r="D2649" t="str">
            <v>UN</v>
          </cell>
          <cell r="E2649">
            <v>97.07</v>
          </cell>
          <cell r="F2649">
            <v>126.19</v>
          </cell>
        </row>
        <row r="2650">
          <cell r="B2650" t="str">
            <v>C3598</v>
          </cell>
          <cell r="C2650" t="str">
            <v>LAVATÓRIO DE LOUÇA BRANCA S/COLUNA C/TORNEIRA PLÁSTICA E ACESSÓRIOS - PADRÃO POPULAR</v>
          </cell>
          <cell r="D2650" t="str">
            <v>UN</v>
          </cell>
          <cell r="E2650">
            <v>82.13</v>
          </cell>
          <cell r="F2650">
            <v>106.77</v>
          </cell>
        </row>
        <row r="2651">
          <cell r="B2651" t="str">
            <v>C1793</v>
          </cell>
          <cell r="C2651" t="str">
            <v>MICTÓRIO COLETIVO DE AÇO INOXIDÁVEL</v>
          </cell>
          <cell r="D2651" t="str">
            <v>M</v>
          </cell>
          <cell r="E2651">
            <v>592.49</v>
          </cell>
          <cell r="F2651">
            <v>770.24</v>
          </cell>
        </row>
        <row r="2652">
          <cell r="B2652" t="str">
            <v>C1792</v>
          </cell>
          <cell r="C2652" t="str">
            <v>MICTORIO DE LOUÇA BRANCA</v>
          </cell>
          <cell r="D2652" t="str">
            <v>UN</v>
          </cell>
          <cell r="E2652">
            <v>179.94</v>
          </cell>
          <cell r="F2652">
            <v>233.92</v>
          </cell>
        </row>
        <row r="2653">
          <cell r="B2653" t="str">
            <v>C3593</v>
          </cell>
          <cell r="C2653" t="str">
            <v>MUTIRÃO MISTO - BACIA SIFONADA DE LOUÇA BRANCA C/ACESSÓRIOS</v>
          </cell>
          <cell r="D2653" t="str">
            <v>UN</v>
          </cell>
          <cell r="E2653">
            <v>112.44</v>
          </cell>
          <cell r="F2653">
            <v>146.16999999999999</v>
          </cell>
        </row>
        <row r="2654">
          <cell r="B2654" t="str">
            <v>C3596</v>
          </cell>
          <cell r="C2654" t="str">
            <v>MUTIRÃO MISTO - CAIXA DE DESCARGA PLASTICA DE SOBREPOR</v>
          </cell>
          <cell r="D2654" t="str">
            <v>UN</v>
          </cell>
          <cell r="E2654">
            <v>45.99</v>
          </cell>
          <cell r="F2654">
            <v>59.79</v>
          </cell>
        </row>
        <row r="2655">
          <cell r="B2655" t="str">
            <v>C3597</v>
          </cell>
          <cell r="C2655" t="str">
            <v>MUTIRÃO MISTO - LAVATÓRIO DE LOUÇA BRANCA S/COLUNA C/TORNEIRA PLÁSTICA E ACESSÓRIOS</v>
          </cell>
          <cell r="D2655" t="str">
            <v>UN</v>
          </cell>
          <cell r="E2655">
            <v>66.97</v>
          </cell>
          <cell r="F2655">
            <v>87.06</v>
          </cell>
        </row>
        <row r="2656">
          <cell r="B2656" t="str">
            <v>C3602</v>
          </cell>
          <cell r="C2656" t="str">
            <v>MUTIRÃO MISTO - PIA DE COZINHA EM CIMENTO (1,20x0,50)m</v>
          </cell>
          <cell r="D2656" t="str">
            <v>UN</v>
          </cell>
          <cell r="E2656">
            <v>42.95</v>
          </cell>
          <cell r="F2656">
            <v>55.84</v>
          </cell>
        </row>
        <row r="2657">
          <cell r="B2657" t="str">
            <v>C3594</v>
          </cell>
          <cell r="C2657" t="str">
            <v>MUTIRÃO MISTO - TANQUE DE LAVAR DE CIMENTO (1.00X0.50)m COMPLETA</v>
          </cell>
          <cell r="D2657" t="str">
            <v>UN</v>
          </cell>
          <cell r="E2657">
            <v>46.41</v>
          </cell>
          <cell r="F2657">
            <v>60.33</v>
          </cell>
        </row>
        <row r="2658">
          <cell r="B2658" t="str">
            <v>C1898</v>
          </cell>
          <cell r="C2658" t="str">
            <v>PEÇAS DE APOIO DEFICIENTES C/TUBO INOX P/WC'S</v>
          </cell>
          <cell r="D2658" t="str">
            <v>M</v>
          </cell>
          <cell r="E2658">
            <v>164.77</v>
          </cell>
          <cell r="F2658">
            <v>214.2</v>
          </cell>
        </row>
        <row r="2659">
          <cell r="B2659" t="str">
            <v>C3017</v>
          </cell>
          <cell r="C2659" t="str">
            <v>PIA DE AÇO INOX (1.20x0.60)m C/ 1 CUBA E ACESSÓRIOS</v>
          </cell>
          <cell r="D2659" t="str">
            <v>UN</v>
          </cell>
          <cell r="E2659">
            <v>326.27</v>
          </cell>
          <cell r="F2659">
            <v>424.15</v>
          </cell>
        </row>
        <row r="2660">
          <cell r="B2660" t="str">
            <v>C1903</v>
          </cell>
          <cell r="C2660" t="str">
            <v>PIA DE AÇO INOX. (1.50X0.58)m C/ 1 CUBA E ACESSÓRIOS</v>
          </cell>
          <cell r="D2660" t="str">
            <v>UN</v>
          </cell>
          <cell r="E2660">
            <v>429.39</v>
          </cell>
          <cell r="F2660">
            <v>558.21</v>
          </cell>
        </row>
        <row r="2661">
          <cell r="B2661" t="str">
            <v>C3018</v>
          </cell>
          <cell r="C2661" t="str">
            <v>PIA DE AÇO INOX (2.20x0.60)m C/ 1 CUBA E ACESSÓRIOS</v>
          </cell>
          <cell r="D2661" t="str">
            <v>UN</v>
          </cell>
          <cell r="E2661">
            <v>868.65</v>
          </cell>
          <cell r="F2661">
            <v>1129.25</v>
          </cell>
        </row>
        <row r="2662">
          <cell r="B2662" t="str">
            <v>C3019</v>
          </cell>
          <cell r="C2662" t="str">
            <v>PIA DE AÇO INOX (3.00x0.60)m C/ 1 CUBA E ACESSÓRIOS</v>
          </cell>
          <cell r="D2662" t="str">
            <v>UN</v>
          </cell>
          <cell r="E2662">
            <v>820.55</v>
          </cell>
          <cell r="F2662">
            <v>1066.72</v>
          </cell>
        </row>
        <row r="2663">
          <cell r="B2663" t="str">
            <v>C1902</v>
          </cell>
          <cell r="C2663" t="str">
            <v>PIA DE AÇO INOX (2.00X0.58)m C/ 2 CUBAS E ACESSÓRIOS</v>
          </cell>
          <cell r="D2663" t="str">
            <v>UN</v>
          </cell>
          <cell r="E2663">
            <v>819</v>
          </cell>
          <cell r="F2663">
            <v>1064.7</v>
          </cell>
        </row>
        <row r="2664">
          <cell r="B2664" t="str">
            <v>C3020</v>
          </cell>
          <cell r="C2664" t="str">
            <v>PIA DE AÇO INOX (4.20X0.60)m C/ 2 CUBAS E ACESSÓRIOS</v>
          </cell>
          <cell r="D2664" t="str">
            <v>UN</v>
          </cell>
          <cell r="E2664">
            <v>1594.11</v>
          </cell>
          <cell r="F2664">
            <v>2072.34</v>
          </cell>
        </row>
        <row r="2665">
          <cell r="B2665" t="str">
            <v>C3603</v>
          </cell>
          <cell r="C2665" t="str">
            <v>PIA DE COZINHA EM CIMENTO (1,20x0,50)m - PADRÃO POPULAR</v>
          </cell>
          <cell r="D2665" t="str">
            <v>UN</v>
          </cell>
          <cell r="E2665">
            <v>50.44</v>
          </cell>
          <cell r="F2665">
            <v>65.569999999999993</v>
          </cell>
        </row>
        <row r="2666">
          <cell r="B2666" t="str">
            <v>C3021</v>
          </cell>
          <cell r="C2666" t="str">
            <v>PIA DE COZINHA EM MARMORITE 1,00x0,50m COMP. - PADRÃO POPULAR</v>
          </cell>
          <cell r="D2666" t="str">
            <v>UN</v>
          </cell>
          <cell r="E2666">
            <v>92.62</v>
          </cell>
          <cell r="F2666">
            <v>120.41</v>
          </cell>
        </row>
        <row r="2667">
          <cell r="B2667" t="str">
            <v>C1997</v>
          </cell>
          <cell r="C2667" t="str">
            <v>PORTA-PAPEL DE LOUCA BRANCA (15X15)cm</v>
          </cell>
          <cell r="D2667" t="str">
            <v>UN</v>
          </cell>
          <cell r="E2667">
            <v>24.84</v>
          </cell>
          <cell r="F2667">
            <v>32.29</v>
          </cell>
        </row>
        <row r="2668">
          <cell r="B2668" t="str">
            <v>C1990</v>
          </cell>
          <cell r="C2668" t="str">
            <v>PORTA SABÃO LÍQUIDO DE VIDRO (INSTALAD0)</v>
          </cell>
          <cell r="D2668" t="str">
            <v>UN</v>
          </cell>
          <cell r="E2668">
            <v>16.12</v>
          </cell>
          <cell r="F2668">
            <v>20.96</v>
          </cell>
        </row>
        <row r="2669">
          <cell r="B2669" t="str">
            <v>C1995</v>
          </cell>
          <cell r="C2669" t="str">
            <v>PORTA TOALHA DE LOUÇA BRANCA</v>
          </cell>
          <cell r="D2669" t="str">
            <v>UN</v>
          </cell>
          <cell r="E2669">
            <v>28.97</v>
          </cell>
          <cell r="F2669">
            <v>37.659999999999997</v>
          </cell>
        </row>
        <row r="2670">
          <cell r="B2670" t="str">
            <v>C1996</v>
          </cell>
          <cell r="C2670" t="str">
            <v>PORTA TOALHA DE PAPEL - METALICO (INSTALADO)</v>
          </cell>
          <cell r="D2670" t="str">
            <v>UN</v>
          </cell>
          <cell r="E2670">
            <v>21.38</v>
          </cell>
          <cell r="F2670">
            <v>27.79</v>
          </cell>
        </row>
        <row r="2671">
          <cell r="B2671" t="str">
            <v>C2255</v>
          </cell>
          <cell r="C2671" t="str">
            <v>SABONETEIRA DE LOUÇA BRANCA (7.5X15)cm</v>
          </cell>
          <cell r="D2671" t="str">
            <v>UN</v>
          </cell>
          <cell r="E2671">
            <v>21.94</v>
          </cell>
          <cell r="F2671">
            <v>28.52</v>
          </cell>
        </row>
        <row r="2672">
          <cell r="B2672" t="str">
            <v>C2254</v>
          </cell>
          <cell r="C2672" t="str">
            <v>SABONETEIRA DE LOUÇA BRANCA (15X15)cm S/ALÇA</v>
          </cell>
          <cell r="D2672" t="str">
            <v>UN</v>
          </cell>
          <cell r="E2672">
            <v>22.43</v>
          </cell>
          <cell r="F2672">
            <v>29.16</v>
          </cell>
        </row>
        <row r="2673">
          <cell r="B2673" t="str">
            <v>C2271</v>
          </cell>
          <cell r="C2673" t="str">
            <v>SIFÃO CROMADO 1" X 1 1/2" (INSTALADO)</v>
          </cell>
          <cell r="D2673" t="str">
            <v>UN</v>
          </cell>
          <cell r="E2673">
            <v>62</v>
          </cell>
          <cell r="F2673">
            <v>80.599999999999994</v>
          </cell>
        </row>
        <row r="2674">
          <cell r="B2674" t="str">
            <v>C2270</v>
          </cell>
          <cell r="C2674" t="str">
            <v>SIFÃO CROMADO 1 1/4" X 2" (INSTALADO)</v>
          </cell>
          <cell r="D2674" t="str">
            <v>UN</v>
          </cell>
          <cell r="E2674">
            <v>57.86</v>
          </cell>
          <cell r="F2674">
            <v>75.22</v>
          </cell>
        </row>
        <row r="2675">
          <cell r="B2675" t="str">
            <v>C2272</v>
          </cell>
          <cell r="C2675" t="str">
            <v>SIFÃO DE PVC RÍGIDO D= 2" (INSTALADO)</v>
          </cell>
          <cell r="D2675" t="str">
            <v>UN</v>
          </cell>
          <cell r="E2675">
            <v>10.42</v>
          </cell>
          <cell r="F2675">
            <v>13.55</v>
          </cell>
        </row>
        <row r="2676">
          <cell r="B2676" t="str">
            <v>C2294</v>
          </cell>
          <cell r="C2676" t="str">
            <v>SUPORTE DE MÁRMORE P/FILTROS</v>
          </cell>
          <cell r="D2676" t="str">
            <v>UN</v>
          </cell>
          <cell r="E2676">
            <v>39.61</v>
          </cell>
          <cell r="F2676">
            <v>51.49</v>
          </cell>
        </row>
        <row r="2677">
          <cell r="B2677" t="str">
            <v>C2302</v>
          </cell>
          <cell r="C2677" t="str">
            <v>TAMPO DE AÇO INOX P/ BANCADAS</v>
          </cell>
          <cell r="D2677" t="str">
            <v>M2</v>
          </cell>
          <cell r="E2677">
            <v>271.45999999999998</v>
          </cell>
          <cell r="F2677">
            <v>352.9</v>
          </cell>
        </row>
        <row r="2678">
          <cell r="B2678" t="str">
            <v>C2311</v>
          </cell>
          <cell r="C2678" t="str">
            <v>TANQUE DE AÇO INOXIDÁVEL</v>
          </cell>
          <cell r="D2678" t="str">
            <v>UN</v>
          </cell>
          <cell r="E2678">
            <v>441.03</v>
          </cell>
          <cell r="F2678">
            <v>573.34</v>
          </cell>
        </row>
        <row r="2679">
          <cell r="B2679" t="str">
            <v>C3059</v>
          </cell>
          <cell r="C2679" t="str">
            <v>TANQUE DE LAVAR DE CIMENTO (1.00x0.50)m COMPLETA C/ TORNEIRA DE METAL - PADRÃO POPULAR</v>
          </cell>
          <cell r="D2679" t="str">
            <v>UN</v>
          </cell>
          <cell r="E2679">
            <v>69.59</v>
          </cell>
          <cell r="F2679">
            <v>90.47</v>
          </cell>
        </row>
        <row r="2680">
          <cell r="B2680" t="str">
            <v>C3595</v>
          </cell>
          <cell r="C2680" t="str">
            <v>TANQUE DE LAVAR DE CIMENTO (1.00X0.50)m COMPLETA C/ TORNEIRA DE PLÁSTICO - PADRÃO POPULAR</v>
          </cell>
          <cell r="D2680" t="str">
            <v>UN</v>
          </cell>
          <cell r="E2680">
            <v>56.83</v>
          </cell>
          <cell r="F2680">
            <v>73.88</v>
          </cell>
        </row>
        <row r="2681">
          <cell r="B2681" t="str">
            <v>C2312</v>
          </cell>
          <cell r="C2681" t="str">
            <v>TANQUE DE LOUÇA C/COLUNA</v>
          </cell>
          <cell r="D2681" t="str">
            <v>UN</v>
          </cell>
          <cell r="E2681">
            <v>280.33999999999997</v>
          </cell>
          <cell r="F2681">
            <v>364.44</v>
          </cell>
        </row>
        <row r="2682">
          <cell r="B2682" t="str">
            <v>C3682</v>
          </cell>
          <cell r="C2682" t="str">
            <v>TANQUE LAVANDERIA EM AÇO INOX C/CUBA E ESFREGADOR DIMENSÃO 1200X600X200MM</v>
          </cell>
          <cell r="D2682" t="str">
            <v>UN</v>
          </cell>
          <cell r="E2682">
            <v>774.76</v>
          </cell>
          <cell r="F2682">
            <v>1007.19</v>
          </cell>
        </row>
        <row r="2683">
          <cell r="B2683" t="str">
            <v>C2313</v>
          </cell>
          <cell r="C2683" t="str">
            <v>TANQUE PRÉ-MOLDADO DE CONCRETO (0.80X0.70)m</v>
          </cell>
          <cell r="D2683" t="str">
            <v>UN</v>
          </cell>
          <cell r="E2683">
            <v>84.67</v>
          </cell>
          <cell r="F2683">
            <v>110.07</v>
          </cell>
        </row>
        <row r="2684">
          <cell r="B2684" t="str">
            <v>C2496</v>
          </cell>
          <cell r="C2684" t="str">
            <v>TORNEIRA CIRÚRGICA (INSTALADO)</v>
          </cell>
          <cell r="D2684" t="str">
            <v>UN</v>
          </cell>
          <cell r="E2684">
            <v>46.16</v>
          </cell>
          <cell r="F2684">
            <v>60.01</v>
          </cell>
        </row>
        <row r="2685">
          <cell r="B2685" t="str">
            <v>C2502</v>
          </cell>
          <cell r="C2685" t="str">
            <v>TORNEIRA DE FECHAMENTO AUTOMÁTICO</v>
          </cell>
          <cell r="D2685" t="str">
            <v>UN</v>
          </cell>
          <cell r="E2685">
            <v>547.05999999999995</v>
          </cell>
          <cell r="F2685">
            <v>711.18</v>
          </cell>
        </row>
        <row r="2686">
          <cell r="B2686" t="str">
            <v>C2503</v>
          </cell>
          <cell r="C2686" t="str">
            <v>TORNEIRA DE PAREDE C/ FOTO SENSOR</v>
          </cell>
          <cell r="D2686" t="str">
            <v>UN</v>
          </cell>
          <cell r="E2686">
            <v>546.53</v>
          </cell>
          <cell r="F2686">
            <v>710.49</v>
          </cell>
        </row>
        <row r="2687">
          <cell r="B2687" t="str">
            <v>C2504</v>
          </cell>
          <cell r="C2687" t="str">
            <v>TORNEIRA DE PRESSÃO CROMADA LONGA P/PIA</v>
          </cell>
          <cell r="D2687" t="str">
            <v>UN</v>
          </cell>
          <cell r="E2687">
            <v>44.56</v>
          </cell>
          <cell r="F2687">
            <v>57.93</v>
          </cell>
        </row>
        <row r="2688">
          <cell r="B2688" t="str">
            <v>C2505</v>
          </cell>
          <cell r="C2688" t="str">
            <v>TORNEIRA DE PRESSÃO CROMADA USO GERAL</v>
          </cell>
          <cell r="D2688" t="str">
            <v>UN</v>
          </cell>
          <cell r="E2688">
            <v>34.71</v>
          </cell>
          <cell r="F2688">
            <v>45.12</v>
          </cell>
        </row>
        <row r="2689">
          <cell r="B2689" t="str">
            <v>C2506</v>
          </cell>
          <cell r="C2689" t="str">
            <v>TORNEIRA DE PRESSÃO P/JARDIM DE 3/4"</v>
          </cell>
          <cell r="D2689" t="str">
            <v>UN</v>
          </cell>
          <cell r="E2689">
            <v>19.850000000000001</v>
          </cell>
          <cell r="F2689">
            <v>25.81</v>
          </cell>
        </row>
        <row r="2690">
          <cell r="B2690" t="str">
            <v>C3998</v>
          </cell>
          <cell r="C2690" t="str">
            <v>TORNEIRA ELETRÔNICA C/ ANTI-VANDALISMO, P/ LAVATÓRIO DE BANCADA</v>
          </cell>
          <cell r="D2690" t="str">
            <v>UN</v>
          </cell>
          <cell r="E2690">
            <v>157.61000000000001</v>
          </cell>
          <cell r="F2690">
            <v>204.89</v>
          </cell>
        </row>
        <row r="2691">
          <cell r="B2691" t="str">
            <v>C3999</v>
          </cell>
          <cell r="C2691" t="str">
            <v>TORNEIRA ELETRÔNICA C/ ANTI-VANDALISMO, P/ PIA DE COZINHA</v>
          </cell>
          <cell r="D2691" t="str">
            <v>UN</v>
          </cell>
          <cell r="E2691">
            <v>171.69</v>
          </cell>
          <cell r="F2691">
            <v>223.2</v>
          </cell>
        </row>
        <row r="2692">
          <cell r="B2692" t="str">
            <v>C4000</v>
          </cell>
          <cell r="C2692" t="str">
            <v>TORNEIRA TIPO JARDIM CROMADA</v>
          </cell>
          <cell r="D2692" t="str">
            <v>UN</v>
          </cell>
          <cell r="E2692">
            <v>19.670000000000002</v>
          </cell>
          <cell r="F2692">
            <v>25.57</v>
          </cell>
        </row>
        <row r="2693">
          <cell r="C2693" t="str">
            <v>EQUIPAMENTOS</v>
          </cell>
          <cell r="F2693">
            <v>0</v>
          </cell>
        </row>
        <row r="2694">
          <cell r="B2694" t="str">
            <v>C0001</v>
          </cell>
          <cell r="C2694" t="str">
            <v>ABRIGO P/ HIDRANTE C/MANGUEIRA E ESGUICHO DE LATÃO</v>
          </cell>
          <cell r="D2694" t="str">
            <v>UN</v>
          </cell>
          <cell r="E2694">
            <v>667.64</v>
          </cell>
          <cell r="F2694">
            <v>867.93</v>
          </cell>
        </row>
        <row r="2695">
          <cell r="B2695" t="str">
            <v>C0010</v>
          </cell>
          <cell r="C2695" t="str">
            <v>ACIONADOR MANUAL, TIPO "QUEBRA VIDRO", MOD.EUROTRON/SIMILAR</v>
          </cell>
          <cell r="D2695" t="str">
            <v>UN</v>
          </cell>
          <cell r="E2695">
            <v>21.17</v>
          </cell>
          <cell r="F2695">
            <v>27.52</v>
          </cell>
        </row>
        <row r="2696">
          <cell r="B2696" t="str">
            <v>C0100</v>
          </cell>
          <cell r="C2696" t="str">
            <v>AQUECEDOR À GÁS EM CAIXA DE FERRO ESMALTADO</v>
          </cell>
          <cell r="D2696" t="str">
            <v>UN</v>
          </cell>
          <cell r="E2696">
            <v>2357.38</v>
          </cell>
          <cell r="F2696">
            <v>3064.59</v>
          </cell>
        </row>
        <row r="2697">
          <cell r="B2697" t="str">
            <v>C0332</v>
          </cell>
          <cell r="C2697" t="str">
            <v>AUTOMÁTICO DE BOIA</v>
          </cell>
          <cell r="D2697" t="str">
            <v>UN</v>
          </cell>
          <cell r="E2697">
            <v>43.08</v>
          </cell>
          <cell r="F2697">
            <v>56</v>
          </cell>
        </row>
        <row r="2698">
          <cell r="B2698" t="str">
            <v>C0385</v>
          </cell>
          <cell r="C2698" t="str">
            <v>BATERIA SELADA 12V/7.5AH, P/LUMINÁRIAS AUTÔNOMAS</v>
          </cell>
          <cell r="D2698" t="str">
            <v>UN</v>
          </cell>
          <cell r="E2698">
            <v>132.44999999999999</v>
          </cell>
          <cell r="F2698">
            <v>172.19</v>
          </cell>
        </row>
        <row r="2699">
          <cell r="B2699" t="str">
            <v>C0389</v>
          </cell>
          <cell r="C2699" t="str">
            <v>BLOCO LUMINOSO AUTÔNOMO, INDICADOR DE SETA, MOD. UNITRON/SIMILAR</v>
          </cell>
          <cell r="D2699" t="str">
            <v>UN</v>
          </cell>
          <cell r="E2699">
            <v>173.59</v>
          </cell>
          <cell r="F2699">
            <v>225.67</v>
          </cell>
        </row>
        <row r="2700">
          <cell r="B2700" t="str">
            <v>C1802</v>
          </cell>
          <cell r="C2700" t="str">
            <v>BOMBA CENTRÍFUGA DE 1/4 CV, INCLUSIVE MAT.DE SUCÇÃO</v>
          </cell>
          <cell r="D2700" t="str">
            <v>UN</v>
          </cell>
          <cell r="E2700">
            <v>319.93</v>
          </cell>
          <cell r="F2700">
            <v>415.91</v>
          </cell>
        </row>
        <row r="2701">
          <cell r="B2701" t="str">
            <v>C0442</v>
          </cell>
          <cell r="C2701" t="str">
            <v>BOMBA CENTRÍFUGA DE 1/3 CV, INCLUSIVE MAT.DE SUCÇÃO</v>
          </cell>
          <cell r="D2701" t="str">
            <v>UN</v>
          </cell>
          <cell r="E2701">
            <v>301.35000000000002</v>
          </cell>
          <cell r="F2701">
            <v>391.76</v>
          </cell>
        </row>
        <row r="2702">
          <cell r="B2702" t="str">
            <v>C0441</v>
          </cell>
          <cell r="C2702" t="str">
            <v>BOMBA CENTRÍFUGA DE 1/2 CV, INCLUSIVE MAT.DE SUCCÃO</v>
          </cell>
          <cell r="D2702" t="str">
            <v>UN</v>
          </cell>
          <cell r="E2702">
            <v>345.55</v>
          </cell>
          <cell r="F2702">
            <v>449.22</v>
          </cell>
        </row>
        <row r="2703">
          <cell r="B2703" t="str">
            <v>C0443</v>
          </cell>
          <cell r="C2703" t="str">
            <v>BOMBA CENTRÍFUGA DE 1 CV, INCLUSIVE MAT.DE SUCÇÃO</v>
          </cell>
          <cell r="D2703" t="str">
            <v>UN</v>
          </cell>
          <cell r="E2703">
            <v>478.35</v>
          </cell>
          <cell r="F2703">
            <v>621.86</v>
          </cell>
        </row>
        <row r="2704">
          <cell r="B2704" t="str">
            <v>C0444</v>
          </cell>
          <cell r="C2704" t="str">
            <v>BOMBA CENTRÍFUGA DE 1 1/2 CV, INCLUSIVE MAT.DE SUCÇÃO</v>
          </cell>
          <cell r="D2704" t="str">
            <v>UN</v>
          </cell>
          <cell r="E2704">
            <v>695.14</v>
          </cell>
          <cell r="F2704">
            <v>903.68</v>
          </cell>
        </row>
        <row r="2705">
          <cell r="B2705" t="str">
            <v>C0445</v>
          </cell>
          <cell r="C2705" t="str">
            <v>BOMBA CENTRÍFUGA DE 2 CV, INCLUSIVE MAT.DE SUCÇÃO</v>
          </cell>
          <cell r="D2705" t="str">
            <v>UN</v>
          </cell>
          <cell r="E2705">
            <v>692.57</v>
          </cell>
          <cell r="F2705">
            <v>900.34</v>
          </cell>
        </row>
        <row r="2706">
          <cell r="B2706" t="str">
            <v>C0446</v>
          </cell>
          <cell r="C2706" t="str">
            <v>BOMBA CENTRÍFUGA DE 3 CV, INCLUSIVE MAT.DE SUCÇÃO</v>
          </cell>
          <cell r="D2706" t="str">
            <v>UN</v>
          </cell>
          <cell r="E2706">
            <v>822.59</v>
          </cell>
          <cell r="F2706">
            <v>1069.3699999999999</v>
          </cell>
        </row>
        <row r="2707">
          <cell r="B2707" t="str">
            <v>C0447</v>
          </cell>
          <cell r="C2707" t="str">
            <v>BOMBA CENTRÍFUGA DE 5 CV, INCLUSIVE MAT.DE SUCÇÃO</v>
          </cell>
          <cell r="D2707" t="str">
            <v>UN</v>
          </cell>
          <cell r="E2707">
            <v>1029.3399999999999</v>
          </cell>
          <cell r="F2707">
            <v>1338.14</v>
          </cell>
        </row>
        <row r="2708">
          <cell r="B2708" t="str">
            <v>C0448</v>
          </cell>
          <cell r="C2708" t="str">
            <v>BOMBA CENTRÍFUGA P/ PRESSURIZAÇÃO/HIDRANTE 10 CV</v>
          </cell>
          <cell r="D2708" t="str">
            <v>UN</v>
          </cell>
          <cell r="E2708">
            <v>1489.13</v>
          </cell>
          <cell r="F2708">
            <v>1935.87</v>
          </cell>
        </row>
        <row r="2709">
          <cell r="B2709" t="str">
            <v>C0449</v>
          </cell>
          <cell r="C2709" t="str">
            <v>BOMBA CENTRÍFUGA P/ PRESSURIZAÇÃO/HIDRANTE 15 CV</v>
          </cell>
          <cell r="D2709" t="str">
            <v>UN</v>
          </cell>
          <cell r="E2709">
            <v>1859.57</v>
          </cell>
          <cell r="F2709">
            <v>2417.44</v>
          </cell>
        </row>
        <row r="2710">
          <cell r="B2710" t="str">
            <v>C0451</v>
          </cell>
          <cell r="C2710" t="str">
            <v>BOMBA CENTRÍFUGA P/ PRESSURUZAÇÃO/HIDRANTE 20 CV</v>
          </cell>
          <cell r="D2710" t="str">
            <v>UN</v>
          </cell>
          <cell r="E2710">
            <v>3302.94</v>
          </cell>
          <cell r="F2710">
            <v>4293.82</v>
          </cell>
        </row>
        <row r="2711">
          <cell r="B2711" t="str">
            <v>C0450</v>
          </cell>
          <cell r="C2711" t="str">
            <v>BOMBA CENTRÍFUGA P/ PRESSURIZAÇÃO/HIDRANTE 25 CV</v>
          </cell>
          <cell r="D2711" t="str">
            <v>UN</v>
          </cell>
          <cell r="E2711">
            <v>3414.49</v>
          </cell>
          <cell r="F2711">
            <v>4438.84</v>
          </cell>
        </row>
        <row r="2712">
          <cell r="B2712" t="str">
            <v>C0455</v>
          </cell>
          <cell r="C2712" t="str">
            <v>BOMBA INJETORA DE 1/3 CV, MONOSÁFICA, INCL.MAT. SUCÇÃO</v>
          </cell>
          <cell r="D2712" t="str">
            <v>UN</v>
          </cell>
          <cell r="E2712">
            <v>786.43</v>
          </cell>
          <cell r="F2712">
            <v>1022.36</v>
          </cell>
        </row>
        <row r="2713">
          <cell r="B2713" t="str">
            <v>C0454</v>
          </cell>
          <cell r="C2713" t="str">
            <v>BOMBA INJETORA DE 1/2 CV, MONOFÁSICA INCL. MAT. SUCÇÃO</v>
          </cell>
          <cell r="D2713" t="str">
            <v>UN</v>
          </cell>
          <cell r="E2713">
            <v>807.48</v>
          </cell>
          <cell r="F2713">
            <v>1049.72</v>
          </cell>
        </row>
        <row r="2714">
          <cell r="B2714" t="str">
            <v>C0459</v>
          </cell>
          <cell r="C2714" t="str">
            <v>BOMBA INJETORA DE 3/4 CV, MONOFÁSICA INCL. MAT. SUCÇÃO</v>
          </cell>
          <cell r="D2714" t="str">
            <v>UN</v>
          </cell>
          <cell r="E2714">
            <v>1006.13</v>
          </cell>
          <cell r="F2714">
            <v>1307.97</v>
          </cell>
        </row>
        <row r="2715">
          <cell r="B2715" t="str">
            <v>C0453</v>
          </cell>
          <cell r="C2715" t="str">
            <v>BOMBA INJETORA DE 1 CV, TRIFÁSICA INCL. MAT. SUCÇÃO</v>
          </cell>
          <cell r="D2715" t="str">
            <v>UN</v>
          </cell>
          <cell r="E2715">
            <v>874.3</v>
          </cell>
          <cell r="F2715">
            <v>1136.5899999999999</v>
          </cell>
        </row>
        <row r="2716">
          <cell r="B2716" t="str">
            <v>C0452</v>
          </cell>
          <cell r="C2716" t="str">
            <v>BOMBA INJETORA DE 1 1/2 CV, TRIFÁSICA INCL. MAT. SUCÇÃO</v>
          </cell>
          <cell r="D2716" t="str">
            <v>UN</v>
          </cell>
          <cell r="E2716">
            <v>1115.19</v>
          </cell>
          <cell r="F2716">
            <v>1449.75</v>
          </cell>
        </row>
        <row r="2717">
          <cell r="B2717" t="str">
            <v>C0457</v>
          </cell>
          <cell r="C2717" t="str">
            <v>BOMBA INJETORA DE 2 CV, TRIFÁSICA INCL. MAT. SUCÇÃO</v>
          </cell>
          <cell r="D2717" t="str">
            <v>UN</v>
          </cell>
          <cell r="E2717">
            <v>1093.2</v>
          </cell>
          <cell r="F2717">
            <v>1421.16</v>
          </cell>
        </row>
        <row r="2718">
          <cell r="B2718" t="str">
            <v>C0456</v>
          </cell>
          <cell r="C2718" t="str">
            <v>BOMBA INJETORA DE 2 1/2 CV, TRIFÁSICA INCL. MAT. SUCÇÃO</v>
          </cell>
          <cell r="D2718" t="str">
            <v>UN</v>
          </cell>
          <cell r="E2718">
            <v>1074.26</v>
          </cell>
          <cell r="F2718">
            <v>1396.54</v>
          </cell>
        </row>
        <row r="2719">
          <cell r="B2719" t="str">
            <v>C0458</v>
          </cell>
          <cell r="C2719" t="str">
            <v>BOMBA INJETORA DE 3 CV, TRIFÁSICA INCL. MAT. SUCÇÃO</v>
          </cell>
          <cell r="D2719" t="str">
            <v>UN</v>
          </cell>
          <cell r="E2719">
            <v>1190.21</v>
          </cell>
          <cell r="F2719">
            <v>1547.27</v>
          </cell>
        </row>
        <row r="2720">
          <cell r="B2720" t="str">
            <v>C0460</v>
          </cell>
          <cell r="C2720" t="str">
            <v>BOMBA INJETORA DE 7.5 CV, INCLUSIVE MAT. DE SUCÇÃO</v>
          </cell>
          <cell r="D2720" t="str">
            <v>UN</v>
          </cell>
          <cell r="E2720">
            <v>1831.21</v>
          </cell>
          <cell r="F2720">
            <v>2380.5700000000002</v>
          </cell>
        </row>
        <row r="2721">
          <cell r="B2721" t="str">
            <v>C0729</v>
          </cell>
          <cell r="C2721" t="str">
            <v>CASA DE BOMBAS(1.5X1.5)m, EM ALVENARIA E CONCRETO</v>
          </cell>
          <cell r="D2721" t="str">
            <v>UN</v>
          </cell>
          <cell r="E2721">
            <v>401.58</v>
          </cell>
          <cell r="F2721">
            <v>522.04999999999995</v>
          </cell>
        </row>
        <row r="2722">
          <cell r="B2722" t="str">
            <v>C0732</v>
          </cell>
          <cell r="C2722" t="str">
            <v>CENTRAL ALARME P/6 LAÇOS SUPERV., MOD. FIRE-LITE/SIMILAR</v>
          </cell>
          <cell r="D2722" t="str">
            <v>UN</v>
          </cell>
          <cell r="E2722">
            <v>6020.18</v>
          </cell>
          <cell r="F2722">
            <v>7826.23</v>
          </cell>
        </row>
        <row r="2723">
          <cell r="B2723" t="str">
            <v>C0730</v>
          </cell>
          <cell r="C2723" t="str">
            <v>CENTRAL ALARME P/12 LAÇOS SUPERV., MOD.FIRE-LITE/SIMILAR</v>
          </cell>
          <cell r="D2723" t="str">
            <v>UN</v>
          </cell>
          <cell r="E2723">
            <v>12025.09</v>
          </cell>
          <cell r="F2723">
            <v>15632.62</v>
          </cell>
        </row>
        <row r="2724">
          <cell r="B2724" t="str">
            <v>C0731</v>
          </cell>
          <cell r="C2724" t="str">
            <v>CENTRAL ALARME P/18 LAÇOS SUPERV., MOD.FIRE-LITE/SIMILAR</v>
          </cell>
          <cell r="D2724" t="str">
            <v>UN</v>
          </cell>
          <cell r="E2724">
            <v>18038.72</v>
          </cell>
          <cell r="F2724">
            <v>23450.34</v>
          </cell>
        </row>
        <row r="2725">
          <cell r="B2725" t="str">
            <v>C0796</v>
          </cell>
          <cell r="C2725" t="str">
            <v>CHUVEIRO ELÉTRICO AUTOMÁTICO 220V-2800/4400W (INSTALADO)</v>
          </cell>
          <cell r="D2725" t="str">
            <v>UN</v>
          </cell>
          <cell r="E2725">
            <v>95.42</v>
          </cell>
          <cell r="F2725">
            <v>124.05</v>
          </cell>
        </row>
        <row r="2726">
          <cell r="B2726" t="str">
            <v>C4385</v>
          </cell>
          <cell r="C2726" t="str">
            <v>ESGUICHO DE AGULHA 1/2" x 1/2"</v>
          </cell>
          <cell r="D2726" t="str">
            <v>UN</v>
          </cell>
          <cell r="E2726">
            <v>32.82</v>
          </cell>
          <cell r="F2726">
            <v>42.67</v>
          </cell>
        </row>
        <row r="2727">
          <cell r="B2727" t="str">
            <v>C1356</v>
          </cell>
          <cell r="C2727" t="str">
            <v>EXTINTOR CARRETA, CAPACIDADE 75KG - PÓ QUÍMICO</v>
          </cell>
          <cell r="D2727" t="str">
            <v>UN</v>
          </cell>
          <cell r="E2727">
            <v>1782.99</v>
          </cell>
          <cell r="F2727">
            <v>2317.89</v>
          </cell>
        </row>
        <row r="2728">
          <cell r="B2728" t="str">
            <v>C1357</v>
          </cell>
          <cell r="C2728" t="str">
            <v>EXTINTOR DE ÁGUA, PRESSURIZADA CAPACIDADE 10L</v>
          </cell>
          <cell r="D2728" t="str">
            <v>UN</v>
          </cell>
          <cell r="E2728">
            <v>106.79</v>
          </cell>
          <cell r="F2728">
            <v>138.83000000000001</v>
          </cell>
        </row>
        <row r="2729">
          <cell r="B2729" t="str">
            <v>C1359</v>
          </cell>
          <cell r="C2729" t="str">
            <v>EXTINTOR DE GÁS CARBÔNICO OU PÓ QUÍMICO DE 4 OU 6KG</v>
          </cell>
          <cell r="D2729" t="str">
            <v>UN</v>
          </cell>
          <cell r="E2729">
            <v>318.97000000000003</v>
          </cell>
          <cell r="F2729">
            <v>414.66</v>
          </cell>
        </row>
        <row r="2730">
          <cell r="B2730" t="str">
            <v>C1368</v>
          </cell>
          <cell r="C2730" t="str">
            <v>FILTRO DE PAREDE INDUSTRIAL (INSTALADO)</v>
          </cell>
          <cell r="D2730" t="str">
            <v>UN</v>
          </cell>
          <cell r="E2730">
            <v>167.41</v>
          </cell>
          <cell r="F2730">
            <v>217.63</v>
          </cell>
        </row>
        <row r="2731">
          <cell r="B2731" t="str">
            <v>C1456</v>
          </cell>
          <cell r="C2731" t="str">
            <v>HIDRANTE C/REGISTRO GLOBO ANGULAR D= 65mm (2 1/2")</v>
          </cell>
          <cell r="D2731" t="str">
            <v>UN</v>
          </cell>
          <cell r="E2731">
            <v>385.79</v>
          </cell>
          <cell r="F2731">
            <v>501.53</v>
          </cell>
        </row>
        <row r="2732">
          <cell r="B2732" t="str">
            <v>C4304</v>
          </cell>
          <cell r="C2732" t="str">
            <v>HIDRANTE DE PISO</v>
          </cell>
          <cell r="D2732" t="str">
            <v>UN</v>
          </cell>
          <cell r="E2732">
            <v>646.12</v>
          </cell>
          <cell r="F2732">
            <v>839.96</v>
          </cell>
        </row>
        <row r="2733">
          <cell r="B2733" t="str">
            <v>C2275</v>
          </cell>
          <cell r="C2733" t="str">
            <v>SINALIZADOR AUDIO-VISUAL, SIRENE BITONAL E STROBO/SIMILAR</v>
          </cell>
          <cell r="D2733" t="str">
            <v>UN</v>
          </cell>
          <cell r="E2733">
            <v>162.41</v>
          </cell>
          <cell r="F2733">
            <v>211.13</v>
          </cell>
        </row>
        <row r="2734">
          <cell r="B2734" t="str">
            <v>C2291</v>
          </cell>
          <cell r="C2734" t="str">
            <v>SPRINKLERS CROMADO (INSTALADO)</v>
          </cell>
          <cell r="D2734" t="str">
            <v>UN</v>
          </cell>
          <cell r="E2734">
            <v>21.83</v>
          </cell>
          <cell r="F2734">
            <v>28.38</v>
          </cell>
        </row>
        <row r="2735">
          <cell r="B2735" t="str">
            <v>C2292</v>
          </cell>
          <cell r="C2735" t="str">
            <v>SPRINKLERS EM BRONZE (INSTALADO)</v>
          </cell>
          <cell r="D2735" t="str">
            <v>UN</v>
          </cell>
          <cell r="E2735">
            <v>22.13</v>
          </cell>
          <cell r="F2735">
            <v>28.77</v>
          </cell>
        </row>
        <row r="2736">
          <cell r="B2736" t="str">
            <v>C2497</v>
          </cell>
          <cell r="C2736" t="str">
            <v>TORNEIRA DE BÓIA D= 20mm (3/4")</v>
          </cell>
          <cell r="D2736" t="str">
            <v>UN</v>
          </cell>
          <cell r="E2736">
            <v>41.62</v>
          </cell>
          <cell r="F2736">
            <v>54.11</v>
          </cell>
        </row>
        <row r="2737">
          <cell r="B2737" t="str">
            <v>C2498</v>
          </cell>
          <cell r="C2737" t="str">
            <v>TORNEIRA DE BÓIA D= 25mm (1")</v>
          </cell>
          <cell r="D2737" t="str">
            <v>UN</v>
          </cell>
          <cell r="E2737">
            <v>55.82</v>
          </cell>
          <cell r="F2737">
            <v>72.569999999999993</v>
          </cell>
        </row>
        <row r="2738">
          <cell r="B2738" t="str">
            <v>C2499</v>
          </cell>
          <cell r="C2738" t="str">
            <v>TORNEIRA DE BÓIA D= 32mm (1 1/4")</v>
          </cell>
          <cell r="D2738" t="str">
            <v>UN</v>
          </cell>
          <cell r="E2738">
            <v>70.8</v>
          </cell>
          <cell r="F2738">
            <v>92.04</v>
          </cell>
        </row>
        <row r="2739">
          <cell r="B2739" t="str">
            <v>C2500</v>
          </cell>
          <cell r="C2739" t="str">
            <v>TORNEIRA DE BÓIA D= 40mm (1 1/2")</v>
          </cell>
          <cell r="D2739" t="str">
            <v>UN</v>
          </cell>
          <cell r="E2739">
            <v>83.83</v>
          </cell>
          <cell r="F2739">
            <v>108.98</v>
          </cell>
        </row>
        <row r="2740">
          <cell r="B2740" t="str">
            <v>C2501</v>
          </cell>
          <cell r="C2740" t="str">
            <v>TORNEIRA DE BÓIA D= 50mm (2")</v>
          </cell>
          <cell r="D2740" t="str">
            <v>UN</v>
          </cell>
          <cell r="E2740">
            <v>35.56</v>
          </cell>
          <cell r="F2740">
            <v>46.23</v>
          </cell>
        </row>
        <row r="2741">
          <cell r="B2741" t="str">
            <v>C2507</v>
          </cell>
          <cell r="C2741" t="str">
            <v>TORNEIRA ELÉTRICA AUTOMÁTICA 220V-2800W (INSTALADO)</v>
          </cell>
          <cell r="D2741" t="str">
            <v>UN</v>
          </cell>
          <cell r="E2741">
            <v>96.31</v>
          </cell>
          <cell r="F2741">
            <v>125.2</v>
          </cell>
        </row>
        <row r="2742">
          <cell r="C2742" t="str">
            <v>POÇOS E CAIXAS</v>
          </cell>
          <cell r="F2742">
            <v>0</v>
          </cell>
        </row>
        <row r="2743">
          <cell r="B2743" t="str">
            <v>C0011</v>
          </cell>
          <cell r="C2743" t="str">
            <v>ACRÉSCIMO DE CÂMARA EM PV C/ANÉIS DE CONCRETO D= 600mm</v>
          </cell>
          <cell r="D2743" t="str">
            <v>M</v>
          </cell>
          <cell r="E2743">
            <v>124.66</v>
          </cell>
          <cell r="F2743">
            <v>162.06</v>
          </cell>
        </row>
        <row r="2744">
          <cell r="B2744" t="str">
            <v>C0012</v>
          </cell>
          <cell r="C2744" t="str">
            <v>ACRÉSCIMO DE CÂMARA EM PV C/ANÉIS DE CONCRETO D=1000mm</v>
          </cell>
          <cell r="D2744" t="str">
            <v>M</v>
          </cell>
          <cell r="E2744">
            <v>228.14</v>
          </cell>
          <cell r="F2744">
            <v>296.58</v>
          </cell>
        </row>
        <row r="2745">
          <cell r="B2745" t="str">
            <v>C0013</v>
          </cell>
          <cell r="C2745" t="str">
            <v>ACRÉSCIMO DE CÂMARA EM PV C/ANÉIS DE CONCRETO D=1200mm</v>
          </cell>
          <cell r="D2745" t="str">
            <v>M</v>
          </cell>
          <cell r="E2745">
            <v>318.82</v>
          </cell>
          <cell r="F2745">
            <v>414.47</v>
          </cell>
        </row>
        <row r="2746">
          <cell r="B2746" t="str">
            <v>C0232</v>
          </cell>
          <cell r="C2746" t="str">
            <v>ASSENTAMENTO DE TUBO DE QUEDA</v>
          </cell>
          <cell r="D2746" t="str">
            <v>M</v>
          </cell>
          <cell r="E2746">
            <v>93.53</v>
          </cell>
          <cell r="F2746">
            <v>121.59</v>
          </cell>
        </row>
        <row r="2747">
          <cell r="B2747" t="str">
            <v>C3441</v>
          </cell>
          <cell r="C2747" t="str">
            <v>CAIXA D´ÁGUA EM FYBERGLASS - CAP. 500L</v>
          </cell>
          <cell r="D2747" t="str">
            <v>UN</v>
          </cell>
          <cell r="E2747">
            <v>153.57</v>
          </cell>
          <cell r="F2747">
            <v>199.64</v>
          </cell>
        </row>
        <row r="2748">
          <cell r="B2748" t="str">
            <v>C3442</v>
          </cell>
          <cell r="C2748" t="str">
            <v>CAIXA D´ÁGUA EM FYBERGLASS - CAP. 1000L</v>
          </cell>
          <cell r="D2748" t="str">
            <v>UN</v>
          </cell>
          <cell r="E2748">
            <v>240.84</v>
          </cell>
          <cell r="F2748">
            <v>313.08999999999997</v>
          </cell>
        </row>
        <row r="2749">
          <cell r="B2749" t="str">
            <v>C3742</v>
          </cell>
          <cell r="C2749" t="str">
            <v>CAIXA D'ÁGUA EM FIBRA DE VIDRO CAP. 5.000 L, MONTADA EM ESTRUTURA DE CONCRETO PRE-FABRICADA COMPOSTA DE SAPATA, PILAR CIRCULAR D=0,40m COM PÉ DIREITO DE 6,00m, LAJE DE APOIO (FORNECIMENTO E MONTAGEM)</v>
          </cell>
          <cell r="D2749" t="str">
            <v>UN</v>
          </cell>
          <cell r="E2749">
            <v>4635.7700000000004</v>
          </cell>
          <cell r="F2749">
            <v>6026.5</v>
          </cell>
        </row>
        <row r="2750">
          <cell r="B2750" t="str">
            <v>C0601</v>
          </cell>
          <cell r="C2750" t="str">
            <v>CAIXA DE GORDURA/SABÃO EM ALVENARIA</v>
          </cell>
          <cell r="D2750" t="str">
            <v>UN</v>
          </cell>
          <cell r="E2750">
            <v>104.01</v>
          </cell>
          <cell r="F2750">
            <v>135.21</v>
          </cell>
        </row>
        <row r="2751">
          <cell r="B2751" t="str">
            <v>C3584</v>
          </cell>
          <cell r="C2751" t="str">
            <v>CAIXA DE GORDURA/SABÃO PRÉ MOLDADA - PADRÃO POPULAR</v>
          </cell>
          <cell r="D2751" t="str">
            <v>UN</v>
          </cell>
          <cell r="E2751">
            <v>15.64</v>
          </cell>
          <cell r="F2751">
            <v>20.329999999999998</v>
          </cell>
        </row>
        <row r="2752">
          <cell r="B2752" t="str">
            <v>C4381</v>
          </cell>
          <cell r="C2752" t="str">
            <v>CAIXA DE INCÊNDIO 75 x 45 x 17 cm EM ALUMÍNIO</v>
          </cell>
          <cell r="D2752" t="str">
            <v>UN</v>
          </cell>
          <cell r="E2752">
            <v>369.49</v>
          </cell>
          <cell r="F2752">
            <v>480.34</v>
          </cell>
        </row>
        <row r="2753">
          <cell r="B2753" t="str">
            <v>C0605</v>
          </cell>
          <cell r="C2753" t="str">
            <v>CAIXA DE INSPEÇÃO EM ALVENARIA - 1/2 TIJOLO COMUM</v>
          </cell>
          <cell r="D2753" t="str">
            <v>M2</v>
          </cell>
          <cell r="E2753">
            <v>45.97</v>
          </cell>
          <cell r="F2753">
            <v>59.76</v>
          </cell>
        </row>
        <row r="2754">
          <cell r="B2754" t="str">
            <v>C0604</v>
          </cell>
          <cell r="C2754" t="str">
            <v>CAIXA DE INSPEÇÃO EM ALVENARIA - 1 TIJOLO COMUM</v>
          </cell>
          <cell r="D2754" t="str">
            <v>M2</v>
          </cell>
          <cell r="E2754">
            <v>70.83</v>
          </cell>
          <cell r="F2754">
            <v>92.08</v>
          </cell>
        </row>
        <row r="2755">
          <cell r="B2755" t="str">
            <v>C0606</v>
          </cell>
          <cell r="C2755" t="str">
            <v>CAIXA DE INSPEÇÃO EM ALVENARIA - TAMPA DE CONCRETO ESP.= 5cm</v>
          </cell>
          <cell r="D2755" t="str">
            <v>M2</v>
          </cell>
          <cell r="E2755">
            <v>82.49</v>
          </cell>
          <cell r="F2755">
            <v>107.24</v>
          </cell>
        </row>
        <row r="2756">
          <cell r="B2756" t="str">
            <v>C0613</v>
          </cell>
          <cell r="C2756" t="str">
            <v>CAIXA DE INSPEÇÃO EM ALVENARIA-LASTRO DE CONCRETO ESP.= 10cm</v>
          </cell>
          <cell r="D2756" t="str">
            <v>M3</v>
          </cell>
          <cell r="E2756">
            <v>236.19</v>
          </cell>
          <cell r="F2756">
            <v>307.05</v>
          </cell>
        </row>
        <row r="2757">
          <cell r="B2757" t="str">
            <v>C0611</v>
          </cell>
          <cell r="C2757" t="str">
            <v>CAIXA DE INSPEÇÃO EM ALVENARIA P/LIGAÇÃO CONDOMINIAL, DI= (40X40)cm</v>
          </cell>
          <cell r="D2757" t="str">
            <v>UN</v>
          </cell>
          <cell r="E2757">
            <v>59.18</v>
          </cell>
          <cell r="F2757">
            <v>76.930000000000007</v>
          </cell>
        </row>
        <row r="2758">
          <cell r="B2758" t="str">
            <v>C0614</v>
          </cell>
          <cell r="C2758" t="str">
            <v>CAIXA DE INSPEÇÃO NO PASSEIO C/TUBO PVC D=300mm TAMPA FoFo</v>
          </cell>
          <cell r="D2758" t="str">
            <v>UN</v>
          </cell>
          <cell r="E2758">
            <v>176.09</v>
          </cell>
          <cell r="F2758">
            <v>228.92</v>
          </cell>
        </row>
        <row r="2759">
          <cell r="B2759" t="str">
            <v>C0615</v>
          </cell>
          <cell r="C2759" t="str">
            <v>CAIXA DE INSPEÇÃO NO PASSEIO EM ANÉIS D= 600mm, PADRÃO CAGECE</v>
          </cell>
          <cell r="D2759" t="str">
            <v>UN</v>
          </cell>
          <cell r="E2759">
            <v>96.31</v>
          </cell>
          <cell r="F2759">
            <v>125.2</v>
          </cell>
        </row>
        <row r="2760">
          <cell r="B2760" t="str">
            <v>C0623</v>
          </cell>
          <cell r="C2760" t="str">
            <v>CAIXA DE MACROMEDIDOR (2.10 X 2.10)m</v>
          </cell>
          <cell r="D2760" t="str">
            <v>UN</v>
          </cell>
          <cell r="E2760">
            <v>1815.85</v>
          </cell>
          <cell r="F2760">
            <v>2360.61</v>
          </cell>
        </row>
        <row r="2761">
          <cell r="B2761" t="str">
            <v>C0637</v>
          </cell>
          <cell r="C2761" t="str">
            <v>CAIXA DE PITOMETRIA (1.30 X 1.30)m</v>
          </cell>
          <cell r="D2761" t="str">
            <v>UN</v>
          </cell>
          <cell r="E2761">
            <v>592.69000000000005</v>
          </cell>
          <cell r="F2761">
            <v>770.5</v>
          </cell>
        </row>
        <row r="2762">
          <cell r="B2762" t="str">
            <v>C0638</v>
          </cell>
          <cell r="C2762" t="str">
            <v>CAIXA DE PITOMETRIA (1.50 X 1.50)m</v>
          </cell>
          <cell r="D2762" t="str">
            <v>UN</v>
          </cell>
          <cell r="E2762">
            <v>840.25</v>
          </cell>
          <cell r="F2762">
            <v>1092.33</v>
          </cell>
        </row>
        <row r="2763">
          <cell r="B2763" t="str">
            <v>C0639</v>
          </cell>
          <cell r="C2763" t="str">
            <v>CAIXA EM ALVENARIA 1 VEZ, S/TAMPA, CINTA ARM., FUNDO CONC. (4.80 X 1.50)m</v>
          </cell>
          <cell r="D2763" t="str">
            <v>UN</v>
          </cell>
          <cell r="E2763">
            <v>1816.32</v>
          </cell>
          <cell r="F2763">
            <v>2361.2199999999998</v>
          </cell>
        </row>
        <row r="2764">
          <cell r="B2764" t="str">
            <v>C0603</v>
          </cell>
          <cell r="C2764" t="str">
            <v>CAIXA EM ALVENARIA (40X40X60cm) DE 1/2 TIJOLO COMUM, LASTRO DE CONCRETO E TAMPA DE CONCRETO</v>
          </cell>
          <cell r="D2764" t="str">
            <v>UN</v>
          </cell>
          <cell r="E2764">
            <v>89.72</v>
          </cell>
          <cell r="F2764">
            <v>116.64</v>
          </cell>
        </row>
        <row r="2765">
          <cell r="B2765" t="str">
            <v>C0610</v>
          </cell>
          <cell r="C2765" t="str">
            <v>CAIXA EM ALVENARIA (40X40X60cm) DE 1 TIJOLO COMUM, LASTRO DE CONCRETO E TAMPA DE CONCRETO</v>
          </cell>
          <cell r="D2765" t="str">
            <v>UN</v>
          </cell>
          <cell r="E2765">
            <v>147.44999999999999</v>
          </cell>
          <cell r="F2765">
            <v>191.69</v>
          </cell>
        </row>
        <row r="2766">
          <cell r="B2766" t="str">
            <v>C0609</v>
          </cell>
          <cell r="C2766" t="str">
            <v>CAIXA EM ALVENARIA (60X60X60cm) DE 1/2 TIJOLO COMUM, LASTRO DE CONCRETO E TAMPA DE CONCRETO</v>
          </cell>
          <cell r="D2766" t="str">
            <v>UN</v>
          </cell>
          <cell r="E2766">
            <v>142.47</v>
          </cell>
          <cell r="F2766">
            <v>185.21</v>
          </cell>
        </row>
        <row r="2767">
          <cell r="B2767" t="str">
            <v>C0607</v>
          </cell>
          <cell r="C2767" t="str">
            <v>CAIXA EM ALVENARIA (60X60X60cm) DE 1 TIJOLO COMUM, LASTRO DE CONCRETO E TAMPA DE CONCRETO</v>
          </cell>
          <cell r="D2767" t="str">
            <v>UN</v>
          </cell>
          <cell r="E2767">
            <v>215.22</v>
          </cell>
          <cell r="F2767">
            <v>279.79000000000002</v>
          </cell>
        </row>
        <row r="2768">
          <cell r="B2768" t="str">
            <v>C0602</v>
          </cell>
          <cell r="C2768" t="str">
            <v>CAIXA EM ALVENARIA (80X80X60cm) DE 1/2 TIJOLO COMUM, LASTRO DE CONCRETO E TAMPA DE CONCRETO</v>
          </cell>
          <cell r="D2768" t="str">
            <v>UN</v>
          </cell>
          <cell r="E2768">
            <v>202.58</v>
          </cell>
          <cell r="F2768">
            <v>263.35000000000002</v>
          </cell>
        </row>
        <row r="2769">
          <cell r="B2769" t="str">
            <v>C0608</v>
          </cell>
          <cell r="C2769" t="str">
            <v>CAIXA EM ALVENARIA (80X80X60cm) DE 1 TIJOLO COMUM, LASTRO DE CONCRETO E TAMPA DE CONCRETO</v>
          </cell>
          <cell r="D2769" t="str">
            <v>UN</v>
          </cell>
          <cell r="E2769">
            <v>286.60000000000002</v>
          </cell>
          <cell r="F2769">
            <v>372.58</v>
          </cell>
        </row>
        <row r="2770">
          <cell r="B2770" t="str">
            <v>C0640</v>
          </cell>
          <cell r="C2770" t="str">
            <v>CAIXA EM ALVENARIA C/DOSADOR A NIVEL CONSTANTE</v>
          </cell>
          <cell r="D2770" t="str">
            <v>UN</v>
          </cell>
          <cell r="E2770">
            <v>592.66</v>
          </cell>
          <cell r="F2770">
            <v>770.46</v>
          </cell>
        </row>
        <row r="2771">
          <cell r="B2771" t="str">
            <v>C0641</v>
          </cell>
          <cell r="C2771" t="str">
            <v>CAIXA EM ALVENARIA C/TAMPA EM CONCRETO FUNDO BRITA (1.0 X 1.0)m</v>
          </cell>
          <cell r="D2771" t="str">
            <v>UN</v>
          </cell>
          <cell r="E2771">
            <v>316.31</v>
          </cell>
          <cell r="F2771">
            <v>411.2</v>
          </cell>
        </row>
        <row r="2772">
          <cell r="B2772" t="str">
            <v>C0642</v>
          </cell>
          <cell r="C2772" t="str">
            <v>CAIXA EM ALVENARIA S/TAMPA E FUNDO BRITA P/FILTRO (1.0.X.1.0)m</v>
          </cell>
          <cell r="D2772" t="str">
            <v>UN</v>
          </cell>
          <cell r="E2772">
            <v>235.99</v>
          </cell>
          <cell r="F2772">
            <v>306.79000000000002</v>
          </cell>
        </row>
        <row r="2773">
          <cell r="B2773" t="str">
            <v>C0643</v>
          </cell>
          <cell r="C2773" t="str">
            <v>CAIXA EM ALVENARIA S/TAMPA E FUNDO CONCRETO (1.20 X 1.20)m</v>
          </cell>
          <cell r="D2773" t="str">
            <v>UN</v>
          </cell>
          <cell r="E2773">
            <v>361.22</v>
          </cell>
          <cell r="F2773">
            <v>469.59</v>
          </cell>
        </row>
        <row r="2774">
          <cell r="B2774" t="str">
            <v>C0644</v>
          </cell>
          <cell r="C2774" t="str">
            <v>CAIXA EM ALVENARIA S/TAMPA E FUNDO LAJE (1.60 X 1.30)m FILTRO</v>
          </cell>
          <cell r="D2774" t="str">
            <v>UN</v>
          </cell>
          <cell r="E2774">
            <v>395.62</v>
          </cell>
          <cell r="F2774">
            <v>514.30999999999995</v>
          </cell>
        </row>
        <row r="2775">
          <cell r="B2775" t="str">
            <v>C0645</v>
          </cell>
          <cell r="C2775" t="str">
            <v>CAIXA INSPEÇÃO EM ANÉIS D=600mm, P/REDE CONDOMÍNIO (0.50&lt;h&lt;0.80)m</v>
          </cell>
          <cell r="D2775" t="str">
            <v>UN</v>
          </cell>
          <cell r="E2775">
            <v>88.12</v>
          </cell>
          <cell r="F2775">
            <v>114.56</v>
          </cell>
        </row>
        <row r="2776">
          <cell r="B2776" t="str">
            <v>C0646</v>
          </cell>
          <cell r="C2776" t="str">
            <v>CAIXA INSPEÇÃO EM ANÉIS D=800mm, P/REDE CONDOM.(1.00&lt;h&lt;=1.50)m</v>
          </cell>
          <cell r="D2776" t="str">
            <v>UN</v>
          </cell>
          <cell r="E2776">
            <v>227.69</v>
          </cell>
          <cell r="F2776">
            <v>296</v>
          </cell>
        </row>
        <row r="2777">
          <cell r="B2777" t="str">
            <v>C0647</v>
          </cell>
          <cell r="C2777" t="str">
            <v>CAIXA INSPEÇÃO EM ANÉIS D=800mm, P/REDE CONDOMI.0,80&lt;h&lt;1,00m</v>
          </cell>
          <cell r="D2777" t="str">
            <v>UN</v>
          </cell>
          <cell r="E2777">
            <v>140.01</v>
          </cell>
          <cell r="F2777">
            <v>182.01</v>
          </cell>
        </row>
        <row r="2778">
          <cell r="B2778" t="str">
            <v>C0648</v>
          </cell>
          <cell r="C2778" t="str">
            <v>CAIXA INSPEÇÃO NO PASSEIO C/TUBO PVC D=300mm TAMPA FoFo/CONCRETO</v>
          </cell>
          <cell r="D2778" t="str">
            <v>UN</v>
          </cell>
          <cell r="E2778">
            <v>373.41</v>
          </cell>
          <cell r="F2778">
            <v>485.43</v>
          </cell>
        </row>
        <row r="2779">
          <cell r="B2779" t="str">
            <v>C0649</v>
          </cell>
          <cell r="C2779" t="str">
            <v>CAIXA INSPEÇÃO NO PASSEIO EM ALVENARIA DI=(50X50)cm, PADRÃO CAGECE</v>
          </cell>
          <cell r="D2779" t="str">
            <v>UN</v>
          </cell>
          <cell r="E2779">
            <v>112.78</v>
          </cell>
          <cell r="F2779">
            <v>146.61000000000001</v>
          </cell>
        </row>
        <row r="2780">
          <cell r="B2780" t="str">
            <v>C3411</v>
          </cell>
          <cell r="C2780" t="str">
            <v>CAIXA P/ REGISTRO DE DESCARGA EM ALVENARIA DE TIJOLO MACIÇO DN ATÉ 200mm</v>
          </cell>
          <cell r="D2780" t="str">
            <v>UN</v>
          </cell>
          <cell r="E2780">
            <v>322.14</v>
          </cell>
          <cell r="F2780">
            <v>418.78</v>
          </cell>
        </row>
        <row r="2781">
          <cell r="B2781" t="str">
            <v>C3412</v>
          </cell>
          <cell r="C2781" t="str">
            <v>CAIXA P/ REGISTRO DE DESCARGA EM ALVENARIA DE TIJOLO MACIÇO 200&lt;DN&lt;=500mm</v>
          </cell>
          <cell r="D2781" t="str">
            <v>UN</v>
          </cell>
          <cell r="E2781">
            <v>1037.3699999999999</v>
          </cell>
          <cell r="F2781">
            <v>1348.58</v>
          </cell>
        </row>
        <row r="2782">
          <cell r="B2782" t="str">
            <v>C3413</v>
          </cell>
          <cell r="C2782" t="str">
            <v>CAIXA P/ REGISTRO DE DESCARGA EM ALVENARIA DE TIJOLO MACIÇO 500&lt;DN&lt;=700mm</v>
          </cell>
          <cell r="D2782" t="str">
            <v>UN</v>
          </cell>
          <cell r="E2782">
            <v>1568.31</v>
          </cell>
          <cell r="F2782">
            <v>2038.8</v>
          </cell>
        </row>
        <row r="2783">
          <cell r="B2783" t="str">
            <v>C3414</v>
          </cell>
          <cell r="C2783" t="str">
            <v>CAIXA P/ REGISTRO DE DESCARGA EM ALVENARIA DE TIJOLO MACIÇO 700&lt;DN&lt;=900mm</v>
          </cell>
          <cell r="D2783" t="str">
            <v>UN</v>
          </cell>
          <cell r="E2783">
            <v>1941.2</v>
          </cell>
          <cell r="F2783">
            <v>2523.56</v>
          </cell>
        </row>
        <row r="2784">
          <cell r="B2784" t="str">
            <v>C0653</v>
          </cell>
          <cell r="C2784" t="str">
            <v>CAIXA P/REGISTRO OU VENTOSA EM ALVENARIA DE TIJOLO MACIÇO, DN ATÉ 200mm</v>
          </cell>
          <cell r="D2784" t="str">
            <v>UN</v>
          </cell>
          <cell r="E2784">
            <v>225.96</v>
          </cell>
          <cell r="F2784">
            <v>293.75</v>
          </cell>
        </row>
        <row r="2785">
          <cell r="B2785" t="str">
            <v>C0650</v>
          </cell>
          <cell r="C2785" t="str">
            <v>CAIXA P/REGISTRO OU VENTOSA EM ALVENARIA DE TIJOLO MACIÇO, 200&lt;DN&lt;=500mm</v>
          </cell>
          <cell r="D2785" t="str">
            <v>UN</v>
          </cell>
          <cell r="E2785">
            <v>941.19</v>
          </cell>
          <cell r="F2785">
            <v>1223.55</v>
          </cell>
        </row>
        <row r="2786">
          <cell r="B2786" t="str">
            <v>C0651</v>
          </cell>
          <cell r="C2786" t="str">
            <v>CAIXA P/REGISTRO OU VENTOSA EM ALVENARIA DE TIJOLO MACIÇO, 500&lt;DN&lt;=700mm</v>
          </cell>
          <cell r="D2786" t="str">
            <v>UN</v>
          </cell>
          <cell r="E2786">
            <v>1409.57</v>
          </cell>
          <cell r="F2786">
            <v>1832.44</v>
          </cell>
        </row>
        <row r="2787">
          <cell r="B2787" t="str">
            <v>C0652</v>
          </cell>
          <cell r="C2787" t="str">
            <v>CAIXA P/REGISTRO OU VENTOSA EM ALVENARIA DE TIJOLO MACIÇO, 700&lt;DN&lt;=900mm</v>
          </cell>
          <cell r="D2787" t="str">
            <v>UN</v>
          </cell>
          <cell r="E2787">
            <v>1775.64</v>
          </cell>
          <cell r="F2787">
            <v>2308.33</v>
          </cell>
        </row>
        <row r="2788">
          <cell r="B2788" t="str">
            <v>C4378</v>
          </cell>
          <cell r="C2788" t="str">
            <v>CAIXA SIFONADA EM PVC 185 x 150 x 75 mm C/ GRELHA CROMADA</v>
          </cell>
          <cell r="D2788" t="str">
            <v>UN</v>
          </cell>
          <cell r="E2788">
            <v>25.98</v>
          </cell>
          <cell r="F2788">
            <v>33.770000000000003</v>
          </cell>
        </row>
        <row r="2789">
          <cell r="B2789" t="str">
            <v>C4382</v>
          </cell>
          <cell r="C2789" t="str">
            <v>CAIXA SIFONADA DE ÓLEO 20 cm REBOCADA C/ TAMPA</v>
          </cell>
          <cell r="D2789" t="str">
            <v>UN</v>
          </cell>
          <cell r="E2789">
            <v>505.61</v>
          </cell>
          <cell r="F2789">
            <v>657.29</v>
          </cell>
        </row>
        <row r="2790">
          <cell r="B2790" t="str">
            <v>C0612</v>
          </cell>
          <cell r="C2790" t="str">
            <v>ESCAVAÇÃO MANUAL C/ APILOAMENTO DE FUNDO P/ CAIXA EM ALVENARIA</v>
          </cell>
          <cell r="D2790" t="str">
            <v>UN</v>
          </cell>
          <cell r="E2790">
            <v>21.56</v>
          </cell>
          <cell r="F2790">
            <v>28.03</v>
          </cell>
        </row>
        <row r="2791">
          <cell r="B2791" t="str">
            <v>C2816</v>
          </cell>
          <cell r="C2791" t="str">
            <v>EXECUÇÃO COMPLETA DE TIL (LAJE DE FUNDO EM CONCRETO ARMADO)</v>
          </cell>
          <cell r="D2791" t="str">
            <v>UN</v>
          </cell>
          <cell r="E2791">
            <v>142</v>
          </cell>
          <cell r="F2791">
            <v>184.6</v>
          </cell>
        </row>
        <row r="2792">
          <cell r="B2792" t="str">
            <v>C4327</v>
          </cell>
          <cell r="C2792" t="str">
            <v>GRELHA DE FERRO FUNDIDO (900 x 500 x 70 mm)</v>
          </cell>
          <cell r="D2792" t="str">
            <v>UN</v>
          </cell>
          <cell r="E2792">
            <v>310.74</v>
          </cell>
          <cell r="F2792">
            <v>403.96</v>
          </cell>
        </row>
        <row r="2793">
          <cell r="B2793" t="str">
            <v>C3583</v>
          </cell>
          <cell r="C2793" t="str">
            <v>MUTIRÃO MISTO - CAIXA DE GORDURA/SABÃO PRÉ MOLDADA</v>
          </cell>
          <cell r="D2793" t="str">
            <v>UN</v>
          </cell>
          <cell r="E2793">
            <v>12.88</v>
          </cell>
          <cell r="F2793">
            <v>16.739999999999998</v>
          </cell>
        </row>
        <row r="2794">
          <cell r="B2794" t="str">
            <v>C2907</v>
          </cell>
          <cell r="C2794" t="str">
            <v>POÇO DE VISITA, C/ANÉIS DE CONCRETO, PROF. ATÉ 1.00m, D= 600mm</v>
          </cell>
          <cell r="D2794" t="str">
            <v>UN</v>
          </cell>
          <cell r="E2794">
            <v>255.97</v>
          </cell>
          <cell r="F2794">
            <v>332.76</v>
          </cell>
        </row>
        <row r="2795">
          <cell r="B2795" t="str">
            <v>C2908</v>
          </cell>
          <cell r="C2795" t="str">
            <v>POÇO DE VISITA, C/ANÉIS DE CONCRETO, PROF. ATÉ 1.50m, D=1000mm</v>
          </cell>
          <cell r="D2795" t="str">
            <v>UN</v>
          </cell>
          <cell r="E2795">
            <v>712.87</v>
          </cell>
          <cell r="F2795">
            <v>926.73</v>
          </cell>
        </row>
        <row r="2796">
          <cell r="B2796" t="str">
            <v>C2909</v>
          </cell>
          <cell r="C2796" t="str">
            <v>POÇO DE VISITA, C/ANÉIS DE CONCRETO, PROF. ATÉ 1.50m, D=1200mm</v>
          </cell>
          <cell r="D2796" t="str">
            <v>UN</v>
          </cell>
          <cell r="E2796">
            <v>891.36</v>
          </cell>
          <cell r="F2796">
            <v>1158.77</v>
          </cell>
        </row>
        <row r="2797">
          <cell r="B2797" t="str">
            <v>C3648</v>
          </cell>
          <cell r="C2797" t="str">
            <v>RESERVATÓRIO PRÉ MOLDADO ELEVADO CILÍNDRICO D=2,0M, CAP.=12,0M3, H=9,0M COMPLETO E CISTERNA CAP.=4,5 M3</v>
          </cell>
          <cell r="D2797" t="str">
            <v>UN</v>
          </cell>
          <cell r="E2797">
            <v>18431.91</v>
          </cell>
          <cell r="F2797">
            <v>23961.48</v>
          </cell>
        </row>
        <row r="2798">
          <cell r="B2798" t="str">
            <v>C4312</v>
          </cell>
          <cell r="C2798" t="str">
            <v>SOBRETAMPA EM FERRO FUNDIDO COM D=600mm</v>
          </cell>
          <cell r="D2798" t="str">
            <v>UN</v>
          </cell>
          <cell r="E2798">
            <v>406.88</v>
          </cell>
          <cell r="F2798">
            <v>528.94000000000005</v>
          </cell>
        </row>
        <row r="2799">
          <cell r="B2799" t="str">
            <v>C4328</v>
          </cell>
          <cell r="C2799" t="str">
            <v>SOBRETAMPA EM FERRO FUNDIDO C/ D=800 mm</v>
          </cell>
          <cell r="D2799" t="str">
            <v>UN</v>
          </cell>
          <cell r="E2799">
            <v>573.19000000000005</v>
          </cell>
          <cell r="F2799">
            <v>745.15</v>
          </cell>
        </row>
        <row r="2800">
          <cell r="B2800" t="str">
            <v>C4216</v>
          </cell>
          <cell r="C2800" t="str">
            <v>TAMPA EM CONCRETO ARMADO PARA REGISTRO (70x70x12cm)</v>
          </cell>
          <cell r="D2800" t="str">
            <v>UN</v>
          </cell>
          <cell r="E2800">
            <v>42.21</v>
          </cell>
          <cell r="F2800">
            <v>54.87</v>
          </cell>
        </row>
        <row r="2801">
          <cell r="B2801" t="str">
            <v>C4399</v>
          </cell>
          <cell r="C2801" t="str">
            <v>TANQUE P/ RECOLHIMENTO DE ÓLEO EM ALVENARIA (INSTALADO)</v>
          </cell>
          <cell r="D2801" t="str">
            <v>UN</v>
          </cell>
          <cell r="E2801">
            <v>1945.08</v>
          </cell>
          <cell r="F2801">
            <v>2528.6</v>
          </cell>
        </row>
        <row r="2802">
          <cell r="C2802" t="str">
            <v>GRADEAMENTO, COMPORTA, VERTEDOURO E CALHAS</v>
          </cell>
          <cell r="F2802">
            <v>0</v>
          </cell>
        </row>
        <row r="2803">
          <cell r="B2803" t="str">
            <v>C0663</v>
          </cell>
          <cell r="C2803" t="str">
            <v>CALHA PARSHALL W:3" (FORNECIMENTO E INSTALAÇÃO)</v>
          </cell>
          <cell r="D2803" t="str">
            <v>UN</v>
          </cell>
          <cell r="E2803">
            <v>1516.24</v>
          </cell>
          <cell r="F2803">
            <v>1971.11</v>
          </cell>
        </row>
        <row r="2804">
          <cell r="B2804" t="str">
            <v>C0664</v>
          </cell>
          <cell r="C2804" t="str">
            <v>CALHA PARSHALL W:6"(FORNECIMENTO E INSTALAÇÃO)</v>
          </cell>
          <cell r="D2804" t="str">
            <v>UN</v>
          </cell>
          <cell r="E2804">
            <v>2870.74</v>
          </cell>
          <cell r="F2804">
            <v>3731.96</v>
          </cell>
        </row>
        <row r="2805">
          <cell r="B2805" t="str">
            <v>C0665</v>
          </cell>
          <cell r="C2805" t="str">
            <v>CALHA PARSHALL W:9"(FORNECIMENTO E INSTALAÇÃO)</v>
          </cell>
          <cell r="D2805" t="str">
            <v>UN</v>
          </cell>
          <cell r="E2805">
            <v>4246.96</v>
          </cell>
          <cell r="F2805">
            <v>5521.05</v>
          </cell>
        </row>
        <row r="2806">
          <cell r="B2806" t="str">
            <v>C0823</v>
          </cell>
          <cell r="C2806" t="str">
            <v>COMPORTA EM FIBRA, CALHA EM ALUMÍNIO</v>
          </cell>
          <cell r="D2806" t="str">
            <v>M2</v>
          </cell>
          <cell r="E2806">
            <v>313.18</v>
          </cell>
          <cell r="F2806">
            <v>407.13</v>
          </cell>
        </row>
        <row r="2807">
          <cell r="B2807" t="str">
            <v>C0824</v>
          </cell>
          <cell r="C2807" t="str">
            <v>COMPORTA EM MADEIRA TRATADA C/ÓLEO DE LINHAÇA, CALHA ALUMÍNIO</v>
          </cell>
          <cell r="D2807" t="str">
            <v>M2</v>
          </cell>
          <cell r="E2807">
            <v>57.6</v>
          </cell>
          <cell r="F2807">
            <v>74.88</v>
          </cell>
        </row>
        <row r="2808">
          <cell r="B2808" t="str">
            <v>C2734</v>
          </cell>
          <cell r="C2808" t="str">
            <v>DRENO DE FUNDO EM PVC DO FILTRO D=1.50m, PADRÃO CAGECE</v>
          </cell>
          <cell r="D2808" t="str">
            <v>UN</v>
          </cell>
          <cell r="E2808">
            <v>193.5</v>
          </cell>
          <cell r="F2808">
            <v>251.55</v>
          </cell>
        </row>
        <row r="2809">
          <cell r="B2809" t="str">
            <v>C2735</v>
          </cell>
          <cell r="C2809" t="str">
            <v>DRENO DE FUNDO EM PVC DO FILTRO D=2.20m, PADRÃO CAGECE</v>
          </cell>
          <cell r="D2809" t="str">
            <v>UN</v>
          </cell>
          <cell r="E2809">
            <v>303.27999999999997</v>
          </cell>
          <cell r="F2809">
            <v>394.26</v>
          </cell>
        </row>
        <row r="2810">
          <cell r="B2810" t="str">
            <v>C2736</v>
          </cell>
          <cell r="C2810" t="str">
            <v>DRENO DE FUNDO EM PVC DO FILTRO D=2.80m, PADRÃO CAGECE</v>
          </cell>
          <cell r="D2810" t="str">
            <v>UN</v>
          </cell>
          <cell r="E2810">
            <v>687.9</v>
          </cell>
          <cell r="F2810">
            <v>894.27</v>
          </cell>
        </row>
        <row r="2811">
          <cell r="B2811" t="str">
            <v>C2737</v>
          </cell>
          <cell r="C2811" t="str">
            <v>DRENO DE FUNDO EM PVC DO FILTRO D=3.20m, PADRÃO CAGECE</v>
          </cell>
          <cell r="D2811" t="str">
            <v>UN</v>
          </cell>
          <cell r="E2811">
            <v>808.78</v>
          </cell>
          <cell r="F2811">
            <v>1051.4100000000001</v>
          </cell>
        </row>
        <row r="2812">
          <cell r="B2812" t="str">
            <v>C2815</v>
          </cell>
          <cell r="C2812" t="str">
            <v>GRADE DE PVC DE 25 mm P/ CAIXA DE NÍVEL</v>
          </cell>
          <cell r="D2812" t="str">
            <v>UN</v>
          </cell>
          <cell r="E2812">
            <v>122.84</v>
          </cell>
          <cell r="F2812">
            <v>159.69</v>
          </cell>
        </row>
        <row r="2813">
          <cell r="B2813" t="str">
            <v>C2839</v>
          </cell>
          <cell r="C2813" t="str">
            <v>GRADE EM FERRO CHATO 1 1/4" X 1/2"</v>
          </cell>
          <cell r="D2813" t="str">
            <v>M2</v>
          </cell>
          <cell r="E2813">
            <v>572.66999999999996</v>
          </cell>
          <cell r="F2813">
            <v>744.47</v>
          </cell>
        </row>
        <row r="2814">
          <cell r="B2814" t="str">
            <v>C2981</v>
          </cell>
          <cell r="C2814" t="str">
            <v>VERTEDOURO EM MADEIRA DE LEI TRATADA C/ÓLEO DE LINHAÇA</v>
          </cell>
          <cell r="D2814" t="str">
            <v>M2</v>
          </cell>
          <cell r="E2814">
            <v>26.81</v>
          </cell>
          <cell r="F2814">
            <v>34.85</v>
          </cell>
        </row>
        <row r="2815">
          <cell r="B2815" t="str">
            <v>C2982</v>
          </cell>
          <cell r="C2815" t="str">
            <v>VERTEDOURO TRIANGULAR EM CHAPA DE ALUMÍNIO ESP. 3/16" (50x40)cm</v>
          </cell>
          <cell r="D2815" t="str">
            <v>UN</v>
          </cell>
          <cell r="E2815">
            <v>61.85</v>
          </cell>
          <cell r="F2815">
            <v>80.41</v>
          </cell>
        </row>
        <row r="2816">
          <cell r="B2816" t="str">
            <v>C2983</v>
          </cell>
          <cell r="C2816" t="str">
            <v>VERTEDOURO TRIANGULAR EM FIBRA E CANTONEIRA DE ALUMÍNIO</v>
          </cell>
          <cell r="D2816" t="str">
            <v>M2</v>
          </cell>
          <cell r="E2816">
            <v>170.67</v>
          </cell>
          <cell r="F2816">
            <v>221.87</v>
          </cell>
        </row>
        <row r="2817">
          <cell r="C2817" t="str">
            <v>LIGAÇÕES PREDIAIS</v>
          </cell>
          <cell r="F2817">
            <v>0</v>
          </cell>
        </row>
        <row r="2818">
          <cell r="B2818" t="str">
            <v>C3489</v>
          </cell>
          <cell r="C2818" t="str">
            <v>CAIXA DE INSPEÇÃO EM ALVENARIA P/ LIGAÇÃO CONDOMINIAL DI=30x30cm</v>
          </cell>
          <cell r="D2818" t="str">
            <v>UN</v>
          </cell>
          <cell r="E2818">
            <v>56.07</v>
          </cell>
          <cell r="F2818">
            <v>72.89</v>
          </cell>
        </row>
        <row r="2819">
          <cell r="B2819" t="str">
            <v>C3415</v>
          </cell>
          <cell r="C2819" t="str">
            <v>CAIXA EM ALVENARIA PARA LIGAÇÃO D´ÁGUA 1 1/2" E 2"</v>
          </cell>
          <cell r="D2819" t="str">
            <v>UN</v>
          </cell>
          <cell r="E2819">
            <v>173.15</v>
          </cell>
          <cell r="F2819">
            <v>225.1</v>
          </cell>
        </row>
        <row r="2820">
          <cell r="B2820" t="str">
            <v>C3738</v>
          </cell>
          <cell r="C2820" t="str">
            <v>INSTALAÇÃO DE TUBO DE VENTILAÇÃO 50mm C/ L=4m, C/ REBOCO E PINTURA A CAL (C/ MATERIAL)</v>
          </cell>
          <cell r="D2820" t="str">
            <v>UN</v>
          </cell>
          <cell r="E2820">
            <v>31.24</v>
          </cell>
          <cell r="F2820">
            <v>40.61</v>
          </cell>
        </row>
        <row r="2821">
          <cell r="B2821" t="str">
            <v>C3739</v>
          </cell>
          <cell r="C2821" t="str">
            <v>INSTALAÇÃO DE TUBO DE VENTILAÇÃO 50mm C/ L=4m, COM REBOCO E PINTURA A CAL (SEM MATERIAL)</v>
          </cell>
          <cell r="D2821" t="str">
            <v>UN</v>
          </cell>
          <cell r="E2821">
            <v>6.16</v>
          </cell>
          <cell r="F2821">
            <v>8.01</v>
          </cell>
        </row>
        <row r="2822">
          <cell r="B2822" t="str">
            <v>C2865</v>
          </cell>
          <cell r="C2822" t="str">
            <v>LIGAÇÃO PREDIAL D'ÁGUA PADRÃO CAGECE</v>
          </cell>
          <cell r="D2822" t="str">
            <v>UN</v>
          </cell>
          <cell r="E2822">
            <v>19.350000000000001</v>
          </cell>
          <cell r="F2822">
            <v>25.16</v>
          </cell>
        </row>
        <row r="2823">
          <cell r="B2823" t="str">
            <v>C3740</v>
          </cell>
          <cell r="C2823" t="str">
            <v>RAMAL INTRADOMICILIAR DE ESGOTO C/ TUBO 40mm</v>
          </cell>
          <cell r="D2823" t="str">
            <v>M</v>
          </cell>
          <cell r="E2823">
            <v>3.56</v>
          </cell>
          <cell r="F2823">
            <v>4.63</v>
          </cell>
        </row>
        <row r="2824">
          <cell r="B2824" t="str">
            <v>C3741</v>
          </cell>
          <cell r="C2824" t="str">
            <v>RAMAL INTRADOMICILIAR DE ESGOTO C/ TUBO 100mm</v>
          </cell>
          <cell r="D2824" t="str">
            <v>M</v>
          </cell>
          <cell r="E2824">
            <v>7.11</v>
          </cell>
          <cell r="F2824">
            <v>9.24</v>
          </cell>
        </row>
        <row r="2825">
          <cell r="B2825" t="str">
            <v>C2911</v>
          </cell>
          <cell r="C2825" t="str">
            <v>RAMAL PREDIAL COM PAVIMENTAÇÃO EM ASFALTO</v>
          </cell>
          <cell r="D2825" t="str">
            <v>M</v>
          </cell>
          <cell r="E2825">
            <v>7.42</v>
          </cell>
          <cell r="F2825">
            <v>9.65</v>
          </cell>
        </row>
        <row r="2826">
          <cell r="B2826" t="str">
            <v>C2912</v>
          </cell>
          <cell r="C2826" t="str">
            <v>RAMAL PREDIAL COM PAVIMENTAÇÃO EM PEDRA TOSCA OU PARALELO</v>
          </cell>
          <cell r="D2826" t="str">
            <v>M</v>
          </cell>
          <cell r="E2826">
            <v>6.75</v>
          </cell>
          <cell r="F2826">
            <v>8.7799999999999994</v>
          </cell>
        </row>
        <row r="2827">
          <cell r="B2827" t="str">
            <v>C2919</v>
          </cell>
          <cell r="C2827" t="str">
            <v>RAMAL PREDIAL S/ PAVIMENTAÇÃO</v>
          </cell>
          <cell r="D2827" t="str">
            <v>M</v>
          </cell>
          <cell r="E2827">
            <v>4.1500000000000004</v>
          </cell>
          <cell r="F2827">
            <v>5.4</v>
          </cell>
        </row>
        <row r="2828">
          <cell r="B2828" t="str">
            <v>C2913</v>
          </cell>
          <cell r="C2828" t="str">
            <v>RAMAL PREDIAL DE ESGOTO EM MBV 100mm, C/PAVIMENTO EM ASFALTO</v>
          </cell>
          <cell r="D2828" t="str">
            <v>M</v>
          </cell>
          <cell r="E2828">
            <v>28.49</v>
          </cell>
          <cell r="F2828">
            <v>37.04</v>
          </cell>
        </row>
        <row r="2829">
          <cell r="B2829" t="str">
            <v>C2914</v>
          </cell>
          <cell r="C2829" t="str">
            <v>RAMAL PREDIAL DE ESGOTO EM MBV 100mm, C/PAVIMENTO EM PEDRA TOSCA</v>
          </cell>
          <cell r="D2829" t="str">
            <v>M</v>
          </cell>
          <cell r="E2829">
            <v>27.18</v>
          </cell>
          <cell r="F2829">
            <v>35.33</v>
          </cell>
        </row>
        <row r="2830">
          <cell r="B2830" t="str">
            <v>C2915</v>
          </cell>
          <cell r="C2830" t="str">
            <v>RAMAL PREDIAL DE ESGOTO EM MBV 100mm, S/PAVIMENTO</v>
          </cell>
          <cell r="D2830" t="str">
            <v>M</v>
          </cell>
          <cell r="E2830">
            <v>21.94</v>
          </cell>
          <cell r="F2830">
            <v>28.52</v>
          </cell>
        </row>
        <row r="2831">
          <cell r="B2831" t="str">
            <v>C2916</v>
          </cell>
          <cell r="C2831" t="str">
            <v>RAMAL PREDIAL DE ESGOTO EM PVC 100mm, C/PAVIMENTO EM ASFALTO</v>
          </cell>
          <cell r="D2831" t="str">
            <v>M</v>
          </cell>
          <cell r="E2831">
            <v>30.08</v>
          </cell>
          <cell r="F2831">
            <v>39.1</v>
          </cell>
        </row>
        <row r="2832">
          <cell r="B2832" t="str">
            <v>C2917</v>
          </cell>
          <cell r="C2832" t="str">
            <v>RAMAL PREDIAL DE ESGOTO EM PVC 100mm, C/PAVIMENTO EM PEDRA TOSCA</v>
          </cell>
          <cell r="D2832" t="str">
            <v>M</v>
          </cell>
          <cell r="E2832">
            <v>20.93</v>
          </cell>
          <cell r="F2832">
            <v>27.21</v>
          </cell>
        </row>
        <row r="2833">
          <cell r="B2833" t="str">
            <v>C2918</v>
          </cell>
          <cell r="C2833" t="str">
            <v>RAMAL PREDIAL DE ESGOTO EM PVC 100mm, S/ PAVIMENTO</v>
          </cell>
          <cell r="D2833" t="str">
            <v>M</v>
          </cell>
          <cell r="E2833">
            <v>19.96</v>
          </cell>
          <cell r="F2833">
            <v>25.95</v>
          </cell>
        </row>
        <row r="2834">
          <cell r="C2834" t="str">
            <v>OUTROS ELEMENTOS</v>
          </cell>
          <cell r="F2834">
            <v>0</v>
          </cell>
        </row>
        <row r="2835">
          <cell r="B2835" t="str">
            <v>C3435</v>
          </cell>
          <cell r="C2835" t="str">
            <v>ABRIGO P/ QUADRO COMANDO(54x54cm) DE POÇOS, ÁREA NÃO INUNDÁVEL</v>
          </cell>
          <cell r="D2835" t="str">
            <v>UN</v>
          </cell>
          <cell r="E2835">
            <v>259.31</v>
          </cell>
          <cell r="F2835">
            <v>337.1</v>
          </cell>
        </row>
        <row r="2836">
          <cell r="B2836" t="str">
            <v>C3433</v>
          </cell>
          <cell r="C2836" t="str">
            <v>ABRIGO P/ QUADRO COMANDO(108x108cm), POÇOS ÁREA NÃO INUNDÁVEL</v>
          </cell>
          <cell r="D2836" t="str">
            <v>UN</v>
          </cell>
          <cell r="E2836">
            <v>424.69</v>
          </cell>
          <cell r="F2836">
            <v>552.1</v>
          </cell>
        </row>
        <row r="2837">
          <cell r="B2837" t="str">
            <v>C3434</v>
          </cell>
          <cell r="C2837" t="str">
            <v>ABRIGO P/ QUADRO COMANDO(120x120cm), COM MURETA DE 2,10m</v>
          </cell>
          <cell r="D2837" t="str">
            <v>UN</v>
          </cell>
          <cell r="E2837">
            <v>902.13</v>
          </cell>
          <cell r="F2837">
            <v>1172.77</v>
          </cell>
        </row>
        <row r="2838">
          <cell r="B2838" t="str">
            <v>C1079</v>
          </cell>
          <cell r="C2838" t="str">
            <v>DESOBSTRUÇÃO DE TUBULAÇÕES</v>
          </cell>
          <cell r="D2838" t="str">
            <v>M</v>
          </cell>
          <cell r="E2838">
            <v>8.66</v>
          </cell>
          <cell r="F2838">
            <v>11.26</v>
          </cell>
        </row>
        <row r="2839">
          <cell r="B2839" t="str">
            <v>C1250</v>
          </cell>
          <cell r="C2839" t="str">
            <v>ENVELOPE DE CONCRETO P/PROTEÇÃO DE TUBO PVC ENTERRADO</v>
          </cell>
          <cell r="D2839" t="str">
            <v>M</v>
          </cell>
          <cell r="E2839">
            <v>7.37</v>
          </cell>
          <cell r="F2839">
            <v>9.58</v>
          </cell>
        </row>
        <row r="2840">
          <cell r="B2840" t="str">
            <v>C1248</v>
          </cell>
          <cell r="C2840" t="str">
            <v>ENVELOPE DE CONCRETO P/TUBOS PVC ENTERRADO, TIPO C, FCK= 13,5MPa</v>
          </cell>
          <cell r="D2840" t="str">
            <v>M3</v>
          </cell>
          <cell r="E2840">
            <v>307.8</v>
          </cell>
          <cell r="F2840">
            <v>400.14</v>
          </cell>
        </row>
        <row r="2841">
          <cell r="B2841" t="str">
            <v>C4331</v>
          </cell>
          <cell r="C2841" t="str">
            <v>FORNECIMENTO E INSTALAÇÃO DE ESTAÇÃO DE TRATAMENTO DE ESGOTOS</v>
          </cell>
          <cell r="D2841" t="str">
            <v>UN</v>
          </cell>
          <cell r="E2841">
            <v>13075.26</v>
          </cell>
          <cell r="F2841">
            <v>16997.84</v>
          </cell>
        </row>
        <row r="2842">
          <cell r="B2842" t="str">
            <v>C2832</v>
          </cell>
          <cell r="C2842" t="str">
            <v>FOSSA SÉPTICA E SUMIDOURO EM ALVENARIA</v>
          </cell>
          <cell r="D2842" t="str">
            <v>UN</v>
          </cell>
          <cell r="E2842">
            <v>1561.65</v>
          </cell>
          <cell r="F2842">
            <v>2030.15</v>
          </cell>
        </row>
        <row r="2843">
          <cell r="B2843" t="str">
            <v>C4162</v>
          </cell>
          <cell r="C2843" t="str">
            <v>FOSSA SÉPTICA E SUMIDOURO EM ANÉIS D=1,20M</v>
          </cell>
          <cell r="D2843" t="str">
            <v>UN</v>
          </cell>
          <cell r="E2843">
            <v>1181.19</v>
          </cell>
          <cell r="F2843">
            <v>1535.55</v>
          </cell>
        </row>
        <row r="2844">
          <cell r="B2844" t="str">
            <v>C1436</v>
          </cell>
          <cell r="C2844" t="str">
            <v>GRELHA DE FERRO P/ CALHAS E CAIXAS</v>
          </cell>
          <cell r="D2844" t="str">
            <v>M2</v>
          </cell>
          <cell r="E2844">
            <v>99.92</v>
          </cell>
          <cell r="F2844">
            <v>129.9</v>
          </cell>
        </row>
        <row r="2845">
          <cell r="B2845" t="str">
            <v>C3995</v>
          </cell>
          <cell r="C2845" t="str">
            <v>GRELHA HEMISFÉRICA DE FERRO FUNDIDO D=150 mm (6")</v>
          </cell>
          <cell r="D2845" t="str">
            <v>UN</v>
          </cell>
          <cell r="E2845">
            <v>69.52</v>
          </cell>
          <cell r="F2845">
            <v>90.38</v>
          </cell>
        </row>
        <row r="2846">
          <cell r="B2846" t="str">
            <v>C2852</v>
          </cell>
          <cell r="C2846" t="str">
            <v>LAJE C/FURO EXCÊNTRICO DE 600 MM P/POÇO DE VISITA D= 1000mm</v>
          </cell>
          <cell r="D2846" t="str">
            <v>UN</v>
          </cell>
          <cell r="E2846">
            <v>94.34</v>
          </cell>
          <cell r="F2846">
            <v>122.64</v>
          </cell>
        </row>
        <row r="2847">
          <cell r="B2847" t="str">
            <v>C2853</v>
          </cell>
          <cell r="C2847" t="str">
            <v>LAJE C/FURO EXCÊNTRICO DE 600 MM P/POÇO DE VISITA D=1200mm</v>
          </cell>
          <cell r="D2847" t="str">
            <v>UN</v>
          </cell>
          <cell r="E2847">
            <v>116.8</v>
          </cell>
          <cell r="F2847">
            <v>151.84</v>
          </cell>
        </row>
        <row r="2848">
          <cell r="B2848" t="str">
            <v>C2854</v>
          </cell>
          <cell r="C2848" t="str">
            <v>LAJE DE FUNDO P/POÇO DE VISITA C/ANÉIS PRÉ-MOLDADO D= 600mm</v>
          </cell>
          <cell r="D2848" t="str">
            <v>UN</v>
          </cell>
          <cell r="E2848">
            <v>137.56</v>
          </cell>
          <cell r="F2848">
            <v>178.83</v>
          </cell>
        </row>
        <row r="2849">
          <cell r="B2849" t="str">
            <v>C2856</v>
          </cell>
          <cell r="C2849" t="str">
            <v>LAJE DE FUNDO P/POÇO DE VISITA C/ANÉIS PRÉ-MOLDADO D=1000mm</v>
          </cell>
          <cell r="D2849" t="str">
            <v>UN</v>
          </cell>
          <cell r="E2849">
            <v>240.25</v>
          </cell>
          <cell r="F2849">
            <v>312.33</v>
          </cell>
        </row>
        <row r="2850">
          <cell r="B2850" t="str">
            <v>C2855</v>
          </cell>
          <cell r="C2850" t="str">
            <v>LAJE DE FUNDO P/POÇO DE VISITA C/ANÉIS PRÉ-MOLDADO D=1200mm</v>
          </cell>
          <cell r="D2850" t="str">
            <v>UN</v>
          </cell>
          <cell r="E2850">
            <v>287.36</v>
          </cell>
          <cell r="F2850">
            <v>373.57</v>
          </cell>
        </row>
        <row r="2851">
          <cell r="B2851" t="str">
            <v>C1948</v>
          </cell>
          <cell r="C2851" t="str">
            <v>PONTO HIDRÁULICO, MATERIAL E EXECUÇÃO</v>
          </cell>
          <cell r="D2851" t="str">
            <v>PT</v>
          </cell>
          <cell r="E2851">
            <v>89.94</v>
          </cell>
          <cell r="F2851">
            <v>116.92</v>
          </cell>
        </row>
        <row r="2852">
          <cell r="B2852" t="str">
            <v>C1950</v>
          </cell>
          <cell r="C2852" t="str">
            <v>PONTO SANITÁRIO, MATERIAL E EXECUÇÃO</v>
          </cell>
          <cell r="D2852" t="str">
            <v>PT</v>
          </cell>
          <cell r="E2852">
            <v>78.48</v>
          </cell>
          <cell r="F2852">
            <v>102.02</v>
          </cell>
        </row>
        <row r="2853">
          <cell r="B2853" t="str">
            <v>C4020</v>
          </cell>
          <cell r="C2853" t="str">
            <v>VASO DE EQUALIZAÇÃO DE 400 L</v>
          </cell>
          <cell r="D2853" t="str">
            <v>UN</v>
          </cell>
          <cell r="E2853">
            <v>1630.57</v>
          </cell>
          <cell r="F2853">
            <v>2119.7399999999998</v>
          </cell>
        </row>
        <row r="2854">
          <cell r="C2854" t="str">
            <v>INSTALAÇÕES DE PRODUÇÃO</v>
          </cell>
          <cell r="F2854">
            <v>0</v>
          </cell>
        </row>
        <row r="2855">
          <cell r="B2855" t="str">
            <v>C3465</v>
          </cell>
          <cell r="C2855" t="str">
            <v>INSTALAÇÃO E FORNECIMENTO DE MONOVIA: TRILHO, TROLLEY / TALHA MANUAL 0,5 T</v>
          </cell>
          <cell r="D2855" t="str">
            <v>UN</v>
          </cell>
          <cell r="E2855">
            <v>3855.74</v>
          </cell>
          <cell r="F2855">
            <v>5012.46</v>
          </cell>
        </row>
        <row r="2856">
          <cell r="B2856" t="str">
            <v>C3463</v>
          </cell>
          <cell r="C2856" t="str">
            <v>INSTALAÇÃO E FORNECIMENTO DE MONOVIA:TRILHO,TROLLEY / TALHA MANUAL 1,0 T</v>
          </cell>
          <cell r="D2856" t="str">
            <v>UN</v>
          </cell>
          <cell r="E2856">
            <v>4105.74</v>
          </cell>
          <cell r="F2856">
            <v>5337.46</v>
          </cell>
        </row>
        <row r="2857">
          <cell r="B2857" t="str">
            <v>C3464</v>
          </cell>
          <cell r="C2857" t="str">
            <v>INSTALAÇÃO E FORNECIMENTO DE MONOVIA:TRILHO,TROLLEY / TALHA MANUAL 2,0 T</v>
          </cell>
          <cell r="D2857" t="str">
            <v>UN</v>
          </cell>
          <cell r="E2857">
            <v>4255.74</v>
          </cell>
          <cell r="F2857">
            <v>5532.46</v>
          </cell>
        </row>
        <row r="2858">
          <cell r="B2858" t="str">
            <v>C3417</v>
          </cell>
          <cell r="C2858" t="str">
            <v>INSTALAÇÃO ELETROMECÂNICA DE CONJUNTO MOTO-BOMBA ATÉ 4 CV</v>
          </cell>
          <cell r="D2858" t="str">
            <v>UN</v>
          </cell>
          <cell r="E2858">
            <v>194.18</v>
          </cell>
          <cell r="F2858">
            <v>252.43</v>
          </cell>
        </row>
        <row r="2859">
          <cell r="B2859" t="str">
            <v>C3416</v>
          </cell>
          <cell r="C2859" t="str">
            <v>INSTALAÇÃO ELETROMECÂNICA DE CONJUNTO MOTO-BOMBA DE 4 À 7,5 CV</v>
          </cell>
          <cell r="D2859" t="str">
            <v>UN</v>
          </cell>
          <cell r="E2859">
            <v>583.15</v>
          </cell>
          <cell r="F2859">
            <v>758.1</v>
          </cell>
        </row>
        <row r="2860">
          <cell r="B2860" t="str">
            <v>C3418</v>
          </cell>
          <cell r="C2860" t="str">
            <v>INSTALAÇÃO ELETROMECÂNICA DE CONJUNTO MOTO-BOMBA DE 7,5 À 15 CV</v>
          </cell>
          <cell r="D2860" t="str">
            <v>UN</v>
          </cell>
          <cell r="E2860">
            <v>1149.3</v>
          </cell>
          <cell r="F2860">
            <v>1494.09</v>
          </cell>
        </row>
        <row r="2861">
          <cell r="B2861" t="str">
            <v>C3419</v>
          </cell>
          <cell r="C2861" t="str">
            <v>INSTALAÇÃO ELETROMECÂNICA DE CONJUNTO MOTO-BOMBA DE 15 À 50 CV</v>
          </cell>
          <cell r="D2861" t="str">
            <v>UN</v>
          </cell>
          <cell r="E2861">
            <v>1297.8900000000001</v>
          </cell>
          <cell r="F2861">
            <v>1687.26</v>
          </cell>
        </row>
        <row r="2862">
          <cell r="B2862" t="str">
            <v>C3420</v>
          </cell>
          <cell r="C2862" t="str">
            <v>INSTALAÇÃO ELETROMECÂNICA DE CONJUNTO MOTO-BOMBA DE 50 À 100 CV</v>
          </cell>
          <cell r="D2862" t="str">
            <v>UN</v>
          </cell>
          <cell r="E2862">
            <v>2077.96</v>
          </cell>
          <cell r="F2862">
            <v>2701.35</v>
          </cell>
        </row>
        <row r="2863">
          <cell r="B2863" t="str">
            <v>C3421</v>
          </cell>
          <cell r="C2863" t="str">
            <v>INSTALAÇÃO ELETROMECÂNICA DE CONJUNTO MOTO-BOMBA DE 100 À 200 CV</v>
          </cell>
          <cell r="D2863" t="str">
            <v>UN</v>
          </cell>
          <cell r="E2863">
            <v>2438.73</v>
          </cell>
          <cell r="F2863">
            <v>3170.35</v>
          </cell>
        </row>
        <row r="2864">
          <cell r="B2864" t="str">
            <v>C3422</v>
          </cell>
          <cell r="C2864" t="str">
            <v>INSTALAÇÃO ELETROMECÂNICA DE CONJUNTO MOTO-BOMBA DE 200 À 500 CV</v>
          </cell>
          <cell r="D2864" t="str">
            <v>UN</v>
          </cell>
          <cell r="E2864">
            <v>3071.7</v>
          </cell>
          <cell r="F2864">
            <v>3993.21</v>
          </cell>
        </row>
        <row r="2865">
          <cell r="C2865" t="str">
            <v>SERVIÇOS ESPECIAIS</v>
          </cell>
          <cell r="F2865">
            <v>0</v>
          </cell>
        </row>
        <row r="2866">
          <cell r="B2866" t="str">
            <v>C3462</v>
          </cell>
          <cell r="C2866" t="str">
            <v>DESMONTAGEM DE TUBOS, CONEXÕES E PÇS ESPECIAIS, RESERVATÓRIO ELEVADO</v>
          </cell>
          <cell r="D2866" t="str">
            <v>UN</v>
          </cell>
          <cell r="E2866">
            <v>825.12</v>
          </cell>
          <cell r="F2866">
            <v>1072.6600000000001</v>
          </cell>
        </row>
        <row r="2867">
          <cell r="B2867" t="str">
            <v>C3523</v>
          </cell>
          <cell r="C2867" t="str">
            <v>FORNECIMENTO E MONTAGEM DE PLACA DE FIBRA DE 2,50mX1,20m, ESP. 3mm P/ FLOCULADOR</v>
          </cell>
          <cell r="D2867" t="str">
            <v>M2</v>
          </cell>
          <cell r="E2867">
            <v>105.22</v>
          </cell>
          <cell r="F2867">
            <v>136.79</v>
          </cell>
        </row>
        <row r="2868">
          <cell r="B2868" t="str">
            <v>C3471</v>
          </cell>
          <cell r="C2868" t="str">
            <v>MONTAGEM BARRILETE FILTRO FIBRA, KIT'S, PÇS VAZÃO ATÉ 50 m3/h</v>
          </cell>
          <cell r="D2868" t="str">
            <v>UN</v>
          </cell>
          <cell r="E2868">
            <v>2432.6999999999998</v>
          </cell>
          <cell r="F2868">
            <v>3162.51</v>
          </cell>
        </row>
        <row r="2869">
          <cell r="B2869" t="str">
            <v>C3473</v>
          </cell>
          <cell r="C2869" t="str">
            <v>MONTAGEM BARRILETE FILTRO FIBRA, KIT'S, PÇS VAZÃO 95,01 À 230 m3/h</v>
          </cell>
          <cell r="D2869" t="str">
            <v>UN</v>
          </cell>
          <cell r="E2869">
            <v>6103.08</v>
          </cell>
          <cell r="F2869">
            <v>7934</v>
          </cell>
        </row>
        <row r="2870">
          <cell r="B2870" t="str">
            <v>C3502</v>
          </cell>
          <cell r="C2870" t="str">
            <v>MONTAGEM DE TUBOS, CONEXÕES E EQUIPAMENTOS DE TRATAMENTO, CASA DE OPERAÇÃO</v>
          </cell>
          <cell r="D2870" t="str">
            <v>UN</v>
          </cell>
          <cell r="E2870">
            <v>842.4</v>
          </cell>
          <cell r="F2870">
            <v>1095.1199999999999</v>
          </cell>
        </row>
        <row r="2871">
          <cell r="B2871" t="str">
            <v>C3496</v>
          </cell>
          <cell r="C2871" t="str">
            <v>MONTAGEM DE TUBOS, CONEXÕES E PÇS, ELEVATÓRIA CAP ATÉ 5 l/s</v>
          </cell>
          <cell r="D2871" t="str">
            <v>UN</v>
          </cell>
          <cell r="E2871">
            <v>703.99</v>
          </cell>
          <cell r="F2871">
            <v>915.19</v>
          </cell>
        </row>
        <row r="2872">
          <cell r="B2872" t="str">
            <v>C3497</v>
          </cell>
          <cell r="C2872" t="str">
            <v>MONTAGEM DE TUBOS, CONEXÕES E PÇS, ELEVATÓRIA C/ VAZÃO DE 5,01 À 10 l/s</v>
          </cell>
          <cell r="D2872" t="str">
            <v>UN</v>
          </cell>
          <cell r="E2872">
            <v>1067.95</v>
          </cell>
          <cell r="F2872">
            <v>1388.34</v>
          </cell>
        </row>
        <row r="2873">
          <cell r="B2873" t="str">
            <v>C3498</v>
          </cell>
          <cell r="C2873" t="str">
            <v>MONTAGEM DE TUBOS, CONEXÕES E PÇS, ELEVATÓRIA C/ VAZÃO DE 10,01 À 20 l/s</v>
          </cell>
          <cell r="D2873" t="str">
            <v>UN</v>
          </cell>
          <cell r="E2873">
            <v>2776.85</v>
          </cell>
          <cell r="F2873">
            <v>3609.91</v>
          </cell>
        </row>
        <row r="2874">
          <cell r="B2874" t="str">
            <v>C3499</v>
          </cell>
          <cell r="C2874" t="str">
            <v>MONTAGEM DE TUBOS, CONEXÕES E PÇS, ELEVATÓRIA C/ VAZÃO DE 20,01 À 40 l/s</v>
          </cell>
          <cell r="D2874" t="str">
            <v>UN</v>
          </cell>
          <cell r="E2874">
            <v>5385.87</v>
          </cell>
          <cell r="F2874">
            <v>7001.63</v>
          </cell>
        </row>
        <row r="2875">
          <cell r="B2875" t="str">
            <v>C3500</v>
          </cell>
          <cell r="C2875" t="str">
            <v>MONTAGEM DE TUBOS, CONEXÕES E PÇS, ELEVATÓRIA C/ VAZÃO DE 40,01 À 60 l/s</v>
          </cell>
          <cell r="D2875" t="str">
            <v>UN</v>
          </cell>
          <cell r="E2875">
            <v>9416.0300000000007</v>
          </cell>
          <cell r="F2875">
            <v>12240.84</v>
          </cell>
        </row>
        <row r="2876">
          <cell r="B2876" t="str">
            <v>C3501</v>
          </cell>
          <cell r="C2876" t="str">
            <v>MONTAGEM DE TUBOS, CONEXÕES E PÇS, ELEVATÓRIA C/ VAZÃO DE 60,01 À 90 l/s</v>
          </cell>
          <cell r="D2876" t="str">
            <v>UN</v>
          </cell>
          <cell r="E2876">
            <v>11798.51</v>
          </cell>
          <cell r="F2876">
            <v>15338.06</v>
          </cell>
        </row>
        <row r="2877">
          <cell r="B2877" t="str">
            <v>C3490</v>
          </cell>
          <cell r="C2877" t="str">
            <v>MONTAGEM DE TUBOS, CONEXÕES E PÇS, RESERVATÓRIO APOIADO CAP ATÉ 100 M3</v>
          </cell>
          <cell r="D2877" t="str">
            <v>UN</v>
          </cell>
          <cell r="E2877">
            <v>402.63</v>
          </cell>
          <cell r="F2877">
            <v>523.41999999999996</v>
          </cell>
        </row>
        <row r="2878">
          <cell r="B2878" t="str">
            <v>C3491</v>
          </cell>
          <cell r="C2878" t="str">
            <v>MONTAGEM DE TUBOS, CONEXÕES E PÇS, RESERVATÓRIO APOIADO CAP DE 100,01 À 300 M3</v>
          </cell>
          <cell r="D2878" t="str">
            <v>UN</v>
          </cell>
          <cell r="E2878">
            <v>606.11</v>
          </cell>
          <cell r="F2878">
            <v>787.94</v>
          </cell>
        </row>
        <row r="2879">
          <cell r="B2879" t="str">
            <v>C3492</v>
          </cell>
          <cell r="C2879" t="str">
            <v>MONTAGEM DE TUBOS, CONEXÕES E PÇS, RESERVATÓRIO APOIADO CAP DE 300,01 À 600 M3</v>
          </cell>
          <cell r="D2879" t="str">
            <v>UN</v>
          </cell>
          <cell r="E2879">
            <v>813.91</v>
          </cell>
          <cell r="F2879">
            <v>1058.08</v>
          </cell>
        </row>
        <row r="2880">
          <cell r="B2880" t="str">
            <v>C3512</v>
          </cell>
          <cell r="C2880" t="str">
            <v>MONTAGEM DE TUBOS, CONEXÕES E PÇS, RESERVATÓRIO ELEVADO CAP. ATÉ 50 M3</v>
          </cell>
          <cell r="D2880" t="str">
            <v>UN</v>
          </cell>
          <cell r="E2880">
            <v>696.4</v>
          </cell>
          <cell r="F2880">
            <v>905.32</v>
          </cell>
        </row>
        <row r="2881">
          <cell r="B2881" t="str">
            <v>C3493</v>
          </cell>
          <cell r="C2881" t="str">
            <v>MONTAGEM DE TUBOS, CONEXÕES E PÇS, RESERVATÓRIO ELEVADO CAP DE 50,01 À 100 M3</v>
          </cell>
          <cell r="D2881" t="str">
            <v>UN</v>
          </cell>
          <cell r="E2881">
            <v>1177.8699999999999</v>
          </cell>
          <cell r="F2881">
            <v>1531.23</v>
          </cell>
        </row>
        <row r="2882">
          <cell r="B2882" t="str">
            <v>C3494</v>
          </cell>
          <cell r="C2882" t="str">
            <v>MONTAGEM DE TUBOS, CONEXÕES E PÇS, RESERVATÓRIO ELEVADO CAP DE 100,01 À 300 M3</v>
          </cell>
          <cell r="D2882" t="str">
            <v>UN</v>
          </cell>
          <cell r="E2882">
            <v>1646.5</v>
          </cell>
          <cell r="F2882">
            <v>2140.4499999999998</v>
          </cell>
        </row>
        <row r="2883">
          <cell r="B2883" t="str">
            <v>C3525</v>
          </cell>
          <cell r="C2883" t="str">
            <v>MONTAGEM DE TUBOS, CONEXÕES E PÇS ESPECIAIS EM FLOCULADOR/DECANTADOR</v>
          </cell>
          <cell r="D2883" t="str">
            <v>UN</v>
          </cell>
          <cell r="E2883">
            <v>1177.92</v>
          </cell>
          <cell r="F2883">
            <v>1531.3</v>
          </cell>
        </row>
        <row r="2884">
          <cell r="B2884" t="str">
            <v>C3495</v>
          </cell>
          <cell r="C2884" t="str">
            <v>MONTAGEM DE TUBOS, CONEXÕES E PÇS, RESERVATÓRIO ELEVADO CAP DE 300,01 À 600 M3</v>
          </cell>
          <cell r="D2884" t="str">
            <v>UN</v>
          </cell>
          <cell r="E2884">
            <v>2317.1999999999998</v>
          </cell>
          <cell r="F2884">
            <v>3012.36</v>
          </cell>
        </row>
        <row r="2885">
          <cell r="B2885" t="str">
            <v>C3461</v>
          </cell>
          <cell r="C2885" t="str">
            <v>MONTAGEM DE TUBOS, CONEXÕES E PÇS ESPECIAIS, AERADOR BANDEJA</v>
          </cell>
          <cell r="D2885" t="str">
            <v>UN</v>
          </cell>
          <cell r="E2885">
            <v>1177.92</v>
          </cell>
          <cell r="F2885">
            <v>1531.3</v>
          </cell>
        </row>
        <row r="2886">
          <cell r="B2886" t="str">
            <v>C3472</v>
          </cell>
          <cell r="C2886" t="str">
            <v>MONTAGEM BARRILETE FILTRO FIBRA, KIT'S, PÇS VAZÃO 50,01 À 95 m3/h</v>
          </cell>
          <cell r="D2886" t="str">
            <v>UN</v>
          </cell>
          <cell r="E2886">
            <v>4865.3999999999996</v>
          </cell>
          <cell r="F2886">
            <v>6325.02</v>
          </cell>
        </row>
        <row r="2887">
          <cell r="B2887" t="str">
            <v>C3503</v>
          </cell>
          <cell r="C2887" t="str">
            <v>MONTAGEM DOS EQUIPAMENTOS DA ETE - REATOR E INSTALAÇÕES HIDRÁULICAS</v>
          </cell>
          <cell r="D2887" t="str">
            <v>CJ</v>
          </cell>
          <cell r="E2887">
            <v>16527.07</v>
          </cell>
          <cell r="F2887">
            <v>21485.19</v>
          </cell>
        </row>
        <row r="2888">
          <cell r="B2888" t="str">
            <v>C3524</v>
          </cell>
          <cell r="C2888" t="str">
            <v>RECUPERAÇÃO DE PLACAS DE CONCRETO DOS FLOCULADORES</v>
          </cell>
          <cell r="D2888" t="str">
            <v>M2</v>
          </cell>
          <cell r="E2888">
            <v>93.88</v>
          </cell>
          <cell r="F2888">
            <v>122.04</v>
          </cell>
        </row>
        <row r="2889">
          <cell r="C2889" t="str">
            <v>INSTALAÇÕES DIVERSAS</v>
          </cell>
          <cell r="F2889">
            <v>0</v>
          </cell>
        </row>
        <row r="2890">
          <cell r="B2890" t="str">
            <v>C3509</v>
          </cell>
          <cell r="C2890" t="str">
            <v>INSTALAÇÕES HIDRO-SANITÁRIAS KIT-01 C/ FORN. DE MATERIAL</v>
          </cell>
          <cell r="D2890" t="str">
            <v>UN</v>
          </cell>
          <cell r="E2890">
            <v>297.44</v>
          </cell>
          <cell r="F2890">
            <v>386.67</v>
          </cell>
        </row>
        <row r="2891">
          <cell r="B2891" t="str">
            <v>C3510</v>
          </cell>
          <cell r="C2891" t="str">
            <v>INSTALAÇÕES HIDRO-SANITÁRIAS KIT-02 C/ FORN. DE MATERIAL</v>
          </cell>
          <cell r="D2891" t="str">
            <v>UN</v>
          </cell>
          <cell r="E2891">
            <v>480.43</v>
          </cell>
          <cell r="F2891">
            <v>624.55999999999995</v>
          </cell>
        </row>
        <row r="2892">
          <cell r="B2892" t="str">
            <v>C3511</v>
          </cell>
          <cell r="C2892" t="str">
            <v>INSTALAÇÕES HIDRO-SANITÁRIAS KIT-03 C/ FORN. DE MATERIAL</v>
          </cell>
          <cell r="D2892" t="str">
            <v>UN</v>
          </cell>
          <cell r="E2892">
            <v>449.14</v>
          </cell>
          <cell r="F2892">
            <v>583.88</v>
          </cell>
        </row>
        <row r="2893">
          <cell r="B2893" t="str">
            <v>C3457</v>
          </cell>
          <cell r="C2893" t="str">
            <v>MONTAGEM DAS INSTALAÇÕES HIDRO-SANITÁRIAS DAS ELEVATÓRIAS</v>
          </cell>
          <cell r="D2893" t="str">
            <v>UN</v>
          </cell>
          <cell r="E2893">
            <v>973.08</v>
          </cell>
          <cell r="F2893">
            <v>1265</v>
          </cell>
        </row>
        <row r="2894">
          <cell r="B2894" t="str">
            <v>C4006</v>
          </cell>
          <cell r="C2894" t="str">
            <v>REDE DE GÁS P/ COZINHA (FORN./MONTAGEM)</v>
          </cell>
          <cell r="D2894" t="str">
            <v>M</v>
          </cell>
          <cell r="E2894">
            <v>13.62</v>
          </cell>
          <cell r="F2894">
            <v>17.71</v>
          </cell>
        </row>
        <row r="2895">
          <cell r="C2895" t="str">
            <v>SERVIÇOS OPERACIONAIS</v>
          </cell>
          <cell r="F2895">
            <v>0</v>
          </cell>
        </row>
        <row r="2896">
          <cell r="C2896" t="str">
            <v>INSTALAÇÃO E SUBSTITUIÇÃO DE HIDRÔMETRO</v>
          </cell>
          <cell r="F2896">
            <v>0</v>
          </cell>
        </row>
        <row r="2897">
          <cell r="B2897" t="str">
            <v>C2718</v>
          </cell>
          <cell r="C2897" t="str">
            <v>DESLOCAMENTO DE HIDRÔMETRO C/ CAIXA OU CAVALETE</v>
          </cell>
          <cell r="D2897" t="str">
            <v>UN</v>
          </cell>
          <cell r="E2897">
            <v>25.26</v>
          </cell>
          <cell r="F2897">
            <v>32.840000000000003</v>
          </cell>
        </row>
        <row r="2898">
          <cell r="B2898" t="str">
            <v>C2844</v>
          </cell>
          <cell r="C2898" t="str">
            <v>INST. DE HIDRÔMETRO E CAVALETE 1§ COMPART. (CASO H), RECUO (CASO G)</v>
          </cell>
          <cell r="D2898" t="str">
            <v>UN</v>
          </cell>
          <cell r="E2898">
            <v>19.78</v>
          </cell>
          <cell r="F2898">
            <v>25.71</v>
          </cell>
        </row>
        <row r="2899">
          <cell r="B2899" t="str">
            <v>C2845</v>
          </cell>
          <cell r="C2899" t="str">
            <v>INST. DE HIDRÔMETRO E CAVALETE C/ CAIXA NO MURO P002 (CASO I)</v>
          </cell>
          <cell r="D2899" t="str">
            <v>UN</v>
          </cell>
          <cell r="E2899">
            <v>25.99</v>
          </cell>
          <cell r="F2899">
            <v>33.79</v>
          </cell>
        </row>
        <row r="2900">
          <cell r="B2900" t="str">
            <v>C2846</v>
          </cell>
          <cell r="C2900" t="str">
            <v>INSTALAÇÃO DE HIDRANTE DE COLUNA</v>
          </cell>
          <cell r="D2900" t="str">
            <v>UN</v>
          </cell>
          <cell r="E2900">
            <v>44.15</v>
          </cell>
          <cell r="F2900">
            <v>57.4</v>
          </cell>
        </row>
        <row r="2901">
          <cell r="B2901" t="str">
            <v>C2847</v>
          </cell>
          <cell r="C2901" t="str">
            <v>INSTALAÇÃO DE HIDRANTE SUBTERRÂNEO</v>
          </cell>
          <cell r="D2901" t="str">
            <v>UN</v>
          </cell>
          <cell r="E2901">
            <v>62.6</v>
          </cell>
          <cell r="F2901">
            <v>81.38</v>
          </cell>
        </row>
        <row r="2902">
          <cell r="B2902" t="str">
            <v>C2848</v>
          </cell>
          <cell r="C2902" t="str">
            <v>INSTALAÇÃO OU SUBSTITUIÇÃO DE CAIXA DO HIDRÔMETRO</v>
          </cell>
          <cell r="D2902" t="str">
            <v>UN</v>
          </cell>
          <cell r="E2902">
            <v>12.57</v>
          </cell>
          <cell r="F2902">
            <v>16.34</v>
          </cell>
        </row>
        <row r="2903">
          <cell r="B2903" t="str">
            <v>C2956</v>
          </cell>
          <cell r="C2903" t="str">
            <v>SUBST. DE HIDRÔMETRO DA CALÇADA P/ PADRÃO CASO: A, B, C OU D C/ CAIXA</v>
          </cell>
          <cell r="D2903" t="str">
            <v>UN</v>
          </cell>
          <cell r="E2903">
            <v>26.59</v>
          </cell>
          <cell r="F2903">
            <v>34.57</v>
          </cell>
        </row>
        <row r="2904">
          <cell r="B2904" t="str">
            <v>C2957</v>
          </cell>
          <cell r="C2904" t="str">
            <v>SUBST. DE HIDRÔMETRO CAVALETE MONTADO C/RECUP. CALÇADA/MURO (CASO F)</v>
          </cell>
          <cell r="D2904" t="str">
            <v>UN</v>
          </cell>
          <cell r="E2904">
            <v>13.03</v>
          </cell>
          <cell r="F2904">
            <v>16.940000000000001</v>
          </cell>
        </row>
        <row r="2905">
          <cell r="B2905" t="str">
            <v>C2958</v>
          </cell>
          <cell r="C2905" t="str">
            <v>SUBSTITUIÇÃO OU INSTALAÇÃO DE HIDRÔMETRO EM CAVALETE MONTADO (CASO E,N)</v>
          </cell>
          <cell r="D2905" t="str">
            <v>UN</v>
          </cell>
          <cell r="E2905">
            <v>7.28</v>
          </cell>
          <cell r="F2905">
            <v>9.4600000000000009</v>
          </cell>
        </row>
        <row r="2906">
          <cell r="B2906" t="str">
            <v>C2963</v>
          </cell>
          <cell r="C2906" t="str">
            <v>SUBSTITUIÇÃO DE REGISTRO PVC 3/4" NO CAVALETE</v>
          </cell>
          <cell r="D2906" t="str">
            <v>UN</v>
          </cell>
          <cell r="E2906">
            <v>5.42</v>
          </cell>
          <cell r="F2906">
            <v>7.05</v>
          </cell>
        </row>
        <row r="2907">
          <cell r="B2907" t="str">
            <v>C4201</v>
          </cell>
          <cell r="C2907" t="str">
            <v>SUBSTITUIÇÃO DE KIT CAVALETE (CASO E, N) CALÇADA / MURO (CASO F)</v>
          </cell>
          <cell r="D2907" t="str">
            <v>UN</v>
          </cell>
          <cell r="E2907">
            <v>7.25</v>
          </cell>
          <cell r="F2907">
            <v>9.43</v>
          </cell>
        </row>
        <row r="2908">
          <cell r="B2908" t="str">
            <v>C4202</v>
          </cell>
          <cell r="C2908" t="str">
            <v>SUBSTITUIÇÃO DE KIT CAVALETE MONTADO C/ RECUP. CALÇADA / MURO (CASO F)</v>
          </cell>
          <cell r="D2908" t="str">
            <v>UN</v>
          </cell>
          <cell r="E2908">
            <v>11.43</v>
          </cell>
          <cell r="F2908">
            <v>14.86</v>
          </cell>
        </row>
        <row r="2909">
          <cell r="C2909" t="str">
            <v>CORTE E SUPRESSÃO DE LIGAÇÃO</v>
          </cell>
          <cell r="F2909">
            <v>0</v>
          </cell>
        </row>
        <row r="2910">
          <cell r="B2910" t="str">
            <v>C0029</v>
          </cell>
          <cell r="C2910" t="str">
            <v>ADICIONAL DE LIGAÇÃO D'ÁGUA EM CORREDOR DE ATIVIDADE</v>
          </cell>
          <cell r="D2910" t="str">
            <v>UN</v>
          </cell>
          <cell r="E2910">
            <v>23.29</v>
          </cell>
          <cell r="F2910">
            <v>30.28</v>
          </cell>
        </row>
        <row r="2911">
          <cell r="B2911" t="str">
            <v>C0030</v>
          </cell>
          <cell r="C2911" t="str">
            <v>ADICIONAL DE LIGAÇÃO DE ESGOTO EM CORREDOR DE ATIVIDADE</v>
          </cell>
          <cell r="D2911" t="str">
            <v>UN</v>
          </cell>
          <cell r="E2911">
            <v>28.56</v>
          </cell>
          <cell r="F2911">
            <v>37.130000000000003</v>
          </cell>
        </row>
        <row r="2912">
          <cell r="B2912" t="str">
            <v>C0031</v>
          </cell>
          <cell r="C2912" t="str">
            <v>ADICIONAL DE SUPRESSÃO EM CORREDOR DE ATIVIDADE</v>
          </cell>
          <cell r="D2912" t="str">
            <v>UN</v>
          </cell>
          <cell r="E2912">
            <v>20.34</v>
          </cell>
          <cell r="F2912">
            <v>26.44</v>
          </cell>
        </row>
        <row r="2913">
          <cell r="B2913" t="str">
            <v>C3430</v>
          </cell>
          <cell r="C2913" t="str">
            <v>CORTE AGRAVADO E EXECUÇÃO DA LIGAÇÃO C/ FORNECIMENTO MATERIAL</v>
          </cell>
          <cell r="D2913" t="str">
            <v>UN</v>
          </cell>
          <cell r="E2913">
            <v>22.57</v>
          </cell>
          <cell r="F2913">
            <v>29.34</v>
          </cell>
        </row>
        <row r="2914">
          <cell r="B2914" t="str">
            <v>C4204</v>
          </cell>
          <cell r="C2914" t="str">
            <v>CORTE EM TUBULAÇÃO DE F°F° P/ LIGAÇÃO EM NOVO PV</v>
          </cell>
          <cell r="D2914" t="str">
            <v>UN</v>
          </cell>
          <cell r="E2914">
            <v>57.61</v>
          </cell>
          <cell r="F2914">
            <v>74.89</v>
          </cell>
        </row>
        <row r="2915">
          <cell r="B2915" t="str">
            <v>C0931</v>
          </cell>
          <cell r="C2915" t="str">
            <v>CORTE OU RELIGAÇÃO DE AGUA NO FERRULE(PAV. EM ASFALTO)</v>
          </cell>
          <cell r="D2915" t="str">
            <v>UN</v>
          </cell>
          <cell r="E2915">
            <v>22.93</v>
          </cell>
          <cell r="F2915">
            <v>29.81</v>
          </cell>
        </row>
        <row r="2916">
          <cell r="B2916" t="str">
            <v>C0932</v>
          </cell>
          <cell r="C2916" t="str">
            <v>CORTE OU RELIGAÇÃO DE ÁGUA NO FERRULE(PAV. EM P.TOSCA)</v>
          </cell>
          <cell r="D2916" t="str">
            <v>UN</v>
          </cell>
          <cell r="E2916">
            <v>16.38</v>
          </cell>
          <cell r="F2916">
            <v>21.29</v>
          </cell>
        </row>
        <row r="2917">
          <cell r="B2917" t="str">
            <v>C0933</v>
          </cell>
          <cell r="C2917" t="str">
            <v>CORTE OU RELIGAÇÃO DE ÁGUA NO MEIO FIO ATE 1"(CAPITAL)</v>
          </cell>
          <cell r="D2917" t="str">
            <v>UN</v>
          </cell>
          <cell r="E2917">
            <v>12.14</v>
          </cell>
          <cell r="F2917">
            <v>15.78</v>
          </cell>
        </row>
        <row r="2918">
          <cell r="B2918" t="str">
            <v>C0934</v>
          </cell>
          <cell r="C2918" t="str">
            <v>CORTE OU RELIGAÇÃO DE ÁGUA NO MEIO FIO ATE 1"(INTERIOR)</v>
          </cell>
          <cell r="D2918" t="str">
            <v>UN</v>
          </cell>
          <cell r="E2918">
            <v>9.65</v>
          </cell>
          <cell r="F2918">
            <v>12.55</v>
          </cell>
        </row>
        <row r="2919">
          <cell r="B2919" t="str">
            <v>C3432</v>
          </cell>
          <cell r="C2919" t="str">
            <v>CORTE SIMPLES E EXECUÇÃO DA SUPRESSÃO DE LIGAÇÃO C/ PAVIMENTO ASFÁLTICO</v>
          </cell>
          <cell r="D2919" t="str">
            <v>UN</v>
          </cell>
          <cell r="E2919">
            <v>44.2</v>
          </cell>
          <cell r="F2919">
            <v>57.46</v>
          </cell>
        </row>
        <row r="2920">
          <cell r="B2920" t="str">
            <v>C3780</v>
          </cell>
          <cell r="C2920" t="str">
            <v>CORTE SIMPLES E EXECUÇÃO DA SUPRESSÃO DE LIGAÇÃO C/ PAVIMENTO DE PEDRA TOSCA</v>
          </cell>
          <cell r="D2920" t="str">
            <v>UN</v>
          </cell>
          <cell r="E2920">
            <v>21.27</v>
          </cell>
          <cell r="F2920">
            <v>27.65</v>
          </cell>
        </row>
        <row r="2921">
          <cell r="B2921" t="str">
            <v>C3431</v>
          </cell>
          <cell r="C2921" t="str">
            <v>CORTE SIMPLES E EXECUÇÃO DA SUPRESSÃO SEM PAVIMENTO</v>
          </cell>
          <cell r="D2921" t="str">
            <v>UN</v>
          </cell>
          <cell r="E2921">
            <v>20.82</v>
          </cell>
          <cell r="F2921">
            <v>27.07</v>
          </cell>
        </row>
        <row r="2922">
          <cell r="B2922" t="str">
            <v>C3429</v>
          </cell>
          <cell r="C2922" t="str">
            <v>CORTE SIMPLES E EXECUÇÃO RELIGAÇÃO C/ FORNECIMENTO MATERIAL</v>
          </cell>
          <cell r="D2922" t="str">
            <v>UN</v>
          </cell>
          <cell r="E2922">
            <v>15.98</v>
          </cell>
          <cell r="F2922">
            <v>20.77</v>
          </cell>
        </row>
        <row r="2923">
          <cell r="B2923" t="str">
            <v>C0935</v>
          </cell>
          <cell r="C2923" t="str">
            <v>RELIGAÇÃO COM MATERIAL</v>
          </cell>
          <cell r="D2923" t="str">
            <v>UN</v>
          </cell>
          <cell r="E2923">
            <v>6.1</v>
          </cell>
          <cell r="F2923">
            <v>7.93</v>
          </cell>
        </row>
        <row r="2924">
          <cell r="B2924" t="str">
            <v>C2964</v>
          </cell>
          <cell r="C2924" t="str">
            <v>SUPRESSÃO DE LIGAÇÃO PREDIAL D'ÁGUA C/ PAVIMENTO EM ASFALTO</v>
          </cell>
          <cell r="D2924" t="str">
            <v>UN</v>
          </cell>
          <cell r="E2924">
            <v>35.340000000000003</v>
          </cell>
          <cell r="F2924">
            <v>45.94</v>
          </cell>
        </row>
        <row r="2925">
          <cell r="B2925" t="str">
            <v>C2965</v>
          </cell>
          <cell r="C2925" t="str">
            <v>SUPRESSÃO DE LIGAÇÃO PREDIAL D'ÁGUA C/ PAVIMENTO DE PEDRA TOSCA OU PARALELO</v>
          </cell>
          <cell r="D2925" t="str">
            <v>UN</v>
          </cell>
          <cell r="E2925">
            <v>19.850000000000001</v>
          </cell>
          <cell r="F2925">
            <v>25.81</v>
          </cell>
        </row>
        <row r="2926">
          <cell r="B2926" t="str">
            <v>C2966</v>
          </cell>
          <cell r="C2926" t="str">
            <v>SUPRESSÃO DE LIGAÇÃO PREDIAL D'ÁGUA S/ PAVIMENTO</v>
          </cell>
          <cell r="D2926" t="str">
            <v>UN</v>
          </cell>
          <cell r="E2926">
            <v>16.16</v>
          </cell>
          <cell r="F2926">
            <v>21.01</v>
          </cell>
        </row>
        <row r="2927">
          <cell r="B2927" t="str">
            <v>C2979</v>
          </cell>
          <cell r="C2927" t="str">
            <v>TRANSFERÊNCIA DE LIGAÇÃO EM REDE REMANEJADA</v>
          </cell>
          <cell r="D2927" t="str">
            <v>UN</v>
          </cell>
          <cell r="E2927">
            <v>6.55</v>
          </cell>
          <cell r="F2927">
            <v>8.52</v>
          </cell>
        </row>
        <row r="2928">
          <cell r="B2928" t="str">
            <v>C2985</v>
          </cell>
          <cell r="C2928" t="str">
            <v>VISITA AO LOCAL DA LIGAÇÃO C/POSTERIOR QUITAÇÃO DÉBITO</v>
          </cell>
          <cell r="D2928" t="str">
            <v>UN</v>
          </cell>
          <cell r="E2928">
            <v>9.23</v>
          </cell>
          <cell r="F2928">
            <v>12</v>
          </cell>
        </row>
        <row r="2929">
          <cell r="B2929" t="str">
            <v>C2986</v>
          </cell>
          <cell r="C2929" t="str">
            <v>VISITA AO LOCAL DA SUPRESSÃO (PAGAR SE HOUVER QUITAÇÃO APÓS VISITA)</v>
          </cell>
          <cell r="D2929" t="str">
            <v>UN</v>
          </cell>
          <cell r="E2929">
            <v>4.8099999999999996</v>
          </cell>
          <cell r="F2929">
            <v>6.25</v>
          </cell>
        </row>
        <row r="2930">
          <cell r="C2930" t="str">
            <v>RETIRADA DE VAZAMENTO EM REDE E LIGAÇÃO D'ÁGUA/OUTROS</v>
          </cell>
          <cell r="F2930">
            <v>0</v>
          </cell>
        </row>
        <row r="2931">
          <cell r="B2931" t="str">
            <v>C0810</v>
          </cell>
          <cell r="C2931" t="str">
            <v>COLOCAÇÃO DE REGISTRO EM REDE EM OPERAÇÃO DN 50 a 100</v>
          </cell>
          <cell r="D2931" t="str">
            <v>UN</v>
          </cell>
          <cell r="E2931">
            <v>27.77</v>
          </cell>
          <cell r="F2931">
            <v>36.1</v>
          </cell>
        </row>
        <row r="2932">
          <cell r="B2932" t="str">
            <v>C0811</v>
          </cell>
          <cell r="C2932" t="str">
            <v>COLOCAÇÃO DE REGISTRO EM REDE EM OPERAÇÃO DN 150 a 200</v>
          </cell>
          <cell r="D2932" t="str">
            <v>UN</v>
          </cell>
          <cell r="E2932">
            <v>38.869999999999997</v>
          </cell>
          <cell r="F2932">
            <v>50.53</v>
          </cell>
        </row>
        <row r="2933">
          <cell r="B2933" t="str">
            <v>C0812</v>
          </cell>
          <cell r="C2933" t="str">
            <v>COLOCAÇÃO DE REGISTRO EM REDE EM OPERAÇÃO DN 250 a 300</v>
          </cell>
          <cell r="D2933" t="str">
            <v>UN</v>
          </cell>
          <cell r="E2933">
            <v>49.98</v>
          </cell>
          <cell r="F2933">
            <v>64.97</v>
          </cell>
        </row>
        <row r="2934">
          <cell r="B2934" t="str">
            <v>C2719</v>
          </cell>
          <cell r="C2934" t="str">
            <v>DESOBSTRUÇÃO DE REDE EM TUBO FoFo ATÉ 75mm COM VARETAS</v>
          </cell>
          <cell r="D2934" t="str">
            <v>M</v>
          </cell>
          <cell r="E2934">
            <v>2.68</v>
          </cell>
          <cell r="F2934">
            <v>3.48</v>
          </cell>
        </row>
        <row r="2935">
          <cell r="B2935" t="str">
            <v>C2715</v>
          </cell>
          <cell r="C2935" t="str">
            <v>RETIRADA DE VAZAMENTO EM LIGAÇÃO, RUA COM PAVIMENTAÇÃO EM ASFALTO</v>
          </cell>
          <cell r="D2935" t="str">
            <v>UN</v>
          </cell>
          <cell r="E2935">
            <v>20.09</v>
          </cell>
          <cell r="F2935">
            <v>26.12</v>
          </cell>
        </row>
        <row r="2936">
          <cell r="B2936" t="str">
            <v>C2738</v>
          </cell>
          <cell r="C2936" t="str">
            <v>RETIRADA DE VAZAMENTO EM LIGAÇÃO, NA CALÇADA SEM PAVIMENTAÇÃO</v>
          </cell>
          <cell r="D2936" t="str">
            <v>UN</v>
          </cell>
          <cell r="E2936">
            <v>9.82</v>
          </cell>
          <cell r="F2936">
            <v>12.77</v>
          </cell>
        </row>
        <row r="2937">
          <cell r="B2937" t="str">
            <v>C2739</v>
          </cell>
          <cell r="C2937" t="str">
            <v>RETIRADA DE VAZAMENTO EM LIGAÇÃO, NA CALÇADA, QUALQUER TIPO DE PAVIMENTAÇÃO</v>
          </cell>
          <cell r="D2937" t="str">
            <v>UN</v>
          </cell>
          <cell r="E2937">
            <v>11.21</v>
          </cell>
          <cell r="F2937">
            <v>14.57</v>
          </cell>
        </row>
        <row r="2938">
          <cell r="B2938" t="str">
            <v>C2740</v>
          </cell>
          <cell r="C2938" t="str">
            <v>RETIRADA DE VAZAMENTO EM LIGAÇÃO, RUA COM PAVIMENTAÇÃO EM PEDRA TOSCA OU PARALELO</v>
          </cell>
          <cell r="D2938" t="str">
            <v>UN</v>
          </cell>
          <cell r="E2938">
            <v>16.38</v>
          </cell>
          <cell r="F2938">
            <v>21.29</v>
          </cell>
        </row>
        <row r="2939">
          <cell r="B2939" t="str">
            <v>C2741</v>
          </cell>
          <cell r="C2939" t="str">
            <v>RETIRADA DE VAZAMENTO EM LIGAÇÃO, RUA SEM PAVIMENTAÇÃO</v>
          </cell>
          <cell r="D2939" t="str">
            <v>UN</v>
          </cell>
          <cell r="E2939">
            <v>9.82</v>
          </cell>
          <cell r="F2939">
            <v>12.77</v>
          </cell>
        </row>
        <row r="2940">
          <cell r="B2940" t="str">
            <v>C2742</v>
          </cell>
          <cell r="C2940" t="str">
            <v>RETIRADA DE VAZAMENTO EM REDE DE CA/FoFo ATÉ DN 100mm, PAVIMENTAÇÃO EM ASFALTO</v>
          </cell>
          <cell r="D2940" t="str">
            <v>UN</v>
          </cell>
          <cell r="E2940">
            <v>52</v>
          </cell>
          <cell r="F2940">
            <v>67.599999999999994</v>
          </cell>
        </row>
        <row r="2941">
          <cell r="B2941" t="str">
            <v>C2743</v>
          </cell>
          <cell r="C2941" t="str">
            <v>RETIRADA DE VAZAMENTO EM REDE DE CA/FoFo ATÉ DN 100mm, PAVIMENTAÇÃO EM PEDRA TOSCA</v>
          </cell>
          <cell r="D2941" t="str">
            <v>UN</v>
          </cell>
          <cell r="E2941">
            <v>45.56</v>
          </cell>
          <cell r="F2941">
            <v>59.23</v>
          </cell>
        </row>
        <row r="2942">
          <cell r="B2942" t="str">
            <v>C2744</v>
          </cell>
          <cell r="C2942" t="str">
            <v>RETIRADA DE VAZAMENTO EM REDE DE CA/FoFo ATÉ DN 100mm, SEM PAVIMENTAÇÃO</v>
          </cell>
          <cell r="D2942" t="str">
            <v>UN</v>
          </cell>
          <cell r="E2942">
            <v>39.1</v>
          </cell>
          <cell r="F2942">
            <v>50.83</v>
          </cell>
        </row>
        <row r="2943">
          <cell r="B2943" t="str">
            <v>C2745</v>
          </cell>
          <cell r="C2943" t="str">
            <v>RETIRADA DE VAZAMENTO EM REDE DE CA/FoFo DN 150 À 250mm, PAVIMENTAÇÃO EM ASFALTO</v>
          </cell>
          <cell r="D2943" t="str">
            <v>UN</v>
          </cell>
          <cell r="E2943">
            <v>97.21</v>
          </cell>
          <cell r="F2943">
            <v>126.37</v>
          </cell>
        </row>
        <row r="2944">
          <cell r="B2944" t="str">
            <v>C2746</v>
          </cell>
          <cell r="C2944" t="str">
            <v>RETIRADA DE VAZAMENTO EM REDE DE CA/FoFo DN 150 À 250mm, PAVIMENTAÇÃO EM PEDRA TOSCA</v>
          </cell>
          <cell r="D2944" t="str">
            <v>UN</v>
          </cell>
          <cell r="E2944">
            <v>90.77</v>
          </cell>
          <cell r="F2944">
            <v>118</v>
          </cell>
        </row>
        <row r="2945">
          <cell r="B2945" t="str">
            <v>C2747</v>
          </cell>
          <cell r="C2945" t="str">
            <v>RETIRADA DE VAZAMENTO EM REDE DE CA/FoFo DN 150 À 250mm, S/ PAVIMENTAÇÃO</v>
          </cell>
          <cell r="D2945" t="str">
            <v>UN</v>
          </cell>
          <cell r="E2945">
            <v>84.32</v>
          </cell>
          <cell r="F2945">
            <v>109.62</v>
          </cell>
        </row>
        <row r="2946">
          <cell r="B2946" t="str">
            <v>C2748</v>
          </cell>
          <cell r="C2946" t="str">
            <v>RETIRADA DE VAZAMENTO EM REDE DE FoFo DN 300mm, PAVIMENTAÇÃO EM ASFALTO</v>
          </cell>
          <cell r="D2946" t="str">
            <v>UN</v>
          </cell>
          <cell r="E2946">
            <v>124.21</v>
          </cell>
          <cell r="F2946">
            <v>161.47</v>
          </cell>
        </row>
        <row r="2947">
          <cell r="B2947" t="str">
            <v>C2749</v>
          </cell>
          <cell r="C2947" t="str">
            <v>RETIRADA DE VAZAMENTO EM REDE DE FoFo DN 300mm, PAVIMENTAÇÃO EM PEDRA TOSCA</v>
          </cell>
          <cell r="D2947" t="str">
            <v>UN</v>
          </cell>
          <cell r="E2947">
            <v>120.52</v>
          </cell>
          <cell r="F2947">
            <v>156.68</v>
          </cell>
        </row>
        <row r="2948">
          <cell r="B2948" t="str">
            <v>C2750</v>
          </cell>
          <cell r="C2948" t="str">
            <v>RETIRADA DE VAZAMENTO EM REDE DE FoFo DN 300mm, S/ PAVIMENTAÇÃO</v>
          </cell>
          <cell r="D2948" t="str">
            <v>UN</v>
          </cell>
          <cell r="E2948">
            <v>114.08</v>
          </cell>
          <cell r="F2948">
            <v>148.30000000000001</v>
          </cell>
        </row>
        <row r="2949">
          <cell r="B2949" t="str">
            <v>C2751</v>
          </cell>
          <cell r="C2949" t="str">
            <v>RETIRADA DE VAZAMENTO EM REDE DE PVC ATÉ DN 100mm, PAVIMENTAÇÃO EM ASFALTO</v>
          </cell>
          <cell r="D2949" t="str">
            <v>UN</v>
          </cell>
          <cell r="E2949">
            <v>43.99</v>
          </cell>
          <cell r="F2949">
            <v>57.19</v>
          </cell>
        </row>
        <row r="2950">
          <cell r="B2950" t="str">
            <v>C2752</v>
          </cell>
          <cell r="C2950" t="str">
            <v>RETIRADA DE VAZAMENTO EM REDE DE PVC ATÉ DN 100mm, PAVIMENTAÇÃO EM PEDRA TOSCA</v>
          </cell>
          <cell r="D2950" t="str">
            <v>UN</v>
          </cell>
          <cell r="E2950">
            <v>37.53</v>
          </cell>
          <cell r="F2950">
            <v>48.79</v>
          </cell>
        </row>
        <row r="2951">
          <cell r="B2951" t="str">
            <v>C2753</v>
          </cell>
          <cell r="C2951" t="str">
            <v>RETIRADA DE VAZAMENTO EM REDE DE PVC ATÉ DN 100mm, S/PAVIMENTAÇÃO</v>
          </cell>
          <cell r="D2951" t="str">
            <v>UN</v>
          </cell>
          <cell r="E2951">
            <v>30.24</v>
          </cell>
          <cell r="F2951">
            <v>39.31</v>
          </cell>
        </row>
        <row r="2952">
          <cell r="B2952" t="str">
            <v>C2754</v>
          </cell>
          <cell r="C2952" t="str">
            <v>RETIRADA DE VAZAMENTO EM REDE DE PVC/DEFoFo DN 150 À 250mm</v>
          </cell>
          <cell r="D2952" t="str">
            <v>UN</v>
          </cell>
          <cell r="E2952">
            <v>66.959999999999994</v>
          </cell>
          <cell r="F2952">
            <v>87.05</v>
          </cell>
        </row>
        <row r="2953">
          <cell r="B2953" t="str">
            <v>C2755</v>
          </cell>
          <cell r="C2953" t="str">
            <v>RETIRADA DE VAZAMENTO EM REDE DE PVC/DEFoFo DN 150 À 250mm, PAVIMENTAÇÃO EM PEDRA TOSCA</v>
          </cell>
          <cell r="D2953" t="str">
            <v>UN</v>
          </cell>
          <cell r="E2953">
            <v>59.48</v>
          </cell>
          <cell r="F2953">
            <v>77.319999999999993</v>
          </cell>
        </row>
        <row r="2954">
          <cell r="B2954" t="str">
            <v>C2756</v>
          </cell>
          <cell r="C2954" t="str">
            <v>RETIRADA DE VAZAMENTO EM REDE DE PVC/DEFoFo DN 150 À 250mm, S/ PAVIMENTAÇÃO</v>
          </cell>
          <cell r="D2954" t="str">
            <v>UN</v>
          </cell>
          <cell r="E2954">
            <v>54.07</v>
          </cell>
          <cell r="F2954">
            <v>70.290000000000006</v>
          </cell>
        </row>
        <row r="2955">
          <cell r="B2955" t="str">
            <v>C2890</v>
          </cell>
          <cell r="C2955" t="str">
            <v>RETIRADA DE VAZAMENTO NO CAVALETE</v>
          </cell>
          <cell r="D2955" t="str">
            <v>UN</v>
          </cell>
          <cell r="E2955">
            <v>6.68</v>
          </cell>
          <cell r="F2955">
            <v>8.68</v>
          </cell>
        </row>
        <row r="2956">
          <cell r="C2956" t="str">
            <v>INJETAMENTO EM TUBULAÇÃO</v>
          </cell>
          <cell r="F2956">
            <v>0</v>
          </cell>
        </row>
        <row r="2957">
          <cell r="B2957" t="str">
            <v>C2762</v>
          </cell>
          <cell r="C2957" t="str">
            <v>INJETAMENTO EM TUBO EXISTENTE PVC ATE 100mm INCL. DESLOCAMENTO</v>
          </cell>
          <cell r="D2957" t="str">
            <v>UN</v>
          </cell>
          <cell r="E2957">
            <v>84.81</v>
          </cell>
          <cell r="F2957">
            <v>110.25</v>
          </cell>
        </row>
        <row r="2958">
          <cell r="B2958" t="str">
            <v>C2761</v>
          </cell>
          <cell r="C2958" t="str">
            <v>INJETAMENTO EM TUBO EXISTENTE PVC 100&lt;DN&lt;=200mm INCL. DESLOCAMENTO</v>
          </cell>
          <cell r="D2958" t="str">
            <v>UN</v>
          </cell>
          <cell r="E2958">
            <v>126.1</v>
          </cell>
          <cell r="F2958">
            <v>163.93</v>
          </cell>
        </row>
        <row r="2959">
          <cell r="B2959" t="str">
            <v>C2760</v>
          </cell>
          <cell r="C2959" t="str">
            <v>INJETAMENTO EM TUBO EXISTENTE FoFo ATE DN 200mm INCL. DESLOCAMENTO</v>
          </cell>
          <cell r="D2959" t="str">
            <v>UN</v>
          </cell>
          <cell r="E2959">
            <v>290.33</v>
          </cell>
          <cell r="F2959">
            <v>377.43</v>
          </cell>
        </row>
        <row r="2960">
          <cell r="B2960" t="str">
            <v>C2757</v>
          </cell>
          <cell r="C2960" t="str">
            <v>INJETAMENTO EM TUBO EXISTENTE DE PVC DN&gt;200mm INCL. DESLOCAMENTO</v>
          </cell>
          <cell r="D2960" t="str">
            <v>UN</v>
          </cell>
          <cell r="E2960">
            <v>154.77000000000001</v>
          </cell>
          <cell r="F2960">
            <v>201.2</v>
          </cell>
        </row>
        <row r="2961">
          <cell r="B2961" t="str">
            <v>C2758</v>
          </cell>
          <cell r="C2961" t="str">
            <v>INJETAMENTO EM TUBO EXISTENTE FoFo 200&lt;DN&lt;=300mm INCL. DESLOCAMETO</v>
          </cell>
          <cell r="D2961" t="str">
            <v>UN</v>
          </cell>
          <cell r="E2961">
            <v>456.08</v>
          </cell>
          <cell r="F2961">
            <v>592.9</v>
          </cell>
        </row>
        <row r="2962">
          <cell r="B2962" t="str">
            <v>C2759</v>
          </cell>
          <cell r="C2962" t="str">
            <v>INJETAMENTO EM TUBO EXISTENTE FoFo 300&lt;DN&lt;=500mm INCL. DESLOCAMENTO</v>
          </cell>
          <cell r="D2962" t="str">
            <v>UN</v>
          </cell>
          <cell r="E2962">
            <v>812.33</v>
          </cell>
          <cell r="F2962">
            <v>1056.03</v>
          </cell>
        </row>
        <row r="2963">
          <cell r="C2963" t="str">
            <v>MANUTENÇÃO EM REDE DE ESGOTO</v>
          </cell>
          <cell r="F2963">
            <v>0</v>
          </cell>
        </row>
        <row r="2964">
          <cell r="B2964" t="str">
            <v>C0231</v>
          </cell>
          <cell r="C2964" t="str">
            <v>ASSENTAMENTO DE TAMPÃO FoFo P/ POÇO DE VISITA</v>
          </cell>
          <cell r="D2964" t="str">
            <v>UN</v>
          </cell>
          <cell r="E2964">
            <v>17.59</v>
          </cell>
          <cell r="F2964">
            <v>22.87</v>
          </cell>
        </row>
        <row r="2965">
          <cell r="B2965" t="str">
            <v>C0514</v>
          </cell>
          <cell r="C2965" t="str">
            <v>BY-PASS EM REDE DE ESGOTO</v>
          </cell>
          <cell r="D2965" t="str">
            <v>UN</v>
          </cell>
          <cell r="E2965">
            <v>31.06</v>
          </cell>
          <cell r="F2965">
            <v>40.380000000000003</v>
          </cell>
        </row>
        <row r="2966">
          <cell r="B2966" t="str">
            <v>C4074</v>
          </cell>
          <cell r="C2966" t="str">
            <v>CHUMBAMENTO DE RAMAL INTRA-DOMICILIAR DN 100 NA CAIXA DE INSPEÇÃO</v>
          </cell>
          <cell r="D2966" t="str">
            <v>UN</v>
          </cell>
          <cell r="E2966">
            <v>9.8800000000000008</v>
          </cell>
          <cell r="F2966">
            <v>12.84</v>
          </cell>
        </row>
        <row r="2967">
          <cell r="B2967" t="str">
            <v>C0795</v>
          </cell>
          <cell r="C2967" t="str">
            <v>CHUMBAMENTO TUBULAÇÃO NO POÇO VISITA (BLOCO DE CONCRETO)</v>
          </cell>
          <cell r="D2967" t="str">
            <v>UN</v>
          </cell>
          <cell r="E2967">
            <v>29.79</v>
          </cell>
          <cell r="F2967">
            <v>38.729999999999997</v>
          </cell>
        </row>
        <row r="2968">
          <cell r="B2968" t="str">
            <v>C0813</v>
          </cell>
          <cell r="C2968" t="str">
            <v>COLOCAÇÃO DE TAMPA EM CAIXA DE INSPEÇÃO</v>
          </cell>
          <cell r="D2968" t="str">
            <v>UN</v>
          </cell>
          <cell r="E2968">
            <v>5.86</v>
          </cell>
          <cell r="F2968">
            <v>7.62</v>
          </cell>
        </row>
        <row r="2969">
          <cell r="B2969" t="str">
            <v>C0814</v>
          </cell>
          <cell r="C2969" t="str">
            <v>COLOCAÇÃO E CHUMBAMENTO LAJE EXCÊNTRICA, CHAMINÉ E TAMPÃO EM PV</v>
          </cell>
          <cell r="D2969" t="str">
            <v>UN</v>
          </cell>
          <cell r="E2969">
            <v>64.86</v>
          </cell>
          <cell r="F2969">
            <v>84.32</v>
          </cell>
        </row>
        <row r="2970">
          <cell r="B2970" t="str">
            <v>C0815</v>
          </cell>
          <cell r="C2970" t="str">
            <v>COLOCAÇÃO E CHUMBAMENTO LAJE EXCENTRICA E TAMPÃO EM PV</v>
          </cell>
          <cell r="D2970" t="str">
            <v>UN</v>
          </cell>
          <cell r="E2970">
            <v>55.7</v>
          </cell>
          <cell r="F2970">
            <v>72.41</v>
          </cell>
        </row>
        <row r="2971">
          <cell r="B2971" t="str">
            <v>C0816</v>
          </cell>
          <cell r="C2971" t="str">
            <v>COLOCAÇÃO TUBO CONCRETO PB D= 600 EM PV C/REJUNT./TRANSPORTE</v>
          </cell>
          <cell r="D2971" t="str">
            <v>UN</v>
          </cell>
          <cell r="E2971">
            <v>76.42</v>
          </cell>
          <cell r="F2971">
            <v>99.35</v>
          </cell>
        </row>
        <row r="2972">
          <cell r="B2972" t="str">
            <v>C0817</v>
          </cell>
          <cell r="C2972" t="str">
            <v>COLOCAÇÃO TUBO CONCRETO PB D=1000 EM PV C/REJUNT./TRANSPORTE</v>
          </cell>
          <cell r="D2972" t="str">
            <v>UN</v>
          </cell>
          <cell r="E2972">
            <v>150.78</v>
          </cell>
          <cell r="F2972">
            <v>196.01</v>
          </cell>
        </row>
        <row r="2973">
          <cell r="B2973" t="str">
            <v>C2721</v>
          </cell>
          <cell r="C2973" t="str">
            <v>DESOBSTRUÇÃO E LIMPEZA DE REDE ENTRE PV's DN ATE 200 C/VARETA</v>
          </cell>
          <cell r="D2973" t="str">
            <v>UN</v>
          </cell>
          <cell r="E2973">
            <v>31.45</v>
          </cell>
          <cell r="F2973">
            <v>40.89</v>
          </cell>
        </row>
        <row r="2974">
          <cell r="B2974" t="str">
            <v>C2720</v>
          </cell>
          <cell r="C2974" t="str">
            <v>DESOBSTRUÇÃO E LIMPEZA DE REDE ENTRE PV's DN 200,01 a 400 C/VARETA</v>
          </cell>
          <cell r="D2974" t="str">
            <v>UN</v>
          </cell>
          <cell r="E2974">
            <v>63.14</v>
          </cell>
          <cell r="F2974">
            <v>82.08</v>
          </cell>
        </row>
        <row r="2975">
          <cell r="B2975" t="str">
            <v>C2988</v>
          </cell>
          <cell r="C2975" t="str">
            <v>DESOBSTRUÇÃO E LIMPEZA DE REDE ESGOTO ENTRE PV's (INCLUSIVE)</v>
          </cell>
          <cell r="D2975" t="str">
            <v>M</v>
          </cell>
          <cell r="E2975">
            <v>1.07</v>
          </cell>
          <cell r="F2975">
            <v>1.39</v>
          </cell>
        </row>
        <row r="2976">
          <cell r="B2976" t="str">
            <v>C2722</v>
          </cell>
          <cell r="C2976" t="str">
            <v>DESOBSTRUÇÃO EM LIGAÇÃO DE ESGOTO DN 100 C/LIMPEZA DA CAIXA</v>
          </cell>
          <cell r="D2976" t="str">
            <v>UN</v>
          </cell>
          <cell r="E2976">
            <v>15.84</v>
          </cell>
          <cell r="F2976">
            <v>20.59</v>
          </cell>
        </row>
        <row r="2977">
          <cell r="B2977" t="str">
            <v>C2723</v>
          </cell>
          <cell r="C2977" t="str">
            <v>DESOBSTRUÇÃO EM LIGAÇÃO DE ESGOTO DN&gt;100 C/LIMPEZA DA CAIXA</v>
          </cell>
          <cell r="D2977" t="str">
            <v>UN</v>
          </cell>
          <cell r="E2977">
            <v>15.84</v>
          </cell>
          <cell r="F2977">
            <v>20.59</v>
          </cell>
        </row>
        <row r="2978">
          <cell r="B2978" t="str">
            <v>C2725</v>
          </cell>
          <cell r="C2978" t="str">
            <v>DESOBSTRUÇÃO EM REDE ENTRE PV's DN ATE 200mm, C/EQUIP.A JATO</v>
          </cell>
          <cell r="D2978" t="str">
            <v>UN</v>
          </cell>
          <cell r="E2978">
            <v>10.08</v>
          </cell>
          <cell r="F2978">
            <v>13.1</v>
          </cell>
        </row>
        <row r="2979">
          <cell r="B2979" t="str">
            <v>C2724</v>
          </cell>
          <cell r="C2979" t="str">
            <v>DESOBSTRUÇÃO EM REDE ENTRE PV's DN 200,01 a 400mm, C/EQUIP. A JATO</v>
          </cell>
          <cell r="D2979" t="str">
            <v>UN</v>
          </cell>
          <cell r="E2979">
            <v>10.08</v>
          </cell>
          <cell r="F2979">
            <v>13.1</v>
          </cell>
        </row>
        <row r="2980">
          <cell r="B2980" t="str">
            <v>C2817</v>
          </cell>
          <cell r="C2980" t="str">
            <v>EXECUÇÃO DE CALHA EM CONCRETO NO POÇO DE VISITA</v>
          </cell>
          <cell r="D2980" t="str">
            <v>UN</v>
          </cell>
          <cell r="E2980">
            <v>43.84</v>
          </cell>
          <cell r="F2980">
            <v>56.99</v>
          </cell>
        </row>
        <row r="2981">
          <cell r="B2981" t="str">
            <v>C4212</v>
          </cell>
          <cell r="C2981" t="str">
            <v>LIMPEZA DE CAIXAS DE INSPEÇÃO</v>
          </cell>
          <cell r="D2981" t="str">
            <v>UN</v>
          </cell>
          <cell r="E2981">
            <v>15.52</v>
          </cell>
          <cell r="F2981">
            <v>20.18</v>
          </cell>
        </row>
        <row r="2982">
          <cell r="B2982" t="str">
            <v>C2866</v>
          </cell>
          <cell r="C2982" t="str">
            <v>LIMPEZA DE PV PROF. ATÉ 2.00m C/EQUIPAMENTO A VÁCUO</v>
          </cell>
          <cell r="D2982" t="str">
            <v>UN</v>
          </cell>
          <cell r="E2982">
            <v>12.93</v>
          </cell>
          <cell r="F2982">
            <v>16.809999999999999</v>
          </cell>
        </row>
        <row r="2983">
          <cell r="B2983" t="str">
            <v>C2871</v>
          </cell>
          <cell r="C2983" t="str">
            <v>LIMPEZA DE PV PROF. 2,01 a 3,00m C/EQUIPAMENTO A VACUO</v>
          </cell>
          <cell r="D2983" t="str">
            <v>UN</v>
          </cell>
          <cell r="E2983">
            <v>16.739999999999998</v>
          </cell>
          <cell r="F2983">
            <v>21.76</v>
          </cell>
        </row>
        <row r="2984">
          <cell r="B2984" t="str">
            <v>C2867</v>
          </cell>
          <cell r="C2984" t="str">
            <v>LIMPEZA DE PV PROF. MAIOR QUE 3.00m C/EQUIPAMENTO A VÁCUO</v>
          </cell>
          <cell r="D2984" t="str">
            <v>UN</v>
          </cell>
          <cell r="E2984">
            <v>27.88</v>
          </cell>
          <cell r="F2984">
            <v>36.24</v>
          </cell>
        </row>
        <row r="2985">
          <cell r="B2985" t="str">
            <v>C2868</v>
          </cell>
          <cell r="C2985" t="str">
            <v>LIMPEZA DE PV's PROF. ATE 2,00m, MANUAL</v>
          </cell>
          <cell r="D2985" t="str">
            <v>UN</v>
          </cell>
          <cell r="E2985">
            <v>37.69</v>
          </cell>
          <cell r="F2985">
            <v>49</v>
          </cell>
        </row>
        <row r="2986">
          <cell r="B2986" t="str">
            <v>C2869</v>
          </cell>
          <cell r="C2986" t="str">
            <v>LIMPEZA DE PV's PROF. ENTRE 2.00 A 3.00m, MANUAL</v>
          </cell>
          <cell r="D2986" t="str">
            <v>UN</v>
          </cell>
          <cell r="E2986">
            <v>56.61</v>
          </cell>
          <cell r="F2986">
            <v>73.59</v>
          </cell>
        </row>
        <row r="2987">
          <cell r="B2987" t="str">
            <v>C2870</v>
          </cell>
          <cell r="C2987" t="str">
            <v>LIMPEZA DE PV's PROF. MAIOR QUE 3.00m, MANUAL</v>
          </cell>
          <cell r="D2987" t="str">
            <v>UN</v>
          </cell>
          <cell r="E2987">
            <v>75.53</v>
          </cell>
          <cell r="F2987">
            <v>98.19</v>
          </cell>
        </row>
        <row r="2988">
          <cell r="B2988" t="str">
            <v>C2888</v>
          </cell>
          <cell r="C2988" t="str">
            <v>NIVELAMENTO DE TAMPÃO DO TIL/TERMINAL DE LIMPEZA</v>
          </cell>
          <cell r="D2988" t="str">
            <v>UN</v>
          </cell>
          <cell r="E2988">
            <v>44.42</v>
          </cell>
          <cell r="F2988">
            <v>57.75</v>
          </cell>
        </row>
        <row r="2989">
          <cell r="B2989" t="str">
            <v>C2889</v>
          </cell>
          <cell r="C2989" t="str">
            <v>NIVELAMENTO DE TAMPÃO EM POÇO DE VISITA</v>
          </cell>
          <cell r="D2989" t="str">
            <v>UN</v>
          </cell>
          <cell r="E2989">
            <v>87.89</v>
          </cell>
          <cell r="F2989">
            <v>114.26</v>
          </cell>
        </row>
        <row r="2990">
          <cell r="B2990" t="str">
            <v>C2934</v>
          </cell>
          <cell r="C2990" t="str">
            <v>RECUPERAÇÃO DE CAIXA DE INSPEÇÃO</v>
          </cell>
          <cell r="D2990" t="str">
            <v>UN</v>
          </cell>
          <cell r="E2990">
            <v>34.380000000000003</v>
          </cell>
          <cell r="F2990">
            <v>44.69</v>
          </cell>
        </row>
        <row r="2991">
          <cell r="B2991" t="str">
            <v>C2943</v>
          </cell>
          <cell r="C2991" t="str">
            <v>RETIRADA DE POÇO DE VISITA</v>
          </cell>
          <cell r="D2991" t="str">
            <v>UN</v>
          </cell>
          <cell r="E2991">
            <v>49.83</v>
          </cell>
          <cell r="F2991">
            <v>64.78</v>
          </cell>
        </row>
        <row r="2992">
          <cell r="B2992" t="str">
            <v>C2951</v>
          </cell>
          <cell r="C2992" t="str">
            <v>SONDAGEM E INSPEÇÃO EM POÇO DE VISITA</v>
          </cell>
          <cell r="D2992" t="str">
            <v>UN</v>
          </cell>
          <cell r="E2992">
            <v>7.61</v>
          </cell>
          <cell r="F2992">
            <v>9.89</v>
          </cell>
        </row>
        <row r="2993">
          <cell r="B2993" t="str">
            <v>C2977</v>
          </cell>
          <cell r="C2993" t="str">
            <v>TAMPONAMENTO PROVISÓRIO DE POÇO DE VISITA</v>
          </cell>
          <cell r="D2993" t="str">
            <v>UN</v>
          </cell>
          <cell r="E2993">
            <v>25.11</v>
          </cell>
          <cell r="F2993">
            <v>32.64</v>
          </cell>
        </row>
        <row r="2994">
          <cell r="C2994" t="str">
            <v xml:space="preserve">RECUPERAÇÃO DE TUBULAÇÃO </v>
          </cell>
          <cell r="F2994">
            <v>0</v>
          </cell>
        </row>
        <row r="2995">
          <cell r="B2995" t="str">
            <v>C2935</v>
          </cell>
          <cell r="C2995" t="str">
            <v>RECUPERAÇÃO TUBULAÇÃO FoFo DN 250mm (CORTE E DESBASTE PONTA)</v>
          </cell>
          <cell r="D2995" t="str">
            <v>UN</v>
          </cell>
          <cell r="E2995">
            <v>29.93</v>
          </cell>
          <cell r="F2995">
            <v>38.909999999999997</v>
          </cell>
        </row>
        <row r="2996">
          <cell r="C2996" t="str">
            <v>SERVIÇO COMERCIAL</v>
          </cell>
          <cell r="F2996">
            <v>0</v>
          </cell>
        </row>
        <row r="2997">
          <cell r="B2997" t="str">
            <v>C4199</v>
          </cell>
          <cell r="C2997" t="str">
            <v>COLOCAÇÃO DE APARELHO ELIMINADOR DE AR</v>
          </cell>
          <cell r="D2997" t="str">
            <v>UN</v>
          </cell>
          <cell r="E2997">
            <v>81.25</v>
          </cell>
          <cell r="F2997">
            <v>105.63</v>
          </cell>
        </row>
        <row r="2998">
          <cell r="B2998" t="str">
            <v>C4200</v>
          </cell>
          <cell r="C2998" t="str">
            <v>COLOCAÇÃO DE VENTOSA EM REDE EM OPERAÇÃO DN 150 A 200</v>
          </cell>
          <cell r="D2998" t="str">
            <v>UN</v>
          </cell>
          <cell r="E2998">
            <v>124.64</v>
          </cell>
          <cell r="F2998">
            <v>162.03</v>
          </cell>
        </row>
        <row r="2999">
          <cell r="B2999" t="str">
            <v>C2766</v>
          </cell>
          <cell r="C2999" t="str">
            <v>ENSAIO DE HIDRÔMETRO</v>
          </cell>
          <cell r="D2999" t="str">
            <v>ban</v>
          </cell>
          <cell r="E2999">
            <v>37.06</v>
          </cell>
          <cell r="F2999">
            <v>48.18</v>
          </cell>
        </row>
        <row r="3000">
          <cell r="B3000" t="str">
            <v>C4207</v>
          </cell>
          <cell r="C3000" t="str">
            <v>INSTALAÇÃO DE MACROMEDIDOR TIPO WALTMANN PARA DIÂMETROS ATÉ 300mm</v>
          </cell>
          <cell r="D3000" t="str">
            <v>UN</v>
          </cell>
          <cell r="E3000">
            <v>335.9</v>
          </cell>
          <cell r="F3000">
            <v>436.67</v>
          </cell>
        </row>
        <row r="3001">
          <cell r="B3001" t="str">
            <v>C4206</v>
          </cell>
          <cell r="C3001" t="str">
            <v>INSTALAÇÃO DE MACROMEDIDOR TIPO WALTMANN PARA DIÂMETROS ENTRE 350mm E 600mm</v>
          </cell>
          <cell r="D3001" t="str">
            <v>UN</v>
          </cell>
          <cell r="E3001">
            <v>464.83</v>
          </cell>
          <cell r="F3001">
            <v>604.28</v>
          </cell>
        </row>
        <row r="3002">
          <cell r="B3002" t="str">
            <v>C2859</v>
          </cell>
          <cell r="C3002" t="str">
            <v>LANÇAMENTO DE ESGOTO NO INTERCEPTOR</v>
          </cell>
          <cell r="D3002" t="str">
            <v>UN</v>
          </cell>
          <cell r="E3002">
            <v>13.81</v>
          </cell>
          <cell r="F3002">
            <v>17.95</v>
          </cell>
        </row>
        <row r="3003">
          <cell r="B3003" t="str">
            <v>C2880</v>
          </cell>
          <cell r="C3003" t="str">
            <v>MEDIÇÃO DE PRESSÃO E VAZÃO</v>
          </cell>
          <cell r="D3003" t="str">
            <v>UN</v>
          </cell>
          <cell r="E3003">
            <v>550.98</v>
          </cell>
          <cell r="F3003">
            <v>716.27</v>
          </cell>
        </row>
        <row r="3004">
          <cell r="B3004" t="str">
            <v>C4213</v>
          </cell>
          <cell r="C3004" t="str">
            <v>MONTAGEM DE TUBOS, CONEXÕES E PEÇAS ESPECIAIS, SUBST. REGISTRO P/ TOMADA D'ÁGUA</v>
          </cell>
          <cell r="D3004" t="str">
            <v>UN</v>
          </cell>
          <cell r="E3004">
            <v>144.56</v>
          </cell>
          <cell r="F3004">
            <v>187.93</v>
          </cell>
        </row>
        <row r="3005">
          <cell r="B3005" t="str">
            <v>C2961</v>
          </cell>
          <cell r="C3005" t="str">
            <v>SUBSTITUIÇÃO DE REGISTRO COM VOLANTE 3/4" (C/ MATERIAL)</v>
          </cell>
          <cell r="D3005" t="str">
            <v>UN</v>
          </cell>
          <cell r="E3005">
            <v>30.68</v>
          </cell>
          <cell r="F3005">
            <v>39.880000000000003</v>
          </cell>
        </row>
        <row r="3006">
          <cell r="B3006" t="str">
            <v>C2959</v>
          </cell>
          <cell r="C3006" t="str">
            <v>SUBSTITUIÇÃO DE REGISTRO COM VOLANTE 1" (C/ MATERIAL)</v>
          </cell>
          <cell r="D3006" t="str">
            <v>UN</v>
          </cell>
          <cell r="E3006">
            <v>38.799999999999997</v>
          </cell>
          <cell r="F3006">
            <v>50.44</v>
          </cell>
        </row>
        <row r="3007">
          <cell r="B3007" t="str">
            <v>C2960</v>
          </cell>
          <cell r="C3007" t="str">
            <v>SUBSTITUIÇÃO DE REGISTRO COM VOLANTE 2" (C/ MATERIAL)</v>
          </cell>
          <cell r="D3007" t="str">
            <v>UN</v>
          </cell>
          <cell r="E3007">
            <v>80.489999999999995</v>
          </cell>
          <cell r="F3007">
            <v>104.64</v>
          </cell>
        </row>
        <row r="3008">
          <cell r="B3008" t="str">
            <v>C2962</v>
          </cell>
          <cell r="C3008" t="str">
            <v>SUBSTITUIÇÃO DE REGISTRO DE PVC C/BORBOLETA 3/4"(C/MATERIAL)</v>
          </cell>
          <cell r="D3008" t="str">
            <v>UN</v>
          </cell>
          <cell r="E3008">
            <v>15.88</v>
          </cell>
          <cell r="F3008">
            <v>20.64</v>
          </cell>
        </row>
        <row r="3009">
          <cell r="C3009" t="str">
            <v>INST. ELÉTRICAS, TELEFONIA, LÓGICA, SOM E SISTEMAS DE CONTROLE</v>
          </cell>
          <cell r="F3009">
            <v>0</v>
          </cell>
        </row>
        <row r="3010">
          <cell r="C3010" t="str">
            <v>ELETRODUTOS DE PVC E CONEXÕES</v>
          </cell>
          <cell r="F3010">
            <v>0</v>
          </cell>
        </row>
        <row r="3011">
          <cell r="B3011" t="str">
            <v>C1019</v>
          </cell>
          <cell r="C3011" t="str">
            <v>CURVA P/ELETRODUTO PVC ROSC. D= 20mm (1/2")</v>
          </cell>
          <cell r="D3011" t="str">
            <v>UN</v>
          </cell>
          <cell r="E3011">
            <v>1.82</v>
          </cell>
          <cell r="F3011">
            <v>2.37</v>
          </cell>
        </row>
        <row r="3012">
          <cell r="B3012" t="str">
            <v>C1020</v>
          </cell>
          <cell r="C3012" t="str">
            <v>CURVA P/ELETRODUTO PVC ROSC. D= 25mm (3/4")</v>
          </cell>
          <cell r="D3012" t="str">
            <v>UN</v>
          </cell>
          <cell r="E3012">
            <v>2.3199999999999998</v>
          </cell>
          <cell r="F3012">
            <v>3.02</v>
          </cell>
        </row>
        <row r="3013">
          <cell r="B3013" t="str">
            <v>C1021</v>
          </cell>
          <cell r="C3013" t="str">
            <v>CURVA P/ELETRODUTO PVC ROSC. D= 32mm (1")</v>
          </cell>
          <cell r="D3013" t="str">
            <v>UN</v>
          </cell>
          <cell r="E3013">
            <v>3.24</v>
          </cell>
          <cell r="F3013">
            <v>4.21</v>
          </cell>
        </row>
        <row r="3014">
          <cell r="B3014" t="str">
            <v>C1022</v>
          </cell>
          <cell r="C3014" t="str">
            <v>CURVA P/ELETRODUTO PVC ROSC. D= 40mm (1 1/4")</v>
          </cell>
          <cell r="D3014" t="str">
            <v>UN</v>
          </cell>
          <cell r="E3014">
            <v>4.84</v>
          </cell>
          <cell r="F3014">
            <v>6.29</v>
          </cell>
        </row>
        <row r="3015">
          <cell r="B3015" t="str">
            <v>C1023</v>
          </cell>
          <cell r="C3015" t="str">
            <v>CURVA P/ELETRODUTO PVC ROSC. D= 50mm (1 1/2")</v>
          </cell>
          <cell r="D3015" t="str">
            <v>UN</v>
          </cell>
          <cell r="E3015">
            <v>5.81</v>
          </cell>
          <cell r="F3015">
            <v>7.55</v>
          </cell>
        </row>
        <row r="3016">
          <cell r="B3016" t="str">
            <v>C1024</v>
          </cell>
          <cell r="C3016" t="str">
            <v>CURVA P/ELETRODUTO PVC ROSC. D= 60mm (2")</v>
          </cell>
          <cell r="D3016" t="str">
            <v>UN</v>
          </cell>
          <cell r="E3016">
            <v>9.14</v>
          </cell>
          <cell r="F3016">
            <v>11.88</v>
          </cell>
        </row>
        <row r="3017">
          <cell r="B3017" t="str">
            <v>C1025</v>
          </cell>
          <cell r="C3017" t="str">
            <v>CURVA P/ELETRODUTO PVC ROSC. D= 75mm (2 1/2")</v>
          </cell>
          <cell r="D3017" t="str">
            <v>UN</v>
          </cell>
          <cell r="E3017">
            <v>20.49</v>
          </cell>
          <cell r="F3017">
            <v>26.64</v>
          </cell>
        </row>
        <row r="3018">
          <cell r="B3018" t="str">
            <v>C1026</v>
          </cell>
          <cell r="C3018" t="str">
            <v>CURVA P/ELETRODUTO PVC ROSC. D= 85mm (3")</v>
          </cell>
          <cell r="D3018" t="str">
            <v>UN</v>
          </cell>
          <cell r="E3018">
            <v>25.91</v>
          </cell>
          <cell r="F3018">
            <v>33.68</v>
          </cell>
        </row>
        <row r="3019">
          <cell r="B3019" t="str">
            <v>C1027</v>
          </cell>
          <cell r="C3019" t="str">
            <v>CURVA P/ELETRODUTO PVC ROSC. D=110mm (4")</v>
          </cell>
          <cell r="D3019" t="str">
            <v>UN</v>
          </cell>
          <cell r="E3019">
            <v>37.33</v>
          </cell>
          <cell r="F3019">
            <v>48.53</v>
          </cell>
        </row>
        <row r="3020">
          <cell r="B3020" t="str">
            <v>C1028</v>
          </cell>
          <cell r="C3020" t="str">
            <v>CURVA VERTICAL 90 GRAUS PARA INTERLIGAÇÃO</v>
          </cell>
          <cell r="D3020" t="str">
            <v>UN</v>
          </cell>
          <cell r="E3020">
            <v>30.39</v>
          </cell>
          <cell r="F3020">
            <v>39.51</v>
          </cell>
        </row>
        <row r="3021">
          <cell r="B3021" t="str">
            <v>C1204</v>
          </cell>
          <cell r="C3021" t="str">
            <v>ELETRODUTO CONDULETE DE PVC DE 1/2"</v>
          </cell>
          <cell r="D3021" t="str">
            <v>M</v>
          </cell>
          <cell r="E3021">
            <v>5.18</v>
          </cell>
          <cell r="F3021">
            <v>6.73</v>
          </cell>
        </row>
        <row r="3022">
          <cell r="B3022" t="str">
            <v>C1205</v>
          </cell>
          <cell r="C3022" t="str">
            <v>ELETRODUTO CONDULETE DE PVC DE 3/4"</v>
          </cell>
          <cell r="D3022" t="str">
            <v>M</v>
          </cell>
          <cell r="E3022">
            <v>7.78</v>
          </cell>
          <cell r="F3022">
            <v>10.11</v>
          </cell>
        </row>
        <row r="3023">
          <cell r="B3023" t="str">
            <v>C1203</v>
          </cell>
          <cell r="C3023" t="str">
            <v>ELETRODUTO CONDULETE DE PVC DE 1"</v>
          </cell>
          <cell r="D3023" t="str">
            <v>M</v>
          </cell>
          <cell r="E3023">
            <v>10.97</v>
          </cell>
          <cell r="F3023">
            <v>14.26</v>
          </cell>
        </row>
        <row r="3024">
          <cell r="B3024" t="str">
            <v>C1185</v>
          </cell>
          <cell r="C3024" t="str">
            <v>ELETRODUTO PVC ROSC. D= 20mm (1/2")</v>
          </cell>
          <cell r="D3024" t="str">
            <v>M</v>
          </cell>
          <cell r="E3024">
            <v>3.49</v>
          </cell>
          <cell r="F3024">
            <v>4.54</v>
          </cell>
        </row>
        <row r="3025">
          <cell r="B3025" t="str">
            <v>C1186</v>
          </cell>
          <cell r="C3025" t="str">
            <v>ELETRODUTO PVC ROSC. D= 25mm (3/4")</v>
          </cell>
          <cell r="D3025" t="str">
            <v>M</v>
          </cell>
          <cell r="E3025">
            <v>4.2</v>
          </cell>
          <cell r="F3025">
            <v>5.46</v>
          </cell>
        </row>
        <row r="3026">
          <cell r="B3026" t="str">
            <v>C1187</v>
          </cell>
          <cell r="C3026" t="str">
            <v>ELETRODUTO PVC ROSC. D= 32mm (1")</v>
          </cell>
          <cell r="D3026" t="str">
            <v>M</v>
          </cell>
          <cell r="E3026">
            <v>5.71</v>
          </cell>
          <cell r="F3026">
            <v>7.42</v>
          </cell>
        </row>
        <row r="3027">
          <cell r="B3027" t="str">
            <v>C1188</v>
          </cell>
          <cell r="C3027" t="str">
            <v>ELETRODUTO PVC ROSC. D= 40mm (1 1/4")</v>
          </cell>
          <cell r="D3027" t="str">
            <v>M</v>
          </cell>
          <cell r="E3027">
            <v>7.86</v>
          </cell>
          <cell r="F3027">
            <v>10.220000000000001</v>
          </cell>
        </row>
        <row r="3028">
          <cell r="B3028" t="str">
            <v>C1189</v>
          </cell>
          <cell r="C3028" t="str">
            <v>ELETRODUTO PVC ROSC. D= 50mm (1 1/2")</v>
          </cell>
          <cell r="D3028" t="str">
            <v>M</v>
          </cell>
          <cell r="E3028">
            <v>9.92</v>
          </cell>
          <cell r="F3028">
            <v>12.9</v>
          </cell>
        </row>
        <row r="3029">
          <cell r="B3029" t="str">
            <v>C1190</v>
          </cell>
          <cell r="C3029" t="str">
            <v>ELETRODUTO PVC ROSC. D= 60mm (2")</v>
          </cell>
          <cell r="D3029" t="str">
            <v>M</v>
          </cell>
          <cell r="E3029">
            <v>12.7</v>
          </cell>
          <cell r="F3029">
            <v>16.510000000000002</v>
          </cell>
        </row>
        <row r="3030">
          <cell r="B3030" t="str">
            <v>C1191</v>
          </cell>
          <cell r="C3030" t="str">
            <v>ELETRODUTO PVC ROSC. D= 75mm (2 1/2")</v>
          </cell>
          <cell r="D3030" t="str">
            <v>M</v>
          </cell>
          <cell r="E3030">
            <v>21.44</v>
          </cell>
          <cell r="F3030">
            <v>27.87</v>
          </cell>
        </row>
        <row r="3031">
          <cell r="B3031" t="str">
            <v>C1192</v>
          </cell>
          <cell r="C3031" t="str">
            <v>ELETRODUTO PVC ROSC. D= 85mm (3")</v>
          </cell>
          <cell r="D3031" t="str">
            <v>M</v>
          </cell>
          <cell r="E3031">
            <v>26.61</v>
          </cell>
          <cell r="F3031">
            <v>34.590000000000003</v>
          </cell>
        </row>
        <row r="3032">
          <cell r="B3032" t="str">
            <v>C1193</v>
          </cell>
          <cell r="C3032" t="str">
            <v>ELETRODUTO PVC ROSC. D=110mm (4")</v>
          </cell>
          <cell r="D3032" t="str">
            <v>M</v>
          </cell>
          <cell r="E3032">
            <v>38.21</v>
          </cell>
          <cell r="F3032">
            <v>49.67</v>
          </cell>
        </row>
        <row r="3033">
          <cell r="B3033" t="str">
            <v>C1195</v>
          </cell>
          <cell r="C3033" t="str">
            <v>ELETRODUTO PVC ROSC.INCL.CONEXÕES D= 20mm (1/2")</v>
          </cell>
          <cell r="D3033" t="str">
            <v>M</v>
          </cell>
          <cell r="E3033">
            <v>5.3</v>
          </cell>
          <cell r="F3033">
            <v>6.89</v>
          </cell>
        </row>
        <row r="3034">
          <cell r="B3034" t="str">
            <v>C1196</v>
          </cell>
          <cell r="C3034" t="str">
            <v>ELETRODUTO PVC ROSC.INCL.CONEXÕES D= 25mm (3/4")</v>
          </cell>
          <cell r="D3034" t="str">
            <v>M</v>
          </cell>
          <cell r="E3034">
            <v>6.08</v>
          </cell>
          <cell r="F3034">
            <v>7.9</v>
          </cell>
        </row>
        <row r="3035">
          <cell r="B3035" t="str">
            <v>C1197</v>
          </cell>
          <cell r="C3035" t="str">
            <v>ELETRODUTO PVC ROSC.INCL.CONEXÕES D= 32mm (1")</v>
          </cell>
          <cell r="D3035" t="str">
            <v>M</v>
          </cell>
          <cell r="E3035">
            <v>9.24</v>
          </cell>
          <cell r="F3035">
            <v>12.01</v>
          </cell>
        </row>
        <row r="3036">
          <cell r="B3036" t="str">
            <v>C1198</v>
          </cell>
          <cell r="C3036" t="str">
            <v>ELETRODUTO PVC ROSC.INCL.CONEXÕES D= 40mm (1 1/4")</v>
          </cell>
          <cell r="D3036" t="str">
            <v>M</v>
          </cell>
          <cell r="E3036">
            <v>10.83</v>
          </cell>
          <cell r="F3036">
            <v>14.08</v>
          </cell>
        </row>
        <row r="3037">
          <cell r="B3037" t="str">
            <v>C1199</v>
          </cell>
          <cell r="C3037" t="str">
            <v>ELETRODUTO PVC ROSC.INCL.CONEXÕES D= 50mm (1 1/2")</v>
          </cell>
          <cell r="D3037" t="str">
            <v>M</v>
          </cell>
          <cell r="E3037">
            <v>13.4</v>
          </cell>
          <cell r="F3037">
            <v>17.420000000000002</v>
          </cell>
        </row>
        <row r="3038">
          <cell r="B3038" t="str">
            <v>C1194</v>
          </cell>
          <cell r="C3038" t="str">
            <v>ELETRODUTO PVC ROSC.INCL.CONEXOES D= 60mm (2")</v>
          </cell>
          <cell r="D3038" t="str">
            <v>M</v>
          </cell>
          <cell r="E3038">
            <v>15.9</v>
          </cell>
          <cell r="F3038">
            <v>20.67</v>
          </cell>
        </row>
        <row r="3039">
          <cell r="B3039" t="str">
            <v>C1200</v>
          </cell>
          <cell r="C3039" t="str">
            <v>ELETRODUTO PVC ROSC.INCL.CONEXÕES D= 75mm (2 1/2")</v>
          </cell>
          <cell r="D3039" t="str">
            <v>M</v>
          </cell>
          <cell r="E3039">
            <v>25.69</v>
          </cell>
          <cell r="F3039">
            <v>33.4</v>
          </cell>
        </row>
        <row r="3040">
          <cell r="B3040" t="str">
            <v>C1202</v>
          </cell>
          <cell r="C3040" t="str">
            <v>ELETRODUTO PVC ROSC.INCL.CONEXÕES D=85MM (3")</v>
          </cell>
          <cell r="D3040" t="str">
            <v>M</v>
          </cell>
          <cell r="E3040">
            <v>30.82</v>
          </cell>
          <cell r="F3040">
            <v>40.07</v>
          </cell>
        </row>
        <row r="3041">
          <cell r="B3041" t="str">
            <v>C1201</v>
          </cell>
          <cell r="C3041" t="str">
            <v>ELETRODUTO PVC ROSC.INCL.CONEXÕES D=110mm (4")</v>
          </cell>
          <cell r="D3041" t="str">
            <v>M</v>
          </cell>
          <cell r="E3041">
            <v>43.33</v>
          </cell>
          <cell r="F3041">
            <v>56.33</v>
          </cell>
        </row>
        <row r="3042">
          <cell r="B3042" t="str">
            <v>C1184</v>
          </cell>
          <cell r="C3042" t="str">
            <v>ELETRODUTO FLEXÍVEL, TIPO GARGANTA</v>
          </cell>
          <cell r="D3042" t="str">
            <v>M</v>
          </cell>
          <cell r="E3042">
            <v>6.04</v>
          </cell>
          <cell r="F3042">
            <v>7.85</v>
          </cell>
        </row>
        <row r="3043">
          <cell r="B3043" t="str">
            <v>C1708</v>
          </cell>
          <cell r="C3043" t="str">
            <v>LUVA P/ELETRODUTO PVC ROSC. D= 20mm (1/2")</v>
          </cell>
          <cell r="D3043" t="str">
            <v>UN</v>
          </cell>
          <cell r="E3043">
            <v>0.66</v>
          </cell>
          <cell r="F3043">
            <v>0.86</v>
          </cell>
        </row>
        <row r="3044">
          <cell r="B3044" t="str">
            <v>C1709</v>
          </cell>
          <cell r="C3044" t="str">
            <v>LUVA P/ELETRODUTO PVC ROSC. D= 25mm (3/4")</v>
          </cell>
          <cell r="D3044" t="str">
            <v>UN</v>
          </cell>
          <cell r="E3044">
            <v>1.03</v>
          </cell>
          <cell r="F3044">
            <v>1.34</v>
          </cell>
        </row>
        <row r="3045">
          <cell r="B3045" t="str">
            <v>C1710</v>
          </cell>
          <cell r="C3045" t="str">
            <v>LUVA P/ELETRODUTO PVC ROSC. D= 32mm (1")</v>
          </cell>
          <cell r="D3045" t="str">
            <v>UN</v>
          </cell>
          <cell r="E3045">
            <v>1.52</v>
          </cell>
          <cell r="F3045">
            <v>1.98</v>
          </cell>
        </row>
        <row r="3046">
          <cell r="B3046" t="str">
            <v>C1711</v>
          </cell>
          <cell r="C3046" t="str">
            <v>LUVA P/ELETRODUTO PVC ROSC. D= 40mm (1 1/4")</v>
          </cell>
          <cell r="D3046" t="str">
            <v>UN</v>
          </cell>
          <cell r="E3046">
            <v>2.2799999999999998</v>
          </cell>
          <cell r="F3046">
            <v>2.96</v>
          </cell>
        </row>
        <row r="3047">
          <cell r="B3047" t="str">
            <v>C1712</v>
          </cell>
          <cell r="C3047" t="str">
            <v>LUVA P/ELETRODUTO PVC ROSC. D= 50mm (1 1/2")</v>
          </cell>
          <cell r="D3047" t="str">
            <v>UN</v>
          </cell>
          <cell r="E3047">
            <v>2.69</v>
          </cell>
          <cell r="F3047">
            <v>3.5</v>
          </cell>
        </row>
        <row r="3048">
          <cell r="B3048" t="str">
            <v>C1713</v>
          </cell>
          <cell r="C3048" t="str">
            <v>LUVA P/ELETRODUTO PVC ROSC. D= 60mm (2")</v>
          </cell>
          <cell r="D3048" t="str">
            <v>UN</v>
          </cell>
          <cell r="E3048">
            <v>3.79</v>
          </cell>
          <cell r="F3048">
            <v>4.93</v>
          </cell>
        </row>
        <row r="3049">
          <cell r="B3049" t="str">
            <v>C1714</v>
          </cell>
          <cell r="C3049" t="str">
            <v>LUVA P/ELETRODUTO PVC ROSC. D= 75mm (2 1/2")</v>
          </cell>
          <cell r="D3049" t="str">
            <v>UN</v>
          </cell>
          <cell r="E3049">
            <v>9.5500000000000007</v>
          </cell>
          <cell r="F3049">
            <v>12.42</v>
          </cell>
        </row>
        <row r="3050">
          <cell r="B3050" t="str">
            <v>C1715</v>
          </cell>
          <cell r="C3050" t="str">
            <v>LUVA P/ELETRODUTO PVC ROSC. D= 85mm (3")</v>
          </cell>
          <cell r="D3050" t="str">
            <v>UN</v>
          </cell>
          <cell r="E3050">
            <v>14.17</v>
          </cell>
          <cell r="F3050">
            <v>18.420000000000002</v>
          </cell>
        </row>
        <row r="3051">
          <cell r="B3051" t="str">
            <v>C1716</v>
          </cell>
          <cell r="C3051" t="str">
            <v>LUVA P/ELETRODUTO PVC ROSC. D=110mm (4")</v>
          </cell>
          <cell r="D3051" t="str">
            <v>UN</v>
          </cell>
          <cell r="E3051">
            <v>24.6</v>
          </cell>
          <cell r="F3051">
            <v>31.98</v>
          </cell>
        </row>
        <row r="3052">
          <cell r="B3052" t="str">
            <v>C3566</v>
          </cell>
          <cell r="C3052" t="str">
            <v>MUTIRÃO MISTO - CURVA P/ELETRODUTO PVC ROSC. D=25mm (3/4")</v>
          </cell>
          <cell r="D3052" t="str">
            <v>UN</v>
          </cell>
          <cell r="E3052">
            <v>1.77</v>
          </cell>
          <cell r="F3052">
            <v>2.2999999999999998</v>
          </cell>
        </row>
        <row r="3053">
          <cell r="B3053" t="str">
            <v>C3568</v>
          </cell>
          <cell r="C3053" t="str">
            <v>MUTIRÃO MISTO - ELETRODUTO TIPO CONDULETE DE PVC DE 1/2"</v>
          </cell>
          <cell r="D3053" t="str">
            <v>M</v>
          </cell>
          <cell r="E3053">
            <v>4.08</v>
          </cell>
          <cell r="F3053">
            <v>5.3</v>
          </cell>
        </row>
        <row r="3054">
          <cell r="B3054" t="str">
            <v>C3569</v>
          </cell>
          <cell r="C3054" t="str">
            <v>MUTIRÃO MISTO - ELETRODUTO DE PVC ROSC. D=25mm (3/4)"</v>
          </cell>
          <cell r="D3054" t="str">
            <v>M</v>
          </cell>
          <cell r="E3054">
            <v>3.27</v>
          </cell>
          <cell r="F3054">
            <v>4.25</v>
          </cell>
        </row>
        <row r="3055">
          <cell r="B3055" t="str">
            <v>C3574</v>
          </cell>
          <cell r="C3055" t="str">
            <v>MUTIRÃO MISTO - LUVA P/ELETRODUTO PVC ROSC. D=25mm(3/4")</v>
          </cell>
          <cell r="D3055" t="str">
            <v>UN</v>
          </cell>
          <cell r="E3055">
            <v>0.87</v>
          </cell>
          <cell r="F3055">
            <v>1.1299999999999999</v>
          </cell>
        </row>
        <row r="3056">
          <cell r="C3056" t="str">
            <v xml:space="preserve">ELETRODUTOS DE ALUMÍNIO </v>
          </cell>
          <cell r="F3056">
            <v>0</v>
          </cell>
        </row>
        <row r="3057">
          <cell r="B3057" t="str">
            <v>C1179</v>
          </cell>
          <cell r="C3057" t="str">
            <v>ELETRODUTO DE ALUMÍNIO, INCLUSIVE CONEXÕES DE 3/4"</v>
          </cell>
          <cell r="D3057" t="str">
            <v>M</v>
          </cell>
          <cell r="E3057">
            <v>10.77</v>
          </cell>
          <cell r="F3057">
            <v>14</v>
          </cell>
        </row>
        <row r="3058">
          <cell r="B3058" t="str">
            <v>C1181</v>
          </cell>
          <cell r="C3058" t="str">
            <v>ELETRODUTO DE ALUMÍNIO, INCLUSIVE CONEXÕES DE 1"</v>
          </cell>
          <cell r="D3058" t="str">
            <v>M</v>
          </cell>
          <cell r="E3058">
            <v>13.8</v>
          </cell>
          <cell r="F3058">
            <v>17.940000000000001</v>
          </cell>
        </row>
        <row r="3059">
          <cell r="B3059" t="str">
            <v>C1178</v>
          </cell>
          <cell r="C3059" t="str">
            <v>ELETRODUTO DE ALUMÍNIO, INCLUSIVE CONEXÕES DE 1 1/4"</v>
          </cell>
          <cell r="D3059" t="str">
            <v>M</v>
          </cell>
          <cell r="E3059">
            <v>20.16</v>
          </cell>
          <cell r="F3059">
            <v>26.21</v>
          </cell>
        </row>
        <row r="3060">
          <cell r="B3060" t="str">
            <v>C1180</v>
          </cell>
          <cell r="C3060" t="str">
            <v>ELETRODUTO DE ALUMÍNIO, INCLUSIVE CONEXÕES DE 1 1/2"</v>
          </cell>
          <cell r="D3060" t="str">
            <v>M</v>
          </cell>
          <cell r="E3060">
            <v>25.18</v>
          </cell>
          <cell r="F3060">
            <v>32.729999999999997</v>
          </cell>
        </row>
        <row r="3061">
          <cell r="B3061" t="str">
            <v>C1183</v>
          </cell>
          <cell r="C3061" t="str">
            <v>ELETRODUTO DE ALUMÍNIO, INCLUSIVE CONEXÕES DE 2"</v>
          </cell>
          <cell r="D3061" t="str">
            <v>M</v>
          </cell>
          <cell r="E3061">
            <v>34.58</v>
          </cell>
          <cell r="F3061">
            <v>44.95</v>
          </cell>
        </row>
        <row r="3062">
          <cell r="B3062" t="str">
            <v>C1182</v>
          </cell>
          <cell r="C3062" t="str">
            <v>ELETRODUTO DE ALUMÍNIO, INCLUSIVE CONEXÕES DE 2 1/2"</v>
          </cell>
          <cell r="D3062" t="str">
            <v>M</v>
          </cell>
          <cell r="E3062">
            <v>44.24</v>
          </cell>
          <cell r="F3062">
            <v>57.51</v>
          </cell>
        </row>
        <row r="3063">
          <cell r="B3063" t="str">
            <v>C4536</v>
          </cell>
          <cell r="C3063" t="str">
            <v>ELETRODUTO DE ALUMÍNIO, INCLUSIVE CONEXÕES DE 3"</v>
          </cell>
          <cell r="D3063" t="str">
            <v>M</v>
          </cell>
          <cell r="E3063">
            <v>60.32</v>
          </cell>
          <cell r="F3063">
            <v>78.42</v>
          </cell>
        </row>
        <row r="3064">
          <cell r="C3064" t="str">
            <v>DUTOS E ACESSÓRIOS</v>
          </cell>
          <cell r="F3064">
            <v>0</v>
          </cell>
        </row>
        <row r="3065">
          <cell r="B3065" t="str">
            <v>C1162</v>
          </cell>
          <cell r="C3065" t="str">
            <v>DUTO PERFURADO - PERFILADOS CHAPA DE AÇO (15X35)mm</v>
          </cell>
          <cell r="D3065" t="str">
            <v>M</v>
          </cell>
          <cell r="E3065">
            <v>14.91</v>
          </cell>
          <cell r="F3065">
            <v>19.38</v>
          </cell>
        </row>
        <row r="3066">
          <cell r="B3066" t="str">
            <v>C1153</v>
          </cell>
          <cell r="C3066" t="str">
            <v>DUTO PERFURADO - PERFILADOS CHAPA DE AÇO (19X38)mm</v>
          </cell>
          <cell r="D3066" t="str">
            <v>M</v>
          </cell>
          <cell r="E3066">
            <v>14.96</v>
          </cell>
          <cell r="F3066">
            <v>19.45</v>
          </cell>
        </row>
        <row r="3067">
          <cell r="B3067" t="str">
            <v>C1163</v>
          </cell>
          <cell r="C3067" t="str">
            <v>DUTO PERFURADO - PERFILADOS CHAPA DE AÇO (25X25)mm</v>
          </cell>
          <cell r="D3067" t="str">
            <v>M</v>
          </cell>
          <cell r="E3067">
            <v>15.96</v>
          </cell>
          <cell r="F3067">
            <v>20.75</v>
          </cell>
        </row>
        <row r="3068">
          <cell r="B3068" t="str">
            <v>C1164</v>
          </cell>
          <cell r="C3068" t="str">
            <v>DUTO PERFURADO - PERFILADOS CHAPA DE AÇO (35X35)mm</v>
          </cell>
          <cell r="D3068" t="str">
            <v>M</v>
          </cell>
          <cell r="E3068">
            <v>16.28</v>
          </cell>
          <cell r="F3068">
            <v>21.16</v>
          </cell>
        </row>
        <row r="3069">
          <cell r="B3069" t="str">
            <v>C1165</v>
          </cell>
          <cell r="C3069" t="str">
            <v>DUTO PERFURADO - PERFILADOS CHAPA DE AÇO (38X38)mm</v>
          </cell>
          <cell r="D3069" t="str">
            <v>M</v>
          </cell>
          <cell r="E3069">
            <v>18.329999999999998</v>
          </cell>
          <cell r="F3069">
            <v>23.83</v>
          </cell>
        </row>
        <row r="3070">
          <cell r="B3070" t="str">
            <v>C1156</v>
          </cell>
          <cell r="C3070" t="str">
            <v>DUTO PERFURADO - ELETROCALHA CHAPA DE AÇO (25X20)mm</v>
          </cell>
          <cell r="D3070" t="str">
            <v>M</v>
          </cell>
          <cell r="E3070">
            <v>17.82</v>
          </cell>
          <cell r="F3070">
            <v>23.17</v>
          </cell>
        </row>
        <row r="3071">
          <cell r="B3071" t="str">
            <v>C1157</v>
          </cell>
          <cell r="C3071" t="str">
            <v>DUTO PERFURADO - ELETROCALHA CHAPA DE AÇO (25X75)mm</v>
          </cell>
          <cell r="D3071" t="str">
            <v>M</v>
          </cell>
          <cell r="E3071">
            <v>18.75</v>
          </cell>
          <cell r="F3071">
            <v>24.38</v>
          </cell>
        </row>
        <row r="3072">
          <cell r="B3072" t="str">
            <v>C1158</v>
          </cell>
          <cell r="C3072" t="str">
            <v>DUTO PERFURADO - ELETROCALHA CHAPA DE AÇO (50X50)mm</v>
          </cell>
          <cell r="D3072" t="str">
            <v>M</v>
          </cell>
          <cell r="E3072">
            <v>21.94</v>
          </cell>
          <cell r="F3072">
            <v>28.52</v>
          </cell>
        </row>
        <row r="3073">
          <cell r="B3073" t="str">
            <v>C1161</v>
          </cell>
          <cell r="C3073" t="str">
            <v>DUTO PERFURADO - ELETROCALHA DE CHAPA DE AÇO (50X75)mm</v>
          </cell>
          <cell r="D3073" t="str">
            <v>M</v>
          </cell>
          <cell r="E3073">
            <v>23.43</v>
          </cell>
          <cell r="F3073">
            <v>30.46</v>
          </cell>
        </row>
        <row r="3074">
          <cell r="B3074" t="str">
            <v>C1160</v>
          </cell>
          <cell r="C3074" t="str">
            <v>DUTO PERFURADO - ELETROCALHA DE CHAPA DE AÇO (50X100)mm</v>
          </cell>
          <cell r="D3074" t="str">
            <v>M</v>
          </cell>
          <cell r="E3074">
            <v>29.25</v>
          </cell>
          <cell r="F3074">
            <v>38.03</v>
          </cell>
        </row>
        <row r="3075">
          <cell r="B3075" t="str">
            <v>C1159</v>
          </cell>
          <cell r="C3075" t="str">
            <v>DUTO PERFURADO - ELETROCALHA CHAPA DE AÇO (75X75)mm</v>
          </cell>
          <cell r="D3075" t="str">
            <v>M</v>
          </cell>
          <cell r="E3075">
            <v>26.94</v>
          </cell>
          <cell r="F3075">
            <v>35.020000000000003</v>
          </cell>
        </row>
        <row r="3076">
          <cell r="B3076" t="str">
            <v>C1155</v>
          </cell>
          <cell r="C3076" t="str">
            <v>DUTO PERFURADO - ELETROCALHA CHAPA DE AÇO (100X100)mm</v>
          </cell>
          <cell r="D3076" t="str">
            <v>M</v>
          </cell>
          <cell r="E3076">
            <v>43.03</v>
          </cell>
          <cell r="F3076">
            <v>55.94</v>
          </cell>
        </row>
        <row r="3077">
          <cell r="B3077" t="str">
            <v>C1154</v>
          </cell>
          <cell r="C3077" t="str">
            <v>DUTO PERFURADO - ELETROCALHA CHAPA DE AÇO (100 X 200)mm</v>
          </cell>
          <cell r="D3077" t="str">
            <v>M</v>
          </cell>
          <cell r="E3077">
            <v>42.53</v>
          </cell>
          <cell r="F3077">
            <v>55.29</v>
          </cell>
        </row>
        <row r="3078">
          <cell r="B3078" t="str">
            <v>C4535</v>
          </cell>
          <cell r="C3078" t="str">
            <v>DUTO PERFURADO - ELETROCALHA CHAPA DE AÇO (100X300)mm</v>
          </cell>
          <cell r="D3078" t="str">
            <v>M</v>
          </cell>
          <cell r="E3078">
            <v>115.87</v>
          </cell>
          <cell r="F3078">
            <v>150.63</v>
          </cell>
        </row>
        <row r="3079">
          <cell r="B3079" t="str">
            <v>C3617</v>
          </cell>
          <cell r="C3079" t="str">
            <v>DUTOS FLEXÍVEIS EM PEAD (POLIETILENO DE ALTA DENSIDADE) - D=1 1/4", INCLUSIVE CONEXÕES</v>
          </cell>
          <cell r="D3079" t="str">
            <v>M</v>
          </cell>
          <cell r="E3079">
            <v>9.5500000000000007</v>
          </cell>
          <cell r="F3079">
            <v>12.42</v>
          </cell>
        </row>
        <row r="3080">
          <cell r="B3080" t="str">
            <v>C3618</v>
          </cell>
          <cell r="C3080" t="str">
            <v>DUTOS FLEXÍVEIS EM PEAD (POLIETILENO DE ALTA DENSIDADE) - D=1 1/2", INCLUSIVE CONEXÕES</v>
          </cell>
          <cell r="D3080" t="str">
            <v>M</v>
          </cell>
          <cell r="E3080">
            <v>13.11</v>
          </cell>
          <cell r="F3080">
            <v>17.04</v>
          </cell>
        </row>
        <row r="3081">
          <cell r="B3081" t="str">
            <v>C3619</v>
          </cell>
          <cell r="C3081" t="str">
            <v>DUTOS FLEXÍVEIS EM PEAD (POLIETILENO DE ALTA DENSIDADE) - D=2", INCLUSIVE CONEXÕES</v>
          </cell>
          <cell r="D3081" t="str">
            <v>M</v>
          </cell>
          <cell r="E3081">
            <v>14.95</v>
          </cell>
          <cell r="F3081">
            <v>19.440000000000001</v>
          </cell>
        </row>
        <row r="3082">
          <cell r="B3082" t="str">
            <v>C3620</v>
          </cell>
          <cell r="C3082" t="str">
            <v>DUTOS FLEXÍVEIS EM PEAD (POLIETILENO DE ALTA DENSIDADE) - D=3", INCLUSIVE CONEXÕES</v>
          </cell>
          <cell r="D3082" t="str">
            <v>M</v>
          </cell>
          <cell r="E3082">
            <v>20.62</v>
          </cell>
          <cell r="F3082">
            <v>26.81</v>
          </cell>
        </row>
        <row r="3083">
          <cell r="B3083" t="str">
            <v>C3621</v>
          </cell>
          <cell r="C3083" t="str">
            <v>DUTOS FLEXÍVEIS EM PEAD (POLIETILENO DE ALTA DENSIDADE) - D=4", INCLUSIVE CONEXÕES</v>
          </cell>
          <cell r="D3083" t="str">
            <v>M</v>
          </cell>
          <cell r="E3083">
            <v>25.92</v>
          </cell>
          <cell r="F3083">
            <v>33.700000000000003</v>
          </cell>
        </row>
        <row r="3084">
          <cell r="B3084" t="str">
            <v>C3623</v>
          </cell>
          <cell r="C3084" t="str">
            <v>DUTOS FLEXÍVEIS EM PEAD (POLIETILENO DE ALTA DENSIDADE) - D=5", INCLUSIVE CONEXÕES</v>
          </cell>
          <cell r="D3084" t="str">
            <v>M</v>
          </cell>
          <cell r="E3084">
            <v>39.49</v>
          </cell>
          <cell r="F3084">
            <v>51.34</v>
          </cell>
        </row>
        <row r="3085">
          <cell r="B3085" t="str">
            <v>C3624</v>
          </cell>
          <cell r="C3085" t="str">
            <v>DUTOS FLEXÍVEIS EM PEAD (POLIETILENO DE ALTA DENSIDADE) - D=6", INCLUSIVE CONEXÕES</v>
          </cell>
          <cell r="D3085" t="str">
            <v>M</v>
          </cell>
          <cell r="E3085">
            <v>46.33</v>
          </cell>
          <cell r="F3085">
            <v>60.23</v>
          </cell>
        </row>
        <row r="3086">
          <cell r="B3086" t="str">
            <v>C2301</v>
          </cell>
          <cell r="C3086" t="str">
            <v>TAMPA NORMAL P/DUTO PERFURADO, ATE (100X100)mm</v>
          </cell>
          <cell r="D3086" t="str">
            <v>M</v>
          </cell>
          <cell r="E3086">
            <v>21.56</v>
          </cell>
          <cell r="F3086">
            <v>28.03</v>
          </cell>
        </row>
        <row r="3087">
          <cell r="B3087" t="str">
            <v>C2300</v>
          </cell>
          <cell r="C3087" t="str">
            <v>TAMPA NORMAL P/ DUTO PERFURADO, ATE (100 X200)mm</v>
          </cell>
          <cell r="D3087" t="str">
            <v>M</v>
          </cell>
          <cell r="E3087">
            <v>34.71</v>
          </cell>
          <cell r="F3087">
            <v>45.12</v>
          </cell>
        </row>
        <row r="3088">
          <cell r="B3088" t="str">
            <v>C4537</v>
          </cell>
          <cell r="C3088" t="str">
            <v>TAMPA NORMAL P/ DUTO PERFURADO, ATÉ (100 x 300) mm</v>
          </cell>
          <cell r="D3088" t="str">
            <v>M</v>
          </cell>
          <cell r="E3088">
            <v>56.58</v>
          </cell>
          <cell r="F3088">
            <v>73.55</v>
          </cell>
        </row>
        <row r="3089">
          <cell r="C3089" t="str">
            <v>CANALETAS</v>
          </cell>
          <cell r="F3089">
            <v>0</v>
          </cell>
        </row>
        <row r="3090">
          <cell r="B3090" t="str">
            <v>C0672</v>
          </cell>
          <cell r="C3090" t="str">
            <v>CANALETA PLÁSTICA (20 X 10)MM, SISTEMA "X"</v>
          </cell>
          <cell r="D3090" t="str">
            <v>M</v>
          </cell>
          <cell r="E3090">
            <v>4.8899999999999997</v>
          </cell>
          <cell r="F3090">
            <v>6.36</v>
          </cell>
        </row>
        <row r="3091">
          <cell r="B3091" t="str">
            <v>C0673</v>
          </cell>
          <cell r="C3091" t="str">
            <v>CANALETA PLÁSTICA (50 X 20)MM, SISTEMA "X"</v>
          </cell>
          <cell r="D3091" t="str">
            <v>M</v>
          </cell>
          <cell r="E3091">
            <v>22.03</v>
          </cell>
          <cell r="F3091">
            <v>28.64</v>
          </cell>
        </row>
        <row r="3092">
          <cell r="B3092" t="str">
            <v>C0671</v>
          </cell>
          <cell r="C3092" t="str">
            <v>CANALETA PLÁSTICA (110 X 20)MM, SISTEMA "X"</v>
          </cell>
          <cell r="D3092" t="str">
            <v>M</v>
          </cell>
          <cell r="E3092">
            <v>45.11</v>
          </cell>
          <cell r="F3092">
            <v>58.64</v>
          </cell>
        </row>
        <row r="3093">
          <cell r="B3093" t="str">
            <v>C3515</v>
          </cell>
          <cell r="C3093" t="str">
            <v>CANALETA EVOLUTIVA SISTEMA DLP 60MM X 50MM COM DIVISÓRIA INTERNA</v>
          </cell>
          <cell r="D3093" t="str">
            <v>M</v>
          </cell>
          <cell r="E3093">
            <v>50.61</v>
          </cell>
          <cell r="F3093">
            <v>65.790000000000006</v>
          </cell>
        </row>
        <row r="3094">
          <cell r="B3094" t="str">
            <v>C4026</v>
          </cell>
          <cell r="C3094" t="str">
            <v>CANALETA DE CONCRETO 20cm x 20cm C/ TAMPA EM CHAPA DE ALUMÍNIO CORRUGADO</v>
          </cell>
          <cell r="D3094" t="str">
            <v>M</v>
          </cell>
          <cell r="E3094">
            <v>87.26</v>
          </cell>
          <cell r="F3094">
            <v>113.44</v>
          </cell>
        </row>
        <row r="3095">
          <cell r="B3095" t="str">
            <v>C3516</v>
          </cell>
          <cell r="C3095" t="str">
            <v>COTOVELO 90 VARIAVEL SISTEMA DLP PARA CANALETA 60MM X 50MM COM DIVISÓRIA INTERNA</v>
          </cell>
          <cell r="D3095" t="str">
            <v>UN</v>
          </cell>
          <cell r="E3095">
            <v>32.57</v>
          </cell>
          <cell r="F3095">
            <v>42.34</v>
          </cell>
        </row>
        <row r="3096">
          <cell r="B3096" t="str">
            <v>C3517</v>
          </cell>
          <cell r="C3096" t="str">
            <v>COTOVELO INTERNO SISTEMA DLP PARA CANALETA 60MM X 50MM COM DIVISÓRIA INTERNA</v>
          </cell>
          <cell r="D3096" t="str">
            <v>UN</v>
          </cell>
          <cell r="E3096">
            <v>32.57</v>
          </cell>
          <cell r="F3096">
            <v>42.34</v>
          </cell>
        </row>
        <row r="3097">
          <cell r="B3097" t="str">
            <v>C3518</v>
          </cell>
          <cell r="C3097" t="str">
            <v>DERIVAÇÃO EM PVC SISTEMA DLP 60MM X 50MM</v>
          </cell>
          <cell r="D3097" t="str">
            <v>UN</v>
          </cell>
          <cell r="E3097">
            <v>36.229999999999997</v>
          </cell>
          <cell r="F3097">
            <v>47.1</v>
          </cell>
        </row>
        <row r="3098">
          <cell r="B3098" t="str">
            <v>C3520</v>
          </cell>
          <cell r="C3098" t="str">
            <v>GRAMPO DE SUSTENTAÇÃO DOS CABOS PARA CANALETA EM PVC SISTEMA DLP 60MM X 50MM</v>
          </cell>
          <cell r="D3098" t="str">
            <v>UN</v>
          </cell>
          <cell r="E3098">
            <v>3.73</v>
          </cell>
          <cell r="F3098">
            <v>4.8499999999999996</v>
          </cell>
        </row>
        <row r="3099">
          <cell r="B3099" t="str">
            <v>C1478</v>
          </cell>
          <cell r="C3099" t="str">
            <v>INSTALAÇÃO INTEGRADA DE CANALETA NO PISO (25X30)MM</v>
          </cell>
          <cell r="D3099" t="str">
            <v>M</v>
          </cell>
          <cell r="E3099">
            <v>12.93</v>
          </cell>
          <cell r="F3099">
            <v>16.809999999999999</v>
          </cell>
        </row>
        <row r="3100">
          <cell r="B3100" t="str">
            <v>C3519</v>
          </cell>
          <cell r="C3100" t="str">
            <v>LUVA PARA CANALETA SISTEMA DLP 60MM X 50MM</v>
          </cell>
          <cell r="D3100" t="str">
            <v>UN</v>
          </cell>
          <cell r="E3100">
            <v>11.6</v>
          </cell>
          <cell r="F3100">
            <v>15.08</v>
          </cell>
        </row>
        <row r="3101">
          <cell r="C3101" t="str">
            <v>CONEXÕES METÁLICAS</v>
          </cell>
          <cell r="F3101">
            <v>0</v>
          </cell>
        </row>
        <row r="3102">
          <cell r="B3102" t="str">
            <v>C0478</v>
          </cell>
          <cell r="C3102" t="str">
            <v>BUCHA E ARRUELA DE AÇO GALV. D= 15mm (1/2")</v>
          </cell>
          <cell r="D3102" t="str">
            <v>PAR</v>
          </cell>
          <cell r="E3102">
            <v>0.49</v>
          </cell>
          <cell r="F3102">
            <v>0.64</v>
          </cell>
        </row>
        <row r="3103">
          <cell r="B3103" t="str">
            <v>C0479</v>
          </cell>
          <cell r="C3103" t="str">
            <v>BUCHA E ARRUELA DE AÇO GALV. D= 20mm (3/4")</v>
          </cell>
          <cell r="D3103" t="str">
            <v>PAR</v>
          </cell>
          <cell r="E3103">
            <v>0.77</v>
          </cell>
          <cell r="F3103">
            <v>1</v>
          </cell>
        </row>
        <row r="3104">
          <cell r="B3104" t="str">
            <v>C0480</v>
          </cell>
          <cell r="C3104" t="str">
            <v>BUCHA E ARRUELA DE AÇO GALV. D= 25mm (1")</v>
          </cell>
          <cell r="D3104" t="str">
            <v>PAR</v>
          </cell>
          <cell r="E3104">
            <v>0.85</v>
          </cell>
          <cell r="F3104">
            <v>1.1100000000000001</v>
          </cell>
        </row>
        <row r="3105">
          <cell r="B3105" t="str">
            <v>C0481</v>
          </cell>
          <cell r="C3105" t="str">
            <v>BUCHA E ARRUELA DE AÇO GALV. D= 32mm (1 1/4")</v>
          </cell>
          <cell r="D3105" t="str">
            <v>PAR</v>
          </cell>
          <cell r="E3105">
            <v>1.46</v>
          </cell>
          <cell r="F3105">
            <v>1.9</v>
          </cell>
        </row>
        <row r="3106">
          <cell r="B3106" t="str">
            <v>C0482</v>
          </cell>
          <cell r="C3106" t="str">
            <v>BUCHA E ARRUELA DE AÇO GALV. D= 40mm (1 1/2")</v>
          </cell>
          <cell r="D3106" t="str">
            <v>PAR</v>
          </cell>
          <cell r="E3106">
            <v>1.77</v>
          </cell>
          <cell r="F3106">
            <v>2.2999999999999998</v>
          </cell>
        </row>
        <row r="3107">
          <cell r="B3107" t="str">
            <v>C0483</v>
          </cell>
          <cell r="C3107" t="str">
            <v>BUCHA E ARRUELA DE AÇO GALV. D= 50mm (2")</v>
          </cell>
          <cell r="D3107" t="str">
            <v>PAR</v>
          </cell>
          <cell r="E3107">
            <v>3.03</v>
          </cell>
          <cell r="F3107">
            <v>3.94</v>
          </cell>
        </row>
        <row r="3108">
          <cell r="B3108" t="str">
            <v>C0484</v>
          </cell>
          <cell r="C3108" t="str">
            <v>BUCHA E ARRUELA DE AÇO GALV. D= 65mm (2 1/2")</v>
          </cell>
          <cell r="D3108" t="str">
            <v>PAR</v>
          </cell>
          <cell r="E3108">
            <v>5.35</v>
          </cell>
          <cell r="F3108">
            <v>6.96</v>
          </cell>
        </row>
        <row r="3109">
          <cell r="B3109" t="str">
            <v>C0485</v>
          </cell>
          <cell r="C3109" t="str">
            <v>BUCHA E ARRUELA DE AÇO GALV. D= 80mm (3")</v>
          </cell>
          <cell r="D3109" t="str">
            <v>PAR</v>
          </cell>
          <cell r="E3109">
            <v>7.79</v>
          </cell>
          <cell r="F3109">
            <v>10.130000000000001</v>
          </cell>
        </row>
        <row r="3110">
          <cell r="B3110" t="str">
            <v>C0486</v>
          </cell>
          <cell r="C3110" t="str">
            <v>BUCHA E ARRUELA DE AÇO GALV. D= 90mm (3 1/2")</v>
          </cell>
          <cell r="D3110" t="str">
            <v>PAR</v>
          </cell>
          <cell r="E3110">
            <v>10.9</v>
          </cell>
          <cell r="F3110">
            <v>14.17</v>
          </cell>
        </row>
        <row r="3111">
          <cell r="B3111" t="str">
            <v>C0487</v>
          </cell>
          <cell r="C3111" t="str">
            <v>BUCHA E ARRUELA DE AÇO GALV. D=100mm (4")</v>
          </cell>
          <cell r="D3111" t="str">
            <v>PAR</v>
          </cell>
          <cell r="E3111">
            <v>9.56</v>
          </cell>
          <cell r="F3111">
            <v>12.43</v>
          </cell>
        </row>
        <row r="3112">
          <cell r="B3112" t="str">
            <v>C0466</v>
          </cell>
          <cell r="C3112" t="str">
            <v>BRAÇADEIRA TIPO "D", METÁLICA ATE 1"</v>
          </cell>
          <cell r="D3112" t="str">
            <v>UN</v>
          </cell>
          <cell r="E3112">
            <v>2.2200000000000002</v>
          </cell>
          <cell r="F3112">
            <v>2.89</v>
          </cell>
        </row>
        <row r="3113">
          <cell r="B3113" t="str">
            <v>C0467</v>
          </cell>
          <cell r="C3113" t="str">
            <v>BRAÇADEIRA TIPO "D", METÁLICA ATE 2"</v>
          </cell>
          <cell r="D3113" t="str">
            <v>UN</v>
          </cell>
          <cell r="E3113">
            <v>2.62</v>
          </cell>
          <cell r="F3113">
            <v>3.41</v>
          </cell>
        </row>
        <row r="3114">
          <cell r="B3114" t="str">
            <v>C0468</v>
          </cell>
          <cell r="C3114" t="str">
            <v>BRAÇADEIRA TIPO "D", METÁLICA ATE 3"</v>
          </cell>
          <cell r="D3114" t="str">
            <v>UN</v>
          </cell>
          <cell r="E3114">
            <v>3.02</v>
          </cell>
          <cell r="F3114">
            <v>3.93</v>
          </cell>
        </row>
        <row r="3115">
          <cell r="B3115" t="str">
            <v>C0469</v>
          </cell>
          <cell r="C3115" t="str">
            <v>BRAÇADEIRA TIPO "D", METÁLICA ATE 4"</v>
          </cell>
          <cell r="D3115" t="str">
            <v>UN</v>
          </cell>
          <cell r="E3115">
            <v>3.42</v>
          </cell>
          <cell r="F3115">
            <v>4.45</v>
          </cell>
        </row>
        <row r="3116">
          <cell r="B3116" t="str">
            <v>C3481</v>
          </cell>
          <cell r="C3116" t="str">
            <v>CONECTOR DE CAIXA TIPO RETO (BOX RETO) EM AÇO DIAM.=1"</v>
          </cell>
          <cell r="D3116" t="str">
            <v>UN</v>
          </cell>
          <cell r="E3116">
            <v>3</v>
          </cell>
          <cell r="F3116">
            <v>3.9</v>
          </cell>
        </row>
        <row r="3117">
          <cell r="B3117" t="str">
            <v>C3480</v>
          </cell>
          <cell r="C3117" t="str">
            <v>CONECTOR DE CAIXA TIPO RETO (BOX RETO) EM AÇO DIAM.=1 1/4"</v>
          </cell>
          <cell r="D3117" t="str">
            <v>UN</v>
          </cell>
          <cell r="E3117">
            <v>5.0199999999999996</v>
          </cell>
          <cell r="F3117">
            <v>6.53</v>
          </cell>
        </row>
        <row r="3118">
          <cell r="B3118" t="str">
            <v>C3479</v>
          </cell>
          <cell r="C3118" t="str">
            <v>CONECTOR DE CAIXA TIPO RETO (BOX RETO) EM AÇO DIAM.=2"</v>
          </cell>
          <cell r="D3118" t="str">
            <v>UN</v>
          </cell>
          <cell r="E3118">
            <v>6.76</v>
          </cell>
          <cell r="F3118">
            <v>8.7899999999999991</v>
          </cell>
        </row>
        <row r="3119">
          <cell r="B3119" t="str">
            <v>C3484</v>
          </cell>
          <cell r="C3119" t="str">
            <v>SUPORTE DE EQUIPAMENTOS P/INSTALAÇÃO DE TOMADAS E INTERRUPTORES EM DUTOS DE ALUMÍNIO C/DIM. 73MM X 25MM</v>
          </cell>
          <cell r="D3119" t="str">
            <v>UN</v>
          </cell>
          <cell r="E3119">
            <v>12.46</v>
          </cell>
          <cell r="F3119">
            <v>16.2</v>
          </cell>
        </row>
        <row r="3120">
          <cell r="C3120" t="str">
            <v>QUADROS / CAIXAS</v>
          </cell>
          <cell r="F3120">
            <v>0</v>
          </cell>
        </row>
        <row r="3121">
          <cell r="B3121" t="str">
            <v>C0593</v>
          </cell>
          <cell r="C3121" t="str">
            <v>CAIXA AQUATIC PVC RÍGIDO REF. 921.07, C/ ENCAIXE</v>
          </cell>
          <cell r="D3121" t="str">
            <v>UN</v>
          </cell>
          <cell r="E3121">
            <v>69.37</v>
          </cell>
          <cell r="F3121">
            <v>90.18</v>
          </cell>
        </row>
        <row r="3122">
          <cell r="B3122" t="str">
            <v>C0594</v>
          </cell>
          <cell r="C3122" t="str">
            <v>CAIXA AQUATIC PVC RÍGIDO REF. 921.06 , S/ ENCAIXE</v>
          </cell>
          <cell r="D3122" t="str">
            <v>UN</v>
          </cell>
          <cell r="E3122">
            <v>60.83</v>
          </cell>
          <cell r="F3122">
            <v>79.08</v>
          </cell>
        </row>
        <row r="3123">
          <cell r="B3123" t="str">
            <v>C3504</v>
          </cell>
          <cell r="C3123" t="str">
            <v>CAIXA ALVENARIA / REBOCO / C/ TAMPA CONCRETO S/ FUNDO DI=30x30x50 cm</v>
          </cell>
          <cell r="D3123" t="str">
            <v>UN</v>
          </cell>
          <cell r="E3123">
            <v>51.67</v>
          </cell>
          <cell r="F3123">
            <v>67.17</v>
          </cell>
        </row>
        <row r="3124">
          <cell r="B3124" t="str">
            <v>C0591</v>
          </cell>
          <cell r="C3124" t="str">
            <v>CAIXA ALVENARIA/REBOCO C/TAMPA CONCRETO FUNDO BRITA 60x60x60cm</v>
          </cell>
          <cell r="D3124" t="str">
            <v>UN</v>
          </cell>
          <cell r="E3124">
            <v>92.75</v>
          </cell>
          <cell r="F3124">
            <v>120.58</v>
          </cell>
        </row>
        <row r="3125">
          <cell r="B3125" t="str">
            <v>C0592</v>
          </cell>
          <cell r="C3125" t="str">
            <v>CAIXA ALVENARIA/REBOCO C/TAMPA CONCRETO FUNDO BRITA 80x80x80cm</v>
          </cell>
          <cell r="D3125" t="str">
            <v>UN</v>
          </cell>
          <cell r="E3125">
            <v>141.94</v>
          </cell>
          <cell r="F3125">
            <v>184.52</v>
          </cell>
        </row>
        <row r="3126">
          <cell r="B3126" t="str">
            <v>C0596</v>
          </cell>
          <cell r="C3126" t="str">
            <v>CAIXA DE ALVENARIA C/ TAMPA SELADA PELA COELCE</v>
          </cell>
          <cell r="D3126" t="str">
            <v>UN</v>
          </cell>
          <cell r="E3126">
            <v>250.57</v>
          </cell>
          <cell r="F3126">
            <v>325.74</v>
          </cell>
        </row>
        <row r="3127">
          <cell r="B3127" t="str">
            <v>C0595</v>
          </cell>
          <cell r="C3127" t="str">
            <v>CAIXA DE ALUMINIO FUNDIDO (40X40X15)cm, C/TAMPA CEGA</v>
          </cell>
          <cell r="D3127" t="str">
            <v>UN</v>
          </cell>
          <cell r="E3127">
            <v>183.52</v>
          </cell>
          <cell r="F3127">
            <v>238.58</v>
          </cell>
        </row>
        <row r="3128">
          <cell r="B3128" t="str">
            <v>C3926</v>
          </cell>
          <cell r="C3128" t="str">
            <v>CAIXA DE CONCRETO P/ BASE METÁLICA</v>
          </cell>
          <cell r="D3128" t="str">
            <v>UN</v>
          </cell>
          <cell r="E3128">
            <v>228.16</v>
          </cell>
          <cell r="F3128">
            <v>296.61</v>
          </cell>
        </row>
        <row r="3129">
          <cell r="B3129" t="str">
            <v>C0598</v>
          </cell>
          <cell r="C3129" t="str">
            <v>CAIXA DE DERIVAÇÃO NO PISO 300X300MM OU 420X420MM</v>
          </cell>
          <cell r="D3129" t="str">
            <v>UN</v>
          </cell>
          <cell r="E3129">
            <v>32.340000000000003</v>
          </cell>
          <cell r="F3129">
            <v>42.04</v>
          </cell>
        </row>
        <row r="3130">
          <cell r="B3130" t="str">
            <v>C0620</v>
          </cell>
          <cell r="C3130" t="str">
            <v>CAIXA DE LIGAÇÃO C/TOMADA UNIVERSAL E TOMADA TEL.240X180MM</v>
          </cell>
          <cell r="D3130" t="str">
            <v>UN</v>
          </cell>
          <cell r="E3130">
            <v>53.67</v>
          </cell>
          <cell r="F3130">
            <v>69.77</v>
          </cell>
        </row>
        <row r="3131">
          <cell r="B3131" t="str">
            <v>C0617</v>
          </cell>
          <cell r="C3131" t="str">
            <v>CAIXA DE LIGAÇÃO C/2 TOMADAS UNIVERSAL E 2 P/TEL.250X250MM</v>
          </cell>
          <cell r="D3131" t="str">
            <v>UN</v>
          </cell>
          <cell r="E3131">
            <v>53.67</v>
          </cell>
          <cell r="F3131">
            <v>69.77</v>
          </cell>
        </row>
        <row r="3132">
          <cell r="B3132" t="str">
            <v>C0619</v>
          </cell>
          <cell r="C3132" t="str">
            <v>CAIXA DE LIGAÇÃO C/TOMADA P/TELEFONE D=9CM C/MOLDURA 11X11CM</v>
          </cell>
          <cell r="D3132" t="str">
            <v>UN</v>
          </cell>
          <cell r="E3132">
            <v>73.55</v>
          </cell>
          <cell r="F3132">
            <v>95.62</v>
          </cell>
        </row>
        <row r="3133">
          <cell r="B3133" t="str">
            <v>C0618</v>
          </cell>
          <cell r="C3133" t="str">
            <v>CAIXA DE LIGAÇÃO C/TOMADA DE 3P. D=9CM C/MOLDURA 11X11CM</v>
          </cell>
          <cell r="D3133" t="str">
            <v>UN</v>
          </cell>
          <cell r="E3133">
            <v>76.790000000000006</v>
          </cell>
          <cell r="F3133">
            <v>99.83</v>
          </cell>
        </row>
        <row r="3134">
          <cell r="B3134" t="str">
            <v>C0621</v>
          </cell>
          <cell r="C3134" t="str">
            <v>CAIXA DE LIGAÇÃO EM CHAPA AÇO ESTAMPADA, 3"X3", 4"X2",4"X4"</v>
          </cell>
          <cell r="D3134" t="str">
            <v>UN</v>
          </cell>
          <cell r="E3134">
            <v>3.69</v>
          </cell>
          <cell r="F3134">
            <v>4.8</v>
          </cell>
        </row>
        <row r="3135">
          <cell r="B3135" t="str">
            <v>C0616</v>
          </cell>
          <cell r="C3135" t="str">
            <v>CAIXA DE LIGAÇÃO EM CHAPA AÇO ESTAMPADA 4"X6", 5"X5"</v>
          </cell>
          <cell r="D3135" t="str">
            <v>UN</v>
          </cell>
          <cell r="E3135">
            <v>5.27</v>
          </cell>
          <cell r="F3135">
            <v>6.85</v>
          </cell>
        </row>
        <row r="3136">
          <cell r="B3136" t="str">
            <v>C0622</v>
          </cell>
          <cell r="C3136" t="str">
            <v>CAIXA DE LIGAÇÃO PLÁSTICA DE SOBREPOR, SISTEMA "X"</v>
          </cell>
          <cell r="D3136" t="str">
            <v>UN</v>
          </cell>
          <cell r="E3136">
            <v>5.92</v>
          </cell>
          <cell r="F3136">
            <v>7.7</v>
          </cell>
        </row>
        <row r="3137">
          <cell r="B3137" t="str">
            <v>C0626</v>
          </cell>
          <cell r="C3137" t="str">
            <v>CAIXA DE PASSAGEM COM TAMPA PARAFUSADA 100X100X80mm</v>
          </cell>
          <cell r="D3137" t="str">
            <v>UN</v>
          </cell>
          <cell r="E3137">
            <v>11.01</v>
          </cell>
          <cell r="F3137">
            <v>14.31</v>
          </cell>
        </row>
        <row r="3138">
          <cell r="B3138" t="str">
            <v>C0627</v>
          </cell>
          <cell r="C3138" t="str">
            <v>CAIXA DE PASSAGEM COM TAMPA PARAFUSADA 150X150X80mm</v>
          </cell>
          <cell r="D3138" t="str">
            <v>UN</v>
          </cell>
          <cell r="E3138">
            <v>17.29</v>
          </cell>
          <cell r="F3138">
            <v>22.48</v>
          </cell>
        </row>
        <row r="3139">
          <cell r="B3139" t="str">
            <v>C0628</v>
          </cell>
          <cell r="C3139" t="str">
            <v>CAIXA DE PASSAGEM COM TAMPA PARAFUSADA 200X200X100mm</v>
          </cell>
          <cell r="D3139" t="str">
            <v>UN</v>
          </cell>
          <cell r="E3139">
            <v>29.11</v>
          </cell>
          <cell r="F3139">
            <v>37.840000000000003</v>
          </cell>
        </row>
        <row r="3140">
          <cell r="B3140" t="str">
            <v>C0629</v>
          </cell>
          <cell r="C3140" t="str">
            <v>CAIXA DE PASSAGEM COM TAMPA PARAFUSADA 400X400X150mm</v>
          </cell>
          <cell r="D3140" t="str">
            <v>UN</v>
          </cell>
          <cell r="E3140">
            <v>70.86</v>
          </cell>
          <cell r="F3140">
            <v>92.12</v>
          </cell>
        </row>
        <row r="3141">
          <cell r="B3141" t="str">
            <v>C0630</v>
          </cell>
          <cell r="C3141" t="str">
            <v>CAIXA DE PASSAGEM COM TAMPA PARAFUSADA 500X500X150mm</v>
          </cell>
          <cell r="D3141" t="str">
            <v>UN</v>
          </cell>
          <cell r="E3141">
            <v>89.37</v>
          </cell>
          <cell r="F3141">
            <v>116.18</v>
          </cell>
        </row>
        <row r="3142">
          <cell r="B3142" t="str">
            <v>C0636</v>
          </cell>
          <cell r="C3142" t="str">
            <v>CAIXA DE PASSAGEM EM ALVENARIA - 1/2 TIJOLO COMUM</v>
          </cell>
          <cell r="D3142" t="str">
            <v>M2</v>
          </cell>
          <cell r="E3142">
            <v>46.15</v>
          </cell>
          <cell r="F3142">
            <v>60</v>
          </cell>
        </row>
        <row r="3143">
          <cell r="B3143" t="str">
            <v>C0635</v>
          </cell>
          <cell r="C3143" t="str">
            <v>CAIXA DE PASSAGEM EM ALVENARIA - 1 TIJOLO COMUM</v>
          </cell>
          <cell r="D3143" t="str">
            <v>M2</v>
          </cell>
          <cell r="E3143">
            <v>70.819999999999993</v>
          </cell>
          <cell r="F3143">
            <v>92.07</v>
          </cell>
        </row>
        <row r="3144">
          <cell r="B3144" t="str">
            <v>C0631</v>
          </cell>
          <cell r="C3144" t="str">
            <v>CAIXA EM ALVENARIA (40X40X60cm) DE 1/2 TIJOLO COMUM, LASTRO DE BRITA E TAMPA DE CONCRETO</v>
          </cell>
          <cell r="D3144" t="str">
            <v>UN</v>
          </cell>
          <cell r="E3144">
            <v>83.4</v>
          </cell>
          <cell r="F3144">
            <v>108.42</v>
          </cell>
        </row>
        <row r="3145">
          <cell r="B3145" t="str">
            <v>C0624</v>
          </cell>
          <cell r="C3145" t="str">
            <v>CAIXA EM ALVENARIA (40X40X60cm) DE 1 TIJOLO COMUM, LASTRO DE BRITA E TAMPA DE CONCRETO</v>
          </cell>
          <cell r="D3145" t="str">
            <v>UN</v>
          </cell>
          <cell r="E3145">
            <v>136.27000000000001</v>
          </cell>
          <cell r="F3145">
            <v>177.15</v>
          </cell>
        </row>
        <row r="3146">
          <cell r="B3146" t="str">
            <v>C0632</v>
          </cell>
          <cell r="C3146" t="str">
            <v>CAIXA EM ALVENARIA (60X60X60cm) DE 1/2 TIJOLO COMUM, LASTRO DE BRITA E TAMPA DE CONCRETO</v>
          </cell>
          <cell r="D3146" t="str">
            <v>UN</v>
          </cell>
          <cell r="E3146">
            <v>131.84</v>
          </cell>
          <cell r="F3146">
            <v>171.39</v>
          </cell>
        </row>
        <row r="3147">
          <cell r="B3147" t="str">
            <v>C0625</v>
          </cell>
          <cell r="C3147" t="str">
            <v>CAIXA EM ALVENARIA (60X60X60cm) DE 1 TIJOLO COMUM, LASTRO DE BRITA E TAMPA DE CONCRETO</v>
          </cell>
          <cell r="D3147" t="str">
            <v>UN</v>
          </cell>
          <cell r="E3147">
            <v>197.42</v>
          </cell>
          <cell r="F3147">
            <v>256.64999999999998</v>
          </cell>
        </row>
        <row r="3148">
          <cell r="B3148" t="str">
            <v>C0634</v>
          </cell>
          <cell r="C3148" t="str">
            <v>CAIXA EM ALVENARIA (80X80X60cm) DE 1/2 TIJOLO COMUM, LASTRO DE BRITA E TAMPA DE CONCRETO</v>
          </cell>
          <cell r="D3148" t="str">
            <v>UN</v>
          </cell>
          <cell r="E3148">
            <v>184.86</v>
          </cell>
          <cell r="F3148">
            <v>240.32</v>
          </cell>
        </row>
        <row r="3149">
          <cell r="B3149" t="str">
            <v>C0633</v>
          </cell>
          <cell r="C3149" t="str">
            <v>CAIXA EM ALVENARIA (80X80X60cm) DE 1 TIJOLO COMUM, LASTRO DE BRITA E TAMPA DE CONCRETO</v>
          </cell>
          <cell r="D3149" t="str">
            <v>UN</v>
          </cell>
          <cell r="E3149">
            <v>262.3</v>
          </cell>
          <cell r="F3149">
            <v>340.99</v>
          </cell>
        </row>
        <row r="3150">
          <cell r="B3150" t="str">
            <v>C3927</v>
          </cell>
          <cell r="C3150" t="str">
            <v>CAIXA DE PASSAGEM TIPO A P/ BALIZAMENTO NOTURNO (80x80x80cm)</v>
          </cell>
          <cell r="D3150" t="str">
            <v>UN</v>
          </cell>
          <cell r="E3150">
            <v>410.23</v>
          </cell>
          <cell r="F3150">
            <v>533.29999999999995</v>
          </cell>
        </row>
        <row r="3151">
          <cell r="B3151" t="str">
            <v>C3928</v>
          </cell>
          <cell r="C3151" t="str">
            <v>CAIXA DE PASSAGEM TIPO B P/ BALIZAMENTO NOTURNO (150x150x80cm)</v>
          </cell>
          <cell r="D3151" t="str">
            <v>UN</v>
          </cell>
          <cell r="E3151">
            <v>633.34</v>
          </cell>
          <cell r="F3151">
            <v>823.34</v>
          </cell>
        </row>
        <row r="3152">
          <cell r="B3152" t="str">
            <v>C0654</v>
          </cell>
          <cell r="C3152" t="str">
            <v>CAIXA PRÉ MOLDADA CONC.P/ AR CONDICIONADO</v>
          </cell>
          <cell r="D3152" t="str">
            <v>UN</v>
          </cell>
          <cell r="E3152">
            <v>68.28</v>
          </cell>
          <cell r="F3152">
            <v>88.76</v>
          </cell>
        </row>
        <row r="3153">
          <cell r="B3153" t="str">
            <v>C0856</v>
          </cell>
          <cell r="C3153" t="str">
            <v>CONDULETE DE PVC DE 1/2", TIPO C - E - LL - LR</v>
          </cell>
          <cell r="D3153" t="str">
            <v>UN</v>
          </cell>
          <cell r="E3153">
            <v>8.01</v>
          </cell>
          <cell r="F3153">
            <v>10.41</v>
          </cell>
        </row>
        <row r="3154">
          <cell r="B3154" t="str">
            <v>C0857</v>
          </cell>
          <cell r="C3154" t="str">
            <v>CONDULETE DE PVC DE 3/4" TIPO C - E - LL - LR</v>
          </cell>
          <cell r="D3154" t="str">
            <v>UN</v>
          </cell>
          <cell r="E3154">
            <v>9.1300000000000008</v>
          </cell>
          <cell r="F3154">
            <v>11.87</v>
          </cell>
        </row>
        <row r="3155">
          <cell r="B3155" t="str">
            <v>C0855</v>
          </cell>
          <cell r="C3155" t="str">
            <v>CONDULETE DE PVC DE 1" TIPO C - E - LL - LR</v>
          </cell>
          <cell r="D3155" t="str">
            <v>UN</v>
          </cell>
          <cell r="E3155">
            <v>12.76</v>
          </cell>
          <cell r="F3155">
            <v>16.59</v>
          </cell>
        </row>
        <row r="3156">
          <cell r="B3156" t="str">
            <v>C1406</v>
          </cell>
          <cell r="C3156" t="str">
            <v>FORNECIMENTO E INSTALAÇÃO DE BARRAMENTO DE COBRE P/QUADROS</v>
          </cell>
          <cell r="D3156" t="str">
            <v>KG</v>
          </cell>
          <cell r="E3156">
            <v>79.34</v>
          </cell>
          <cell r="F3156">
            <v>103.14</v>
          </cell>
        </row>
        <row r="3157">
          <cell r="B3157" t="str">
            <v>C3781</v>
          </cell>
          <cell r="C3157" t="str">
            <v>MEDIÇÃO TRIFÁSICA INSTALADA EM MURO - SAÍDA SUBTRRÂNEA</v>
          </cell>
          <cell r="D3157" t="str">
            <v>UN</v>
          </cell>
          <cell r="E3157">
            <v>1381.79</v>
          </cell>
          <cell r="F3157">
            <v>1796.33</v>
          </cell>
        </row>
        <row r="3158">
          <cell r="B3158" t="str">
            <v>C3564</v>
          </cell>
          <cell r="C3158" t="str">
            <v>MUTIRÃO MISTO - CAIXA DE LIGAÇÃO EM CHAPA AÇO ESTAMPADA, 3"X3", 4"X2", 4"X4"</v>
          </cell>
          <cell r="D3158" t="str">
            <v>UN</v>
          </cell>
          <cell r="E3158">
            <v>2.87</v>
          </cell>
          <cell r="F3158">
            <v>3.73</v>
          </cell>
        </row>
        <row r="3159">
          <cell r="B3159" t="str">
            <v>C3578</v>
          </cell>
          <cell r="C3159" t="str">
            <v>MUTIRÃO MISTO - QUADRO DE MEDIÇÃO PADRÃO COELCE</v>
          </cell>
          <cell r="D3159" t="str">
            <v>UN</v>
          </cell>
          <cell r="E3159">
            <v>30.07</v>
          </cell>
          <cell r="F3159">
            <v>39.090000000000003</v>
          </cell>
        </row>
        <row r="3160">
          <cell r="B3160" t="str">
            <v>C1895</v>
          </cell>
          <cell r="C3160" t="str">
            <v>PETROLET ALUMÍNIO DE 1/2", TIPO T - X - L</v>
          </cell>
          <cell r="D3160" t="str">
            <v>UN</v>
          </cell>
          <cell r="E3160">
            <v>8.6999999999999993</v>
          </cell>
          <cell r="F3160">
            <v>11.31</v>
          </cell>
        </row>
        <row r="3161">
          <cell r="B3161" t="str">
            <v>C1890</v>
          </cell>
          <cell r="C3161" t="str">
            <v>PETROLET ALUMÍNIO DE 3/4", TIPO T - X - L</v>
          </cell>
          <cell r="D3161" t="str">
            <v>UN</v>
          </cell>
          <cell r="E3161">
            <v>10.58</v>
          </cell>
          <cell r="F3161">
            <v>13.75</v>
          </cell>
        </row>
        <row r="3162">
          <cell r="B3162" t="str">
            <v>C1894</v>
          </cell>
          <cell r="C3162" t="str">
            <v>PETROLET ALUMÍNIO DE 1", TIPO T - X - L</v>
          </cell>
          <cell r="D3162" t="str">
            <v>UN</v>
          </cell>
          <cell r="E3162">
            <v>14.89</v>
          </cell>
          <cell r="F3162">
            <v>19.36</v>
          </cell>
        </row>
        <row r="3163">
          <cell r="B3163" t="str">
            <v>C1893</v>
          </cell>
          <cell r="C3163" t="str">
            <v>PETROLET ALUMÍNIO DE 1 1/4", TIPO T - X - L</v>
          </cell>
          <cell r="D3163" t="str">
            <v>UN</v>
          </cell>
          <cell r="E3163">
            <v>22.66</v>
          </cell>
          <cell r="F3163">
            <v>29.46</v>
          </cell>
        </row>
        <row r="3164">
          <cell r="B3164" t="str">
            <v>C1892</v>
          </cell>
          <cell r="C3164" t="str">
            <v>PETROLET ALUMÍNIO DE 1 1/2", TIPO T - X - L</v>
          </cell>
          <cell r="D3164" t="str">
            <v>UN</v>
          </cell>
          <cell r="E3164">
            <v>25.9</v>
          </cell>
          <cell r="F3164">
            <v>33.67</v>
          </cell>
        </row>
        <row r="3165">
          <cell r="B3165" t="str">
            <v>C1896</v>
          </cell>
          <cell r="C3165" t="str">
            <v>PETROLET ALUMÍNIO DE 2", TIPO T - X - L</v>
          </cell>
          <cell r="D3165" t="str">
            <v>UN</v>
          </cell>
          <cell r="E3165">
            <v>36.71</v>
          </cell>
          <cell r="F3165">
            <v>47.72</v>
          </cell>
        </row>
        <row r="3166">
          <cell r="B3166" t="str">
            <v>C1887</v>
          </cell>
          <cell r="C3166" t="str">
            <v>PETROLET ALUMÍNIO DE 2 1/2", TIPO T - X - L</v>
          </cell>
          <cell r="D3166" t="str">
            <v>UN</v>
          </cell>
          <cell r="E3166">
            <v>72.319999999999993</v>
          </cell>
          <cell r="F3166">
            <v>94.02</v>
          </cell>
        </row>
        <row r="3167">
          <cell r="B3167" t="str">
            <v>C1889</v>
          </cell>
          <cell r="C3167" t="str">
            <v>PETROLET ALUMÍNIO DE 3", TIPO T - X - L</v>
          </cell>
          <cell r="D3167" t="str">
            <v>UN</v>
          </cell>
          <cell r="E3167">
            <v>101.47</v>
          </cell>
          <cell r="F3167">
            <v>131.91</v>
          </cell>
        </row>
        <row r="3168">
          <cell r="B3168" t="str">
            <v>C1888</v>
          </cell>
          <cell r="C3168" t="str">
            <v>PETROLET ALUMÍNIO DE 3 1/2", TIPO T - X - L</v>
          </cell>
          <cell r="D3168" t="str">
            <v>UN</v>
          </cell>
          <cell r="E3168">
            <v>113.77</v>
          </cell>
          <cell r="F3168">
            <v>147.9</v>
          </cell>
        </row>
        <row r="3169">
          <cell r="B3169" t="str">
            <v>C1891</v>
          </cell>
          <cell r="C3169" t="str">
            <v>PETROLET ALUMÍNIO DE 4", TIPO T - X - L</v>
          </cell>
          <cell r="D3169" t="str">
            <v>UN</v>
          </cell>
          <cell r="E3169">
            <v>174.48</v>
          </cell>
          <cell r="F3169">
            <v>226.82</v>
          </cell>
        </row>
        <row r="3170">
          <cell r="B3170" t="str">
            <v>C1946</v>
          </cell>
          <cell r="C3170" t="str">
            <v>PONTE DE CRUZAMENTO EM CAIXA DE DERIVAÇÃO</v>
          </cell>
          <cell r="D3170" t="str">
            <v>UN</v>
          </cell>
          <cell r="E3170">
            <v>10.44</v>
          </cell>
          <cell r="F3170">
            <v>13.57</v>
          </cell>
        </row>
        <row r="3171">
          <cell r="B3171" t="str">
            <v>C2064</v>
          </cell>
          <cell r="C3171" t="str">
            <v>QUADRO ANUNCIADOR DE ENFERMARIA</v>
          </cell>
          <cell r="D3171" t="str">
            <v>UN</v>
          </cell>
          <cell r="E3171">
            <v>65.599999999999994</v>
          </cell>
          <cell r="F3171">
            <v>85.28</v>
          </cell>
        </row>
        <row r="3172">
          <cell r="B3172" t="str">
            <v>C2090</v>
          </cell>
          <cell r="C3172" t="str">
            <v>QUADRO P/ MEDIÇÃO EM POSTE DE CONCRETO</v>
          </cell>
          <cell r="D3172" t="str">
            <v>UN</v>
          </cell>
          <cell r="E3172">
            <v>801.78</v>
          </cell>
          <cell r="F3172">
            <v>1042.31</v>
          </cell>
        </row>
        <row r="3173">
          <cell r="B3173" t="str">
            <v>C2092</v>
          </cell>
          <cell r="C3173" t="str">
            <v>QUADRO P/ MEDIÇÃO PRIMÁRIA 15KV</v>
          </cell>
          <cell r="D3173" t="str">
            <v>UN</v>
          </cell>
          <cell r="E3173">
            <v>877</v>
          </cell>
          <cell r="F3173">
            <v>1140.0999999999999</v>
          </cell>
        </row>
        <row r="3174">
          <cell r="B3174" t="str">
            <v>C2091</v>
          </cell>
          <cell r="C3174" t="str">
            <v>QUADRO P/ MEDIÇÃO PRIMÁRIA 15KV HORA-SAZONAL</v>
          </cell>
          <cell r="D3174" t="str">
            <v>UN</v>
          </cell>
          <cell r="E3174">
            <v>885.73</v>
          </cell>
          <cell r="F3174">
            <v>1151.45</v>
          </cell>
        </row>
        <row r="3175">
          <cell r="B3175" t="str">
            <v>C2065</v>
          </cell>
          <cell r="C3175" t="str">
            <v>QUADRO DE COMANDO DE BOMBAS - COMPLETO</v>
          </cell>
          <cell r="D3175" t="str">
            <v>UN</v>
          </cell>
          <cell r="E3175">
            <v>224.5</v>
          </cell>
          <cell r="F3175">
            <v>291.85000000000002</v>
          </cell>
        </row>
        <row r="3176">
          <cell r="B3176" t="str">
            <v>C2076</v>
          </cell>
          <cell r="C3176" t="str">
            <v>QUADRO DE DISTRIBUIÇÃO EMBUTIR ATE 3 DIVISÕES, S/BARRAMENTO</v>
          </cell>
          <cell r="D3176" t="str">
            <v>UN</v>
          </cell>
          <cell r="E3176">
            <v>24.12</v>
          </cell>
          <cell r="F3176">
            <v>31.36</v>
          </cell>
        </row>
        <row r="3177">
          <cell r="B3177" t="str">
            <v>C2078</v>
          </cell>
          <cell r="C3177" t="str">
            <v>QUADRO DE DISTRIBUIÇÃO EMBUTIR ATE 6 DIVISÕES, S/BARRAMENTO</v>
          </cell>
          <cell r="D3177" t="str">
            <v>UN</v>
          </cell>
          <cell r="E3177">
            <v>36.659999999999997</v>
          </cell>
          <cell r="F3177">
            <v>47.66</v>
          </cell>
        </row>
        <row r="3178">
          <cell r="B3178" t="str">
            <v>C2066</v>
          </cell>
          <cell r="C3178" t="str">
            <v>QUADRO DE DISTRIBUIÇÃO DE LUZ SOBREPOR ATE 6 DIVISÕES, C/BARRAMENTO</v>
          </cell>
          <cell r="D3178" t="str">
            <v>UN</v>
          </cell>
          <cell r="E3178">
            <v>119.34</v>
          </cell>
          <cell r="F3178">
            <v>155.13999999999999</v>
          </cell>
        </row>
        <row r="3179">
          <cell r="B3179" t="str">
            <v>C2077</v>
          </cell>
          <cell r="C3179" t="str">
            <v>QUADRO DE DISTRIBUIÇÃO DE LUZ EMBUTIR ATE 6 DIVISÕES, C/BARRAMENTO</v>
          </cell>
          <cell r="D3179" t="str">
            <v>UN</v>
          </cell>
          <cell r="E3179">
            <v>119.34</v>
          </cell>
          <cell r="F3179">
            <v>155.13999999999999</v>
          </cell>
        </row>
        <row r="3180">
          <cell r="B3180" t="str">
            <v>C2067</v>
          </cell>
          <cell r="C3180" t="str">
            <v>QUADRO DE DISTRIBUIÇÃO DE LUZ EMBUTIR ATÉ 12 DIVISÕES 207X332X95mm, C/BARRAMENTO</v>
          </cell>
          <cell r="D3180" t="str">
            <v>UN</v>
          </cell>
          <cell r="E3180">
            <v>224.15</v>
          </cell>
          <cell r="F3180">
            <v>291.39999999999998</v>
          </cell>
        </row>
        <row r="3181">
          <cell r="B3181" t="str">
            <v>C2068</v>
          </cell>
          <cell r="C3181" t="str">
            <v>QUADRO DE DISTRIBUIÇÃO DE LUZ EMBUTIR ATÉ 24 DIVISÕES 332X332X95mm, C/BARRAMENTO</v>
          </cell>
          <cell r="D3181" t="str">
            <v>UN</v>
          </cell>
          <cell r="E3181">
            <v>237.04</v>
          </cell>
          <cell r="F3181">
            <v>308.14999999999998</v>
          </cell>
        </row>
        <row r="3182">
          <cell r="B3182" t="str">
            <v>C2069</v>
          </cell>
          <cell r="C3182" t="str">
            <v>QUADRO DE DISTRIBUIÇÃO DE LUZ EMBUTIR ATÉ 36 DIVISÕES 457X332X95mm, C/ BARRAMENTO</v>
          </cell>
          <cell r="D3182" t="str">
            <v>UN</v>
          </cell>
          <cell r="E3182">
            <v>273.69</v>
          </cell>
          <cell r="F3182">
            <v>355.8</v>
          </cell>
        </row>
        <row r="3183">
          <cell r="B3183" t="str">
            <v>C2071</v>
          </cell>
          <cell r="C3183" t="str">
            <v>QUADRO DE DISTRIBUIÇÃO DE LUZ EMBUTIR ATÉ 72 DIVISÕES 457X646X95mm, C/BARRAMENTO</v>
          </cell>
          <cell r="D3183" t="str">
            <v>UN</v>
          </cell>
          <cell r="E3183">
            <v>489.12</v>
          </cell>
          <cell r="F3183">
            <v>635.86</v>
          </cell>
        </row>
        <row r="3184">
          <cell r="B3184" t="str">
            <v>C2070</v>
          </cell>
          <cell r="C3184" t="str">
            <v>QUADRO DE DISTRIBUIÇÃO DE LUZ EMBUTIR ATÉ 72 DIVISÕES 457X646X150mm, C/BARRAMENTO</v>
          </cell>
          <cell r="D3184" t="str">
            <v>UN</v>
          </cell>
          <cell r="E3184">
            <v>483.28</v>
          </cell>
          <cell r="F3184">
            <v>628.26</v>
          </cell>
        </row>
        <row r="3185">
          <cell r="B3185" t="str">
            <v>C2072</v>
          </cell>
          <cell r="C3185" t="str">
            <v>QUADRO DE DISTRIBUIÇÃO DE LUZ SOBREPOR ATÉ 12 DIVISÕES 255X315X135mm, C/BARRAMENTO</v>
          </cell>
          <cell r="D3185" t="str">
            <v>UN</v>
          </cell>
          <cell r="E3185">
            <v>250.5</v>
          </cell>
          <cell r="F3185">
            <v>325.64999999999998</v>
          </cell>
        </row>
        <row r="3186">
          <cell r="B3186" t="str">
            <v>C2075</v>
          </cell>
          <cell r="C3186" t="str">
            <v>QUADRO DE DISTRIBUIÇÃO DE LUZ.SOBREPOR ATÉ 24 DIVISÕES 450X315X135mm, C/BARRAMENTO</v>
          </cell>
          <cell r="D3186" t="str">
            <v>UN</v>
          </cell>
          <cell r="E3186">
            <v>317.61</v>
          </cell>
          <cell r="F3186">
            <v>412.89</v>
          </cell>
        </row>
        <row r="3187">
          <cell r="B3187" t="str">
            <v>C2074</v>
          </cell>
          <cell r="C3187" t="str">
            <v>QUADRO DE DISTRIBUIÇÃO DE LUZ.SOBREPOR ATE 64 DIVISÕES 650X440X205mm, C/BARRAMENTO</v>
          </cell>
          <cell r="D3187" t="str">
            <v>UN</v>
          </cell>
          <cell r="E3187">
            <v>457.02</v>
          </cell>
          <cell r="F3187">
            <v>594.13</v>
          </cell>
        </row>
        <row r="3188">
          <cell r="B3188" t="str">
            <v>C2073</v>
          </cell>
          <cell r="C3188" t="str">
            <v>QUADRO DE DISTRIBUIÇÃO DE LUZ SOBREPOR ATÉ 128 DIVISÕES 650X875X205mm, C/BARRAMENTO</v>
          </cell>
          <cell r="D3188" t="str">
            <v>UN</v>
          </cell>
          <cell r="E3188">
            <v>661.45</v>
          </cell>
          <cell r="F3188">
            <v>859.89</v>
          </cell>
        </row>
        <row r="3189">
          <cell r="B3189" t="str">
            <v>C2062</v>
          </cell>
          <cell r="C3189" t="str">
            <v>QUADRO DE DISTRIBUIÇÃO GERAL BAIXA TENSÃO, C/ACESSÓRIOS - 1UN DE MEDIÇÃO</v>
          </cell>
          <cell r="D3189" t="str">
            <v>UN</v>
          </cell>
          <cell r="E3189">
            <v>1576.78</v>
          </cell>
          <cell r="F3189">
            <v>2049.81</v>
          </cell>
        </row>
        <row r="3190">
          <cell r="B3190" t="str">
            <v>C2061</v>
          </cell>
          <cell r="C3190" t="str">
            <v>QUADRO DE DISTRIBUIÇÃO GERAL BAIXA TENSÃO, C/ACESSÓRIOS- 3UN DE MEDIÇÃO</v>
          </cell>
          <cell r="D3190" t="str">
            <v>UN</v>
          </cell>
          <cell r="E3190">
            <v>2145.17</v>
          </cell>
          <cell r="F3190">
            <v>2788.72</v>
          </cell>
        </row>
        <row r="3191">
          <cell r="B3191" t="str">
            <v>C2084</v>
          </cell>
          <cell r="C3191" t="str">
            <v>QUADRO DE DISTRIBUIÇÃO, PADRÃO TELEBRÁS 200X200X120mm</v>
          </cell>
          <cell r="D3191" t="str">
            <v>UN</v>
          </cell>
          <cell r="E3191">
            <v>42.02</v>
          </cell>
          <cell r="F3191">
            <v>54.63</v>
          </cell>
        </row>
        <row r="3192">
          <cell r="B3192" t="str">
            <v>C2085</v>
          </cell>
          <cell r="C3192" t="str">
            <v>QUADRO DE DISTRIBUIÇÃO, PADRÃO TELEBRÁS 400X400X120mm</v>
          </cell>
          <cell r="D3192" t="str">
            <v>UN</v>
          </cell>
          <cell r="E3192">
            <v>80.930000000000007</v>
          </cell>
          <cell r="F3192">
            <v>105.21</v>
          </cell>
        </row>
        <row r="3193">
          <cell r="B3193" t="str">
            <v>C2086</v>
          </cell>
          <cell r="C3193" t="str">
            <v>QUADRO DE DISTRIBUIÇÃO, PADRÃO TELEBRÁS 600X600X120mm</v>
          </cell>
          <cell r="D3193" t="str">
            <v>UN</v>
          </cell>
          <cell r="E3193">
            <v>132.78</v>
          </cell>
          <cell r="F3193">
            <v>172.61</v>
          </cell>
        </row>
        <row r="3194">
          <cell r="B3194" t="str">
            <v>C2087</v>
          </cell>
          <cell r="C3194" t="str">
            <v>QUADRO DE DISTRIBUIÇÃO, PADRÃO TELEBRÁS 800X800X120mm</v>
          </cell>
          <cell r="D3194" t="str">
            <v>UN</v>
          </cell>
          <cell r="E3194">
            <v>228.4</v>
          </cell>
          <cell r="F3194">
            <v>296.92</v>
          </cell>
        </row>
        <row r="3195">
          <cell r="B3195" t="str">
            <v>C2080</v>
          </cell>
          <cell r="C3195" t="str">
            <v>QUADRO DE DISTRIBUIÇÃO, PADRÃO TELEBRAS 1200X1000X150mm</v>
          </cell>
          <cell r="D3195" t="str">
            <v>UN</v>
          </cell>
          <cell r="E3195">
            <v>360.67</v>
          </cell>
          <cell r="F3195">
            <v>468.87</v>
          </cell>
        </row>
        <row r="3196">
          <cell r="B3196" t="str">
            <v>C2081</v>
          </cell>
          <cell r="C3196" t="str">
            <v>QUADRO DE DISTRIBUIÇÃO, PADRÃO TELEBRAS 1200X1200X150mm</v>
          </cell>
          <cell r="D3196" t="str">
            <v>UN</v>
          </cell>
          <cell r="E3196">
            <v>469.81</v>
          </cell>
          <cell r="F3196">
            <v>610.75</v>
          </cell>
        </row>
        <row r="3197">
          <cell r="B3197" t="str">
            <v>C2079</v>
          </cell>
          <cell r="C3197" t="str">
            <v>QUADRO DE DISTRIBUIÇÃO PADRÃO TELEBRAS-1200X1500X150mm</v>
          </cell>
          <cell r="D3197" t="str">
            <v>UN</v>
          </cell>
          <cell r="E3197">
            <v>471.97</v>
          </cell>
          <cell r="F3197">
            <v>613.55999999999995</v>
          </cell>
        </row>
        <row r="3198">
          <cell r="B3198" t="str">
            <v>C2082</v>
          </cell>
          <cell r="C3198" t="str">
            <v>QUADRO DE DISTRIBUIÇÃO, PADRÃO TELEBRAS 1200X1700X150mm</v>
          </cell>
          <cell r="D3198" t="str">
            <v>UN</v>
          </cell>
          <cell r="E3198">
            <v>712.94</v>
          </cell>
          <cell r="F3198">
            <v>926.82</v>
          </cell>
        </row>
        <row r="3199">
          <cell r="B3199" t="str">
            <v>C2088</v>
          </cell>
          <cell r="C3199" t="str">
            <v>QUADRO DE FORÇA, C/ BARRAMENTO (0.90X1.90X0.60)M</v>
          </cell>
          <cell r="D3199" t="str">
            <v>UN</v>
          </cell>
          <cell r="E3199">
            <v>2365.69</v>
          </cell>
          <cell r="F3199">
            <v>3075.4</v>
          </cell>
        </row>
        <row r="3200">
          <cell r="B3200" t="str">
            <v>C2089</v>
          </cell>
          <cell r="C3200" t="str">
            <v>QUADRO DE FORÇA, C/ BARRAMENTO (1.80X1.90X0.60)M</v>
          </cell>
          <cell r="D3200" t="str">
            <v>UN</v>
          </cell>
          <cell r="E3200">
            <v>4634.95</v>
          </cell>
          <cell r="F3200">
            <v>6025.44</v>
          </cell>
        </row>
        <row r="3201">
          <cell r="B3201" t="str">
            <v>C3925</v>
          </cell>
          <cell r="C3201" t="str">
            <v>QUADRO DE FORÇA P/ 10kW</v>
          </cell>
          <cell r="D3201" t="str">
            <v>UN</v>
          </cell>
          <cell r="E3201">
            <v>7445.69</v>
          </cell>
          <cell r="F3201">
            <v>9679.4</v>
          </cell>
        </row>
        <row r="3202">
          <cell r="B3202" t="str">
            <v>C3579</v>
          </cell>
          <cell r="C3202" t="str">
            <v>QUADRO DE MEDIÇÃO PADRÃO COELCE - PADRÃO POPULAR</v>
          </cell>
          <cell r="D3202" t="str">
            <v>UN</v>
          </cell>
          <cell r="E3202">
            <v>35.58</v>
          </cell>
          <cell r="F3202">
            <v>46.25</v>
          </cell>
        </row>
        <row r="3203">
          <cell r="B3203" t="str">
            <v>C3969</v>
          </cell>
          <cell r="C3203" t="str">
            <v>QUADRO GERAL MÉDIA TENSÃO</v>
          </cell>
          <cell r="D3203" t="str">
            <v>UN</v>
          </cell>
          <cell r="E3203">
            <v>62250.11</v>
          </cell>
          <cell r="F3203">
            <v>80925.14</v>
          </cell>
        </row>
        <row r="3204">
          <cell r="B3204" t="str">
            <v>C4027</v>
          </cell>
          <cell r="C3204" t="str">
            <v>QUADRO GERAL, COM BARRAMENTO - 15 kV, METÁLICO CHAPA 11MSG, PINTURA EPÓXI, 2,30 x 1,00 x 2,00 - INSTALADO</v>
          </cell>
          <cell r="D3204" t="str">
            <v>CJ</v>
          </cell>
          <cell r="E3204">
            <v>7023.9</v>
          </cell>
          <cell r="F3204">
            <v>9131.07</v>
          </cell>
        </row>
        <row r="3205">
          <cell r="B3205" t="str">
            <v>C4052</v>
          </cell>
          <cell r="C3205" t="str">
            <v>QUADRO METÁLICO (600 x 400 x 400)mm - INSTALADO</v>
          </cell>
          <cell r="D3205" t="str">
            <v>UN</v>
          </cell>
          <cell r="E3205">
            <v>1426.39</v>
          </cell>
          <cell r="F3205">
            <v>1854.31</v>
          </cell>
        </row>
        <row r="3206">
          <cell r="B3206" t="str">
            <v>C2299</v>
          </cell>
          <cell r="C3206" t="str">
            <v>TAMPA DE CONCRETO ESP.= 5cm P/CAIXA DE PASSAGEM EM ALVENARIA</v>
          </cell>
          <cell r="D3206" t="str">
            <v>M2</v>
          </cell>
          <cell r="E3206">
            <v>82.41</v>
          </cell>
          <cell r="F3206">
            <v>107.13</v>
          </cell>
        </row>
        <row r="3207">
          <cell r="C3207" t="str">
            <v>FIOS, CABOS E ACESSÓRIOS</v>
          </cell>
          <cell r="F3207">
            <v>0</v>
          </cell>
        </row>
        <row r="3208">
          <cell r="B3208" t="str">
            <v>C3424</v>
          </cell>
          <cell r="C3208" t="str">
            <v>ABRAÇADEIRA EM FERRO 1 1/4 X 1/2" C/ PINTURA EPOXI D = 150MM</v>
          </cell>
          <cell r="D3208" t="str">
            <v>UN</v>
          </cell>
          <cell r="E3208">
            <v>13.28</v>
          </cell>
          <cell r="F3208">
            <v>17.260000000000002</v>
          </cell>
        </row>
        <row r="3209">
          <cell r="B3209" t="str">
            <v>C4038</v>
          </cell>
          <cell r="C3209" t="str">
            <v>ACESSÓRIOS DE BAIXA TENSÃO</v>
          </cell>
          <cell r="D3209" t="str">
            <v>CJ</v>
          </cell>
          <cell r="E3209">
            <v>270.14999999999998</v>
          </cell>
          <cell r="F3209">
            <v>351.2</v>
          </cell>
        </row>
        <row r="3210">
          <cell r="B3210" t="str">
            <v>C4030</v>
          </cell>
          <cell r="C3210" t="str">
            <v>ACESSÓRIOS DE MÉDIA TENSÃO</v>
          </cell>
          <cell r="D3210" t="str">
            <v>CJ</v>
          </cell>
          <cell r="E3210">
            <v>2809.56</v>
          </cell>
          <cell r="F3210">
            <v>3652.43</v>
          </cell>
        </row>
        <row r="3211">
          <cell r="B3211" t="str">
            <v>C0111</v>
          </cell>
          <cell r="C3211" t="str">
            <v>ARAME GALVANIZADO PARA PESCA</v>
          </cell>
          <cell r="D3211" t="str">
            <v>M</v>
          </cell>
          <cell r="E3211">
            <v>0.91</v>
          </cell>
          <cell r="F3211">
            <v>1.18</v>
          </cell>
        </row>
        <row r="3212">
          <cell r="B3212" t="str">
            <v>C3750</v>
          </cell>
          <cell r="C3212" t="str">
            <v>CABO DE FIBRA ÓPTICA, 01 PAR</v>
          </cell>
          <cell r="D3212" t="str">
            <v>M</v>
          </cell>
          <cell r="E3212">
            <v>5.04</v>
          </cell>
          <cell r="F3212">
            <v>6.55</v>
          </cell>
        </row>
        <row r="3213">
          <cell r="B3213" t="str">
            <v>C3751</v>
          </cell>
          <cell r="C3213" t="str">
            <v>CABO DE FIBRA ÓPTICA, 02 PARES</v>
          </cell>
          <cell r="D3213" t="str">
            <v>M</v>
          </cell>
          <cell r="E3213">
            <v>5.44</v>
          </cell>
          <cell r="F3213">
            <v>7.07</v>
          </cell>
        </row>
        <row r="3214">
          <cell r="B3214" t="str">
            <v>C3752</v>
          </cell>
          <cell r="C3214" t="str">
            <v>CABO DE FIBRA ÓPTICA, 03 PARES</v>
          </cell>
          <cell r="D3214" t="str">
            <v>M</v>
          </cell>
          <cell r="E3214">
            <v>5.96</v>
          </cell>
          <cell r="F3214">
            <v>7.75</v>
          </cell>
        </row>
        <row r="3215">
          <cell r="B3215" t="str">
            <v>C3753</v>
          </cell>
          <cell r="C3215" t="str">
            <v>CABO DE FIBRA ÓPTICA, 04 PARES</v>
          </cell>
          <cell r="D3215" t="str">
            <v>M</v>
          </cell>
          <cell r="E3215">
            <v>6.77</v>
          </cell>
          <cell r="F3215">
            <v>8.8000000000000007</v>
          </cell>
        </row>
        <row r="3216">
          <cell r="B3216" t="str">
            <v>C0522</v>
          </cell>
          <cell r="C3216" t="str">
            <v>CABO COBRE NU 6MM2</v>
          </cell>
          <cell r="D3216" t="str">
            <v>M</v>
          </cell>
          <cell r="E3216">
            <v>3.99</v>
          </cell>
          <cell r="F3216">
            <v>5.19</v>
          </cell>
        </row>
        <row r="3217">
          <cell r="B3217" t="str">
            <v>C0517</v>
          </cell>
          <cell r="C3217" t="str">
            <v>CABO COBRE NU 10MM2</v>
          </cell>
          <cell r="D3217" t="str">
            <v>M</v>
          </cell>
          <cell r="E3217">
            <v>5.99</v>
          </cell>
          <cell r="F3217">
            <v>7.79</v>
          </cell>
        </row>
        <row r="3218">
          <cell r="B3218" t="str">
            <v>C0518</v>
          </cell>
          <cell r="C3218" t="str">
            <v>CABO COBRE NU 16MM2</v>
          </cell>
          <cell r="D3218" t="str">
            <v>M</v>
          </cell>
          <cell r="E3218">
            <v>8.2100000000000009</v>
          </cell>
          <cell r="F3218">
            <v>10.67</v>
          </cell>
        </row>
        <row r="3219">
          <cell r="B3219" t="str">
            <v>C0519</v>
          </cell>
          <cell r="C3219" t="str">
            <v>CABO COBRE NU 25MM2</v>
          </cell>
          <cell r="D3219" t="str">
            <v>M</v>
          </cell>
          <cell r="E3219">
            <v>11.1</v>
          </cell>
          <cell r="F3219">
            <v>14.43</v>
          </cell>
        </row>
        <row r="3220">
          <cell r="B3220" t="str">
            <v>C0520</v>
          </cell>
          <cell r="C3220" t="str">
            <v>CABO COBRE NU 35MM2</v>
          </cell>
          <cell r="D3220" t="str">
            <v>M</v>
          </cell>
          <cell r="E3220">
            <v>14.66</v>
          </cell>
          <cell r="F3220">
            <v>19.059999999999999</v>
          </cell>
        </row>
        <row r="3221">
          <cell r="B3221" t="str">
            <v>C0521</v>
          </cell>
          <cell r="C3221" t="str">
            <v>CABO COBRE NU 50MM2</v>
          </cell>
          <cell r="D3221" t="str">
            <v>M</v>
          </cell>
          <cell r="E3221">
            <v>19.37</v>
          </cell>
          <cell r="F3221">
            <v>25.18</v>
          </cell>
        </row>
        <row r="3222">
          <cell r="B3222" t="str">
            <v>C0523</v>
          </cell>
          <cell r="C3222" t="str">
            <v>CABO COBRE NU 70MM2</v>
          </cell>
          <cell r="D3222" t="str">
            <v>M</v>
          </cell>
          <cell r="E3222">
            <v>28.33</v>
          </cell>
          <cell r="F3222">
            <v>36.83</v>
          </cell>
        </row>
        <row r="3223">
          <cell r="B3223" t="str">
            <v>C3907</v>
          </cell>
          <cell r="C3223" t="str">
            <v>CABO COBRE NU, FORMAÇÃO 7 FIOS, 10mm²</v>
          </cell>
          <cell r="D3223" t="str">
            <v>M</v>
          </cell>
          <cell r="E3223">
            <v>6.19</v>
          </cell>
          <cell r="F3223">
            <v>8.0500000000000007</v>
          </cell>
        </row>
        <row r="3224">
          <cell r="B3224" t="str">
            <v>C4558</v>
          </cell>
          <cell r="C3224" t="str">
            <v>CABO CORDPLAST (CABO PP) 3 x 2,50 mm²</v>
          </cell>
          <cell r="D3224" t="str">
            <v>M</v>
          </cell>
          <cell r="E3224">
            <v>4.17</v>
          </cell>
          <cell r="F3224">
            <v>5.42</v>
          </cell>
        </row>
        <row r="3225">
          <cell r="B3225" t="str">
            <v>C4377</v>
          </cell>
          <cell r="C3225" t="str">
            <v>CABO EM PVC 1000V 2,5 mm²</v>
          </cell>
          <cell r="D3225" t="str">
            <v>M</v>
          </cell>
          <cell r="E3225">
            <v>1.89</v>
          </cell>
          <cell r="F3225">
            <v>2.46</v>
          </cell>
        </row>
        <row r="3226">
          <cell r="B3226" t="str">
            <v>C0554</v>
          </cell>
          <cell r="C3226" t="str">
            <v>CABO EM PVC 1000V 4MM2</v>
          </cell>
          <cell r="D3226" t="str">
            <v>M</v>
          </cell>
          <cell r="E3226">
            <v>3.53</v>
          </cell>
          <cell r="F3226">
            <v>4.59</v>
          </cell>
        </row>
        <row r="3227">
          <cell r="B3227" t="str">
            <v>C0556</v>
          </cell>
          <cell r="C3227" t="str">
            <v>CABO EM PVC 1000V 6MM2</v>
          </cell>
          <cell r="D3227" t="str">
            <v>M</v>
          </cell>
          <cell r="E3227">
            <v>4.34</v>
          </cell>
          <cell r="F3227">
            <v>5.64</v>
          </cell>
        </row>
        <row r="3228">
          <cell r="B3228" t="str">
            <v>C0547</v>
          </cell>
          <cell r="C3228" t="str">
            <v>CABO EM PVC 1000V 10MM2</v>
          </cell>
          <cell r="D3228" t="str">
            <v>M</v>
          </cell>
          <cell r="E3228">
            <v>6.1</v>
          </cell>
          <cell r="F3228">
            <v>7.93</v>
          </cell>
        </row>
        <row r="3229">
          <cell r="B3229" t="str">
            <v>C0550</v>
          </cell>
          <cell r="C3229" t="str">
            <v>CABO EM PVC 1000V 16MM2</v>
          </cell>
          <cell r="D3229" t="str">
            <v>M</v>
          </cell>
          <cell r="E3229">
            <v>8.35</v>
          </cell>
          <cell r="F3229">
            <v>10.86</v>
          </cell>
        </row>
        <row r="3230">
          <cell r="B3230" t="str">
            <v>C0553</v>
          </cell>
          <cell r="C3230" t="str">
            <v>CABO EM PVC 1000V 25MM2</v>
          </cell>
          <cell r="D3230" t="str">
            <v>M</v>
          </cell>
          <cell r="E3230">
            <v>12.39</v>
          </cell>
          <cell r="F3230">
            <v>16.11</v>
          </cell>
        </row>
        <row r="3231">
          <cell r="B3231" t="str">
            <v>C0558</v>
          </cell>
          <cell r="C3231" t="str">
            <v>CABO EM PVC 1000V 35MM2</v>
          </cell>
          <cell r="D3231" t="str">
            <v>M</v>
          </cell>
          <cell r="E3231">
            <v>18.52</v>
          </cell>
          <cell r="F3231">
            <v>24.08</v>
          </cell>
        </row>
        <row r="3232">
          <cell r="B3232" t="str">
            <v>C0555</v>
          </cell>
          <cell r="C3232" t="str">
            <v>CABO EM PVC 1000V 50MM2</v>
          </cell>
          <cell r="D3232" t="str">
            <v>M</v>
          </cell>
          <cell r="E3232">
            <v>23.44</v>
          </cell>
          <cell r="F3232">
            <v>30.47</v>
          </cell>
        </row>
        <row r="3233">
          <cell r="B3233" t="str">
            <v>C0559</v>
          </cell>
          <cell r="C3233" t="str">
            <v>CABO EM PVC 1000V 70MM2</v>
          </cell>
          <cell r="D3233" t="str">
            <v>M</v>
          </cell>
          <cell r="E3233">
            <v>33.31</v>
          </cell>
          <cell r="F3233">
            <v>43.3</v>
          </cell>
        </row>
        <row r="3234">
          <cell r="B3234" t="str">
            <v>C0557</v>
          </cell>
          <cell r="C3234" t="str">
            <v>CABO EM PVC 1000V 95MM2</v>
          </cell>
          <cell r="D3234" t="str">
            <v>M</v>
          </cell>
          <cell r="E3234">
            <v>48.48</v>
          </cell>
          <cell r="F3234">
            <v>63.02</v>
          </cell>
        </row>
        <row r="3235">
          <cell r="B3235" t="str">
            <v>C0548</v>
          </cell>
          <cell r="C3235" t="str">
            <v>CABO EM PVC 1000V 120MM2</v>
          </cell>
          <cell r="D3235" t="str">
            <v>M</v>
          </cell>
          <cell r="E3235">
            <v>54.56</v>
          </cell>
          <cell r="F3235">
            <v>70.930000000000007</v>
          </cell>
        </row>
        <row r="3236">
          <cell r="B3236" t="str">
            <v>C0549</v>
          </cell>
          <cell r="C3236" t="str">
            <v>CABO EM PVC 1000V 150MM2</v>
          </cell>
          <cell r="D3236" t="str">
            <v>M</v>
          </cell>
          <cell r="E3236">
            <v>79.02</v>
          </cell>
          <cell r="F3236">
            <v>102.73</v>
          </cell>
        </row>
        <row r="3237">
          <cell r="B3237" t="str">
            <v>C0551</v>
          </cell>
          <cell r="C3237" t="str">
            <v>CABO EM PVC 1000V 185MM2</v>
          </cell>
          <cell r="D3237" t="str">
            <v>M</v>
          </cell>
          <cell r="E3237">
            <v>112.38</v>
          </cell>
          <cell r="F3237">
            <v>146.09</v>
          </cell>
        </row>
        <row r="3238">
          <cell r="B3238" t="str">
            <v>C0552</v>
          </cell>
          <cell r="C3238" t="str">
            <v>CABO EM PVC 1000V 240MM2</v>
          </cell>
          <cell r="D3238" t="str">
            <v>M</v>
          </cell>
          <cell r="E3238">
            <v>126.95</v>
          </cell>
          <cell r="F3238">
            <v>165.04</v>
          </cell>
        </row>
        <row r="3239">
          <cell r="B3239" t="str">
            <v>C4538</v>
          </cell>
          <cell r="C3239" t="str">
            <v>CABO EM PVC 15000V 35MM2</v>
          </cell>
          <cell r="D3239" t="str">
            <v>M</v>
          </cell>
          <cell r="E3239">
            <v>42.95</v>
          </cell>
          <cell r="F3239">
            <v>55.84</v>
          </cell>
        </row>
        <row r="3240">
          <cell r="B3240" t="str">
            <v>C4539</v>
          </cell>
          <cell r="C3240" t="str">
            <v>CABO EM PVC 15000V 120MM2</v>
          </cell>
          <cell r="D3240" t="str">
            <v>M</v>
          </cell>
          <cell r="E3240">
            <v>78.31</v>
          </cell>
          <cell r="F3240">
            <v>101.8</v>
          </cell>
        </row>
        <row r="3241">
          <cell r="B3241" t="str">
            <v>C0540</v>
          </cell>
          <cell r="C3241" t="str">
            <v>CABO ISOLADO PVC 750V 2,5MM2</v>
          </cell>
          <cell r="D3241" t="str">
            <v>M</v>
          </cell>
          <cell r="E3241">
            <v>2.34</v>
          </cell>
          <cell r="F3241">
            <v>3.04</v>
          </cell>
        </row>
        <row r="3242">
          <cell r="B3242" t="str">
            <v>C0534</v>
          </cell>
          <cell r="C3242" t="str">
            <v>CABO ISOLADO PVC 750V 4MM2</v>
          </cell>
          <cell r="D3242" t="str">
            <v>M</v>
          </cell>
          <cell r="E3242">
            <v>3.01</v>
          </cell>
          <cell r="F3242">
            <v>3.91</v>
          </cell>
        </row>
        <row r="3243">
          <cell r="B3243" t="str">
            <v>C0537</v>
          </cell>
          <cell r="C3243" t="str">
            <v>CABO ISOLADO PVC 750V 6MM2</v>
          </cell>
          <cell r="D3243" t="str">
            <v>M</v>
          </cell>
          <cell r="E3243">
            <v>3.8</v>
          </cell>
          <cell r="F3243">
            <v>4.9400000000000004</v>
          </cell>
        </row>
        <row r="3244">
          <cell r="B3244" t="str">
            <v>C0524</v>
          </cell>
          <cell r="C3244" t="str">
            <v>CABO ISOLADO PVC 750V 10MM2</v>
          </cell>
          <cell r="D3244" t="str">
            <v>M</v>
          </cell>
          <cell r="E3244">
            <v>5.77</v>
          </cell>
          <cell r="F3244">
            <v>7.5</v>
          </cell>
        </row>
        <row r="3245">
          <cell r="B3245" t="str">
            <v>C0527</v>
          </cell>
          <cell r="C3245" t="str">
            <v>CABO ISOLADO PVC 750V 16MM2</v>
          </cell>
          <cell r="D3245" t="str">
            <v>M</v>
          </cell>
          <cell r="E3245">
            <v>8</v>
          </cell>
          <cell r="F3245">
            <v>10.4</v>
          </cell>
        </row>
        <row r="3246">
          <cell r="B3246" t="str">
            <v>C0530</v>
          </cell>
          <cell r="C3246" t="str">
            <v>CABO ISOLADO PVC 750V 25 MM2</v>
          </cell>
          <cell r="D3246" t="str">
            <v>M</v>
          </cell>
          <cell r="E3246">
            <v>11.13</v>
          </cell>
          <cell r="F3246">
            <v>14.47</v>
          </cell>
        </row>
        <row r="3247">
          <cell r="B3247" t="str">
            <v>C0532</v>
          </cell>
          <cell r="C3247" t="str">
            <v>CABO ISOLADO PVC 750V 35MM2</v>
          </cell>
          <cell r="D3247" t="str">
            <v>M</v>
          </cell>
          <cell r="E3247">
            <v>14.94</v>
          </cell>
          <cell r="F3247">
            <v>19.420000000000002</v>
          </cell>
        </row>
        <row r="3248">
          <cell r="B3248" t="str">
            <v>C0536</v>
          </cell>
          <cell r="C3248" t="str">
            <v>CABO ISOLADO PVC 750V 50MM2</v>
          </cell>
          <cell r="D3248" t="str">
            <v>M</v>
          </cell>
          <cell r="E3248">
            <v>21.34</v>
          </cell>
          <cell r="F3248">
            <v>27.74</v>
          </cell>
        </row>
        <row r="3249">
          <cell r="B3249" t="str">
            <v>C0538</v>
          </cell>
          <cell r="C3249" t="str">
            <v>CABO ISOLADO PVC 750V 70MM2</v>
          </cell>
          <cell r="D3249" t="str">
            <v>M</v>
          </cell>
          <cell r="E3249">
            <v>28.87</v>
          </cell>
          <cell r="F3249">
            <v>37.53</v>
          </cell>
        </row>
        <row r="3250">
          <cell r="B3250" t="str">
            <v>C0539</v>
          </cell>
          <cell r="C3250" t="str">
            <v>CABO ISOLADO PVC 750V 95MM2</v>
          </cell>
          <cell r="D3250" t="str">
            <v>M</v>
          </cell>
          <cell r="E3250">
            <v>40.340000000000003</v>
          </cell>
          <cell r="F3250">
            <v>52.44</v>
          </cell>
        </row>
        <row r="3251">
          <cell r="B3251" t="str">
            <v>C0525</v>
          </cell>
          <cell r="C3251" t="str">
            <v>CABO ISOLADO PVC 750V 120MM2</v>
          </cell>
          <cell r="D3251" t="str">
            <v>M</v>
          </cell>
          <cell r="E3251">
            <v>50.5</v>
          </cell>
          <cell r="F3251">
            <v>65.650000000000006</v>
          </cell>
        </row>
        <row r="3252">
          <cell r="B3252" t="str">
            <v>C0526</v>
          </cell>
          <cell r="C3252" t="str">
            <v>CABO ISOLADO PVC 750V 150MM2</v>
          </cell>
          <cell r="D3252" t="str">
            <v>M</v>
          </cell>
          <cell r="E3252">
            <v>62.72</v>
          </cell>
          <cell r="F3252">
            <v>81.540000000000006</v>
          </cell>
        </row>
        <row r="3253">
          <cell r="B3253" t="str">
            <v>C0528</v>
          </cell>
          <cell r="C3253" t="str">
            <v>CABO ISOLADO PVC 750V 185MM2</v>
          </cell>
          <cell r="D3253" t="str">
            <v>M</v>
          </cell>
          <cell r="E3253">
            <v>79.400000000000006</v>
          </cell>
          <cell r="F3253">
            <v>103.22</v>
          </cell>
        </row>
        <row r="3254">
          <cell r="B3254" t="str">
            <v>C0529</v>
          </cell>
          <cell r="C3254" t="str">
            <v>CABO ISOLADO PVC 750V 240MM2</v>
          </cell>
          <cell r="D3254" t="str">
            <v>M</v>
          </cell>
          <cell r="E3254">
            <v>98.87</v>
          </cell>
          <cell r="F3254">
            <v>128.53</v>
          </cell>
        </row>
        <row r="3255">
          <cell r="B3255" t="str">
            <v>C0531</v>
          </cell>
          <cell r="C3255" t="str">
            <v>CABO ISOLADO PVC 750V 300MM2</v>
          </cell>
          <cell r="D3255" t="str">
            <v>M</v>
          </cell>
          <cell r="E3255">
            <v>132.13</v>
          </cell>
          <cell r="F3255">
            <v>171.77</v>
          </cell>
        </row>
        <row r="3256">
          <cell r="B3256" t="str">
            <v>C0533</v>
          </cell>
          <cell r="C3256" t="str">
            <v>CABO ISOLADO PVC 750V 400MM2</v>
          </cell>
          <cell r="D3256" t="str">
            <v>M</v>
          </cell>
          <cell r="E3256">
            <v>154.97999999999999</v>
          </cell>
          <cell r="F3256">
            <v>201.47</v>
          </cell>
        </row>
        <row r="3257">
          <cell r="B3257" t="str">
            <v>C0535</v>
          </cell>
          <cell r="C3257" t="str">
            <v>CABO ISOLADO PVC 750V 500MM2</v>
          </cell>
          <cell r="D3257" t="str">
            <v>M</v>
          </cell>
          <cell r="E3257">
            <v>199.22</v>
          </cell>
          <cell r="F3257">
            <v>258.99</v>
          </cell>
        </row>
        <row r="3258">
          <cell r="B3258" t="str">
            <v>C0541</v>
          </cell>
          <cell r="C3258" t="str">
            <v>CABO LÓGICO 4 PARES, CATEGORIA 3 - UTP (10 MPBS)</v>
          </cell>
          <cell r="D3258" t="str">
            <v>M</v>
          </cell>
          <cell r="E3258">
            <v>4.24</v>
          </cell>
          <cell r="F3258">
            <v>5.51</v>
          </cell>
        </row>
        <row r="3259">
          <cell r="B3259" t="str">
            <v>C0542</v>
          </cell>
          <cell r="C3259" t="str">
            <v>CABO LÓGICO 4 PARES, CATEGORIA 4 - UTP (20 MPBS)</v>
          </cell>
          <cell r="D3259" t="str">
            <v>M</v>
          </cell>
          <cell r="E3259">
            <v>4.24</v>
          </cell>
          <cell r="F3259">
            <v>5.51</v>
          </cell>
        </row>
        <row r="3260">
          <cell r="B3260" t="str">
            <v>C0543</v>
          </cell>
          <cell r="C3260" t="str">
            <v>CABO LÓGICO 4 PARES, CATEGORIA 5 - UTP (100 MBPS)</v>
          </cell>
          <cell r="D3260" t="str">
            <v>M</v>
          </cell>
          <cell r="E3260">
            <v>4.24</v>
          </cell>
          <cell r="F3260">
            <v>5.51</v>
          </cell>
        </row>
        <row r="3261">
          <cell r="B3261" t="str">
            <v>C4533</v>
          </cell>
          <cell r="C3261" t="str">
            <v>CABO LÓGICO 4 PARES, CATEGORIA 6 - UTP</v>
          </cell>
          <cell r="D3261" t="str">
            <v>M</v>
          </cell>
          <cell r="E3261">
            <v>8.42</v>
          </cell>
          <cell r="F3261">
            <v>10.95</v>
          </cell>
        </row>
        <row r="3262">
          <cell r="B3262" t="str">
            <v>C4534</v>
          </cell>
          <cell r="C3262" t="str">
            <v>CABO LÓGICO CTP APL-100 - 50</v>
          </cell>
          <cell r="D3262" t="str">
            <v>M</v>
          </cell>
          <cell r="E3262">
            <v>35.22</v>
          </cell>
          <cell r="F3262">
            <v>45.79</v>
          </cell>
        </row>
        <row r="3263">
          <cell r="B3263" t="str">
            <v>C0544</v>
          </cell>
          <cell r="C3263" t="str">
            <v>CABO LÓGICO/VÍDEO COAXIAL 5O (OHMS)</v>
          </cell>
          <cell r="D3263" t="str">
            <v>M</v>
          </cell>
          <cell r="E3263">
            <v>4.3</v>
          </cell>
          <cell r="F3263">
            <v>5.59</v>
          </cell>
        </row>
        <row r="3264">
          <cell r="B3264" t="str">
            <v>C0545</v>
          </cell>
          <cell r="C3264" t="str">
            <v>CABO LÓGICO/VÍDEO COAXIAL 75 (OHMS)</v>
          </cell>
          <cell r="D3264" t="str">
            <v>M</v>
          </cell>
          <cell r="E3264">
            <v>5.0199999999999996</v>
          </cell>
          <cell r="F3264">
            <v>6.53</v>
          </cell>
        </row>
        <row r="3265">
          <cell r="B3265" t="str">
            <v>C0546</v>
          </cell>
          <cell r="C3265" t="str">
            <v>CABO LÓGICO/VÍDEO COAXIAL 95 (OHMS)</v>
          </cell>
          <cell r="D3265" t="str">
            <v>M</v>
          </cell>
          <cell r="E3265">
            <v>4.87</v>
          </cell>
          <cell r="F3265">
            <v>6.33</v>
          </cell>
        </row>
        <row r="3266">
          <cell r="B3266" t="str">
            <v>C4031</v>
          </cell>
          <cell r="C3266" t="str">
            <v>CABO SINGELO ISOLAÇÃO 15 kV, DIÂMETRO 25 mm² - INSTALADO</v>
          </cell>
          <cell r="D3266" t="str">
            <v>M</v>
          </cell>
          <cell r="E3266">
            <v>27.45</v>
          </cell>
          <cell r="F3266">
            <v>35.69</v>
          </cell>
        </row>
        <row r="3267">
          <cell r="B3267" t="str">
            <v>C0562</v>
          </cell>
          <cell r="C3267" t="str">
            <v>CABO TELEFÔNICO CCI - 1</v>
          </cell>
          <cell r="D3267" t="str">
            <v>M</v>
          </cell>
          <cell r="E3267">
            <v>2.25</v>
          </cell>
          <cell r="F3267">
            <v>2.93</v>
          </cell>
        </row>
        <row r="3268">
          <cell r="B3268" t="str">
            <v>C0563</v>
          </cell>
          <cell r="C3268" t="str">
            <v>CABO TELEFÔNICO CCI - 2</v>
          </cell>
          <cell r="D3268" t="str">
            <v>M</v>
          </cell>
          <cell r="E3268">
            <v>2.44</v>
          </cell>
          <cell r="F3268">
            <v>3.17</v>
          </cell>
        </row>
        <row r="3269">
          <cell r="B3269" t="str">
            <v>C0564</v>
          </cell>
          <cell r="C3269" t="str">
            <v>CABO TELEFÔNICO CCI - 3</v>
          </cell>
          <cell r="D3269" t="str">
            <v>M</v>
          </cell>
          <cell r="E3269">
            <v>2.59</v>
          </cell>
          <cell r="F3269">
            <v>3.37</v>
          </cell>
        </row>
        <row r="3270">
          <cell r="B3270" t="str">
            <v>C0565</v>
          </cell>
          <cell r="C3270" t="str">
            <v>CABO TELEFÔNICO CCI - 4</v>
          </cell>
          <cell r="D3270" t="str">
            <v>M</v>
          </cell>
          <cell r="E3270">
            <v>2.69</v>
          </cell>
          <cell r="F3270">
            <v>3.5</v>
          </cell>
        </row>
        <row r="3271">
          <cell r="B3271" t="str">
            <v>C0566</v>
          </cell>
          <cell r="C3271" t="str">
            <v>CABO TELEFÔNICO CCI - 5</v>
          </cell>
          <cell r="D3271" t="str">
            <v>M</v>
          </cell>
          <cell r="E3271">
            <v>2.85</v>
          </cell>
          <cell r="F3271">
            <v>3.71</v>
          </cell>
        </row>
        <row r="3272">
          <cell r="B3272" t="str">
            <v>C0567</v>
          </cell>
          <cell r="C3272" t="str">
            <v>CABO TELEFÔNICO CCI - 6</v>
          </cell>
          <cell r="D3272" t="str">
            <v>M</v>
          </cell>
          <cell r="E3272">
            <v>3.15</v>
          </cell>
          <cell r="F3272">
            <v>4.0999999999999996</v>
          </cell>
        </row>
        <row r="3273">
          <cell r="B3273" t="str">
            <v>C0568</v>
          </cell>
          <cell r="C3273" t="str">
            <v>CABO TELEFÔNICO CI 50-10</v>
          </cell>
          <cell r="D3273" t="str">
            <v>M</v>
          </cell>
          <cell r="E3273">
            <v>5.84</v>
          </cell>
          <cell r="F3273">
            <v>7.59</v>
          </cell>
        </row>
        <row r="3274">
          <cell r="B3274" t="str">
            <v>C0570</v>
          </cell>
          <cell r="C3274" t="str">
            <v>CABO TELEFÔNICO CI 50-20</v>
          </cell>
          <cell r="D3274" t="str">
            <v>M</v>
          </cell>
          <cell r="E3274">
            <v>7.87</v>
          </cell>
          <cell r="F3274">
            <v>10.23</v>
          </cell>
        </row>
        <row r="3275">
          <cell r="B3275" t="str">
            <v>C0572</v>
          </cell>
          <cell r="C3275" t="str">
            <v>CABO TELEFÔNICO CI 50-30</v>
          </cell>
          <cell r="D3275" t="str">
            <v>M</v>
          </cell>
          <cell r="E3275">
            <v>9.1999999999999993</v>
          </cell>
          <cell r="F3275">
            <v>11.96</v>
          </cell>
        </row>
        <row r="3276">
          <cell r="B3276" t="str">
            <v>C0573</v>
          </cell>
          <cell r="C3276" t="str">
            <v>CABO TELEFÔNICO CI 50-50</v>
          </cell>
          <cell r="D3276" t="str">
            <v>M</v>
          </cell>
          <cell r="E3276">
            <v>16.52</v>
          </cell>
          <cell r="F3276">
            <v>21.48</v>
          </cell>
        </row>
        <row r="3277">
          <cell r="B3277" t="str">
            <v>C0569</v>
          </cell>
          <cell r="C3277" t="str">
            <v>CABO TELEFÔNICO CI 50-100</v>
          </cell>
          <cell r="D3277" t="str">
            <v>M</v>
          </cell>
          <cell r="E3277">
            <v>28.27</v>
          </cell>
          <cell r="F3277">
            <v>36.75</v>
          </cell>
        </row>
        <row r="3278">
          <cell r="B3278" t="str">
            <v>C0571</v>
          </cell>
          <cell r="C3278" t="str">
            <v>CABO TELEFÔNICO CI 50-200</v>
          </cell>
          <cell r="D3278" t="str">
            <v>M</v>
          </cell>
          <cell r="E3278">
            <v>28.39</v>
          </cell>
          <cell r="F3278">
            <v>36.909999999999997</v>
          </cell>
        </row>
        <row r="3279">
          <cell r="B3279" t="str">
            <v>C0574</v>
          </cell>
          <cell r="C3279" t="str">
            <v>CABO TELEFÔNICO CTP-APL 10</v>
          </cell>
          <cell r="D3279" t="str">
            <v>M</v>
          </cell>
          <cell r="E3279">
            <v>7.14</v>
          </cell>
          <cell r="F3279">
            <v>9.2799999999999994</v>
          </cell>
        </row>
        <row r="3280">
          <cell r="B3280" t="str">
            <v>C0575</v>
          </cell>
          <cell r="C3280" t="str">
            <v>CABO TELEFÔNICO CTP-APL 20</v>
          </cell>
          <cell r="D3280" t="str">
            <v>M</v>
          </cell>
          <cell r="E3280">
            <v>9.86</v>
          </cell>
          <cell r="F3280">
            <v>12.82</v>
          </cell>
        </row>
        <row r="3281">
          <cell r="B3281" t="str">
            <v>C0578</v>
          </cell>
          <cell r="C3281" t="str">
            <v>CABO TELEFÔNICO CTP-APL 30</v>
          </cell>
          <cell r="D3281" t="str">
            <v>M</v>
          </cell>
          <cell r="E3281">
            <v>12.5</v>
          </cell>
          <cell r="F3281">
            <v>16.25</v>
          </cell>
        </row>
        <row r="3282">
          <cell r="B3282" t="str">
            <v>C0579</v>
          </cell>
          <cell r="C3282" t="str">
            <v>CABO TELEFÔNICO CTP-APL 50</v>
          </cell>
          <cell r="D3282" t="str">
            <v>M</v>
          </cell>
          <cell r="E3282">
            <v>17.18</v>
          </cell>
          <cell r="F3282">
            <v>22.33</v>
          </cell>
        </row>
        <row r="3283">
          <cell r="B3283" t="str">
            <v>C0576</v>
          </cell>
          <cell r="C3283" t="str">
            <v>CABO TELEFÔNICO CTP-APL 100</v>
          </cell>
          <cell r="D3283" t="str">
            <v>M</v>
          </cell>
          <cell r="E3283">
            <v>23.16</v>
          </cell>
          <cell r="F3283">
            <v>30.11</v>
          </cell>
        </row>
        <row r="3284">
          <cell r="B3284" t="str">
            <v>C0577</v>
          </cell>
          <cell r="C3284" t="str">
            <v>CABO TELEFÔNICO CTP-APL 200</v>
          </cell>
          <cell r="D3284" t="str">
            <v>M</v>
          </cell>
          <cell r="E3284">
            <v>17.3</v>
          </cell>
          <cell r="F3284">
            <v>22.49</v>
          </cell>
        </row>
        <row r="3285">
          <cell r="B3285" t="str">
            <v>C0560</v>
          </cell>
          <cell r="C3285" t="str">
            <v>CABO TELEFÔNICO CCE - 2</v>
          </cell>
          <cell r="D3285" t="str">
            <v>M</v>
          </cell>
          <cell r="E3285">
            <v>3.31</v>
          </cell>
          <cell r="F3285">
            <v>4.3</v>
          </cell>
        </row>
        <row r="3286">
          <cell r="B3286" t="str">
            <v>C0561</v>
          </cell>
          <cell r="C3286" t="str">
            <v>CABO TELEFÔNICO CCE - 3</v>
          </cell>
          <cell r="D3286" t="str">
            <v>M</v>
          </cell>
          <cell r="E3286">
            <v>3.46</v>
          </cell>
          <cell r="F3286">
            <v>4.5</v>
          </cell>
        </row>
        <row r="3287">
          <cell r="B3287" t="str">
            <v>C3908</v>
          </cell>
          <cell r="C3287" t="str">
            <v>CABO UNIPOLAR ISOLADO EM EPR 3,6/6kV, 10mm²</v>
          </cell>
          <cell r="D3287" t="str">
            <v>M</v>
          </cell>
          <cell r="E3287">
            <v>13.22</v>
          </cell>
          <cell r="F3287">
            <v>17.190000000000001</v>
          </cell>
        </row>
        <row r="3288">
          <cell r="B3288" t="str">
            <v>C0798</v>
          </cell>
          <cell r="C3288" t="str">
            <v>CLEATS PARA FIAÇÃO APARENTE</v>
          </cell>
          <cell r="D3288" t="str">
            <v>UN</v>
          </cell>
          <cell r="E3288">
            <v>1.99</v>
          </cell>
          <cell r="F3288">
            <v>2.59</v>
          </cell>
        </row>
        <row r="3289">
          <cell r="B3289" t="str">
            <v>C3565</v>
          </cell>
          <cell r="C3289" t="str">
            <v>CLEATS PARA FIAÇÃO APARENTE (MUTIRÃO MISTO)</v>
          </cell>
          <cell r="D3289" t="str">
            <v>UN</v>
          </cell>
          <cell r="E3289">
            <v>1.44</v>
          </cell>
          <cell r="F3289">
            <v>1.87</v>
          </cell>
        </row>
        <row r="3290">
          <cell r="B3290" t="str">
            <v>C3911</v>
          </cell>
          <cell r="C3290" t="str">
            <v>CONECTOR DE ATERRAMENTO TIPO K2C17-10mm BURDY</v>
          </cell>
          <cell r="D3290" t="str">
            <v>UN</v>
          </cell>
          <cell r="E3290">
            <v>10.88</v>
          </cell>
          <cell r="F3290">
            <v>14.14</v>
          </cell>
        </row>
        <row r="3291">
          <cell r="B3291" t="str">
            <v>C0859</v>
          </cell>
          <cell r="C3291" t="str">
            <v>CONECTOR SPLIT - BOLT P/ CABOS ATE 16MM2</v>
          </cell>
          <cell r="D3291" t="str">
            <v>UN</v>
          </cell>
          <cell r="E3291">
            <v>3.53</v>
          </cell>
          <cell r="F3291">
            <v>4.59</v>
          </cell>
        </row>
        <row r="3292">
          <cell r="B3292" t="str">
            <v>C0860</v>
          </cell>
          <cell r="C3292" t="str">
            <v>CONECTOR SPLIT - BOLT P/ CABOS ATE 35MM2</v>
          </cell>
          <cell r="D3292" t="str">
            <v>UN</v>
          </cell>
          <cell r="E3292">
            <v>4.9400000000000004</v>
          </cell>
          <cell r="F3292">
            <v>6.42</v>
          </cell>
        </row>
        <row r="3293">
          <cell r="B3293" t="str">
            <v>C0858</v>
          </cell>
          <cell r="C3293" t="str">
            <v>CONECTOR SPLIT - BOLT P/ CABOS ATE 120MM2</v>
          </cell>
          <cell r="D3293" t="str">
            <v>UN</v>
          </cell>
          <cell r="E3293">
            <v>10.07</v>
          </cell>
          <cell r="F3293">
            <v>13.09</v>
          </cell>
        </row>
        <row r="3294">
          <cell r="B3294" t="str">
            <v>C0861</v>
          </cell>
          <cell r="C3294" t="str">
            <v>CONECTOR SPLIT - BOLT P/ CABOS ATE 500MM2</v>
          </cell>
          <cell r="D3294" t="str">
            <v>UN</v>
          </cell>
          <cell r="E3294">
            <v>74.31</v>
          </cell>
          <cell r="F3294">
            <v>96.6</v>
          </cell>
        </row>
        <row r="3295">
          <cell r="B3295" t="str">
            <v>C0869</v>
          </cell>
          <cell r="C3295" t="str">
            <v>CORDOALHA COBRE NÚ 35MM2 E ISOLADORES P/PARA-RAIO</v>
          </cell>
          <cell r="D3295" t="str">
            <v>M</v>
          </cell>
          <cell r="E3295">
            <v>20.74</v>
          </cell>
          <cell r="F3295">
            <v>26.96</v>
          </cell>
        </row>
        <row r="3296">
          <cell r="B3296" t="str">
            <v>C0870</v>
          </cell>
          <cell r="C3296" t="str">
            <v>CORDOALHA COBRE NÚ 70MM2 E ISOLADORES P/PARA-RAIO</v>
          </cell>
          <cell r="D3296" t="str">
            <v>M</v>
          </cell>
          <cell r="E3296">
            <v>34.94</v>
          </cell>
          <cell r="F3296">
            <v>45.42</v>
          </cell>
        </row>
        <row r="3297">
          <cell r="B3297" t="str">
            <v>C1369</v>
          </cell>
          <cell r="C3297" t="str">
            <v>FIO ISOLADO PVC P/750V 0.5MM2</v>
          </cell>
          <cell r="D3297" t="str">
            <v>M</v>
          </cell>
          <cell r="E3297">
            <v>1.1599999999999999</v>
          </cell>
          <cell r="F3297">
            <v>1.51</v>
          </cell>
        </row>
        <row r="3298">
          <cell r="B3298" t="str">
            <v>C1370</v>
          </cell>
          <cell r="C3298" t="str">
            <v>FIO ISOLADO PVC P/750V 0.75MM2</v>
          </cell>
          <cell r="D3298" t="str">
            <v>M</v>
          </cell>
          <cell r="E3298">
            <v>1.47</v>
          </cell>
          <cell r="F3298">
            <v>1.91</v>
          </cell>
        </row>
        <row r="3299">
          <cell r="B3299" t="str">
            <v>C1373</v>
          </cell>
          <cell r="C3299" t="str">
            <v>FIO ISOLADO PVC P/750V 1MM2</v>
          </cell>
          <cell r="D3299" t="str">
            <v>M</v>
          </cell>
          <cell r="E3299">
            <v>1.61</v>
          </cell>
          <cell r="F3299">
            <v>2.09</v>
          </cell>
        </row>
        <row r="3300">
          <cell r="B3300" t="str">
            <v>C1371</v>
          </cell>
          <cell r="C3300" t="str">
            <v>FIO ISOLADO PVC P/750V 1.5 MM2</v>
          </cell>
          <cell r="D3300" t="str">
            <v>M</v>
          </cell>
          <cell r="E3300">
            <v>1.85</v>
          </cell>
          <cell r="F3300">
            <v>2.41</v>
          </cell>
        </row>
        <row r="3301">
          <cell r="B3301" t="str">
            <v>C1374</v>
          </cell>
          <cell r="C3301" t="str">
            <v>FIO ISOLADO PVC P/750V 2.5 MM2</v>
          </cell>
          <cell r="D3301" t="str">
            <v>M</v>
          </cell>
          <cell r="E3301">
            <v>2.33</v>
          </cell>
          <cell r="F3301">
            <v>3.03</v>
          </cell>
        </row>
        <row r="3302">
          <cell r="B3302" t="str">
            <v>C1375</v>
          </cell>
          <cell r="C3302" t="str">
            <v>FIO ISOLADO PVC P/750V 4MM2</v>
          </cell>
          <cell r="D3302" t="str">
            <v>M</v>
          </cell>
          <cell r="E3302">
            <v>2.99</v>
          </cell>
          <cell r="F3302">
            <v>3.89</v>
          </cell>
        </row>
        <row r="3303">
          <cell r="B3303" t="str">
            <v>C1376</v>
          </cell>
          <cell r="C3303" t="str">
            <v>FIO ISOLADO PVC P/750V 6MM2</v>
          </cell>
          <cell r="D3303" t="str">
            <v>M</v>
          </cell>
          <cell r="E3303">
            <v>3.7</v>
          </cell>
          <cell r="F3303">
            <v>4.8099999999999996</v>
          </cell>
        </row>
        <row r="3304">
          <cell r="B3304" t="str">
            <v>C1372</v>
          </cell>
          <cell r="C3304" t="str">
            <v>FIO ISOLADO PVC P/750V 10MM2</v>
          </cell>
          <cell r="D3304" t="str">
            <v>M</v>
          </cell>
          <cell r="E3304">
            <v>5.67</v>
          </cell>
          <cell r="F3304">
            <v>7.37</v>
          </cell>
        </row>
        <row r="3305">
          <cell r="B3305" t="str">
            <v>C1377</v>
          </cell>
          <cell r="C3305" t="str">
            <v>FIO PARALELO ISOLADO, ( 2 X 0,75 )MM2</v>
          </cell>
          <cell r="D3305" t="str">
            <v>M</v>
          </cell>
          <cell r="E3305">
            <v>1.76</v>
          </cell>
          <cell r="F3305">
            <v>2.29</v>
          </cell>
        </row>
        <row r="3306">
          <cell r="B3306" t="str">
            <v>C1378</v>
          </cell>
          <cell r="C3306" t="str">
            <v>FIO PARALELO ISOLADO, ( 2 X 1,00 )MM2</v>
          </cell>
          <cell r="D3306" t="str">
            <v>M</v>
          </cell>
          <cell r="E3306">
            <v>2.35</v>
          </cell>
          <cell r="F3306">
            <v>3.06</v>
          </cell>
        </row>
        <row r="3307">
          <cell r="B3307" t="str">
            <v>C1379</v>
          </cell>
          <cell r="C3307" t="str">
            <v>FIO PARALELO ISOLADO, ( 2 X 1,50 )MM2</v>
          </cell>
          <cell r="D3307" t="str">
            <v>M</v>
          </cell>
          <cell r="E3307">
            <v>3.28</v>
          </cell>
          <cell r="F3307">
            <v>4.26</v>
          </cell>
        </row>
        <row r="3308">
          <cell r="B3308" t="str">
            <v>C3572</v>
          </cell>
          <cell r="C3308" t="str">
            <v>HASTE DE FERRO GALVANIZADO 1.20m PARA ATERRAMENTO (MUTIRÃO MISTO)</v>
          </cell>
          <cell r="D3308" t="str">
            <v>UN</v>
          </cell>
          <cell r="E3308">
            <v>11.65</v>
          </cell>
          <cell r="F3308">
            <v>15.15</v>
          </cell>
        </row>
        <row r="3309">
          <cell r="B3309" t="str">
            <v>C3922</v>
          </cell>
          <cell r="C3309" t="str">
            <v>KIT CONECTOR SN-10, 5kV-20A, CABO 10mm²</v>
          </cell>
          <cell r="D3309" t="str">
            <v>UN</v>
          </cell>
          <cell r="E3309">
            <v>60.07</v>
          </cell>
          <cell r="F3309">
            <v>78.09</v>
          </cell>
        </row>
        <row r="3310">
          <cell r="B3310" t="str">
            <v>C4186</v>
          </cell>
          <cell r="C3310" t="str">
            <v>MISCELÂNEOS</v>
          </cell>
          <cell r="D3310" t="str">
            <v>UN</v>
          </cell>
          <cell r="E3310">
            <v>108.06</v>
          </cell>
          <cell r="F3310">
            <v>140.47999999999999</v>
          </cell>
        </row>
        <row r="3311">
          <cell r="B3311" t="str">
            <v>C3570</v>
          </cell>
          <cell r="C3311" t="str">
            <v>MUTIRÃO MISTO - FIO ISOLADO PVC P/750V 1.5MM2</v>
          </cell>
          <cell r="D3311" t="str">
            <v>M</v>
          </cell>
          <cell r="E3311">
            <v>1.3</v>
          </cell>
          <cell r="F3311">
            <v>1.69</v>
          </cell>
        </row>
        <row r="3312">
          <cell r="B3312" t="str">
            <v>C3563</v>
          </cell>
          <cell r="C3312" t="str">
            <v>MUTIRÃO MISTO - CABO ISOLADO PVC 750V 6MM2</v>
          </cell>
          <cell r="D3312" t="str">
            <v>M</v>
          </cell>
          <cell r="E3312">
            <v>3.08</v>
          </cell>
          <cell r="F3312">
            <v>4</v>
          </cell>
        </row>
        <row r="3313">
          <cell r="B3313" t="str">
            <v>C3571</v>
          </cell>
          <cell r="C3313" t="str">
            <v>MUTIRÃO MISTO - FIO PARALELO ISOLADO, (2X0,75)MM2</v>
          </cell>
          <cell r="D3313" t="str">
            <v>M</v>
          </cell>
          <cell r="E3313">
            <v>1.38</v>
          </cell>
          <cell r="F3313">
            <v>1.79</v>
          </cell>
        </row>
        <row r="3314">
          <cell r="B3314" t="str">
            <v>C2455</v>
          </cell>
          <cell r="C3314" t="str">
            <v>TERMINAL DE PRESSÃO P/ CABOS ATÉ 16MM2</v>
          </cell>
          <cell r="D3314" t="str">
            <v>UN</v>
          </cell>
          <cell r="E3314">
            <v>4.74</v>
          </cell>
          <cell r="F3314">
            <v>6.16</v>
          </cell>
        </row>
        <row r="3315">
          <cell r="B3315" t="str">
            <v>C2457</v>
          </cell>
          <cell r="C3315" t="str">
            <v>TERMINAL DE PRESSÃO P/ CABOS ATÉ 35MM2</v>
          </cell>
          <cell r="D3315" t="str">
            <v>UN</v>
          </cell>
          <cell r="E3315">
            <v>4.96</v>
          </cell>
          <cell r="F3315">
            <v>6.45</v>
          </cell>
        </row>
        <row r="3316">
          <cell r="B3316" t="str">
            <v>C2454</v>
          </cell>
          <cell r="C3316" t="str">
            <v>TERMINAL DE PRESSÃO P/ CABOS ATÉ 120MM2</v>
          </cell>
          <cell r="D3316" t="str">
            <v>UN</v>
          </cell>
          <cell r="E3316">
            <v>10.14</v>
          </cell>
          <cell r="F3316">
            <v>13.18</v>
          </cell>
        </row>
        <row r="3317">
          <cell r="B3317" t="str">
            <v>C2456</v>
          </cell>
          <cell r="C3317" t="str">
            <v>TERMINAL DE PRESSÃO P/ CABOS ATÉ 240MM2</v>
          </cell>
          <cell r="D3317" t="str">
            <v>UN</v>
          </cell>
          <cell r="E3317">
            <v>14.47</v>
          </cell>
          <cell r="F3317">
            <v>18.809999999999999</v>
          </cell>
        </row>
        <row r="3318">
          <cell r="B3318" t="str">
            <v>C2458</v>
          </cell>
          <cell r="C3318" t="str">
            <v>TERMINAL DE PRESSÃO P/ CABOS ATÉ 500MM2</v>
          </cell>
          <cell r="D3318" t="str">
            <v>UN</v>
          </cell>
          <cell r="E3318">
            <v>35</v>
          </cell>
          <cell r="F3318">
            <v>45.5</v>
          </cell>
        </row>
        <row r="3319">
          <cell r="B3319" t="str">
            <v>C2459</v>
          </cell>
          <cell r="C3319" t="str">
            <v>TERMINAL DE PRESSÃO P/ VERGALHÕES DE COBRE 3/8"</v>
          </cell>
          <cell r="D3319" t="str">
            <v>UN</v>
          </cell>
          <cell r="E3319">
            <v>18.25</v>
          </cell>
          <cell r="F3319">
            <v>23.73</v>
          </cell>
        </row>
        <row r="3320">
          <cell r="B3320" t="str">
            <v>C3482</v>
          </cell>
          <cell r="C3320" t="str">
            <v>TERMINAL OLHAL PARA CABO DE 1,50MM2 À 2,50MM2</v>
          </cell>
          <cell r="D3320" t="str">
            <v>UN</v>
          </cell>
          <cell r="E3320">
            <v>1.45</v>
          </cell>
          <cell r="F3320">
            <v>1.89</v>
          </cell>
        </row>
        <row r="3321">
          <cell r="B3321" t="str">
            <v>C3483</v>
          </cell>
          <cell r="C3321" t="str">
            <v>TERMINAL OLHAL PARA CABO DE 4,00MM2 À 6,00MM2</v>
          </cell>
          <cell r="D3321" t="str">
            <v>UN</v>
          </cell>
          <cell r="E3321">
            <v>1.56</v>
          </cell>
          <cell r="F3321">
            <v>2.0299999999999998</v>
          </cell>
        </row>
        <row r="3322">
          <cell r="B3322" t="str">
            <v>C3478</v>
          </cell>
          <cell r="C3322" t="str">
            <v>VERGALHÃO ROSCA TOTAL DE 3/8"</v>
          </cell>
          <cell r="D3322" t="str">
            <v>M</v>
          </cell>
          <cell r="E3322">
            <v>3.85</v>
          </cell>
          <cell r="F3322">
            <v>5.01</v>
          </cell>
        </row>
        <row r="3323">
          <cell r="C3323" t="str">
            <v>BASES, CHAVES E DISJUNTORES</v>
          </cell>
          <cell r="F3323">
            <v>0</v>
          </cell>
        </row>
        <row r="3324">
          <cell r="B3324" t="str">
            <v>C0380</v>
          </cell>
          <cell r="C3324" t="str">
            <v>BASE DE FUSÍVEL DIAZED EM QUADRO DE DISTRIBUIÇÃO ATÉ 25A</v>
          </cell>
          <cell r="D3324" t="str">
            <v>UN</v>
          </cell>
          <cell r="E3324">
            <v>27.54</v>
          </cell>
          <cell r="F3324">
            <v>35.799999999999997</v>
          </cell>
        </row>
        <row r="3325">
          <cell r="B3325" t="str">
            <v>C0381</v>
          </cell>
          <cell r="C3325" t="str">
            <v>BASE DE FUSÍVEL DIAZED EM QUADRO DE DISTRIBUIÇÃO ATÉ 63A</v>
          </cell>
          <cell r="D3325" t="str">
            <v>UN</v>
          </cell>
          <cell r="E3325">
            <v>34.33</v>
          </cell>
          <cell r="F3325">
            <v>44.63</v>
          </cell>
        </row>
        <row r="3326">
          <cell r="B3326" t="str">
            <v>C0382</v>
          </cell>
          <cell r="C3326" t="str">
            <v>BASE DE FUSÍVEL NH 00 EM QUADRO DE DISTRIBUIÇÃO ATÉ 125A</v>
          </cell>
          <cell r="D3326" t="str">
            <v>UN</v>
          </cell>
          <cell r="E3326">
            <v>32.86</v>
          </cell>
          <cell r="F3326">
            <v>42.72</v>
          </cell>
        </row>
        <row r="3327">
          <cell r="B3327" t="str">
            <v>C0376</v>
          </cell>
          <cell r="C3327" t="str">
            <v>BASE DE FUSÍVEL TIPO 'NH' 1 ATÉ 250A EM QUADRO DE LUZ E FORÇA</v>
          </cell>
          <cell r="D3327" t="str">
            <v>UN</v>
          </cell>
          <cell r="E3327">
            <v>90.95</v>
          </cell>
          <cell r="F3327">
            <v>118.24</v>
          </cell>
        </row>
        <row r="3328">
          <cell r="B3328" t="str">
            <v>C0377</v>
          </cell>
          <cell r="C3328" t="str">
            <v>BASE DE FUSÍVEL TIPO 'NH' 2 ATÉ 400A EM QUADRO DE LUZ E FORÇA</v>
          </cell>
          <cell r="D3328" t="str">
            <v>UN</v>
          </cell>
          <cell r="E3328">
            <v>109.75</v>
          </cell>
          <cell r="F3328">
            <v>142.68</v>
          </cell>
        </row>
        <row r="3329">
          <cell r="B3329" t="str">
            <v>C0378</v>
          </cell>
          <cell r="C3329" t="str">
            <v>BASE DE FUSÍVEL TIPO 'NH' 3 ATÉ 630A EM QUADRO DE FORÇA</v>
          </cell>
          <cell r="D3329" t="str">
            <v>UN</v>
          </cell>
          <cell r="E3329">
            <v>157.5</v>
          </cell>
          <cell r="F3329">
            <v>204.75</v>
          </cell>
        </row>
        <row r="3330">
          <cell r="B3330" t="str">
            <v>C0379</v>
          </cell>
          <cell r="C3330" t="str">
            <v>BASE DE FUSÍVEL TIPO 'NH' 4 ATÉ 1250A EM QUADRO DE FORÇA</v>
          </cell>
          <cell r="D3330" t="str">
            <v>UN</v>
          </cell>
          <cell r="E3330">
            <v>707.59</v>
          </cell>
          <cell r="F3330">
            <v>919.87</v>
          </cell>
        </row>
        <row r="3331">
          <cell r="B3331" t="str">
            <v>C4034</v>
          </cell>
          <cell r="C3331" t="str">
            <v>CAPACITOR 380 VAC, 25 KVAR - INSTALADO</v>
          </cell>
          <cell r="D3331" t="str">
            <v>CJ</v>
          </cell>
          <cell r="E3331">
            <v>1620.9</v>
          </cell>
          <cell r="F3331">
            <v>2107.17</v>
          </cell>
        </row>
        <row r="3332">
          <cell r="B3332" t="str">
            <v>C4057</v>
          </cell>
          <cell r="C3332" t="str">
            <v>CHAVE PRESSOSTÁTICA 2" - INSTALADO</v>
          </cell>
          <cell r="D3332" t="str">
            <v>UN</v>
          </cell>
          <cell r="E3332">
            <v>302.57</v>
          </cell>
          <cell r="F3332">
            <v>393.34</v>
          </cell>
        </row>
        <row r="3333">
          <cell r="B3333" t="str">
            <v>C0789</v>
          </cell>
          <cell r="C3333" t="str">
            <v>CHAVE SECCIONADORA TRIPOLAR ACIONAM.FRONTAL ROTATIVO 16A</v>
          </cell>
          <cell r="D3333" t="str">
            <v>UN</v>
          </cell>
          <cell r="E3333">
            <v>94.49</v>
          </cell>
          <cell r="F3333">
            <v>122.84</v>
          </cell>
        </row>
        <row r="3334">
          <cell r="B3334" t="str">
            <v>C0792</v>
          </cell>
          <cell r="C3334" t="str">
            <v>CHAVE SECCIONADORA TRIPOLAR ACIONAM.FRONTAL ROTATIVO 25A</v>
          </cell>
          <cell r="D3334" t="str">
            <v>UN</v>
          </cell>
          <cell r="E3334">
            <v>74.099999999999994</v>
          </cell>
          <cell r="F3334">
            <v>96.33</v>
          </cell>
        </row>
        <row r="3335">
          <cell r="B3335" t="str">
            <v>C0793</v>
          </cell>
          <cell r="C3335" t="str">
            <v>CHAVE SECCIONADORA TRIPOLAR ACIONAM.FRONTAL ROTATIVO 40A</v>
          </cell>
          <cell r="D3335" t="str">
            <v>UN</v>
          </cell>
          <cell r="E3335">
            <v>194.08</v>
          </cell>
          <cell r="F3335">
            <v>252.3</v>
          </cell>
        </row>
        <row r="3336">
          <cell r="B3336" t="str">
            <v>C0794</v>
          </cell>
          <cell r="C3336" t="str">
            <v>CHAVE SECCIONADORA TRIPOLAR ACIONAM.FRONTAL ROTATIVO 63A</v>
          </cell>
          <cell r="D3336" t="str">
            <v>UN</v>
          </cell>
          <cell r="E3336">
            <v>250.68</v>
          </cell>
          <cell r="F3336">
            <v>325.88</v>
          </cell>
        </row>
        <row r="3337">
          <cell r="B3337" t="str">
            <v>C0787</v>
          </cell>
          <cell r="C3337" t="str">
            <v>CHAVE SECCIONADORA TRIPOLAR ACIONAM.FRONTAL ROTATIVO 100A</v>
          </cell>
          <cell r="D3337" t="str">
            <v>UN</v>
          </cell>
          <cell r="E3337">
            <v>422.26</v>
          </cell>
          <cell r="F3337">
            <v>548.94000000000005</v>
          </cell>
        </row>
        <row r="3338">
          <cell r="B3338" t="str">
            <v>C0788</v>
          </cell>
          <cell r="C3338" t="str">
            <v>CHAVE SECCIONADORA TRIPOLAR ACIONAM.FRONTAL ROTATIVO 125A</v>
          </cell>
          <cell r="D3338" t="str">
            <v>UN</v>
          </cell>
          <cell r="E3338">
            <v>502.84</v>
          </cell>
          <cell r="F3338">
            <v>653.69000000000005</v>
          </cell>
        </row>
        <row r="3339">
          <cell r="B3339" t="str">
            <v>C0790</v>
          </cell>
          <cell r="C3339" t="str">
            <v>CHAVE SECCIONADORA TRIPOLAR ACIONAM.FRONTAL ROTATIVO 200A</v>
          </cell>
          <cell r="D3339" t="str">
            <v>UN</v>
          </cell>
          <cell r="E3339">
            <v>317.07</v>
          </cell>
          <cell r="F3339">
            <v>412.19</v>
          </cell>
        </row>
        <row r="3340">
          <cell r="B3340" t="str">
            <v>C0791</v>
          </cell>
          <cell r="C3340" t="str">
            <v>CHAVE SECCIONADORA TRIPOLAR ACIONAM.FRONTAL ROTATIVO 250A</v>
          </cell>
          <cell r="D3340" t="str">
            <v>UN</v>
          </cell>
          <cell r="E3340">
            <v>317.07</v>
          </cell>
          <cell r="F3340">
            <v>412.19</v>
          </cell>
        </row>
        <row r="3341">
          <cell r="B3341" t="str">
            <v>C0783</v>
          </cell>
          <cell r="C3341" t="str">
            <v>CHAVE SECCIONADORA ACIONAMENTO POR ALAVANCA.MONOPOLAR 40A</v>
          </cell>
          <cell r="D3341" t="str">
            <v>UN</v>
          </cell>
          <cell r="E3341">
            <v>106.53</v>
          </cell>
          <cell r="F3341">
            <v>138.49</v>
          </cell>
        </row>
        <row r="3342">
          <cell r="B3342" t="str">
            <v>C0785</v>
          </cell>
          <cell r="C3342" t="str">
            <v>CHAVE SECCIONADORA ACIONAMENTO POR ALAVANCA.TRIPOLAR 40A</v>
          </cell>
          <cell r="D3342" t="str">
            <v>UN</v>
          </cell>
          <cell r="E3342">
            <v>135.44999999999999</v>
          </cell>
          <cell r="F3342">
            <v>176.09</v>
          </cell>
        </row>
        <row r="3343">
          <cell r="B3343" t="str">
            <v>C0786</v>
          </cell>
          <cell r="C3343" t="str">
            <v>CHAVE SECCIONADORA ACIONAMENTO POR ALAVANCA.TRIPOLAR 63A</v>
          </cell>
          <cell r="D3343" t="str">
            <v>UN</v>
          </cell>
          <cell r="E3343">
            <v>219.74</v>
          </cell>
          <cell r="F3343">
            <v>285.66000000000003</v>
          </cell>
        </row>
        <row r="3344">
          <cell r="B3344" t="str">
            <v>C0784</v>
          </cell>
          <cell r="C3344" t="str">
            <v>CHAVE SECCIONADORA ACIONAMENTO POR ALAVANCA.TRIPOLAR 100A</v>
          </cell>
          <cell r="D3344" t="str">
            <v>UN</v>
          </cell>
          <cell r="E3344">
            <v>338.81</v>
          </cell>
          <cell r="F3344">
            <v>440.45</v>
          </cell>
        </row>
        <row r="3345">
          <cell r="B3345" t="str">
            <v>C4032</v>
          </cell>
          <cell r="C3345" t="str">
            <v>CHAVE SECCIONADORA C/ FUSÍVEL, ABERTURA SOB CARGA, 15 kV, 160 A - INSTALADO</v>
          </cell>
          <cell r="D3345" t="str">
            <v>UN</v>
          </cell>
          <cell r="E3345">
            <v>1264.3</v>
          </cell>
          <cell r="F3345">
            <v>1643.59</v>
          </cell>
        </row>
        <row r="3346">
          <cell r="B3346" t="str">
            <v>C4037</v>
          </cell>
          <cell r="C3346" t="str">
            <v>CHAVE SELETORA DE 3 POSIÇÕES - INSTALADO</v>
          </cell>
          <cell r="D3346" t="str">
            <v>UN</v>
          </cell>
          <cell r="E3346">
            <v>94.01</v>
          </cell>
          <cell r="F3346">
            <v>122.21</v>
          </cell>
        </row>
        <row r="3347">
          <cell r="B3347" t="str">
            <v>C4036</v>
          </cell>
          <cell r="C3347" t="str">
            <v>CONTACTOR 65A - INSTALADO</v>
          </cell>
          <cell r="D3347" t="str">
            <v>UN</v>
          </cell>
          <cell r="E3347">
            <v>384.65</v>
          </cell>
          <cell r="F3347">
            <v>500.05</v>
          </cell>
        </row>
        <row r="3348">
          <cell r="B3348" t="str">
            <v>C0780</v>
          </cell>
          <cell r="C3348" t="str">
            <v>CONTACTOR AUXILIAR 2NA + 2NF</v>
          </cell>
          <cell r="D3348" t="str">
            <v>UN</v>
          </cell>
          <cell r="E3348">
            <v>129.66999999999999</v>
          </cell>
          <cell r="F3348">
            <v>168.57</v>
          </cell>
        </row>
        <row r="3349">
          <cell r="B3349" t="str">
            <v>C0808</v>
          </cell>
          <cell r="C3349" t="str">
            <v>CONTROLADOR DE FATOR DE POTÊNCIA COM 8 ESTÁGIOS</v>
          </cell>
          <cell r="D3349" t="str">
            <v>UN</v>
          </cell>
          <cell r="E3349">
            <v>4735.8</v>
          </cell>
          <cell r="F3349">
            <v>6156.54</v>
          </cell>
        </row>
        <row r="3350">
          <cell r="B3350" t="str">
            <v>C4028</v>
          </cell>
          <cell r="C3350" t="str">
            <v>DISJUNTOR DE MÉDIA TENSÃO SF6 15 kV, 630 A, 3 PÓLOS, 30 kA/15kV, EXTRAÍVEL - INSTALADO</v>
          </cell>
          <cell r="D3350" t="str">
            <v>UN</v>
          </cell>
          <cell r="E3350">
            <v>26524.41</v>
          </cell>
          <cell r="F3350">
            <v>34481.730000000003</v>
          </cell>
        </row>
        <row r="3351">
          <cell r="B3351" t="str">
            <v>C1092</v>
          </cell>
          <cell r="C3351" t="str">
            <v>DISJUNTOR MONOPOLAR EM QUADRO DE DISTRIBUIÇÃO 10A</v>
          </cell>
          <cell r="D3351" t="str">
            <v>UN</v>
          </cell>
          <cell r="E3351">
            <v>9.83</v>
          </cell>
          <cell r="F3351">
            <v>12.78</v>
          </cell>
        </row>
        <row r="3352">
          <cell r="B3352" t="str">
            <v>C1093</v>
          </cell>
          <cell r="C3352" t="str">
            <v>DISJUNTOR MONOPOLAR EM QUADRO DE DISTRIBUIÇÃO 16A</v>
          </cell>
          <cell r="D3352" t="str">
            <v>UN</v>
          </cell>
          <cell r="E3352">
            <v>9.83</v>
          </cell>
          <cell r="F3352">
            <v>12.78</v>
          </cell>
        </row>
        <row r="3353">
          <cell r="B3353" t="str">
            <v>C1095</v>
          </cell>
          <cell r="C3353" t="str">
            <v>DISJUNTOR MONOPOLAR EM QUADRO DE DISTRIBUIÇÃO 20A</v>
          </cell>
          <cell r="D3353" t="str">
            <v>UN</v>
          </cell>
          <cell r="E3353">
            <v>9.83</v>
          </cell>
          <cell r="F3353">
            <v>12.78</v>
          </cell>
        </row>
        <row r="3354">
          <cell r="B3354" t="str">
            <v>C1096</v>
          </cell>
          <cell r="C3354" t="str">
            <v>DISJUNTOR MONOPOLAR EM QUADRO DE DISTRIBUIÇÃO 25A</v>
          </cell>
          <cell r="D3354" t="str">
            <v>UN</v>
          </cell>
          <cell r="E3354">
            <v>9.83</v>
          </cell>
          <cell r="F3354">
            <v>12.78</v>
          </cell>
        </row>
        <row r="3355">
          <cell r="B3355" t="str">
            <v>C1098</v>
          </cell>
          <cell r="C3355" t="str">
            <v>DISJUNTOR MONOPOLAR EM QUADRO DE DISTRIBUIÇÃO 32A</v>
          </cell>
          <cell r="D3355" t="str">
            <v>UN</v>
          </cell>
          <cell r="E3355">
            <v>9.83</v>
          </cell>
          <cell r="F3355">
            <v>12.78</v>
          </cell>
        </row>
        <row r="3356">
          <cell r="B3356" t="str">
            <v>C1099</v>
          </cell>
          <cell r="C3356" t="str">
            <v>DISJUNTOR MONOPOLAR EM QUADRO DE DISTRIBUIÇÃO 40A</v>
          </cell>
          <cell r="D3356" t="str">
            <v>UN</v>
          </cell>
          <cell r="E3356">
            <v>13.03</v>
          </cell>
          <cell r="F3356">
            <v>16.940000000000001</v>
          </cell>
        </row>
        <row r="3357">
          <cell r="B3357" t="str">
            <v>C1101</v>
          </cell>
          <cell r="C3357" t="str">
            <v>DISJUNTOR MONOPOLAR EM QUADRO DE DISTRIBUIÇÃO 50A</v>
          </cell>
          <cell r="D3357" t="str">
            <v>UN</v>
          </cell>
          <cell r="E3357">
            <v>13.03</v>
          </cell>
          <cell r="F3357">
            <v>16.940000000000001</v>
          </cell>
        </row>
        <row r="3358">
          <cell r="B3358" t="str">
            <v>C1081</v>
          </cell>
          <cell r="C3358" t="str">
            <v>DISJUNTOR BIPOLAR EM QUADRO DE DISTRIBUICAO 10A</v>
          </cell>
          <cell r="D3358" t="str">
            <v>UN</v>
          </cell>
          <cell r="E3358">
            <v>41.45</v>
          </cell>
          <cell r="F3358">
            <v>53.89</v>
          </cell>
        </row>
        <row r="3359">
          <cell r="B3359" t="str">
            <v>C1082</v>
          </cell>
          <cell r="C3359" t="str">
            <v>DISJUNTOR BIPOLAR EM QUADRO DE DISTRIBUIÇÃO 16A</v>
          </cell>
          <cell r="D3359" t="str">
            <v>UN</v>
          </cell>
          <cell r="E3359">
            <v>44.34</v>
          </cell>
          <cell r="F3359">
            <v>57.64</v>
          </cell>
        </row>
        <row r="3360">
          <cell r="B3360" t="str">
            <v>C1084</v>
          </cell>
          <cell r="C3360" t="str">
            <v>DISJUNTOR BIPOLAR EM QUADRO DE DISTRIBUIÇÃO 20A</v>
          </cell>
          <cell r="D3360" t="str">
            <v>UN</v>
          </cell>
          <cell r="E3360">
            <v>44.34</v>
          </cell>
          <cell r="F3360">
            <v>57.64</v>
          </cell>
        </row>
        <row r="3361">
          <cell r="B3361" t="str">
            <v>C1085</v>
          </cell>
          <cell r="C3361" t="str">
            <v>DISJUNTOR BIPOLAR EM QUADRO DE DISTRIBUIÇÃO 25A</v>
          </cell>
          <cell r="D3361" t="str">
            <v>UN</v>
          </cell>
          <cell r="E3361">
            <v>44.34</v>
          </cell>
          <cell r="F3361">
            <v>57.64</v>
          </cell>
        </row>
        <row r="3362">
          <cell r="B3362" t="str">
            <v>C1087</v>
          </cell>
          <cell r="C3362" t="str">
            <v>DISJUNTOR BIPOLAR EM QUADRO DE DISTRIBUIÇÃO 32A</v>
          </cell>
          <cell r="D3362" t="str">
            <v>UN</v>
          </cell>
          <cell r="E3362">
            <v>44.34</v>
          </cell>
          <cell r="F3362">
            <v>57.64</v>
          </cell>
        </row>
        <row r="3363">
          <cell r="B3363" t="str">
            <v>C1088</v>
          </cell>
          <cell r="C3363" t="str">
            <v>DISJUNTOR BIPOLAR EM QUADRO DE DISTRIBUIÇÃO 40A</v>
          </cell>
          <cell r="D3363" t="str">
            <v>UN</v>
          </cell>
          <cell r="E3363">
            <v>41.45</v>
          </cell>
          <cell r="F3363">
            <v>53.89</v>
          </cell>
        </row>
        <row r="3364">
          <cell r="B3364" t="str">
            <v>C1090</v>
          </cell>
          <cell r="C3364" t="str">
            <v>DISJUNTOR BIPOLAR EM QUADRO DE DISTRIBUIÇÃO 50A</v>
          </cell>
          <cell r="D3364" t="str">
            <v>UN</v>
          </cell>
          <cell r="E3364">
            <v>41.45</v>
          </cell>
          <cell r="F3364">
            <v>53.89</v>
          </cell>
        </row>
        <row r="3365">
          <cell r="B3365" t="str">
            <v>C4530</v>
          </cell>
          <cell r="C3365" t="str">
            <v>DISJUNTOR DIFERENCIAL DR-16A - 40A, 30mA</v>
          </cell>
          <cell r="D3365" t="str">
            <v>UN</v>
          </cell>
          <cell r="E3365">
            <v>111.74</v>
          </cell>
          <cell r="F3365">
            <v>145.26</v>
          </cell>
        </row>
        <row r="3366">
          <cell r="B3366" t="str">
            <v>C4531</v>
          </cell>
          <cell r="C3366" t="str">
            <v>DISJUNTOR DIFERENCIAL DR-80A, 30mA</v>
          </cell>
          <cell r="D3366" t="str">
            <v>UN</v>
          </cell>
          <cell r="E3366">
            <v>142.74</v>
          </cell>
          <cell r="F3366">
            <v>185.56</v>
          </cell>
        </row>
        <row r="3367">
          <cell r="B3367" t="str">
            <v>C1106</v>
          </cell>
          <cell r="C3367" t="str">
            <v>DISJUNTOR TRIPOLAR C/ACIONAMENTO NA PORTA DO Q.D.ATE 16 A</v>
          </cell>
          <cell r="D3367" t="str">
            <v>UN</v>
          </cell>
          <cell r="E3367">
            <v>49.08</v>
          </cell>
          <cell r="F3367">
            <v>63.8</v>
          </cell>
        </row>
        <row r="3368">
          <cell r="B3368" t="str">
            <v>C1111</v>
          </cell>
          <cell r="C3368" t="str">
            <v>DISJUNTOR TRIPOLAR C/ACIONAMENTO NA PORTA DO Q.D.ATE 32A</v>
          </cell>
          <cell r="D3368" t="str">
            <v>UN</v>
          </cell>
          <cell r="E3368">
            <v>61.52</v>
          </cell>
          <cell r="F3368">
            <v>79.98</v>
          </cell>
        </row>
        <row r="3369">
          <cell r="B3369" t="str">
            <v>C1114</v>
          </cell>
          <cell r="C3369" t="str">
            <v>DISJUNTOR TRIPOLAR C/ACIONAMENTO NA PORTA DO Q.D.ATE 63A</v>
          </cell>
          <cell r="D3369" t="str">
            <v>UN</v>
          </cell>
          <cell r="E3369">
            <v>90.69</v>
          </cell>
          <cell r="F3369">
            <v>117.9</v>
          </cell>
        </row>
        <row r="3370">
          <cell r="B3370" t="str">
            <v>C1104</v>
          </cell>
          <cell r="C3370" t="str">
            <v>DISJUNTOR TRIPOLAR C/ACIONAMENTO NA PORTA DO Q.D.ATE 100A</v>
          </cell>
          <cell r="D3370" t="str">
            <v>UN</v>
          </cell>
          <cell r="E3370">
            <v>81.540000000000006</v>
          </cell>
          <cell r="F3370">
            <v>106</v>
          </cell>
        </row>
        <row r="3371">
          <cell r="B3371" t="str">
            <v>C1108</v>
          </cell>
          <cell r="C3371" t="str">
            <v>DISJUNTOR TRIPOLAR C/ACIONAMENTO NA PORTA DO Q.D.ATE 160A</v>
          </cell>
          <cell r="D3371" t="str">
            <v>UN</v>
          </cell>
          <cell r="E3371">
            <v>181.8</v>
          </cell>
          <cell r="F3371">
            <v>236.34</v>
          </cell>
        </row>
        <row r="3372">
          <cell r="B3372" t="str">
            <v>C1109</v>
          </cell>
          <cell r="C3372" t="str">
            <v>DISJUNTOR TRIPOLAR C/ACIONAMENTO NA PORTA DO Q.D.ATE 250A</v>
          </cell>
          <cell r="D3372" t="str">
            <v>UN</v>
          </cell>
          <cell r="E3372">
            <v>1708.53</v>
          </cell>
          <cell r="F3372">
            <v>2221.09</v>
          </cell>
        </row>
        <row r="3373">
          <cell r="B3373" t="str">
            <v>C1112</v>
          </cell>
          <cell r="C3373" t="str">
            <v>DISJUNTOR TRIPOLAR C/ACIONAMENTO NA PORTA DO Q.D.ATE 400A</v>
          </cell>
          <cell r="D3373" t="str">
            <v>UN</v>
          </cell>
          <cell r="E3373">
            <v>1970.87</v>
          </cell>
          <cell r="F3373">
            <v>2562.13</v>
          </cell>
        </row>
        <row r="3374">
          <cell r="B3374" t="str">
            <v>C1113</v>
          </cell>
          <cell r="C3374" t="str">
            <v>DISJUNTOR TRIPOLAR C/ACIONAMENTO NA PORTA DO Q.D.ATE 630A</v>
          </cell>
          <cell r="D3374" t="str">
            <v>UN</v>
          </cell>
          <cell r="E3374">
            <v>2710.28</v>
          </cell>
          <cell r="F3374">
            <v>3523.36</v>
          </cell>
        </row>
        <row r="3375">
          <cell r="B3375" t="str">
            <v>C1103</v>
          </cell>
          <cell r="C3375" t="str">
            <v>DISJUNTOR TRIPOLAR C/ACIONAMENTO NA PORTA DO Q.D.ATE 1000A</v>
          </cell>
          <cell r="D3375" t="str">
            <v>UN</v>
          </cell>
          <cell r="E3375">
            <v>10452.780000000001</v>
          </cell>
          <cell r="F3375">
            <v>13588.61</v>
          </cell>
        </row>
        <row r="3376">
          <cell r="B3376" t="str">
            <v>C1105</v>
          </cell>
          <cell r="C3376" t="str">
            <v>DISJUNTOR TRIPOLAR C/ACIONAMENTO NA PORTA DO Q.D.ATE 1250A</v>
          </cell>
          <cell r="D3376" t="str">
            <v>UN</v>
          </cell>
          <cell r="E3376">
            <v>10471.19</v>
          </cell>
          <cell r="F3376">
            <v>13612.55</v>
          </cell>
        </row>
        <row r="3377">
          <cell r="B3377" t="str">
            <v>C1107</v>
          </cell>
          <cell r="C3377" t="str">
            <v>DISJUNTOR TRIPOLAR C/ACIONAMENTO NA PORTA DO Q.D.ATE 1600A</v>
          </cell>
          <cell r="D3377" t="str">
            <v>UN</v>
          </cell>
          <cell r="E3377">
            <v>14572.07</v>
          </cell>
          <cell r="F3377">
            <v>18943.689999999999</v>
          </cell>
        </row>
        <row r="3378">
          <cell r="B3378" t="str">
            <v>C1115</v>
          </cell>
          <cell r="C3378" t="str">
            <v>DISJUNTOR TRIPOLAR C/ACIONAMENTO NA PORTA DO Q.D.ATE 2500A</v>
          </cell>
          <cell r="D3378" t="str">
            <v>UN</v>
          </cell>
          <cell r="E3378">
            <v>25001.040000000001</v>
          </cell>
          <cell r="F3378">
            <v>32501.35</v>
          </cell>
        </row>
        <row r="3379">
          <cell r="B3379" t="str">
            <v>C1110</v>
          </cell>
          <cell r="C3379" t="str">
            <v>DISJUNTOR TRIPOLAR C/ACIONAMENTO NA PORTA DO Q.D.ATE 3150A</v>
          </cell>
          <cell r="D3379" t="str">
            <v>UN</v>
          </cell>
          <cell r="E3379">
            <v>26135.67</v>
          </cell>
          <cell r="F3379">
            <v>33976.370000000003</v>
          </cell>
        </row>
        <row r="3380">
          <cell r="B3380" t="str">
            <v>C1116</v>
          </cell>
          <cell r="C3380" t="str">
            <v>DISJUNTOR TRIPOLAR COMPACTO EM QD - 175A</v>
          </cell>
          <cell r="D3380" t="str">
            <v>UN</v>
          </cell>
          <cell r="E3380">
            <v>181.8</v>
          </cell>
          <cell r="F3380">
            <v>236.34</v>
          </cell>
        </row>
        <row r="3381">
          <cell r="B3381" t="str">
            <v>C1118</v>
          </cell>
          <cell r="C3381" t="str">
            <v>DISJUNTOR TRIPOLAR EM QUADRO DE DISTRIBUIÇÃO 10A</v>
          </cell>
          <cell r="D3381" t="str">
            <v>UN</v>
          </cell>
          <cell r="E3381">
            <v>59.1</v>
          </cell>
          <cell r="F3381">
            <v>76.83</v>
          </cell>
        </row>
        <row r="3382">
          <cell r="B3382" t="str">
            <v>C1119</v>
          </cell>
          <cell r="C3382" t="str">
            <v>DISJUNTOR TRIPOLAR EM QUADRO DE DISTRIBUIÇÃO 16A</v>
          </cell>
          <cell r="D3382" t="str">
            <v>UN</v>
          </cell>
          <cell r="E3382">
            <v>59.1</v>
          </cell>
          <cell r="F3382">
            <v>76.83</v>
          </cell>
        </row>
        <row r="3383">
          <cell r="B3383" t="str">
            <v>C1121</v>
          </cell>
          <cell r="C3383" t="str">
            <v>DISJUNTOR TRIPOLAR EM QUADRO DE DISTRIBUIÇÃO 20A</v>
          </cell>
          <cell r="D3383" t="str">
            <v>UN</v>
          </cell>
          <cell r="E3383">
            <v>59.1</v>
          </cell>
          <cell r="F3383">
            <v>76.83</v>
          </cell>
        </row>
        <row r="3384">
          <cell r="B3384" t="str">
            <v>C1122</v>
          </cell>
          <cell r="C3384" t="str">
            <v>DISJUNTOR TRIPOLAR EM QUADRO DE DISTRIBUIÇÃO 25A</v>
          </cell>
          <cell r="D3384" t="str">
            <v>UN</v>
          </cell>
          <cell r="E3384">
            <v>59.1</v>
          </cell>
          <cell r="F3384">
            <v>76.83</v>
          </cell>
        </row>
        <row r="3385">
          <cell r="B3385" t="str">
            <v>C1124</v>
          </cell>
          <cell r="C3385" t="str">
            <v>DISJUNTOR TRIPOLAR EM QUADRO DE DISTRIBUIÇÃO 32A</v>
          </cell>
          <cell r="D3385" t="str">
            <v>UN</v>
          </cell>
          <cell r="E3385">
            <v>59.1</v>
          </cell>
          <cell r="F3385">
            <v>76.83</v>
          </cell>
        </row>
        <row r="3386">
          <cell r="B3386" t="str">
            <v>C1125</v>
          </cell>
          <cell r="C3386" t="str">
            <v>DISJUNTOR TRIPOLAR EM QUADRO DE DISTRIBUIÇÃO 40A</v>
          </cell>
          <cell r="D3386" t="str">
            <v>UN</v>
          </cell>
          <cell r="E3386">
            <v>59.1</v>
          </cell>
          <cell r="F3386">
            <v>76.83</v>
          </cell>
        </row>
        <row r="3387">
          <cell r="B3387" t="str">
            <v>C1127</v>
          </cell>
          <cell r="C3387" t="str">
            <v>DISJUNTOR TRIPOLAR EM QUADRO DE DISTRIBUIÇÃO 50A</v>
          </cell>
          <cell r="D3387" t="str">
            <v>UN</v>
          </cell>
          <cell r="E3387">
            <v>59.1</v>
          </cell>
          <cell r="F3387">
            <v>76.83</v>
          </cell>
        </row>
        <row r="3388">
          <cell r="B3388" t="str">
            <v>C1128</v>
          </cell>
          <cell r="C3388" t="str">
            <v>DISJUNTOR TRIPOLAR EM QUADRO DE DISTRIBUIÇÃO 60A</v>
          </cell>
          <cell r="D3388" t="str">
            <v>UN</v>
          </cell>
          <cell r="E3388">
            <v>67.36</v>
          </cell>
          <cell r="F3388">
            <v>87.57</v>
          </cell>
        </row>
        <row r="3389">
          <cell r="B3389" t="str">
            <v>C1130</v>
          </cell>
          <cell r="C3389" t="str">
            <v>DISJUNTOR TRIPOLAR EM QUADRO DE DISTRIBUIÇÃO 70A</v>
          </cell>
          <cell r="D3389" t="str">
            <v>UN</v>
          </cell>
          <cell r="E3389">
            <v>67.36</v>
          </cell>
          <cell r="F3389">
            <v>87.57</v>
          </cell>
        </row>
        <row r="3390">
          <cell r="B3390" t="str">
            <v>C1131</v>
          </cell>
          <cell r="C3390" t="str">
            <v>DISJUNTOR TRIPOLAR EM QUADRO DE DISTRIBUIÇÃO 90A</v>
          </cell>
          <cell r="D3390" t="str">
            <v>UN</v>
          </cell>
          <cell r="E3390">
            <v>67.36</v>
          </cell>
          <cell r="F3390">
            <v>87.57</v>
          </cell>
        </row>
        <row r="3391">
          <cell r="B3391" t="str">
            <v>C1117</v>
          </cell>
          <cell r="C3391" t="str">
            <v>DISJUNTOR TRIPOLAR EM QUADRO DE DISTRIBUIÇÃO 100A</v>
          </cell>
          <cell r="D3391" t="str">
            <v>UN</v>
          </cell>
          <cell r="E3391">
            <v>67.36</v>
          </cell>
          <cell r="F3391">
            <v>87.57</v>
          </cell>
        </row>
        <row r="3392">
          <cell r="B3392" t="str">
            <v>C4035</v>
          </cell>
          <cell r="C3392" t="str">
            <v>FUSÍVEL NH 100A - INSTALADO</v>
          </cell>
          <cell r="D3392" t="str">
            <v>UN</v>
          </cell>
          <cell r="E3392">
            <v>12.97</v>
          </cell>
          <cell r="F3392">
            <v>16.86</v>
          </cell>
        </row>
        <row r="3393">
          <cell r="B3393" t="str">
            <v>C3567</v>
          </cell>
          <cell r="C3393" t="str">
            <v>MUTIRÃO MISTO - DISJUNTOR MONOPOLAR EM QUADRO DE DISTRIBUIÇÃO DE 16A</v>
          </cell>
          <cell r="D3393" t="str">
            <v>UN</v>
          </cell>
          <cell r="E3393">
            <v>8.17</v>
          </cell>
          <cell r="F3393">
            <v>10.62</v>
          </cell>
        </row>
        <row r="3394">
          <cell r="B3394" t="str">
            <v>C4029</v>
          </cell>
          <cell r="C3394" t="str">
            <v>RELÉ DIGITAL MULTIFUNÇÃO, TRIFÁSICO, 115V, TENSÃO AUXILIAR 120Vcc - INSTALADO</v>
          </cell>
          <cell r="D3394" t="str">
            <v>UN</v>
          </cell>
          <cell r="E3394">
            <v>9185.1</v>
          </cell>
          <cell r="F3394">
            <v>11940.63</v>
          </cell>
        </row>
        <row r="3395">
          <cell r="B3395" t="str">
            <v>C2260</v>
          </cell>
          <cell r="C3395" t="str">
            <v>SECCIONADOR FUSÍVEL DIAZED MONOPOLAR ATE 25A</v>
          </cell>
          <cell r="D3395" t="str">
            <v>UN</v>
          </cell>
          <cell r="E3395">
            <v>55.25</v>
          </cell>
          <cell r="F3395">
            <v>71.83</v>
          </cell>
        </row>
        <row r="3396">
          <cell r="B3396" t="str">
            <v>C2261</v>
          </cell>
          <cell r="C3396" t="str">
            <v>SECCIONADOR FUSÍVEL DIAZED MONOPOLAR ATE 63A</v>
          </cell>
          <cell r="D3396" t="str">
            <v>UN</v>
          </cell>
          <cell r="E3396">
            <v>78.92</v>
          </cell>
          <cell r="F3396">
            <v>102.6</v>
          </cell>
        </row>
        <row r="3397">
          <cell r="B3397" t="str">
            <v>C2259</v>
          </cell>
          <cell r="C3397" t="str">
            <v>SECCIONADOR FUSÍVEL DIAZED BIPOLAR.ATE 25A</v>
          </cell>
          <cell r="D3397" t="str">
            <v>UN</v>
          </cell>
          <cell r="E3397">
            <v>149.46</v>
          </cell>
          <cell r="F3397">
            <v>194.3</v>
          </cell>
        </row>
        <row r="3398">
          <cell r="B3398" t="str">
            <v>C2258</v>
          </cell>
          <cell r="C3398" t="str">
            <v>SECCIONADOR FUSÍVEL DIAZED BIPOLAR ATE 63 A</v>
          </cell>
          <cell r="D3398" t="str">
            <v>UN</v>
          </cell>
          <cell r="E3398">
            <v>151.4</v>
          </cell>
          <cell r="F3398">
            <v>196.82</v>
          </cell>
        </row>
        <row r="3399">
          <cell r="B3399" t="str">
            <v>C2262</v>
          </cell>
          <cell r="C3399" t="str">
            <v>SECCIONADOR FUSÍVEL DIAZED TRIPOLAR ATE 25A, EM QUADRO DISTRIBUIÇÃO</v>
          </cell>
          <cell r="D3399" t="str">
            <v>UN</v>
          </cell>
          <cell r="E3399">
            <v>152.87</v>
          </cell>
          <cell r="F3399">
            <v>198.73</v>
          </cell>
        </row>
        <row r="3400">
          <cell r="B3400" t="str">
            <v>C2263</v>
          </cell>
          <cell r="C3400" t="str">
            <v>SECCIONADOR FUSÍVEL NH TRIPOLAR MANOBRA C/CARGA.ATE 125A</v>
          </cell>
          <cell r="D3400" t="str">
            <v>UN</v>
          </cell>
          <cell r="E3400">
            <v>173.87</v>
          </cell>
          <cell r="F3400">
            <v>226.03</v>
          </cell>
        </row>
        <row r="3401">
          <cell r="B3401" t="str">
            <v>C2264</v>
          </cell>
          <cell r="C3401" t="str">
            <v>SECCIONADOR FUSÍVEL NH TRIPOLAR MANOBRA C/CARGA.ATE 250A</v>
          </cell>
          <cell r="D3401" t="str">
            <v>UN</v>
          </cell>
          <cell r="E3401">
            <v>331.81</v>
          </cell>
          <cell r="F3401">
            <v>431.35</v>
          </cell>
        </row>
        <row r="3402">
          <cell r="B3402" t="str">
            <v>C2265</v>
          </cell>
          <cell r="C3402" t="str">
            <v>SECCIONADOR FUSÍVEL NH TRIPOLAR MANOBRA S/CARGA.ATE 250A</v>
          </cell>
          <cell r="D3402" t="str">
            <v>UN</v>
          </cell>
          <cell r="E3402">
            <v>331.81</v>
          </cell>
          <cell r="F3402">
            <v>431.35</v>
          </cell>
        </row>
        <row r="3403">
          <cell r="B3403" t="str">
            <v>C2266</v>
          </cell>
          <cell r="C3403" t="str">
            <v>SECCIONADOR FUSÍVEL NH TRIPOLAR MANOBRA S/CARGA.ATE 400A</v>
          </cell>
          <cell r="D3403" t="str">
            <v>UN</v>
          </cell>
          <cell r="E3403">
            <v>523.70000000000005</v>
          </cell>
          <cell r="F3403">
            <v>680.81</v>
          </cell>
        </row>
        <row r="3404">
          <cell r="B3404" t="str">
            <v>C2267</v>
          </cell>
          <cell r="C3404" t="str">
            <v>SECCIONADOR FUSÍVEL NH TRIPOLAR MANOBRA S/CARGA.ATE 630A</v>
          </cell>
          <cell r="D3404" t="str">
            <v>UN</v>
          </cell>
          <cell r="E3404">
            <v>693.52</v>
          </cell>
          <cell r="F3404">
            <v>901.58</v>
          </cell>
        </row>
        <row r="3405">
          <cell r="C3405" t="str">
            <v>TOMADAS / INTERRUPTORES / ESPELHOS</v>
          </cell>
          <cell r="F3405">
            <v>0</v>
          </cell>
        </row>
        <row r="3406">
          <cell r="B3406" t="str">
            <v>C0597</v>
          </cell>
          <cell r="C3406" t="str">
            <v>CAIXA DE AÇO INOXIDÁVEL C/ 8 TOMADAS 2P+T/250V (COMPLETA)</v>
          </cell>
          <cell r="D3406" t="str">
            <v>UN</v>
          </cell>
          <cell r="E3406">
            <v>105.34</v>
          </cell>
          <cell r="F3406">
            <v>136.94</v>
          </cell>
        </row>
        <row r="3407">
          <cell r="B3407" t="str">
            <v>C3477</v>
          </cell>
          <cell r="C3407" t="str">
            <v>CAIXA DE PISO EM LATÃO P/ DUAS TOMADAS DIAM.=2"</v>
          </cell>
          <cell r="D3407" t="str">
            <v>UN</v>
          </cell>
          <cell r="E3407">
            <v>48.66</v>
          </cell>
          <cell r="F3407">
            <v>63.26</v>
          </cell>
        </row>
        <row r="3408">
          <cell r="B3408" t="str">
            <v>C0670</v>
          </cell>
          <cell r="C3408" t="str">
            <v>CAMPAINHA TIPO SIRENE ESCOLAR, C/INTERRUPTOR PULSADOR</v>
          </cell>
          <cell r="D3408" t="str">
            <v>UN</v>
          </cell>
          <cell r="E3408">
            <v>150.02000000000001</v>
          </cell>
          <cell r="F3408">
            <v>195.03</v>
          </cell>
        </row>
        <row r="3409">
          <cell r="B3409" t="str">
            <v>C0863</v>
          </cell>
          <cell r="C3409" t="str">
            <v>CONJUNTO ARSTOP COMPLETO (15 A 30A)</v>
          </cell>
          <cell r="D3409" t="str">
            <v>UN</v>
          </cell>
          <cell r="E3409">
            <v>25.22</v>
          </cell>
          <cell r="F3409">
            <v>32.79</v>
          </cell>
        </row>
        <row r="3410">
          <cell r="B3410" t="str">
            <v>C1491</v>
          </cell>
          <cell r="C3410" t="str">
            <v>INTERRUPTOR UMA TECLA BIPOLAR PARALELO 20A 250V</v>
          </cell>
          <cell r="D3410" t="str">
            <v>UN</v>
          </cell>
          <cell r="E3410">
            <v>19.809999999999999</v>
          </cell>
          <cell r="F3410">
            <v>25.75</v>
          </cell>
        </row>
        <row r="3411">
          <cell r="B3411" t="str">
            <v>C1492</v>
          </cell>
          <cell r="C3411" t="str">
            <v>INTERRUPTOR UMA TECLA PARALELO 10A 250V</v>
          </cell>
          <cell r="D3411" t="str">
            <v>UN</v>
          </cell>
          <cell r="E3411">
            <v>10.19</v>
          </cell>
          <cell r="F3411">
            <v>13.25</v>
          </cell>
        </row>
        <row r="3412">
          <cell r="B3412" t="str">
            <v>C1493</v>
          </cell>
          <cell r="C3412" t="str">
            <v>INTERRUPTOR UMA TECLA PARALELO E TOMADA UNIVERSAL 10A 250V</v>
          </cell>
          <cell r="D3412" t="str">
            <v>UN</v>
          </cell>
          <cell r="E3412">
            <v>15.54</v>
          </cell>
          <cell r="F3412">
            <v>20.2</v>
          </cell>
        </row>
        <row r="3413">
          <cell r="B3413" t="str">
            <v>C1494</v>
          </cell>
          <cell r="C3413" t="str">
            <v>INTERRUPTOR UMA TECLA SIMPLES 10A 250V</v>
          </cell>
          <cell r="D3413" t="str">
            <v>UN</v>
          </cell>
          <cell r="E3413">
            <v>7.66</v>
          </cell>
          <cell r="F3413">
            <v>9.9600000000000009</v>
          </cell>
        </row>
        <row r="3414">
          <cell r="B3414" t="str">
            <v>C1498</v>
          </cell>
          <cell r="C3414" t="str">
            <v>INTERRUPTOR.UMA TECLA SIMPLES UMA PARALELA.10A.250V</v>
          </cell>
          <cell r="D3414" t="str">
            <v>UN</v>
          </cell>
          <cell r="E3414">
            <v>15.71</v>
          </cell>
          <cell r="F3414">
            <v>20.420000000000002</v>
          </cell>
        </row>
        <row r="3415">
          <cell r="B3415" t="str">
            <v>C1497</v>
          </cell>
          <cell r="C3415" t="str">
            <v>INTERRUPTOR UMA TECLA SIMPLES UMA P/CAMPAINHA 10A 250V</v>
          </cell>
          <cell r="D3415" t="str">
            <v>UN</v>
          </cell>
          <cell r="E3415">
            <v>13.31</v>
          </cell>
          <cell r="F3415">
            <v>17.3</v>
          </cell>
        </row>
        <row r="3416">
          <cell r="B3416" t="str">
            <v>C1496</v>
          </cell>
          <cell r="C3416" t="str">
            <v>INTERRUPTOR UMA TECLA SIMPLES E TOMADA UNIVERSAL 10A 250V</v>
          </cell>
          <cell r="D3416" t="str">
            <v>UN</v>
          </cell>
          <cell r="E3416">
            <v>13.41</v>
          </cell>
          <cell r="F3416">
            <v>17.43</v>
          </cell>
        </row>
        <row r="3417">
          <cell r="B3417" t="str">
            <v>C1495</v>
          </cell>
          <cell r="C3417" t="str">
            <v>INTERRUPTOR UMA TECLA SIMPLES DUAS PARALELO 10A 250V</v>
          </cell>
          <cell r="D3417" t="str">
            <v>UN</v>
          </cell>
          <cell r="E3417">
            <v>23.25</v>
          </cell>
          <cell r="F3417">
            <v>30.23</v>
          </cell>
        </row>
        <row r="3418">
          <cell r="B3418" t="str">
            <v>C1490</v>
          </cell>
          <cell r="C3418" t="str">
            <v>INTERRUPTOR UMA TECLA 10A - 250V, SISTEMA "X"</v>
          </cell>
          <cell r="D3418" t="str">
            <v>UN</v>
          </cell>
          <cell r="E3418">
            <v>10.09</v>
          </cell>
          <cell r="F3418">
            <v>13.12</v>
          </cell>
        </row>
        <row r="3419">
          <cell r="B3419" t="str">
            <v>C1481</v>
          </cell>
          <cell r="C3419" t="str">
            <v>INTERRUPTOR DUAS TECLAS PARALELO 10A 250V</v>
          </cell>
          <cell r="D3419" t="str">
            <v>UN</v>
          </cell>
          <cell r="E3419">
            <v>18.32</v>
          </cell>
          <cell r="F3419">
            <v>23.82</v>
          </cell>
        </row>
        <row r="3420">
          <cell r="B3420" t="str">
            <v>C1482</v>
          </cell>
          <cell r="C3420" t="str">
            <v>INTERRUPTOR DUAS TECLAS PARALELO E TOMADA 10A 250V</v>
          </cell>
          <cell r="D3420" t="str">
            <v>UN</v>
          </cell>
          <cell r="E3420">
            <v>24.15</v>
          </cell>
          <cell r="F3420">
            <v>31.4</v>
          </cell>
        </row>
        <row r="3421">
          <cell r="B3421" t="str">
            <v>C1479</v>
          </cell>
          <cell r="C3421" t="str">
            <v>INTERRUPTOR DUAS TECLAS SIMPLES 10A 250V</v>
          </cell>
          <cell r="D3421" t="str">
            <v>UN</v>
          </cell>
          <cell r="E3421">
            <v>13.31</v>
          </cell>
          <cell r="F3421">
            <v>17.3</v>
          </cell>
        </row>
        <row r="3422">
          <cell r="B3422" t="str">
            <v>C1484</v>
          </cell>
          <cell r="C3422" t="str">
            <v>INTERRUPTOR DUAS TECLAS SIMPLES UMA PARALELO 10A 250V</v>
          </cell>
          <cell r="D3422" t="str">
            <v>UN</v>
          </cell>
          <cell r="E3422">
            <v>22.08</v>
          </cell>
          <cell r="F3422">
            <v>28.7</v>
          </cell>
        </row>
        <row r="3423">
          <cell r="B3423" t="str">
            <v>C1483</v>
          </cell>
          <cell r="C3423" t="str">
            <v>INTERRUPTOR DUAS TECLAS SIMPLES E TOMADA 10A 250V</v>
          </cell>
          <cell r="D3423" t="str">
            <v>UN</v>
          </cell>
          <cell r="E3423">
            <v>17.489999999999998</v>
          </cell>
          <cell r="F3423">
            <v>22.74</v>
          </cell>
        </row>
        <row r="3424">
          <cell r="B3424" t="str">
            <v>C1480</v>
          </cell>
          <cell r="C3424" t="str">
            <v>INTERRUPTOR DUAS TECLAS 10A - 250V, SISTEMA "X"</v>
          </cell>
          <cell r="D3424" t="str">
            <v>UN</v>
          </cell>
          <cell r="E3424">
            <v>13.41</v>
          </cell>
          <cell r="F3424">
            <v>17.43</v>
          </cell>
        </row>
        <row r="3425">
          <cell r="B3425" t="str">
            <v>C1485</v>
          </cell>
          <cell r="C3425" t="str">
            <v>INTERRUPTOR PULSADOR DE CAMPAINHA 10A 250V</v>
          </cell>
          <cell r="D3425" t="str">
            <v>UN</v>
          </cell>
          <cell r="E3425">
            <v>7.95</v>
          </cell>
          <cell r="F3425">
            <v>10.34</v>
          </cell>
        </row>
        <row r="3426">
          <cell r="B3426" t="str">
            <v>C1488</v>
          </cell>
          <cell r="C3426" t="str">
            <v>INTERRUPTOR TRES TECLAS PARALELO 10A 250V</v>
          </cell>
          <cell r="D3426" t="str">
            <v>UN</v>
          </cell>
          <cell r="E3426">
            <v>25.51</v>
          </cell>
          <cell r="F3426">
            <v>33.159999999999997</v>
          </cell>
        </row>
        <row r="3427">
          <cell r="B3427" t="str">
            <v>C1489</v>
          </cell>
          <cell r="C3427" t="str">
            <v>INTERRUPTOR TRES TECLAS SIMPLES 10A 250V</v>
          </cell>
          <cell r="D3427" t="str">
            <v>UN</v>
          </cell>
          <cell r="E3427">
            <v>18.86</v>
          </cell>
          <cell r="F3427">
            <v>24.52</v>
          </cell>
        </row>
        <row r="3428">
          <cell r="B3428" t="str">
            <v>C1486</v>
          </cell>
          <cell r="C3428" t="str">
            <v>INTERRUPTOR TECLA SIMPLES TECLA PARALELO E TOMADA 10A 250V</v>
          </cell>
          <cell r="D3428" t="str">
            <v>UN</v>
          </cell>
          <cell r="E3428">
            <v>23.13</v>
          </cell>
          <cell r="F3428">
            <v>30.07</v>
          </cell>
        </row>
        <row r="3429">
          <cell r="B3429" t="str">
            <v>C1487</v>
          </cell>
          <cell r="C3429" t="str">
            <v>INTERRUPTOR TIPO CHAMADA ENFERMARIA</v>
          </cell>
          <cell r="D3429" t="str">
            <v>UN</v>
          </cell>
          <cell r="E3429">
            <v>10.02</v>
          </cell>
          <cell r="F3429">
            <v>13.03</v>
          </cell>
        </row>
        <row r="3430">
          <cell r="B3430" t="str">
            <v>C3573</v>
          </cell>
          <cell r="C3430" t="str">
            <v>MUTIRÃO MISTO - INTERRUPTOR UMA TECLA SIMPLES E TOMADA UNIVERSAL 10A 250V</v>
          </cell>
          <cell r="D3430" t="str">
            <v>UN</v>
          </cell>
          <cell r="E3430">
            <v>11.37</v>
          </cell>
          <cell r="F3430">
            <v>14.78</v>
          </cell>
        </row>
        <row r="3431">
          <cell r="B3431" t="str">
            <v>C3581</v>
          </cell>
          <cell r="C3431" t="str">
            <v>MUTIRÃO MISTO - SOQUETE DE BAQUELITE</v>
          </cell>
          <cell r="D3431" t="str">
            <v>UN</v>
          </cell>
          <cell r="E3431">
            <v>2.19</v>
          </cell>
          <cell r="F3431">
            <v>2.85</v>
          </cell>
        </row>
        <row r="3432">
          <cell r="B3432" t="str">
            <v>C1928</v>
          </cell>
          <cell r="C3432" t="str">
            <v>PLACA P/CAIXA ESTAMPADA 4"X2" OU 3"X3"</v>
          </cell>
          <cell r="D3432" t="str">
            <v>UN</v>
          </cell>
          <cell r="E3432">
            <v>2.04</v>
          </cell>
          <cell r="F3432">
            <v>2.65</v>
          </cell>
        </row>
        <row r="3433">
          <cell r="B3433" t="str">
            <v>C1929</v>
          </cell>
          <cell r="C3433" t="str">
            <v>PLACA P/CAIXA ESTAMPADA 4"X4"</v>
          </cell>
          <cell r="D3433" t="str">
            <v>UN</v>
          </cell>
          <cell r="E3433">
            <v>3.98</v>
          </cell>
          <cell r="F3433">
            <v>5.17</v>
          </cell>
        </row>
        <row r="3434">
          <cell r="B3434" t="str">
            <v>C1942</v>
          </cell>
          <cell r="C3434" t="str">
            <v>PLUG TRIPOLAR (3P+T) - 32A/380V</v>
          </cell>
          <cell r="D3434" t="str">
            <v>UN</v>
          </cell>
          <cell r="E3434">
            <v>40.880000000000003</v>
          </cell>
          <cell r="F3434">
            <v>53.14</v>
          </cell>
        </row>
        <row r="3435">
          <cell r="B3435" t="str">
            <v>C3580</v>
          </cell>
          <cell r="C3435" t="str">
            <v>SOQUETE DE BAQUELITE - PADRÃO POPULAR</v>
          </cell>
          <cell r="D3435" t="str">
            <v>UN</v>
          </cell>
          <cell r="E3435">
            <v>3.01</v>
          </cell>
          <cell r="F3435">
            <v>3.91</v>
          </cell>
        </row>
        <row r="3436">
          <cell r="B3436" t="str">
            <v>C2298</v>
          </cell>
          <cell r="C3436" t="str">
            <v>TAMPA CEGA PLÁSTICA, SISTEMA "X"</v>
          </cell>
          <cell r="D3436" t="str">
            <v>UN</v>
          </cell>
          <cell r="E3436">
            <v>3.88</v>
          </cell>
          <cell r="F3436">
            <v>5.04</v>
          </cell>
        </row>
        <row r="3437">
          <cell r="B3437" t="str">
            <v>C2484</v>
          </cell>
          <cell r="C3437" t="str">
            <v>TOMADA 2 POLOS MAIS TERRA 20A 250V</v>
          </cell>
          <cell r="D3437" t="str">
            <v>UN</v>
          </cell>
          <cell r="E3437">
            <v>12.38</v>
          </cell>
          <cell r="F3437">
            <v>16.09</v>
          </cell>
        </row>
        <row r="3438">
          <cell r="B3438" t="str">
            <v>C2480</v>
          </cell>
          <cell r="C3438" t="str">
            <v>TOMADA 2 POLOS MAIS TERRA 20A - 250V, SISTEMA "X"</v>
          </cell>
          <cell r="D3438" t="str">
            <v>UN</v>
          </cell>
          <cell r="E3438">
            <v>13.16</v>
          </cell>
          <cell r="F3438">
            <v>17.11</v>
          </cell>
        </row>
        <row r="3439">
          <cell r="B3439" t="str">
            <v>C2481</v>
          </cell>
          <cell r="C3439" t="str">
            <v>TOMADA C/TRAVA MECÂNICA E PLUG DE EMBUTIR 30A/250V</v>
          </cell>
          <cell r="D3439" t="str">
            <v>UN</v>
          </cell>
          <cell r="E3439">
            <v>42.34</v>
          </cell>
          <cell r="F3439">
            <v>55.04</v>
          </cell>
        </row>
        <row r="3440">
          <cell r="B3440" t="str">
            <v>C2482</v>
          </cell>
          <cell r="C3440" t="str">
            <v>TOMADA C/TRAVA MECÂNICA E PLUG, DE SOBREPOR 30A/250V</v>
          </cell>
          <cell r="D3440" t="str">
            <v>UN</v>
          </cell>
          <cell r="E3440">
            <v>42.34</v>
          </cell>
          <cell r="F3440">
            <v>55.04</v>
          </cell>
        </row>
        <row r="3441">
          <cell r="B3441" t="str">
            <v>C2483</v>
          </cell>
          <cell r="C3441" t="str">
            <v>TOMADA COMPLETA P/ COMPUTADOR</v>
          </cell>
          <cell r="D3441" t="str">
            <v>UN</v>
          </cell>
          <cell r="E3441">
            <v>18.41</v>
          </cell>
          <cell r="F3441">
            <v>23.93</v>
          </cell>
        </row>
        <row r="3442">
          <cell r="B3442" t="str">
            <v>C3485</v>
          </cell>
          <cell r="C3442" t="str">
            <v>TOMADA DE PISO FÊMEA PARA RJ-45 (LÓGICA)</v>
          </cell>
          <cell r="D3442" t="str">
            <v>UN</v>
          </cell>
          <cell r="E3442">
            <v>37.33</v>
          </cell>
          <cell r="F3442">
            <v>48.53</v>
          </cell>
        </row>
        <row r="3443">
          <cell r="B3443" t="str">
            <v>C4117</v>
          </cell>
          <cell r="C3443" t="str">
            <v>TOMADA ENERGIZADA TIPO PLUG DE GUITARRA PARA SPOT ORIENTÁVEL DE 50W. EMBUTIDA NO FORRO DE GESSO. DEMANDA TOTAL 60%</v>
          </cell>
          <cell r="D3443" t="str">
            <v>UN</v>
          </cell>
          <cell r="E3443">
            <v>9.69</v>
          </cell>
          <cell r="F3443">
            <v>12.6</v>
          </cell>
        </row>
        <row r="3444">
          <cell r="B3444" t="str">
            <v>C2486</v>
          </cell>
          <cell r="C3444" t="str">
            <v>TOMADA P/TELEFONE 4 POLOS PADRÃO TELEBRAS</v>
          </cell>
          <cell r="D3444" t="str">
            <v>UN</v>
          </cell>
          <cell r="E3444">
            <v>13.41</v>
          </cell>
          <cell r="F3444">
            <v>17.43</v>
          </cell>
        </row>
        <row r="3445">
          <cell r="B3445" t="str">
            <v>C2487</v>
          </cell>
          <cell r="C3445" t="str">
            <v>TOMADA P/TELEFONE 4 POLOS, SISTEMA "X"</v>
          </cell>
          <cell r="D3445" t="str">
            <v>UN</v>
          </cell>
          <cell r="E3445">
            <v>14.25</v>
          </cell>
          <cell r="F3445">
            <v>18.53</v>
          </cell>
        </row>
        <row r="3446">
          <cell r="B3446" t="str">
            <v>C2488</v>
          </cell>
          <cell r="C3446" t="str">
            <v>TOMADA P/TELEFONE.PINO JACK 1/4"</v>
          </cell>
          <cell r="D3446" t="str">
            <v>UN</v>
          </cell>
          <cell r="E3446">
            <v>11.3</v>
          </cell>
          <cell r="F3446">
            <v>14.69</v>
          </cell>
        </row>
        <row r="3447">
          <cell r="B3447" t="str">
            <v>C2485</v>
          </cell>
          <cell r="C3447" t="str">
            <v>TOMADA P/ COMPUTADOR, SISTEMA "X"</v>
          </cell>
          <cell r="D3447" t="str">
            <v>UN</v>
          </cell>
          <cell r="E3447">
            <v>13.6</v>
          </cell>
          <cell r="F3447">
            <v>17.68</v>
          </cell>
        </row>
        <row r="3448">
          <cell r="B3448" t="str">
            <v>C4174</v>
          </cell>
          <cell r="C3448" t="str">
            <v>TOMADA P/ CONEXÃO DE REDE C/ CONECTOR RJ 45 C/ ESPELHO EM CAIXA 4 x 2 (INSTALADA)</v>
          </cell>
          <cell r="D3448" t="str">
            <v>UN</v>
          </cell>
          <cell r="E3448">
            <v>12.33</v>
          </cell>
          <cell r="F3448">
            <v>16.03</v>
          </cell>
        </row>
        <row r="3449">
          <cell r="B3449" t="str">
            <v>C3486</v>
          </cell>
          <cell r="C3449" t="str">
            <v>TOMADA P/ PISO FÊMEA PARA RJ-11(TELEFÔNICA)</v>
          </cell>
          <cell r="D3449" t="str">
            <v>UN</v>
          </cell>
          <cell r="E3449">
            <v>37.33</v>
          </cell>
          <cell r="F3449">
            <v>48.53</v>
          </cell>
        </row>
        <row r="3450">
          <cell r="B3450" t="str">
            <v>C2490</v>
          </cell>
          <cell r="C3450" t="str">
            <v>TOMADA TRIPOLAR, MAIS TERRA - 25A/250V</v>
          </cell>
          <cell r="D3450" t="str">
            <v>UN</v>
          </cell>
          <cell r="E3450">
            <v>31.92</v>
          </cell>
          <cell r="F3450">
            <v>41.5</v>
          </cell>
        </row>
        <row r="3451">
          <cell r="B3451" t="str">
            <v>C2491</v>
          </cell>
          <cell r="C3451" t="str">
            <v>TOMADA TRIPOLAR, MAIS TERRA - 30A/250V</v>
          </cell>
          <cell r="D3451" t="str">
            <v>UN</v>
          </cell>
          <cell r="E3451">
            <v>37.33</v>
          </cell>
          <cell r="F3451">
            <v>48.53</v>
          </cell>
        </row>
        <row r="3452">
          <cell r="B3452" t="str">
            <v>C2489</v>
          </cell>
          <cell r="C3452" t="str">
            <v>TOMADA TRIPOLAR (3P+T) - 32A/380V</v>
          </cell>
          <cell r="D3452" t="str">
            <v>UN</v>
          </cell>
          <cell r="E3452">
            <v>32.549999999999997</v>
          </cell>
          <cell r="F3452">
            <v>42.32</v>
          </cell>
        </row>
        <row r="3453">
          <cell r="B3453" t="str">
            <v>C2493</v>
          </cell>
          <cell r="C3453" t="str">
            <v>TOMADA UNIVERSAL 10A 250V</v>
          </cell>
          <cell r="D3453" t="str">
            <v>UN</v>
          </cell>
          <cell r="E3453">
            <v>7.56</v>
          </cell>
          <cell r="F3453">
            <v>9.83</v>
          </cell>
        </row>
        <row r="3454">
          <cell r="B3454" t="str">
            <v>C2492</v>
          </cell>
          <cell r="C3454" t="str">
            <v>TOMADA UNIVERSAL 10A - 250V, SISTEMA "X"</v>
          </cell>
          <cell r="D3454" t="str">
            <v>UN</v>
          </cell>
          <cell r="E3454">
            <v>9.27</v>
          </cell>
          <cell r="F3454">
            <v>12.05</v>
          </cell>
        </row>
        <row r="3455">
          <cell r="B3455" t="str">
            <v>C2494</v>
          </cell>
          <cell r="C3455" t="str">
            <v>TOMADA VOLTAMP - 30A (MACHO/FÊMEA)</v>
          </cell>
          <cell r="D3455" t="str">
            <v>UN</v>
          </cell>
          <cell r="E3455">
            <v>60.46</v>
          </cell>
          <cell r="F3455">
            <v>78.599999999999994</v>
          </cell>
        </row>
        <row r="3456">
          <cell r="B3456" t="str">
            <v>C2495</v>
          </cell>
          <cell r="C3456" t="str">
            <v>TOMADA VOLTAMP - 60A (MACHO/FÊMEA)</v>
          </cell>
          <cell r="D3456" t="str">
            <v>UN</v>
          </cell>
          <cell r="E3456">
            <v>119.89</v>
          </cell>
          <cell r="F3456">
            <v>155.86000000000001</v>
          </cell>
        </row>
        <row r="3457">
          <cell r="C3457" t="str">
            <v>LUMINÁRIAS INTERNAS / EXTERNAS / ACESSÓRIOS</v>
          </cell>
          <cell r="F3457">
            <v>0</v>
          </cell>
        </row>
        <row r="3458">
          <cell r="B3458" t="str">
            <v>C4114</v>
          </cell>
          <cell r="C3458" t="str">
            <v>ARANDELA APLICADA NA LATERAL DO PILAR EM ALUMÍNIO FUNDIDO PINTADO COM REFLETOR EM ALUMÍNIO ANODIZADO E DIFUSOR EM VIDRO PLANO TEMPERADO TRANSPARENTE PARA LÂMPADA VAPOR METÁLICO 400W MAIS REATOR E IGNITOR</v>
          </cell>
          <cell r="D3458" t="str">
            <v>UN</v>
          </cell>
          <cell r="E3458">
            <v>539.57000000000005</v>
          </cell>
          <cell r="F3458">
            <v>701.44</v>
          </cell>
        </row>
        <row r="3459">
          <cell r="B3459" t="str">
            <v>C4371</v>
          </cell>
          <cell r="C3459" t="str">
            <v>ARANDELA BLINDADA</v>
          </cell>
          <cell r="D3459" t="str">
            <v>UN</v>
          </cell>
          <cell r="E3459">
            <v>174.17</v>
          </cell>
          <cell r="F3459">
            <v>226.42</v>
          </cell>
        </row>
        <row r="3460">
          <cell r="B3460" t="str">
            <v>C4105</v>
          </cell>
          <cell r="C3460" t="str">
            <v>ARANDELA PARA FLUORESCENTE COMPACTA 18W EM ALUMÍNIO ANODIZADO E PINTADO POR PROCESSO ELETROSTÁTICO COM UM VISOR EM VIDRO FOSCO</v>
          </cell>
          <cell r="D3460" t="str">
            <v>UN</v>
          </cell>
          <cell r="E3460">
            <v>141.91</v>
          </cell>
          <cell r="F3460">
            <v>184.48</v>
          </cell>
        </row>
        <row r="3461">
          <cell r="B3461" t="str">
            <v>C4106</v>
          </cell>
          <cell r="C3461" t="str">
            <v>ARANDELA PARA FLUORESCENTE COMPACTA 18W EM ALUMÍNIO ANODIZADO E PINTADO POR PROCESSO ELETROSTÁTICO COM DOIS VISORES EM VIDRO FOSCO</v>
          </cell>
          <cell r="D3461" t="str">
            <v>UN</v>
          </cell>
          <cell r="E3461">
            <v>166.76</v>
          </cell>
          <cell r="F3461">
            <v>216.79</v>
          </cell>
        </row>
        <row r="3462">
          <cell r="B3462" t="str">
            <v>C4107</v>
          </cell>
          <cell r="C3462" t="str">
            <v>ARANDELA PARA LÂMPADA INCANDESCENTE 60W EM ALUMÍNIO ANODIZADO E PINTADO POR PROCESSO ELETROSTÁTICO COM REFLETOR EM ALUMÍNIO ANODIZADO ALTO BRILHO</v>
          </cell>
          <cell r="D3462" t="str">
            <v>UN</v>
          </cell>
          <cell r="E3462">
            <v>96.53</v>
          </cell>
          <cell r="F3462">
            <v>125.49</v>
          </cell>
        </row>
        <row r="3463">
          <cell r="B3463" t="str">
            <v>C3906</v>
          </cell>
          <cell r="C3463" t="str">
            <v>BASE METÁLICA INCL. TUBO GALVANIZADO 2" P/ LUMINÁRIA ELEVADA SN-05</v>
          </cell>
          <cell r="D3463" t="str">
            <v>UN</v>
          </cell>
          <cell r="E3463">
            <v>291.72000000000003</v>
          </cell>
          <cell r="F3463">
            <v>379.24</v>
          </cell>
        </row>
        <row r="3464">
          <cell r="B3464" t="str">
            <v>C1029</v>
          </cell>
          <cell r="C3464" t="str">
            <v>CÉLULA FOTOELÉTRICA P/ LÂMPADA, ATÉ 250W</v>
          </cell>
          <cell r="D3464" t="str">
            <v>UN</v>
          </cell>
          <cell r="E3464">
            <v>31.92</v>
          </cell>
          <cell r="F3464">
            <v>41.5</v>
          </cell>
        </row>
        <row r="3465">
          <cell r="B3465" t="str">
            <v>C1030</v>
          </cell>
          <cell r="C3465" t="str">
            <v>CÉLULA FOTOELÉTRICA P/ LÂMPADA, ATÉ 1000W</v>
          </cell>
          <cell r="D3465" t="str">
            <v>UN</v>
          </cell>
          <cell r="E3465">
            <v>31.92</v>
          </cell>
          <cell r="F3465">
            <v>41.5</v>
          </cell>
        </row>
        <row r="3466">
          <cell r="B3466" t="str">
            <v>C4104</v>
          </cell>
          <cell r="C3466" t="str">
            <v>CLARABÓIA ARTIFICIAL 60X200CM COM DIFUSOR APOIADO NO FORRO E LUMINÁRIA MAIS REATOR ELETRÔNICO APLICADOS NA LAJE PARA 2 FLUORESCENTES 32W COR QUENTE</v>
          </cell>
          <cell r="D3466" t="str">
            <v>UN</v>
          </cell>
          <cell r="E3466">
            <v>99.34</v>
          </cell>
          <cell r="F3466">
            <v>129.13999999999999</v>
          </cell>
        </row>
        <row r="3467">
          <cell r="B3467" t="str">
            <v>C0862</v>
          </cell>
          <cell r="C3467" t="str">
            <v>CONJUNTO C/01 PÉTALA E LÂMPADA VAPOR METÁLICO 400W, MONTADA EM POSTE DE CONCRETO CIRCULAR - H=12M</v>
          </cell>
          <cell r="D3467" t="str">
            <v>UN</v>
          </cell>
          <cell r="E3467">
            <v>1400.75</v>
          </cell>
          <cell r="F3467">
            <v>1820.98</v>
          </cell>
        </row>
        <row r="3468">
          <cell r="B3468" t="str">
            <v>C3726</v>
          </cell>
          <cell r="C3468" t="str">
            <v>CONJUNTO C/02 PÉTALAS E LÂMPADAS VAPOR METÁLICO 400W, MONTADA EM POSTE DE CONCRETO CIRCULAR - H=12M</v>
          </cell>
          <cell r="D3468" t="str">
            <v>UN</v>
          </cell>
          <cell r="E3468">
            <v>1784.11</v>
          </cell>
          <cell r="F3468">
            <v>2319.34</v>
          </cell>
        </row>
        <row r="3469">
          <cell r="B3469" t="str">
            <v>C3727</v>
          </cell>
          <cell r="C3469" t="str">
            <v>CONJUNTO C/03 PÉTALAS E LÂMPADAS VAPOR METÁLICO 400W, MONTADA EM POSTE DE CONCRETO CIRCULAR - H=12M</v>
          </cell>
          <cell r="D3469" t="str">
            <v>UN</v>
          </cell>
          <cell r="E3469">
            <v>2173.91</v>
          </cell>
          <cell r="F3469">
            <v>2826.08</v>
          </cell>
        </row>
        <row r="3470">
          <cell r="B3470" t="str">
            <v>C3728</v>
          </cell>
          <cell r="C3470" t="str">
            <v>CONJUNTO C/04 PÉTALAS E LÂMPADAS VAPOR METÁLICO 400W, MONTADA EM POSTE DE CONCRETO CIRCULAR - H=12M</v>
          </cell>
          <cell r="D3470" t="str">
            <v>UN</v>
          </cell>
          <cell r="E3470">
            <v>2579.4</v>
          </cell>
          <cell r="F3470">
            <v>3353.22</v>
          </cell>
        </row>
        <row r="3471">
          <cell r="B3471" t="str">
            <v>C3915</v>
          </cell>
          <cell r="C3471" t="str">
            <v>GLOBO PRISMÁTICO AZUL PARA LUMINÁRIA SN-05 (45W)</v>
          </cell>
          <cell r="D3471" t="str">
            <v>UN</v>
          </cell>
          <cell r="E3471">
            <v>266.52</v>
          </cell>
          <cell r="F3471">
            <v>346.48</v>
          </cell>
        </row>
        <row r="3472">
          <cell r="B3472" t="str">
            <v>C3917</v>
          </cell>
          <cell r="C3472" t="str">
            <v>GLOBO PRISMÁTICO CLARO / ÂMBAR P/ LUMINÁRIA SN-05 (30W)</v>
          </cell>
          <cell r="D3472" t="str">
            <v>UN</v>
          </cell>
          <cell r="E3472">
            <v>343.78</v>
          </cell>
          <cell r="F3472">
            <v>446.91</v>
          </cell>
        </row>
        <row r="3473">
          <cell r="B3473" t="str">
            <v>C3916</v>
          </cell>
          <cell r="C3473" t="str">
            <v>GLOBO PRISMÁTICO CLARO PARA LUMINÁRIA SN-05 (30W)</v>
          </cell>
          <cell r="D3473" t="str">
            <v>UN</v>
          </cell>
          <cell r="E3473">
            <v>215.95</v>
          </cell>
          <cell r="F3473">
            <v>280.74</v>
          </cell>
        </row>
        <row r="3474">
          <cell r="B3474" t="str">
            <v>C3918</v>
          </cell>
          <cell r="C3474" t="str">
            <v>LÂMPADA 30W-6.6A, BASE MÉDIUM PREFOCUS</v>
          </cell>
          <cell r="D3474" t="str">
            <v>UN</v>
          </cell>
          <cell r="E3474">
            <v>99.47</v>
          </cell>
          <cell r="F3474">
            <v>129.31</v>
          </cell>
        </row>
        <row r="3475">
          <cell r="B3475" t="str">
            <v>C3919</v>
          </cell>
          <cell r="C3475" t="str">
            <v>LÂMPADA 45W-6.6A, BASE MÉDIUM PREFOCUS</v>
          </cell>
          <cell r="D3475" t="str">
            <v>UN</v>
          </cell>
          <cell r="E3475">
            <v>99.47</v>
          </cell>
          <cell r="F3475">
            <v>129.31</v>
          </cell>
        </row>
        <row r="3476">
          <cell r="B3476" t="str">
            <v>C1764</v>
          </cell>
          <cell r="C3476" t="str">
            <v>LÂMPADA DE SEGURANÇA RED.STANDART C/13.9CM</v>
          </cell>
          <cell r="D3476" t="str">
            <v>UN</v>
          </cell>
          <cell r="E3476">
            <v>271.07</v>
          </cell>
          <cell r="F3476">
            <v>352.39</v>
          </cell>
        </row>
        <row r="3477">
          <cell r="B3477" t="str">
            <v>C4103</v>
          </cell>
          <cell r="C3477" t="str">
            <v>LÂMPADA FLUORESCENTE 32W/3000K MAIS REATOR ELETRÔNICO FIXADOS SOBRE SANCA</v>
          </cell>
          <cell r="D3477" t="str">
            <v>UN</v>
          </cell>
          <cell r="E3477">
            <v>17.39</v>
          </cell>
          <cell r="F3477">
            <v>22.61</v>
          </cell>
        </row>
        <row r="3478">
          <cell r="B3478" t="str">
            <v>C1765</v>
          </cell>
          <cell r="C3478" t="str">
            <v>LÂMPADA FLUORESCENTE DE 16W OU 20W (SUBSTITUIÇÃO)</v>
          </cell>
          <cell r="D3478" t="str">
            <v>UN</v>
          </cell>
          <cell r="E3478">
            <v>9.02</v>
          </cell>
          <cell r="F3478">
            <v>11.73</v>
          </cell>
        </row>
        <row r="3479">
          <cell r="B3479" t="str">
            <v>C1766</v>
          </cell>
          <cell r="C3479" t="str">
            <v>LÂMPADA FLUORESCENTE DE 32W OU 40W (SUBSTITUIÇÃO)</v>
          </cell>
          <cell r="D3479" t="str">
            <v>UN</v>
          </cell>
          <cell r="E3479">
            <v>9.02</v>
          </cell>
          <cell r="F3479">
            <v>11.73</v>
          </cell>
        </row>
        <row r="3480">
          <cell r="B3480" t="str">
            <v>C1767</v>
          </cell>
          <cell r="C3480" t="str">
            <v>LÂMPADA FLUORESCENTE, TIPO PL, ATE 13W (SUBSTITUIÇÃO)</v>
          </cell>
          <cell r="D3480" t="str">
            <v>UN</v>
          </cell>
          <cell r="E3480">
            <v>15.18</v>
          </cell>
          <cell r="F3480">
            <v>19.73</v>
          </cell>
        </row>
        <row r="3481">
          <cell r="B3481" t="str">
            <v>C1768</v>
          </cell>
          <cell r="C3481" t="str">
            <v>LÂMPADA HALÓGENA ATÉ 500W (SUBSTITUIÇÃO)</v>
          </cell>
          <cell r="D3481" t="str">
            <v>UN</v>
          </cell>
          <cell r="E3481">
            <v>29.29</v>
          </cell>
          <cell r="F3481">
            <v>38.08</v>
          </cell>
        </row>
        <row r="3482">
          <cell r="B3482" t="str">
            <v>C1769</v>
          </cell>
          <cell r="C3482" t="str">
            <v>LÂMPADA INCANDESCENTE ATE 150W (SUBSTITUIÇÃO)</v>
          </cell>
          <cell r="D3482" t="str">
            <v>UN</v>
          </cell>
          <cell r="E3482">
            <v>3.72</v>
          </cell>
          <cell r="F3482">
            <v>4.84</v>
          </cell>
        </row>
        <row r="3483">
          <cell r="B3483" t="str">
            <v>C1763</v>
          </cell>
          <cell r="C3483" t="str">
            <v>LÂMPADA MISTA DE 160 A 500W (SUBSTITUIÇÃO)</v>
          </cell>
          <cell r="D3483" t="str">
            <v>UN</v>
          </cell>
          <cell r="E3483">
            <v>53.1</v>
          </cell>
          <cell r="F3483">
            <v>69.03</v>
          </cell>
        </row>
        <row r="3484">
          <cell r="B3484" t="str">
            <v>C1770</v>
          </cell>
          <cell r="C3484" t="str">
            <v>LÂMPADA VAPOR DE MERCÚRIO ATE 160W (SUBSTITUIÇÃO)</v>
          </cell>
          <cell r="D3484" t="str">
            <v>UN</v>
          </cell>
          <cell r="E3484">
            <v>27.06</v>
          </cell>
          <cell r="F3484">
            <v>35.18</v>
          </cell>
        </row>
        <row r="3485">
          <cell r="B3485" t="str">
            <v>C1771</v>
          </cell>
          <cell r="C3485" t="str">
            <v>LÂMPADA VAPOR DE MERCÚRIO ATE 250W (SUBSTITUIÇÃO)</v>
          </cell>
          <cell r="D3485" t="str">
            <v>UN</v>
          </cell>
          <cell r="E3485">
            <v>28.58</v>
          </cell>
          <cell r="F3485">
            <v>37.15</v>
          </cell>
        </row>
        <row r="3486">
          <cell r="B3486" t="str">
            <v>C1773</v>
          </cell>
          <cell r="C3486" t="str">
            <v>LÂMPADA VAPOR DE MERCÚRIO ATÉ 400W (SUBSTITUIÇÃO)</v>
          </cell>
          <cell r="D3486" t="str">
            <v>UN</v>
          </cell>
          <cell r="E3486">
            <v>43.27</v>
          </cell>
          <cell r="F3486">
            <v>56.25</v>
          </cell>
        </row>
        <row r="3487">
          <cell r="B3487" t="str">
            <v>C1772</v>
          </cell>
          <cell r="C3487" t="str">
            <v>LÂMPADA VAPOR DE MERCÚRIO ATE 400W (SUBSTITUIÇÃO)</v>
          </cell>
          <cell r="D3487" t="str">
            <v>UN</v>
          </cell>
          <cell r="E3487">
            <v>43.27</v>
          </cell>
          <cell r="F3487">
            <v>56.25</v>
          </cell>
        </row>
        <row r="3488">
          <cell r="B3488" t="str">
            <v>C1776</v>
          </cell>
          <cell r="C3488" t="str">
            <v>LÂMPADA VAPOR DE SÓDIO ATE 70W (SUBSTITUIÇÃO)</v>
          </cell>
          <cell r="D3488" t="str">
            <v>UN</v>
          </cell>
          <cell r="E3488">
            <v>28.14</v>
          </cell>
          <cell r="F3488">
            <v>36.58</v>
          </cell>
        </row>
        <row r="3489">
          <cell r="B3489" t="str">
            <v>C1774</v>
          </cell>
          <cell r="C3489" t="str">
            <v>LÂMPADA VAPOR DE SÓDIO ATE 250W (SUBSTITUIÇÃO)</v>
          </cell>
          <cell r="D3489" t="str">
            <v>UN</v>
          </cell>
          <cell r="E3489">
            <v>48.68</v>
          </cell>
          <cell r="F3489">
            <v>63.28</v>
          </cell>
        </row>
        <row r="3490">
          <cell r="B3490" t="str">
            <v>C1775</v>
          </cell>
          <cell r="C3490" t="str">
            <v>LÂMPADA VAPOR DE SÓDIO ATE 400W (SUBSTITUIÇÃO)</v>
          </cell>
          <cell r="D3490" t="str">
            <v>UN</v>
          </cell>
          <cell r="E3490">
            <v>48.68</v>
          </cell>
          <cell r="F3490">
            <v>63.28</v>
          </cell>
        </row>
        <row r="3491">
          <cell r="B3491" t="str">
            <v>C1777</v>
          </cell>
          <cell r="C3491" t="str">
            <v>LÂMPADA VAPOR METÁLICO ATE 1000W (SUBSTITUIÇÃO)</v>
          </cell>
          <cell r="D3491" t="str">
            <v>UN</v>
          </cell>
          <cell r="E3491">
            <v>405.37</v>
          </cell>
          <cell r="F3491">
            <v>526.98</v>
          </cell>
        </row>
        <row r="3492">
          <cell r="B3492" t="str">
            <v>C1778</v>
          </cell>
          <cell r="C3492" t="str">
            <v>LÂMPADA VAPOR METÁLICO ATE 2000W (SUBSTITUIÇÃO)</v>
          </cell>
          <cell r="D3492" t="str">
            <v>UN</v>
          </cell>
          <cell r="E3492">
            <v>522.70000000000005</v>
          </cell>
          <cell r="F3492">
            <v>679.51</v>
          </cell>
        </row>
        <row r="3493">
          <cell r="B3493" t="str">
            <v>C4111</v>
          </cell>
          <cell r="C3493" t="str">
            <v>LUMINÁRIA APLICADA NAS LATERAIS DAS PAREDES EXPOSITORAS EM CHAPA DE AÇO PINTADA COM REFLETOR DE ALUMÍNIO ANODIZADO ALTO BRILHO E DIFUSOR EM VIDRO TRANSPARENTE TEMPERADO COM PONTO DE LUZ DE 300W A 2M DO PISO</v>
          </cell>
          <cell r="D3493" t="str">
            <v>UN</v>
          </cell>
          <cell r="E3493">
            <v>213.85</v>
          </cell>
          <cell r="F3493">
            <v>278.01</v>
          </cell>
        </row>
        <row r="3494">
          <cell r="B3494" t="str">
            <v>C4100</v>
          </cell>
          <cell r="C3494" t="str">
            <v>LUMINÁRIA CILÍNDRICA DE EMBUTIR COM ANEL DE ARREMATE EM ALUMÍNIO ANODIZADO E PINTADO POR PROCESSO ELETROSTÁTICO COM REFLETOR EM ALUMÍNIO ANODIZADO ALTO BRILHO COM CONTROLE ANTIOFUSCAMENTO PARA LÂMPADA FLUORESCENTE COMPACTA DE 23W</v>
          </cell>
          <cell r="D3494" t="str">
            <v>UN</v>
          </cell>
          <cell r="E3494">
            <v>100.39</v>
          </cell>
          <cell r="F3494">
            <v>130.51</v>
          </cell>
        </row>
        <row r="3495">
          <cell r="B3495" t="str">
            <v>C1650</v>
          </cell>
          <cell r="C3495" t="str">
            <v>LUMINÁRIA C/LÂMPADA INCANDESCENTE, A PROVA DE TEMPO, VAPOR, ETC.</v>
          </cell>
          <cell r="D3495" t="str">
            <v>UN</v>
          </cell>
          <cell r="E3495">
            <v>47.99</v>
          </cell>
          <cell r="F3495">
            <v>62.39</v>
          </cell>
        </row>
        <row r="3496">
          <cell r="B3496" t="str">
            <v>C1651</v>
          </cell>
          <cell r="C3496" t="str">
            <v>LUMINÁRIA C/LÂMPADA MISTA DE 160 A 500W</v>
          </cell>
          <cell r="D3496" t="str">
            <v>UN</v>
          </cell>
          <cell r="E3496">
            <v>590.13</v>
          </cell>
          <cell r="F3496">
            <v>767.17</v>
          </cell>
        </row>
        <row r="3497">
          <cell r="B3497" t="str">
            <v>C1652</v>
          </cell>
          <cell r="C3497" t="str">
            <v>LUMINÁRIA COMPLETA, EMBUTIDA EM LAJE P/ PRESÍDIO</v>
          </cell>
          <cell r="D3497" t="str">
            <v>UN</v>
          </cell>
          <cell r="E3497">
            <v>73.2</v>
          </cell>
          <cell r="F3497">
            <v>95.16</v>
          </cell>
        </row>
        <row r="3498">
          <cell r="B3498" t="str">
            <v>C1653</v>
          </cell>
          <cell r="C3498" t="str">
            <v>LUMINÁRIA DE ADVERTENCIA - INTERNA/EXTERNA</v>
          </cell>
          <cell r="D3498" t="str">
            <v>UN</v>
          </cell>
          <cell r="E3498">
            <v>55.49</v>
          </cell>
          <cell r="F3498">
            <v>72.14</v>
          </cell>
        </row>
        <row r="3499">
          <cell r="B3499" t="str">
            <v>C3627</v>
          </cell>
          <cell r="C3499" t="str">
            <v>LUMINÁRIA DE ALTO RENDIMENTO, CORPO EM ALUMÍNIO FUNDIDO P/ LÂMPADAS VAPOR DE SÓDIO 400W</v>
          </cell>
          <cell r="D3499" t="str">
            <v>UN</v>
          </cell>
          <cell r="E3499">
            <v>458.04</v>
          </cell>
          <cell r="F3499">
            <v>595.45000000000005</v>
          </cell>
        </row>
        <row r="3500">
          <cell r="B3500" t="str">
            <v>C4109</v>
          </cell>
          <cell r="C3500" t="str">
            <v>LUMINÁRIA DE APLICAR EM CHAPA DE AÇO TRATADA E PINTADA EM EPÓXI BRANCO COM REFLETOR PARABÓLICO EM CHAPA DE ALUMÍNIO ANODIZADO ALTO BRILHO PARA LÂMPADA FLUORESCENTE 1X32W COR QUENTE MAIS REATOR AFP-PR</v>
          </cell>
          <cell r="D3500" t="str">
            <v>UN</v>
          </cell>
          <cell r="E3500">
            <v>105.79</v>
          </cell>
          <cell r="F3500">
            <v>137.53</v>
          </cell>
        </row>
        <row r="3501">
          <cell r="B3501" t="str">
            <v>C4101</v>
          </cell>
          <cell r="C3501" t="str">
            <v>LUMINÁRIA DE EMBUTIR COM ANEL DE ARREMATE EM ALUMÍNIO ANODIZADO E PINTADO POR PROCESSO ELETROSTÁTICO COM REFLETOR EM ALUMÍNIO ANODIZADO ALTO BRILHO COM CONTROLE ANTIOFUSCAMENTO PARA LÂMPADA FLUORESCENTE COMPACTA DE 26W</v>
          </cell>
          <cell r="D3501" t="str">
            <v>UN</v>
          </cell>
          <cell r="E3501">
            <v>100.39</v>
          </cell>
          <cell r="F3501">
            <v>130.51</v>
          </cell>
        </row>
        <row r="3502">
          <cell r="B3502" t="str">
            <v>C4102</v>
          </cell>
          <cell r="C3502" t="str">
            <v>LUMINÁRIA DE EMBUTIR COM ANEL DE ARREMATE EM ALUMÍNIO ANODIZADO E PINTADO POR PROCESSO ELETROSTÁTICO PARA LÂMPADA DICRÓICA DE 50W</v>
          </cell>
          <cell r="D3502" t="str">
            <v>UN</v>
          </cell>
          <cell r="E3502">
            <v>77.69</v>
          </cell>
          <cell r="F3502">
            <v>101</v>
          </cell>
        </row>
        <row r="3503">
          <cell r="B3503" t="str">
            <v>C4540</v>
          </cell>
          <cell r="C3503" t="str">
            <v>LUMINÁRIA DE EMBUTIR CORPO E GRADE DE PROTEÇÃO EM LIGA DE ALUMÍNIO FUNDIDO, REFLETOR EM CHAPA DE ALUMÍNIO ANODIZADO</v>
          </cell>
          <cell r="D3503" t="str">
            <v>UN</v>
          </cell>
          <cell r="E3503">
            <v>95.04</v>
          </cell>
          <cell r="F3503">
            <v>123.55</v>
          </cell>
        </row>
        <row r="3504">
          <cell r="B3504" t="str">
            <v>C4433</v>
          </cell>
          <cell r="C3504" t="str">
            <v>LUMINÁRIA DE EMBUTIR EM TETO, CIRCULAR, CORPO EM ALUMÍNIO ANODIZADO COM LÂMPADA HQI DE 70W</v>
          </cell>
          <cell r="D3504" t="str">
            <v>UN</v>
          </cell>
          <cell r="E3504">
            <v>111.59</v>
          </cell>
          <cell r="F3504">
            <v>145.07</v>
          </cell>
        </row>
        <row r="3505">
          <cell r="B3505" t="str">
            <v>C4394</v>
          </cell>
          <cell r="C3505" t="str">
            <v>LUMINÁRIA DE EMERGÊNCIA</v>
          </cell>
          <cell r="D3505" t="str">
            <v>UN</v>
          </cell>
          <cell r="E3505">
            <v>243.75</v>
          </cell>
          <cell r="F3505">
            <v>316.88</v>
          </cell>
        </row>
        <row r="3506">
          <cell r="B3506" t="str">
            <v>C4412</v>
          </cell>
          <cell r="C3506" t="str">
            <v>LUMINÁRIA DE PISO MÓVEL, CORPO EM ALUMÍNIO, REFLETOR EM ALUMÍNIO ANODIZADO COM PROTETOR DE VIDRO EM GRADE DE ALUMÍNIO</v>
          </cell>
          <cell r="D3506" t="str">
            <v>UN</v>
          </cell>
          <cell r="E3506">
            <v>126.59</v>
          </cell>
          <cell r="F3506">
            <v>164.57</v>
          </cell>
        </row>
        <row r="3507">
          <cell r="B3507" t="str">
            <v>C3628</v>
          </cell>
          <cell r="C3507" t="str">
            <v>LUMINÁRIA DECORATIVA, CORPO EM ALUMÍNIO FUNDIDO P/ LÂMPADAS VAPOR DE SÓDIO 250W</v>
          </cell>
          <cell r="D3507" t="str">
            <v>UN</v>
          </cell>
          <cell r="E3507">
            <v>380.41</v>
          </cell>
          <cell r="F3507">
            <v>494.53</v>
          </cell>
        </row>
        <row r="3508">
          <cell r="B3508" t="str">
            <v>C3924</v>
          </cell>
          <cell r="C3508" t="str">
            <v>LUMINÁRIA ELEVADA MÉDIA INTENSIDADE SN-05</v>
          </cell>
          <cell r="D3508" t="str">
            <v>UN</v>
          </cell>
          <cell r="E3508">
            <v>285.88</v>
          </cell>
          <cell r="F3508">
            <v>371.64</v>
          </cell>
        </row>
        <row r="3509">
          <cell r="B3509" t="str">
            <v>C1659</v>
          </cell>
          <cell r="C3509" t="str">
            <v>LUMINÁRIA FECHADA, BRAÇO, LENTE DE VIDRO E LÂMPADA DE VAPOR DE MERCÚRIO 250W</v>
          </cell>
          <cell r="D3509" t="str">
            <v>UN</v>
          </cell>
          <cell r="E3509">
            <v>256.14999999999998</v>
          </cell>
          <cell r="F3509">
            <v>333</v>
          </cell>
        </row>
        <row r="3510">
          <cell r="B3510" t="str">
            <v>C1658</v>
          </cell>
          <cell r="C3510" t="str">
            <v>LUMINÁRIA FECHADA, BRAÇO LENTE VIDRO C/ LÂMPADA DE VAPOR DE MERCÚRIO 400W</v>
          </cell>
          <cell r="D3510" t="str">
            <v>UN</v>
          </cell>
          <cell r="E3510">
            <v>284.70999999999998</v>
          </cell>
          <cell r="F3510">
            <v>370.12</v>
          </cell>
        </row>
        <row r="3511">
          <cell r="B3511" t="str">
            <v>C1660</v>
          </cell>
          <cell r="C3511" t="str">
            <v>LUMINÁRIA FECHADA, BRAÇO, LENTE VIDRO E LÂMPADA DE VAPOR DE SÓDIO 360W</v>
          </cell>
          <cell r="D3511" t="str">
            <v>UN</v>
          </cell>
          <cell r="E3511">
            <v>313.54000000000002</v>
          </cell>
          <cell r="F3511">
            <v>407.6</v>
          </cell>
        </row>
        <row r="3512">
          <cell r="B3512" t="str">
            <v>C1662</v>
          </cell>
          <cell r="C3512" t="str">
            <v>LUMINÁRIA FLUORESCENTE COMPLETA (1 X 16)W</v>
          </cell>
          <cell r="D3512" t="str">
            <v>UN</v>
          </cell>
          <cell r="E3512">
            <v>50.16</v>
          </cell>
          <cell r="F3512">
            <v>65.209999999999994</v>
          </cell>
        </row>
        <row r="3513">
          <cell r="B3513" t="str">
            <v>C1637</v>
          </cell>
          <cell r="C3513" t="str">
            <v>LUMINÁRIA FLUORESCENTE COMPLETA (1 X 32)W</v>
          </cell>
          <cell r="D3513" t="str">
            <v>UN</v>
          </cell>
          <cell r="E3513">
            <v>62.18</v>
          </cell>
          <cell r="F3513">
            <v>80.83</v>
          </cell>
        </row>
        <row r="3514">
          <cell r="B3514" t="str">
            <v>C1661</v>
          </cell>
          <cell r="C3514" t="str">
            <v>LUMINÁRIA FLUORESCENTE COMPLETA ( 2 X 16 )W</v>
          </cell>
          <cell r="D3514" t="str">
            <v>UN</v>
          </cell>
          <cell r="E3514">
            <v>68.209999999999994</v>
          </cell>
          <cell r="F3514">
            <v>88.67</v>
          </cell>
        </row>
        <row r="3515">
          <cell r="B3515" t="str">
            <v>C1638</v>
          </cell>
          <cell r="C3515" t="str">
            <v>LUMINÁRIA FLUORESCENTE COMPLETA (2 X 32)W</v>
          </cell>
          <cell r="D3515" t="str">
            <v>UN</v>
          </cell>
          <cell r="E3515">
            <v>98.47</v>
          </cell>
          <cell r="F3515">
            <v>128.01</v>
          </cell>
        </row>
        <row r="3516">
          <cell r="B3516" t="str">
            <v>C1639</v>
          </cell>
          <cell r="C3516" t="str">
            <v>LUMINÁRIA FLUORESCENTE COMPLETA (4 X 16)W</v>
          </cell>
          <cell r="D3516" t="str">
            <v>UN</v>
          </cell>
          <cell r="E3516">
            <v>149.01</v>
          </cell>
          <cell r="F3516">
            <v>193.71</v>
          </cell>
        </row>
        <row r="3517">
          <cell r="B3517" t="str">
            <v>C1636</v>
          </cell>
          <cell r="C3517" t="str">
            <v>LUMINÁRIA FLUORESCENTE COMPLETA ( 4 X 32 )W</v>
          </cell>
          <cell r="D3517" t="str">
            <v>UN</v>
          </cell>
          <cell r="E3517">
            <v>192.24</v>
          </cell>
          <cell r="F3517">
            <v>249.91</v>
          </cell>
        </row>
        <row r="3518">
          <cell r="B3518" t="str">
            <v>C1640</v>
          </cell>
          <cell r="C3518" t="str">
            <v>LUMINÁRIA FLUORESCENTE COMPLETA C/1 LÂMPADA DE 20W</v>
          </cell>
          <cell r="D3518" t="str">
            <v>UN</v>
          </cell>
          <cell r="E3518">
            <v>40.4</v>
          </cell>
          <cell r="F3518">
            <v>52.52</v>
          </cell>
        </row>
        <row r="3519">
          <cell r="B3519" t="str">
            <v>C1663</v>
          </cell>
          <cell r="C3519" t="str">
            <v>LUMINÁRIA FLUORESCENTE COMPLETA C/ 1 LÂMPADA 40W</v>
          </cell>
          <cell r="D3519" t="str">
            <v>UN</v>
          </cell>
          <cell r="E3519">
            <v>43.64</v>
          </cell>
          <cell r="F3519">
            <v>56.73</v>
          </cell>
        </row>
        <row r="3520">
          <cell r="B3520" t="str">
            <v>C1665</v>
          </cell>
          <cell r="C3520" t="str">
            <v>LUMINÁRIA FLUORESCENTE COMPLETA C/2 LÂMPADAS DE 20W</v>
          </cell>
          <cell r="D3520" t="str">
            <v>UN</v>
          </cell>
          <cell r="E3520">
            <v>57.4</v>
          </cell>
          <cell r="F3520">
            <v>74.62</v>
          </cell>
        </row>
        <row r="3521">
          <cell r="B3521" t="str">
            <v>C1666</v>
          </cell>
          <cell r="C3521" t="str">
            <v>LUMINÁRIA FLUORESCENTE COMPLETA C/2 LÂMPADAS DE 40W</v>
          </cell>
          <cell r="D3521" t="str">
            <v>UN</v>
          </cell>
          <cell r="E3521">
            <v>66.05</v>
          </cell>
          <cell r="F3521">
            <v>85.87</v>
          </cell>
        </row>
        <row r="3522">
          <cell r="B3522" t="str">
            <v>C1667</v>
          </cell>
          <cell r="C3522" t="str">
            <v>LUMINÁRIA FLUORESCENTE COMPLETA C/2 LÂMPADAS DE 65W</v>
          </cell>
          <cell r="D3522" t="str">
            <v>UN</v>
          </cell>
          <cell r="E3522">
            <v>131.63999999999999</v>
          </cell>
          <cell r="F3522">
            <v>171.13</v>
          </cell>
        </row>
        <row r="3523">
          <cell r="B3523" t="str">
            <v>C1664</v>
          </cell>
          <cell r="C3523" t="str">
            <v>LUMINÁRIA FLUORESCENTE COMPLETA C/ 3 LÂMPADAS 40W</v>
          </cell>
          <cell r="D3523" t="str">
            <v>UN</v>
          </cell>
          <cell r="E3523">
            <v>80.52</v>
          </cell>
          <cell r="F3523">
            <v>104.68</v>
          </cell>
        </row>
        <row r="3524">
          <cell r="B3524" t="str">
            <v>C1641</v>
          </cell>
          <cell r="C3524" t="str">
            <v>LUMINÁRIA FLUORESCENTE COMPLETA C/4 LÂMPADAS DE 20W</v>
          </cell>
          <cell r="D3524" t="str">
            <v>UN</v>
          </cell>
          <cell r="E3524">
            <v>101.47</v>
          </cell>
          <cell r="F3524">
            <v>131.91</v>
          </cell>
        </row>
        <row r="3525">
          <cell r="B3525" t="str">
            <v>C1642</v>
          </cell>
          <cell r="C3525" t="str">
            <v>LUMINÁRIA FLUORESCENTE COMPLETA C/4 LÂMPADAS DE 40W</v>
          </cell>
          <cell r="D3525" t="str">
            <v>UN</v>
          </cell>
          <cell r="E3525">
            <v>127.4</v>
          </cell>
          <cell r="F3525">
            <v>165.62</v>
          </cell>
        </row>
        <row r="3526">
          <cell r="B3526" t="str">
            <v>C1668</v>
          </cell>
          <cell r="C3526" t="str">
            <v>LUMINÁRIA P/MUROS FECHADA C/ LÂMPADA</v>
          </cell>
          <cell r="D3526" t="str">
            <v>UN</v>
          </cell>
          <cell r="E3526">
            <v>64.97</v>
          </cell>
          <cell r="F3526">
            <v>84.46</v>
          </cell>
        </row>
        <row r="3527">
          <cell r="B3527" t="str">
            <v>C1669</v>
          </cell>
          <cell r="C3527" t="str">
            <v>LUMINÁRIA PAREDE,TIPO ARANDELA C/ LÂMPADA INCANDESCENTE</v>
          </cell>
          <cell r="D3527" t="str">
            <v>UN</v>
          </cell>
          <cell r="E3527">
            <v>33.43</v>
          </cell>
          <cell r="F3527">
            <v>43.46</v>
          </cell>
        </row>
        <row r="3528">
          <cell r="B3528" t="str">
            <v>C4108</v>
          </cell>
          <cell r="C3528" t="str">
            <v>LUMINÁRIA QUADRADA EMBUTIDA NA PAREDE PARA LÂMPADA FLUORESCENTE COMPACTA 2X26W EM ALUMÍNIO FUNDIDO E PINTADO POR PROCESSO ELETROSTÁTICO COM REFLETOR EM ALUMÍNIO ANODIZADO ALTO BRILHO E DIFUSOR EM VIDRO TRANPARENTE PRISMÁTICO</v>
          </cell>
          <cell r="D3528" t="str">
            <v>UN</v>
          </cell>
          <cell r="E3528">
            <v>327.31</v>
          </cell>
          <cell r="F3528">
            <v>425.5</v>
          </cell>
        </row>
        <row r="3529">
          <cell r="B3529" t="str">
            <v>C1671</v>
          </cell>
          <cell r="C3529" t="str">
            <v>LUMINÁRIA REFLETORA COM LÂMPADA HALÓGENA DICROICA 50W</v>
          </cell>
          <cell r="D3529" t="str">
            <v>UN</v>
          </cell>
          <cell r="E3529">
            <v>29.19</v>
          </cell>
          <cell r="F3529">
            <v>37.950000000000003</v>
          </cell>
        </row>
        <row r="3530">
          <cell r="B3530" t="str">
            <v>C1670</v>
          </cell>
          <cell r="C3530" t="str">
            <v>LUMINÁRIA REFLETORA COM LÂMPADA HALÓGENA DICROICA 75W</v>
          </cell>
          <cell r="D3530" t="str">
            <v>UN</v>
          </cell>
          <cell r="E3530">
            <v>42.2</v>
          </cell>
          <cell r="F3530">
            <v>54.86</v>
          </cell>
        </row>
        <row r="3531">
          <cell r="B3531" t="str">
            <v>C1672</v>
          </cell>
          <cell r="C3531" t="str">
            <v>LUMINÁRIA REFLETORA INTERNA SIMPLES C/OU S/VIDRO</v>
          </cell>
          <cell r="D3531" t="str">
            <v>UN</v>
          </cell>
          <cell r="E3531">
            <v>87.68</v>
          </cell>
          <cell r="F3531">
            <v>113.98</v>
          </cell>
        </row>
        <row r="3532">
          <cell r="B3532" t="str">
            <v>C1643</v>
          </cell>
          <cell r="C3532" t="str">
            <v>LUMINÁRIA REFLETORA.INTERNA.SIMPLES C/LÂMPADA MERCÚRIO</v>
          </cell>
          <cell r="D3532" t="str">
            <v>UN</v>
          </cell>
          <cell r="E3532">
            <v>90.26</v>
          </cell>
          <cell r="F3532">
            <v>117.34</v>
          </cell>
        </row>
        <row r="3533">
          <cell r="B3533" t="str">
            <v>C1673</v>
          </cell>
          <cell r="C3533" t="str">
            <v>LUMINÁRIA TIPO GLOBO PLÁSTICO C/ LÂMPADA INCANDESCENTE</v>
          </cell>
          <cell r="D3533" t="str">
            <v>UN</v>
          </cell>
          <cell r="E3533">
            <v>21.5</v>
          </cell>
          <cell r="F3533">
            <v>27.95</v>
          </cell>
        </row>
        <row r="3534">
          <cell r="B3534" t="str">
            <v>C1674</v>
          </cell>
          <cell r="C3534" t="str">
            <v>LUMINÁRIA TIPO GLOBO VIDRO C/ LAMPADA INCANDESCENTE</v>
          </cell>
          <cell r="D3534" t="str">
            <v>UN</v>
          </cell>
          <cell r="E3534">
            <v>33.43</v>
          </cell>
          <cell r="F3534">
            <v>43.46</v>
          </cell>
        </row>
        <row r="3535">
          <cell r="B3535" t="str">
            <v>C1675</v>
          </cell>
          <cell r="C3535" t="str">
            <v>LUMINÁRIA TIPO GLOBO VIDRO C/ LÂMPADA MISTA, ATÉ 160W</v>
          </cell>
          <cell r="D3535" t="str">
            <v>UN</v>
          </cell>
          <cell r="E3535">
            <v>44.79</v>
          </cell>
          <cell r="F3535">
            <v>58.23</v>
          </cell>
        </row>
        <row r="3536">
          <cell r="B3536" t="str">
            <v>C1676</v>
          </cell>
          <cell r="C3536" t="str">
            <v>LUMINÁRIA TIPO GLOBO VIDRO C/ LÂMPADA MISTA, ATÉ 500W</v>
          </cell>
          <cell r="D3536" t="str">
            <v>UN</v>
          </cell>
          <cell r="E3536">
            <v>82.81</v>
          </cell>
          <cell r="F3536">
            <v>107.65</v>
          </cell>
        </row>
        <row r="3537">
          <cell r="B3537" t="str">
            <v>C1677</v>
          </cell>
          <cell r="C3537" t="str">
            <v>LUMINÁRIA TIPO SPOT DIRECIONAL C/ BRAÇO E C/ LÂMPADA INCANDESCENTE</v>
          </cell>
          <cell r="D3537" t="str">
            <v>UN</v>
          </cell>
          <cell r="E3537">
            <v>37.869999999999997</v>
          </cell>
          <cell r="F3537">
            <v>49.23</v>
          </cell>
        </row>
        <row r="3538">
          <cell r="B3538" t="str">
            <v>C1678</v>
          </cell>
          <cell r="C3538" t="str">
            <v>LUMINÁRIA TIPO SPOT SIMPLES C/ LÂMPADA INCANDESCENTE</v>
          </cell>
          <cell r="D3538" t="str">
            <v>UN</v>
          </cell>
          <cell r="E3538">
            <v>18.3</v>
          </cell>
          <cell r="F3538">
            <v>23.79</v>
          </cell>
        </row>
        <row r="3539">
          <cell r="B3539" t="str">
            <v>C1875</v>
          </cell>
          <cell r="C3539" t="str">
            <v>PENDENTE OU PLAFONIER C/GLOBO LEITOSO C/ 1 LÂMPADA DE 60W</v>
          </cell>
          <cell r="D3539" t="str">
            <v>UN</v>
          </cell>
          <cell r="E3539">
            <v>21.01</v>
          </cell>
          <cell r="F3539">
            <v>27.31</v>
          </cell>
        </row>
        <row r="3540">
          <cell r="B3540" t="str">
            <v>C3921</v>
          </cell>
          <cell r="C3540" t="str">
            <v>PLACA SUPORTE P/ LUMINÁRIA SN-05</v>
          </cell>
          <cell r="D3540" t="str">
            <v>UN</v>
          </cell>
          <cell r="E3540">
            <v>158.02000000000001</v>
          </cell>
          <cell r="F3540">
            <v>205.43</v>
          </cell>
        </row>
        <row r="3541">
          <cell r="B3541" t="str">
            <v>C2001</v>
          </cell>
          <cell r="C3541" t="str">
            <v>POSTE CONCRETO H=10M, 1 PROJETOR, LÂMPADA DE VAPOR DE MERCÚRIO 250 A 400W</v>
          </cell>
          <cell r="D3541" t="str">
            <v>UN</v>
          </cell>
          <cell r="E3541">
            <v>1226.4100000000001</v>
          </cell>
          <cell r="F3541">
            <v>1594.33</v>
          </cell>
        </row>
        <row r="3542">
          <cell r="B3542" t="str">
            <v>C2003</v>
          </cell>
          <cell r="C3542" t="str">
            <v>POSTE CONCRETO H=10M, 2 PROJETORES, LÂMPADA DE VAPOR DE MERCÚRIO 250 A 400W</v>
          </cell>
          <cell r="D3542" t="str">
            <v>UN</v>
          </cell>
          <cell r="E3542">
            <v>1392.89</v>
          </cell>
          <cell r="F3542">
            <v>1810.76</v>
          </cell>
        </row>
        <row r="3543">
          <cell r="B3543" t="str">
            <v>C2002</v>
          </cell>
          <cell r="C3543" t="str">
            <v>POSTE CONCRETO H=10M, 2 PROJETORES, LÂMPADA DE VAPOR DE MERCÚRIO 400W</v>
          </cell>
          <cell r="D3543" t="str">
            <v>UN</v>
          </cell>
          <cell r="E3543">
            <v>1494.17</v>
          </cell>
          <cell r="F3543">
            <v>1942.42</v>
          </cell>
        </row>
        <row r="3544">
          <cell r="B3544" t="str">
            <v>C2004</v>
          </cell>
          <cell r="C3544" t="str">
            <v>POSTE CONCRETO H=10M, 3 PROJETORES, LÂMPADA DE VAPOR DE MERCÚRIO 250 A 400W</v>
          </cell>
          <cell r="D3544" t="str">
            <v>UN</v>
          </cell>
          <cell r="E3544">
            <v>1559.36</v>
          </cell>
          <cell r="F3544">
            <v>2027.17</v>
          </cell>
        </row>
        <row r="3545">
          <cell r="B3545" t="str">
            <v>C2005</v>
          </cell>
          <cell r="C3545" t="str">
            <v>POSTE CONCRETO H=10M, 4 PROJETORES, LÂMPADA DE VAPOR DE MERCÚRIO 250 A 400W</v>
          </cell>
          <cell r="D3545" t="str">
            <v>UN</v>
          </cell>
          <cell r="E3545">
            <v>1725.85</v>
          </cell>
          <cell r="F3545">
            <v>2243.61</v>
          </cell>
        </row>
        <row r="3546">
          <cell r="B3546" t="str">
            <v>C2006</v>
          </cell>
          <cell r="C3546" t="str">
            <v>POSTE CONCRETO H=10M, PROJETOR, LÂMPADA DE VAPOR DE MERCÚRIO 400W</v>
          </cell>
          <cell r="D3546" t="str">
            <v>UN</v>
          </cell>
          <cell r="E3546">
            <v>1277.07</v>
          </cell>
          <cell r="F3546">
            <v>1660.19</v>
          </cell>
        </row>
        <row r="3547">
          <cell r="B3547" t="str">
            <v>C2905</v>
          </cell>
          <cell r="C3547" t="str">
            <v>POSTE DE CONCRETO 9/150 DUPLO T, 1 LUMINÁRIA FECHADA VM 250W</v>
          </cell>
          <cell r="D3547" t="str">
            <v>UN</v>
          </cell>
          <cell r="E3547">
            <v>563.96</v>
          </cell>
          <cell r="F3547">
            <v>733.15</v>
          </cell>
        </row>
        <row r="3548">
          <cell r="B3548" t="str">
            <v>C2906</v>
          </cell>
          <cell r="C3548" t="str">
            <v>POSTE DE CONCRETO 9/150 DUPLO T, 2 LUMINÁRIAS FECHADAS VM 250W</v>
          </cell>
          <cell r="D3548" t="str">
            <v>UN</v>
          </cell>
          <cell r="E3548">
            <v>735.9</v>
          </cell>
          <cell r="F3548">
            <v>956.67</v>
          </cell>
        </row>
        <row r="3549">
          <cell r="B3549" t="str">
            <v>C2008</v>
          </cell>
          <cell r="C3549" t="str">
            <v>POSTE DE CONCRETO P/ILUMINAÇÃO, ATÉ H=8.0OM</v>
          </cell>
          <cell r="D3549" t="str">
            <v>UN</v>
          </cell>
          <cell r="E3549">
            <v>386.79</v>
          </cell>
          <cell r="F3549">
            <v>502.83</v>
          </cell>
        </row>
        <row r="3550">
          <cell r="B3550" t="str">
            <v>C2007</v>
          </cell>
          <cell r="C3550" t="str">
            <v>POSTE DE CONCRETO P/ ILUMINAÇÃO, ATÉ H=11.0M</v>
          </cell>
          <cell r="D3550" t="str">
            <v>UN</v>
          </cell>
          <cell r="E3550">
            <v>597.5</v>
          </cell>
          <cell r="F3550">
            <v>776.75</v>
          </cell>
        </row>
        <row r="3551">
          <cell r="B3551" t="str">
            <v>C2009</v>
          </cell>
          <cell r="C3551" t="str">
            <v>POSTE DE FERRO P/ JARDIM H=2.80M, C/GLOBO E LÂMPADA VAPOR DE SÓDIO 70W</v>
          </cell>
          <cell r="D3551" t="str">
            <v>UN</v>
          </cell>
          <cell r="E3551">
            <v>302.08999999999997</v>
          </cell>
          <cell r="F3551">
            <v>392.72</v>
          </cell>
        </row>
        <row r="3552">
          <cell r="B3552" t="str">
            <v>C2010</v>
          </cell>
          <cell r="C3552" t="str">
            <v>POSTE DE FERRO P/JARDIM H=2.80M, C/GLOBO DE VIDRO, S/ LÂMPADA</v>
          </cell>
          <cell r="D3552" t="str">
            <v>UN</v>
          </cell>
          <cell r="E3552">
            <v>229.08</v>
          </cell>
          <cell r="F3552">
            <v>297.8</v>
          </cell>
        </row>
        <row r="3553">
          <cell r="B3553" t="str">
            <v>C3625</v>
          </cell>
          <cell r="C3553" t="str">
            <v>POSTE METÁLICO CÔNICO RETO FLANGEADO H=10.0m P/02 LUMINÁRIAS DECORATIVAS</v>
          </cell>
          <cell r="D3553" t="str">
            <v>UN</v>
          </cell>
          <cell r="E3553">
            <v>888.01</v>
          </cell>
          <cell r="F3553">
            <v>1154.4100000000001</v>
          </cell>
        </row>
        <row r="3554">
          <cell r="B3554" t="str">
            <v>C3626</v>
          </cell>
          <cell r="C3554" t="str">
            <v>POSTE METÁLICO DECORATIVO CÔNICO RETO FLANGEADO H=4.0m P/01 OU 02 LUMINÁRIAS DECORATIVAS</v>
          </cell>
          <cell r="D3554" t="str">
            <v>UN</v>
          </cell>
          <cell r="E3554">
            <v>687.29</v>
          </cell>
          <cell r="F3554">
            <v>893.48</v>
          </cell>
        </row>
        <row r="3555">
          <cell r="B3555" t="str">
            <v>C2047</v>
          </cell>
          <cell r="C3555" t="str">
            <v>PROJETOR DE ALUMÍNIO, C/ LÂMPADA FLUORESCENTE ATÉ PL-13W</v>
          </cell>
          <cell r="D3555" t="str">
            <v>UN</v>
          </cell>
          <cell r="E3555">
            <v>180.55</v>
          </cell>
          <cell r="F3555">
            <v>234.72</v>
          </cell>
        </row>
        <row r="3556">
          <cell r="B3556" t="str">
            <v>C2044</v>
          </cell>
          <cell r="C3556" t="str">
            <v>PROJETOR DE ALUMÍNIO, C/ LÂMPADA FLUORESCENTE ATÉ PL-18W</v>
          </cell>
          <cell r="D3556" t="str">
            <v>UN</v>
          </cell>
          <cell r="E3556">
            <v>180.82</v>
          </cell>
          <cell r="F3556">
            <v>235.07</v>
          </cell>
        </row>
        <row r="3557">
          <cell r="B3557" t="str">
            <v>C2045</v>
          </cell>
          <cell r="C3557" t="str">
            <v>PROJETOR DE ALUMÍNIO, C/ LÂMPADA DE VAPOR METÁLICO E FOTOCÉLULA ATÉ 400W</v>
          </cell>
          <cell r="D3557" t="str">
            <v>UN</v>
          </cell>
          <cell r="E3557">
            <v>365.66</v>
          </cell>
          <cell r="F3557">
            <v>475.36</v>
          </cell>
        </row>
        <row r="3558">
          <cell r="B3558" t="str">
            <v>C2046</v>
          </cell>
          <cell r="C3558" t="str">
            <v>PROJETOR DE ALUMÍNIO, C/ LÂMPADA DE VAPOR METÁLICO E FOTOCÉLULA ATÉ 1000W</v>
          </cell>
          <cell r="D3558" t="str">
            <v>UN</v>
          </cell>
          <cell r="E3558">
            <v>814.2</v>
          </cell>
          <cell r="F3558">
            <v>1058.46</v>
          </cell>
        </row>
        <row r="3559">
          <cell r="B3559" t="str">
            <v>C2048</v>
          </cell>
          <cell r="C3559" t="str">
            <v>PROJETOR C/ LÂMPADA DE VAPOR DE MERCÚRIO, C/FOTOCÉLULA</v>
          </cell>
          <cell r="D3559" t="str">
            <v>UN</v>
          </cell>
          <cell r="E3559">
            <v>203.69</v>
          </cell>
          <cell r="F3559">
            <v>264.8</v>
          </cell>
        </row>
        <row r="3560">
          <cell r="B3560" t="str">
            <v>C2050</v>
          </cell>
          <cell r="C3560" t="str">
            <v>PROJETOR C/LÂMPADA VAPOR DE MERCÚRIO DE 250W OU 400W, COMPLETA</v>
          </cell>
          <cell r="D3560" t="str">
            <v>UN</v>
          </cell>
          <cell r="E3560">
            <v>165.37</v>
          </cell>
          <cell r="F3560">
            <v>214.98</v>
          </cell>
        </row>
        <row r="3561">
          <cell r="B3561" t="str">
            <v>C2051</v>
          </cell>
          <cell r="C3561" t="str">
            <v>PROJETOR C/ LÂMPADA VAPOR METÁLICO 1000W C/FOTOCÉLULA</v>
          </cell>
          <cell r="D3561" t="str">
            <v>UN</v>
          </cell>
          <cell r="E3561">
            <v>722.87</v>
          </cell>
          <cell r="F3561">
            <v>939.73</v>
          </cell>
        </row>
        <row r="3562">
          <cell r="B3562" t="str">
            <v>C2049</v>
          </cell>
          <cell r="C3562" t="str">
            <v>PROJETOR C/LÂMPADA HALÓGENA DUPLO ENVELOPE DE 500W</v>
          </cell>
          <cell r="D3562" t="str">
            <v>UN</v>
          </cell>
          <cell r="E3562">
            <v>189.16</v>
          </cell>
          <cell r="F3562">
            <v>245.91</v>
          </cell>
        </row>
        <row r="3563">
          <cell r="B3563" t="str">
            <v>C4115</v>
          </cell>
          <cell r="C3563" t="str">
            <v>PROJETOR EM ALUMÍNIO POLIDO COM REFLETOR EM ALUMÍNIO ANODIZADO E DIFUSOR EM VIDRO PLANO TEMPERADO TRANSPARENTE DIÂMETRO = 40CM PARA LÂMPADA VAPOR METÁLICO 400W C/ REATOR E IGNITOR</v>
          </cell>
          <cell r="D3563" t="str">
            <v>UN</v>
          </cell>
          <cell r="E3563">
            <v>598.51</v>
          </cell>
          <cell r="F3563">
            <v>778.06</v>
          </cell>
        </row>
        <row r="3564">
          <cell r="B3564" t="str">
            <v>C4112</v>
          </cell>
          <cell r="C3564" t="str">
            <v>PROJETOR EMBUTIDO NO FORRO EM CHAPA DE AÇO PINTADA COM REFLETOR DE ALUMÍNIO ANODIZADO ALTO BRILHO E DIFUSOR EM VIDRO TRANSPARENTE TEMPERADO PARA LÂMPADA DE VAPOR METÁLICO 400W C/ REATOR E IGNITOR</v>
          </cell>
          <cell r="D3564" t="str">
            <v>UN</v>
          </cell>
          <cell r="E3564">
            <v>349.97</v>
          </cell>
          <cell r="F3564">
            <v>454.96</v>
          </cell>
        </row>
        <row r="3565">
          <cell r="B3565" t="str">
            <v>C2052</v>
          </cell>
          <cell r="C3565" t="str">
            <v>PROJETOR EXTERNO DE ALTA POT.ATE 2000 W</v>
          </cell>
          <cell r="D3565" t="str">
            <v>UN</v>
          </cell>
          <cell r="E3565">
            <v>860.4</v>
          </cell>
          <cell r="F3565">
            <v>1118.52</v>
          </cell>
        </row>
        <row r="3566">
          <cell r="B3566" t="str">
            <v>C2053</v>
          </cell>
          <cell r="C3566" t="str">
            <v>PROJETOR EXTERNO P/ LÂMPADA DE VAPOR DE MERCÚRIO DE 250 OU 400 W</v>
          </cell>
          <cell r="D3566" t="str">
            <v>UN</v>
          </cell>
          <cell r="E3566">
            <v>165.37</v>
          </cell>
          <cell r="F3566">
            <v>214.98</v>
          </cell>
        </row>
        <row r="3567">
          <cell r="B3567" t="str">
            <v>C2054</v>
          </cell>
          <cell r="C3567" t="str">
            <v>PROJETOR LÂMPADA DE VAPOR DE MERCÚRIO 250W, C/FOTOCÉLULA</v>
          </cell>
          <cell r="D3567" t="str">
            <v>UN</v>
          </cell>
          <cell r="E3567">
            <v>216.16</v>
          </cell>
          <cell r="F3567">
            <v>281.01</v>
          </cell>
        </row>
        <row r="3568">
          <cell r="B3568" t="str">
            <v>C2055</v>
          </cell>
          <cell r="C3568" t="str">
            <v>PROJETOR TIPO CANHÃO LÂMPADA HALÓGENA 1000W</v>
          </cell>
          <cell r="D3568" t="str">
            <v>UN</v>
          </cell>
          <cell r="E3568">
            <v>932.78</v>
          </cell>
          <cell r="F3568">
            <v>1212.6099999999999</v>
          </cell>
        </row>
        <row r="3569">
          <cell r="B3569" t="str">
            <v>C3912</v>
          </cell>
          <cell r="C3569" t="str">
            <v>PROLONGAMENTO P/ BASE METÁLICA EXISTENTE</v>
          </cell>
          <cell r="D3569" t="str">
            <v>UN</v>
          </cell>
          <cell r="E3569">
            <v>332.9</v>
          </cell>
          <cell r="F3569">
            <v>432.77</v>
          </cell>
        </row>
        <row r="3570">
          <cell r="B3570" t="str">
            <v>C2105</v>
          </cell>
          <cell r="C3570" t="str">
            <v>REATOR AFP-220V, SIMPLES P/ LÂMPADA FLUORESCENTE (SUBSTITUIÇÃO)</v>
          </cell>
          <cell r="D3570" t="str">
            <v>UN</v>
          </cell>
          <cell r="E3570">
            <v>16.66</v>
          </cell>
          <cell r="F3570">
            <v>21.66</v>
          </cell>
        </row>
        <row r="3571">
          <cell r="B3571" t="str">
            <v>C2104</v>
          </cell>
          <cell r="C3571" t="str">
            <v>REATOR AFP-220V, DUPLO P/ LÂMPADA FLUORESCENTE (SUBSTITUIÇÃO)</v>
          </cell>
          <cell r="D3571" t="str">
            <v>UN</v>
          </cell>
          <cell r="E3571">
            <v>32.04</v>
          </cell>
          <cell r="F3571">
            <v>41.65</v>
          </cell>
        </row>
        <row r="3572">
          <cell r="B3572" t="str">
            <v>C2106</v>
          </cell>
          <cell r="C3572" t="str">
            <v>REATOR DE PARTIDA P/LÂMPADA VAPOR DE MERCÚRIO ATÉ 1000W</v>
          </cell>
          <cell r="D3572" t="str">
            <v>UN</v>
          </cell>
          <cell r="E3572">
            <v>62.78</v>
          </cell>
          <cell r="F3572">
            <v>81.61</v>
          </cell>
        </row>
        <row r="3573">
          <cell r="B3573" t="str">
            <v>C4110</v>
          </cell>
          <cell r="C3573" t="str">
            <v>SISTEMA DE ILUMINAÇÃO COM LED BRANCO PARA FIXAÇÃO LATERAL EM LINHA COM DISPERSÃO A 90 GRAUS E SUPORTE DE ALUMÍNIO, ALIMENTAÇÃO POR DRIVER REMOTO EM CORRENTE CONTÍNUA</v>
          </cell>
          <cell r="D3573" t="str">
            <v>M</v>
          </cell>
          <cell r="E3573">
            <v>470.92</v>
          </cell>
          <cell r="F3573">
            <v>612.20000000000005</v>
          </cell>
        </row>
        <row r="3574">
          <cell r="B3574" t="str">
            <v>C4113</v>
          </cell>
          <cell r="C3574" t="str">
            <v>SPOT ORIENTÁVEL PARA PLUG DE GUITARRA. PARA LÂMPADAS DICRÓICAS DIVERSAS</v>
          </cell>
          <cell r="D3574" t="str">
            <v>UN</v>
          </cell>
          <cell r="E3574">
            <v>98.22</v>
          </cell>
          <cell r="F3574">
            <v>127.69</v>
          </cell>
        </row>
        <row r="3575">
          <cell r="B3575" t="str">
            <v>C4116</v>
          </cell>
          <cell r="C3575" t="str">
            <v>TRANSFORMADOR PARA LEDS</v>
          </cell>
          <cell r="D3575" t="str">
            <v>UN</v>
          </cell>
          <cell r="E3575">
            <v>34.5</v>
          </cell>
          <cell r="F3575">
            <v>44.85</v>
          </cell>
        </row>
        <row r="3576">
          <cell r="C3576" t="str">
            <v>APARELHOS ELÉTRICOS</v>
          </cell>
          <cell r="F3576">
            <v>0</v>
          </cell>
        </row>
        <row r="3577">
          <cell r="B3577" t="str">
            <v>C0081</v>
          </cell>
          <cell r="C3577" t="str">
            <v>AMPERÍMETRO (72X72)MM, ESC. 0-250A</v>
          </cell>
          <cell r="D3577" t="str">
            <v>UN</v>
          </cell>
          <cell r="E3577">
            <v>89.82</v>
          </cell>
          <cell r="F3577">
            <v>116.77</v>
          </cell>
        </row>
        <row r="3578">
          <cell r="B3578" t="str">
            <v>C0082</v>
          </cell>
          <cell r="C3578" t="str">
            <v>AMPERÍMETRO (96X96)MM, ESC. 0-500A</v>
          </cell>
          <cell r="D3578" t="str">
            <v>UN</v>
          </cell>
          <cell r="E3578">
            <v>116.84</v>
          </cell>
          <cell r="F3578">
            <v>151.88999999999999</v>
          </cell>
        </row>
        <row r="3579">
          <cell r="B3579" t="str">
            <v>C0080</v>
          </cell>
          <cell r="C3579" t="str">
            <v>AMPERÍMETRO (144X144)MM, ESC. 0-1000A</v>
          </cell>
          <cell r="D3579" t="str">
            <v>UN</v>
          </cell>
          <cell r="E3579">
            <v>181.67</v>
          </cell>
          <cell r="F3579">
            <v>236.17</v>
          </cell>
        </row>
        <row r="3580">
          <cell r="B3580" t="str">
            <v>C0101</v>
          </cell>
          <cell r="C3580" t="str">
            <v>AQUECEDOR CENTRAL ELETROAUTOMATICO 220V-5060 A 7480W</v>
          </cell>
          <cell r="D3580" t="str">
            <v>UN</v>
          </cell>
          <cell r="E3580">
            <v>698.5</v>
          </cell>
          <cell r="F3580">
            <v>908.05</v>
          </cell>
        </row>
        <row r="3581">
          <cell r="B3581" t="str">
            <v>C0102</v>
          </cell>
          <cell r="C3581" t="str">
            <v>AQUECEDOR ELÉTRICO CAP.50 A 250L. 110/220V</v>
          </cell>
          <cell r="D3581" t="str">
            <v>UN</v>
          </cell>
          <cell r="E3581">
            <v>2732.82</v>
          </cell>
          <cell r="F3581">
            <v>3552.67</v>
          </cell>
        </row>
        <row r="3582">
          <cell r="B3582" t="str">
            <v>C0103</v>
          </cell>
          <cell r="C3582" t="str">
            <v>AQUECEDOR INDIVIDUAL ELETROAUTOMATICO 220V - 4840 W</v>
          </cell>
          <cell r="D3582" t="str">
            <v>UN</v>
          </cell>
          <cell r="E3582">
            <v>7.94</v>
          </cell>
          <cell r="F3582">
            <v>10.32</v>
          </cell>
        </row>
        <row r="3583">
          <cell r="B3583" t="str">
            <v>C0465</v>
          </cell>
          <cell r="C3583" t="str">
            <v>BOTOEIRA EM ALUMÍNIO FUNDIDO "LIGA - DESLIGA"</v>
          </cell>
          <cell r="D3583" t="str">
            <v>UN</v>
          </cell>
          <cell r="E3583">
            <v>98.3</v>
          </cell>
          <cell r="F3583">
            <v>127.79</v>
          </cell>
        </row>
        <row r="3584">
          <cell r="B3584" t="str">
            <v>C1286</v>
          </cell>
          <cell r="C3584" t="str">
            <v>ESTABILIZADOR DE TENSÃO/CORRENTE DE 1KVA</v>
          </cell>
          <cell r="D3584" t="str">
            <v>UN</v>
          </cell>
          <cell r="E3584">
            <v>123.75</v>
          </cell>
          <cell r="F3584">
            <v>160.88</v>
          </cell>
        </row>
        <row r="3585">
          <cell r="B3585" t="str">
            <v>C1287</v>
          </cell>
          <cell r="C3585" t="str">
            <v>ESTABILIZADOR DE TENSÃO/CORRENTE DE 3KVA</v>
          </cell>
          <cell r="D3585" t="str">
            <v>UN</v>
          </cell>
          <cell r="E3585">
            <v>224.76</v>
          </cell>
          <cell r="F3585">
            <v>292.19</v>
          </cell>
        </row>
        <row r="3586">
          <cell r="B3586" t="str">
            <v>C1288</v>
          </cell>
          <cell r="C3586" t="str">
            <v>ESTABILIZADOR DE TENSÃO/CORRENTE DE 5KVA</v>
          </cell>
          <cell r="D3586" t="str">
            <v>UN</v>
          </cell>
          <cell r="E3586">
            <v>364.85</v>
          </cell>
          <cell r="F3586">
            <v>474.31</v>
          </cell>
        </row>
        <row r="3587">
          <cell r="B3587" t="str">
            <v>C1289</v>
          </cell>
          <cell r="C3587" t="str">
            <v>ESTABILIZADOR DE TENSÃO/CORRENTE DE 7.5KVA</v>
          </cell>
          <cell r="D3587" t="str">
            <v>UN</v>
          </cell>
          <cell r="E3587">
            <v>605.95000000000005</v>
          </cell>
          <cell r="F3587">
            <v>787.74</v>
          </cell>
        </row>
        <row r="3588">
          <cell r="B3588" t="str">
            <v>C1285</v>
          </cell>
          <cell r="C3588" t="str">
            <v>ESTABILIZADOR DE TENSÃO/CORRENTE DE 10KVA</v>
          </cell>
          <cell r="D3588" t="str">
            <v>UN</v>
          </cell>
          <cell r="E3588">
            <v>1009.92</v>
          </cell>
          <cell r="F3588">
            <v>1312.9</v>
          </cell>
        </row>
        <row r="3589">
          <cell r="B3589" t="str">
            <v>C1354</v>
          </cell>
          <cell r="C3589" t="str">
            <v>EXAUSTOR ELETROMECÂNICO INDUSTRIAL D= 400MM</v>
          </cell>
          <cell r="D3589" t="str">
            <v>UN</v>
          </cell>
          <cell r="E3589">
            <v>1378.43</v>
          </cell>
          <cell r="F3589">
            <v>1791.96</v>
          </cell>
        </row>
        <row r="3590">
          <cell r="B3590" t="str">
            <v>C1477</v>
          </cell>
          <cell r="C3590" t="str">
            <v>INSTALAÇÃO DE EXAUSTOR ELÉTRICO TIPO DOMICILIAR</v>
          </cell>
          <cell r="D3590" t="str">
            <v>UN</v>
          </cell>
          <cell r="E3590">
            <v>199.74</v>
          </cell>
          <cell r="F3590">
            <v>259.66000000000003</v>
          </cell>
        </row>
        <row r="3591">
          <cell r="B3591" t="str">
            <v>C2276</v>
          </cell>
          <cell r="C3591" t="str">
            <v>SINALIZADOR P/ ENTRADA E SAÍDA DE VEÍCULOS</v>
          </cell>
          <cell r="D3591" t="str">
            <v>UN</v>
          </cell>
          <cell r="E3591">
            <v>156.59</v>
          </cell>
          <cell r="F3591">
            <v>203.57</v>
          </cell>
        </row>
        <row r="3592">
          <cell r="B3592" t="str">
            <v>C2512</v>
          </cell>
          <cell r="C3592" t="str">
            <v>TRANSFORMADOR 2KVA MONOFASICO 220V/110V</v>
          </cell>
          <cell r="D3592" t="str">
            <v>UN</v>
          </cell>
          <cell r="E3592">
            <v>9404.44</v>
          </cell>
          <cell r="F3592">
            <v>12225.77</v>
          </cell>
        </row>
        <row r="3593">
          <cell r="B3593" t="str">
            <v>C2517</v>
          </cell>
          <cell r="C3593" t="str">
            <v>TRANSFORMADOR DE CORRENTE EM QD - FAIXA 50 A 250/5A</v>
          </cell>
          <cell r="D3593" t="str">
            <v>UN</v>
          </cell>
          <cell r="E3593">
            <v>74.53</v>
          </cell>
          <cell r="F3593">
            <v>96.89</v>
          </cell>
        </row>
        <row r="3594">
          <cell r="B3594" t="str">
            <v>C2518</v>
          </cell>
          <cell r="C3594" t="str">
            <v>TRANSFORMADOR DE CORRENTE EM QD - FAIXA 200 A 400/5A</v>
          </cell>
          <cell r="D3594" t="str">
            <v>UN</v>
          </cell>
          <cell r="E3594">
            <v>87.5</v>
          </cell>
          <cell r="F3594">
            <v>113.75</v>
          </cell>
        </row>
        <row r="3595">
          <cell r="B3595" t="str">
            <v>C2519</v>
          </cell>
          <cell r="C3595" t="str">
            <v>TRANSFORMADOR DE CORRENTE EM QD - FAIXA 400 A 800/5A</v>
          </cell>
          <cell r="D3595" t="str">
            <v>UN</v>
          </cell>
          <cell r="E3595">
            <v>87.5</v>
          </cell>
          <cell r="F3595">
            <v>113.75</v>
          </cell>
        </row>
        <row r="3596">
          <cell r="B3596" t="str">
            <v>C2520</v>
          </cell>
          <cell r="C3596" t="str">
            <v>TRANSFORMADOR DE CORRENTE EM QD - FAIXA 1000 A 1500/5A</v>
          </cell>
          <cell r="D3596" t="str">
            <v>UN</v>
          </cell>
          <cell r="E3596">
            <v>98.3</v>
          </cell>
          <cell r="F3596">
            <v>127.79</v>
          </cell>
        </row>
        <row r="3597">
          <cell r="B3597" t="str">
            <v>C4059</v>
          </cell>
          <cell r="C3597" t="str">
            <v>TRANSFORMADOR DE CORRENTE 15 KV - INSTALADO</v>
          </cell>
          <cell r="D3597" t="str">
            <v>UN</v>
          </cell>
          <cell r="E3597">
            <v>756.42</v>
          </cell>
          <cell r="F3597">
            <v>983.35</v>
          </cell>
        </row>
        <row r="3598">
          <cell r="B3598" t="str">
            <v>C0832</v>
          </cell>
          <cell r="C3598" t="str">
            <v>TRANSFORMADOR DE POTENCIAL 115 VAC 400 VA</v>
          </cell>
          <cell r="D3598" t="str">
            <v>UN</v>
          </cell>
          <cell r="E3598">
            <v>702.39</v>
          </cell>
          <cell r="F3598">
            <v>913.11</v>
          </cell>
        </row>
        <row r="3599">
          <cell r="B3599" t="str">
            <v>C4060</v>
          </cell>
          <cell r="C3599" t="str">
            <v>TRANSFORMADOR DE POTÊNCIA 15 KV - INSTALADO</v>
          </cell>
          <cell r="D3599" t="str">
            <v>UN</v>
          </cell>
          <cell r="E3599">
            <v>1051.42</v>
          </cell>
          <cell r="F3599">
            <v>1366.85</v>
          </cell>
        </row>
        <row r="3600">
          <cell r="B3600" t="str">
            <v>C2664</v>
          </cell>
          <cell r="C3600" t="str">
            <v>VENTILADOR DE TETO METÁLICO</v>
          </cell>
          <cell r="D3600" t="str">
            <v>UN</v>
          </cell>
          <cell r="E3600">
            <v>113.45</v>
          </cell>
          <cell r="F3600">
            <v>147.49</v>
          </cell>
        </row>
        <row r="3601">
          <cell r="B3601" t="str">
            <v>C2682</v>
          </cell>
          <cell r="C3601" t="str">
            <v>VOLTÍMETRO (72X72)MM, ESC. 0-500V</v>
          </cell>
          <cell r="D3601" t="str">
            <v>UN</v>
          </cell>
          <cell r="E3601">
            <v>133.05000000000001</v>
          </cell>
          <cell r="F3601">
            <v>172.97</v>
          </cell>
        </row>
        <row r="3602">
          <cell r="B3602" t="str">
            <v>C2683</v>
          </cell>
          <cell r="C3602" t="str">
            <v>VOLTÍMETRO (96X96)MM, ESC. 0-500V</v>
          </cell>
          <cell r="D3602" t="str">
            <v>UN</v>
          </cell>
          <cell r="E3602">
            <v>160.06</v>
          </cell>
          <cell r="F3602">
            <v>208.08</v>
          </cell>
        </row>
        <row r="3603">
          <cell r="B3603" t="str">
            <v>C2681</v>
          </cell>
          <cell r="C3603" t="str">
            <v>VOLTÍMETRO (144X144)MM, ESC. 0-500V</v>
          </cell>
          <cell r="D3603" t="str">
            <v>UN</v>
          </cell>
          <cell r="E3603">
            <v>197.88</v>
          </cell>
          <cell r="F3603">
            <v>257.24</v>
          </cell>
        </row>
        <row r="3604">
          <cell r="C3604" t="str">
            <v>EQUIPAMENTOS</v>
          </cell>
          <cell r="F3604">
            <v>0</v>
          </cell>
        </row>
        <row r="3605">
          <cell r="B3605" t="str">
            <v>C4372</v>
          </cell>
          <cell r="C3605" t="str">
            <v>BALANÇA ELETRÔNICA C/ PLATAFORMA 18x3, CAP. 80 TON. (FORN./MONTAGEM)</v>
          </cell>
          <cell r="D3605" t="str">
            <v>UN</v>
          </cell>
          <cell r="E3605">
            <v>75772.800000000003</v>
          </cell>
          <cell r="F3605">
            <v>98504.639999999999</v>
          </cell>
        </row>
        <row r="3606">
          <cell r="B3606" t="str">
            <v>C4126</v>
          </cell>
          <cell r="C3606" t="str">
            <v>ELEVADOR CAPACIDADE 225 Kg, 3 PASSAGEIROS OU CADEIRA DE RODAS C/ ACOMPANHANTE, CABINE E PORTAS DE AÇO INOXIDÁVEL ESCOVADO, 3 PARADAS, VELOC. 0,25m/seg</v>
          </cell>
          <cell r="D3606" t="str">
            <v>UN</v>
          </cell>
          <cell r="E3606">
            <v>157860</v>
          </cell>
          <cell r="F3606">
            <v>205218</v>
          </cell>
        </row>
        <row r="3607">
          <cell r="B3607" t="str">
            <v>C4407</v>
          </cell>
          <cell r="C3607" t="str">
            <v>ELEVADOR PARA 10 PESSOAS VELOCIDADE 60m/min - 3 PARADAS - FORNECIMENTO E MONTAGEM</v>
          </cell>
          <cell r="D3607" t="str">
            <v>UN</v>
          </cell>
          <cell r="E3607">
            <v>85770.6</v>
          </cell>
          <cell r="F3607">
            <v>111501.78</v>
          </cell>
        </row>
        <row r="3608">
          <cell r="B3608" t="str">
            <v>C4184</v>
          </cell>
          <cell r="C3608" t="str">
            <v>GRUPO GERADOR 951/1000 KVA, COM QUADRO AUTOMÁTICO</v>
          </cell>
          <cell r="D3608" t="str">
            <v>UN</v>
          </cell>
          <cell r="E3608">
            <v>516881.77</v>
          </cell>
          <cell r="F3608">
            <v>671946.3</v>
          </cell>
        </row>
        <row r="3609">
          <cell r="B3609" t="str">
            <v>C4063</v>
          </cell>
          <cell r="C3609" t="str">
            <v>GRUPO GERADOR 781/950 KVA C/ QUADRO AUTOMÁTICO</v>
          </cell>
          <cell r="D3609" t="str">
            <v>UN</v>
          </cell>
          <cell r="E3609">
            <v>585606.6</v>
          </cell>
          <cell r="F3609">
            <v>761288.58</v>
          </cell>
        </row>
        <row r="3610">
          <cell r="B3610" t="str">
            <v>C4062</v>
          </cell>
          <cell r="C3610" t="str">
            <v>GRUPO GERADOR 636/780 KVA C/ QUADRO AUTOMÁTICO</v>
          </cell>
          <cell r="D3610" t="str">
            <v>UN</v>
          </cell>
          <cell r="E3610">
            <v>293458.05</v>
          </cell>
          <cell r="F3610">
            <v>381495.47</v>
          </cell>
        </row>
        <row r="3611">
          <cell r="B3611" t="str">
            <v>C3668</v>
          </cell>
          <cell r="C3611" t="str">
            <v>GRUPO GERADOR 501/635 KVA, COM QUADRO AUTOMÁTICO</v>
          </cell>
          <cell r="D3611" t="str">
            <v>UN</v>
          </cell>
          <cell r="E3611">
            <v>206809.46</v>
          </cell>
          <cell r="F3611">
            <v>268852.3</v>
          </cell>
        </row>
        <row r="3612">
          <cell r="B3612" t="str">
            <v>C4061</v>
          </cell>
          <cell r="C3612" t="str">
            <v>GRUPO GERADOR 451/500 KVA COM QUADRO AUTOMÁTICO</v>
          </cell>
          <cell r="D3612" t="str">
            <v>UN</v>
          </cell>
          <cell r="E3612">
            <v>173211.13</v>
          </cell>
          <cell r="F3612">
            <v>225174.47</v>
          </cell>
        </row>
        <row r="3613">
          <cell r="B3613" t="str">
            <v>C4183</v>
          </cell>
          <cell r="C3613" t="str">
            <v>GRUPO GERADOR 386/450 KVA, COM QUADRO AUTOMÁTICO</v>
          </cell>
          <cell r="D3613" t="str">
            <v>UN</v>
          </cell>
          <cell r="E3613">
            <v>119214.2</v>
          </cell>
          <cell r="F3613">
            <v>154978.46</v>
          </cell>
        </row>
        <row r="3614">
          <cell r="B3614" t="str">
            <v>C3667</v>
          </cell>
          <cell r="C3614" t="str">
            <v>GRUPO GERADOR 361/385 KVA, COM QUADRO AUTOMÁTICO</v>
          </cell>
          <cell r="D3614" t="str">
            <v>UN</v>
          </cell>
          <cell r="E3614">
            <v>157377.82</v>
          </cell>
          <cell r="F3614">
            <v>204591.17</v>
          </cell>
        </row>
        <row r="3615">
          <cell r="B3615" t="str">
            <v>C3666</v>
          </cell>
          <cell r="C3615" t="str">
            <v>GRUPO GERADOR 291/360 KVA, COM QUADRO AUTOMÁTICO</v>
          </cell>
          <cell r="D3615" t="str">
            <v>UN</v>
          </cell>
          <cell r="E3615">
            <v>131922.4</v>
          </cell>
          <cell r="F3615">
            <v>171499.12</v>
          </cell>
        </row>
        <row r="3616">
          <cell r="B3616" t="str">
            <v>C1443</v>
          </cell>
          <cell r="C3616" t="str">
            <v>GRUPO GERADOR 261/290 KVA, C/ QUADRO AUTOMÁTICO</v>
          </cell>
          <cell r="D3616" t="str">
            <v>UN</v>
          </cell>
          <cell r="E3616">
            <v>98520.58</v>
          </cell>
          <cell r="F3616">
            <v>128076.75</v>
          </cell>
        </row>
        <row r="3617">
          <cell r="B3617" t="str">
            <v>C3664</v>
          </cell>
          <cell r="C3617" t="str">
            <v>GRUPO GERADOR 236/260 KVA, COM QUADRO AUTOMÁTICO</v>
          </cell>
          <cell r="D3617" t="str">
            <v>UN</v>
          </cell>
          <cell r="E3617">
            <v>94368.21</v>
          </cell>
          <cell r="F3617">
            <v>122678.67</v>
          </cell>
        </row>
        <row r="3618">
          <cell r="B3618" t="str">
            <v>C4182</v>
          </cell>
          <cell r="C3618" t="str">
            <v>GRUPO GERADOR 216/235 KVA, COM QUADRO AUTOMÁTICO</v>
          </cell>
          <cell r="D3618" t="str">
            <v>UN</v>
          </cell>
          <cell r="E3618">
            <v>59748.38</v>
          </cell>
          <cell r="F3618">
            <v>77672.89</v>
          </cell>
        </row>
        <row r="3619">
          <cell r="B3619" t="str">
            <v>C3663</v>
          </cell>
          <cell r="C3619" t="str">
            <v>GRUPO GERADOR 171/215 KVA, COM QUADRO AUTOMÁTICO</v>
          </cell>
          <cell r="D3619" t="str">
            <v>UN</v>
          </cell>
          <cell r="E3619">
            <v>73163.740000000005</v>
          </cell>
          <cell r="F3619">
            <v>95112.86</v>
          </cell>
        </row>
        <row r="3620">
          <cell r="B3620" t="str">
            <v>C1441</v>
          </cell>
          <cell r="C3620" t="str">
            <v>GRUPO GERADOR 141/170 KVA, C/ QUADRO AUTOMÁTICO</v>
          </cell>
          <cell r="D3620" t="str">
            <v>UN</v>
          </cell>
          <cell r="E3620">
            <v>67047.38</v>
          </cell>
          <cell r="F3620">
            <v>87161.59</v>
          </cell>
        </row>
        <row r="3621">
          <cell r="B3621" t="str">
            <v>C3661</v>
          </cell>
          <cell r="C3621" t="str">
            <v>GRUPO GERADOR 121/140 KVA, COM QUADRO AUTOMÁTICO</v>
          </cell>
          <cell r="D3621" t="str">
            <v>UN</v>
          </cell>
          <cell r="E3621">
            <v>64054.31</v>
          </cell>
          <cell r="F3621">
            <v>83270.600000000006</v>
          </cell>
        </row>
        <row r="3622">
          <cell r="B3622" t="str">
            <v>C1440</v>
          </cell>
          <cell r="C3622" t="str">
            <v>GRUPO GERADOR 86/120 KVA, C/ QUADRO AUTOMÁTICO</v>
          </cell>
          <cell r="D3622" t="str">
            <v>UN</v>
          </cell>
          <cell r="E3622">
            <v>58563.49</v>
          </cell>
          <cell r="F3622">
            <v>76132.539999999994</v>
          </cell>
        </row>
        <row r="3623">
          <cell r="B3623" t="str">
            <v>C1444</v>
          </cell>
          <cell r="C3623" t="str">
            <v>GRUPO GERADOR 56/85 KVA, C/ QUADRO AUTOMÁTICO</v>
          </cell>
          <cell r="D3623" t="str">
            <v>UN</v>
          </cell>
          <cell r="E3623">
            <v>49095.73</v>
          </cell>
          <cell r="F3623">
            <v>63824.45</v>
          </cell>
        </row>
        <row r="3624">
          <cell r="B3624" t="str">
            <v>C3660</v>
          </cell>
          <cell r="C3624" t="str">
            <v>GRUPO GERADOR 45/55 KVA, COM QUADRO AUTOMÁTICO</v>
          </cell>
          <cell r="D3624" t="str">
            <v>UN</v>
          </cell>
          <cell r="E3624">
            <v>42529.94</v>
          </cell>
          <cell r="F3624">
            <v>55288.92</v>
          </cell>
        </row>
        <row r="3625">
          <cell r="B3625" t="str">
            <v>C2663</v>
          </cell>
          <cell r="C3625" t="str">
            <v>VENTILADOR DE TETO C/ ALETAS DE MADEIRA</v>
          </cell>
          <cell r="D3625" t="str">
            <v>UN</v>
          </cell>
          <cell r="E3625">
            <v>145.02000000000001</v>
          </cell>
          <cell r="F3625">
            <v>188.53</v>
          </cell>
        </row>
        <row r="3626">
          <cell r="C3626" t="str">
            <v>POSTES P/ ENERGIA E COMUNICAÇÃO</v>
          </cell>
          <cell r="F3626">
            <v>0</v>
          </cell>
        </row>
        <row r="3627">
          <cell r="B3627" t="str">
            <v>C3576</v>
          </cell>
          <cell r="C3627" t="str">
            <v>MUTIRÃO MISTO - MINI POSTE H=1.50m REX MONO E ROLDANA</v>
          </cell>
          <cell r="D3627" t="str">
            <v>UN</v>
          </cell>
          <cell r="E3627">
            <v>14.99</v>
          </cell>
          <cell r="F3627">
            <v>19.489999999999998</v>
          </cell>
        </row>
        <row r="3628">
          <cell r="B3628" t="str">
            <v>C2000</v>
          </cell>
          <cell r="C3628" t="str">
            <v>POSTE C/ACESSÓRIOS ATÉ A ENTRADA DA SUBESTAÇÃO ABRIGADA</v>
          </cell>
          <cell r="D3628" t="str">
            <v>UN</v>
          </cell>
          <cell r="E3628">
            <v>9894.56</v>
          </cell>
          <cell r="F3628">
            <v>12862.93</v>
          </cell>
        </row>
        <row r="3629">
          <cell r="B3629" t="str">
            <v>C2012</v>
          </cell>
          <cell r="C3629" t="str">
            <v>POSTE P/EDIFICAÇÕES POTÊNCIA INSTALADA ATÉ 5KW</v>
          </cell>
          <cell r="D3629" t="str">
            <v>UN</v>
          </cell>
          <cell r="E3629">
            <v>384.65</v>
          </cell>
          <cell r="F3629">
            <v>500.05</v>
          </cell>
        </row>
        <row r="3630">
          <cell r="B3630" t="str">
            <v>C2017</v>
          </cell>
          <cell r="C3630" t="str">
            <v>POSTE P/EDIFICAÇÕES POTÊNCIA INSTALADA DE 5,01 À 10KW</v>
          </cell>
          <cell r="D3630" t="str">
            <v>UN</v>
          </cell>
          <cell r="E3630">
            <v>443.78</v>
          </cell>
          <cell r="F3630">
            <v>576.91</v>
          </cell>
        </row>
        <row r="3631">
          <cell r="B3631" t="str">
            <v>C2013</v>
          </cell>
          <cell r="C3631" t="str">
            <v>POSTE P/EDIFICAÇÕES POTÊNCIA INSTALADA DE 10,01 À 15KW</v>
          </cell>
          <cell r="D3631" t="str">
            <v>UN</v>
          </cell>
          <cell r="E3631">
            <v>560.74</v>
          </cell>
          <cell r="F3631">
            <v>728.96</v>
          </cell>
        </row>
        <row r="3632">
          <cell r="B3632" t="str">
            <v>C2014</v>
          </cell>
          <cell r="C3632" t="str">
            <v>POSTE P/EDIFICAÇÕES POTÊNCIA INSTALADA DE 15,01 À 20KW</v>
          </cell>
          <cell r="D3632" t="str">
            <v>UN</v>
          </cell>
          <cell r="E3632">
            <v>617.29</v>
          </cell>
          <cell r="F3632">
            <v>802.48</v>
          </cell>
        </row>
        <row r="3633">
          <cell r="B3633" t="str">
            <v>C2015</v>
          </cell>
          <cell r="C3633" t="str">
            <v>POSTE P/EDIFICAÇÕES POTÊNCIA INSTALADA DE 20,01 À 25 KW</v>
          </cell>
          <cell r="D3633" t="str">
            <v>UN</v>
          </cell>
          <cell r="E3633">
            <v>978.84</v>
          </cell>
          <cell r="F3633">
            <v>1272.49</v>
          </cell>
        </row>
        <row r="3634">
          <cell r="B3634" t="str">
            <v>C2016</v>
          </cell>
          <cell r="C3634" t="str">
            <v>POSTE P/EDIFICAÇÕES POTÊNCIA INSTALADA DE 25,01 À 30 KW</v>
          </cell>
          <cell r="D3634" t="str">
            <v>UN</v>
          </cell>
          <cell r="E3634">
            <v>1240.76</v>
          </cell>
          <cell r="F3634">
            <v>1612.99</v>
          </cell>
        </row>
        <row r="3635">
          <cell r="C3635" t="str">
            <v>SUBESTAÇÃO DE DISTRIBUIÇÃO ABRIGADA - CLASSE 15 kV</v>
          </cell>
          <cell r="F3635">
            <v>0</v>
          </cell>
        </row>
        <row r="3636">
          <cell r="B3636" t="str">
            <v>C0008</v>
          </cell>
          <cell r="C3636" t="str">
            <v>ACESSÓRIOS INTERNOS À SUBESTAÇÃO ABRIGADA</v>
          </cell>
          <cell r="D3636" t="str">
            <v>UN</v>
          </cell>
          <cell r="E3636">
            <v>28189.88</v>
          </cell>
          <cell r="F3636">
            <v>36646.839999999997</v>
          </cell>
        </row>
        <row r="3637">
          <cell r="B3637" t="str">
            <v>C4247</v>
          </cell>
          <cell r="C3637" t="str">
            <v>SUBESTAÇÃO ABRIGADA EM ALVENARIA DE 225 KVA/13.800-380/220 V, ENTRADA AÉREA, COM POSTO DE TRANSFORMAÇÃO, FORNECIDA COM QUADRO DE MEDIÇÃO E PROTEÇÃO GERAL DE BAIXA TENSÃO</v>
          </cell>
          <cell r="D3637" t="str">
            <v>UN</v>
          </cell>
          <cell r="E3637">
            <v>47869.7</v>
          </cell>
          <cell r="F3637">
            <v>62230.61</v>
          </cell>
        </row>
        <row r="3638">
          <cell r="B3638" t="str">
            <v>C4248</v>
          </cell>
          <cell r="C3638" t="str">
            <v>SUBESTAÇÃO ABRIGADA EM ALVENARIA DE 300 KVA/13.800-380/220 V, ENTRADA AÉREA, COM POSTO DE MEDIÇÃO, DISJUNÇÃO E TRANSFORMAÇÃO, FORNECIDA COM QUADRO DE PROTEÇÃO GERAL DE BAIXA TENSÃO</v>
          </cell>
          <cell r="D3638" t="str">
            <v>UN</v>
          </cell>
          <cell r="E3638">
            <v>82514.070000000007</v>
          </cell>
          <cell r="F3638">
            <v>107268.29</v>
          </cell>
        </row>
        <row r="3639">
          <cell r="B3639" t="str">
            <v>C4249</v>
          </cell>
          <cell r="C3639" t="str">
            <v>SUBESTAÇÃO ABRIGADA EM ALVENARIA DE 500 KVA/13.800-380/220 V, ENTRADA AÉREA, COM POSTO DE MEDIÇÃO, DISJUNÇÃO E TRANSFORMAÇÃO, FORNECIDA COM QUADRO DE PROTEÇÃO GERAL DE BAIXA TENSÃO</v>
          </cell>
          <cell r="D3639" t="str">
            <v>UN</v>
          </cell>
          <cell r="E3639">
            <v>97675.520000000004</v>
          </cell>
          <cell r="F3639">
            <v>126978.18</v>
          </cell>
        </row>
        <row r="3640">
          <cell r="B3640" t="str">
            <v>C4250</v>
          </cell>
          <cell r="C3640" t="str">
            <v>SUBESTAÇÃO ABRIGADA EM ALVENARIA DE 750 KVA/13.800-380/220 V, ENTRADA AÉREA, COM POSTO DE MEDIÇÃO, DISJUNÇÃO E TRANSFORMAÇÃO, FORNECIDA COM QUADRO DE PROTEÇÃO GERAL DE BAIXA TENSÃO</v>
          </cell>
          <cell r="D3640" t="str">
            <v>UN</v>
          </cell>
          <cell r="E3640">
            <v>112135.55</v>
          </cell>
          <cell r="F3640">
            <v>145776.22</v>
          </cell>
        </row>
        <row r="3641">
          <cell r="B3641" t="str">
            <v>C4251</v>
          </cell>
          <cell r="C3641" t="str">
            <v>SUBESTAÇÃO ABRIGADA EM ALVENARIA DE 1000 KVA/13.800-380/220 V, ENTRADA AÉREA, COM POSTO DE MEDIÇÃO, DISJUNÇÃO E TRANSFORMAÇÃO, FORNECIDA COM QUADRO DE PROTEÇÃO GERAL DE BAIXA TENSÃO</v>
          </cell>
          <cell r="D3641" t="str">
            <v>UN</v>
          </cell>
          <cell r="E3641">
            <v>129968.98</v>
          </cell>
          <cell r="F3641">
            <v>168959.67</v>
          </cell>
        </row>
        <row r="3642">
          <cell r="B3642" t="str">
            <v>C4252</v>
          </cell>
          <cell r="C3642" t="str">
            <v>SUBESTAÇÃO ABRIGADA EM ALVENARIA DE 1250 KVA/13.800-380/220 V, ENTRADA AÉREA, COM POSTO DE MEDIÇÃO, DISJUNÇÃO E TRANSFORMAÇÃO, FORNECIDA COM QUADRO DE PROTEÇÃO GERAL DE BAIXA TENSÃO</v>
          </cell>
          <cell r="D3642" t="str">
            <v>UN</v>
          </cell>
          <cell r="E3642">
            <v>147499.34</v>
          </cell>
          <cell r="F3642">
            <v>191749.14</v>
          </cell>
        </row>
        <row r="3643">
          <cell r="B3643" t="str">
            <v>C4253</v>
          </cell>
          <cell r="C3643" t="str">
            <v>SUBESTAÇÃO ABRIGADA EM ALVENARIA DE 1500 KVA/13.800-380/220 V, ENTRADA AÉREA, COM POSTO DE MEDIÇÃO, DISJUNÇÃO E TRANSFORMAÇÃO, FORNECIDA COM QUADRO DE PROTEÇÃO GERAL DE BAIXA TENSÃO</v>
          </cell>
          <cell r="D3643" t="str">
            <v>UN</v>
          </cell>
          <cell r="E3643">
            <v>173000.1</v>
          </cell>
          <cell r="F3643">
            <v>224900.13</v>
          </cell>
        </row>
        <row r="3644">
          <cell r="B3644" t="str">
            <v>C2524</v>
          </cell>
          <cell r="C3644" t="str">
            <v>TRANSFORMADOR P/CABINE PRIMÁRIA 500KVA-15KV</v>
          </cell>
          <cell r="D3644" t="str">
            <v>UN</v>
          </cell>
          <cell r="E3644">
            <v>23274.87</v>
          </cell>
          <cell r="F3644">
            <v>30257.33</v>
          </cell>
        </row>
        <row r="3645">
          <cell r="B3645" t="str">
            <v>C4404</v>
          </cell>
          <cell r="C3645" t="str">
            <v>TRANSFORMADOR DE FORÇA À SECO 750 KVA/13.800-380/220V (FORNECIMENTO E MONTAGEM)</v>
          </cell>
          <cell r="D3645" t="str">
            <v>UN</v>
          </cell>
          <cell r="E3645">
            <v>50587.199999999997</v>
          </cell>
          <cell r="F3645">
            <v>65763.360000000001</v>
          </cell>
        </row>
        <row r="3646">
          <cell r="B3646" t="str">
            <v>C4405</v>
          </cell>
          <cell r="C3646" t="str">
            <v>TRANSFORMADOR DE FORÇA À SECO 2.500 KVA/13.800-440/240V (FORNECIMENTO E MONTAGEM)</v>
          </cell>
          <cell r="D3646" t="str">
            <v>UN</v>
          </cell>
          <cell r="E3646">
            <v>115929</v>
          </cell>
          <cell r="F3646">
            <v>150707.70000000001</v>
          </cell>
        </row>
        <row r="3647">
          <cell r="C3647" t="str">
            <v>SUBESTAÇÃO DE DISTRIBUIÇÃO AÉREA - CLASSE 15 kV</v>
          </cell>
          <cell r="F3647">
            <v>0</v>
          </cell>
        </row>
        <row r="3648">
          <cell r="B3648" t="str">
            <v>C4240</v>
          </cell>
          <cell r="C3648" t="str">
            <v>SUBESTAÇÃO AÉREA DE 15 KVA / 13.800-380/220V COM QUADRO DE MEDIÇÃO E PROTEÇÃO GERAL</v>
          </cell>
          <cell r="D3648" t="str">
            <v>UN</v>
          </cell>
          <cell r="E3648">
            <v>7443.2</v>
          </cell>
          <cell r="F3648">
            <v>9676.16</v>
          </cell>
        </row>
        <row r="3649">
          <cell r="B3649" t="str">
            <v>C4241</v>
          </cell>
          <cell r="C3649" t="str">
            <v>SUBESTAÇÃO AÉREA DE 30 KVA / 13.800-380/220V COM QUADRO DE MEDIÇÃO E PROTEÇÃO GERAL</v>
          </cell>
          <cell r="D3649" t="str">
            <v>UN</v>
          </cell>
          <cell r="E3649">
            <v>8212.5499999999993</v>
          </cell>
          <cell r="F3649">
            <v>10676.32</v>
          </cell>
        </row>
        <row r="3650">
          <cell r="B3650" t="str">
            <v>C4242</v>
          </cell>
          <cell r="C3650" t="str">
            <v>SUBESTAÇÃO AÉREA DE 45 KVA / 13.800-380/220V COM QUADRO DE MEDIÇÃO E PROTEÇÃO GERAL</v>
          </cell>
          <cell r="D3650" t="str">
            <v>UN</v>
          </cell>
          <cell r="E3650">
            <v>8971.35</v>
          </cell>
          <cell r="F3650">
            <v>11662.76</v>
          </cell>
        </row>
        <row r="3651">
          <cell r="B3651" t="str">
            <v>C4243</v>
          </cell>
          <cell r="C3651" t="str">
            <v>SUBESTAÇÃO AÉREA DE 75 KVA / 13.800-380/220V COM QUADRO DE MEDIÇÃO E PROTEÇÃO GERAL</v>
          </cell>
          <cell r="D3651" t="str">
            <v>UN</v>
          </cell>
          <cell r="E3651">
            <v>10740.33</v>
          </cell>
          <cell r="F3651">
            <v>13962.43</v>
          </cell>
        </row>
        <row r="3652">
          <cell r="B3652" t="str">
            <v>C4244</v>
          </cell>
          <cell r="C3652" t="str">
            <v>SUBESTAÇÃO AÉREA DE 112,5 KVA / 13.800-380/220V COM QUADRO DE MEDIÇÃO E PROTEÇÃO GERAL</v>
          </cell>
          <cell r="D3652" t="str">
            <v>UN</v>
          </cell>
          <cell r="E3652">
            <v>12637.35</v>
          </cell>
          <cell r="F3652">
            <v>16428.560000000001</v>
          </cell>
        </row>
        <row r="3653">
          <cell r="B3653" t="str">
            <v>C4245</v>
          </cell>
          <cell r="C3653" t="str">
            <v>SUBESTAÇÃO AÉREA DE 150 KVA / 13.800-380/220V COM QUADRO DE MEDIÇÃO E PROTEÇÃO GERAL</v>
          </cell>
          <cell r="D3653" t="str">
            <v>UN</v>
          </cell>
          <cell r="E3653">
            <v>15074.77</v>
          </cell>
          <cell r="F3653">
            <v>19597.2</v>
          </cell>
        </row>
        <row r="3654">
          <cell r="B3654" t="str">
            <v>C4246</v>
          </cell>
          <cell r="C3654" t="str">
            <v>SUBESTAÇÃO AÉREA DE 225 KVA / 13.800-380/220V COM QUADRO DE MEDIÇÃO E PROTEÇÃO GERAL</v>
          </cell>
          <cell r="D3654" t="str">
            <v>UN</v>
          </cell>
          <cell r="E3654">
            <v>18784.490000000002</v>
          </cell>
          <cell r="F3654">
            <v>24419.84</v>
          </cell>
        </row>
        <row r="3655">
          <cell r="C3655" t="str">
            <v>SUBESTAÇÃO DE DISTRIBUIÇÃO AO TEMPO - CLASSE 15 kV</v>
          </cell>
          <cell r="F3655">
            <v>0</v>
          </cell>
        </row>
        <row r="3656">
          <cell r="B3656" t="str">
            <v>C4254</v>
          </cell>
          <cell r="C3656" t="str">
            <v>SUBESTAÇÃO AO TEMPO AO NÍVEL DO SOLO DE 300 KVA/13.800-380/220 V, COM CONJUNTO DE MEDIÇÃO PRIMÁRIA EM POSTE DE CONCRETO, POSTO DE DISJUNÇÃO EM CUBÍCULO METÁLICO, FORNECIDA COM QUADRO GERAL DE PROTEÇÃO DE BAIXA TENSÃO</v>
          </cell>
          <cell r="D3656" t="str">
            <v>UN</v>
          </cell>
          <cell r="E3656">
            <v>66922.720000000001</v>
          </cell>
          <cell r="F3656">
            <v>86999.54</v>
          </cell>
        </row>
        <row r="3657">
          <cell r="B3657" t="str">
            <v>C4255</v>
          </cell>
          <cell r="C3657" t="str">
            <v>SUBESTAÇÃO AO TEMPO AO NÍVEL DO SOLO DE 500 KVA/13.800-380/220 V, COM CONJUNTO DE MEDIÇÃO PRIMÁRIA EM POSTE DE CONCRETO, POSTO DE DISJUNÇÃO EM CUBÍCULO METÁLICO, FORNECIDA COM QUADRO GERAL DE PROTEÇÃO DE BAIXA TENSÃO</v>
          </cell>
          <cell r="D3657" t="str">
            <v>UN</v>
          </cell>
          <cell r="E3657">
            <v>79547.8</v>
          </cell>
          <cell r="F3657">
            <v>103412.14</v>
          </cell>
        </row>
        <row r="3658">
          <cell r="B3658" t="str">
            <v>C4256</v>
          </cell>
          <cell r="C3658" t="str">
            <v>SUBESTAÇÃO AO TEMPO AO NÍVEL DO SOLO DE 750 KVA/13.800-380/220 V, COM CONJUNTO DE MEDIÇÃO PRIMÁRIA EM POSTE DE CONCRETO, POSTO DE DISJUNÇÃO EM CUBÍCULO METÁLICO, FORNECIDA COM QUADRO GERAL DE PROTEÇÃO DE BAIXA TENSÃO</v>
          </cell>
          <cell r="D3658" t="str">
            <v>UN</v>
          </cell>
          <cell r="E3658">
            <v>90447.59</v>
          </cell>
          <cell r="F3658">
            <v>117581.87</v>
          </cell>
        </row>
        <row r="3659">
          <cell r="B3659" t="str">
            <v>C4257</v>
          </cell>
          <cell r="C3659" t="str">
            <v>SUBESTAÇÃO AO TEMPO AO NÍVEL DO SOLO DE 1000 KVA/13.800-380/220 V, COM CONJUNTO DE MEDIÇÃO PRIMÁRIA EM POSTE DE CONCRETO, POSTO DE DISJUNÇÃO EM CUBÍCULO METÁLICO, FORNECIDA COM QUADRO GERAL DE PROTEÇÃO DE BAIXA TENSÃO</v>
          </cell>
          <cell r="D3659" t="str">
            <v>UN</v>
          </cell>
          <cell r="E3659">
            <v>102885.93</v>
          </cell>
          <cell r="F3659">
            <v>133751.71</v>
          </cell>
        </row>
        <row r="3660">
          <cell r="B3660" t="str">
            <v>C4258</v>
          </cell>
          <cell r="C3660" t="str">
            <v>SUBESTAÇÃO AO TEMPO AO NÍVEL DO SOLO DE 1250 KVA/13.800-380/220 V, COM CONJUNTO DE MEDIÇÃO PRIMÁRIA EM POSTE DE CONCRETO, POSTO DE DISJUNÇÃO EM CUBÍCULO METÁLICO, FORNECIDA COM QUADRO GERAL DE PROTEÇÃO DE BAIXA TENSÃO</v>
          </cell>
          <cell r="D3660" t="str">
            <v>UN</v>
          </cell>
          <cell r="E3660">
            <v>119792.88</v>
          </cell>
          <cell r="F3660">
            <v>155730.74</v>
          </cell>
        </row>
        <row r="3661">
          <cell r="B3661" t="str">
            <v>C4259</v>
          </cell>
          <cell r="C3661" t="str">
            <v>SUBESTAÇÃO AO TEMPO AO NÍVEL DO SOLO DE 1500 KVA/13.800-380/220 V, COM CONJUNTO DE MEDIÇÃO PRIMÁRIA EM POSTE DE CONCRETO, POSTO DE DISJUNÇÃO EM CUBÍCULO METÁLICO, FORNECIDA COM QUADRO GERAL DE PROTEÇÃO DE BAIXA TENSÃO</v>
          </cell>
          <cell r="D3661" t="str">
            <v>UN</v>
          </cell>
          <cell r="E3661">
            <v>137602.98000000001</v>
          </cell>
          <cell r="F3661">
            <v>178883.87</v>
          </cell>
        </row>
        <row r="3662">
          <cell r="C3662" t="str">
            <v>SUBESTAÇÃO DE DISTRIBUIÇÃO AO TEMPO - CLASSE 72,5 kV</v>
          </cell>
          <cell r="F3662">
            <v>0</v>
          </cell>
        </row>
        <row r="3663">
          <cell r="B3663" t="str">
            <v>C4266</v>
          </cell>
          <cell r="C3663" t="str">
            <v>SUBESTAÇÃO AO TEMPO, AO NÍVEL DO SOLO, DE 5 MVA/69.000-13.800 V, COM 1 (UM) VÃO DE ENTRADA (69 KV) E 2 (DOIS) VÃOS DE SAÍDA (13,8 KV) EM ESTRUTURA DE CONCRETO ARMADO, COM DISJUNTOR DE PROTEÇÃO SOMENTE NO SECUNDÁRIO, CASA DE COMANDO E BANCO DE CAPACITORES</v>
          </cell>
          <cell r="D3663" t="str">
            <v>UN</v>
          </cell>
          <cell r="E3663">
            <v>1454636</v>
          </cell>
          <cell r="F3663">
            <v>1891026.8</v>
          </cell>
        </row>
        <row r="3664">
          <cell r="B3664" t="str">
            <v>C4267</v>
          </cell>
          <cell r="C3664" t="str">
            <v>SUBESTAÇÃO AO TEMPO, AO NÍVEL DO SOLO, DE 7,5 MVA/69.000-13.800 V, COM 1 (UM) VÃO DE ENTRADA (69 KV) E 3 (TRÊS) VÃOS DE SAÍDA (13,8 KV) EM ESTRUTURA DE CONCRETO ARMADO, COM DISJUNTOR DE PROTEÇÃO SOMENTE NO SECUNDÁRIO, CASA DE COMANDO E BANCO DE CAPACITORE</v>
          </cell>
          <cell r="D3664" t="str">
            <v>UN</v>
          </cell>
          <cell r="E3664">
            <v>2118021.5</v>
          </cell>
          <cell r="F3664">
            <v>2753427.95</v>
          </cell>
        </row>
        <row r="3665">
          <cell r="B3665" t="str">
            <v>C4268</v>
          </cell>
          <cell r="C3665" t="str">
            <v>SUBESTAÇÃO AO TEMPO, AO NÍVEL DO SOLO, DE 10/12,5 MVA/69.000-13.800 V, COM 1 (UM) VÃO DE ENTRADA (69 KV) E 4 (QUATRO) VÃOS DE SAÍDA (13,8 KV) EM ESTRUTURA DE CONCRETO ARMADO, COM DISJUNTOR DE PROTEÇÃO NO PRIMÁRIO E SECUNDÁRIO, CASA DE COMANDO E BANCO DE C</v>
          </cell>
          <cell r="D3665" t="str">
            <v>UN</v>
          </cell>
          <cell r="E3665">
            <v>2918116.62</v>
          </cell>
          <cell r="F3665">
            <v>3793551.61</v>
          </cell>
        </row>
        <row r="3666">
          <cell r="B3666" t="str">
            <v>C4269</v>
          </cell>
          <cell r="C3666" t="str">
            <v>SUBESTAÇÃO AO TEMPO, AO NÍVEL DO SOLO, DE 15/20 MVA/69.000-13.800 V, COM 1 (UM) VÃO DE ENTRADA (69 KV) E 5 (CINCO) VÃOS DE SAÍDA (13,8 KV) EM ESTRUTURA DE CONCRETO ARMADO, COM DISJUNTOR DE PROTEÇÃO NO PRIMÁRIO E SECUNDÁRIO, TRANSFORMADOR COM REGULAÇÃO INC</v>
          </cell>
          <cell r="D3666" t="str">
            <v>UN</v>
          </cell>
          <cell r="E3666">
            <v>4861084.95</v>
          </cell>
          <cell r="F3666">
            <v>6319410.4400000004</v>
          </cell>
        </row>
        <row r="3667">
          <cell r="B3667" t="str">
            <v>C4270</v>
          </cell>
          <cell r="C3667" t="str">
            <v>SUBESTAÇÃO AO TEMPO, AO NÍVEL DO SOLO, DE 20/33 MVA/69.000-13.800 V, COM 1 (UM) VÃO DE ENTRADA (69 KV) E 5 (CINCO) VÃOS DE SAÍDA (13,8 KV) EM ESTRUTURA DE CONCRETO ARMADO, COM DISJUNTOR DE PROTEÇÃO NO PRIMÁRIO E SECUNDÁRIO, TRANSFORMADOR COM REGULAÇÃO INC</v>
          </cell>
          <cell r="D3667" t="str">
            <v>UN</v>
          </cell>
          <cell r="E3667">
            <v>5536882.71</v>
          </cell>
          <cell r="F3667">
            <v>7197947.5199999996</v>
          </cell>
        </row>
        <row r="3668">
          <cell r="C3668" t="str">
            <v>SUBESTAÇÃO DO TIPO PEDESTAL - CLASSE 15 kV</v>
          </cell>
          <cell r="F3668">
            <v>0</v>
          </cell>
        </row>
        <row r="3669">
          <cell r="B3669" t="str">
            <v>C4260</v>
          </cell>
          <cell r="C3669" t="str">
            <v>SUBESTAÇÃO TIPO PEDESTAL DE 75 KVA/13.800-380/220 V, ENTRADA SUBTERRÂNEA, COM FUSÍVEL PRIMÁRIO BAIONETA, FORNECIDA COM PROTEÇÃO, SECCIONAMENTO GERAL E MEDIÇÃO EM BAIXA TENSÃO</v>
          </cell>
          <cell r="D3669" t="str">
            <v>UN</v>
          </cell>
          <cell r="E3669">
            <v>35501.25</v>
          </cell>
          <cell r="F3669">
            <v>46151.63</v>
          </cell>
        </row>
        <row r="3670">
          <cell r="B3670" t="str">
            <v>C4261</v>
          </cell>
          <cell r="C3670" t="str">
            <v>SUBESTAÇÃO TIPO PEDESTAL DE 112,5 KVA/13.800-380/220 V, ENTRADA SUBTERRÂNEA, COM FUSÍVEL PRIMÁRIO BAIONETA, FORNECIDA COM PROTEÇÃO, SECCIONAMENTO GERAL E MEDIÇÃO EM BAIXA TENSÃO</v>
          </cell>
          <cell r="D3670" t="str">
            <v>UN</v>
          </cell>
          <cell r="E3670">
            <v>37516.31</v>
          </cell>
          <cell r="F3670">
            <v>48771.199999999997</v>
          </cell>
        </row>
        <row r="3671">
          <cell r="B3671" t="str">
            <v>C4262</v>
          </cell>
          <cell r="C3671" t="str">
            <v>SUBESTAÇÃO TIPO PEDESTAL DE 150 KVA/13.800-380/220 V, ENTRADA SUBTERRÂNEA, COM FUSÍVEL PRIMÁRIO BAIONETA, FORNECIDA COM PROTEÇÃO, SECCIONAMENTO GERAL E MEDIÇÃO EM BAIXA TENSÃO</v>
          </cell>
          <cell r="D3671" t="str">
            <v>UN</v>
          </cell>
          <cell r="E3671">
            <v>40513.480000000003</v>
          </cell>
          <cell r="F3671">
            <v>52667.519999999997</v>
          </cell>
        </row>
        <row r="3672">
          <cell r="B3672" t="str">
            <v>C4263</v>
          </cell>
          <cell r="C3672" t="str">
            <v>SUBESTAÇÃO TIPO PEDESTAL DE 225 KVA/13.800-380/220 V, ENTRADA SUBTERRÂNEA, COM FUSÍVEL PRIMÁRIO BAIONETA, FORNECIDA COM PROTEÇÃO, SECCIONAMENTO GERAL E MEDIÇÃO EM BAIXA TENSÃO</v>
          </cell>
          <cell r="D3672" t="str">
            <v>UN</v>
          </cell>
          <cell r="E3672">
            <v>46072.4</v>
          </cell>
          <cell r="F3672">
            <v>59894.12</v>
          </cell>
        </row>
        <row r="3673">
          <cell r="B3673" t="str">
            <v>C4264</v>
          </cell>
          <cell r="C3673" t="str">
            <v>SUBESTAÇÃO TIPO PEDESTAL DE 300 KVA/13.800-380/220 V, ENTRADA SUBTERRÂNEA, COM FUSÍVEL PRIMÁRIO BAIONETA, FORNECIDA COM PROTEÇÃO, SECCIONAMENTO GERAL E MEDIÇÃO EM BAIXA TENSÃO</v>
          </cell>
          <cell r="D3673" t="str">
            <v>UN</v>
          </cell>
          <cell r="E3673">
            <v>50133.08</v>
          </cell>
          <cell r="F3673">
            <v>65173</v>
          </cell>
        </row>
        <row r="3674">
          <cell r="B3674" t="str">
            <v>C4265</v>
          </cell>
          <cell r="C3674" t="str">
            <v>SUBESTAÇÃO TIPO PEDESTAL DE 500 KVA/13.800-380/220 V, ENTRADA SUBTERRÂNEA, COM FUSÍVEL PRIMÁRIO BAIONETA, FORNECIDA COM PROTEÇÃO, SECCIONAMENTO GERAL E MEDIÇÃO EM BAIXA TENSÃO</v>
          </cell>
          <cell r="D3674" t="str">
            <v>UN</v>
          </cell>
          <cell r="E3674">
            <v>63424.35</v>
          </cell>
          <cell r="F3674">
            <v>82451.66</v>
          </cell>
        </row>
        <row r="3675">
          <cell r="C3675" t="str">
            <v>REDE DE DISTRIBUIÇÃO URBANA - MÉDIA E BAIXA TENSÃO</v>
          </cell>
          <cell r="F3675">
            <v>0</v>
          </cell>
        </row>
        <row r="3676">
          <cell r="B3676" t="str">
            <v>C4271</v>
          </cell>
          <cell r="C3676" t="str">
            <v>REDE DE DISTRIBUIÇÃO URBANA PRIMÁRIA NA TENSÃO DE 13,80 KV, PARA CABO DE ALUMÍNIO, COM ESTRUTURA DE ALINHAMENTO EM POSTE DE CONCRETO ARMADO DUPLO T 150/10 (CONDUTOR NÃO INCLUSO)</v>
          </cell>
          <cell r="D3676" t="str">
            <v>KM</v>
          </cell>
          <cell r="E3676">
            <v>56481.78</v>
          </cell>
          <cell r="F3676">
            <v>73426.31</v>
          </cell>
        </row>
        <row r="3677">
          <cell r="B3677" t="str">
            <v>C4272</v>
          </cell>
          <cell r="C3677" t="str">
            <v>REDE DE DISTRIBUIÇÃO URBANA PRIMÁRIA NA TENSÃO DE 13,80 KV, PARA CABO DE COBRE, COM ESTRUTURA DE ALINHAMENTO EM POSTE DE CONCRETO ARMADO DUPLO T 150/10 (CONDUTOR NÃO INCLUSO)</v>
          </cell>
          <cell r="D3677" t="str">
            <v>KM</v>
          </cell>
          <cell r="E3677">
            <v>59432.7</v>
          </cell>
          <cell r="F3677">
            <v>77262.509999999995</v>
          </cell>
        </row>
        <row r="3678">
          <cell r="B3678" t="str">
            <v>C4273</v>
          </cell>
          <cell r="C3678" t="str">
            <v>REDE DE DISTRIBUIÇÃO SECUNDÁRIA, PARA CABO DE ALUMÍNIO, NA TENSÃO DE 380 V, COM ESTRUTURA DE ALINHAMENTO EM POSTE DE CONCRETO ARMADO DUPLO T 150/9 (CONDUTOR E TRANSFORMADOR NÃO INCLUSOS)</v>
          </cell>
          <cell r="D3678" t="str">
            <v>KM</v>
          </cell>
          <cell r="E3678">
            <v>41848.699999999997</v>
          </cell>
          <cell r="F3678">
            <v>54403.31</v>
          </cell>
        </row>
        <row r="3679">
          <cell r="B3679" t="str">
            <v>C4274</v>
          </cell>
          <cell r="C3679" t="str">
            <v>REDE DE DISTRIBUIÇÃO SECUNDÁRIA, PARA CABO DE COBRE, NA TENSÃO DE 380 V, COM ESTRUTURA DE ALINHAMENTO EM POSTE DE CONCRETO ARMADO DUPLO T 150/9 (CONDUTOR E TRANSFORMADOR NÃO INCLUSOS)</v>
          </cell>
          <cell r="D3679" t="str">
            <v>KM</v>
          </cell>
          <cell r="E3679">
            <v>47855.93</v>
          </cell>
          <cell r="F3679">
            <v>62212.71</v>
          </cell>
        </row>
        <row r="3680">
          <cell r="C3680" t="str">
            <v>REDE DE DISTRIBUIÇÃO RURAL - MÉDIA E BAIXA TENSÃO</v>
          </cell>
          <cell r="F3680">
            <v>0</v>
          </cell>
        </row>
        <row r="3681">
          <cell r="B3681" t="str">
            <v>C4275</v>
          </cell>
          <cell r="C3681" t="str">
            <v>REDE DE DISTRIBUIÇÃO RURAL PRIMÁRIA, TENSÃO DE 13,80 KV, PARA CABO DE ALUMÍNIO, COM ESTRUTURA DE ALINHAMENTO EM POSTE DE CONCRETO ARMADO DUPLO T 150/10 (CONDUTOR NÃO INCLUSO)</v>
          </cell>
          <cell r="D3681" t="str">
            <v>KM</v>
          </cell>
          <cell r="E3681">
            <v>24101.599999999999</v>
          </cell>
          <cell r="F3681">
            <v>31332.080000000002</v>
          </cell>
        </row>
        <row r="3682">
          <cell r="B3682" t="str">
            <v>C4276</v>
          </cell>
          <cell r="C3682" t="str">
            <v>REDE DE DISTRIBUIÇÃO RURAL PRIMÁRIA, TENSÃO DE 13,80 KV, PARA CABO DE COBRE, COM ESTRUTURA DE ALINHAMENTO EM POSTE DE CONCRETO ARMADO DUPLO T 150/10 (CONDUTOR NÃO INCLUSO)</v>
          </cell>
          <cell r="D3682" t="str">
            <v>KM</v>
          </cell>
          <cell r="E3682">
            <v>31267.71</v>
          </cell>
          <cell r="F3682">
            <v>40648.019999999997</v>
          </cell>
        </row>
        <row r="3683">
          <cell r="B3683" t="str">
            <v>C4277</v>
          </cell>
          <cell r="C3683" t="str">
            <v>REDE DE DISTRIBUIÇÃO SECUNDÁRIA, PARA CABO DE ALUMÍNIO, TENSÃO DE 380 V, COM ESTRUTURA DE ALINHAMENTO EM POSTE DE CONCRETO ARMADO DUPLO T 150/9 (CONDUTOR E TRANSFORMADOR NÃO INCLUSOS)</v>
          </cell>
          <cell r="D3683" t="str">
            <v>KM</v>
          </cell>
          <cell r="E3683">
            <v>41957.83</v>
          </cell>
          <cell r="F3683">
            <v>54545.18</v>
          </cell>
        </row>
        <row r="3684">
          <cell r="B3684" t="str">
            <v>C4278</v>
          </cell>
          <cell r="C3684" t="str">
            <v>REDE DE DISTRIBUIÇÃO SECUNDÁRIA, PARA CABO DE COBRE, TENSÃO DE 380 V, COM ESTRUTURA DE ALINHAMENTO EM POSTE DE CONCRETO ARMADO DUPLO T 150/9 (CONDUTOR E TRANSFORMADOR NÃO INCLUSOS)</v>
          </cell>
          <cell r="D3684" t="str">
            <v>KM</v>
          </cell>
          <cell r="E3684">
            <v>47965.06</v>
          </cell>
          <cell r="F3684">
            <v>62354.58</v>
          </cell>
        </row>
        <row r="3685">
          <cell r="C3685" t="str">
            <v>LINHA DE TRANSMISSÃO PADRÃO URBANO - CLASSE 72,5 kV</v>
          </cell>
          <cell r="F3685">
            <v>0</v>
          </cell>
        </row>
        <row r="3686">
          <cell r="B3686" t="str">
            <v>C4279</v>
          </cell>
          <cell r="C3686" t="str">
            <v>LINHA DE TRANSMISSÃO, CLASSE 72,5 KV, PADRÃO URBANO, COM ISOLADOR POLIMÉRICO PARA CABO DE ALUMÍNIO LIGA 6201, EM POSTE DE CONCRETO ARMADO DUPLO T600/17 B (CONDUTOR NÃO INCLUSO)</v>
          </cell>
          <cell r="D3686" t="str">
            <v>KM</v>
          </cell>
          <cell r="E3686">
            <v>197906.95</v>
          </cell>
          <cell r="F3686">
            <v>257279.04</v>
          </cell>
        </row>
        <row r="3687">
          <cell r="C3687" t="str">
            <v>LINHA DE TRANSMISSÃO PADRÃO RURAL - CLASSE 72,5 kV</v>
          </cell>
          <cell r="F3687">
            <v>0</v>
          </cell>
        </row>
        <row r="3688">
          <cell r="B3688" t="str">
            <v>C4280</v>
          </cell>
          <cell r="C3688" t="str">
            <v>LINHA DE TRANSMISSÃO, CLASSE 72,5 KV, PADRÃO RURAL, COM CRUZETA DE CONCRETO ARMADO PARA CABO DE ALUMÍNIO LIGA 6201, EM POSTE DE CONCRETO ARMADO DUPLO T1500/17 B (CONDUTOR NÃO INCLUSO)</v>
          </cell>
          <cell r="D3688" t="str">
            <v>KM</v>
          </cell>
          <cell r="E3688">
            <v>121959.84</v>
          </cell>
          <cell r="F3688">
            <v>158547.79</v>
          </cell>
        </row>
        <row r="3689">
          <cell r="C3689" t="str">
            <v>SERVIÇOS AUXILIARES DE TELEFONIA, SOM, LÓGICA E SISTEMAS DE CONTROLE</v>
          </cell>
          <cell r="F3689">
            <v>0</v>
          </cell>
        </row>
        <row r="3690">
          <cell r="B3690" t="str">
            <v>C4406</v>
          </cell>
          <cell r="C3690" t="str">
            <v>ACESSÓRIOS PARA UNIDADE DE PESAGEM (FAROL LUMINOSO, SENSORES DE POSIÇÃO, SOFTWARE DE CONFIGURAÇÃO, CABOS, ETC) - FORNECIMENTO E MONTAGEM</v>
          </cell>
          <cell r="D3690" t="str">
            <v>CJ</v>
          </cell>
          <cell r="E3690">
            <v>17289.599999999999</v>
          </cell>
          <cell r="F3690">
            <v>22476.48</v>
          </cell>
        </row>
        <row r="3691">
          <cell r="B3691" t="str">
            <v>C4532</v>
          </cell>
          <cell r="C3691" t="str">
            <v>ADAPTER CABLE, CATEGORIA "6" DE 2,50m</v>
          </cell>
          <cell r="D3691" t="str">
            <v>UN</v>
          </cell>
          <cell r="E3691">
            <v>9.0500000000000007</v>
          </cell>
          <cell r="F3691">
            <v>11.77</v>
          </cell>
        </row>
        <row r="3692">
          <cell r="B3692" t="str">
            <v>C4042</v>
          </cell>
          <cell r="C3692" t="str">
            <v>ALARME SONORO/VISUAL, SIRENE 120 dB, COM ACIONADOR MANUAL, ALIMENTAÇÃO 220 VAC - INSTALADO</v>
          </cell>
          <cell r="D3692" t="str">
            <v>UN</v>
          </cell>
          <cell r="E3692">
            <v>197.06</v>
          </cell>
          <cell r="F3692">
            <v>256.18</v>
          </cell>
        </row>
        <row r="3693">
          <cell r="B3693" t="str">
            <v>C0093</v>
          </cell>
          <cell r="C3693" t="str">
            <v>APARELHO SINALIZADOR DE OBSTÁCULOS C/CÉLULA FOTOELÉTRICA</v>
          </cell>
          <cell r="D3693" t="str">
            <v>UN</v>
          </cell>
          <cell r="E3693">
            <v>66.459999999999994</v>
          </cell>
          <cell r="F3693">
            <v>86.4</v>
          </cell>
        </row>
        <row r="3694">
          <cell r="B3694" t="str">
            <v>C4567</v>
          </cell>
          <cell r="C3694" t="str">
            <v>BANDEJA MÓVEL, PADRÃO 19"</v>
          </cell>
          <cell r="D3694" t="str">
            <v>UN</v>
          </cell>
          <cell r="E3694">
            <v>41.34</v>
          </cell>
          <cell r="F3694">
            <v>53.74</v>
          </cell>
        </row>
        <row r="3695">
          <cell r="B3695" t="str">
            <v>C0390</v>
          </cell>
          <cell r="C3695" t="str">
            <v>BLOCO TELEFÔNICO DE LIGAÇÃO INTERNA BLI - 10</v>
          </cell>
          <cell r="D3695" t="str">
            <v>UN</v>
          </cell>
          <cell r="E3695">
            <v>6.04</v>
          </cell>
          <cell r="F3695">
            <v>7.85</v>
          </cell>
        </row>
        <row r="3696">
          <cell r="B3696" t="str">
            <v>C4566</v>
          </cell>
          <cell r="C3696" t="str">
            <v>BLOCO IDC-100 PARES INTERNO, IDC-IDC, PADRÃO 19"</v>
          </cell>
          <cell r="D3696" t="str">
            <v>UN</v>
          </cell>
          <cell r="E3696">
            <v>232.34</v>
          </cell>
          <cell r="F3696">
            <v>302.04000000000002</v>
          </cell>
        </row>
        <row r="3697">
          <cell r="B3697" t="str">
            <v>C3973</v>
          </cell>
          <cell r="C3697" t="str">
            <v>CÂMERA FIXA - CFTV - INSTALADA/PROGRAMADA</v>
          </cell>
          <cell r="D3697" t="str">
            <v>UN</v>
          </cell>
          <cell r="E3697">
            <v>674.59</v>
          </cell>
          <cell r="F3697">
            <v>876.97</v>
          </cell>
        </row>
        <row r="3698">
          <cell r="B3698" t="str">
            <v>C3972</v>
          </cell>
          <cell r="C3698" t="str">
            <v>CÂMERA MÓVEL - CMTV - INSTALADA/PROGRAMADA</v>
          </cell>
          <cell r="D3698" t="str">
            <v>UN</v>
          </cell>
          <cell r="E3698">
            <v>7725.76</v>
          </cell>
          <cell r="F3698">
            <v>10043.49</v>
          </cell>
        </row>
        <row r="3699">
          <cell r="B3699" t="str">
            <v>C4043</v>
          </cell>
          <cell r="C3699" t="str">
            <v>COMPUTADOR PENTIUM 4 , 2,80 GHz, 512 K CACHE, HD 40 GB, 128 MB DDR SDRAM, INCLUINDO PLACA</v>
          </cell>
          <cell r="D3699" t="str">
            <v>UN</v>
          </cell>
          <cell r="E3699">
            <v>2262.66</v>
          </cell>
          <cell r="F3699">
            <v>2941.46</v>
          </cell>
        </row>
        <row r="3700">
          <cell r="B3700" t="str">
            <v>C4023</v>
          </cell>
          <cell r="C3700" t="str">
            <v>CENTRAL DE CONTROLE DE DETECÇÃO E ALARME DE INCÊNDIO</v>
          </cell>
          <cell r="D3700" t="str">
            <v>UN</v>
          </cell>
          <cell r="E3700">
            <v>12491.99</v>
          </cell>
          <cell r="F3700">
            <v>16239.59</v>
          </cell>
        </row>
        <row r="3701">
          <cell r="B3701" t="str">
            <v>C4058</v>
          </cell>
          <cell r="C3701" t="str">
            <v>CENTRAL DE CONTROLE P/ SEGURANÇA COMPLETA - INSTALADO</v>
          </cell>
          <cell r="D3701" t="str">
            <v>UN</v>
          </cell>
          <cell r="E3701">
            <v>3025.68</v>
          </cell>
          <cell r="F3701">
            <v>3933.38</v>
          </cell>
        </row>
        <row r="3702">
          <cell r="B3702" t="str">
            <v>C4024</v>
          </cell>
          <cell r="C3702" t="str">
            <v>CENTRAL DE TELEFONIA C/ 50 RAMAIS E 10 LINHAS TRONCO</v>
          </cell>
          <cell r="D3702" t="str">
            <v>UN</v>
          </cell>
          <cell r="E3702">
            <v>14733.6</v>
          </cell>
          <cell r="F3702">
            <v>19153.68</v>
          </cell>
        </row>
        <row r="3703">
          <cell r="B3703" t="str">
            <v>C4004</v>
          </cell>
          <cell r="C3703" t="str">
            <v>CONTROLADOR LÓGICO PROGRAMÁVEL MODULAR</v>
          </cell>
          <cell r="D3703" t="str">
            <v>UN</v>
          </cell>
          <cell r="E3703">
            <v>18507.650000000001</v>
          </cell>
          <cell r="F3703">
            <v>24059.95</v>
          </cell>
        </row>
        <row r="3704">
          <cell r="B3704" t="str">
            <v>C4051</v>
          </cell>
          <cell r="C3704" t="str">
            <v>CONTROLE TIPO JOYSTICK PARA CÂMERA MÓVEL C/ DISPLAY E TECLADO INCORPORADO - INSTALADO</v>
          </cell>
          <cell r="D3704" t="str">
            <v>UN</v>
          </cell>
          <cell r="E3704">
            <v>3418.2</v>
          </cell>
          <cell r="F3704">
            <v>4443.66</v>
          </cell>
        </row>
        <row r="3705">
          <cell r="B3705" t="str">
            <v>C4176</v>
          </cell>
          <cell r="C3705" t="str">
            <v>CONJUNTO DE CONVERSORES (EMISSOR E RECPTOR) DE UTP/COAXIAL COM TERMINAIS DE CONEXÃO, CAIXAS DE PROTEÇÃO E FONTE DE ALIMENTAÇÃO</v>
          </cell>
          <cell r="D3705" t="str">
            <v>UN</v>
          </cell>
          <cell r="E3705">
            <v>589.34</v>
          </cell>
          <cell r="F3705">
            <v>766.14</v>
          </cell>
        </row>
        <row r="3706">
          <cell r="B3706" t="str">
            <v>C4177</v>
          </cell>
          <cell r="C3706" t="str">
            <v>DETECTOR TERMO-VELOCIMÉTRICO, MONTAGEM DE TETO, C/ BASE ALIMENTAÇÃO 220 VAC, OPERAÇÃO EM REDE - INSTALADO</v>
          </cell>
          <cell r="D3706" t="str">
            <v>UN</v>
          </cell>
          <cell r="E3706">
            <v>174.7</v>
          </cell>
          <cell r="F3706">
            <v>227.11</v>
          </cell>
        </row>
        <row r="3707">
          <cell r="B3707" t="str">
            <v>C4041</v>
          </cell>
          <cell r="C3707" t="str">
            <v>DETETOR IÔNICO DE FUMAÇA, MONTAGEM DE TETO, C/ BASE ALIMENTAÇÃO 220VAC, UMA SAÍDA DIGITAL - INSTALADO</v>
          </cell>
          <cell r="D3707" t="str">
            <v>UN</v>
          </cell>
          <cell r="E3707">
            <v>174.7</v>
          </cell>
          <cell r="F3707">
            <v>227.11</v>
          </cell>
        </row>
        <row r="3708">
          <cell r="B3708" t="str">
            <v>C3765</v>
          </cell>
          <cell r="C3708" t="str">
            <v>DISTRIBUIDOR INTERNO ÓPTICO PARA 24 FIBRAS</v>
          </cell>
          <cell r="D3708" t="str">
            <v>UN</v>
          </cell>
          <cell r="E3708">
            <v>1012.24</v>
          </cell>
          <cell r="F3708">
            <v>1315.91</v>
          </cell>
        </row>
        <row r="3709">
          <cell r="B3709" t="str">
            <v>C4564</v>
          </cell>
          <cell r="C3709" t="str">
            <v>DISTRIBUIDOR INTERNO ÓPTICO - D.I.O. PARA 12 FIBRAS MONO-MODO, COM CONCETORES ST, PADRÃO 19"</v>
          </cell>
          <cell r="D3709" t="str">
            <v>UN</v>
          </cell>
          <cell r="E3709">
            <v>405.62</v>
          </cell>
          <cell r="F3709">
            <v>527.30999999999995</v>
          </cell>
        </row>
        <row r="3710">
          <cell r="B3710" t="str">
            <v>C4565</v>
          </cell>
          <cell r="C3710" t="str">
            <v>DISTRIBUIDOR INTERNO ÓPTICO - D.I.O. PARA 24 FIBRAS MONO-MODO, COM CONECTORES ST, PADRÃO 19"</v>
          </cell>
          <cell r="D3710" t="str">
            <v>UN</v>
          </cell>
          <cell r="E3710">
            <v>707.4</v>
          </cell>
          <cell r="F3710">
            <v>919.62</v>
          </cell>
        </row>
        <row r="3711">
          <cell r="B3711" t="str">
            <v>C0835</v>
          </cell>
          <cell r="C3711" t="str">
            <v>GATEWAY ETHERNET, 2 SAÍDAS - RS485</v>
          </cell>
          <cell r="D3711" t="str">
            <v>UN</v>
          </cell>
          <cell r="E3711">
            <v>16209</v>
          </cell>
          <cell r="F3711">
            <v>21071.7</v>
          </cell>
        </row>
        <row r="3712">
          <cell r="B3712" t="str">
            <v>C4050</v>
          </cell>
          <cell r="C3712" t="str">
            <v>GRAVADOR DE VÍDEO, TIPO TIME HOPSE, 960 HORAS - INSTALADO</v>
          </cell>
          <cell r="D3712" t="str">
            <v>UN</v>
          </cell>
          <cell r="E3712">
            <v>1281.82</v>
          </cell>
          <cell r="F3712">
            <v>1666.37</v>
          </cell>
        </row>
        <row r="3713">
          <cell r="B3713" t="str">
            <v>C4047</v>
          </cell>
          <cell r="C3713" t="str">
            <v>GRAVADOR DIGITAL COM 16 CANAIS DE ENTRADA, 2 SAÍDAS MULTIPLEXADAS, GRAVADOR DE CD-ROM INCORPORADO, M - INSTALADO</v>
          </cell>
          <cell r="D3713" t="str">
            <v>UN</v>
          </cell>
          <cell r="E3713">
            <v>24605.11</v>
          </cell>
          <cell r="F3713">
            <v>31986.639999999999</v>
          </cell>
        </row>
        <row r="3714">
          <cell r="B3714" t="str">
            <v>C3760</v>
          </cell>
          <cell r="C3714" t="str">
            <v>HUB TIPO 24 PORTAS</v>
          </cell>
          <cell r="D3714" t="str">
            <v>UN</v>
          </cell>
          <cell r="E3714">
            <v>1582.37</v>
          </cell>
          <cell r="F3714">
            <v>2057.08</v>
          </cell>
        </row>
        <row r="3715">
          <cell r="B3715" t="str">
            <v>C0831</v>
          </cell>
          <cell r="C3715" t="str">
            <v>INTERFACE HOMEM/MÁQUINA 5,7" TOUCHSCREEN, COLORIDA</v>
          </cell>
          <cell r="D3715" t="str">
            <v>UN</v>
          </cell>
          <cell r="E3715">
            <v>8644.7999999999993</v>
          </cell>
          <cell r="F3715">
            <v>11238.24</v>
          </cell>
        </row>
        <row r="3716">
          <cell r="B3716" t="str">
            <v>C4046</v>
          </cell>
          <cell r="C3716" t="str">
            <v>MATRIX DE CHAVEAMENTO MICROPROCESSADA, LOOP DE INPUTS INCORPORADO, 24 ENTRADAS, 4 SAÍDAS, CCU INCORP - INSTALADO</v>
          </cell>
          <cell r="D3716" t="str">
            <v>UN</v>
          </cell>
          <cell r="E3716">
            <v>6577.5</v>
          </cell>
          <cell r="F3716">
            <v>8550.75</v>
          </cell>
        </row>
        <row r="3717">
          <cell r="B3717" t="str">
            <v>C4039</v>
          </cell>
          <cell r="C3717" t="str">
            <v>MEDIDOR DE GRANDEZAS ELÉTRICAS TIPO "POWER METER" PM 600 SCHNEIDER COM DISPLAY NÃO INCORPORADO - INSTALADO</v>
          </cell>
          <cell r="D3717" t="str">
            <v>UN</v>
          </cell>
          <cell r="E3717">
            <v>4735.8</v>
          </cell>
          <cell r="F3717">
            <v>6156.54</v>
          </cell>
        </row>
        <row r="3718">
          <cell r="B3718" t="str">
            <v>C4181</v>
          </cell>
          <cell r="C3718" t="str">
            <v>MÓDULO PARA COMUNICAÇÃO EM REDE RS 485 PROTOCOLO MODBUS RTU</v>
          </cell>
          <cell r="D3718" t="str">
            <v>UN</v>
          </cell>
          <cell r="E3718">
            <v>1578.6</v>
          </cell>
          <cell r="F3718">
            <v>2052.1799999999998</v>
          </cell>
        </row>
        <row r="3719">
          <cell r="B3719" t="str">
            <v>C4048</v>
          </cell>
          <cell r="C3719" t="str">
            <v>MONITOR INDUSTRIAL DE VÍDEO COLORIDO, DIGITAL, TELA 19", PORTA PARALELA - INSTALADO</v>
          </cell>
          <cell r="D3719" t="str">
            <v>UN</v>
          </cell>
          <cell r="E3719">
            <v>1126.07</v>
          </cell>
          <cell r="F3719">
            <v>1463.89</v>
          </cell>
        </row>
        <row r="3720">
          <cell r="B3720" t="str">
            <v>C4049</v>
          </cell>
          <cell r="C3720" t="str">
            <v>MONITOR INDUSTRIAL DE VÍDEO COLORIDO, VÍDEO COMPOSTO, 2 CANAIS DE ENTRADA E 1 DE SAÍDA, DIMENSÕES 14 - INSTALADO</v>
          </cell>
          <cell r="D3720" t="str">
            <v>UN</v>
          </cell>
          <cell r="E3720">
            <v>642.96</v>
          </cell>
          <cell r="F3720">
            <v>835.85</v>
          </cell>
        </row>
        <row r="3721">
          <cell r="B3721" t="str">
            <v>C4033</v>
          </cell>
          <cell r="C3721" t="str">
            <v>NO-BREAK TRIFÁSICO, 380/380 VAC-LL, 60 Hz, 2000VA, BATERIAS INCORPORADAS, AUTO-PORTANTE EM GABINETE IP-44 - INSTALADO</v>
          </cell>
          <cell r="D3721" t="str">
            <v>CJ</v>
          </cell>
          <cell r="E3721">
            <v>721.95</v>
          </cell>
          <cell r="F3721">
            <v>938.54</v>
          </cell>
        </row>
        <row r="3722">
          <cell r="B3722" t="str">
            <v>C4568</v>
          </cell>
          <cell r="C3722" t="str">
            <v>ORGANIZADOR DE CABOS HORIZONTAL, ABERTO, PADRÃO RACK 19"</v>
          </cell>
          <cell r="D3722" t="str">
            <v>UN</v>
          </cell>
          <cell r="E3722">
            <v>29.1</v>
          </cell>
          <cell r="F3722">
            <v>37.83</v>
          </cell>
        </row>
        <row r="3723">
          <cell r="B3723" t="str">
            <v>C3768</v>
          </cell>
          <cell r="C3723" t="str">
            <v>PATCH PANEL 24 PORTAS, CATEGORIA "5" FURUKAWA</v>
          </cell>
          <cell r="D3723" t="str">
            <v>UN</v>
          </cell>
          <cell r="E3723">
            <v>411.7</v>
          </cell>
          <cell r="F3723">
            <v>535.21</v>
          </cell>
        </row>
        <row r="3724">
          <cell r="B3724" t="str">
            <v>C3770</v>
          </cell>
          <cell r="C3724" t="str">
            <v>PATCH CABLE EXTRA-FLEXÍVEL RJ-45/RJ-45 DE 1,50m</v>
          </cell>
          <cell r="D3724" t="str">
            <v>UN</v>
          </cell>
          <cell r="E3724">
            <v>9.52</v>
          </cell>
          <cell r="F3724">
            <v>12.38</v>
          </cell>
        </row>
        <row r="3725">
          <cell r="B3725" t="str">
            <v>C4526</v>
          </cell>
          <cell r="C3725" t="str">
            <v>PATCH CABLE EXTRA-FLEXÍVEL RJ-45/RJ-45 DE 2,50m</v>
          </cell>
          <cell r="D3725" t="str">
            <v>UN</v>
          </cell>
          <cell r="E3725">
            <v>14.05</v>
          </cell>
          <cell r="F3725">
            <v>18.27</v>
          </cell>
        </row>
        <row r="3726">
          <cell r="B3726" t="str">
            <v>C3764</v>
          </cell>
          <cell r="C3726" t="str">
            <v>RACK FECHADO 24 U'S, 670mm, PROFUNDIDADE PADRÃO 19"</v>
          </cell>
          <cell r="D3726" t="str">
            <v>UN</v>
          </cell>
          <cell r="E3726">
            <v>1719.86</v>
          </cell>
          <cell r="F3726">
            <v>2235.8200000000002</v>
          </cell>
        </row>
        <row r="3727">
          <cell r="B3727" t="str">
            <v>C3763</v>
          </cell>
          <cell r="C3727" t="str">
            <v>RACK FECHADO 36 U'S, 670mm, PROFUNDIDADE PADRÃO 19"</v>
          </cell>
          <cell r="D3727" t="str">
            <v>UN</v>
          </cell>
          <cell r="E3727">
            <v>1972.72</v>
          </cell>
          <cell r="F3727">
            <v>2564.54</v>
          </cell>
        </row>
        <row r="3728">
          <cell r="B3728" t="str">
            <v>C3762</v>
          </cell>
          <cell r="C3728" t="str">
            <v>RACK FECHADO 44 U'S, 670mm, PROFUNDIDADE PADRÃO 19"</v>
          </cell>
          <cell r="D3728" t="str">
            <v>UN</v>
          </cell>
          <cell r="E3728">
            <v>2320.33</v>
          </cell>
          <cell r="F3728">
            <v>3016.43</v>
          </cell>
        </row>
        <row r="3729">
          <cell r="B3729" t="str">
            <v>C4569</v>
          </cell>
          <cell r="C3729" t="str">
            <v>RÉGUA DE TOMADAS ELÉTRICAS, COM 08 TOMADAS, PADRÃO RACK 19"</v>
          </cell>
          <cell r="D3729" t="str">
            <v>UN</v>
          </cell>
          <cell r="E3729">
            <v>70.47</v>
          </cell>
          <cell r="F3729">
            <v>91.61</v>
          </cell>
        </row>
        <row r="3730">
          <cell r="B3730" t="str">
            <v>C4563</v>
          </cell>
          <cell r="C3730" t="str">
            <v>ROTEADOR AUTO-GERENCIÁVEL P/ COMUNICAÇÃO DE DADOS, PARA FIBRA ÓPTICA MONO-MODO, COM CONECTORES ST - PADRÃO RACK 19"</v>
          </cell>
          <cell r="D3730" t="str">
            <v>UN</v>
          </cell>
          <cell r="E3730">
            <v>4291.67</v>
          </cell>
          <cell r="F3730">
            <v>5579.17</v>
          </cell>
        </row>
        <row r="3731">
          <cell r="B3731" t="str">
            <v>C4044</v>
          </cell>
          <cell r="C3731" t="str">
            <v>SENSOR DE INTRUSÃO MICRO-PROCESSADOR, TIPO MULTIFEIXES, MONTAGEM DE PAREDE, ALIMENTAÇÃO 220 VAC, UMA - INSTALADO</v>
          </cell>
          <cell r="D3731" t="str">
            <v>UN</v>
          </cell>
          <cell r="E3731">
            <v>89.69</v>
          </cell>
          <cell r="F3731">
            <v>116.6</v>
          </cell>
        </row>
        <row r="3732">
          <cell r="B3732" t="str">
            <v>C4055</v>
          </cell>
          <cell r="C3732" t="str">
            <v>SENSOR INFRA-VERMELHO ATIVO/PASSIVO FEIXE DUPLO DISTÂNCIA MÁXIMA 100m - INSTALADO</v>
          </cell>
          <cell r="D3732" t="str">
            <v>UN</v>
          </cell>
          <cell r="E3732">
            <v>486.21</v>
          </cell>
          <cell r="F3732">
            <v>632.07000000000005</v>
          </cell>
        </row>
        <row r="3733">
          <cell r="B3733" t="str">
            <v>C4019</v>
          </cell>
          <cell r="C3733" t="str">
            <v>SISTEMA DE CONTROLE DE ACESSO DE PESSOAL C/ 4 CATRACAS ELETRÔNICAS BI-DIRECIONAIS COM LEITORES DE CARTÕES COM TECNOLOGIA DE PROXIMIDADE INCORPORADOS, 1000 CARTÕES DE PROXIMIDADE, 16 FECHADURAS ELETROMAGNÉTICAS COM SENSORES DE ABERTURA E FONTES DE ALIMENTA</v>
          </cell>
          <cell r="D3733" t="str">
            <v>CJ</v>
          </cell>
          <cell r="E3733">
            <v>65328.66</v>
          </cell>
          <cell r="F3733">
            <v>84927.26</v>
          </cell>
        </row>
        <row r="3734">
          <cell r="B3734" t="str">
            <v>C4163</v>
          </cell>
          <cell r="C3734" t="str">
            <v>SISTEMA DE SONORIZAÇÃO COMPLETO PARA 100 PONTOS (80 SONOFLETORES, 06 CORNETAS E 14 RESERVAS), 80 TRAFOS DE LINHA, 35 ATENUADORES DE VOLUME COM DIAL, CD PLAYER, 5 AMPLIFICADORES DE POTÊNCIA, 3 EQUALIZADORES, 2 LINKS FÍSICOS (TRANSMISSOR/RECEPTOR), 1 PRÉ-MI</v>
          </cell>
          <cell r="D3734" t="str">
            <v>CJ</v>
          </cell>
          <cell r="E3734">
            <v>85875.839999999997</v>
          </cell>
          <cell r="F3734">
            <v>111638.59</v>
          </cell>
        </row>
        <row r="3735">
          <cell r="B3735" t="str">
            <v>C4398</v>
          </cell>
          <cell r="C3735" t="str">
            <v>SOFTWARE DE GERENCIAMENTO DE PESAGEM (INSTALADO)</v>
          </cell>
          <cell r="D3735" t="str">
            <v>UN</v>
          </cell>
          <cell r="E3735">
            <v>2161.1999999999998</v>
          </cell>
          <cell r="F3735">
            <v>2809.56</v>
          </cell>
        </row>
        <row r="3736">
          <cell r="B3736" t="str">
            <v>C4180</v>
          </cell>
          <cell r="C3736" t="str">
            <v>SOFTWARE DE GERENCIAMENTO E CADASTRAMENTO COM BANCO DE DADOS, INTERFACE AMIGÁVEL, PLATAFORMA WINDOWS</v>
          </cell>
          <cell r="D3736" t="str">
            <v>UN</v>
          </cell>
          <cell r="E3736">
            <v>4756.8500000000004</v>
          </cell>
          <cell r="F3736">
            <v>6183.91</v>
          </cell>
        </row>
        <row r="3737">
          <cell r="B3737" t="str">
            <v>C4178</v>
          </cell>
          <cell r="C3737" t="str">
            <v>SOFTWARE DE MONITORAÇÃO E CONTROLE SOBRE PLATAFORMA WINDOWS, PROTOCOLO DE COMUNICAÇÃO ABERTO, MÓDULO GRÁFICO PARA CRIAÇÃO DE TELAS</v>
          </cell>
          <cell r="D3737" t="str">
            <v>UN</v>
          </cell>
          <cell r="E3737">
            <v>4756.8500000000004</v>
          </cell>
          <cell r="F3737">
            <v>6183.91</v>
          </cell>
        </row>
        <row r="3738">
          <cell r="B3738" t="str">
            <v>C4179</v>
          </cell>
          <cell r="C3738" t="str">
            <v>SOFTWARE DE MONITORAÇÃO E CONTROLE SOBRE PLATAFORMA WINDOWS, PROTOCOLO DE COMUNICAÇÃO ABERTO</v>
          </cell>
          <cell r="D3738" t="str">
            <v>UN</v>
          </cell>
          <cell r="E3738">
            <v>1231.31</v>
          </cell>
          <cell r="F3738">
            <v>1600.7</v>
          </cell>
        </row>
        <row r="3739">
          <cell r="B3739" t="str">
            <v>C4054</v>
          </cell>
          <cell r="C3739" t="str">
            <v>SOFTWARE DE PROGRAMAÇÃO DE PLCs RSLOGIX 500, CD - INSTALADO</v>
          </cell>
          <cell r="D3739" t="str">
            <v>UN</v>
          </cell>
          <cell r="E3739">
            <v>3782.1</v>
          </cell>
          <cell r="F3739">
            <v>4916.7299999999996</v>
          </cell>
        </row>
        <row r="3740">
          <cell r="B3740" t="str">
            <v>C4040</v>
          </cell>
          <cell r="C3740" t="str">
            <v>SOFTWARE SUPERVISÓRIO RS VIEW 32 VERSÃO RUNTIME 150 COM GERENCIADOR DE COMUNICAÇÕES RSLINX - INSTALADO</v>
          </cell>
          <cell r="D3740" t="str">
            <v>UN</v>
          </cell>
          <cell r="E3740">
            <v>3403.89</v>
          </cell>
          <cell r="F3740">
            <v>4425.0600000000004</v>
          </cell>
        </row>
        <row r="3741">
          <cell r="B3741" t="str">
            <v>C4053</v>
          </cell>
          <cell r="C3741" t="str">
            <v>SOFTWARE SUPERVISÓRIO RS VIEW 32 VERSÃO RUNTIME 1500 COM GERENCIADOR DE COMUNICAÇÕES RSLINX - INSTALADO</v>
          </cell>
          <cell r="D3741" t="str">
            <v>UN</v>
          </cell>
          <cell r="E3741">
            <v>17770.47</v>
          </cell>
          <cell r="F3741">
            <v>23101.61</v>
          </cell>
        </row>
        <row r="3742">
          <cell r="B3742" t="str">
            <v>C4175</v>
          </cell>
          <cell r="C3742" t="str">
            <v>SWITCHER AUTO-GERENCIÁVEL P/ COMUNICACÃO DE DADOS COM 24 PORTAS EM CONECTORES RJ 45, 10/100 KBPS E DUAS PORTAS 10/100/1000 KBPS - PADRÃO RACK 19"</v>
          </cell>
          <cell r="D3742" t="str">
            <v>UN</v>
          </cell>
          <cell r="E3742">
            <v>3725.5</v>
          </cell>
          <cell r="F3742">
            <v>4843.1499999999996</v>
          </cell>
        </row>
        <row r="3743">
          <cell r="B3743" t="str">
            <v>C4056</v>
          </cell>
          <cell r="C3743" t="str">
            <v>TRANSMISSOR ELETRÔNICO DE PRESSÃO TIPO INSERÇÃO, COM INDICADOR INCORPORADO, GERAÇÃO DE SINAL PROPORC - INSTALADO</v>
          </cell>
          <cell r="D3743" t="str">
            <v>UN</v>
          </cell>
          <cell r="E3743">
            <v>1473.36</v>
          </cell>
          <cell r="F3743">
            <v>1915.37</v>
          </cell>
        </row>
        <row r="3744">
          <cell r="C3744" t="str">
            <v>OUTROS ELEMENTOS</v>
          </cell>
          <cell r="F3744">
            <v>0</v>
          </cell>
        </row>
        <row r="3745">
          <cell r="B3745" t="str">
            <v>C0327</v>
          </cell>
          <cell r="C3745" t="str">
            <v>ATERRAMENTO COMPLETO C/HASTES COPPERWELD P/PÁRA-RAIOS</v>
          </cell>
          <cell r="D3745" t="str">
            <v>UN</v>
          </cell>
          <cell r="E3745">
            <v>518.39</v>
          </cell>
          <cell r="F3745">
            <v>673.91</v>
          </cell>
        </row>
        <row r="3746">
          <cell r="B3746" t="str">
            <v>C0326</v>
          </cell>
          <cell r="C3746" t="str">
            <v>ATERRAMENTO COMPLETO C/ HASTE COPPERWELD 3/4"X 2.40M</v>
          </cell>
          <cell r="D3746" t="str">
            <v>UN</v>
          </cell>
          <cell r="E3746">
            <v>136.85</v>
          </cell>
          <cell r="F3746">
            <v>177.91</v>
          </cell>
        </row>
        <row r="3747">
          <cell r="B3747" t="str">
            <v>C0325</v>
          </cell>
          <cell r="C3747" t="str">
            <v>ATERRAMENTO C/ HASTE COPPERWELD 3/4" X 3.0M</v>
          </cell>
          <cell r="D3747" t="str">
            <v>UN</v>
          </cell>
          <cell r="E3747">
            <v>138.9</v>
          </cell>
          <cell r="F3747">
            <v>180.57</v>
          </cell>
        </row>
        <row r="3748">
          <cell r="B3748" t="str">
            <v>C4562</v>
          </cell>
          <cell r="C3748" t="str">
            <v>DISPOSITIVO DE PROTEÇÃO CONTRA SURTOS DE TENSÃO - DPS's - 40 KA/440V</v>
          </cell>
          <cell r="D3748" t="str">
            <v>UN</v>
          </cell>
          <cell r="E3748">
            <v>87.04</v>
          </cell>
          <cell r="F3748">
            <v>113.15</v>
          </cell>
        </row>
        <row r="3749">
          <cell r="B3749" t="str">
            <v>C1152</v>
          </cell>
          <cell r="C3749" t="str">
            <v>DUTO DE ALONGAMENTO PARA EXAUSTOR EÓLICO</v>
          </cell>
          <cell r="D3749" t="str">
            <v>M</v>
          </cell>
          <cell r="E3749">
            <v>95.49</v>
          </cell>
          <cell r="F3749">
            <v>124.14</v>
          </cell>
        </row>
        <row r="3750">
          <cell r="B3750" t="str">
            <v>C1419</v>
          </cell>
          <cell r="C3750" t="str">
            <v>FURAÇÃO DE FORRO EM LAJE - E. EÓLICO</v>
          </cell>
          <cell r="D3750" t="str">
            <v>UN</v>
          </cell>
          <cell r="E3750">
            <v>84.7</v>
          </cell>
          <cell r="F3750">
            <v>110.11</v>
          </cell>
        </row>
        <row r="3751">
          <cell r="B3751" t="str">
            <v>C3575</v>
          </cell>
          <cell r="C3751" t="str">
            <v>HASTE DE FERRO GALVANIZADO 1.20m PARA ATERRAMENTO - PADRÃO POPULAR</v>
          </cell>
          <cell r="D3751" t="str">
            <v>UN</v>
          </cell>
          <cell r="E3751">
            <v>14.41</v>
          </cell>
          <cell r="F3751">
            <v>18.73</v>
          </cell>
        </row>
        <row r="3752">
          <cell r="B3752" t="str">
            <v>C3910</v>
          </cell>
          <cell r="C3752" t="str">
            <v>HASTE DE TERRA 5/8"x3,00m GCW 19L30</v>
          </cell>
          <cell r="D3752" t="str">
            <v>UN</v>
          </cell>
          <cell r="E3752">
            <v>55.76</v>
          </cell>
          <cell r="F3752">
            <v>72.489999999999995</v>
          </cell>
        </row>
        <row r="3753">
          <cell r="B3753" t="str">
            <v>C4408</v>
          </cell>
          <cell r="C3753" t="str">
            <v>INSTALAÇÃO ELÉTRICA E SISTEMA ATERRAMENTO E PÁRA-RAIOS - FORNECIMENTO E MONTAGEM</v>
          </cell>
          <cell r="D3753" t="str">
            <v>CJ</v>
          </cell>
          <cell r="E3753">
            <v>23504.09</v>
          </cell>
          <cell r="F3753">
            <v>30555.32</v>
          </cell>
        </row>
        <row r="3754">
          <cell r="B3754" t="str">
            <v>C4208</v>
          </cell>
          <cell r="C3754" t="str">
            <v>PÁRA-RAIO TIPO FRANKLIN C/ SINALIZADOR (FORNECIMENTO E MONTAGEM)</v>
          </cell>
          <cell r="D3754" t="str">
            <v>UN</v>
          </cell>
          <cell r="E3754">
            <v>1307.01</v>
          </cell>
          <cell r="F3754">
            <v>1699.11</v>
          </cell>
        </row>
        <row r="3755">
          <cell r="B3755" t="str">
            <v>C1790</v>
          </cell>
          <cell r="C3755" t="str">
            <v>MASTRO SIMPLES DE FERRO GALV. P/PÁRA-RAIO H=3M, D=40 OU 50MM</v>
          </cell>
          <cell r="D3755" t="str">
            <v>UN</v>
          </cell>
          <cell r="E3755">
            <v>332.66</v>
          </cell>
          <cell r="F3755">
            <v>432.46</v>
          </cell>
        </row>
        <row r="3756">
          <cell r="B3756" t="str">
            <v>C4203</v>
          </cell>
          <cell r="C3756" t="str">
            <v>MEDIÇÃO TRIFÁSICA INSTALADA EM MURO - SAÍDA SUBTERRÂNEA</v>
          </cell>
          <cell r="D3756" t="str">
            <v>UN</v>
          </cell>
          <cell r="E3756">
            <v>1265.99</v>
          </cell>
          <cell r="F3756">
            <v>1645.79</v>
          </cell>
        </row>
        <row r="3757">
          <cell r="B3757" t="str">
            <v>C4561</v>
          </cell>
          <cell r="C3757" t="str">
            <v>MÓDULO DE EMERGÊNCIA PARA LUMINÁRIA COMUM</v>
          </cell>
          <cell r="D3757" t="str">
            <v>UN</v>
          </cell>
          <cell r="E3757">
            <v>69.02</v>
          </cell>
          <cell r="F3757">
            <v>89.73</v>
          </cell>
        </row>
        <row r="3758">
          <cell r="B3758" t="str">
            <v>C3577</v>
          </cell>
          <cell r="C3758" t="str">
            <v>MINI POSTE H=1.50m REX MONO E ROLDANA - PADRÃO POPULAR</v>
          </cell>
          <cell r="D3758" t="str">
            <v>UN</v>
          </cell>
          <cell r="E3758">
            <v>17.75</v>
          </cell>
          <cell r="F3758">
            <v>23.08</v>
          </cell>
        </row>
        <row r="3759">
          <cell r="B3759" t="str">
            <v>C3453</v>
          </cell>
          <cell r="C3759" t="str">
            <v>MONTAGEM DAS INSTALAÇÕES ELÉTRICAS, ELEVATÓRIA VAZÃO ATÉ 10 l/s</v>
          </cell>
          <cell r="D3759" t="str">
            <v>UN</v>
          </cell>
          <cell r="E3759">
            <v>781.56</v>
          </cell>
          <cell r="F3759">
            <v>1016.03</v>
          </cell>
        </row>
        <row r="3760">
          <cell r="B3760" t="str">
            <v>C3452</v>
          </cell>
          <cell r="C3760" t="str">
            <v>MONTAGEM DAS INSTALAÇÕES ELÉTRICAS, ELEVATÓRIA VAZÃO 10,01 a 20 l/s</v>
          </cell>
          <cell r="D3760" t="str">
            <v>UN</v>
          </cell>
          <cell r="E3760">
            <v>1172.3399999999999</v>
          </cell>
          <cell r="F3760">
            <v>1524.04</v>
          </cell>
        </row>
        <row r="3761">
          <cell r="B3761" t="str">
            <v>C3454</v>
          </cell>
          <cell r="C3761" t="str">
            <v>MONTAGEM DAS INSTALAÇÕES ELÉTRICAS, ELEVATÓRIA VAZÃO 20,01 a 40 l/s</v>
          </cell>
          <cell r="D3761" t="str">
            <v>UN</v>
          </cell>
          <cell r="E3761">
            <v>2055.7800000000002</v>
          </cell>
          <cell r="F3761">
            <v>2672.51</v>
          </cell>
        </row>
        <row r="3762">
          <cell r="B3762" t="str">
            <v>C3455</v>
          </cell>
          <cell r="C3762" t="str">
            <v>MONTAGEM DAS INSTALAÇÕES ELÉTRICAS, ELEVATÓRIA VAZÃO 40,01 a 60 l/s</v>
          </cell>
          <cell r="D3762" t="str">
            <v>UN</v>
          </cell>
          <cell r="E3762">
            <v>4015.26</v>
          </cell>
          <cell r="F3762">
            <v>5219.84</v>
          </cell>
        </row>
        <row r="3763">
          <cell r="B3763" t="str">
            <v>C3456</v>
          </cell>
          <cell r="C3763" t="str">
            <v>MONTAGEM DAS INSTALAÇÕES ELÉTRICAS, ELEVATÓRIA VAZÃO 60,01 a 90 l/s</v>
          </cell>
          <cell r="D3763" t="str">
            <v>UN</v>
          </cell>
          <cell r="E3763">
            <v>5782.14</v>
          </cell>
          <cell r="F3763">
            <v>7516.78</v>
          </cell>
        </row>
        <row r="3764">
          <cell r="B3764" t="str">
            <v>C2059</v>
          </cell>
          <cell r="C3764" t="str">
            <v>PÁRA-RAIOS TIPO CRISTAL VALVER</v>
          </cell>
          <cell r="D3764" t="str">
            <v>UN</v>
          </cell>
          <cell r="E3764">
            <v>181.43</v>
          </cell>
          <cell r="F3764">
            <v>235.86</v>
          </cell>
        </row>
        <row r="3765">
          <cell r="B3765" t="str">
            <v>C2060</v>
          </cell>
          <cell r="C3765" t="str">
            <v>PARA-RAIOS TIPO FRANKLIN</v>
          </cell>
          <cell r="D3765" t="str">
            <v>UN</v>
          </cell>
          <cell r="E3765">
            <v>49.52</v>
          </cell>
          <cell r="F3765">
            <v>64.38</v>
          </cell>
        </row>
        <row r="3766">
          <cell r="B3766" t="str">
            <v>C3929</v>
          </cell>
          <cell r="C3766" t="str">
            <v>POÇO DE ATERRAMENTO DIAM. = 0,60 m P/ BALIZAMENTO NOTURNO</v>
          </cell>
          <cell r="D3766" t="str">
            <v>UN</v>
          </cell>
          <cell r="E3766">
            <v>274.72000000000003</v>
          </cell>
          <cell r="F3766">
            <v>357.14</v>
          </cell>
        </row>
        <row r="3767">
          <cell r="B3767" t="str">
            <v>C1947</v>
          </cell>
          <cell r="C3767" t="str">
            <v>PONTO ELÉTRICO, MATERIAL E EXECUÇÃO</v>
          </cell>
          <cell r="D3767" t="str">
            <v>PT</v>
          </cell>
          <cell r="E3767">
            <v>95.3</v>
          </cell>
          <cell r="F3767">
            <v>123.89</v>
          </cell>
        </row>
        <row r="3768">
          <cell r="B3768" t="str">
            <v>C1949</v>
          </cell>
          <cell r="C3768" t="str">
            <v>PONTO LÓGICO, MATERIAL E EXECUÇÃO</v>
          </cell>
          <cell r="D3768" t="str">
            <v>PT</v>
          </cell>
          <cell r="E3768">
            <v>68.38</v>
          </cell>
          <cell r="F3768">
            <v>88.89</v>
          </cell>
        </row>
        <row r="3769">
          <cell r="B3769" t="str">
            <v>C3679</v>
          </cell>
          <cell r="C3769" t="str">
            <v>PONTO PARA SISTEMA DE SOM, MATERIAL E EXECUÇÃO</v>
          </cell>
          <cell r="D3769" t="str">
            <v>PT</v>
          </cell>
          <cell r="E3769">
            <v>148.19999999999999</v>
          </cell>
          <cell r="F3769">
            <v>192.66</v>
          </cell>
        </row>
        <row r="3770">
          <cell r="B3770" t="str">
            <v>C1951</v>
          </cell>
          <cell r="C3770" t="str">
            <v>PONTO TELEFÔNICO, MATERIAL E EXECUÇÃO</v>
          </cell>
          <cell r="D3770" t="str">
            <v>PT</v>
          </cell>
          <cell r="E3770">
            <v>78.33</v>
          </cell>
          <cell r="F3770">
            <v>101.83</v>
          </cell>
        </row>
        <row r="3771">
          <cell r="B3771" t="str">
            <v>C2056</v>
          </cell>
          <cell r="C3771" t="str">
            <v>PROTEÇÃO DA CORDOALHA DOS PÁRA-RAIOS C/TUBO PVC RIGIDOS 50MM (2") X3.00M</v>
          </cell>
          <cell r="D3771" t="str">
            <v>UN</v>
          </cell>
          <cell r="E3771">
            <v>46.76</v>
          </cell>
          <cell r="F3771">
            <v>60.79</v>
          </cell>
        </row>
        <row r="3772">
          <cell r="B3772" t="str">
            <v>C4214</v>
          </cell>
          <cell r="C3772" t="str">
            <v>RAMAL TRIFÁSICO BAIXA TENSÃO POR VÃO DE 100m</v>
          </cell>
          <cell r="D3772" t="str">
            <v>UN</v>
          </cell>
          <cell r="E3772">
            <v>4519.91</v>
          </cell>
          <cell r="F3772">
            <v>5875.88</v>
          </cell>
        </row>
        <row r="3773">
          <cell r="B3773" t="str">
            <v>C3909</v>
          </cell>
          <cell r="C3773" t="str">
            <v>SOLDA EXOTÉRMICA</v>
          </cell>
          <cell r="D3773" t="str">
            <v>UN</v>
          </cell>
          <cell r="E3773">
            <v>28.36</v>
          </cell>
          <cell r="F3773">
            <v>36.869999999999997</v>
          </cell>
        </row>
        <row r="3774">
          <cell r="B3774" t="str">
            <v>C4215</v>
          </cell>
          <cell r="C3774" t="str">
            <v>SUBSTITUIÇÃO DE TRAFO DE 30 Kva PARA 45 Kva</v>
          </cell>
          <cell r="D3774" t="str">
            <v>UN</v>
          </cell>
          <cell r="E3774">
            <v>8274.82</v>
          </cell>
          <cell r="F3774">
            <v>10757.27</v>
          </cell>
        </row>
        <row r="3775">
          <cell r="B3775" t="str">
            <v>C2424</v>
          </cell>
          <cell r="C3775" t="str">
            <v>TELA PARA ALONGAMENTO DE FORRO - E. EÓLICO</v>
          </cell>
          <cell r="D3775" t="str">
            <v>UN</v>
          </cell>
          <cell r="E3775">
            <v>59.31</v>
          </cell>
          <cell r="F3775">
            <v>77.099999999999994</v>
          </cell>
        </row>
        <row r="3776">
          <cell r="C3776" t="str">
            <v>PINTURA</v>
          </cell>
          <cell r="F3776">
            <v>0</v>
          </cell>
        </row>
        <row r="3777">
          <cell r="C3777" t="str">
            <v>PAREDES E FORROS</v>
          </cell>
          <cell r="F3777">
            <v>0</v>
          </cell>
        </row>
        <row r="3778">
          <cell r="B3778" t="str">
            <v>C3487</v>
          </cell>
          <cell r="C3778" t="str">
            <v>APLICAÇÃO DE LIQUIBRILHO SOBRE PINTURAS, DUAS DEMÃOS</v>
          </cell>
          <cell r="D3778" t="str">
            <v>M2</v>
          </cell>
          <cell r="E3778">
            <v>6.25</v>
          </cell>
          <cell r="F3778">
            <v>8.1300000000000008</v>
          </cell>
        </row>
        <row r="3779">
          <cell r="B3779" t="str">
            <v>C0588</v>
          </cell>
          <cell r="C3779" t="str">
            <v>CAIAÇÃO EM DUAS DEMÃOS COM SUPERCAL</v>
          </cell>
          <cell r="D3779" t="str">
            <v>M2</v>
          </cell>
          <cell r="E3779">
            <v>1.66</v>
          </cell>
          <cell r="F3779">
            <v>2.16</v>
          </cell>
        </row>
        <row r="3780">
          <cell r="B3780" t="str">
            <v>C0589</v>
          </cell>
          <cell r="C3780" t="str">
            <v>CAIAÇÃO EM TRES DEMÃOS EM PAREDES</v>
          </cell>
          <cell r="D3780" t="str">
            <v>M2</v>
          </cell>
          <cell r="E3780">
            <v>2.4900000000000002</v>
          </cell>
          <cell r="F3780">
            <v>3.24</v>
          </cell>
        </row>
        <row r="3781">
          <cell r="B3781" t="str">
            <v>C0866</v>
          </cell>
          <cell r="C3781" t="str">
            <v>CONSERVADO "P" IMPERMEÁVEL, 2 DEMÃOS (PAREDES INTERNAS)</v>
          </cell>
          <cell r="D3781" t="str">
            <v>M2</v>
          </cell>
          <cell r="E3781">
            <v>7.23</v>
          </cell>
          <cell r="F3781">
            <v>9.4</v>
          </cell>
        </row>
        <row r="3782">
          <cell r="B3782" t="str">
            <v>C0867</v>
          </cell>
          <cell r="C3782" t="str">
            <v>CONSERVADO "P" IMPERMEÁVEL, 3 DEMÃOS (PAREDES EXTERNAS)</v>
          </cell>
          <cell r="D3782" t="str">
            <v>M2</v>
          </cell>
          <cell r="E3782">
            <v>10.61</v>
          </cell>
          <cell r="F3782">
            <v>13.79</v>
          </cell>
        </row>
        <row r="3783">
          <cell r="B3783" t="str">
            <v>C1207</v>
          </cell>
          <cell r="C3783" t="str">
            <v>EMASSAMENTO DE PAREDES EXTERNAS 2 DEMÃOS C/MASSA ACRÍLICA</v>
          </cell>
          <cell r="D3783" t="str">
            <v>M2</v>
          </cell>
          <cell r="E3783">
            <v>8.4</v>
          </cell>
          <cell r="F3783">
            <v>10.92</v>
          </cell>
        </row>
        <row r="3784">
          <cell r="B3784" t="str">
            <v>C1208</v>
          </cell>
          <cell r="C3784" t="str">
            <v>EMASSAMENTO DE PAREDES INTERNAS 2 DEMÃOS C/MASSA DE PVA</v>
          </cell>
          <cell r="D3784" t="str">
            <v>M2</v>
          </cell>
          <cell r="E3784">
            <v>7.01</v>
          </cell>
          <cell r="F3784">
            <v>9.11</v>
          </cell>
        </row>
        <row r="3785">
          <cell r="B3785" t="str">
            <v>C1209</v>
          </cell>
          <cell r="C3785" t="str">
            <v>EMASSAMENTO DE PAREDES INTERNAS 2 DEMÃOS C/MASSA A ÓLEO</v>
          </cell>
          <cell r="D3785" t="str">
            <v>M2</v>
          </cell>
          <cell r="E3785">
            <v>9.43</v>
          </cell>
          <cell r="F3785">
            <v>12.26</v>
          </cell>
        </row>
        <row r="3786">
          <cell r="B3786" t="str">
            <v>C1233</v>
          </cell>
          <cell r="C3786" t="str">
            <v>EMULSÃO DE PAREDES INTERNAS OU CONCRETO 2 DEMÃOS DE RESINA ACRÍLICA</v>
          </cell>
          <cell r="D3786" t="str">
            <v>M2</v>
          </cell>
          <cell r="E3786">
            <v>5.87</v>
          </cell>
          <cell r="F3786">
            <v>7.63</v>
          </cell>
        </row>
        <row r="3787">
          <cell r="B3787" t="str">
            <v>C1234</v>
          </cell>
          <cell r="C3787" t="str">
            <v>EMULSÃO DE PAREDES EXTERNAS 2 DEMÃOS EM RESINA ACRÍLICA</v>
          </cell>
          <cell r="D3787" t="str">
            <v>M2</v>
          </cell>
          <cell r="E3787">
            <v>11.8</v>
          </cell>
          <cell r="F3787">
            <v>15.34</v>
          </cell>
        </row>
        <row r="3788">
          <cell r="B3788" t="str">
            <v>C4167</v>
          </cell>
          <cell r="C3788" t="str">
            <v>LATEX ACRÍLICO TRÊS DEMÃOS EM PAREDES INTERNAS S/ MASSA</v>
          </cell>
          <cell r="D3788" t="str">
            <v>M2</v>
          </cell>
          <cell r="E3788">
            <v>9.9499999999999993</v>
          </cell>
          <cell r="F3788">
            <v>12.94</v>
          </cell>
        </row>
        <row r="3789">
          <cell r="B3789" t="str">
            <v>C1614</v>
          </cell>
          <cell r="C3789" t="str">
            <v>LATEX DUAS DEMÃOS EM PAREDES EXTERNAS S/MASSA</v>
          </cell>
          <cell r="D3789" t="str">
            <v>M2</v>
          </cell>
          <cell r="E3789">
            <v>8.9499999999999993</v>
          </cell>
          <cell r="F3789">
            <v>11.64</v>
          </cell>
        </row>
        <row r="3790">
          <cell r="B3790" t="str">
            <v>C1615</v>
          </cell>
          <cell r="C3790" t="str">
            <v>LATEX DUAS DEMÃOS EM PAREDES INTERNAS S/MASSA</v>
          </cell>
          <cell r="D3790" t="str">
            <v>M2</v>
          </cell>
          <cell r="E3790">
            <v>7.8</v>
          </cell>
          <cell r="F3790">
            <v>10.14</v>
          </cell>
        </row>
        <row r="3791">
          <cell r="B3791" t="str">
            <v>C1616</v>
          </cell>
          <cell r="C3791" t="str">
            <v>LATEX TRÊS DEMÃOS EM PAREDES EXTERNAS S/MASSA</v>
          </cell>
          <cell r="D3791" t="str">
            <v>M2</v>
          </cell>
          <cell r="E3791">
            <v>10.87</v>
          </cell>
          <cell r="F3791">
            <v>14.13</v>
          </cell>
        </row>
        <row r="3792">
          <cell r="B3792" t="str">
            <v>C1617</v>
          </cell>
          <cell r="C3792" t="str">
            <v>LATEX TRÊS DEMÃOS EM PAREDES INTERNAS S/MASSA</v>
          </cell>
          <cell r="D3792" t="str">
            <v>M2</v>
          </cell>
          <cell r="E3792">
            <v>9.64</v>
          </cell>
          <cell r="F3792">
            <v>12.53</v>
          </cell>
        </row>
        <row r="3793">
          <cell r="B3793" t="str">
            <v>C3550</v>
          </cell>
          <cell r="C3793" t="str">
            <v>MUTIRÃO MISTO - PINTURA HIDRACOR</v>
          </cell>
          <cell r="D3793" t="str">
            <v>M2</v>
          </cell>
          <cell r="E3793">
            <v>2.95</v>
          </cell>
          <cell r="F3793">
            <v>3.84</v>
          </cell>
        </row>
        <row r="3794">
          <cell r="B3794" t="str">
            <v>C1905</v>
          </cell>
          <cell r="C3794" t="str">
            <v>PINTURA C/ EMASSAMENTO E LIXAMENTO EM PAREDE INTERNA. À BASE EPÓXI</v>
          </cell>
          <cell r="D3794" t="str">
            <v>M2</v>
          </cell>
          <cell r="E3794">
            <v>46.13</v>
          </cell>
          <cell r="F3794">
            <v>59.97</v>
          </cell>
        </row>
        <row r="3795">
          <cell r="B3795" t="str">
            <v>C3098</v>
          </cell>
          <cell r="C3795" t="str">
            <v>PINTURA COM NATA DE CIMENTO EM DUAS DEMÃOS</v>
          </cell>
          <cell r="D3795" t="str">
            <v>M2</v>
          </cell>
          <cell r="E3795">
            <v>2.35</v>
          </cell>
          <cell r="F3795">
            <v>3.06</v>
          </cell>
        </row>
        <row r="3796">
          <cell r="B3796" t="str">
            <v>C3022</v>
          </cell>
          <cell r="C3796" t="str">
            <v>PINTURA ESMALTE SINTÉTICO EM PAREDES</v>
          </cell>
          <cell r="D3796" t="str">
            <v>M2</v>
          </cell>
          <cell r="E3796">
            <v>8.5500000000000007</v>
          </cell>
          <cell r="F3796">
            <v>11.12</v>
          </cell>
        </row>
        <row r="3797">
          <cell r="B3797" t="str">
            <v>C2898</v>
          </cell>
          <cell r="C3797" t="str">
            <v>PINTURA HIDRACOR</v>
          </cell>
          <cell r="D3797" t="str">
            <v>M2</v>
          </cell>
          <cell r="E3797">
            <v>3.65</v>
          </cell>
          <cell r="F3797">
            <v>4.75</v>
          </cell>
        </row>
        <row r="3798">
          <cell r="B3798" t="str">
            <v>C4072</v>
          </cell>
          <cell r="C3798" t="str">
            <v>PINTURA IMPERMEÁVEL EM PAREDE C/ SIKA 107, DUAS DEMÃOS</v>
          </cell>
          <cell r="D3798" t="str">
            <v>M2</v>
          </cell>
          <cell r="E3798">
            <v>10.63</v>
          </cell>
          <cell r="F3798">
            <v>13.82</v>
          </cell>
        </row>
        <row r="3799">
          <cell r="B3799" t="str">
            <v>C2232</v>
          </cell>
          <cell r="C3799" t="str">
            <v>REVESTIMENTO TEXTURIZADO EM PAREDES INTERNA/EXTERNA C/DESEMPENADEIRA</v>
          </cell>
          <cell r="D3799" t="str">
            <v>M2</v>
          </cell>
          <cell r="E3799">
            <v>12.47</v>
          </cell>
          <cell r="F3799">
            <v>16.21</v>
          </cell>
        </row>
        <row r="3800">
          <cell r="B3800" t="str">
            <v>C2233</v>
          </cell>
          <cell r="C3800" t="str">
            <v>REVESTIMENTO TEXTURIZADO EM PAREDES INTERNA/EXTERNA C/ROLO</v>
          </cell>
          <cell r="D3800" t="str">
            <v>M2</v>
          </cell>
          <cell r="E3800">
            <v>8.17</v>
          </cell>
          <cell r="F3800">
            <v>10.62</v>
          </cell>
        </row>
        <row r="3801">
          <cell r="B3801" t="str">
            <v>C2274</v>
          </cell>
          <cell r="C3801" t="str">
            <v>SILICONE UMA DEMÃO EM PAREDES DE TIJOLOS</v>
          </cell>
          <cell r="D3801" t="str">
            <v>M2</v>
          </cell>
          <cell r="E3801">
            <v>10.63</v>
          </cell>
          <cell r="F3801">
            <v>13.82</v>
          </cell>
        </row>
        <row r="3802">
          <cell r="B3802" t="str">
            <v>C2644</v>
          </cell>
          <cell r="C3802" t="str">
            <v>TÊMPERA SIMPLES MÉDIA INTERNA</v>
          </cell>
          <cell r="D3802" t="str">
            <v>M2</v>
          </cell>
          <cell r="E3802">
            <v>6.91</v>
          </cell>
          <cell r="F3802">
            <v>8.98</v>
          </cell>
        </row>
        <row r="3803">
          <cell r="B3803" t="str">
            <v>C2461</v>
          </cell>
          <cell r="C3803" t="str">
            <v>TEXTURA ACRÍLICA 1 DEMÃO EM PAREDES EXTERNAS</v>
          </cell>
          <cell r="D3803" t="str">
            <v>M2</v>
          </cell>
          <cell r="E3803">
            <v>6.17</v>
          </cell>
          <cell r="F3803">
            <v>8.02</v>
          </cell>
        </row>
        <row r="3804">
          <cell r="B3804" t="str">
            <v>C2462</v>
          </cell>
          <cell r="C3804" t="str">
            <v>TEXTURA ACRÍLICA 1 DEMÃO EM PAREDES INTERNAS</v>
          </cell>
          <cell r="D3804" t="str">
            <v>M2</v>
          </cell>
          <cell r="E3804">
            <v>7.14</v>
          </cell>
          <cell r="F3804">
            <v>9.2799999999999994</v>
          </cell>
        </row>
        <row r="3805">
          <cell r="B3805" t="str">
            <v>C2464</v>
          </cell>
          <cell r="C3805" t="str">
            <v>TINTA À ÓLEO EM PAREDES INTERNAS DUAS DEMÃOS S/MASSA</v>
          </cell>
          <cell r="D3805" t="str">
            <v>M2</v>
          </cell>
          <cell r="E3805">
            <v>8.35</v>
          </cell>
          <cell r="F3805">
            <v>10.86</v>
          </cell>
        </row>
        <row r="3806">
          <cell r="B3806" t="str">
            <v>C2465</v>
          </cell>
          <cell r="C3806" t="str">
            <v>TINTA À ÓLEO EM PAREDES INTERNAS TRÊS DEMÃOS S/MASSA</v>
          </cell>
          <cell r="D3806" t="str">
            <v>M2</v>
          </cell>
          <cell r="E3806">
            <v>10.01</v>
          </cell>
          <cell r="F3806">
            <v>13.01</v>
          </cell>
        </row>
        <row r="3807">
          <cell r="B3807" t="str">
            <v>C2471</v>
          </cell>
          <cell r="C3807" t="str">
            <v>TINTA CERÂMICA DUAS DEMÃOS</v>
          </cell>
          <cell r="D3807" t="str">
            <v>M2</v>
          </cell>
          <cell r="E3807">
            <v>6.57</v>
          </cell>
          <cell r="F3807">
            <v>8.5399999999999991</v>
          </cell>
        </row>
        <row r="3808">
          <cell r="B3808" t="str">
            <v>C2476</v>
          </cell>
          <cell r="C3808" t="str">
            <v>TINTA EPÓXI EM PAREDES, C/ SELADOR E EMASSAMENTO ACRÍLICO</v>
          </cell>
          <cell r="D3808" t="str">
            <v>M2</v>
          </cell>
          <cell r="E3808">
            <v>45.07</v>
          </cell>
          <cell r="F3808">
            <v>58.59</v>
          </cell>
        </row>
        <row r="3809">
          <cell r="B3809" t="str">
            <v>C2477</v>
          </cell>
          <cell r="C3809" t="str">
            <v>TINTA IMPERMEÁVEL MINERAL EM PÓ 3 DEMÃOS EM PAREDES EXTERNAS</v>
          </cell>
          <cell r="D3809" t="str">
            <v>M2</v>
          </cell>
          <cell r="E3809">
            <v>4.49</v>
          </cell>
          <cell r="F3809">
            <v>5.84</v>
          </cell>
        </row>
        <row r="3810">
          <cell r="C3810" t="str">
            <v>PISO</v>
          </cell>
          <cell r="F3810">
            <v>0</v>
          </cell>
        </row>
        <row r="3811">
          <cell r="B3811" t="str">
            <v>C1039</v>
          </cell>
          <cell r="C3811" t="str">
            <v>DEMARCAÇÃO DE PISO À BASE DE EMULSÃO ACRÍLICA</v>
          </cell>
          <cell r="D3811" t="str">
            <v>M</v>
          </cell>
          <cell r="E3811">
            <v>10.49</v>
          </cell>
          <cell r="F3811">
            <v>13.64</v>
          </cell>
        </row>
        <row r="3812">
          <cell r="B3812" t="str">
            <v>C1040</v>
          </cell>
          <cell r="C3812" t="str">
            <v>DEMARCAÇÃO DE QUADRA ESPORTIVA C/TINTA ACRÍLICA</v>
          </cell>
          <cell r="D3812" t="str">
            <v>M</v>
          </cell>
          <cell r="E3812">
            <v>10.44</v>
          </cell>
          <cell r="F3812">
            <v>13.57</v>
          </cell>
        </row>
        <row r="3813">
          <cell r="B3813" t="str">
            <v>C1041</v>
          </cell>
          <cell r="C3813" t="str">
            <v>DEMARCAÇÃO DE QUADRA TIPO ESCOLAR C/TINTA ACRÍLICA</v>
          </cell>
          <cell r="D3813" t="str">
            <v>M</v>
          </cell>
          <cell r="E3813">
            <v>4.9000000000000004</v>
          </cell>
          <cell r="F3813">
            <v>6.37</v>
          </cell>
        </row>
        <row r="3814">
          <cell r="B3814" t="str">
            <v>C1907</v>
          </cell>
          <cell r="C3814" t="str">
            <v>PINTURA DE PISO INTERNO/EXTERNO. C/TINTA BASE RESINA ACRÍLICA-QUARTZO.2 DEMÃOS</v>
          </cell>
          <cell r="D3814" t="str">
            <v>M2</v>
          </cell>
          <cell r="E3814">
            <v>6.98</v>
          </cell>
          <cell r="F3814">
            <v>9.07</v>
          </cell>
        </row>
        <row r="3815">
          <cell r="B3815" t="str">
            <v>C1910</v>
          </cell>
          <cell r="C3815" t="str">
            <v>PINTURA P/PISO À BASE LATEX ACRÍLICO, TIPO "NOVACOR"</v>
          </cell>
          <cell r="D3815" t="str">
            <v>M2</v>
          </cell>
          <cell r="E3815">
            <v>8.9700000000000006</v>
          </cell>
          <cell r="F3815">
            <v>11.66</v>
          </cell>
        </row>
        <row r="3816">
          <cell r="B3816" t="str">
            <v>C2466</v>
          </cell>
          <cell r="C3816" t="str">
            <v>TINTA ACRÍLICA 2 DEMÃOS C/ ROLO DE LÃ</v>
          </cell>
          <cell r="D3816" t="str">
            <v>M2</v>
          </cell>
          <cell r="E3816">
            <v>14.3</v>
          </cell>
          <cell r="F3816">
            <v>18.59</v>
          </cell>
        </row>
        <row r="3817">
          <cell r="B3817" t="str">
            <v>C2470</v>
          </cell>
          <cell r="C3817" t="str">
            <v>TINTA CERÂMICA DE ACABAMENTO, DUAS DEMÃOS</v>
          </cell>
          <cell r="D3817" t="str">
            <v>M2</v>
          </cell>
          <cell r="E3817">
            <v>6.72</v>
          </cell>
          <cell r="F3817">
            <v>8.74</v>
          </cell>
        </row>
        <row r="3818">
          <cell r="B3818" t="str">
            <v>C2472</v>
          </cell>
          <cell r="C3818" t="str">
            <v>TINTA DE BASE ASFÁLTICA 2 DEMÃOS C/BROXA</v>
          </cell>
          <cell r="D3818" t="str">
            <v>M2</v>
          </cell>
          <cell r="E3818">
            <v>5.44</v>
          </cell>
          <cell r="F3818">
            <v>7.07</v>
          </cell>
        </row>
        <row r="3819">
          <cell r="B3819" t="str">
            <v>C2475</v>
          </cell>
          <cell r="C3819" t="str">
            <v>TINTA EPOXI EM PISOS, C/ SELADOR E EMASSAMENTO ACRÍLICO</v>
          </cell>
          <cell r="D3819" t="str">
            <v>M2</v>
          </cell>
          <cell r="E3819">
            <v>50.68</v>
          </cell>
          <cell r="F3819">
            <v>65.88</v>
          </cell>
        </row>
        <row r="3820">
          <cell r="C3820" t="str">
            <v>ESQUADRIAS DE MADEIRA</v>
          </cell>
          <cell r="F3820">
            <v>0</v>
          </cell>
        </row>
        <row r="3821">
          <cell r="B3821" t="str">
            <v>C1206</v>
          </cell>
          <cell r="C3821" t="str">
            <v>EMASSAMENTO DE ESQUADRIAS DE MADEIRA P/TINTA ÓLEO OU ESMALTE 2 DEMÃOS</v>
          </cell>
          <cell r="D3821" t="str">
            <v>M2</v>
          </cell>
          <cell r="E3821">
            <v>8.52</v>
          </cell>
          <cell r="F3821">
            <v>11.08</v>
          </cell>
        </row>
        <row r="3822">
          <cell r="B3822" t="str">
            <v>C1280</v>
          </cell>
          <cell r="C3822" t="str">
            <v>ESMALTE DUAS DEMÃOS EM ESQUADRIAS DE MADEIRA</v>
          </cell>
          <cell r="D3822" t="str">
            <v>M2</v>
          </cell>
          <cell r="E3822">
            <v>8.4600000000000009</v>
          </cell>
          <cell r="F3822">
            <v>11</v>
          </cell>
        </row>
        <row r="3823">
          <cell r="B3823" t="str">
            <v>C3551</v>
          </cell>
          <cell r="C3823" t="str">
            <v>MUTIRÃO MISTO - ESMALTE DUAS DEMÃOS EM ESQUADRIAS DE MADEIRA</v>
          </cell>
          <cell r="D3823" t="str">
            <v>M2</v>
          </cell>
          <cell r="E3823">
            <v>6.53</v>
          </cell>
          <cell r="F3823">
            <v>8.49</v>
          </cell>
        </row>
        <row r="3824">
          <cell r="B3824" t="str">
            <v>C1876</v>
          </cell>
          <cell r="C3824" t="str">
            <v>PENTOX 2 DEMÃOS APLICADO EM MADEIRAS</v>
          </cell>
          <cell r="D3824" t="str">
            <v>M2</v>
          </cell>
          <cell r="E3824">
            <v>7.64</v>
          </cell>
          <cell r="F3824">
            <v>9.93</v>
          </cell>
        </row>
        <row r="3825">
          <cell r="B3825" t="str">
            <v>C2897</v>
          </cell>
          <cell r="C3825" t="str">
            <v>PINTURA COM SELADOR EM MADEIRA</v>
          </cell>
          <cell r="D3825" t="str">
            <v>M2</v>
          </cell>
          <cell r="E3825">
            <v>3.44</v>
          </cell>
          <cell r="F3825">
            <v>4.47</v>
          </cell>
        </row>
        <row r="3826">
          <cell r="B3826" t="str">
            <v>C2468</v>
          </cell>
          <cell r="C3826" t="str">
            <v>TINTA ANTIFLAMA TRÊS DEMÃOS EM ESQUADRIAS DE MADEIRA</v>
          </cell>
          <cell r="D3826" t="str">
            <v>M2</v>
          </cell>
          <cell r="E3826">
            <v>22.63</v>
          </cell>
          <cell r="F3826">
            <v>29.42</v>
          </cell>
        </row>
        <row r="3827">
          <cell r="B3827" t="str">
            <v>C2667</v>
          </cell>
          <cell r="C3827" t="str">
            <v>VERNIZ 3 DEMÃOS EM ESQUADRIAS DE MADEIRA</v>
          </cell>
          <cell r="D3827" t="str">
            <v>M2</v>
          </cell>
          <cell r="E3827">
            <v>8.58</v>
          </cell>
          <cell r="F3827">
            <v>11.15</v>
          </cell>
        </row>
        <row r="3828">
          <cell r="C3828" t="str">
            <v>SUPERFÍCIES METÁLICAS</v>
          </cell>
          <cell r="F3828">
            <v>0</v>
          </cell>
        </row>
        <row r="3829">
          <cell r="B3829" t="str">
            <v>C0044</v>
          </cell>
          <cell r="C3829" t="str">
            <v>ALUMÍNIO SINTÉTICO EM ESTRUTURA DE AÇO CARBONO 50 MICRA C/REVÓLVER</v>
          </cell>
          <cell r="D3829" t="str">
            <v>M2</v>
          </cell>
          <cell r="E3829">
            <v>4.6100000000000003</v>
          </cell>
          <cell r="F3829">
            <v>5.99</v>
          </cell>
        </row>
        <row r="3830">
          <cell r="B3830" t="str">
            <v>C0045</v>
          </cell>
          <cell r="C3830" t="str">
            <v>ALUMÍNIO SINTÉTICO EM ESTRUTURA DE AÇO CARBONO 50 MICRA C/TRINCHA</v>
          </cell>
          <cell r="D3830" t="str">
            <v>M2</v>
          </cell>
          <cell r="E3830">
            <v>7.05</v>
          </cell>
          <cell r="F3830">
            <v>9.17</v>
          </cell>
        </row>
        <row r="3831">
          <cell r="B3831" t="str">
            <v>C0463</v>
          </cell>
          <cell r="C3831" t="str">
            <v>BORRACHA CLORADA EM ESTRUTURA DE AÇO CARBONO 50 MICRA C/REVÓLVER</v>
          </cell>
          <cell r="D3831" t="str">
            <v>M2</v>
          </cell>
          <cell r="E3831">
            <v>8.08</v>
          </cell>
          <cell r="F3831">
            <v>10.5</v>
          </cell>
        </row>
        <row r="3832">
          <cell r="B3832" t="str">
            <v>C0464</v>
          </cell>
          <cell r="C3832" t="str">
            <v>BORRACHA CLORADA EM ESTRUTURA DE AÇO CARBONO 50 MICRA C/TRINCHA</v>
          </cell>
          <cell r="D3832" t="str">
            <v>M2</v>
          </cell>
          <cell r="E3832">
            <v>9.48</v>
          </cell>
          <cell r="F3832">
            <v>12.32</v>
          </cell>
        </row>
        <row r="3833">
          <cell r="B3833" t="str">
            <v>C1279</v>
          </cell>
          <cell r="C3833" t="str">
            <v>ESMALTE DUAS DEMÃOS EM ESQUADRIAS DE FERRO</v>
          </cell>
          <cell r="D3833" t="str">
            <v>M2</v>
          </cell>
          <cell r="E3833">
            <v>13.94</v>
          </cell>
          <cell r="F3833">
            <v>18.12</v>
          </cell>
        </row>
        <row r="3834">
          <cell r="B3834" t="str">
            <v>C1281</v>
          </cell>
          <cell r="C3834" t="str">
            <v>ESMALTE SINTÉTICO EM ESTRUTURA DE AÇO CARBONO 50 MICRA C/REVÓLVER</v>
          </cell>
          <cell r="D3834" t="str">
            <v>M2</v>
          </cell>
          <cell r="E3834">
            <v>3.69</v>
          </cell>
          <cell r="F3834">
            <v>4.8</v>
          </cell>
        </row>
        <row r="3835">
          <cell r="B3835" t="str">
            <v>C1282</v>
          </cell>
          <cell r="C3835" t="str">
            <v>ESMALTE SINTÉTICO EM ESTRUTURA DE AÇO CARBONO 50 MICRA C/TRINCHA</v>
          </cell>
          <cell r="D3835" t="str">
            <v>M2</v>
          </cell>
          <cell r="E3835">
            <v>6.26</v>
          </cell>
          <cell r="F3835">
            <v>8.14</v>
          </cell>
        </row>
        <row r="3836">
          <cell r="B3836" t="str">
            <v>C1428</v>
          </cell>
          <cell r="C3836" t="str">
            <v>GRAFITE DUAS DEMÃOS EM ESQUADRIAS DE FERRO</v>
          </cell>
          <cell r="D3836" t="str">
            <v>M2</v>
          </cell>
          <cell r="E3836">
            <v>14.62</v>
          </cell>
          <cell r="F3836">
            <v>19.010000000000002</v>
          </cell>
        </row>
        <row r="3837">
          <cell r="B3837" t="str">
            <v>C1520</v>
          </cell>
          <cell r="C3837" t="str">
            <v>JATEAMENTO AO METAL BRANCO EM ESTRUTURAS DE AÇO CARBONO</v>
          </cell>
          <cell r="D3837" t="str">
            <v>M2</v>
          </cell>
          <cell r="E3837">
            <v>37.29</v>
          </cell>
          <cell r="F3837">
            <v>48.48</v>
          </cell>
        </row>
        <row r="3838">
          <cell r="B3838" t="str">
            <v>C1521</v>
          </cell>
          <cell r="C3838" t="str">
            <v>JATEAMENTO AO METAL QUASE BRANCO EM ESTRUTURA DE AÇO CARBONO</v>
          </cell>
          <cell r="D3838" t="str">
            <v>M2</v>
          </cell>
          <cell r="E3838">
            <v>12.3</v>
          </cell>
          <cell r="F3838">
            <v>15.99</v>
          </cell>
        </row>
        <row r="3839">
          <cell r="B3839" t="str">
            <v>C1522</v>
          </cell>
          <cell r="C3839" t="str">
            <v>JATEAMENTO COMERCIAL EM ESTRUTURA DE AÇO CARBONO</v>
          </cell>
          <cell r="D3839" t="str">
            <v>M2</v>
          </cell>
          <cell r="E3839">
            <v>15.97</v>
          </cell>
          <cell r="F3839">
            <v>20.76</v>
          </cell>
        </row>
        <row r="3840">
          <cell r="B3840" t="str">
            <v>C3425</v>
          </cell>
          <cell r="C3840" t="str">
            <v>PINTURA A ÓLEO PARA FERRO FUNDIDO</v>
          </cell>
          <cell r="D3840" t="str">
            <v>M2</v>
          </cell>
          <cell r="E3840">
            <v>6.81</v>
          </cell>
          <cell r="F3840">
            <v>8.85</v>
          </cell>
        </row>
        <row r="3841">
          <cell r="B3841" t="str">
            <v>C1911</v>
          </cell>
          <cell r="C3841" t="str">
            <v>PINTURA PARA ESTRUTURA DE ALUMÍNIO</v>
          </cell>
          <cell r="D3841" t="str">
            <v>M2</v>
          </cell>
          <cell r="E3841">
            <v>6.92</v>
          </cell>
          <cell r="F3841">
            <v>9</v>
          </cell>
        </row>
        <row r="3842">
          <cell r="B3842" t="str">
            <v>C2040</v>
          </cell>
          <cell r="C3842" t="str">
            <v>PINTURA C/ PRIMER EPOXI EM ESTRUTURA DE AÇO CARBONO 25 MICRA C/REVÓLVER</v>
          </cell>
          <cell r="D3842" t="str">
            <v>M2</v>
          </cell>
          <cell r="E3842">
            <v>4.09</v>
          </cell>
          <cell r="F3842">
            <v>5.32</v>
          </cell>
        </row>
        <row r="3843">
          <cell r="B3843" t="str">
            <v>C2473</v>
          </cell>
          <cell r="C3843" t="str">
            <v>PINTURA C/ TINTA EPOXI EM ESTRUTURA DE AÇO CARBONO 50 MICRA C/REVÓLVER</v>
          </cell>
          <cell r="D3843" t="str">
            <v>M2</v>
          </cell>
          <cell r="E3843">
            <v>8.5500000000000007</v>
          </cell>
          <cell r="F3843">
            <v>11.12</v>
          </cell>
        </row>
        <row r="3844">
          <cell r="B3844" t="str">
            <v>C4309</v>
          </cell>
          <cell r="C3844" t="str">
            <v>PINTURA POLIURETANO EM 02 (DUAS) DEMÃOS SOBRE TUBULAÇÃO</v>
          </cell>
          <cell r="D3844" t="str">
            <v>M2</v>
          </cell>
          <cell r="E3844">
            <v>8.02</v>
          </cell>
          <cell r="F3844">
            <v>10.43</v>
          </cell>
        </row>
        <row r="3845">
          <cell r="B3845" t="str">
            <v>C4409</v>
          </cell>
          <cell r="C3845" t="str">
            <v>PINTURA POLIURETANO EM ESTRUTURAS DE AÇO CARBONO, 65 MICRA C/ REVOLVER</v>
          </cell>
          <cell r="D3845" t="str">
            <v>M2</v>
          </cell>
          <cell r="E3845">
            <v>5.68</v>
          </cell>
          <cell r="F3845">
            <v>7.38</v>
          </cell>
        </row>
        <row r="3846">
          <cell r="B3846" t="str">
            <v>C2036</v>
          </cell>
          <cell r="C3846" t="str">
            <v>PRIMER À BASE DE BORRACHA CLORADA. EM ESTRUTURA DE AÇO 25 MICRA C/REVÓLVER</v>
          </cell>
          <cell r="D3846" t="str">
            <v>M2</v>
          </cell>
          <cell r="E3846">
            <v>3.82</v>
          </cell>
          <cell r="F3846">
            <v>4.97</v>
          </cell>
        </row>
        <row r="3847">
          <cell r="B3847" t="str">
            <v>C2037</v>
          </cell>
          <cell r="C3847" t="str">
            <v>PRIMER À BASE DE BORRACHA CLORADA. EM ESTRUTURA DE. AÇO 25 MICRA C/TRINCHA</v>
          </cell>
          <cell r="D3847" t="str">
            <v>M2</v>
          </cell>
          <cell r="E3847">
            <v>4.4000000000000004</v>
          </cell>
          <cell r="F3847">
            <v>5.72</v>
          </cell>
        </row>
        <row r="3848">
          <cell r="B3848" t="str">
            <v>C2038</v>
          </cell>
          <cell r="C3848" t="str">
            <v>PRIMER EM ESTRUTURA DE AÇO CARBONO 25 MICRA C/REVÓLVER</v>
          </cell>
          <cell r="D3848" t="str">
            <v>M2</v>
          </cell>
          <cell r="E3848">
            <v>2.73</v>
          </cell>
          <cell r="F3848">
            <v>3.55</v>
          </cell>
        </row>
        <row r="3849">
          <cell r="B3849" t="str">
            <v>C2039</v>
          </cell>
          <cell r="C3849" t="str">
            <v>PRIMER EM ESTRUTURA DE AÇO CARBONO 25 MICRA C/TRINCHA</v>
          </cell>
          <cell r="D3849" t="str">
            <v>M2</v>
          </cell>
          <cell r="E3849">
            <v>3.8</v>
          </cell>
          <cell r="F3849">
            <v>4.9400000000000004</v>
          </cell>
        </row>
        <row r="3850">
          <cell r="B3850" t="str">
            <v>C2041</v>
          </cell>
          <cell r="C3850" t="str">
            <v>PRIMER EPOXI EM ESTRUTURA DE AÇO CARBONO 25 MICRA C/TRINCHA</v>
          </cell>
          <cell r="D3850" t="str">
            <v>M2</v>
          </cell>
          <cell r="E3850">
            <v>4.6500000000000004</v>
          </cell>
          <cell r="F3850">
            <v>6.05</v>
          </cell>
        </row>
        <row r="3851">
          <cell r="B3851" t="str">
            <v>C2042</v>
          </cell>
          <cell r="C3851" t="str">
            <v>PRIMER SINTÉTICO EM ESTRUTURA DE AÇO CARBONO 25 MICRA C/REVÓLVER</v>
          </cell>
          <cell r="D3851" t="str">
            <v>M2</v>
          </cell>
          <cell r="E3851">
            <v>3.49</v>
          </cell>
          <cell r="F3851">
            <v>4.54</v>
          </cell>
        </row>
        <row r="3852">
          <cell r="B3852" t="str">
            <v>C2043</v>
          </cell>
          <cell r="C3852" t="str">
            <v>PRIMER SINTÉTICO EM ESTRUTURA DE AÇO CARBONO 25 MICRA C/TRINCHA</v>
          </cell>
          <cell r="D3852" t="str">
            <v>M2</v>
          </cell>
          <cell r="E3852">
            <v>5.28</v>
          </cell>
          <cell r="F3852">
            <v>6.86</v>
          </cell>
        </row>
        <row r="3853">
          <cell r="B3853" t="str">
            <v>C2467</v>
          </cell>
          <cell r="C3853" t="str">
            <v>TINTA ANTIFLAMA 2 DEMÃOS E PRIMER EM ESQUADRIAS DE FERRO</v>
          </cell>
          <cell r="D3853" t="str">
            <v>M2</v>
          </cell>
          <cell r="E3853">
            <v>33.590000000000003</v>
          </cell>
          <cell r="F3853">
            <v>43.67</v>
          </cell>
        </row>
        <row r="3854">
          <cell r="B3854" t="str">
            <v>C2469</v>
          </cell>
          <cell r="C3854" t="str">
            <v>TINTA AUTOMOTIVA 2 DEMÃOS EM METÁLICOS</v>
          </cell>
          <cell r="D3854" t="str">
            <v>M2</v>
          </cell>
          <cell r="E3854">
            <v>19.600000000000001</v>
          </cell>
          <cell r="F3854">
            <v>25.48</v>
          </cell>
        </row>
        <row r="3855">
          <cell r="B3855" t="str">
            <v>C2474</v>
          </cell>
          <cell r="C3855" t="str">
            <v>TINTA EPOXI EM ESTRUTURA DE AÇO CARBONO 50 MICRA C/TRINCHA</v>
          </cell>
          <cell r="D3855" t="str">
            <v>M2</v>
          </cell>
          <cell r="E3855">
            <v>9.84</v>
          </cell>
          <cell r="F3855">
            <v>12.79</v>
          </cell>
        </row>
        <row r="3856">
          <cell r="C3856" t="str">
            <v>SUPERFÍCIES DE CONCRETO</v>
          </cell>
          <cell r="F3856">
            <v>0</v>
          </cell>
        </row>
        <row r="3857">
          <cell r="B3857" t="str">
            <v>C1235</v>
          </cell>
          <cell r="C3857" t="str">
            <v>EMULSÃO DE RESINAS ACRÍLICAS EM CONCRETO - 2 DEMÃOS</v>
          </cell>
          <cell r="D3857" t="str">
            <v>M2</v>
          </cell>
          <cell r="E3857">
            <v>12.59</v>
          </cell>
          <cell r="F3857">
            <v>16.37</v>
          </cell>
        </row>
        <row r="3858">
          <cell r="B3858" t="str">
            <v>C2187</v>
          </cell>
          <cell r="C3858" t="str">
            <v>REGULARIZAÇÃO DE SUPERFÍCIE DE CONCRETO APARENTE - 2 DEMÃOS</v>
          </cell>
          <cell r="D3858" t="str">
            <v>M2</v>
          </cell>
          <cell r="E3858">
            <v>3.65</v>
          </cell>
          <cell r="F3858">
            <v>4.75</v>
          </cell>
        </row>
        <row r="3859">
          <cell r="B3859" t="str">
            <v>C2273</v>
          </cell>
          <cell r="C3859" t="str">
            <v>SILICONE EM PAREDES DE CONCRETO OU TIJOLO CERÂMICO - 1 DEMÃO</v>
          </cell>
          <cell r="D3859" t="str">
            <v>M2</v>
          </cell>
          <cell r="E3859">
            <v>5.77</v>
          </cell>
          <cell r="F3859">
            <v>7.5</v>
          </cell>
        </row>
        <row r="3860">
          <cell r="B3860" t="str">
            <v>C2542</v>
          </cell>
          <cell r="C3860" t="str">
            <v>TRATAMENTO DE SUPERFÍCIE DE CONCRETO APARENTE</v>
          </cell>
          <cell r="D3860" t="str">
            <v>M2</v>
          </cell>
          <cell r="E3860">
            <v>6.04</v>
          </cell>
          <cell r="F3860">
            <v>7.85</v>
          </cell>
        </row>
        <row r="3861">
          <cell r="B3861" t="str">
            <v>C2668</v>
          </cell>
          <cell r="C3861" t="str">
            <v>VERNIZ ACRÍLICO EM PAREDES DE CONCRETO - 2 DEMÃOS</v>
          </cell>
          <cell r="D3861" t="str">
            <v>M2</v>
          </cell>
          <cell r="E3861">
            <v>4.59</v>
          </cell>
          <cell r="F3861">
            <v>5.97</v>
          </cell>
        </row>
        <row r="3862">
          <cell r="B3862" t="str">
            <v>C2669</v>
          </cell>
          <cell r="C3862" t="str">
            <v>VERNIZ POLIURETANO SOBRE PRIMER EM PAREDE CONCRETO - 3 DEMÃOS</v>
          </cell>
          <cell r="D3862" t="str">
            <v>M2</v>
          </cell>
          <cell r="E3862">
            <v>11.28</v>
          </cell>
          <cell r="F3862">
            <v>14.66</v>
          </cell>
        </row>
        <row r="3863">
          <cell r="C3863" t="str">
            <v>OUTROS ELEMENTOS</v>
          </cell>
          <cell r="F3863">
            <v>0</v>
          </cell>
        </row>
        <row r="3864">
          <cell r="B3864" t="str">
            <v>C4025</v>
          </cell>
          <cell r="C3864" t="str">
            <v>DESENHOS INSERIDOS NO PASSEIO DE CONCRETO</v>
          </cell>
          <cell r="D3864" t="str">
            <v>M2</v>
          </cell>
          <cell r="E3864">
            <v>27.14</v>
          </cell>
          <cell r="F3864">
            <v>35.28</v>
          </cell>
        </row>
        <row r="3865">
          <cell r="B3865" t="str">
            <v>C1613</v>
          </cell>
          <cell r="C3865" t="str">
            <v>LATEX ACRÍLICO 2 DEMÃOS EM TELHAS DE FIBROCIMENTO</v>
          </cell>
          <cell r="D3865" t="str">
            <v>M2</v>
          </cell>
          <cell r="E3865">
            <v>8.58</v>
          </cell>
          <cell r="F3865">
            <v>11.15</v>
          </cell>
        </row>
        <row r="3866">
          <cell r="B3866" t="str">
            <v>C1620</v>
          </cell>
          <cell r="C3866" t="str">
            <v>LETREIRO - LETRA EM CAIXA DE ZINCO, H= 20CM</v>
          </cell>
          <cell r="D3866" t="str">
            <v>UN</v>
          </cell>
          <cell r="E3866">
            <v>40.36</v>
          </cell>
          <cell r="F3866">
            <v>52.47</v>
          </cell>
        </row>
        <row r="3867">
          <cell r="B3867" t="str">
            <v>C1621</v>
          </cell>
          <cell r="C3867" t="str">
            <v>LETREIRO - LETRA EM PAREDES</v>
          </cell>
          <cell r="D3867" t="str">
            <v>UN</v>
          </cell>
          <cell r="E3867">
            <v>7.1</v>
          </cell>
          <cell r="F3867">
            <v>9.23</v>
          </cell>
        </row>
        <row r="3868">
          <cell r="B3868" t="str">
            <v>C1906</v>
          </cell>
          <cell r="C3868" t="str">
            <v>PINTURA C/ EMASSAMENTO P/ QUADRO-VERDE</v>
          </cell>
          <cell r="D3868" t="str">
            <v>M2</v>
          </cell>
          <cell r="E3868">
            <v>18.75</v>
          </cell>
          <cell r="F3868">
            <v>24.38</v>
          </cell>
        </row>
        <row r="3869">
          <cell r="B3869" t="str">
            <v>C1908</v>
          </cell>
          <cell r="C3869" t="str">
            <v>PINTURA EXTERNA DE RUFOS, CALHAS E CONDUTORES C/ESMALTE SINTÉTICO</v>
          </cell>
          <cell r="D3869" t="str">
            <v>M</v>
          </cell>
          <cell r="E3869">
            <v>6.14</v>
          </cell>
          <cell r="F3869">
            <v>7.98</v>
          </cell>
        </row>
        <row r="3870">
          <cell r="B3870" t="str">
            <v>C1909</v>
          </cell>
          <cell r="C3870" t="str">
            <v>PINTURA EXTERNA DE RUFOS E INTERNA DE CALHAS C/TINTA BETUMINOSA 1 DEMÃO</v>
          </cell>
          <cell r="D3870" t="str">
            <v>M2</v>
          </cell>
          <cell r="E3870">
            <v>5.05</v>
          </cell>
          <cell r="F3870">
            <v>6.57</v>
          </cell>
        </row>
        <row r="3871">
          <cell r="B3871" t="str">
            <v>C2899</v>
          </cell>
          <cell r="C3871" t="str">
            <v>PINTURA LOGOTIPO CAGECE - PROJETO PADRÃO</v>
          </cell>
          <cell r="D3871" t="str">
            <v>UN</v>
          </cell>
          <cell r="E3871">
            <v>99.49</v>
          </cell>
          <cell r="F3871">
            <v>129.34</v>
          </cell>
        </row>
        <row r="3872">
          <cell r="B3872" t="str">
            <v>C4164</v>
          </cell>
          <cell r="C3872" t="str">
            <v>TRATAMENTO EM VIDROS, ANTI-ADERÊNCIA DE PÓ, MARESIA, ETC.</v>
          </cell>
          <cell r="D3872" t="str">
            <v>M2</v>
          </cell>
          <cell r="E3872">
            <v>37.82</v>
          </cell>
          <cell r="F3872">
            <v>49.17</v>
          </cell>
        </row>
        <row r="3873">
          <cell r="C3873" t="str">
            <v>PAVIMENTAÇÃO DO SISTEMA VIÁRIO</v>
          </cell>
          <cell r="F3873">
            <v>0</v>
          </cell>
        </row>
        <row r="3874">
          <cell r="C3874" t="str">
            <v>REGULARIZAÇÃO DO SUB-LEITO</v>
          </cell>
          <cell r="F3874">
            <v>0</v>
          </cell>
        </row>
        <row r="3875">
          <cell r="B3875" t="str">
            <v>C3233</v>
          </cell>
          <cell r="C3875" t="str">
            <v>REGULARIZAÇÃO DO SUB-LEITO</v>
          </cell>
          <cell r="D3875" t="str">
            <v>M2</v>
          </cell>
          <cell r="E3875">
            <v>1.1399999999999999</v>
          </cell>
          <cell r="F3875">
            <v>1.48</v>
          </cell>
        </row>
        <row r="3876">
          <cell r="C3876" t="str">
            <v>REFORÇO, SUB-BASE E BASE</v>
          </cell>
          <cell r="F3876">
            <v>0</v>
          </cell>
        </row>
        <row r="3877">
          <cell r="B3877" t="str">
            <v>C3132</v>
          </cell>
          <cell r="C3877" t="str">
            <v>BASE DE BRITA GRADUADA (S/TRANSP)</v>
          </cell>
          <cell r="D3877" t="str">
            <v>M3</v>
          </cell>
          <cell r="E3877">
            <v>59.51</v>
          </cell>
          <cell r="F3877">
            <v>77.36</v>
          </cell>
        </row>
        <row r="3878">
          <cell r="B3878" t="str">
            <v>C3133</v>
          </cell>
          <cell r="C3878" t="str">
            <v>BASE MACADAME HIDRÁULICO C/ENCHIMENTO DE AREIA (S/TRANSP)</v>
          </cell>
          <cell r="D3878" t="str">
            <v>M3</v>
          </cell>
          <cell r="E3878">
            <v>49.99</v>
          </cell>
          <cell r="F3878">
            <v>64.989999999999995</v>
          </cell>
        </row>
        <row r="3879">
          <cell r="B3879" t="str">
            <v>C3134</v>
          </cell>
          <cell r="C3879" t="str">
            <v>BASE SOLO BRITA COM 20% DE BRITA (S/TRANSP)</v>
          </cell>
          <cell r="D3879" t="str">
            <v>M3</v>
          </cell>
          <cell r="E3879">
            <v>26.73</v>
          </cell>
          <cell r="F3879">
            <v>34.75</v>
          </cell>
        </row>
        <row r="3880">
          <cell r="B3880" t="str">
            <v>C3135</v>
          </cell>
          <cell r="C3880" t="str">
            <v>BASE SOLO BRITA COM 30% DE BRITA (S/TRANSP)</v>
          </cell>
          <cell r="D3880" t="str">
            <v>M3</v>
          </cell>
          <cell r="E3880">
            <v>31.89</v>
          </cell>
          <cell r="F3880">
            <v>41.46</v>
          </cell>
        </row>
        <row r="3881">
          <cell r="B3881" t="str">
            <v>C3136</v>
          </cell>
          <cell r="C3881" t="str">
            <v>BASE SOLO BRITA COM 40% DE BRITA (S/TRANSP)</v>
          </cell>
          <cell r="D3881" t="str">
            <v>M3</v>
          </cell>
          <cell r="E3881">
            <v>37.01</v>
          </cell>
          <cell r="F3881">
            <v>48.11</v>
          </cell>
        </row>
        <row r="3882">
          <cell r="B3882" t="str">
            <v>C3137</v>
          </cell>
          <cell r="C3882" t="str">
            <v>BASE SOLO BRITA COM 50% DE BRITA (S/TRANSP)</v>
          </cell>
          <cell r="D3882" t="str">
            <v>M3</v>
          </cell>
          <cell r="E3882">
            <v>42.16</v>
          </cell>
          <cell r="F3882">
            <v>54.81</v>
          </cell>
        </row>
        <row r="3883">
          <cell r="B3883" t="str">
            <v>C3138</v>
          </cell>
          <cell r="C3883" t="str">
            <v>BASE SOLO BRITA COM 60% DE BRITA (S/TRANSP)</v>
          </cell>
          <cell r="D3883" t="str">
            <v>M3</v>
          </cell>
          <cell r="E3883">
            <v>47.29</v>
          </cell>
          <cell r="F3883">
            <v>61.48</v>
          </cell>
        </row>
        <row r="3884">
          <cell r="B3884" t="str">
            <v>C3217</v>
          </cell>
          <cell r="C3884" t="str">
            <v>ESTABILIZAÇÃO GRANULOMÉTRICA DE SOLOS S/ MISTURA DE MATERIAIS (S/TRANSP)</v>
          </cell>
          <cell r="D3884" t="str">
            <v>M3</v>
          </cell>
          <cell r="E3884">
            <v>12.16</v>
          </cell>
          <cell r="F3884">
            <v>15.81</v>
          </cell>
        </row>
        <row r="3885">
          <cell r="B3885" t="str">
            <v>C3216</v>
          </cell>
          <cell r="C3885" t="str">
            <v>ESTABILIZAÇÃO GRANULOMÉTRICA DE SOLOS C/ MISTURA DE MATERIAIS (S/TRANSP)</v>
          </cell>
          <cell r="D3885" t="str">
            <v>M3</v>
          </cell>
          <cell r="E3885">
            <v>14.3</v>
          </cell>
          <cell r="F3885">
            <v>18.59</v>
          </cell>
        </row>
        <row r="3886">
          <cell r="B3886" t="str">
            <v>C3215</v>
          </cell>
          <cell r="C3886" t="str">
            <v>ESTABILIZACÂO SOLO BETUME MISTURADO NA PISTA (S/TRANSP)</v>
          </cell>
          <cell r="D3886" t="str">
            <v>M3</v>
          </cell>
          <cell r="E3886">
            <v>18.11</v>
          </cell>
          <cell r="F3886">
            <v>23.54</v>
          </cell>
        </row>
        <row r="3887">
          <cell r="B3887" t="str">
            <v>C3930</v>
          </cell>
          <cell r="C3887" t="str">
            <v>SUB BASE/BASE DE SOLO CAL (3%) (S/TRANSP)</v>
          </cell>
          <cell r="D3887" t="str">
            <v>M3</v>
          </cell>
          <cell r="E3887">
            <v>24.3</v>
          </cell>
          <cell r="F3887">
            <v>31.59</v>
          </cell>
        </row>
        <row r="3888">
          <cell r="B3888" t="str">
            <v>C3931</v>
          </cell>
          <cell r="C3888" t="str">
            <v>SUB BASE/BASE DE SOLO CAL (4%) (S/TRANSP)</v>
          </cell>
          <cell r="D3888" t="str">
            <v>M3</v>
          </cell>
          <cell r="E3888">
            <v>28.04</v>
          </cell>
          <cell r="F3888">
            <v>36.450000000000003</v>
          </cell>
        </row>
        <row r="3889">
          <cell r="B3889" t="str">
            <v>C3968</v>
          </cell>
          <cell r="C3889" t="str">
            <v>SUB BASE/BASE DE SOLO CAL (5%) (S/TRANSP)</v>
          </cell>
          <cell r="D3889" t="str">
            <v>M3</v>
          </cell>
          <cell r="E3889">
            <v>31.79</v>
          </cell>
          <cell r="F3889">
            <v>41.33</v>
          </cell>
        </row>
        <row r="3890">
          <cell r="C3890" t="str">
            <v>RECOMPOSIÇÃO DE SUB BASE E BASE</v>
          </cell>
          <cell r="F3890">
            <v>0</v>
          </cell>
        </row>
        <row r="3891">
          <cell r="B3891" t="str">
            <v>C3163</v>
          </cell>
          <cell r="C3891" t="str">
            <v>ESCAVAÇÃO E CARGA DE MATERIAL ADICIONAL DE JAZIDA P/ RECOMPOSIÇÃO DE SUB-BASE/BASE/REVESTIMENTO PRIMÁRIO</v>
          </cell>
          <cell r="D3891" t="str">
            <v>M3</v>
          </cell>
          <cell r="E3891">
            <v>2.64</v>
          </cell>
          <cell r="F3891">
            <v>3.43</v>
          </cell>
        </row>
        <row r="3892">
          <cell r="B3892" t="str">
            <v>C3164</v>
          </cell>
          <cell r="C3892" t="str">
            <v>ESCARIFICAÇÃO P/APROVEITAMENTO DE SUB-BASE/BASE/REVESTIMENTO PRIMÁRIO</v>
          </cell>
          <cell r="D3892" t="str">
            <v>M3</v>
          </cell>
          <cell r="E3892">
            <v>3.37</v>
          </cell>
          <cell r="F3892">
            <v>4.38</v>
          </cell>
        </row>
        <row r="3893">
          <cell r="B3893" t="str">
            <v>C4549</v>
          </cell>
          <cell r="C3893" t="str">
            <v>RECICLAGEM DE BASE E REVESTIMENTO SEM ADIÇÃO DE MATERIAL</v>
          </cell>
          <cell r="D3893" t="str">
            <v>M3</v>
          </cell>
          <cell r="E3893">
            <v>34.200000000000003</v>
          </cell>
          <cell r="F3893">
            <v>44.46</v>
          </cell>
        </row>
        <row r="3894">
          <cell r="B3894" t="str">
            <v>C4235</v>
          </cell>
          <cell r="C3894" t="str">
            <v>RECICLAGEM DE BASE E REVESTIMENTO COM ADIÇÃO DE BRITA NA TAXA DE 86 Kg/m² (S/ TRANSP.)</v>
          </cell>
          <cell r="D3894" t="str">
            <v>M3</v>
          </cell>
          <cell r="E3894">
            <v>43.16</v>
          </cell>
          <cell r="F3894">
            <v>56.11</v>
          </cell>
        </row>
        <row r="3895">
          <cell r="B3895" t="str">
            <v>C4236</v>
          </cell>
          <cell r="C3895" t="str">
            <v>RECICLAGEM DE BASE E REVESTIMENTO COM ADIÇÃO DE BRITA NA TAXA DE 129 Kg/m² (S/ TRANSP.)</v>
          </cell>
          <cell r="D3895" t="str">
            <v>M3</v>
          </cell>
          <cell r="E3895">
            <v>48.76</v>
          </cell>
          <cell r="F3895">
            <v>63.39</v>
          </cell>
        </row>
        <row r="3896">
          <cell r="B3896" t="str">
            <v>C4237</v>
          </cell>
          <cell r="C3896" t="str">
            <v>RECICLAGEM DE BASE E REVESTIMENTO COM ADIÇÃO DE BRITA NA TAXA DE 172 Kg/m² (S/ TRANSP.)</v>
          </cell>
          <cell r="D3896" t="str">
            <v>M3</v>
          </cell>
          <cell r="E3896">
            <v>54.32</v>
          </cell>
          <cell r="F3896">
            <v>70.62</v>
          </cell>
        </row>
        <row r="3897">
          <cell r="B3897" t="str">
            <v>C4238</v>
          </cell>
          <cell r="C3897" t="str">
            <v>RECICLAGEM DE BASE E REVESTIMENTO COM ADIÇÃO DE BRITA NA TAXA DE 215 Kg/m² (S/ TRANSP.)</v>
          </cell>
          <cell r="D3897" t="str">
            <v>M3</v>
          </cell>
          <cell r="E3897">
            <v>59.93</v>
          </cell>
          <cell r="F3897">
            <v>77.91</v>
          </cell>
        </row>
        <row r="3898">
          <cell r="B3898" t="str">
            <v>C4239</v>
          </cell>
          <cell r="C3898" t="str">
            <v>RECICLAGEM DE BASE E REVESTIMENTO COM ADIÇÃO DE BRITA NA TAXA DE 258 Kg/m² (S/ TRANSP.)</v>
          </cell>
          <cell r="D3898" t="str">
            <v>M3</v>
          </cell>
          <cell r="E3898">
            <v>65.489999999999995</v>
          </cell>
          <cell r="F3898">
            <v>85.14</v>
          </cell>
        </row>
        <row r="3899">
          <cell r="B3899" t="str">
            <v>C3231</v>
          </cell>
          <cell r="C3899" t="str">
            <v>RECOMPOSIÇÃO DE SUB-BASE/BASE SOLO ESTABILIZADO GRANULOMETRICAMENTE (S/TRANSP)</v>
          </cell>
          <cell r="D3899" t="str">
            <v>M3</v>
          </cell>
          <cell r="E3899">
            <v>9.8699999999999992</v>
          </cell>
          <cell r="F3899">
            <v>12.83</v>
          </cell>
        </row>
        <row r="3900">
          <cell r="C3900" t="str">
            <v>IMPRIMAÇÃO</v>
          </cell>
          <cell r="F3900">
            <v>0</v>
          </cell>
        </row>
        <row r="3901">
          <cell r="B3901" t="str">
            <v>C3221</v>
          </cell>
          <cell r="C3901" t="str">
            <v>IMPRIMAÇÃO - EXECUÇÃO (S/TRANSP)</v>
          </cell>
          <cell r="D3901" t="str">
            <v>M2</v>
          </cell>
          <cell r="E3901">
            <v>0.17</v>
          </cell>
          <cell r="F3901">
            <v>0.22</v>
          </cell>
        </row>
        <row r="3902">
          <cell r="C3902" t="str">
            <v>PINTURA DE LIGAÇÃO</v>
          </cell>
          <cell r="F3902">
            <v>0</v>
          </cell>
        </row>
        <row r="3903">
          <cell r="B3903" t="str">
            <v>C3228</v>
          </cell>
          <cell r="C3903" t="str">
            <v>PINTURA DE LIGAÇÃO - EXECUÇÃO (S/TRANSP)</v>
          </cell>
          <cell r="D3903" t="str">
            <v>M2</v>
          </cell>
          <cell r="E3903">
            <v>0.11</v>
          </cell>
          <cell r="F3903">
            <v>0.14000000000000001</v>
          </cell>
        </row>
        <row r="3904">
          <cell r="C3904" t="str">
            <v>MISTURAS BETUMINOSAS À QUENTE</v>
          </cell>
          <cell r="F3904">
            <v>0</v>
          </cell>
        </row>
        <row r="3905">
          <cell r="B3905" t="str">
            <v>C3126</v>
          </cell>
          <cell r="C3905" t="str">
            <v>AREIA ASFALTO USINADA À QUENTE C/ESPALHAMENTO DE MOTONIVELADORA (S/TRANSP)</v>
          </cell>
          <cell r="D3905" t="str">
            <v>M3</v>
          </cell>
          <cell r="E3905">
            <v>63.71</v>
          </cell>
          <cell r="F3905">
            <v>82.82</v>
          </cell>
        </row>
        <row r="3906">
          <cell r="B3906" t="str">
            <v>C3128</v>
          </cell>
          <cell r="C3906" t="str">
            <v>AREIA ASFALTO USINADA À QUENTE - AAUQ (S/TRANSP)</v>
          </cell>
          <cell r="D3906" t="str">
            <v>M3</v>
          </cell>
          <cell r="E3906">
            <v>64.09</v>
          </cell>
          <cell r="F3906">
            <v>83.32</v>
          </cell>
        </row>
        <row r="3907">
          <cell r="B3907" t="str">
            <v>C3155</v>
          </cell>
          <cell r="C3907" t="str">
            <v>CONCRETO BETUMINOSO USINADO À QUENTE - CBUQ (S/TRANSP)</v>
          </cell>
          <cell r="D3907" t="str">
            <v>M3</v>
          </cell>
          <cell r="E3907">
            <v>93.76</v>
          </cell>
          <cell r="F3907">
            <v>121.89</v>
          </cell>
        </row>
        <row r="3908">
          <cell r="B3908" t="str">
            <v>C3230</v>
          </cell>
          <cell r="C3908" t="str">
            <v>PRÉ MISTURADO À QUENTE - PMQ (S/TRANSP)</v>
          </cell>
          <cell r="D3908" t="str">
            <v>M3</v>
          </cell>
          <cell r="E3908">
            <v>105.56</v>
          </cell>
          <cell r="F3908">
            <v>137.22999999999999</v>
          </cell>
        </row>
        <row r="3909">
          <cell r="C3909" t="str">
            <v>MISTURAS BETUMINOSAS À FRIO</v>
          </cell>
          <cell r="F3909">
            <v>0</v>
          </cell>
        </row>
        <row r="3910">
          <cell r="B3910" t="str">
            <v>C3127</v>
          </cell>
          <cell r="C3910" t="str">
            <v>AREIA ASFALTO USINADA À FRIO - AAUF (S/TRANSP)</v>
          </cell>
          <cell r="D3910" t="str">
            <v>M3</v>
          </cell>
          <cell r="E3910">
            <v>39.36</v>
          </cell>
          <cell r="F3910">
            <v>51.17</v>
          </cell>
        </row>
        <row r="3911">
          <cell r="B3911" t="str">
            <v>C3229</v>
          </cell>
          <cell r="C3911" t="str">
            <v>PRÉ MISTURADO À FRIO - PMF (S/TRANSP)</v>
          </cell>
          <cell r="D3911" t="str">
            <v>M3</v>
          </cell>
          <cell r="E3911">
            <v>75.66</v>
          </cell>
          <cell r="F3911">
            <v>98.36</v>
          </cell>
        </row>
        <row r="3912">
          <cell r="C3912" t="str">
            <v>REVESTIMENTO EM PEDRA</v>
          </cell>
          <cell r="F3912">
            <v>0</v>
          </cell>
        </row>
        <row r="3913">
          <cell r="B3913" t="str">
            <v>C3010</v>
          </cell>
          <cell r="C3913" t="str">
            <v>PAVIMENTAÇÃO BRIPAR INCLUSIVE COMPACTAÇÃO (S/TRANSP)</v>
          </cell>
          <cell r="D3913" t="str">
            <v>M2</v>
          </cell>
          <cell r="E3913">
            <v>35.270000000000003</v>
          </cell>
          <cell r="F3913">
            <v>45.85</v>
          </cell>
        </row>
        <row r="3914">
          <cell r="B3914" t="str">
            <v>C2893</v>
          </cell>
          <cell r="C3914" t="str">
            <v>PAVIMENTAÇÃO EM PARALELEPÍPEDO C/ REJUNTAMENTO (AGREGADO ADQUIRIDO)</v>
          </cell>
          <cell r="D3914" t="str">
            <v>M2</v>
          </cell>
          <cell r="E3914">
            <v>31.94</v>
          </cell>
          <cell r="F3914">
            <v>41.52</v>
          </cell>
        </row>
        <row r="3915">
          <cell r="B3915" t="str">
            <v>C3107</v>
          </cell>
          <cell r="C3915" t="str">
            <v>PAVIMENTAÇÃO EM PARALELEPÍPEDO C/ REJUNTAMENTO (AGREGADO PRODUZIDO) (S/TRANSP)</v>
          </cell>
          <cell r="D3915" t="str">
            <v>M2</v>
          </cell>
          <cell r="E3915">
            <v>29.04</v>
          </cell>
          <cell r="F3915">
            <v>37.75</v>
          </cell>
        </row>
        <row r="3916">
          <cell r="B3916" t="str">
            <v>C2894</v>
          </cell>
          <cell r="C3916" t="str">
            <v>PAVIMENTAÇÃO EM PARALELEPÍPEDO S/ REJUNTAMENTO (AGREGADO ADQUIRIDO)</v>
          </cell>
          <cell r="D3916" t="str">
            <v>M2</v>
          </cell>
          <cell r="E3916">
            <v>28.85</v>
          </cell>
          <cell r="F3916">
            <v>37.51</v>
          </cell>
        </row>
        <row r="3917">
          <cell r="B3917" t="str">
            <v>C2895</v>
          </cell>
          <cell r="C3917" t="str">
            <v>PAVIMENTAÇÃO EM PEDRA TOSCA C/ REJUNTAMENTO (AGREGADO ADQUIRIDO)</v>
          </cell>
          <cell r="D3917" t="str">
            <v>M2</v>
          </cell>
          <cell r="E3917">
            <v>23.01</v>
          </cell>
          <cell r="F3917">
            <v>29.91</v>
          </cell>
        </row>
        <row r="3918">
          <cell r="B3918" t="str">
            <v>C3348</v>
          </cell>
          <cell r="C3918" t="str">
            <v>PAVIMENTAÇÃO EM PEDRA TOSCA S/ REJUNTAMENTO (AGREGADO PRODUZIDO)</v>
          </cell>
          <cell r="D3918" t="str">
            <v>M2</v>
          </cell>
          <cell r="E3918">
            <v>9.58</v>
          </cell>
          <cell r="F3918">
            <v>12.45</v>
          </cell>
        </row>
        <row r="3919">
          <cell r="B3919" t="str">
            <v>C2896</v>
          </cell>
          <cell r="C3919" t="str">
            <v>PAVIMENTAÇÃO EM PEDRA TOSCA S/ REJUNTAMENTO (AGREGADO ADQUIRIDO)</v>
          </cell>
          <cell r="D3919" t="str">
            <v>M2</v>
          </cell>
          <cell r="E3919">
            <v>13.17</v>
          </cell>
          <cell r="F3919">
            <v>17.12</v>
          </cell>
        </row>
        <row r="3920">
          <cell r="C3920" t="str">
            <v>REVESTIMENTO PRIMÁRIO</v>
          </cell>
          <cell r="F3920">
            <v>0</v>
          </cell>
        </row>
        <row r="3921">
          <cell r="B3921" t="str">
            <v>C2944</v>
          </cell>
          <cell r="C3921" t="str">
            <v>REVESTIMENTO DE BRITA COM AGREGADO ADQUIRIDO</v>
          </cell>
          <cell r="D3921" t="str">
            <v>M3</v>
          </cell>
          <cell r="E3921">
            <v>53.02</v>
          </cell>
          <cell r="F3921">
            <v>68.930000000000007</v>
          </cell>
        </row>
        <row r="3922">
          <cell r="B3922" t="str">
            <v>C2945</v>
          </cell>
          <cell r="C3922" t="str">
            <v>REVESTIMENTO DE PEDRISCO COM AGREGADO ADQUIRIDO</v>
          </cell>
          <cell r="D3922" t="str">
            <v>M3</v>
          </cell>
          <cell r="E3922">
            <v>48.82</v>
          </cell>
          <cell r="F3922">
            <v>63.47</v>
          </cell>
        </row>
        <row r="3923">
          <cell r="B3923" t="str">
            <v>C3234</v>
          </cell>
          <cell r="C3923" t="str">
            <v>REVESTIMENTO COM SOLO (PIÇARRA) (S/TRANSP)</v>
          </cell>
          <cell r="D3923" t="str">
            <v>M3</v>
          </cell>
          <cell r="E3923">
            <v>6.02</v>
          </cell>
          <cell r="F3923">
            <v>7.83</v>
          </cell>
        </row>
        <row r="3924">
          <cell r="C3924" t="str">
            <v>TRATAMENTOS SUPERFICIAIS</v>
          </cell>
          <cell r="F3924">
            <v>0</v>
          </cell>
        </row>
        <row r="3925">
          <cell r="B3925" t="str">
            <v>C3125</v>
          </cell>
          <cell r="C3925" t="str">
            <v>APLICAÇÃO DE EMULSÃO ASFÁLTICA C/ÁGUA EM TRATAMENTO SUPERFICIAL (S/TRANSP)</v>
          </cell>
          <cell r="D3925" t="str">
            <v>M2</v>
          </cell>
          <cell r="E3925">
            <v>0.12</v>
          </cell>
          <cell r="F3925">
            <v>0.16</v>
          </cell>
        </row>
        <row r="3926">
          <cell r="B3926" t="str">
            <v>C3242</v>
          </cell>
          <cell r="C3926" t="str">
            <v>TRATAMENTO SUPERFICIAL SIMPLES (S/TRANSP)</v>
          </cell>
          <cell r="D3926" t="str">
            <v>M2</v>
          </cell>
          <cell r="E3926">
            <v>0.94</v>
          </cell>
          <cell r="F3926">
            <v>1.22</v>
          </cell>
        </row>
        <row r="3927">
          <cell r="B3927" t="str">
            <v>C3240</v>
          </cell>
          <cell r="C3927" t="str">
            <v>TRATAMENTO SUPERFICIAL DUPLO (S/TRANSP)</v>
          </cell>
          <cell r="D3927" t="str">
            <v>M2</v>
          </cell>
          <cell r="E3927">
            <v>2.76</v>
          </cell>
          <cell r="F3927">
            <v>3.59</v>
          </cell>
        </row>
        <row r="3928">
          <cell r="B3928" t="str">
            <v>C3241</v>
          </cell>
          <cell r="C3928" t="str">
            <v>TRATAMENTO SUPERFICIAL DUPLO C/CAPA SELANTE (S/TRANSP)</v>
          </cell>
          <cell r="D3928" t="str">
            <v>M2</v>
          </cell>
          <cell r="E3928">
            <v>3.53</v>
          </cell>
          <cell r="F3928">
            <v>4.59</v>
          </cell>
        </row>
        <row r="3929">
          <cell r="B3929" t="str">
            <v>C3243</v>
          </cell>
          <cell r="C3929" t="str">
            <v>TRATAMENTO SUPERFICIAL TRIPLO (S/TRANSP)</v>
          </cell>
          <cell r="D3929" t="str">
            <v>M2</v>
          </cell>
          <cell r="E3929">
            <v>4.47</v>
          </cell>
          <cell r="F3929">
            <v>5.81</v>
          </cell>
        </row>
        <row r="3930">
          <cell r="C3930" t="str">
            <v>CONSERVAÇÃO DO SISTEMA VIÁRIO</v>
          </cell>
          <cell r="F3930">
            <v>0</v>
          </cell>
        </row>
        <row r="3931">
          <cell r="C3931" t="str">
            <v>FERROVIÁRIA</v>
          </cell>
          <cell r="F3931">
            <v>0</v>
          </cell>
        </row>
        <row r="3932">
          <cell r="B3932" t="str">
            <v>C4337</v>
          </cell>
          <cell r="C3932" t="str">
            <v>ACABAMENTO MANUAL DO PERFIL DO LASTRO DE BRITA APÓS O NIVELAMENTO, INCLUSIVE COMPACTAÇÃO DA SUPERFÍCIE, BITOLA MÉTRICA, VIA SINGELA</v>
          </cell>
          <cell r="D3932" t="str">
            <v>M</v>
          </cell>
          <cell r="E3932">
            <v>1.58</v>
          </cell>
          <cell r="F3932">
            <v>2.0499999999999998</v>
          </cell>
        </row>
        <row r="3933">
          <cell r="B3933" t="str">
            <v>C4335</v>
          </cell>
          <cell r="C3933" t="str">
            <v>ALARGAMENTO DE CORTE, MANUAL</v>
          </cell>
          <cell r="D3933" t="str">
            <v>M3</v>
          </cell>
          <cell r="E3933">
            <v>14.8</v>
          </cell>
          <cell r="F3933">
            <v>19.239999999999998</v>
          </cell>
        </row>
        <row r="3934">
          <cell r="B3934" t="str">
            <v>C4357</v>
          </cell>
          <cell r="C3934" t="str">
            <v>APLICAÇÃO DE RETENSORES</v>
          </cell>
          <cell r="D3934" t="str">
            <v>UN</v>
          </cell>
          <cell r="E3934">
            <v>0.27</v>
          </cell>
          <cell r="F3934">
            <v>0.35</v>
          </cell>
        </row>
        <row r="3935">
          <cell r="B3935" t="str">
            <v>C4359</v>
          </cell>
          <cell r="C3935" t="str">
            <v>ASSENTAMENTO DE MARCO QUILOMÉTRICO OU MECTOMÉTRICO</v>
          </cell>
          <cell r="D3935" t="str">
            <v>UN</v>
          </cell>
          <cell r="E3935">
            <v>7.93</v>
          </cell>
          <cell r="F3935">
            <v>10.31</v>
          </cell>
        </row>
        <row r="3936">
          <cell r="B3936" t="str">
            <v>C4227</v>
          </cell>
          <cell r="C3936" t="str">
            <v>CARGA MANUAL DE ACESSÓRIOS METÁLICOS E MATERIAIS DIVERSOS COM ARRUMAÇÃO DA CARGA EM VAGÕES OU CAMINHÕES, BITOLA MÉTRICA</v>
          </cell>
          <cell r="D3936" t="str">
            <v>T</v>
          </cell>
          <cell r="E3936">
            <v>8.57</v>
          </cell>
          <cell r="F3936">
            <v>11.14</v>
          </cell>
        </row>
        <row r="3937">
          <cell r="B3937" t="str">
            <v>C4367</v>
          </cell>
          <cell r="C3937" t="str">
            <v>CARGA MANUAL DE DORMENTE DE CONCRETO COM ARRUMAÇÃO DA CARGA EM VAGÕES OU CAMINHÕES, BITOLA MÉTRICA</v>
          </cell>
          <cell r="D3937" t="str">
            <v>UN</v>
          </cell>
          <cell r="E3937">
            <v>1.8</v>
          </cell>
          <cell r="F3937">
            <v>2.34</v>
          </cell>
        </row>
        <row r="3938">
          <cell r="B3938" t="str">
            <v>C4225</v>
          </cell>
          <cell r="C3938" t="str">
            <v>CARGA MANUAL DE DORMENTES DE CONCRETO COM ARRUMAÇÃO DA CARGA EM VAGÕES OU CAMINHÕES - BITOLA MÉTRICA</v>
          </cell>
          <cell r="D3938" t="str">
            <v>T</v>
          </cell>
          <cell r="E3938">
            <v>8.98</v>
          </cell>
          <cell r="F3938">
            <v>11.67</v>
          </cell>
        </row>
        <row r="3939">
          <cell r="B3939" t="str">
            <v>C4224</v>
          </cell>
          <cell r="C3939" t="str">
            <v>CARGA MANUAL DE DORMENTES DE MADEIRA COM ARRUMAÇÃO DA CARGA EM VAGÕES OU CAMINHÕES - BITOLA MÉTRICA</v>
          </cell>
          <cell r="D3939" t="str">
            <v>UN</v>
          </cell>
          <cell r="E3939">
            <v>1.01</v>
          </cell>
          <cell r="F3939">
            <v>1.31</v>
          </cell>
        </row>
        <row r="3940">
          <cell r="B3940" t="str">
            <v>C4228</v>
          </cell>
          <cell r="C3940" t="str">
            <v>CARGA MANUAL DE DORMENTES ESPECIAIS PARA AMV COM ARRUMAÇÃO DA CARGA EM VAGÕES OU CAMINHÕES, BITOLA MÉTRICA</v>
          </cell>
          <cell r="D3940" t="str">
            <v>UN</v>
          </cell>
          <cell r="E3940">
            <v>1.17</v>
          </cell>
          <cell r="F3940">
            <v>1.52</v>
          </cell>
        </row>
        <row r="3941">
          <cell r="B3941" t="str">
            <v>C4226</v>
          </cell>
          <cell r="C3941" t="str">
            <v>CARGA MANUAL DE TRILHOS COM ARRUMAÇÃO DA CARGA EM VAGÕES OU CAMINHÕES</v>
          </cell>
          <cell r="D3941" t="str">
            <v>T</v>
          </cell>
          <cell r="E3941">
            <v>10.039999999999999</v>
          </cell>
          <cell r="F3941">
            <v>13.05</v>
          </cell>
        </row>
        <row r="3942">
          <cell r="B3942" t="str">
            <v>C4349</v>
          </cell>
          <cell r="C3942" t="str">
            <v>CONSERVAÇÃO MANUAL DE JUNTAS COM DESMONTAGEM - TALAS COM 6 FUROS - INCLUINDO: DESMONTAGEM, LIMPEZA, INSPEÇÃO VISUAL PARA DETECÇÃO DE DEFEITOS NAS EXTREMIDADES DOS TRILHOS E TALA, FIXAÇÃO, LUBRIFICAÇÃO E REMONTAGEM</v>
          </cell>
          <cell r="D3942" t="str">
            <v>UN</v>
          </cell>
          <cell r="E3942">
            <v>4.6500000000000004</v>
          </cell>
          <cell r="F3942">
            <v>6.05</v>
          </cell>
        </row>
        <row r="3943">
          <cell r="B3943" t="str">
            <v>C4348</v>
          </cell>
          <cell r="C3943" t="str">
            <v>CONSERVAÇÃO MANUAL DE JUNTAS SEM DESMONTAGEM</v>
          </cell>
          <cell r="D3943" t="str">
            <v>UN</v>
          </cell>
          <cell r="E3943">
            <v>0.21</v>
          </cell>
          <cell r="F3943">
            <v>0.27</v>
          </cell>
        </row>
        <row r="3944">
          <cell r="B3944" t="str">
            <v>C4352</v>
          </cell>
          <cell r="C3944" t="str">
            <v>CONSOLIDAÇÃO MANUAL DA FIXAÇÃO ELÁSTICA - SUBSTITUIÇÃO OU REPOSICIONAMENTO DE PEÇAS DA FIXAÇÃO DOS DORMENTES DE CONCRETO (SEM FORNECIMENTO)</v>
          </cell>
          <cell r="D3944" t="str">
            <v>UN</v>
          </cell>
          <cell r="E3944">
            <v>0.47</v>
          </cell>
          <cell r="F3944">
            <v>0.61</v>
          </cell>
        </row>
        <row r="3945">
          <cell r="B3945" t="str">
            <v>C4351</v>
          </cell>
          <cell r="C3945" t="str">
            <v>CONSOLIDAÇÃO MANUAL DA FIXAÇÃO RÍGIDA (PREGO OU TIREFÃO) COM OU SEM SUBSTITUIÇÃO</v>
          </cell>
          <cell r="D3945" t="str">
            <v>UN</v>
          </cell>
          <cell r="E3945">
            <v>0.47</v>
          </cell>
          <cell r="F3945">
            <v>0.61</v>
          </cell>
        </row>
        <row r="3946">
          <cell r="B3946" t="str">
            <v>C4341</v>
          </cell>
          <cell r="C3946" t="str">
            <v>CONSOLIDAÇÃO MANUAL DAS FIXAÇÕES DE AMV COM ABERTURA MENOR OU IGUAL A 1:10, BITOLA MÉTRICA</v>
          </cell>
          <cell r="D3946" t="str">
            <v>UN</v>
          </cell>
          <cell r="E3946">
            <v>237.9</v>
          </cell>
          <cell r="F3946">
            <v>309.27</v>
          </cell>
        </row>
        <row r="3947">
          <cell r="B3947" t="str">
            <v>C4342</v>
          </cell>
          <cell r="C3947" t="str">
            <v>CONSOLIDAÇÃO MANUAL DAS FIXAÇÕES DE AMV COM ABERTURA MAIOR QUE 1:10, BITOLA MÉTRICA</v>
          </cell>
          <cell r="D3947" t="str">
            <v>UN</v>
          </cell>
          <cell r="E3947">
            <v>185.04</v>
          </cell>
          <cell r="F3947">
            <v>240.55</v>
          </cell>
        </row>
        <row r="3948">
          <cell r="B3948" t="str">
            <v>C4358</v>
          </cell>
          <cell r="C3948" t="str">
            <v>CORREÇÃO MANUAL DE BITOLA</v>
          </cell>
          <cell r="D3948" t="str">
            <v>M</v>
          </cell>
          <cell r="E3948">
            <v>2.11</v>
          </cell>
          <cell r="F3948">
            <v>2.74</v>
          </cell>
        </row>
        <row r="3949">
          <cell r="B3949" t="str">
            <v>C4220</v>
          </cell>
          <cell r="C3949" t="str">
            <v>DEMOLIÇÃO MANUAL DE AMV COM ABERTURA DE 1:8 COM MATERIAL METÁLICO TIPO ATÉ TR 45, BITOLA MÉTRICA COM SEPARAÇÃO E EMPILHAMENTO DOS MATERIAIS</v>
          </cell>
          <cell r="D3949" t="str">
            <v>UN</v>
          </cell>
          <cell r="E3949">
            <v>634.39</v>
          </cell>
          <cell r="F3949">
            <v>824.71</v>
          </cell>
        </row>
        <row r="3950">
          <cell r="B3950" t="str">
            <v>C4221</v>
          </cell>
          <cell r="C3950" t="str">
            <v>DEMOLIÇÃO MANUAL DE AMV COM ABERTURA DE 1:10 COM MATERIAL METÁLICO TIPO ATÉ TR 45, BITOLA MÉTRICA COM SEPARAÇÃO E EMPILHAMENTO DOS MATERIAIS</v>
          </cell>
          <cell r="D3950" t="str">
            <v>UN</v>
          </cell>
          <cell r="E3950">
            <v>729.55</v>
          </cell>
          <cell r="F3950">
            <v>948.42</v>
          </cell>
        </row>
        <row r="3951">
          <cell r="B3951" t="str">
            <v>C4222</v>
          </cell>
          <cell r="C3951" t="str">
            <v>DEMOLIÇÃO MANUAL DE AMV COM ABERTURA DE 1:14 COM MATERIAL METÁLICO TIPO ATÉ TR 45, BITOLA MÉTRICA COM SEPARAÇÃO E EMPILHAMENTO DOS MATERIAIS</v>
          </cell>
          <cell r="D3951" t="str">
            <v>UN</v>
          </cell>
          <cell r="E3951">
            <v>838.98</v>
          </cell>
          <cell r="F3951">
            <v>1090.67</v>
          </cell>
        </row>
        <row r="3952">
          <cell r="B3952" t="str">
            <v>C4219</v>
          </cell>
          <cell r="C3952" t="str">
            <v>DEMOLIÇÃO MANUAL DE LINHA, BITOLA MÉTRICA, DE MATERIAL METÁLICO ATÉ 45 Kg/m INCLUSIVE SEPARAÇÃO E EMPILHAMENTO DO MATERIAL</v>
          </cell>
          <cell r="D3952" t="str">
            <v>KM</v>
          </cell>
          <cell r="E3952">
            <v>9515.8799999999992</v>
          </cell>
          <cell r="F3952">
            <v>12370.64</v>
          </cell>
        </row>
        <row r="3953">
          <cell r="B3953" t="str">
            <v>C4232</v>
          </cell>
          <cell r="C3953" t="str">
            <v>DESCARGA MANUAL DE ACESSÓRIOS METÁLICOS E MATERIAIS DIVERSOS DE VAGÕES OU CAMINHÕES COM EMPILHAMENTO, BITOLA MÉTRICA</v>
          </cell>
          <cell r="D3953" t="str">
            <v>T</v>
          </cell>
          <cell r="E3953">
            <v>7.29</v>
          </cell>
          <cell r="F3953">
            <v>9.48</v>
          </cell>
        </row>
        <row r="3954">
          <cell r="B3954" t="str">
            <v>C4230</v>
          </cell>
          <cell r="C3954" t="str">
            <v>DESCARGA MANUAL DE DORMENTES DE CONCRETO EM VAGÕES OU CAMINHÕES, COM EMPILHAMENTO - BITOLA MÉTRICA</v>
          </cell>
          <cell r="D3954" t="str">
            <v>T</v>
          </cell>
          <cell r="E3954">
            <v>7.93</v>
          </cell>
          <cell r="F3954">
            <v>10.31</v>
          </cell>
        </row>
        <row r="3955">
          <cell r="B3955" t="str">
            <v>C4229</v>
          </cell>
          <cell r="C3955" t="str">
            <v>DESCARGA MANUAL DE DORMENTES DE MADEIRAS EM VAGÕES OU CAMINHÕES, COM EMPILHAMENTO - BITOLA MÉTRICA</v>
          </cell>
          <cell r="D3955" t="str">
            <v>UN</v>
          </cell>
          <cell r="E3955">
            <v>0.85</v>
          </cell>
          <cell r="F3955">
            <v>1.1100000000000001</v>
          </cell>
        </row>
        <row r="3956">
          <cell r="B3956" t="str">
            <v>C4231</v>
          </cell>
          <cell r="C3956" t="str">
            <v>DESCARGA MANUAL DE TRILHOS DE VAGÕES OU CAMINHÕES, COM EMPILHAMENTO - BITOLA MÉTRICA</v>
          </cell>
          <cell r="D3956" t="str">
            <v>T</v>
          </cell>
          <cell r="E3956">
            <v>8.4600000000000009</v>
          </cell>
          <cell r="F3956">
            <v>11</v>
          </cell>
        </row>
        <row r="3957">
          <cell r="B3957" t="str">
            <v>C4338</v>
          </cell>
          <cell r="C3957" t="str">
            <v>DESGUARNECIMENTO MANUAL DA VIA SINGELA PELA RETIRADA DO LASTRO ATÉ A FACE INFERIOR DO DORMENTE, BITOLA MÉTRICA</v>
          </cell>
          <cell r="D3957" t="str">
            <v>M</v>
          </cell>
          <cell r="E3957">
            <v>6.87</v>
          </cell>
          <cell r="F3957">
            <v>8.93</v>
          </cell>
        </row>
        <row r="3958">
          <cell r="B3958" t="str">
            <v>C4223</v>
          </cell>
          <cell r="C3958" t="str">
            <v>DESMONTAGEM MANUAL DE CONTRA-TRILHO, ATÉ TR 45 INCLUINDO A RETIRADA DO CONTRA-TRILHO, DAS FIXAÇÕES E EMPILHAMENTO AO LADO DA LINHA</v>
          </cell>
          <cell r="D3958" t="str">
            <v>M</v>
          </cell>
          <cell r="E3958">
            <v>2.75</v>
          </cell>
          <cell r="F3958">
            <v>3.58</v>
          </cell>
        </row>
        <row r="3959">
          <cell r="B3959" t="str">
            <v>C4360</v>
          </cell>
          <cell r="C3959" t="str">
            <v>FURAÇÃO MANUAL DE DORMENTE DE MADEIRA PARA APLICAÇÃO DAS FIXAÇÕES</v>
          </cell>
          <cell r="D3959" t="str">
            <v>UN</v>
          </cell>
          <cell r="E3959">
            <v>0.27</v>
          </cell>
          <cell r="F3959">
            <v>0.35</v>
          </cell>
        </row>
        <row r="3960">
          <cell r="B3960" t="str">
            <v>C4369</v>
          </cell>
          <cell r="C3960" t="str">
            <v>LASTRAMENTO MANUAL DA VIA COM FORNECIMENTO DE MATERIAL</v>
          </cell>
          <cell r="D3960" t="str">
            <v>M3</v>
          </cell>
          <cell r="E3960">
            <v>62.66</v>
          </cell>
          <cell r="F3960">
            <v>81.459999999999994</v>
          </cell>
        </row>
        <row r="3961">
          <cell r="B3961" t="str">
            <v>C4368</v>
          </cell>
          <cell r="C3961" t="str">
            <v>LASTRAMENTO MANUAL DA VIA SEM FORNECIMENTO DE MATERIAL</v>
          </cell>
          <cell r="D3961" t="str">
            <v>M3</v>
          </cell>
          <cell r="E3961">
            <v>2.75</v>
          </cell>
          <cell r="F3961">
            <v>3.58</v>
          </cell>
        </row>
        <row r="3962">
          <cell r="B3962" t="str">
            <v>C4233</v>
          </cell>
          <cell r="C3962" t="str">
            <v>LASTREAMENTO MANUAL, COM TERRA, EM VIA SINGELA, SEM FORNECIMENTO DO MATERIAL, ESTANDO ESTE NA MARGEM DA LINHA, COMPREENDENDO O RESGUARNECIMENTO (COLOCAÇÃO DO LASTRO), NIVELAMENTO, ALINHAMENTO, SOCARIA E ACABAMENTO - BITOLA MÉTRICA</v>
          </cell>
          <cell r="D3962" t="str">
            <v>KM</v>
          </cell>
          <cell r="E3962">
            <v>7136.91</v>
          </cell>
          <cell r="F3962">
            <v>9277.98</v>
          </cell>
        </row>
        <row r="3963">
          <cell r="B3963" t="str">
            <v>C4234</v>
          </cell>
          <cell r="C3963" t="str">
            <v>LASTREAMENTO MANUAL, COM TERRA, EM VIA SINGELA, SEM FORNECIMENTO DO MATERIAL, ESTANDO ESTE NA MARGEM DA LINHA, COMPREENDENDO O RESGUARNECIMENTO (COLOCAÇÃO DO LASTRO), SOCARIA E ACABAMENTO - BITOLA MÉTRICA</v>
          </cell>
          <cell r="D3963" t="str">
            <v>KM</v>
          </cell>
          <cell r="E3963">
            <v>5709.53</v>
          </cell>
          <cell r="F3963">
            <v>7422.39</v>
          </cell>
        </row>
        <row r="3964">
          <cell r="B3964" t="str">
            <v>C4334</v>
          </cell>
          <cell r="C3964" t="str">
            <v>LIMPEZA DE CORTE, MANUAL</v>
          </cell>
          <cell r="D3964" t="str">
            <v>M3</v>
          </cell>
          <cell r="E3964">
            <v>13.21</v>
          </cell>
          <cell r="F3964">
            <v>17.170000000000002</v>
          </cell>
        </row>
        <row r="3965">
          <cell r="B3965" t="str">
            <v>C4363</v>
          </cell>
          <cell r="C3965" t="str">
            <v>LIMPEZA DE VALETAS REVESTIDAS COM CONCRETO</v>
          </cell>
          <cell r="D3965" t="str">
            <v>M</v>
          </cell>
          <cell r="E3965">
            <v>1.32</v>
          </cell>
          <cell r="F3965">
            <v>1.72</v>
          </cell>
        </row>
        <row r="3966">
          <cell r="B3966" t="str">
            <v>C4365</v>
          </cell>
          <cell r="C3966" t="str">
            <v>LIMPEZA MANUAL DE LASTRO</v>
          </cell>
          <cell r="D3966" t="str">
            <v>M</v>
          </cell>
          <cell r="E3966">
            <v>5.81</v>
          </cell>
          <cell r="F3966">
            <v>7.55</v>
          </cell>
        </row>
        <row r="3967">
          <cell r="B3967" t="str">
            <v>C4339</v>
          </cell>
          <cell r="C3967" t="str">
            <v>LIMPEZA MANUAL DE LASTRO DE BRITA, POR METRO LINEAR DE LINHA, COMPREENDENDO TODAS AS OPERAÇÕES INCLUSIVE RESGUARNECIMENTO E ACABAMENTO DO PERFIL DO LASTRO, BITOLA MÉTRICA</v>
          </cell>
          <cell r="D3967" t="str">
            <v>M</v>
          </cell>
          <cell r="E3967">
            <v>8.8800000000000008</v>
          </cell>
          <cell r="F3967">
            <v>11.54</v>
          </cell>
        </row>
        <row r="3968">
          <cell r="B3968" t="str">
            <v>C4364</v>
          </cell>
          <cell r="C3968" t="str">
            <v>LIMPEZA DE BUEIRO, INCLUINDO A RETIRADA DOS ENTULHOS BEM COMO A ROÇADA E LIMPEZA GERAL DAS BOCAS</v>
          </cell>
          <cell r="D3968" t="str">
            <v>M</v>
          </cell>
          <cell r="E3968">
            <v>5.29</v>
          </cell>
          <cell r="F3968">
            <v>6.88</v>
          </cell>
        </row>
        <row r="3969">
          <cell r="B3969" t="str">
            <v>C4355</v>
          </cell>
          <cell r="C3969" t="str">
            <v>NIVELAMENTO E ALINHAMENTO CONTÍNUO COM MÁQUINA SOCADORA-ALINHADORA-NIVELADORA AUTOMÁTICA PESADA</v>
          </cell>
          <cell r="D3969" t="str">
            <v>KM</v>
          </cell>
          <cell r="E3969">
            <v>264.33</v>
          </cell>
          <cell r="F3969">
            <v>343.63</v>
          </cell>
        </row>
        <row r="3970">
          <cell r="B3970" t="str">
            <v>C4344</v>
          </cell>
          <cell r="C3970" t="str">
            <v>NIVELAMENTO MANUAL DA VIA COMPREENDENDO ALINHAMENTO, SOCARIA E ACABAMENTO DO LASTRO DE TERRA, BITOLA MÉTRICA</v>
          </cell>
          <cell r="D3970" t="str">
            <v>M</v>
          </cell>
          <cell r="E3970">
            <v>4.5</v>
          </cell>
          <cell r="F3970">
            <v>5.85</v>
          </cell>
        </row>
        <row r="3971">
          <cell r="B3971" t="str">
            <v>C4343</v>
          </cell>
          <cell r="C3971" t="str">
            <v>NIVELAMENTO MANUAL DE VIA COMPREENDENDO SOCARIA E RECOMPOSIÇÃO DO LASTRO DE BRITA, BITOLA MÉTRICA</v>
          </cell>
          <cell r="D3971" t="str">
            <v>M</v>
          </cell>
          <cell r="E3971">
            <v>5.29</v>
          </cell>
          <cell r="F3971">
            <v>6.88</v>
          </cell>
        </row>
        <row r="3972">
          <cell r="B3972" t="str">
            <v>C4347</v>
          </cell>
          <cell r="C3972" t="str">
            <v>NIVELAMENTO MANUAL DE JUNTA COMPREENDENDO SOCARIA, REAPERTO E RECOMPOSIÇÃO DO LASTRO, BITOLA MÉTRICA</v>
          </cell>
          <cell r="D3972" t="str">
            <v>UN</v>
          </cell>
          <cell r="E3972">
            <v>5.29</v>
          </cell>
          <cell r="F3972">
            <v>6.88</v>
          </cell>
        </row>
        <row r="3973">
          <cell r="B3973" t="str">
            <v>C4356</v>
          </cell>
          <cell r="C3973" t="str">
            <v>PUXAMENTO MANUAL DA LINHA, POR FRAÇÃO DE ATÉ 20 cm, COMPREENDENDO REAPERTO DA FIXAÇÃO, DESGUARNECIMENTO PARCIAL DO OMBRO DO LASTRO, PUXAMENTO, RECOLOCAÇÃO DO LASTRO E ACABAMENTO, BITOLA MÉTRICA</v>
          </cell>
          <cell r="D3973" t="str">
            <v>M</v>
          </cell>
          <cell r="E3973">
            <v>4.75</v>
          </cell>
          <cell r="F3973">
            <v>6.18</v>
          </cell>
        </row>
        <row r="3974">
          <cell r="B3974" t="str">
            <v>C4333</v>
          </cell>
          <cell r="C3974" t="str">
            <v>REFORÇO DE ATERRO, MANUAL</v>
          </cell>
          <cell r="D3974" t="str">
            <v>M3</v>
          </cell>
          <cell r="E3974">
            <v>10.57</v>
          </cell>
          <cell r="F3974">
            <v>13.74</v>
          </cell>
        </row>
        <row r="3975">
          <cell r="B3975" t="str">
            <v>C4340</v>
          </cell>
          <cell r="C3975" t="str">
            <v>REFORÇO MANUAL DE LASTRO EM LINHAS E AMVs, SEM FORNECIMENTO INCLUSIVE ACABAMENTO DO PERFIL DO LASTRO, BITOLA MÉTRICA</v>
          </cell>
          <cell r="D3975" t="str">
            <v>M3</v>
          </cell>
          <cell r="E3975">
            <v>5.29</v>
          </cell>
          <cell r="F3975">
            <v>6.88</v>
          </cell>
        </row>
        <row r="3976">
          <cell r="B3976" t="str">
            <v>C4350</v>
          </cell>
          <cell r="C3976" t="str">
            <v>REGULAGEM MANUAL DE FOLGAS NAS JUNTAS - TALAS COM 6 FUROS (TRILHOS DE 18 METROS). USO DE 91,24% DOS Hh/UN PARA TALA DE 4 FUROS</v>
          </cell>
          <cell r="D3976" t="str">
            <v>UN</v>
          </cell>
          <cell r="E3976">
            <v>13.27</v>
          </cell>
          <cell r="F3976">
            <v>17.25</v>
          </cell>
        </row>
        <row r="3977">
          <cell r="B3977" t="str">
            <v>C4336</v>
          </cell>
          <cell r="C3977" t="str">
            <v>REGULARIZAÇÃO DE BANQUETA DE PLATAFORMA, MANUAL</v>
          </cell>
          <cell r="D3977" t="str">
            <v>M3</v>
          </cell>
          <cell r="E3977">
            <v>5.29</v>
          </cell>
          <cell r="F3977">
            <v>6.88</v>
          </cell>
        </row>
        <row r="3978">
          <cell r="B3978" t="str">
            <v>C4366</v>
          </cell>
          <cell r="C3978" t="str">
            <v>REGULARIZAÇÃO FINAL DO LASTRO, APÓS O NIVELAMENTO, INCLUINDO PERFILAMENTO E COMPACTAÇÃO MANUAL DO LASTRO</v>
          </cell>
          <cell r="D3978" t="str">
            <v>KM</v>
          </cell>
          <cell r="E3978">
            <v>1585.98</v>
          </cell>
          <cell r="F3978">
            <v>2061.77</v>
          </cell>
        </row>
        <row r="3979">
          <cell r="B3979" t="str">
            <v>C4354</v>
          </cell>
          <cell r="C3979" t="str">
            <v>REPOSICIONAMENTO, REAPERTO OU REBATIMENTO DAS FIXAÇÕES EM LINHAS COM 2 FIXAÇÕES POR FILA DE TRILHO, MANUAL</v>
          </cell>
          <cell r="D3979" t="str">
            <v>M</v>
          </cell>
          <cell r="E3979">
            <v>0.27</v>
          </cell>
          <cell r="F3979">
            <v>0.35</v>
          </cell>
        </row>
        <row r="3980">
          <cell r="B3980" t="str">
            <v>C4187</v>
          </cell>
          <cell r="C3980" t="str">
            <v>ROÇO MANUAL DE FAIXA FERROVIÁRIA</v>
          </cell>
          <cell r="D3980" t="str">
            <v>M2</v>
          </cell>
          <cell r="E3980">
            <v>0.11</v>
          </cell>
          <cell r="F3980">
            <v>0.14000000000000001</v>
          </cell>
        </row>
        <row r="3981">
          <cell r="B3981" t="str">
            <v>C4345</v>
          </cell>
          <cell r="C3981" t="str">
            <v>SOLDAGEM ELÉTRICA EM ESTALEIRO TR-37</v>
          </cell>
          <cell r="D3981" t="str">
            <v>UN</v>
          </cell>
          <cell r="E3981">
            <v>42.3</v>
          </cell>
          <cell r="F3981">
            <v>54.99</v>
          </cell>
        </row>
        <row r="3982">
          <cell r="B3982" t="str">
            <v>C4346</v>
          </cell>
          <cell r="C3982" t="str">
            <v>SOLDAGEM ELÉTRICA EM ESTALEIRO TR-45</v>
          </cell>
          <cell r="D3982" t="str">
            <v>UN</v>
          </cell>
          <cell r="E3982">
            <v>42.3</v>
          </cell>
          <cell r="F3982">
            <v>54.99</v>
          </cell>
        </row>
        <row r="3983">
          <cell r="B3983" t="str">
            <v>C4362</v>
          </cell>
          <cell r="C3983" t="str">
            <v>SUBSTITUIÇÃO DO LASTRO EM AMV COM ABERTURA MENOR OU IGUAL A 1:10, BITOLA MÉTRICA, MANUAL</v>
          </cell>
          <cell r="D3983" t="str">
            <v>AMV</v>
          </cell>
          <cell r="E3983">
            <v>317.2</v>
          </cell>
          <cell r="F3983">
            <v>412.36</v>
          </cell>
        </row>
        <row r="3984">
          <cell r="B3984" t="str">
            <v>C4353</v>
          </cell>
          <cell r="C3984" t="str">
            <v>SUBSTITUIÇÃO, OU COMPLEMENTAÇÃO OU REPOSICIONAMENTO MANUAL DE FIXAÇÕES DE DORMENTES DE CONCRETO (SEM FORNECIMENTO)</v>
          </cell>
          <cell r="D3984" t="str">
            <v>UN</v>
          </cell>
          <cell r="E3984">
            <v>1.01</v>
          </cell>
          <cell r="F3984">
            <v>1.31</v>
          </cell>
        </row>
        <row r="3985">
          <cell r="B3985" t="str">
            <v>C4361</v>
          </cell>
          <cell r="C3985" t="str">
            <v>TARUGAMENTO DE DORMENTES</v>
          </cell>
          <cell r="D3985" t="str">
            <v>UN</v>
          </cell>
          <cell r="E3985">
            <v>0.16</v>
          </cell>
          <cell r="F3985">
            <v>0.21</v>
          </cell>
        </row>
        <row r="3986">
          <cell r="C3986" t="str">
            <v>RODOVIÁRIA</v>
          </cell>
          <cell r="F3986">
            <v>0</v>
          </cell>
        </row>
        <row r="3987">
          <cell r="B3987" t="str">
            <v>C4546</v>
          </cell>
          <cell r="C3987" t="str">
            <v>APLICAÇÃO DE REJUVENESCEDOR PDC/REJUVASEAC BR</v>
          </cell>
          <cell r="D3987" t="str">
            <v>M2</v>
          </cell>
          <cell r="E3987">
            <v>7.67</v>
          </cell>
          <cell r="F3987">
            <v>9.9700000000000006</v>
          </cell>
        </row>
        <row r="3988">
          <cell r="B3988" t="str">
            <v>C3905</v>
          </cell>
          <cell r="C3988" t="str">
            <v>BRITA PRA BASE DE REMENDO PROFUNDO</v>
          </cell>
          <cell r="D3988" t="str">
            <v>M3</v>
          </cell>
          <cell r="E3988">
            <v>70.400000000000006</v>
          </cell>
          <cell r="F3988">
            <v>91.52</v>
          </cell>
        </row>
        <row r="3989">
          <cell r="B3989" t="str">
            <v>C3954</v>
          </cell>
          <cell r="C3989" t="str">
            <v>CAPINA MANUAL</v>
          </cell>
          <cell r="D3989" t="str">
            <v>M2</v>
          </cell>
          <cell r="E3989">
            <v>0.18</v>
          </cell>
          <cell r="F3989">
            <v>0.23</v>
          </cell>
        </row>
        <row r="3990">
          <cell r="B3990" t="str">
            <v>C3884</v>
          </cell>
          <cell r="C3990" t="str">
            <v>CAPA SELANTE C/ PEDRISCO (S/TRANSP)</v>
          </cell>
          <cell r="D3990" t="str">
            <v>M2</v>
          </cell>
          <cell r="E3990">
            <v>0.52</v>
          </cell>
          <cell r="F3990">
            <v>0.68</v>
          </cell>
        </row>
        <row r="3991">
          <cell r="B3991" t="str">
            <v>C3891</v>
          </cell>
          <cell r="C3991" t="str">
            <v>COMBATE À EXSUDAÇÃO COM AREIA</v>
          </cell>
          <cell r="D3991" t="str">
            <v>M2</v>
          </cell>
          <cell r="E3991">
            <v>0.39</v>
          </cell>
          <cell r="F3991">
            <v>0.51</v>
          </cell>
        </row>
        <row r="3992">
          <cell r="B3992" t="str">
            <v>C3140</v>
          </cell>
          <cell r="C3992" t="str">
            <v>CAPA SELANTE COM AREIA ( S/TRANSP)</v>
          </cell>
          <cell r="D3992" t="str">
            <v>M2</v>
          </cell>
          <cell r="E3992">
            <v>0.27</v>
          </cell>
          <cell r="F3992">
            <v>0.35</v>
          </cell>
        </row>
        <row r="3993">
          <cell r="B3993" t="str">
            <v>C3892</v>
          </cell>
          <cell r="C3993" t="str">
            <v>COMBATE À EXSUDAÇÃO COM PEDRISCO</v>
          </cell>
          <cell r="D3993" t="str">
            <v>M2</v>
          </cell>
          <cell r="E3993">
            <v>0.5</v>
          </cell>
          <cell r="F3993">
            <v>0.65</v>
          </cell>
        </row>
        <row r="3994">
          <cell r="B3994" t="str">
            <v>C3945</v>
          </cell>
          <cell r="C3994" t="str">
            <v>CORREÇÃO DE DEFEITOS (ESPALHAMENTO MANUAL E COMPACTAÇÃO DE MISTURA BETUMINOSA)</v>
          </cell>
          <cell r="D3994" t="str">
            <v>M3</v>
          </cell>
          <cell r="E3994">
            <v>81.56</v>
          </cell>
          <cell r="F3994">
            <v>106.03</v>
          </cell>
        </row>
        <row r="3995">
          <cell r="B3995" t="str">
            <v>C3904</v>
          </cell>
          <cell r="C3995" t="str">
            <v>CORTE E LIMPEZA DE ÁREAS GRAMADAS</v>
          </cell>
          <cell r="D3995" t="str">
            <v>M2</v>
          </cell>
          <cell r="E3995">
            <v>0.06</v>
          </cell>
          <cell r="F3995">
            <v>0.08</v>
          </cell>
        </row>
        <row r="3996">
          <cell r="B3996" t="str">
            <v>C3895</v>
          </cell>
          <cell r="C3996" t="str">
            <v>ENCHIMENTO E COMPACTAÇÃO DA MISTURA BETUMINOSA EM TAPA BURACO</v>
          </cell>
          <cell r="D3996" t="str">
            <v>M3</v>
          </cell>
          <cell r="E3996">
            <v>141.5</v>
          </cell>
          <cell r="F3996">
            <v>183.95</v>
          </cell>
        </row>
        <row r="3997">
          <cell r="B3997" t="str">
            <v>C3940</v>
          </cell>
          <cell r="C3997" t="str">
            <v>ESPALHAMENTO E COMPACTAÇÃO DE MISTURA BETUMINOSA PRÉ MISTURADA À FRIO</v>
          </cell>
          <cell r="D3997" t="str">
            <v>M3</v>
          </cell>
          <cell r="E3997">
            <v>14.35</v>
          </cell>
          <cell r="F3997">
            <v>18.66</v>
          </cell>
        </row>
        <row r="3998">
          <cell r="B3998" t="str">
            <v>C3942</v>
          </cell>
          <cell r="C3998" t="str">
            <v>ESPALHAMENTO E COMPACTAÇÃO DE MISTURA BETUMINOSA PRÉ MISTURADA À QUENTE</v>
          </cell>
          <cell r="D3998" t="str">
            <v>M3</v>
          </cell>
          <cell r="E3998">
            <v>11.02</v>
          </cell>
          <cell r="F3998">
            <v>14.33</v>
          </cell>
        </row>
        <row r="3999">
          <cell r="B3999" t="str">
            <v>C3937</v>
          </cell>
          <cell r="C3999" t="str">
            <v>ESPALHAMENTO E COMPACTAÇÃO DE MISTURA DE AREIA ASFALTO USINADA À QUENTE</v>
          </cell>
          <cell r="D3999" t="str">
            <v>M3</v>
          </cell>
          <cell r="E3999">
            <v>11.02</v>
          </cell>
          <cell r="F3999">
            <v>14.33</v>
          </cell>
        </row>
        <row r="4000">
          <cell r="B4000" t="str">
            <v>C3935</v>
          </cell>
          <cell r="C4000" t="str">
            <v>ESPALHAMENTO E COMPACTAÇÃO DE MISTURA DE AREIA ASFALTO USINADO À FRIO</v>
          </cell>
          <cell r="D4000" t="str">
            <v>M3</v>
          </cell>
          <cell r="E4000">
            <v>14.07</v>
          </cell>
          <cell r="F4000">
            <v>18.29</v>
          </cell>
        </row>
        <row r="4001">
          <cell r="B4001" t="str">
            <v>C4547</v>
          </cell>
          <cell r="C4001" t="str">
            <v>FRESAGEM CONTÍNUA DE REVESTIMENTO BETUMINOSO</v>
          </cell>
          <cell r="D4001" t="str">
            <v>M3</v>
          </cell>
          <cell r="E4001">
            <v>82.56</v>
          </cell>
          <cell r="F4001">
            <v>107.33</v>
          </cell>
        </row>
        <row r="4002">
          <cell r="B4002" t="str">
            <v>C4548</v>
          </cell>
          <cell r="C4002" t="str">
            <v>FRESAGEM DESCONTÍNUA DE REVESTIMENTO BETUMINOSO</v>
          </cell>
          <cell r="D4002" t="str">
            <v>M3</v>
          </cell>
          <cell r="E4002">
            <v>116.5</v>
          </cell>
          <cell r="F4002">
            <v>151.44999999999999</v>
          </cell>
        </row>
        <row r="4003">
          <cell r="B4003" t="str">
            <v>C3222</v>
          </cell>
          <cell r="C4003" t="str">
            <v>LAMA ASFALTICA FAIXA 1 (2MM)-6KG/M2 (S/TRANSP)</v>
          </cell>
          <cell r="D4003" t="str">
            <v>M2</v>
          </cell>
          <cell r="E4003">
            <v>0.62</v>
          </cell>
          <cell r="F4003">
            <v>0.81</v>
          </cell>
        </row>
        <row r="4004">
          <cell r="B4004" t="str">
            <v>C3223</v>
          </cell>
          <cell r="C4004" t="str">
            <v>LAMA ASFALTICA FAIXA 2 (4MM)-8KG/M2 (S/TRANSP)</v>
          </cell>
          <cell r="D4004" t="str">
            <v>M2</v>
          </cell>
          <cell r="E4004">
            <v>0.78</v>
          </cell>
          <cell r="F4004">
            <v>1.01</v>
          </cell>
        </row>
        <row r="4005">
          <cell r="B4005" t="str">
            <v>C4543</v>
          </cell>
          <cell r="C4005" t="str">
            <v>LAMA ASFÁLTICA FAIXA 3 (6mm) - 10 Kg/m² (S/TRANSP)</v>
          </cell>
          <cell r="D4005" t="str">
            <v>M2</v>
          </cell>
          <cell r="E4005">
            <v>1.1200000000000001</v>
          </cell>
          <cell r="F4005">
            <v>1.46</v>
          </cell>
        </row>
        <row r="4006">
          <cell r="B4006" t="str">
            <v>C4544</v>
          </cell>
          <cell r="C4006" t="str">
            <v>MICRO-REVESTIMENTO ASFÁLTICO (1 CAMADA) - 14 Kg/m²</v>
          </cell>
          <cell r="D4006" t="str">
            <v>M2</v>
          </cell>
          <cell r="E4006">
            <v>1.24</v>
          </cell>
          <cell r="F4006">
            <v>1.61</v>
          </cell>
        </row>
        <row r="4007">
          <cell r="B4007" t="str">
            <v>C4545</v>
          </cell>
          <cell r="C4007" t="str">
            <v>MICRO-REVESTIMENTO ASFÁLTICO (2 CAMADAS) - 25 Kg/m²</v>
          </cell>
          <cell r="D4007" t="str">
            <v>M2</v>
          </cell>
          <cell r="E4007">
            <v>2.2799999999999998</v>
          </cell>
          <cell r="F4007">
            <v>2.96</v>
          </cell>
        </row>
        <row r="4008">
          <cell r="B4008" t="str">
            <v>C3092</v>
          </cell>
          <cell r="C4008" t="str">
            <v>LIMPEZA DE BUEIRO</v>
          </cell>
          <cell r="D4008" t="str">
            <v>M3</v>
          </cell>
          <cell r="E4008">
            <v>5.55</v>
          </cell>
          <cell r="F4008">
            <v>7.22</v>
          </cell>
        </row>
        <row r="4009">
          <cell r="B4009" t="str">
            <v>C3894</v>
          </cell>
          <cell r="C4009" t="str">
            <v>LIMPEZA DE DESCIDA D'ÁGUA</v>
          </cell>
          <cell r="D4009" t="str">
            <v>M</v>
          </cell>
          <cell r="E4009">
            <v>0.34</v>
          </cell>
          <cell r="F4009">
            <v>0.44</v>
          </cell>
        </row>
        <row r="4010">
          <cell r="B4010" t="str">
            <v>C3896</v>
          </cell>
          <cell r="C4010" t="str">
            <v>LIMPEZA DE PLACA DE SINALIZAÇÃO</v>
          </cell>
          <cell r="D4010" t="str">
            <v>M2</v>
          </cell>
          <cell r="E4010">
            <v>3</v>
          </cell>
          <cell r="F4010">
            <v>3.9</v>
          </cell>
        </row>
        <row r="4011">
          <cell r="B4011" t="str">
            <v>C3093</v>
          </cell>
          <cell r="C4011" t="str">
            <v>LIMPEZA DE PONTE</v>
          </cell>
          <cell r="D4011" t="str">
            <v>M</v>
          </cell>
          <cell r="E4011">
            <v>2.46</v>
          </cell>
          <cell r="F4011">
            <v>3.2</v>
          </cell>
        </row>
        <row r="4012">
          <cell r="B4012" t="str">
            <v>C3094</v>
          </cell>
          <cell r="C4012" t="str">
            <v>LIMPEZA DE SARJETA E MEIO-FIO</v>
          </cell>
          <cell r="D4012" t="str">
            <v>M</v>
          </cell>
          <cell r="E4012">
            <v>0.17</v>
          </cell>
          <cell r="F4012">
            <v>0.22</v>
          </cell>
        </row>
        <row r="4013">
          <cell r="B4013" t="str">
            <v>C3893</v>
          </cell>
          <cell r="C4013" t="str">
            <v>LIMPEZA DE VALETA DE DRENAGEM</v>
          </cell>
          <cell r="D4013" t="str">
            <v>M</v>
          </cell>
          <cell r="E4013">
            <v>1.02</v>
          </cell>
          <cell r="F4013">
            <v>1.33</v>
          </cell>
        </row>
        <row r="4014">
          <cell r="B4014" t="str">
            <v>C3096</v>
          </cell>
          <cell r="C4014" t="str">
            <v>LIMPEZA DE VALETA DE CORTE</v>
          </cell>
          <cell r="D4014" t="str">
            <v>M</v>
          </cell>
          <cell r="E4014">
            <v>0.25</v>
          </cell>
          <cell r="F4014">
            <v>0.33</v>
          </cell>
        </row>
        <row r="4015">
          <cell r="B4015" t="str">
            <v>C3938</v>
          </cell>
          <cell r="C4015" t="str">
            <v>MISTURA BETUMINOSA PRÉ MISTURADA À FRIO EM BETONEIRA (S/TRANSP)</v>
          </cell>
          <cell r="D4015" t="str">
            <v>M3</v>
          </cell>
          <cell r="E4015">
            <v>70.010000000000005</v>
          </cell>
          <cell r="F4015">
            <v>91.01</v>
          </cell>
        </row>
        <row r="4016">
          <cell r="B4016" t="str">
            <v>C3939</v>
          </cell>
          <cell r="C4016" t="str">
            <v>MISTURA BETUMINOSA PRÉ MISTURADA USINADA À FRIO (S/TRANSP)</v>
          </cell>
          <cell r="D4016" t="str">
            <v>M3</v>
          </cell>
          <cell r="E4016">
            <v>65.650000000000006</v>
          </cell>
          <cell r="F4016">
            <v>85.35</v>
          </cell>
        </row>
        <row r="4017">
          <cell r="B4017" t="str">
            <v>C3941</v>
          </cell>
          <cell r="C4017" t="str">
            <v>MISTURA BETUMINOSA PRÉ MISTURADA USINADA À QUENTE (S/TRANSP)</v>
          </cell>
          <cell r="D4017" t="str">
            <v>M3</v>
          </cell>
          <cell r="E4017">
            <v>100.91</v>
          </cell>
          <cell r="F4017">
            <v>131.18</v>
          </cell>
        </row>
        <row r="4018">
          <cell r="B4018" t="str">
            <v>C3936</v>
          </cell>
          <cell r="C4018" t="str">
            <v>MISTURA DE AREIA ASFALTO USINADA À QUENTE (S/TRANSP)</v>
          </cell>
          <cell r="D4018" t="str">
            <v>M3</v>
          </cell>
          <cell r="E4018">
            <v>51.22</v>
          </cell>
          <cell r="F4018">
            <v>66.59</v>
          </cell>
        </row>
        <row r="4019">
          <cell r="B4019" t="str">
            <v>C3885</v>
          </cell>
          <cell r="C4019" t="str">
            <v>MISTURA DE AREIA ASFALTO À FRIO EM BETONEIRA (S/TRANSP)</v>
          </cell>
          <cell r="D4019" t="str">
            <v>M3</v>
          </cell>
          <cell r="E4019">
            <v>23.65</v>
          </cell>
          <cell r="F4019">
            <v>30.75</v>
          </cell>
        </row>
        <row r="4020">
          <cell r="B4020" t="str">
            <v>C3934</v>
          </cell>
          <cell r="C4020" t="str">
            <v>MISTURA DE AREIA ASFALTO USINADA À FRIO (S/TRANSP)</v>
          </cell>
          <cell r="D4020" t="str">
            <v>M3</v>
          </cell>
          <cell r="E4020">
            <v>19.28</v>
          </cell>
          <cell r="F4020">
            <v>25.06</v>
          </cell>
        </row>
        <row r="4021">
          <cell r="B4021" t="str">
            <v>C3889</v>
          </cell>
          <cell r="C4021" t="str">
            <v>PENEIRAMENTO MANUAL</v>
          </cell>
          <cell r="D4021" t="str">
            <v>M3</v>
          </cell>
          <cell r="E4021">
            <v>9.1300000000000008</v>
          </cell>
          <cell r="F4021">
            <v>11.87</v>
          </cell>
        </row>
        <row r="4022">
          <cell r="B4022" t="str">
            <v>C0096</v>
          </cell>
          <cell r="C4022" t="str">
            <v>REATERRO APILOADO</v>
          </cell>
          <cell r="D4022" t="str">
            <v>M3</v>
          </cell>
          <cell r="E4022">
            <v>12.54</v>
          </cell>
          <cell r="F4022">
            <v>16.3</v>
          </cell>
        </row>
        <row r="4023">
          <cell r="B4023" t="str">
            <v>C3890</v>
          </cell>
          <cell r="C4023" t="str">
            <v>REATERRO E COMPACTAÇÃO DE BUEIRO</v>
          </cell>
          <cell r="D4023" t="str">
            <v>M3</v>
          </cell>
          <cell r="E4023">
            <v>16.23</v>
          </cell>
          <cell r="F4023">
            <v>21.1</v>
          </cell>
        </row>
        <row r="4024">
          <cell r="B4024" t="str">
            <v>C3101</v>
          </cell>
          <cell r="C4024" t="str">
            <v>RECOMPOSIÇÃO DE PAVIMENTAÇÃO EM PARALELEPÍPEDO C/REAPROVEITAMENTO</v>
          </cell>
          <cell r="D4024" t="str">
            <v>M2</v>
          </cell>
          <cell r="E4024">
            <v>7.06</v>
          </cell>
          <cell r="F4024">
            <v>9.18</v>
          </cell>
        </row>
        <row r="4025">
          <cell r="B4025" t="str">
            <v>C3100</v>
          </cell>
          <cell r="C4025" t="str">
            <v>RECOMPOSIÇÃO DE PAVIMENTAÇÃO EM PEDRA TOSCA C/REAPROVEITAMENTO</v>
          </cell>
          <cell r="D4025" t="str">
            <v>M2</v>
          </cell>
          <cell r="E4025">
            <v>5.49</v>
          </cell>
          <cell r="F4025">
            <v>7.14</v>
          </cell>
        </row>
        <row r="4026">
          <cell r="B4026" t="str">
            <v>C3897</v>
          </cell>
          <cell r="C4026" t="str">
            <v>RECOMPOSIÇÃO DE PLACA DE SINALIZAÇÃO</v>
          </cell>
          <cell r="D4026" t="str">
            <v>M2</v>
          </cell>
          <cell r="E4026">
            <v>12.04</v>
          </cell>
          <cell r="F4026">
            <v>15.65</v>
          </cell>
        </row>
        <row r="4027">
          <cell r="B4027" t="str">
            <v>C3883</v>
          </cell>
          <cell r="C4027" t="str">
            <v>RECOMPOSIÇÃO DE REVESTIMENTO PRIMÁRIO</v>
          </cell>
          <cell r="D4027" t="str">
            <v>M3</v>
          </cell>
          <cell r="E4027">
            <v>4.4000000000000004</v>
          </cell>
          <cell r="F4027">
            <v>5.72</v>
          </cell>
        </row>
        <row r="4028">
          <cell r="B4028" t="str">
            <v>C3952</v>
          </cell>
          <cell r="C4028" t="str">
            <v>RECOMPOSIÇÃO MANUAL DE ATERRO</v>
          </cell>
          <cell r="D4028" t="str">
            <v>M3</v>
          </cell>
          <cell r="E4028">
            <v>57.29</v>
          </cell>
          <cell r="F4028">
            <v>74.48</v>
          </cell>
        </row>
        <row r="4029">
          <cell r="B4029" t="str">
            <v>C3953</v>
          </cell>
          <cell r="C4029" t="str">
            <v>RECOMPOSIÇÃO MECANIZADA DE ATERRO</v>
          </cell>
          <cell r="D4029" t="str">
            <v>M3</v>
          </cell>
          <cell r="E4029">
            <v>11.15</v>
          </cell>
          <cell r="F4029">
            <v>14.5</v>
          </cell>
        </row>
        <row r="4030">
          <cell r="B4030" t="str">
            <v>C3947</v>
          </cell>
          <cell r="C4030" t="str">
            <v>RECOMPOSIÇÃO PARCIAL DE CERCA (SUBSTITUIÇÃO DE ESTACA DE CONCRETO)</v>
          </cell>
          <cell r="D4030" t="str">
            <v>UN</v>
          </cell>
          <cell r="E4030">
            <v>23.94</v>
          </cell>
          <cell r="F4030">
            <v>31.12</v>
          </cell>
        </row>
        <row r="4031">
          <cell r="B4031" t="str">
            <v>C3950</v>
          </cell>
          <cell r="C4031" t="str">
            <v>RECOMPOSIÇÃO PARCIAL DE CERCA (SUBSTITUIÇÃO DE ESTACA DE MADEIRA)</v>
          </cell>
          <cell r="D4031" t="str">
            <v>UN</v>
          </cell>
          <cell r="E4031">
            <v>6.6</v>
          </cell>
          <cell r="F4031">
            <v>8.58</v>
          </cell>
        </row>
        <row r="4032">
          <cell r="B4032" t="str">
            <v>C3949</v>
          </cell>
          <cell r="C4032" t="str">
            <v>RECOMPOSIÇÃO PARCIAL DE CERCA (SUBSTITUIÇÃO DE MOURÃO DE MADEIRA)</v>
          </cell>
          <cell r="D4032" t="str">
            <v>UN</v>
          </cell>
          <cell r="E4032">
            <v>7.89</v>
          </cell>
          <cell r="F4032">
            <v>10.26</v>
          </cell>
        </row>
        <row r="4033">
          <cell r="B4033" t="str">
            <v>C3948</v>
          </cell>
          <cell r="C4033" t="str">
            <v>RECOMPOSIÇÃO PARCIAL DE CERCA DE ESTACAS DE CONCRETO (SUBSTITUIÇÃO DE ARAME FARPADO)</v>
          </cell>
          <cell r="D4033" t="str">
            <v>M</v>
          </cell>
          <cell r="E4033">
            <v>0.94</v>
          </cell>
          <cell r="F4033">
            <v>1.22</v>
          </cell>
        </row>
        <row r="4034">
          <cell r="B4034" t="str">
            <v>C3951</v>
          </cell>
          <cell r="C4034" t="str">
            <v>RECOMPOSIÇÃO PARCIAL DE CERCA DE ESTACAS DE MADEIRA(SUBSTITUIÇÃO DE ARAME FARPADO)</v>
          </cell>
          <cell r="D4034" t="str">
            <v>M</v>
          </cell>
          <cell r="E4034">
            <v>0.75</v>
          </cell>
          <cell r="F4034">
            <v>0.98</v>
          </cell>
        </row>
        <row r="4035">
          <cell r="B4035" t="str">
            <v>C3946</v>
          </cell>
          <cell r="C4035" t="str">
            <v>RECOMPOSIÇÃO PARCIAL DE CERCA (SUBSTITUIÇÃO DE MOURÕES DE CONCRETO)</v>
          </cell>
          <cell r="D4035" t="str">
            <v>UN</v>
          </cell>
          <cell r="E4035">
            <v>51.75</v>
          </cell>
          <cell r="F4035">
            <v>67.28</v>
          </cell>
        </row>
        <row r="4036">
          <cell r="B4036" t="str">
            <v>C3232</v>
          </cell>
          <cell r="C4036" t="str">
            <v>RECONFORMAÇÃO/PATROLAGEM DA PLATAFORMA</v>
          </cell>
          <cell r="D4036" t="str">
            <v>M2</v>
          </cell>
          <cell r="E4036">
            <v>0.04</v>
          </cell>
          <cell r="F4036">
            <v>0.05</v>
          </cell>
        </row>
        <row r="4037">
          <cell r="B4037" t="str">
            <v>C3943</v>
          </cell>
          <cell r="C4037" t="str">
            <v>REMENDO PROFUNDO COM DEMOLIÇÃO MANUAL(ENCHIMENTO E COMPACTAÇÃO DO MATERIAL DE BASE E MISTURA BETUMINOSA)</v>
          </cell>
          <cell r="D4037" t="str">
            <v>M3</v>
          </cell>
          <cell r="E4037">
            <v>142.78</v>
          </cell>
          <cell r="F4037">
            <v>185.61</v>
          </cell>
        </row>
        <row r="4038">
          <cell r="B4038" t="str">
            <v>C3944</v>
          </cell>
          <cell r="C4038" t="str">
            <v>REMENDO PROFUNDO COM DEMOLIÇÃO MECANIZADA (ENCHIMENTO E COMPACTAÇÃO DO MATERIAL DE BASE E MISTURA BETUMINOSA)</v>
          </cell>
          <cell r="D4038" t="str">
            <v>M3</v>
          </cell>
          <cell r="E4038">
            <v>114.15</v>
          </cell>
          <cell r="F4038">
            <v>148.4</v>
          </cell>
        </row>
        <row r="4039">
          <cell r="B4039" t="str">
            <v>C3902</v>
          </cell>
          <cell r="C4039" t="str">
            <v>REMOÇÃO DE MATACÕES</v>
          </cell>
          <cell r="D4039" t="str">
            <v>M3</v>
          </cell>
          <cell r="E4039">
            <v>57.92</v>
          </cell>
          <cell r="F4039">
            <v>75.3</v>
          </cell>
        </row>
        <row r="4040">
          <cell r="B4040" t="str">
            <v>C3888</v>
          </cell>
          <cell r="C4040" t="str">
            <v>REMOÇÃO MANUAL DA CAMADA GRANULAR DO PAVIMENTO</v>
          </cell>
          <cell r="D4040" t="str">
            <v>M3</v>
          </cell>
          <cell r="E4040">
            <v>32.42</v>
          </cell>
          <cell r="F4040">
            <v>42.15</v>
          </cell>
        </row>
        <row r="4041">
          <cell r="B4041" t="str">
            <v>C3899</v>
          </cell>
          <cell r="C4041" t="str">
            <v>REMOÇÃO MANUAL DE BARREIRA EM ROCHA</v>
          </cell>
          <cell r="D4041" t="str">
            <v>M3</v>
          </cell>
          <cell r="E4041">
            <v>15.81</v>
          </cell>
          <cell r="F4041">
            <v>20.55</v>
          </cell>
        </row>
        <row r="4042">
          <cell r="B4042" t="str">
            <v>C3898</v>
          </cell>
          <cell r="C4042" t="str">
            <v>REMOÇÃO MANUAL DE BARREIRA EM SOLO</v>
          </cell>
          <cell r="D4042" t="str">
            <v>M3</v>
          </cell>
          <cell r="E4042">
            <v>10.54</v>
          </cell>
          <cell r="F4042">
            <v>13.7</v>
          </cell>
        </row>
        <row r="4043">
          <cell r="B4043" t="str">
            <v>C3886</v>
          </cell>
          <cell r="C4043" t="str">
            <v>REMOÇÃO MANUAL DE REVESTIMENTO BETUMINOSO</v>
          </cell>
          <cell r="D4043" t="str">
            <v>M3</v>
          </cell>
          <cell r="E4043">
            <v>51.05</v>
          </cell>
          <cell r="F4043">
            <v>66.37</v>
          </cell>
        </row>
        <row r="4044">
          <cell r="B4044" t="str">
            <v>C3887</v>
          </cell>
          <cell r="C4044" t="str">
            <v>REMOÇÃO MECANIZADA DA CAMADA GRANULAR DO PAVIMENTO</v>
          </cell>
          <cell r="D4044" t="str">
            <v>M3</v>
          </cell>
          <cell r="E4044">
            <v>4.2699999999999996</v>
          </cell>
          <cell r="F4044">
            <v>5.55</v>
          </cell>
        </row>
        <row r="4045">
          <cell r="B4045" t="str">
            <v>C3901</v>
          </cell>
          <cell r="C4045" t="str">
            <v>REMOÇÃO MECANIZADA DE BARREIRA EM ROCHA</v>
          </cell>
          <cell r="D4045" t="str">
            <v>M3</v>
          </cell>
          <cell r="E4045">
            <v>4.9800000000000004</v>
          </cell>
          <cell r="F4045">
            <v>6.47</v>
          </cell>
        </row>
        <row r="4046">
          <cell r="B4046" t="str">
            <v>C3900</v>
          </cell>
          <cell r="C4046" t="str">
            <v>REMOÇÃO MECANIZADA DE BARREIRA EM SOLO</v>
          </cell>
          <cell r="D4046" t="str">
            <v>M3</v>
          </cell>
          <cell r="E4046">
            <v>3.26</v>
          </cell>
          <cell r="F4046">
            <v>4.24</v>
          </cell>
        </row>
        <row r="4047">
          <cell r="B4047" t="str">
            <v>C3159</v>
          </cell>
          <cell r="C4047" t="str">
            <v>REMOÇÃO MECANIZADA DE REVESTIMENTO BETUMINOSO</v>
          </cell>
          <cell r="D4047" t="str">
            <v>M3</v>
          </cell>
          <cell r="E4047">
            <v>10.49</v>
          </cell>
          <cell r="F4047">
            <v>13.64</v>
          </cell>
        </row>
        <row r="4048">
          <cell r="B4048" t="str">
            <v>C3109</v>
          </cell>
          <cell r="C4048" t="str">
            <v>ROÇADA MANUAL</v>
          </cell>
          <cell r="D4048" t="str">
            <v>HA</v>
          </cell>
          <cell r="E4048">
            <v>462.56</v>
          </cell>
          <cell r="F4048">
            <v>601.33000000000004</v>
          </cell>
        </row>
        <row r="4049">
          <cell r="B4049" t="str">
            <v>C3903</v>
          </cell>
          <cell r="C4049" t="str">
            <v>ROÇADA MECANIZADA</v>
          </cell>
          <cell r="D4049" t="str">
            <v>HA</v>
          </cell>
          <cell r="E4049">
            <v>191.71</v>
          </cell>
          <cell r="F4049">
            <v>249.22</v>
          </cell>
        </row>
        <row r="4050">
          <cell r="B4050" t="str">
            <v>C3115</v>
          </cell>
          <cell r="C4050" t="str">
            <v>SELAGEM DE TRINCA : S/TRANSP</v>
          </cell>
          <cell r="D4050" t="str">
            <v>L</v>
          </cell>
          <cell r="E4050">
            <v>1.26</v>
          </cell>
          <cell r="F4050">
            <v>1.64</v>
          </cell>
        </row>
        <row r="4051">
          <cell r="B4051" t="str">
            <v>C3932</v>
          </cell>
          <cell r="C4051" t="str">
            <v>SOLO BRITA PARA BASE DE REMENDO PROFUNDO (S/TRANSP)</v>
          </cell>
          <cell r="D4051" t="str">
            <v>M3</v>
          </cell>
          <cell r="E4051">
            <v>26.19</v>
          </cell>
          <cell r="F4051">
            <v>34.049999999999997</v>
          </cell>
        </row>
        <row r="4052">
          <cell r="B4052" t="str">
            <v>C3933</v>
          </cell>
          <cell r="C4052" t="str">
            <v>SOLO PARA BASE DE REMENDO PROFUNDO (S/TRANSP)</v>
          </cell>
          <cell r="D4052" t="str">
            <v>M3</v>
          </cell>
          <cell r="E4052">
            <v>4.58</v>
          </cell>
          <cell r="F4052">
            <v>5.95</v>
          </cell>
        </row>
        <row r="4053">
          <cell r="C4053" t="str">
            <v>URBANA</v>
          </cell>
          <cell r="F4053">
            <v>0</v>
          </cell>
        </row>
        <row r="4054">
          <cell r="B4054" t="str">
            <v>C2925</v>
          </cell>
          <cell r="C4054" t="str">
            <v>RECOMPOSIÇÃO DE CAPA EM AREIA ASFÁLTICA (AAUQ), ESP.= 5cm</v>
          </cell>
          <cell r="D4054" t="str">
            <v>M2</v>
          </cell>
          <cell r="E4054">
            <v>24.63</v>
          </cell>
          <cell r="F4054">
            <v>32.020000000000003</v>
          </cell>
        </row>
        <row r="4055">
          <cell r="B4055" t="str">
            <v>C2926</v>
          </cell>
          <cell r="C4055" t="str">
            <v>RECOMPOSIÇÃO DE CAPA EM CONCRETO ASFÁLTICO (CBUQ), ESP.= 5cm</v>
          </cell>
          <cell r="D4055" t="str">
            <v>M2</v>
          </cell>
          <cell r="E4055">
            <v>24.94</v>
          </cell>
          <cell r="F4055">
            <v>32.42</v>
          </cell>
        </row>
        <row r="4056">
          <cell r="B4056" t="str">
            <v>C2135</v>
          </cell>
          <cell r="C4056" t="str">
            <v>RECOMPOSIÇÃO DE GUIAS DE CONCRETO</v>
          </cell>
          <cell r="D4056" t="str">
            <v>M</v>
          </cell>
          <cell r="E4056">
            <v>14.1</v>
          </cell>
          <cell r="F4056">
            <v>18.329999999999998</v>
          </cell>
        </row>
        <row r="4057">
          <cell r="B4057" t="str">
            <v>C2927</v>
          </cell>
          <cell r="C4057" t="str">
            <v>RECOMPOSIÇÃO DE MEIO FIO EM CONCRETO</v>
          </cell>
          <cell r="D4057" t="str">
            <v>M</v>
          </cell>
          <cell r="E4057">
            <v>6.01</v>
          </cell>
          <cell r="F4057">
            <v>7.81</v>
          </cell>
        </row>
        <row r="4058">
          <cell r="B4058" t="str">
            <v>C2928</v>
          </cell>
          <cell r="C4058" t="str">
            <v>RECOMPOSIÇÃO DE MEIO FIO EM PEDRA GRANITICA</v>
          </cell>
          <cell r="D4058" t="str">
            <v>M</v>
          </cell>
          <cell r="E4058">
            <v>5.81</v>
          </cell>
          <cell r="F4058">
            <v>7.55</v>
          </cell>
        </row>
        <row r="4059">
          <cell r="B4059" t="str">
            <v>C3036</v>
          </cell>
          <cell r="C4059" t="str">
            <v>RECOMPOSIÇÃO DE PAVIMENTAÇÃO C/BLOKRET REAPROVEITADO</v>
          </cell>
          <cell r="D4059" t="str">
            <v>M2</v>
          </cell>
          <cell r="E4059">
            <v>5.49</v>
          </cell>
          <cell r="F4059">
            <v>7.14</v>
          </cell>
        </row>
        <row r="4060">
          <cell r="B4060" t="str">
            <v>C2136</v>
          </cell>
          <cell r="C4060" t="str">
            <v>RECOMPOSIÇÃO DE PAVIMENTAÇÃO DE PRÉ- MOLDADO S/ COXIM DE AREIA</v>
          </cell>
          <cell r="D4060" t="str">
            <v>M2</v>
          </cell>
          <cell r="E4060">
            <v>10.61</v>
          </cell>
          <cell r="F4060">
            <v>13.79</v>
          </cell>
        </row>
        <row r="4061">
          <cell r="B4061" t="str">
            <v>C2929</v>
          </cell>
          <cell r="C4061" t="str">
            <v>RECOMPOSIÇÃO DE PAVIMENTAÇÃO EM PARALELEPÍPEDO C/REJUNTAMENTO</v>
          </cell>
          <cell r="D4061" t="str">
            <v>M2</v>
          </cell>
          <cell r="E4061">
            <v>15.22</v>
          </cell>
          <cell r="F4061">
            <v>19.79</v>
          </cell>
        </row>
        <row r="4062">
          <cell r="B4062" t="str">
            <v>C2930</v>
          </cell>
          <cell r="C4062" t="str">
            <v>RECOMPOSIÇÃO DE PAVIMENTAÇÃO EM PARALELEPÍPEDO S/REJUNTAMENTO</v>
          </cell>
          <cell r="D4062" t="str">
            <v>M2</v>
          </cell>
          <cell r="E4062">
            <v>9.82</v>
          </cell>
          <cell r="F4062">
            <v>12.77</v>
          </cell>
        </row>
        <row r="4063">
          <cell r="B4063" t="str">
            <v>C2931</v>
          </cell>
          <cell r="C4063" t="str">
            <v>RECOMPOSIÇÃO DE PAVIMENTAÇÃO EM PEDRA PORTUGUESA</v>
          </cell>
          <cell r="D4063" t="str">
            <v>M2</v>
          </cell>
          <cell r="E4063">
            <v>12.07</v>
          </cell>
          <cell r="F4063">
            <v>15.69</v>
          </cell>
        </row>
        <row r="4064">
          <cell r="B4064" t="str">
            <v>C2932</v>
          </cell>
          <cell r="C4064" t="str">
            <v>RECOMPOSIÇÃO DE PAVIMENTAÇÃO EM PEDRA TOSCA C/REJUNTAMENTO</v>
          </cell>
          <cell r="D4064" t="str">
            <v>M2</v>
          </cell>
          <cell r="E4064">
            <v>9.76</v>
          </cell>
          <cell r="F4064">
            <v>12.69</v>
          </cell>
        </row>
        <row r="4065">
          <cell r="B4065" t="str">
            <v>C2933</v>
          </cell>
          <cell r="C4065" t="str">
            <v>RECOMPOSIÇÃO DE PAVIMENTAÇÃO EM PEDRA TOSCA S/REJUNTAMENTO</v>
          </cell>
          <cell r="D4065" t="str">
            <v>M2</v>
          </cell>
          <cell r="E4065">
            <v>5.95</v>
          </cell>
          <cell r="F4065">
            <v>7.74</v>
          </cell>
        </row>
        <row r="4066">
          <cell r="C4066" t="str">
            <v>OBRAS PORTUÁRIAS</v>
          </cell>
          <cell r="F4066">
            <v>0</v>
          </cell>
        </row>
        <row r="4067">
          <cell r="C4067" t="str">
            <v>FUNDAÇÕES</v>
          </cell>
          <cell r="F4067">
            <v>0</v>
          </cell>
        </row>
        <row r="4068">
          <cell r="B4068" t="str">
            <v>C4139</v>
          </cell>
          <cell r="C4068" t="str">
            <v>CONFECÇÃO DE CAMISA METÁLICA</v>
          </cell>
          <cell r="D4068" t="str">
            <v>T</v>
          </cell>
          <cell r="E4068">
            <v>7181.14</v>
          </cell>
          <cell r="F4068">
            <v>9335.48</v>
          </cell>
        </row>
        <row r="4069">
          <cell r="B4069" t="str">
            <v>C4319</v>
          </cell>
          <cell r="C4069" t="str">
            <v>CRAVAÇÃO DE ESTACA PRÉ-MOLDADA C/ UTILIZAÇÃO DE PLATAFORMA</v>
          </cell>
          <cell r="D4069" t="str">
            <v>M</v>
          </cell>
          <cell r="E4069">
            <v>664.84</v>
          </cell>
          <cell r="F4069">
            <v>864.29</v>
          </cell>
        </row>
        <row r="4070">
          <cell r="B4070" t="str">
            <v>C4296</v>
          </cell>
          <cell r="C4070" t="str">
            <v>CRAVAÇÃO DE CAMISA METÁLICA Ø 1,00 m, C/ UTILIZAÇÃO DE PLATAFORMAS</v>
          </cell>
          <cell r="D4070" t="str">
            <v>M</v>
          </cell>
          <cell r="E4070">
            <v>344.49</v>
          </cell>
          <cell r="F4070">
            <v>447.84</v>
          </cell>
        </row>
        <row r="4071">
          <cell r="B4071" t="str">
            <v>C4144</v>
          </cell>
          <cell r="C4071" t="str">
            <v>ESCAVAÇÃO EM ROCHA ALTERADA D= 0,93m</v>
          </cell>
          <cell r="D4071" t="str">
            <v>M3</v>
          </cell>
          <cell r="E4071">
            <v>729.69</v>
          </cell>
          <cell r="F4071">
            <v>948.6</v>
          </cell>
        </row>
        <row r="4072">
          <cell r="B4072" t="str">
            <v>C4145</v>
          </cell>
          <cell r="C4072" t="str">
            <v>ESCAVAÇÃO EM ROCHA SÃ D= 0,93m</v>
          </cell>
          <cell r="D4072" t="str">
            <v>M3</v>
          </cell>
          <cell r="E4072">
            <v>3016.31</v>
          </cell>
          <cell r="F4072">
            <v>3921.2</v>
          </cell>
        </row>
        <row r="4073">
          <cell r="B4073" t="str">
            <v>C4143</v>
          </cell>
          <cell r="C4073" t="str">
            <v>ESCAVAÇÃO EM SOLO D= 0,93m</v>
          </cell>
          <cell r="D4073" t="str">
            <v>M3</v>
          </cell>
          <cell r="E4073">
            <v>453.52</v>
          </cell>
          <cell r="F4073">
            <v>589.58000000000004</v>
          </cell>
        </row>
        <row r="4074">
          <cell r="B4074" t="str">
            <v>C4298</v>
          </cell>
          <cell r="C4074" t="str">
            <v>ESCAVAÇÃO EM ROCHA ALTERADA DIÂMETRO 0,93m C/ UTILIZAÇÃO DE PLATAFORMAS</v>
          </cell>
          <cell r="D4074" t="str">
            <v>M3</v>
          </cell>
          <cell r="E4074">
            <v>1895.87</v>
          </cell>
          <cell r="F4074">
            <v>2464.63</v>
          </cell>
        </row>
        <row r="4075">
          <cell r="B4075" t="str">
            <v>C4299</v>
          </cell>
          <cell r="C4075" t="str">
            <v>ESCAVAÇÃO EM ROCHA SÃ DIÂMETRO 0,93m C/ UTILIZAÇÃO DE PLATAFORMAS</v>
          </cell>
          <cell r="D4075" t="str">
            <v>M3</v>
          </cell>
          <cell r="E4075">
            <v>5496.23</v>
          </cell>
          <cell r="F4075">
            <v>7145.1</v>
          </cell>
        </row>
        <row r="4076">
          <cell r="B4076" t="str">
            <v>C4300</v>
          </cell>
          <cell r="C4076" t="str">
            <v>ESCAVAÇÃO EM SOLO DIÂMETRO 0,93m C/ UTILIZAÇÃO DE PLATAFORMAS</v>
          </cell>
          <cell r="D4076" t="str">
            <v>M3</v>
          </cell>
          <cell r="E4076">
            <v>954.76</v>
          </cell>
          <cell r="F4076">
            <v>1241.19</v>
          </cell>
        </row>
        <row r="4077">
          <cell r="B4077" t="str">
            <v>C3983</v>
          </cell>
          <cell r="C4077" t="str">
            <v>FABRICAÇÃO E FORNECIMENTO DE ACESSÓRIOS METÁLICOS PARA ESTACA DE CONCRETO (PONTEIRA E ANEL)</v>
          </cell>
          <cell r="D4077" t="str">
            <v>T</v>
          </cell>
          <cell r="E4077">
            <v>9350.7000000000007</v>
          </cell>
          <cell r="F4077">
            <v>12155.91</v>
          </cell>
        </row>
        <row r="4078">
          <cell r="B4078" t="str">
            <v>C4310</v>
          </cell>
          <cell r="C4078" t="str">
            <v>POSICIONAMENTO, OPERAÇÃO E REMOÇÃO DE CAMISA METÁLICA C/ UTILIZAÇÃO DE PLATAFORMAS</v>
          </cell>
          <cell r="D4078" t="str">
            <v>UN</v>
          </cell>
          <cell r="E4078">
            <v>1692.98</v>
          </cell>
          <cell r="F4078">
            <v>2200.87</v>
          </cell>
        </row>
        <row r="4079">
          <cell r="C4079" t="str">
            <v>ESTRUTURAS</v>
          </cell>
          <cell r="F4079">
            <v>0</v>
          </cell>
        </row>
        <row r="4080">
          <cell r="B4080" t="str">
            <v>C4324</v>
          </cell>
          <cell r="C4080" t="str">
            <v>ACESSÓRIOS P/ TRILHOS A-100</v>
          </cell>
          <cell r="D4080" t="str">
            <v>KG</v>
          </cell>
          <cell r="E4080">
            <v>6.5</v>
          </cell>
          <cell r="F4080">
            <v>8.4499999999999993</v>
          </cell>
        </row>
        <row r="4081">
          <cell r="B4081" t="str">
            <v>C4149</v>
          </cell>
          <cell r="C4081" t="str">
            <v>ARRASAMENTO DE ESTACAS DE CONCRETO D=0,80m</v>
          </cell>
          <cell r="D4081" t="str">
            <v>UN</v>
          </cell>
          <cell r="E4081">
            <v>560.19000000000005</v>
          </cell>
          <cell r="F4081">
            <v>728.25</v>
          </cell>
        </row>
        <row r="4082">
          <cell r="B4082" t="str">
            <v>C4286</v>
          </cell>
          <cell r="C4082" t="str">
            <v>ARRASAMENTO DE ESTACAS DE CONCRETO C/ UTILIZAÇÃO DE PLATAFORMAS</v>
          </cell>
          <cell r="D4082" t="str">
            <v>UN</v>
          </cell>
          <cell r="E4082">
            <v>815.46</v>
          </cell>
          <cell r="F4082">
            <v>1060.0999999999999</v>
          </cell>
        </row>
        <row r="4083">
          <cell r="B4083" t="str">
            <v>C4322</v>
          </cell>
          <cell r="C4083" t="str">
            <v>CABEÇOS DE AMARRAÇÃO P/ 1500 KN</v>
          </cell>
          <cell r="D4083" t="str">
            <v>UN</v>
          </cell>
          <cell r="E4083">
            <v>13415.5</v>
          </cell>
          <cell r="F4083">
            <v>17440.150000000001</v>
          </cell>
        </row>
        <row r="4084">
          <cell r="B4084" t="str">
            <v>C4146</v>
          </cell>
          <cell r="C4084" t="str">
            <v>CARGA E TRANSP. DE ESTACA PRÉ-MOLDADA DO ESTOQUE AO LOCAL DE APLICAÇÃO, INCLUSIVE ASSENTAMENTO</v>
          </cell>
          <cell r="D4084" t="str">
            <v>M</v>
          </cell>
          <cell r="E4084">
            <v>116.53</v>
          </cell>
          <cell r="F4084">
            <v>151.49</v>
          </cell>
        </row>
        <row r="4085">
          <cell r="B4085" t="str">
            <v>C4318</v>
          </cell>
          <cell r="C4085" t="str">
            <v>CARGA E TRANSPORTE DE ESTACA PRÉ-MOLDADA DO ESTOQUE AO LOCAL DE APLICAÇÃO C/ UTILIZAÇÃO DE PLATAFORMAS, INCLUSIVE ASSENTAMENTO</v>
          </cell>
          <cell r="D4085" t="str">
            <v>M</v>
          </cell>
          <cell r="E4085">
            <v>274.75</v>
          </cell>
          <cell r="F4085">
            <v>357.18</v>
          </cell>
        </row>
        <row r="4086">
          <cell r="B4086" t="str">
            <v>C4153</v>
          </cell>
          <cell r="C4086" t="str">
            <v>CARGA E TRANSP. DE PEÇAS PRÉ-MOLDADAS DO ESTOQUE AO LOCAL DE APLICAÇÃO, INCLUSIVE ASSENTAMENTO</v>
          </cell>
          <cell r="D4086" t="str">
            <v>M3</v>
          </cell>
          <cell r="E4086">
            <v>63.71</v>
          </cell>
          <cell r="F4086">
            <v>82.82</v>
          </cell>
        </row>
        <row r="4087">
          <cell r="B4087" t="str">
            <v>C4290</v>
          </cell>
          <cell r="C4087" t="str">
            <v>CARGA E TRANSPORTE DE PEÇAS PRÉ-MOLDADAS, INCLUSIVE ASSENTAMENTO C/ UTILIZAÇÃO DE PLATAFORMAS</v>
          </cell>
          <cell r="D4087" t="str">
            <v>M3</v>
          </cell>
          <cell r="E4087">
            <v>210.47</v>
          </cell>
          <cell r="F4087">
            <v>273.61</v>
          </cell>
        </row>
        <row r="4088">
          <cell r="B4088" t="str">
            <v>C4136</v>
          </cell>
          <cell r="C4088" t="str">
            <v>CONFECÇÃO DE ESTRUTURA METÁLICA P/ CONTRAVENTAMENTO DE ESTACAS</v>
          </cell>
          <cell r="D4088" t="str">
            <v>T</v>
          </cell>
          <cell r="E4088">
            <v>9369.44</v>
          </cell>
          <cell r="F4088">
            <v>12180.27</v>
          </cell>
        </row>
        <row r="4089">
          <cell r="B4089" t="str">
            <v>C4321</v>
          </cell>
          <cell r="C4089" t="str">
            <v>DEFENSAS E=600 KNm R=1200 KN</v>
          </cell>
          <cell r="D4089" t="str">
            <v>UN</v>
          </cell>
          <cell r="E4089">
            <v>45561.31</v>
          </cell>
          <cell r="F4089">
            <v>59229.7</v>
          </cell>
        </row>
        <row r="4090">
          <cell r="B4090" t="str">
            <v>C4295</v>
          </cell>
          <cell r="C4090" t="str">
            <v>FORNECIMENTO E MONTAGEM DE CONTRAVENTAMENTO METÁLICO DE ESTACAS</v>
          </cell>
          <cell r="D4090" t="str">
            <v>T</v>
          </cell>
          <cell r="E4090">
            <v>9718.58</v>
          </cell>
          <cell r="F4090">
            <v>12634.15</v>
          </cell>
        </row>
        <row r="4091">
          <cell r="B4091" t="str">
            <v>C4311</v>
          </cell>
          <cell r="C4091" t="str">
            <v>POSICIONAMENTO, OPERAÇÃO E REMOÇÃO DE CONTRAVENTAMENTO METÁLICO DE ESTACAS C/ PLATAFORMAS</v>
          </cell>
          <cell r="D4091" t="str">
            <v>T</v>
          </cell>
          <cell r="E4091">
            <v>783.52</v>
          </cell>
          <cell r="F4091">
            <v>1018.58</v>
          </cell>
        </row>
        <row r="4092">
          <cell r="B4092" t="str">
            <v>C4323</v>
          </cell>
          <cell r="C4092" t="str">
            <v>TRILHOS A-100</v>
          </cell>
          <cell r="D4092" t="str">
            <v>KG</v>
          </cell>
          <cell r="E4092">
            <v>5.53</v>
          </cell>
          <cell r="F4092">
            <v>7.19</v>
          </cell>
        </row>
        <row r="4093">
          <cell r="C4093" t="str">
            <v>QUEBRA-MAR / ENROCAMENTO</v>
          </cell>
          <cell r="F4093">
            <v>0</v>
          </cell>
        </row>
        <row r="4094">
          <cell r="B4094" t="str">
            <v>C4288</v>
          </cell>
          <cell r="C4094" t="str">
            <v>CARGA E ARRUMAÇÃO DE PEDRAS (0,001 T ATÉ 1,00 T), INCLUSIVE LANÇAMENTO</v>
          </cell>
          <cell r="D4094" t="str">
            <v>M3</v>
          </cell>
          <cell r="E4094">
            <v>6.83</v>
          </cell>
          <cell r="F4094">
            <v>8.8800000000000008</v>
          </cell>
        </row>
        <row r="4095">
          <cell r="B4095" t="str">
            <v>C4287</v>
          </cell>
          <cell r="C4095" t="str">
            <v>CARGA E ARRUMAÇÃO DE PEDRAS (1,00 T ATÉ 6,00 T), INCLUSIVE LANÇAMENTO</v>
          </cell>
          <cell r="D4095" t="str">
            <v>M3</v>
          </cell>
          <cell r="E4095">
            <v>8.92</v>
          </cell>
          <cell r="F4095">
            <v>11.6</v>
          </cell>
        </row>
        <row r="4096">
          <cell r="B4096" t="str">
            <v>C1097</v>
          </cell>
          <cell r="C4096" t="str">
            <v>CARGA E ARRUMAÇÃO DE PEDRAS COM GUINDASTE MUNIDO DE CAÇAMBA METÁLICA</v>
          </cell>
          <cell r="D4096" t="str">
            <v>M3</v>
          </cell>
          <cell r="E4096">
            <v>16.02</v>
          </cell>
          <cell r="F4096">
            <v>20.83</v>
          </cell>
        </row>
        <row r="4097">
          <cell r="B4097" t="str">
            <v>C4289</v>
          </cell>
          <cell r="C4097" t="str">
            <v>CARGA E LANÇAMENTO DE BRITA P/ REVESTIMENTO, INCLUSIVE ESPALHAMENTO</v>
          </cell>
          <cell r="D4097" t="str">
            <v>M3</v>
          </cell>
          <cell r="E4097">
            <v>11.24</v>
          </cell>
          <cell r="F4097">
            <v>14.61</v>
          </cell>
        </row>
        <row r="4098">
          <cell r="B4098" t="str">
            <v>C4306</v>
          </cell>
          <cell r="C4098" t="str">
            <v>LAVRA, SELEÇÃO E ESTOQUE DE PEDRAS (1,00 T ATÉ 4,00 T)</v>
          </cell>
          <cell r="D4098" t="str">
            <v>M3</v>
          </cell>
          <cell r="E4098">
            <v>15.37</v>
          </cell>
          <cell r="F4098">
            <v>19.98</v>
          </cell>
        </row>
        <row r="4099">
          <cell r="B4099" t="str">
            <v>C4307</v>
          </cell>
          <cell r="C4099" t="str">
            <v>LAVRA, SELEÇÃO E ESTOQUE DE PEDRAS (1,00 T ATÉ 6,00 T)</v>
          </cell>
          <cell r="D4099" t="str">
            <v>M3</v>
          </cell>
          <cell r="E4099">
            <v>16.510000000000002</v>
          </cell>
          <cell r="F4099">
            <v>21.46</v>
          </cell>
        </row>
        <row r="4100">
          <cell r="B4100" t="str">
            <v>C4308</v>
          </cell>
          <cell r="C4100" t="str">
            <v>LAVRA, SELEÇÃO E ESTOQUE DE PEDRAS (0,0001 T ATÉ 1,00 T)</v>
          </cell>
          <cell r="D4100" t="str">
            <v>M3</v>
          </cell>
          <cell r="E4100">
            <v>15</v>
          </cell>
          <cell r="F4100">
            <v>19.5</v>
          </cell>
        </row>
        <row r="4101">
          <cell r="B4101" t="str">
            <v>C4332</v>
          </cell>
          <cell r="C4101" t="str">
            <v>TRANSPORTE DE PEDRAS ATÉ 1,0 T EM RODOVIA PAVIMENTADA (Y = 0,85 X + 1,60)</v>
          </cell>
          <cell r="D4101" t="str">
            <v>M3</v>
          </cell>
          <cell r="E4101">
            <v>0</v>
          </cell>
          <cell r="F4101">
            <v>0</v>
          </cell>
        </row>
        <row r="4102">
          <cell r="B4102" t="str">
            <v>C4413</v>
          </cell>
          <cell r="C4102" t="str">
            <v>TRANSPORTE DE PEDRA ATÉ 1,00 T EM TRECHO NÃO PAVIMENTADO (Y = 1,42 X + 1,60)</v>
          </cell>
          <cell r="D4102" t="str">
            <v>M3</v>
          </cell>
          <cell r="E4102">
            <v>0</v>
          </cell>
          <cell r="F4102">
            <v>0</v>
          </cell>
        </row>
        <row r="4103">
          <cell r="B4103" t="str">
            <v>C4313</v>
          </cell>
          <cell r="C4103" t="str">
            <v>TRANSPORTE DE PEDRAS DE 1,0 T ATÉ 6,0 T EM RODOVIA PAVIMENTADA (Y = 1,04 X + 2,59)</v>
          </cell>
          <cell r="D4103" t="str">
            <v>M3</v>
          </cell>
          <cell r="E4103">
            <v>0</v>
          </cell>
          <cell r="F4103">
            <v>0</v>
          </cell>
        </row>
        <row r="4104">
          <cell r="B4104" t="str">
            <v>C4414</v>
          </cell>
          <cell r="C4104" t="str">
            <v>TRANSPORTE DE PEDRA DE 1,00 T ATÉ 6,00 T EM TRECHO NÃO PAVIMENTADO (Y = 1,73 X + 2,59)</v>
          </cell>
          <cell r="D4104" t="str">
            <v>M3</v>
          </cell>
          <cell r="E4104">
            <v>0</v>
          </cell>
          <cell r="F4104">
            <v>0</v>
          </cell>
        </row>
        <row r="4105">
          <cell r="C4105" t="str">
            <v>DRAGAGEM</v>
          </cell>
          <cell r="F4105">
            <v>0</v>
          </cell>
        </row>
        <row r="4106">
          <cell r="B4106" t="str">
            <v>C4315</v>
          </cell>
          <cell r="C4106" t="str">
            <v>ATERRO HIDRÁULICO, INCLUINDO DRAGAGEM, ESPALHAMENTO NIVELADO E MOBILIZAÇÃO/DESMOBILIZAÇÃO DA DRAGA</v>
          </cell>
          <cell r="D4106" t="str">
            <v>M3</v>
          </cell>
          <cell r="E4106">
            <v>16.57</v>
          </cell>
          <cell r="F4106">
            <v>21.54</v>
          </cell>
        </row>
        <row r="4107">
          <cell r="B4107" t="str">
            <v>C4283</v>
          </cell>
          <cell r="C4107" t="str">
            <v>DRAGAGEM INCLUINDO MOBILIZAÇÃO/DESMOBILIZAÇÃO DA DRAGA</v>
          </cell>
          <cell r="D4107" t="str">
            <v>M2</v>
          </cell>
          <cell r="E4107">
            <v>14.64</v>
          </cell>
          <cell r="F4107">
            <v>19.03</v>
          </cell>
        </row>
        <row r="4108">
          <cell r="C4108" t="str">
            <v>TRANSPORTES PARA OBRAS RODOVIÁRIAS</v>
          </cell>
          <cell r="F4108">
            <v>0</v>
          </cell>
        </row>
        <row r="4109">
          <cell r="C4109" t="str">
            <v>LOCAL</v>
          </cell>
          <cell r="F4109">
            <v>0</v>
          </cell>
        </row>
        <row r="4110">
          <cell r="B4110" t="str">
            <v>C3143</v>
          </cell>
          <cell r="C4110" t="str">
            <v>TRANSPORTE LOCAL C/ DMT ATÉ 4,00 KM (Y = 0,54 X + 0,56)</v>
          </cell>
          <cell r="D4110" t="str">
            <v>T</v>
          </cell>
          <cell r="E4110">
            <v>0</v>
          </cell>
          <cell r="F4110">
            <v>0</v>
          </cell>
        </row>
        <row r="4111">
          <cell r="B4111" t="str">
            <v>C3144</v>
          </cell>
          <cell r="C4111" t="str">
            <v>TRANSPORTE LOCAL COM DMT ENTRE 4,01 Km E 30,00 Km (Y = 0,38 X + 0,56)</v>
          </cell>
          <cell r="D4111" t="str">
            <v>T</v>
          </cell>
          <cell r="E4111">
            <v>0</v>
          </cell>
          <cell r="F4111">
            <v>0</v>
          </cell>
        </row>
        <row r="4112">
          <cell r="B4112" t="str">
            <v>C4161</v>
          </cell>
          <cell r="C4112" t="str">
            <v>TRANSPORTE LOCAL C/ DMT SUPERIOR A 30,00 Km (Y = 0,30 X + 0,56)</v>
          </cell>
          <cell r="D4112" t="str">
            <v>T</v>
          </cell>
          <cell r="E4112">
            <v>0</v>
          </cell>
          <cell r="F4112">
            <v>0</v>
          </cell>
        </row>
        <row r="4113">
          <cell r="B4113" t="str">
            <v>C3157</v>
          </cell>
          <cell r="C4113" t="str">
            <v>TRANSPORTE LOCAL D'ÁGUA P/SERVIÇOS DE PAVIMENTAÇÃO C/ DMT SUPERIOR A 7,00 Km (Y = 0,53 X)</v>
          </cell>
          <cell r="D4113" t="str">
            <v>T</v>
          </cell>
          <cell r="E4113">
            <v>0</v>
          </cell>
          <cell r="F4113">
            <v>0</v>
          </cell>
        </row>
        <row r="4114">
          <cell r="B4114" t="str">
            <v>C3312</v>
          </cell>
          <cell r="C4114" t="str">
            <v>TRANSPORTE LOCAL DE BRITA P/ TRATAMENTOS SUPERFICIAIS (Y = 0,45 X + 2,23)</v>
          </cell>
          <cell r="D4114" t="str">
            <v>T</v>
          </cell>
          <cell r="E4114">
            <v>0</v>
          </cell>
          <cell r="F4114">
            <v>0</v>
          </cell>
        </row>
        <row r="4115">
          <cell r="B4115" t="str">
            <v>C3224</v>
          </cell>
          <cell r="C4115" t="str">
            <v>TRANSPORTE LOCAL DE LIGANTES BETUMINOSOS C/DMT SUPERIOR A 15,00 Km (Y = 0,94 X)</v>
          </cell>
          <cell r="D4115" t="str">
            <v>T</v>
          </cell>
          <cell r="E4115">
            <v>0</v>
          </cell>
          <cell r="F4115">
            <v>0</v>
          </cell>
        </row>
        <row r="4116">
          <cell r="B4116" t="str">
            <v>C3225</v>
          </cell>
          <cell r="C4116" t="str">
            <v>TRANSPORTE LOCAL DE MISTURA BETUMINOSA À FRIO (Y = 0,45 X + 1,34)</v>
          </cell>
          <cell r="D4116" t="str">
            <v>T</v>
          </cell>
          <cell r="E4116">
            <v>0</v>
          </cell>
          <cell r="F4116">
            <v>0</v>
          </cell>
        </row>
        <row r="4117">
          <cell r="B4117" t="str">
            <v>C3226</v>
          </cell>
          <cell r="C4117" t="str">
            <v>TRANSPORTE LOCAL DE MISTURA BETUMINOSA À QUENTE (Y = 0,45 X + 1,67)</v>
          </cell>
          <cell r="D4117" t="str">
            <v>T</v>
          </cell>
          <cell r="E4117">
            <v>0</v>
          </cell>
          <cell r="F4117">
            <v>0</v>
          </cell>
        </row>
        <row r="4118">
          <cell r="C4118" t="str">
            <v>COMERCIAL</v>
          </cell>
          <cell r="F4118">
            <v>0</v>
          </cell>
        </row>
        <row r="4119">
          <cell r="B4119" t="str">
            <v>C3311</v>
          </cell>
          <cell r="C4119" t="str">
            <v>TRANSPORTE COMERCIAL EM RODOVIA PAVIMENTADA (Y = 0,20 X)</v>
          </cell>
          <cell r="D4119" t="str">
            <v>T</v>
          </cell>
          <cell r="E4119">
            <v>0</v>
          </cell>
          <cell r="F4119">
            <v>0</v>
          </cell>
        </row>
        <row r="4120">
          <cell r="B4120" t="str">
            <v>C3310</v>
          </cell>
          <cell r="C4120" t="str">
            <v>TRANSPORTE COMERCIAL EM RODOVIA NÃO PAVIMENTADA (Y = 0,25 X)</v>
          </cell>
          <cell r="D4120" t="str">
            <v>T</v>
          </cell>
          <cell r="E4120">
            <v>0</v>
          </cell>
          <cell r="F4120">
            <v>0</v>
          </cell>
        </row>
        <row r="4121">
          <cell r="C4121" t="str">
            <v>MATERIAL BETUMINOSO</v>
          </cell>
          <cell r="F4121">
            <v>0</v>
          </cell>
        </row>
        <row r="4122">
          <cell r="B4122" t="str">
            <v>I0001</v>
          </cell>
          <cell r="C4122" t="str">
            <v>TRANSPORTE COMERCIAL DE MATERIAL BETUMINOSO À FRIO (Y = 0,26 X + 18,58)</v>
          </cell>
          <cell r="D4122" t="str">
            <v>T</v>
          </cell>
          <cell r="E4122">
            <v>0</v>
          </cell>
          <cell r="F4122">
            <v>0</v>
          </cell>
        </row>
        <row r="4123">
          <cell r="B4123" t="str">
            <v>I0002</v>
          </cell>
          <cell r="C4123" t="str">
            <v>TRANSPORTE COMERCIAL DE MATERIAL BETUMINOSO À QUENTE (Y = 0,29 X + 20,65)</v>
          </cell>
          <cell r="D4123" t="str">
            <v>T</v>
          </cell>
          <cell r="E4123">
            <v>0</v>
          </cell>
          <cell r="F4123">
            <v>0</v>
          </cell>
        </row>
        <row r="4124">
          <cell r="C4124" t="str">
            <v>SINALIZAÇÃO DO SISTEMA VIÁRIO</v>
          </cell>
          <cell r="F4124">
            <v>0</v>
          </cell>
        </row>
        <row r="4125">
          <cell r="C4125" t="str">
            <v>SINALIZAÇÃO HORIZONTAL</v>
          </cell>
          <cell r="F4125">
            <v>0</v>
          </cell>
        </row>
        <row r="4126">
          <cell r="B4126" t="str">
            <v>C0354</v>
          </cell>
          <cell r="C4126" t="str">
            <v>BALIZADOR EM PVC RÍGIDO D=3" C/ENCHIMENTO DE CONCRETO</v>
          </cell>
          <cell r="D4126" t="str">
            <v>UN</v>
          </cell>
          <cell r="E4126">
            <v>81.98</v>
          </cell>
          <cell r="F4126">
            <v>106.57</v>
          </cell>
        </row>
        <row r="4127">
          <cell r="B4127" t="str">
            <v>C3219</v>
          </cell>
          <cell r="C4127" t="str">
            <v>FAIXA.HORIZONTAL/TINTA REFLETIVA/RESINA ACRÍLICA À BASE D'ÁGUA</v>
          </cell>
          <cell r="D4127" t="str">
            <v>M2</v>
          </cell>
          <cell r="E4127">
            <v>12.66</v>
          </cell>
          <cell r="F4127">
            <v>16.46</v>
          </cell>
        </row>
        <row r="4128">
          <cell r="B4128" t="str">
            <v>C3220</v>
          </cell>
          <cell r="C4128" t="str">
            <v>FAIXA.HORIZONTAL/TINTA REFLETIVA/RESINA ACRÍLICA</v>
          </cell>
          <cell r="D4128" t="str">
            <v>M2</v>
          </cell>
          <cell r="E4128">
            <v>13.7</v>
          </cell>
          <cell r="F4128">
            <v>17.809999999999999</v>
          </cell>
        </row>
        <row r="4129">
          <cell r="B4129" t="str">
            <v>C3616</v>
          </cell>
          <cell r="C4129" t="str">
            <v>SEGREGADOR DE TRÁFEGO TIPO JABOTI: FORNECIMENTO E APLICAÇÃO</v>
          </cell>
          <cell r="D4129" t="str">
            <v>UN</v>
          </cell>
          <cell r="E4129">
            <v>87.75</v>
          </cell>
          <cell r="F4129">
            <v>114.08</v>
          </cell>
        </row>
        <row r="4130">
          <cell r="B4130" t="str">
            <v>C3236</v>
          </cell>
          <cell r="C4130" t="str">
            <v>SÍMBOLOS NO PAVIMENTO/RESINA ACRÍLICA</v>
          </cell>
          <cell r="D4130" t="str">
            <v>M2</v>
          </cell>
          <cell r="E4130">
            <v>15.93</v>
          </cell>
          <cell r="F4130">
            <v>20.71</v>
          </cell>
        </row>
        <row r="4131">
          <cell r="B4131" t="str">
            <v>C3237</v>
          </cell>
          <cell r="C4131" t="str">
            <v>SÍMBOLOS NO PAVIMENTO/RESINA ACRÍLICA À BASE D'ÁGUA</v>
          </cell>
          <cell r="D4131" t="str">
            <v>M2</v>
          </cell>
          <cell r="E4131">
            <v>15.01</v>
          </cell>
          <cell r="F4131">
            <v>19.510000000000002</v>
          </cell>
        </row>
        <row r="4132">
          <cell r="B4132" t="str">
            <v>C3116</v>
          </cell>
          <cell r="C4132" t="str">
            <v>SONORIZADOR PRÉ-MOLDADO DE CONCRETO (30MPA) L=9,00M</v>
          </cell>
          <cell r="D4132" t="str">
            <v>UN</v>
          </cell>
          <cell r="E4132">
            <v>1751.53</v>
          </cell>
          <cell r="F4132">
            <v>2276.9899999999998</v>
          </cell>
        </row>
        <row r="4133">
          <cell r="B4133" t="str">
            <v>C3117</v>
          </cell>
          <cell r="C4133" t="str">
            <v>TACHA REFLETIVA MONODIRECIONAL : FORNECIMENTO/APLICAÇÃO</v>
          </cell>
          <cell r="D4133" t="str">
            <v>UN</v>
          </cell>
          <cell r="E4133">
            <v>12.45</v>
          </cell>
          <cell r="F4133">
            <v>16.190000000000001</v>
          </cell>
        </row>
        <row r="4134">
          <cell r="B4134" t="str">
            <v>C4527</v>
          </cell>
          <cell r="C4134" t="str">
            <v>TACHA REFLETIVA BIDIRECIONAL: FORNECIMENTO/APLICAÇÃO</v>
          </cell>
          <cell r="D4134" t="str">
            <v>UN</v>
          </cell>
          <cell r="E4134">
            <v>14.25</v>
          </cell>
          <cell r="F4134">
            <v>18.53</v>
          </cell>
        </row>
        <row r="4135">
          <cell r="B4135" t="str">
            <v>C3118</v>
          </cell>
          <cell r="C4135" t="str">
            <v>TACHÃO REFLETIVO MONODIRECIONAL: FORNECIMENTO/APLICAÇÃO</v>
          </cell>
          <cell r="D4135" t="str">
            <v>UN</v>
          </cell>
          <cell r="E4135">
            <v>25.97</v>
          </cell>
          <cell r="F4135">
            <v>33.76</v>
          </cell>
        </row>
        <row r="4136">
          <cell r="B4136" t="str">
            <v>C4528</v>
          </cell>
          <cell r="C4136" t="str">
            <v>TACHÃO REFLETIVO BIDIRECIONAL: FORNECIMENTO/APLICAÇÃO</v>
          </cell>
          <cell r="D4136" t="str">
            <v>UN</v>
          </cell>
          <cell r="E4136">
            <v>28.24</v>
          </cell>
          <cell r="F4136">
            <v>36.71</v>
          </cell>
        </row>
        <row r="4137">
          <cell r="B4137" t="str">
            <v>C3119</v>
          </cell>
          <cell r="C4137" t="str">
            <v>TARTARUGAS: FORNECIMENTO/APLICAÇÃO</v>
          </cell>
          <cell r="D4137" t="str">
            <v>UN</v>
          </cell>
          <cell r="E4137">
            <v>22.65</v>
          </cell>
          <cell r="F4137">
            <v>29.45</v>
          </cell>
        </row>
        <row r="4138">
          <cell r="C4138" t="str">
            <v>SINALIZAÇÃO VERTICAL</v>
          </cell>
          <cell r="F4138">
            <v>0</v>
          </cell>
        </row>
        <row r="4139">
          <cell r="B4139" t="str">
            <v>C3350</v>
          </cell>
          <cell r="C4139" t="str">
            <v>BANDEIRA SIMPLES (H=1,50M) FORNECIMENTO/MONTAGEM</v>
          </cell>
          <cell r="D4139" t="str">
            <v>UN</v>
          </cell>
          <cell r="E4139">
            <v>12620.29</v>
          </cell>
          <cell r="F4139">
            <v>16406.38</v>
          </cell>
        </row>
        <row r="4140">
          <cell r="B4140" t="str">
            <v>C0362</v>
          </cell>
          <cell r="C4140" t="str">
            <v>BANDEIRA DUPLA (H=1,50M)FORNECIMENTO/MONTAGEM</v>
          </cell>
          <cell r="D4140" t="str">
            <v>UN</v>
          </cell>
          <cell r="E4140">
            <v>14609.55</v>
          </cell>
          <cell r="F4140">
            <v>18992.419999999998</v>
          </cell>
        </row>
        <row r="4141">
          <cell r="B4141" t="str">
            <v>C3158</v>
          </cell>
          <cell r="C4141" t="str">
            <v>DEFENSAS METÁLICAS SEMI-MALEÁVEIS SIMPLES</v>
          </cell>
          <cell r="D4141" t="str">
            <v>M</v>
          </cell>
          <cell r="E4141">
            <v>253.92</v>
          </cell>
          <cell r="F4141">
            <v>330.1</v>
          </cell>
        </row>
        <row r="4142">
          <cell r="B4142" t="str">
            <v>C3321</v>
          </cell>
          <cell r="C4142" t="str">
            <v>MARCO DE REFERÊNCIA DO SISTEMA RODOVIÁRIO ESTADUAL (S.R.E) EM CONCRETO</v>
          </cell>
          <cell r="D4142" t="str">
            <v>UN</v>
          </cell>
          <cell r="E4142">
            <v>34.36</v>
          </cell>
          <cell r="F4142">
            <v>44.67</v>
          </cell>
        </row>
        <row r="4143">
          <cell r="B4143" t="str">
            <v>C3370</v>
          </cell>
          <cell r="C4143" t="str">
            <v>MARCO QUILOMÉTRICO REFLETIVO EM AÇO GALVANIZADO</v>
          </cell>
          <cell r="D4143" t="str">
            <v>M2</v>
          </cell>
          <cell r="E4143">
            <v>457.29</v>
          </cell>
          <cell r="F4143">
            <v>594.48</v>
          </cell>
        </row>
        <row r="4144">
          <cell r="B4144" t="str">
            <v>C3286</v>
          </cell>
          <cell r="C4144" t="str">
            <v>MARCO QUILOMÉTRICO REFLETIVO EM AÇO GALVANIZADO C/PELÍCULA ANTI-PICHANTE</v>
          </cell>
          <cell r="D4144" t="str">
            <v>M2</v>
          </cell>
          <cell r="E4144">
            <v>487.29</v>
          </cell>
          <cell r="F4144">
            <v>633.48</v>
          </cell>
        </row>
        <row r="4145">
          <cell r="B4145" t="str">
            <v>C3371</v>
          </cell>
          <cell r="C4145" t="str">
            <v>MARCO QUILOMÉTRICO REFLETIVO EM ALUMÍNIO</v>
          </cell>
          <cell r="D4145" t="str">
            <v>M2</v>
          </cell>
          <cell r="E4145">
            <v>480.29</v>
          </cell>
          <cell r="F4145">
            <v>624.38</v>
          </cell>
        </row>
        <row r="4146">
          <cell r="B4146" t="str">
            <v>C3285</v>
          </cell>
          <cell r="C4146" t="str">
            <v>MARCO QUILOMÉTRICO REFLETIVO EM ALUMÍNIO C/PELÍCULA ANTI-PICHANTE</v>
          </cell>
          <cell r="D4146" t="str">
            <v>M2</v>
          </cell>
          <cell r="E4146">
            <v>510.29</v>
          </cell>
          <cell r="F4146">
            <v>663.38</v>
          </cell>
        </row>
        <row r="4147">
          <cell r="B4147" t="str">
            <v>C3372</v>
          </cell>
          <cell r="C4147" t="str">
            <v>MARCO QUILOMÉTRICO REFLETIVO EM POLIÉSTER C/ FIBRA DE VIDRO</v>
          </cell>
          <cell r="D4147" t="str">
            <v>M2</v>
          </cell>
          <cell r="E4147">
            <v>793.29</v>
          </cell>
          <cell r="F4147">
            <v>1031.28</v>
          </cell>
        </row>
        <row r="4148">
          <cell r="B4148" t="str">
            <v>C3287</v>
          </cell>
          <cell r="C4148" t="str">
            <v>MARCO QUILOMÉTRICO REFLETIVO EM POLIÉSTER C/FIBRA DE VIDRO C/PELÍCULA ANTI-PICHANTE</v>
          </cell>
          <cell r="D4148" t="str">
            <v>M2</v>
          </cell>
          <cell r="E4148">
            <v>823.29</v>
          </cell>
          <cell r="F4148">
            <v>1070.28</v>
          </cell>
        </row>
        <row r="4149">
          <cell r="B4149" t="str">
            <v>C3362</v>
          </cell>
          <cell r="C4149" t="str">
            <v>PAINEL REFLETIVO EM AÇO GALVANIZADO</v>
          </cell>
          <cell r="D4149" t="str">
            <v>M2</v>
          </cell>
          <cell r="E4149">
            <v>429.9</v>
          </cell>
          <cell r="F4149">
            <v>558.87</v>
          </cell>
        </row>
        <row r="4150">
          <cell r="B4150" t="str">
            <v>C3291</v>
          </cell>
          <cell r="C4150" t="str">
            <v>PAINEL REFLETIVO EM AÇO GALVANIZADO C/PELÍCULA ANTI-PICHANTE</v>
          </cell>
          <cell r="D4150" t="str">
            <v>M2</v>
          </cell>
          <cell r="E4150">
            <v>459.9</v>
          </cell>
          <cell r="F4150">
            <v>597.87</v>
          </cell>
        </row>
        <row r="4151">
          <cell r="B4151" t="str">
            <v>C3363</v>
          </cell>
          <cell r="C4151" t="str">
            <v>PAINEL REFLETIVO EM ALUMÍNIO</v>
          </cell>
          <cell r="D4151" t="str">
            <v>M2</v>
          </cell>
          <cell r="E4151">
            <v>452.9</v>
          </cell>
          <cell r="F4151">
            <v>588.77</v>
          </cell>
        </row>
        <row r="4152">
          <cell r="B4152" t="str">
            <v>C3290</v>
          </cell>
          <cell r="C4152" t="str">
            <v>PAINEL REFLETIVO EM ALUMÍNIO C/PELÍCULA ANTI-PICHANTE</v>
          </cell>
          <cell r="D4152" t="str">
            <v>M2</v>
          </cell>
          <cell r="E4152">
            <v>482.9</v>
          </cell>
          <cell r="F4152">
            <v>627.77</v>
          </cell>
        </row>
        <row r="4153">
          <cell r="B4153" t="str">
            <v>C3374</v>
          </cell>
          <cell r="C4153" t="str">
            <v>PAINEL REFLETIVO EM POLIÉSTER COM FIBRA DE VIDRO</v>
          </cell>
          <cell r="D4153" t="str">
            <v>M2</v>
          </cell>
          <cell r="E4153">
            <v>766.8</v>
          </cell>
          <cell r="F4153">
            <v>996.84</v>
          </cell>
        </row>
        <row r="4154">
          <cell r="B4154" t="str">
            <v>C3292</v>
          </cell>
          <cell r="C4154" t="str">
            <v>PAINEL REFLETIVO EM POLIÉSTER COM FIBRA DE VIDRO C/PELÍCULA ANTI-PICHANTE</v>
          </cell>
          <cell r="D4154" t="str">
            <v>M2</v>
          </cell>
          <cell r="E4154">
            <v>795.9</v>
          </cell>
          <cell r="F4154">
            <v>1034.67</v>
          </cell>
        </row>
        <row r="4155">
          <cell r="B4155" t="str">
            <v>C3364</v>
          </cell>
          <cell r="C4155" t="str">
            <v>PAINEL SEMI-REFLETIVO EM AÇO GALVANIZADO</v>
          </cell>
          <cell r="D4155" t="str">
            <v>M2</v>
          </cell>
          <cell r="E4155">
            <v>303.89999999999998</v>
          </cell>
          <cell r="F4155">
            <v>395.07</v>
          </cell>
        </row>
        <row r="4156">
          <cell r="B4156" t="str">
            <v>C3294</v>
          </cell>
          <cell r="C4156" t="str">
            <v>PAINEL SEMI-REFLETIVO EM AÇO GALVANIZADO C/PELÍCULA ANTI-PICHANTE</v>
          </cell>
          <cell r="D4156" t="str">
            <v>M2</v>
          </cell>
          <cell r="E4156">
            <v>333.9</v>
          </cell>
          <cell r="F4156">
            <v>434.07</v>
          </cell>
        </row>
        <row r="4157">
          <cell r="B4157" t="str">
            <v>C3365</v>
          </cell>
          <cell r="C4157" t="str">
            <v>PAINEL SEMI-REFLETIVO EM ALUMÍNIO</v>
          </cell>
          <cell r="D4157" t="str">
            <v>M2</v>
          </cell>
          <cell r="E4157">
            <v>424.9</v>
          </cell>
          <cell r="F4157">
            <v>552.37</v>
          </cell>
        </row>
        <row r="4158">
          <cell r="B4158" t="str">
            <v>C3293</v>
          </cell>
          <cell r="C4158" t="str">
            <v>PAINEL SEMI-REFLETIVO EM ALUMÍNIO C/PELÍCULA ANTI-PICHANTE</v>
          </cell>
          <cell r="D4158" t="str">
            <v>M2</v>
          </cell>
          <cell r="E4158">
            <v>454.9</v>
          </cell>
          <cell r="F4158">
            <v>591.37</v>
          </cell>
        </row>
        <row r="4159">
          <cell r="B4159" t="str">
            <v>C3366</v>
          </cell>
          <cell r="C4159" t="str">
            <v>PAINEL SEMI-REFLETIVO EM POLIÉSTER COM FIBRA DE VIDRO</v>
          </cell>
          <cell r="D4159" t="str">
            <v>M2</v>
          </cell>
          <cell r="E4159">
            <v>670.9</v>
          </cell>
          <cell r="F4159">
            <v>872.17</v>
          </cell>
        </row>
        <row r="4160">
          <cell r="B4160" t="str">
            <v>C3295</v>
          </cell>
          <cell r="C4160" t="str">
            <v>PAINEL SEMI-REFLETIVO EM POLIÉSTER COM FIBRA DE VIDRO C/PELÍCULA ANTI-PICHANTE</v>
          </cell>
          <cell r="D4160" t="str">
            <v>M2</v>
          </cell>
          <cell r="E4160">
            <v>700.9</v>
          </cell>
          <cell r="F4160">
            <v>911.17</v>
          </cell>
        </row>
        <row r="4161">
          <cell r="B4161" t="str">
            <v>C3353</v>
          </cell>
          <cell r="C4161" t="str">
            <v>PLACA DE REGULAMENTAÇÃO/ADVERTÊNCIA REFLETIVA EM ACO GALVANIZADO</v>
          </cell>
          <cell r="D4161" t="str">
            <v>M2</v>
          </cell>
          <cell r="E4161">
            <v>457.18</v>
          </cell>
          <cell r="F4161">
            <v>594.33000000000004</v>
          </cell>
        </row>
        <row r="4162">
          <cell r="B4162" t="str">
            <v>C3297</v>
          </cell>
          <cell r="C4162" t="str">
            <v>PLACA DE REGULAMENTAÇÃO/ADVERTÊNCIA REFLETIVA EM AÇO GALVANIZADO C/PELÍCULA ANTI-PICHANTE</v>
          </cell>
          <cell r="D4162" t="str">
            <v>M2</v>
          </cell>
          <cell r="E4162">
            <v>487.18</v>
          </cell>
          <cell r="F4162">
            <v>633.33000000000004</v>
          </cell>
        </row>
        <row r="4163">
          <cell r="B4163" t="str">
            <v>C3354</v>
          </cell>
          <cell r="C4163" t="str">
            <v>PLACA DE REGULAMENTAÇÃO/ADVERTÊNCIA REFLETIVA EM ALUMÍNIO</v>
          </cell>
          <cell r="D4163" t="str">
            <v>M2</v>
          </cell>
          <cell r="E4163">
            <v>480.18</v>
          </cell>
          <cell r="F4163">
            <v>624.23</v>
          </cell>
        </row>
        <row r="4164">
          <cell r="B4164" t="str">
            <v>C3296</v>
          </cell>
          <cell r="C4164" t="str">
            <v>PLACA DE REGULAMENTAÇÃO/ADVERTÊNCIA REFLETIVA EM ALUMÍNIO C/PELÍCULA ANTI-PICHANTE</v>
          </cell>
          <cell r="D4164" t="str">
            <v>M2</v>
          </cell>
          <cell r="E4164">
            <v>510.18</v>
          </cell>
          <cell r="F4164">
            <v>663.23</v>
          </cell>
        </row>
        <row r="4165">
          <cell r="B4165" t="str">
            <v>C3355</v>
          </cell>
          <cell r="C4165" t="str">
            <v>PLACA DE REGULAMENTAÇÃO/ADVERTÊNCIA REFLETIVA EM POLIÉSTER COM FIBRA DE VIDRO</v>
          </cell>
          <cell r="D4165" t="str">
            <v>M2</v>
          </cell>
          <cell r="E4165">
            <v>793.18</v>
          </cell>
          <cell r="F4165">
            <v>1031.1300000000001</v>
          </cell>
        </row>
        <row r="4166">
          <cell r="B4166" t="str">
            <v>C3298</v>
          </cell>
          <cell r="C4166" t="str">
            <v>PLACA DE REGULAMENTAÇÃO/ADVERTÊNCIA REFLETIVA EM POLIÉSTER COM FIBRA DE VIDRO C/PELÍCULA ANTI-PICHANTE</v>
          </cell>
          <cell r="D4166" t="str">
            <v>M2</v>
          </cell>
          <cell r="E4166">
            <v>823.18</v>
          </cell>
          <cell r="F4166">
            <v>1070.1300000000001</v>
          </cell>
        </row>
        <row r="4167">
          <cell r="B4167" t="str">
            <v>C3367</v>
          </cell>
          <cell r="C4167" t="str">
            <v>PLACA DE SINALIZAÇÃO DE OBRA EM AÇO GALVANIZADO</v>
          </cell>
          <cell r="D4167" t="str">
            <v>M2</v>
          </cell>
          <cell r="E4167">
            <v>455.9</v>
          </cell>
          <cell r="F4167">
            <v>592.66999999999996</v>
          </cell>
        </row>
        <row r="4168">
          <cell r="B4168" t="str">
            <v>C3299</v>
          </cell>
          <cell r="C4168" t="str">
            <v>PLACA DE SINALIZAÇÃO DE OBRA EM AÇO GALVANIZADO C/PELÍCULA ANTI-PICHANTE</v>
          </cell>
          <cell r="D4168" t="str">
            <v>M2</v>
          </cell>
          <cell r="E4168">
            <v>485.9</v>
          </cell>
          <cell r="F4168">
            <v>631.66999999999996</v>
          </cell>
        </row>
        <row r="4169">
          <cell r="B4169" t="str">
            <v>C3368</v>
          </cell>
          <cell r="C4169" t="str">
            <v>PLACA DE SINALIZAÇÃO DE OBRA REFLETIVA EM ALUMÍNIO</v>
          </cell>
          <cell r="D4169" t="str">
            <v>M2</v>
          </cell>
          <cell r="E4169">
            <v>478.9</v>
          </cell>
          <cell r="F4169">
            <v>622.57000000000005</v>
          </cell>
        </row>
        <row r="4170">
          <cell r="B4170" t="str">
            <v>C3300</v>
          </cell>
          <cell r="C4170" t="str">
            <v>PLACA DE SINALIZAÇÃO DE OBRA REFLETIVA EM ALUMÍNIO C/PELÍCULA ANTI-PICHANTE</v>
          </cell>
          <cell r="D4170" t="str">
            <v>M2</v>
          </cell>
          <cell r="E4170">
            <v>508.9</v>
          </cell>
          <cell r="F4170">
            <v>661.57</v>
          </cell>
        </row>
        <row r="4171">
          <cell r="B4171" t="str">
            <v>C3369</v>
          </cell>
          <cell r="C4171" t="str">
            <v>PLACA DE SINALIZAÇÃO DE OBRA REFLETIVA EM POLIÉSTER C/ FIBRA DE VIDRO</v>
          </cell>
          <cell r="D4171" t="str">
            <v>M2</v>
          </cell>
          <cell r="E4171">
            <v>791.9</v>
          </cell>
          <cell r="F4171">
            <v>1029.47</v>
          </cell>
        </row>
        <row r="4172">
          <cell r="B4172" t="str">
            <v>C3301</v>
          </cell>
          <cell r="C4172" t="str">
            <v>PLACA DE SINALIZAÇÃO DE OBRA REFLETIVA EM POLIÉSTER C/FIBRA DE VIDRO C/PELÍCULA ANTI-PICHANTE</v>
          </cell>
          <cell r="D4172" t="str">
            <v>M2</v>
          </cell>
          <cell r="E4172">
            <v>821.9</v>
          </cell>
          <cell r="F4172">
            <v>1068.47</v>
          </cell>
        </row>
        <row r="4173">
          <cell r="B4173" t="str">
            <v>C4550</v>
          </cell>
          <cell r="C4173" t="str">
            <v>PLACA DE SINALIZAÇÃO REFLETIVA COM REAPROVEITAMENTO DE CHAPA DE AÇO</v>
          </cell>
          <cell r="D4173" t="str">
            <v>M2</v>
          </cell>
          <cell r="E4173">
            <v>165.17</v>
          </cell>
          <cell r="F4173">
            <v>214.72</v>
          </cell>
        </row>
        <row r="4174">
          <cell r="B4174" t="str">
            <v>C4551</v>
          </cell>
          <cell r="C4174" t="str">
            <v>PLACA DE SINALIZAÇÃO SEMI-REFLETIVA COM REAPROVEITAMENTO DE CHAPA DE AÇO</v>
          </cell>
          <cell r="D4174" t="str">
            <v>M2</v>
          </cell>
          <cell r="E4174">
            <v>127.92</v>
          </cell>
          <cell r="F4174">
            <v>166.3</v>
          </cell>
        </row>
        <row r="4175">
          <cell r="B4175" t="str">
            <v>C3629</v>
          </cell>
          <cell r="C4175" t="str">
            <v>PLACA EM CHAPA GALVANIZADA C/ESTRUTURA INTERNA EM METALON PINTADA, IMPRESSÃO EM VINIL 02 FACES, ABRAÇADEIRAS</v>
          </cell>
          <cell r="D4175" t="str">
            <v>M2</v>
          </cell>
          <cell r="E4175">
            <v>521.95000000000005</v>
          </cell>
          <cell r="F4175">
            <v>678.54</v>
          </cell>
        </row>
        <row r="4176">
          <cell r="B4176" t="str">
            <v>C3356</v>
          </cell>
          <cell r="C4176" t="str">
            <v>PLACA INDICATIVA/EDUCATIVA/SERVIÇOS REFLETIVA EM AÇO GALVANIZADO</v>
          </cell>
          <cell r="D4176" t="str">
            <v>M2</v>
          </cell>
          <cell r="E4176">
            <v>492.54</v>
          </cell>
          <cell r="F4176">
            <v>640.29999999999995</v>
          </cell>
        </row>
        <row r="4177">
          <cell r="B4177" t="str">
            <v>C3303</v>
          </cell>
          <cell r="C4177" t="str">
            <v>PLACA INDICATIVA/EDUCATIVA/SERVIÇOS REFLETIVA EM AÇO GALVANIZADO C/PELÍCULA ANTI-PICHANTE</v>
          </cell>
          <cell r="D4177" t="str">
            <v>M2</v>
          </cell>
          <cell r="E4177">
            <v>522.54</v>
          </cell>
          <cell r="F4177">
            <v>679.3</v>
          </cell>
        </row>
        <row r="4178">
          <cell r="B4178" t="str">
            <v>C3357</v>
          </cell>
          <cell r="C4178" t="str">
            <v>PLACA INDICATIVA/EDUCATIVA/SERVIÇOS REFLETIVA EM ALUMÍNIO</v>
          </cell>
          <cell r="D4178" t="str">
            <v>M2</v>
          </cell>
          <cell r="E4178">
            <v>515.54</v>
          </cell>
          <cell r="F4178">
            <v>670.2</v>
          </cell>
        </row>
        <row r="4179">
          <cell r="B4179" t="str">
            <v>C3302</v>
          </cell>
          <cell r="C4179" t="str">
            <v>PLACA INDICATIVA/EDUCATIVA/SERVIÇOS REFLETIVA EM ALUMÍNIO C/PELÍCULA ANTI-PICHANTE</v>
          </cell>
          <cell r="D4179" t="str">
            <v>M2</v>
          </cell>
          <cell r="E4179">
            <v>545.54</v>
          </cell>
          <cell r="F4179">
            <v>709.2</v>
          </cell>
        </row>
        <row r="4180">
          <cell r="B4180" t="str">
            <v>C3358</v>
          </cell>
          <cell r="C4180" t="str">
            <v>PLACA INDICATIVA/EDUCATIVA/SERVIÇOS REFLETIVA EM POLIÉSTER COM FIBRA DE VIDRO</v>
          </cell>
          <cell r="D4180" t="str">
            <v>M2</v>
          </cell>
          <cell r="E4180">
            <v>828.54</v>
          </cell>
          <cell r="F4180">
            <v>1077.0999999999999</v>
          </cell>
        </row>
        <row r="4181">
          <cell r="B4181" t="str">
            <v>C3304</v>
          </cell>
          <cell r="C4181" t="str">
            <v>PLACA INDICATIVA/EDUCATIVA/SERVIÇOS REFLETIVA EM POLIÉSTER COM FIBRA DE VIDRO C/PELÍCULA ANTI-PICHANTE</v>
          </cell>
          <cell r="D4181" t="str">
            <v>M2</v>
          </cell>
          <cell r="E4181">
            <v>858.54</v>
          </cell>
          <cell r="F4181">
            <v>1116.0999999999999</v>
          </cell>
        </row>
        <row r="4182">
          <cell r="B4182" t="str">
            <v>C3359</v>
          </cell>
          <cell r="C4182" t="str">
            <v>PLACA INDICATIVA/EDUCATIVA/SERVIÇOS SEMI-REFLETIVA EM AÇO GALVANIZADO</v>
          </cell>
          <cell r="D4182" t="str">
            <v>M2</v>
          </cell>
          <cell r="E4182">
            <v>366.54</v>
          </cell>
          <cell r="F4182">
            <v>476.5</v>
          </cell>
        </row>
        <row r="4183">
          <cell r="B4183" t="str">
            <v>C3307</v>
          </cell>
          <cell r="C4183" t="str">
            <v>PLACA INDICATIVA/EDUCATIVA/SERVIÇOS SEMI-REFLETIVA EM AÇO GALVANIZADO C/PELÍCULA ANTI-PICHANTE</v>
          </cell>
          <cell r="D4183" t="str">
            <v>M2</v>
          </cell>
          <cell r="E4183">
            <v>396.54</v>
          </cell>
          <cell r="F4183">
            <v>515.5</v>
          </cell>
        </row>
        <row r="4184">
          <cell r="B4184" t="str">
            <v>C3360</v>
          </cell>
          <cell r="C4184" t="str">
            <v>PLACA INDICATIVA/EDUCATIVA/SERVIÇOS SEMI-REFLETIVA EM ALUMÍNIO</v>
          </cell>
          <cell r="D4184" t="str">
            <v>M2</v>
          </cell>
          <cell r="E4184">
            <v>487.54</v>
          </cell>
          <cell r="F4184">
            <v>633.79999999999995</v>
          </cell>
        </row>
        <row r="4185">
          <cell r="B4185" t="str">
            <v>C3306</v>
          </cell>
          <cell r="C4185" t="str">
            <v>PLACA INDICATIVA/EDUCATIVA/SERVIÇOS SEMI-REFLETIVA EM ALUMÍNIO C/PELÍCULA ANTI-PICHANTE</v>
          </cell>
          <cell r="D4185" t="str">
            <v>M2</v>
          </cell>
          <cell r="E4185">
            <v>517.54</v>
          </cell>
          <cell r="F4185">
            <v>672.8</v>
          </cell>
        </row>
        <row r="4186">
          <cell r="B4186" t="str">
            <v>C3361</v>
          </cell>
          <cell r="C4186" t="str">
            <v>PLACA INDICATIVA/EDUCATIVA/SERVIÇOS SEMI-REFLETIVA EM POLIÉSTER C/ FIBRA DE VIDRO</v>
          </cell>
          <cell r="D4186" t="str">
            <v>M2</v>
          </cell>
          <cell r="E4186">
            <v>733.54</v>
          </cell>
          <cell r="F4186">
            <v>953.6</v>
          </cell>
        </row>
        <row r="4187">
          <cell r="B4187" t="str">
            <v>C3305</v>
          </cell>
          <cell r="C4187" t="str">
            <v>PLACA INDICATIVA/EDUCATIVA/SERVIÇOS SEMI-REFLETIVA EM POLIÉSTER C/FIBRA DE VIDRO C/PELÍCULA ANTI-PICHANTE</v>
          </cell>
          <cell r="D4187" t="str">
            <v>M2</v>
          </cell>
          <cell r="E4187">
            <v>763.54</v>
          </cell>
          <cell r="F4187">
            <v>992.6</v>
          </cell>
        </row>
        <row r="4188">
          <cell r="B4188" t="str">
            <v>C3349</v>
          </cell>
          <cell r="C4188" t="str">
            <v>PORTICO SIMPLES=FORNECIMENTO/MONTAGEM</v>
          </cell>
          <cell r="D4188" t="str">
            <v>UN</v>
          </cell>
          <cell r="E4188">
            <v>23134.07</v>
          </cell>
          <cell r="F4188">
            <v>30074.29</v>
          </cell>
        </row>
        <row r="4189">
          <cell r="B4189" t="str">
            <v>C3099</v>
          </cell>
          <cell r="C4189" t="str">
            <v>PORTICO DUPLO=FORNECIMENTO E MONTAGEM</v>
          </cell>
          <cell r="D4189" t="str">
            <v>UN</v>
          </cell>
          <cell r="E4189">
            <v>32168.95</v>
          </cell>
          <cell r="F4189">
            <v>41819.64</v>
          </cell>
        </row>
        <row r="4190">
          <cell r="C4190" t="str">
            <v>URBANIZAÇÃO/PAISAGISMO</v>
          </cell>
          <cell r="F4190">
            <v>0</v>
          </cell>
        </row>
        <row r="4191">
          <cell r="C4191" t="str">
            <v>URBANIZAÇÃO</v>
          </cell>
          <cell r="F4191">
            <v>0</v>
          </cell>
        </row>
        <row r="4192">
          <cell r="B4192" t="str">
            <v>C0004</v>
          </cell>
          <cell r="C4192" t="str">
            <v>ABRIGO PRÉ-MOLDADO EM CONCRETO (PARADA DE ÔNIBUS)</v>
          </cell>
          <cell r="D4192" t="str">
            <v>UN</v>
          </cell>
          <cell r="E4192">
            <v>4106.28</v>
          </cell>
          <cell r="F4192">
            <v>5338.16</v>
          </cell>
        </row>
        <row r="4193">
          <cell r="B4193" t="str">
            <v>C0114</v>
          </cell>
          <cell r="C4193" t="str">
            <v>AREIA FINA E PIÇARRA 1:1</v>
          </cell>
          <cell r="D4193" t="str">
            <v>M3</v>
          </cell>
          <cell r="E4193">
            <v>38.31</v>
          </cell>
          <cell r="F4193">
            <v>49.8</v>
          </cell>
        </row>
        <row r="4194">
          <cell r="B4194" t="str">
            <v>C3641</v>
          </cell>
          <cell r="C4194" t="str">
            <v>BALANÇO ANDORINHA C/02 CADEIRAS, CONFECÇÃO EM TUBO VAPOR E PINTURA ESMALTE SINTÉTICO</v>
          </cell>
          <cell r="D4194" t="str">
            <v>UN</v>
          </cell>
          <cell r="E4194">
            <v>420.16</v>
          </cell>
          <cell r="F4194">
            <v>546.21</v>
          </cell>
        </row>
        <row r="4195">
          <cell r="B4195" t="str">
            <v>C0352</v>
          </cell>
          <cell r="C4195" t="str">
            <v>BALANÇO ANDORINHA C/03 CADEIRAS, CONFECÇÃO EM TUBO VAPOR E PINTURA ESMALTE SINTÉTICO</v>
          </cell>
          <cell r="D4195" t="str">
            <v>UN</v>
          </cell>
          <cell r="E4195">
            <v>549.83000000000004</v>
          </cell>
          <cell r="F4195">
            <v>714.78</v>
          </cell>
        </row>
        <row r="4196">
          <cell r="B4196" t="str">
            <v>C3611</v>
          </cell>
          <cell r="C4196" t="str">
            <v>BANCO DE MADEIRA C/ASSENTO FIXADO EM CONCRETO E ENCOSTO FIXADO EM TUBO DE AÇO GALVANIZADO 3" (MÓDULO DE 2,60m)</v>
          </cell>
          <cell r="D4196" t="str">
            <v>UN</v>
          </cell>
          <cell r="E4196">
            <v>503.8</v>
          </cell>
          <cell r="F4196">
            <v>654.94000000000005</v>
          </cell>
        </row>
        <row r="4197">
          <cell r="B4197" t="str">
            <v>C0360</v>
          </cell>
          <cell r="C4197" t="str">
            <v>BANCO DE MADEIRA C/ESTRUTURA DE FERRO - L= 3.00m</v>
          </cell>
          <cell r="D4197" t="str">
            <v>UN</v>
          </cell>
          <cell r="E4197">
            <v>448.99</v>
          </cell>
          <cell r="F4197">
            <v>583.69000000000005</v>
          </cell>
        </row>
        <row r="4198">
          <cell r="B4198" t="str">
            <v>C0361</v>
          </cell>
          <cell r="C4198" t="str">
            <v>BANCO EM ALVENARIA, TAMPO EM CONCRETO, C/ENCOSTO H=80cm (PINTADO)</v>
          </cell>
          <cell r="D4198" t="str">
            <v>M</v>
          </cell>
          <cell r="E4198">
            <v>62.36</v>
          </cell>
          <cell r="F4198">
            <v>81.069999999999993</v>
          </cell>
        </row>
        <row r="4199">
          <cell r="B4199" t="str">
            <v>C3439</v>
          </cell>
          <cell r="C4199" t="str">
            <v>BANCO EM "U" S/ ENCOSTO E C/ TIJOLO APARENTE</v>
          </cell>
          <cell r="D4199" t="str">
            <v>M</v>
          </cell>
          <cell r="E4199">
            <v>146.36000000000001</v>
          </cell>
          <cell r="F4199">
            <v>190.27</v>
          </cell>
        </row>
        <row r="4200">
          <cell r="B4200" t="str">
            <v>C3440</v>
          </cell>
          <cell r="C4200" t="str">
            <v>BANCO EM "U" S/ ENCOSTO PADRÃO</v>
          </cell>
          <cell r="D4200" t="str">
            <v>M</v>
          </cell>
          <cell r="E4200">
            <v>156.41</v>
          </cell>
          <cell r="F4200">
            <v>203.33</v>
          </cell>
        </row>
        <row r="4201">
          <cell r="B4201" t="str">
            <v>C0462</v>
          </cell>
          <cell r="C4201" t="str">
            <v>BORBOLETA C/ CONTADOR DE ACESSO</v>
          </cell>
          <cell r="D4201" t="str">
            <v>UN</v>
          </cell>
          <cell r="E4201">
            <v>1811.55</v>
          </cell>
          <cell r="F4201">
            <v>2355.02</v>
          </cell>
        </row>
        <row r="4202">
          <cell r="B4202" t="str">
            <v>C0926</v>
          </cell>
          <cell r="C4202" t="str">
            <v>CARROSSEL DE RODA</v>
          </cell>
          <cell r="D4202" t="str">
            <v>UN</v>
          </cell>
          <cell r="E4202">
            <v>518.69000000000005</v>
          </cell>
          <cell r="F4202">
            <v>674.3</v>
          </cell>
        </row>
        <row r="4203">
          <cell r="B4203" t="str">
            <v>C3642</v>
          </cell>
          <cell r="C4203" t="str">
            <v>CARROSSEL ESPECIAL C/ 04 CADEIRAS, CONFECÇÃO EM TUBO VAPOR E PINTURA ESMALTE SINTÉTICO</v>
          </cell>
          <cell r="D4203" t="str">
            <v>UN</v>
          </cell>
          <cell r="E4203">
            <v>593.04999999999995</v>
          </cell>
          <cell r="F4203">
            <v>770.97</v>
          </cell>
        </row>
        <row r="4204">
          <cell r="B4204" t="str">
            <v>C3643</v>
          </cell>
          <cell r="C4204" t="str">
            <v>CARROSSEL TIPO OLA, CONFECÇÃO EM TUBO VAPOR E PINTURA ESMALTE SINTÉTICO</v>
          </cell>
          <cell r="D4204" t="str">
            <v>UN</v>
          </cell>
          <cell r="E4204">
            <v>549.83000000000004</v>
          </cell>
          <cell r="F4204">
            <v>714.78</v>
          </cell>
        </row>
        <row r="4205">
          <cell r="B4205" t="str">
            <v>C0864</v>
          </cell>
          <cell r="C4205" t="str">
            <v>CONJUNTO DE MASTRO P/ TRÊS BANDEIRAS E PEDESTAL</v>
          </cell>
          <cell r="D4205" t="str">
            <v>UN</v>
          </cell>
          <cell r="E4205">
            <v>1668.74</v>
          </cell>
          <cell r="F4205">
            <v>2169.36</v>
          </cell>
        </row>
        <row r="4206">
          <cell r="B4206" t="str">
            <v>C0865</v>
          </cell>
          <cell r="C4206" t="str">
            <v>CONJUNTO DE TABELAS P/ BASQUETE</v>
          </cell>
          <cell r="D4206" t="str">
            <v>CJ</v>
          </cell>
          <cell r="E4206">
            <v>357.72</v>
          </cell>
          <cell r="F4206">
            <v>465.04</v>
          </cell>
        </row>
        <row r="4207">
          <cell r="B4207" t="str">
            <v>C0925</v>
          </cell>
          <cell r="C4207" t="str">
            <v>CORRIMÃO EM TUBO GALVANIZADO DE 2"</v>
          </cell>
          <cell r="D4207" t="str">
            <v>M</v>
          </cell>
          <cell r="E4207">
            <v>54.41</v>
          </cell>
          <cell r="F4207">
            <v>70.73</v>
          </cell>
        </row>
        <row r="4208">
          <cell r="B4208" t="str">
            <v>C3644</v>
          </cell>
          <cell r="C4208" t="str">
            <v>EQUIPAMENTO GINASIUM, CONFECÇÃO EM TUBO VAPOR E PINTURA ESMALTE SINTÉTICO</v>
          </cell>
          <cell r="D4208" t="str">
            <v>UN</v>
          </cell>
          <cell r="E4208">
            <v>718.43</v>
          </cell>
          <cell r="F4208">
            <v>933.96</v>
          </cell>
        </row>
        <row r="4209">
          <cell r="B4209" t="str">
            <v>C2995</v>
          </cell>
          <cell r="C4209" t="str">
            <v>ESCADA HORIZONTAL E VERTICAL, CONFECÇÃO EM TUBO VAPOR E PINTURA ESMALTE SINTÉTICO</v>
          </cell>
          <cell r="D4209" t="str">
            <v>UN</v>
          </cell>
          <cell r="E4209">
            <v>420.16</v>
          </cell>
          <cell r="F4209">
            <v>546.21</v>
          </cell>
        </row>
        <row r="4210">
          <cell r="B4210" t="str">
            <v>C2997</v>
          </cell>
          <cell r="C4210" t="str">
            <v>ESCORREGADOR GRANDE, CONFECÇÃO EM TUBO VAPOR E PINTURA ESMALTE SINTÉTICO</v>
          </cell>
          <cell r="D4210" t="str">
            <v>UN</v>
          </cell>
          <cell r="E4210">
            <v>333.71</v>
          </cell>
          <cell r="F4210">
            <v>433.82</v>
          </cell>
        </row>
        <row r="4211">
          <cell r="B4211" t="str">
            <v>C3645</v>
          </cell>
          <cell r="C4211" t="str">
            <v>ESCORREGADOR PEQUENO, CONFECÇÃO EM TUBO VAPOR E PINTURA ESMALTE SINTÉTICO</v>
          </cell>
          <cell r="D4211" t="str">
            <v>UN</v>
          </cell>
          <cell r="E4211">
            <v>409.35</v>
          </cell>
          <cell r="F4211">
            <v>532.16</v>
          </cell>
        </row>
        <row r="4212">
          <cell r="B4212" t="str">
            <v>C1347</v>
          </cell>
          <cell r="C4212" t="str">
            <v>ESTRUTURA METÁLICA C/ TABELAS DE BASQUETE</v>
          </cell>
          <cell r="D4212" t="str">
            <v>CJ</v>
          </cell>
          <cell r="E4212">
            <v>1884.92</v>
          </cell>
          <cell r="F4212">
            <v>2450.4</v>
          </cell>
        </row>
        <row r="4213">
          <cell r="B4213" t="str">
            <v>C1348</v>
          </cell>
          <cell r="C4213" t="str">
            <v>ESTRUTURA METÁLICA DE TRAVES DE FUTEBOL DE CAMPO OFICIAL</v>
          </cell>
          <cell r="D4213" t="str">
            <v>CJ</v>
          </cell>
          <cell r="E4213">
            <v>1842.51</v>
          </cell>
          <cell r="F4213">
            <v>2395.2600000000002</v>
          </cell>
        </row>
        <row r="4214">
          <cell r="B4214" t="str">
            <v>C1349</v>
          </cell>
          <cell r="C4214" t="str">
            <v>ESTRUTURA METÁLICA DE TRAVES DE FUTSAL</v>
          </cell>
          <cell r="D4214" t="str">
            <v>CJ</v>
          </cell>
          <cell r="E4214">
            <v>778.03</v>
          </cell>
          <cell r="F4214">
            <v>1011.44</v>
          </cell>
        </row>
        <row r="4215">
          <cell r="B4215" t="str">
            <v>C1350</v>
          </cell>
          <cell r="C4215" t="str">
            <v>ESTRUTURA METÁLICA EM RODÍZIOS, C/ TABELAS DE BASQUETE</v>
          </cell>
          <cell r="D4215" t="str">
            <v>CJ</v>
          </cell>
          <cell r="E4215">
            <v>3437.9</v>
          </cell>
          <cell r="F4215">
            <v>4469.2700000000004</v>
          </cell>
        </row>
        <row r="4216">
          <cell r="B4216" t="str">
            <v>C1351</v>
          </cell>
          <cell r="C4216" t="str">
            <v>ESTRUTURA METÁLICA P/ REDE DE VOLEY</v>
          </cell>
          <cell r="D4216" t="str">
            <v>CJ</v>
          </cell>
          <cell r="E4216">
            <v>313.37</v>
          </cell>
          <cell r="F4216">
            <v>407.38</v>
          </cell>
        </row>
        <row r="4217">
          <cell r="B4217" t="str">
            <v>C3646</v>
          </cell>
          <cell r="C4217" t="str">
            <v>GAIOLA LABIRINTO, CONFECÇÃO EM TUBO VAPOR E PINTURA ESMALTE SINTÉTICO</v>
          </cell>
          <cell r="D4217" t="str">
            <v>UN</v>
          </cell>
          <cell r="E4217">
            <v>580.97</v>
          </cell>
          <cell r="F4217">
            <v>755.26</v>
          </cell>
        </row>
        <row r="4218">
          <cell r="B4218" t="str">
            <v>C3647</v>
          </cell>
          <cell r="C4218" t="str">
            <v>GANGORRA C/ 02 PRANCHAS, CONFECÇÃO EM TUBO VAPOR E PINTURA ESMALTE SINTÉTICO</v>
          </cell>
          <cell r="D4218" t="str">
            <v>UN</v>
          </cell>
          <cell r="E4218">
            <v>679.5</v>
          </cell>
          <cell r="F4218">
            <v>883.35</v>
          </cell>
        </row>
        <row r="4219">
          <cell r="B4219" t="str">
            <v>C3000</v>
          </cell>
          <cell r="C4219" t="str">
            <v>GANGORRA C/ 03 PRANCHAS, CONFECÇÃO EM TUBO VAPOR E PINTURA ESMALTE SINTÉTICO</v>
          </cell>
          <cell r="D4219" t="str">
            <v>UN</v>
          </cell>
          <cell r="E4219">
            <v>420.16</v>
          </cell>
          <cell r="F4219">
            <v>546.21</v>
          </cell>
        </row>
        <row r="4220">
          <cell r="B4220" t="str">
            <v>C3526</v>
          </cell>
          <cell r="C4220" t="str">
            <v>LIMPEZA MANUAL DE AGUAPÉS EM LAGOAS</v>
          </cell>
          <cell r="D4220" t="str">
            <v>M2</v>
          </cell>
          <cell r="E4220">
            <v>0.93</v>
          </cell>
          <cell r="F4220">
            <v>1.21</v>
          </cell>
        </row>
        <row r="4221">
          <cell r="B4221" t="str">
            <v>C3527</v>
          </cell>
          <cell r="C4221" t="str">
            <v>LIMPEZA MECANIZADA DE AGUAPÉS EM LAGOAS</v>
          </cell>
          <cell r="D4221" t="str">
            <v>M2</v>
          </cell>
          <cell r="E4221">
            <v>1.27</v>
          </cell>
          <cell r="F4221">
            <v>1.65</v>
          </cell>
        </row>
        <row r="4222">
          <cell r="B4222" t="str">
            <v>C3451</v>
          </cell>
          <cell r="C4222" t="str">
            <v>LIXEIRA EM FIBRA DE VIDRO CAP.=40L e DIAM.=35cm</v>
          </cell>
          <cell r="D4222" t="str">
            <v>UN</v>
          </cell>
          <cell r="E4222">
            <v>226.9</v>
          </cell>
          <cell r="F4222">
            <v>294.97000000000003</v>
          </cell>
        </row>
        <row r="4223">
          <cell r="B4223" t="str">
            <v>C3008</v>
          </cell>
          <cell r="C4223" t="str">
            <v>PASSARELA DE MADEIRA</v>
          </cell>
          <cell r="D4223" t="str">
            <v>UN</v>
          </cell>
          <cell r="E4223">
            <v>1338.44</v>
          </cell>
          <cell r="F4223">
            <v>1739.97</v>
          </cell>
        </row>
        <row r="4224">
          <cell r="B4224" t="str">
            <v>C2034</v>
          </cell>
          <cell r="C4224" t="str">
            <v>PREPARO DE TERRENO P/QUADRAS DE ESPORTES</v>
          </cell>
          <cell r="D4224" t="str">
            <v>M3</v>
          </cell>
          <cell r="E4224">
            <v>20.63</v>
          </cell>
          <cell r="F4224">
            <v>26.82</v>
          </cell>
        </row>
        <row r="4225">
          <cell r="B4225" t="str">
            <v>C2063</v>
          </cell>
          <cell r="C4225" t="str">
            <v>QUADRA DE ESPORTES (18X36)m</v>
          </cell>
          <cell r="D4225" t="str">
            <v>UN</v>
          </cell>
          <cell r="E4225">
            <v>34566.92</v>
          </cell>
          <cell r="F4225">
            <v>44937</v>
          </cell>
        </row>
        <row r="4226">
          <cell r="B4226" t="str">
            <v>C3060</v>
          </cell>
          <cell r="C4226" t="str">
            <v>TRAVE DE MADEIRA (3X2)m P/FUTEBOL DE CAMPO</v>
          </cell>
          <cell r="D4226" t="str">
            <v>UN</v>
          </cell>
          <cell r="E4226">
            <v>97.27</v>
          </cell>
          <cell r="F4226">
            <v>126.45</v>
          </cell>
        </row>
        <row r="4227">
          <cell r="C4227" t="str">
            <v>PAISAGISMO</v>
          </cell>
          <cell r="F4227">
            <v>0</v>
          </cell>
        </row>
        <row r="4228">
          <cell r="B4228" t="str">
            <v>C0112</v>
          </cell>
          <cell r="C4228" t="str">
            <v>ARBUSTOS ORNAMENTAIS EM GERAL. C/ ALTURA MÍNIMA DE 50CM</v>
          </cell>
          <cell r="D4228" t="str">
            <v>UN</v>
          </cell>
          <cell r="E4228">
            <v>10.95</v>
          </cell>
          <cell r="F4228">
            <v>14.24</v>
          </cell>
        </row>
        <row r="4229">
          <cell r="B4229" t="str">
            <v>C0113</v>
          </cell>
          <cell r="C4229" t="str">
            <v>ARBUSTOS ORNAMENTAIS EM GERAL INCLUSIVE CONSERVAÇÃO P/ 60 DIAS</v>
          </cell>
          <cell r="D4229" t="str">
            <v>M2</v>
          </cell>
          <cell r="E4229">
            <v>18.88</v>
          </cell>
          <cell r="F4229">
            <v>24.54</v>
          </cell>
        </row>
        <row r="4230">
          <cell r="B4230" t="str">
            <v>C3061</v>
          </cell>
          <cell r="C4230" t="str">
            <v>ÁRVORE C/ TUTOR E ADUBO</v>
          </cell>
          <cell r="D4230" t="str">
            <v>UN</v>
          </cell>
          <cell r="E4230">
            <v>19.45</v>
          </cell>
          <cell r="F4230">
            <v>25.29</v>
          </cell>
        </row>
        <row r="4231">
          <cell r="B4231" t="str">
            <v>C3062</v>
          </cell>
          <cell r="C4231" t="str">
            <v>ÁRVORE C/ TUTOR, GRADE, ADUBO E CAVA</v>
          </cell>
          <cell r="D4231" t="str">
            <v>UN</v>
          </cell>
          <cell r="E4231">
            <v>41.06</v>
          </cell>
          <cell r="F4231">
            <v>53.38</v>
          </cell>
        </row>
        <row r="4232">
          <cell r="B4232" t="str">
            <v>C0229</v>
          </cell>
          <cell r="C4232" t="str">
            <v>ÁRVORES ORNAMENTAIS EM GERAL. C/ ALTURA MÉDIA DE 2.50M.EXCETO PALMÁCEAS</v>
          </cell>
          <cell r="D4232" t="str">
            <v>UN</v>
          </cell>
          <cell r="E4232">
            <v>22.17</v>
          </cell>
          <cell r="F4232">
            <v>28.82</v>
          </cell>
        </row>
        <row r="4233">
          <cell r="B4233" t="str">
            <v>C0230</v>
          </cell>
          <cell r="C4233" t="str">
            <v>ÁRVORES ORNAMENTAIS EM GERAL.INCLUSIVE CONSERVAÇÃO</v>
          </cell>
          <cell r="D4233" t="str">
            <v>M2</v>
          </cell>
          <cell r="E4233">
            <v>59.18</v>
          </cell>
          <cell r="F4233">
            <v>76.930000000000007</v>
          </cell>
        </row>
        <row r="4234">
          <cell r="B4234" t="str">
            <v>C1080</v>
          </cell>
          <cell r="C4234" t="str">
            <v>DESPRAGUEJAMENTO DE ÁREAS GRAMADAS</v>
          </cell>
          <cell r="D4234" t="str">
            <v>M2</v>
          </cell>
          <cell r="E4234">
            <v>0.02</v>
          </cell>
          <cell r="F4234">
            <v>0.03</v>
          </cell>
        </row>
        <row r="4235">
          <cell r="B4235" t="str">
            <v>C1253</v>
          </cell>
          <cell r="C4235" t="str">
            <v>ESCAVAÇÃO, CARGA E TRANSPORTE DE TERRA RETIRADA DE CAVA ABERTA P/ PLANTIO .ATÉ 5KM</v>
          </cell>
          <cell r="D4235" t="str">
            <v>M3</v>
          </cell>
          <cell r="E4235">
            <v>46.44</v>
          </cell>
          <cell r="F4235">
            <v>60.37</v>
          </cell>
        </row>
        <row r="4236">
          <cell r="B4236" t="str">
            <v>C3443</v>
          </cell>
          <cell r="C4236" t="str">
            <v>GRAMA CAPIM DE BURRO / PAPUAN</v>
          </cell>
          <cell r="D4236" t="str">
            <v>M2</v>
          </cell>
          <cell r="E4236">
            <v>4.7300000000000004</v>
          </cell>
          <cell r="F4236">
            <v>6.15</v>
          </cell>
        </row>
        <row r="4237">
          <cell r="B4237" t="str">
            <v>C1429</v>
          </cell>
          <cell r="C4237" t="str">
            <v>GRAMA EM ÁREAS EXTERNAS, INCLUSIVE MATERIAL</v>
          </cell>
          <cell r="D4237" t="str">
            <v>M2</v>
          </cell>
          <cell r="E4237">
            <v>3.76</v>
          </cell>
          <cell r="F4237">
            <v>4.8899999999999997</v>
          </cell>
        </row>
        <row r="4238">
          <cell r="B4238" t="str">
            <v>C1430</v>
          </cell>
          <cell r="C4238" t="str">
            <v>GRAMA EM PLACAS E=6 CM FORNECIMENTO E PLANTIO</v>
          </cell>
          <cell r="D4238" t="str">
            <v>M2</v>
          </cell>
          <cell r="E4238">
            <v>6.5</v>
          </cell>
          <cell r="F4238">
            <v>8.4499999999999993</v>
          </cell>
        </row>
        <row r="4239">
          <cell r="B4239" t="str">
            <v>C1431</v>
          </cell>
          <cell r="C4239" t="str">
            <v>GRAMA EM PLACAS.INCLUSIVE CONSERVAÇÃO</v>
          </cell>
          <cell r="D4239" t="str">
            <v>M2</v>
          </cell>
          <cell r="E4239">
            <v>7.49</v>
          </cell>
          <cell r="F4239">
            <v>9.74</v>
          </cell>
        </row>
        <row r="4240">
          <cell r="B4240" t="str">
            <v>C3426</v>
          </cell>
          <cell r="C4240" t="str">
            <v>GRAMA PARA TALUDE DE LAGOA, CONSERVAÇÃO ATÉ 45 DIAS</v>
          </cell>
          <cell r="D4240" t="str">
            <v>M2</v>
          </cell>
          <cell r="E4240">
            <v>1.78</v>
          </cell>
          <cell r="F4240">
            <v>2.31</v>
          </cell>
        </row>
        <row r="4241">
          <cell r="B4241" t="str">
            <v>C1452</v>
          </cell>
          <cell r="C4241" t="str">
            <v>HERBÁCEAS ORNAMENTAIS EM GERAL</v>
          </cell>
          <cell r="D4241" t="str">
            <v>M2</v>
          </cell>
          <cell r="E4241">
            <v>98.68</v>
          </cell>
          <cell r="F4241">
            <v>128.28</v>
          </cell>
        </row>
        <row r="4242">
          <cell r="B4242" t="str">
            <v>C1453</v>
          </cell>
          <cell r="C4242" t="str">
            <v>HERBÁCEAS ORNAMENTAIS EM GERAL.INCLUSIVE CONSERVAÇÃO P/ 60 DIAS</v>
          </cell>
          <cell r="D4242" t="str">
            <v>M2</v>
          </cell>
          <cell r="E4242">
            <v>119.11</v>
          </cell>
          <cell r="F4242">
            <v>154.84</v>
          </cell>
        </row>
        <row r="4243">
          <cell r="B4243" t="str">
            <v>C1454</v>
          </cell>
          <cell r="C4243" t="str">
            <v>HERBICIDA ESTERILIZANTE DE SOLO</v>
          </cell>
          <cell r="D4243" t="str">
            <v>M2</v>
          </cell>
          <cell r="E4243">
            <v>0.85</v>
          </cell>
          <cell r="F4243">
            <v>1.1100000000000001</v>
          </cell>
        </row>
        <row r="4244">
          <cell r="B4244" t="str">
            <v>C1455</v>
          </cell>
          <cell r="C4244" t="str">
            <v>HERBICIDA ESTERILIZANTE DE SOLO</v>
          </cell>
          <cell r="D4244" t="str">
            <v>HA</v>
          </cell>
          <cell r="E4244">
            <v>813.83</v>
          </cell>
          <cell r="F4244">
            <v>1057.98</v>
          </cell>
        </row>
        <row r="4245">
          <cell r="B4245" t="str">
            <v>C1457</v>
          </cell>
          <cell r="C4245" t="str">
            <v>HIDROSSEMEADURA DE TERRENOS</v>
          </cell>
          <cell r="D4245" t="str">
            <v>HA</v>
          </cell>
          <cell r="E4245">
            <v>20131.580000000002</v>
          </cell>
          <cell r="F4245">
            <v>26171.05</v>
          </cell>
        </row>
        <row r="4246">
          <cell r="B4246" t="str">
            <v>C1499</v>
          </cell>
          <cell r="C4246" t="str">
            <v>IRRIGAÇÃO DIÁRIA DE ÁREA PLANTADA</v>
          </cell>
          <cell r="D4246" t="str">
            <v>M2</v>
          </cell>
          <cell r="E4246">
            <v>0.12</v>
          </cell>
          <cell r="F4246">
            <v>0.16</v>
          </cell>
        </row>
        <row r="4247">
          <cell r="B4247" t="str">
            <v>C1612</v>
          </cell>
          <cell r="C4247" t="str">
            <v>LASTRO URBANIZADO C/ SEIXO ROLADO</v>
          </cell>
          <cell r="D4247" t="str">
            <v>M2</v>
          </cell>
          <cell r="E4247">
            <v>77.48</v>
          </cell>
          <cell r="F4247">
            <v>100.72</v>
          </cell>
        </row>
        <row r="4248">
          <cell r="B4248" t="str">
            <v>C1788</v>
          </cell>
          <cell r="C4248" t="str">
            <v>MANUTENÇÃO C/ COBERTURA DE TERRA VEGETAL P/ ÁREAS GRAMADAS</v>
          </cell>
          <cell r="D4248" t="str">
            <v>HA</v>
          </cell>
          <cell r="E4248">
            <v>5008.2299999999996</v>
          </cell>
          <cell r="F4248">
            <v>6510.7</v>
          </cell>
        </row>
        <row r="4249">
          <cell r="B4249" t="str">
            <v>C1789</v>
          </cell>
          <cell r="C4249" t="str">
            <v>MANUTENÇÃO C/ CORTE E REFILAMENTO DE ÁREAS GRAMADAS C/MICROTRATOR</v>
          </cell>
          <cell r="D4249" t="str">
            <v>HA</v>
          </cell>
          <cell r="E4249">
            <v>837.56</v>
          </cell>
          <cell r="F4249">
            <v>1088.83</v>
          </cell>
        </row>
        <row r="4250">
          <cell r="B4250" t="str">
            <v>C1781</v>
          </cell>
          <cell r="C4250" t="str">
            <v>MANUTENÇÃO CORTE.REFILAMENTO DE ÁREAS GRAMADAS C/ 25% DE OBSTÁCULOS</v>
          </cell>
          <cell r="D4250" t="str">
            <v>HA</v>
          </cell>
          <cell r="E4250">
            <v>671.36</v>
          </cell>
          <cell r="F4250">
            <v>872.77</v>
          </cell>
        </row>
        <row r="4251">
          <cell r="B4251" t="str">
            <v>C1782</v>
          </cell>
          <cell r="C4251" t="str">
            <v>MANUTENÇÃO, CORTE E REFILAMENTO DE ÁREAS GRAMADAS C/ROÇADEIRA TRACIONADA</v>
          </cell>
          <cell r="D4251" t="str">
            <v>HA</v>
          </cell>
          <cell r="E4251">
            <v>1088.1300000000001</v>
          </cell>
          <cell r="F4251">
            <v>1414.57</v>
          </cell>
        </row>
        <row r="4252">
          <cell r="B4252" t="str">
            <v>C1783</v>
          </cell>
          <cell r="C4252" t="str">
            <v>MANUTENÇÃO MENSAL DE ÁREA PLANTADA C/ LIMPEZA DIÁRIA</v>
          </cell>
          <cell r="D4252" t="str">
            <v>M2</v>
          </cell>
          <cell r="E4252">
            <v>7.0000000000000007E-2</v>
          </cell>
          <cell r="F4252">
            <v>0.09</v>
          </cell>
        </row>
        <row r="4253">
          <cell r="B4253" t="str">
            <v>C1787</v>
          </cell>
          <cell r="C4253" t="str">
            <v>MANUTENÇÃO MENSAL DE ÁREAS VERDES - IRRIGAÇÃO</v>
          </cell>
          <cell r="D4253" t="str">
            <v>HA</v>
          </cell>
          <cell r="E4253">
            <v>4841.25</v>
          </cell>
          <cell r="F4253">
            <v>6293.63</v>
          </cell>
        </row>
        <row r="4254">
          <cell r="B4254" t="str">
            <v>C1786</v>
          </cell>
          <cell r="C4254" t="str">
            <v>MANUTENÇÃO MENSAL DE ÁREAS VERDES - LIMPEZA GERAL E DIÁRIA</v>
          </cell>
          <cell r="D4254" t="str">
            <v>HA</v>
          </cell>
          <cell r="E4254">
            <v>754.99</v>
          </cell>
          <cell r="F4254">
            <v>981.49</v>
          </cell>
        </row>
        <row r="4255">
          <cell r="B4255" t="str">
            <v>C1784</v>
          </cell>
          <cell r="C4255" t="str">
            <v>MANUTENÇÃO MENSAL DE CANTEIROS C/ ATÉ 7.000 M2</v>
          </cell>
          <cell r="D4255" t="str">
            <v>M2</v>
          </cell>
          <cell r="E4255">
            <v>0.43</v>
          </cell>
          <cell r="F4255">
            <v>0.56000000000000005</v>
          </cell>
        </row>
        <row r="4256">
          <cell r="B4256" t="str">
            <v>C1785</v>
          </cell>
          <cell r="C4256" t="str">
            <v>MANUTENÇÃO MENSAL P/PODA E LIMPEZA DE ARBUSTOS</v>
          </cell>
          <cell r="D4256" t="str">
            <v>M2</v>
          </cell>
          <cell r="E4256">
            <v>0.02</v>
          </cell>
          <cell r="F4256">
            <v>0.03</v>
          </cell>
        </row>
        <row r="4257">
          <cell r="B4257" t="str">
            <v>C2035</v>
          </cell>
          <cell r="C4257" t="str">
            <v>PREPARO E SUBSTITUIÇÃO DE TERRA P/PLANTAÇÃO</v>
          </cell>
          <cell r="D4257" t="str">
            <v>M3</v>
          </cell>
          <cell r="E4257">
            <v>40.31</v>
          </cell>
          <cell r="F4257">
            <v>52.4</v>
          </cell>
        </row>
        <row r="4258">
          <cell r="B4258" t="str">
            <v>C2235</v>
          </cell>
          <cell r="C4258" t="str">
            <v>REVOLVIMENTO MECÂNICO DE TERRA PROFUNDIDADE 20-30cm</v>
          </cell>
          <cell r="D4258" t="str">
            <v>M2</v>
          </cell>
          <cell r="E4258">
            <v>0.17</v>
          </cell>
          <cell r="F4258">
            <v>0.22</v>
          </cell>
        </row>
        <row r="4259">
          <cell r="B4259" t="str">
            <v>C2238</v>
          </cell>
          <cell r="C4259" t="str">
            <v>ROÇADO MANUAL INCLUSIVE RASTELAMENTO P/ HERBÁCEAS</v>
          </cell>
          <cell r="D4259" t="str">
            <v>M2</v>
          </cell>
          <cell r="E4259">
            <v>0.38</v>
          </cell>
          <cell r="F4259">
            <v>0.49</v>
          </cell>
        </row>
        <row r="4260">
          <cell r="B4260" t="str">
            <v>C2534</v>
          </cell>
          <cell r="C4260" t="str">
            <v>TRANSPORTE DE TERRA FÉRTIL.P/PLANTIO DE HERBÁCEAS/ÁRVORES ORNAMENTAIS</v>
          </cell>
          <cell r="D4260" t="str">
            <v>M3</v>
          </cell>
          <cell r="E4260">
            <v>2.64</v>
          </cell>
          <cell r="F4260">
            <v>3.43</v>
          </cell>
        </row>
        <row r="4261">
          <cell r="C4261" t="str">
            <v>PROTEÇÃO AMBIENTAL</v>
          </cell>
          <cell r="F4261">
            <v>0</v>
          </cell>
        </row>
        <row r="4262">
          <cell r="B4262" t="str">
            <v>C3259</v>
          </cell>
          <cell r="C4262" t="str">
            <v>CARGA E TRANSPORTE ATÉ 5KM DE REVESTIMENTO BETUMINOSO DEMOLIDO</v>
          </cell>
          <cell r="D4262" t="str">
            <v>M3</v>
          </cell>
          <cell r="E4262">
            <v>15.88</v>
          </cell>
          <cell r="F4262">
            <v>20.64</v>
          </cell>
        </row>
        <row r="4263">
          <cell r="B4263" t="str">
            <v>C3277</v>
          </cell>
          <cell r="C4263" t="str">
            <v>ESCARIFICAÇÃO DE JAZIDAS/EMPRÉSTIMOS/CAMINHOS DE SERVIÇOS</v>
          </cell>
          <cell r="D4263" t="str">
            <v>M3</v>
          </cell>
          <cell r="E4263">
            <v>1.21</v>
          </cell>
          <cell r="F4263">
            <v>1.57</v>
          </cell>
        </row>
        <row r="4264">
          <cell r="B4264" t="str">
            <v>C3279</v>
          </cell>
          <cell r="C4264" t="str">
            <v>ESCAVAÇÃO COM ESTOCAGEM DE MATERIAL EXPURGADO (TERRA VEGETAL)</v>
          </cell>
          <cell r="D4264" t="str">
            <v>M3</v>
          </cell>
          <cell r="E4264">
            <v>3.17</v>
          </cell>
          <cell r="F4264">
            <v>4.12</v>
          </cell>
        </row>
        <row r="4265">
          <cell r="B4265" t="str">
            <v>C3283</v>
          </cell>
          <cell r="C4265" t="str">
            <v>ESPALHAMENTO DO MATERIAL EXPURGADO (TERRA VEGETAL)</v>
          </cell>
          <cell r="D4265" t="str">
            <v>M3</v>
          </cell>
          <cell r="E4265">
            <v>2.38</v>
          </cell>
          <cell r="F4265">
            <v>3.09</v>
          </cell>
        </row>
        <row r="4266">
          <cell r="B4266" t="str">
            <v>C3308</v>
          </cell>
          <cell r="C4266" t="str">
            <v>RECONFORMAÇÃO DA FAIXA DE DOMÍNIO, EMPRÉSTIMOS, JAZIDAS E TALUDES</v>
          </cell>
          <cell r="D4266" t="str">
            <v>M2</v>
          </cell>
          <cell r="E4266">
            <v>0.12</v>
          </cell>
          <cell r="F4266">
            <v>0.16</v>
          </cell>
        </row>
        <row r="4267">
          <cell r="B4267" t="str">
            <v>C3108</v>
          </cell>
          <cell r="C4267" t="str">
            <v>REVESTIMENTO VEGETAL DE TALUDES</v>
          </cell>
          <cell r="D4267" t="str">
            <v>M2</v>
          </cell>
          <cell r="E4267">
            <v>0.74</v>
          </cell>
          <cell r="F4267">
            <v>0.96</v>
          </cell>
        </row>
        <row r="4268">
          <cell r="C4268" t="str">
            <v>MUROS E FECHAMENTOS</v>
          </cell>
          <cell r="F4268">
            <v>0</v>
          </cell>
        </row>
        <row r="4269">
          <cell r="C4269" t="str">
            <v>MUROS</v>
          </cell>
          <cell r="F4269">
            <v>0</v>
          </cell>
        </row>
        <row r="4270">
          <cell r="B4270" t="str">
            <v>C1803</v>
          </cell>
          <cell r="C4270" t="str">
            <v>MURETA C/TIJOLO MACIÇO, REBOCADA, INCL. FUNDAÇÕES</v>
          </cell>
          <cell r="D4270" t="str">
            <v>M2</v>
          </cell>
          <cell r="E4270">
            <v>101.75</v>
          </cell>
          <cell r="F4270">
            <v>132.28</v>
          </cell>
        </row>
        <row r="4271">
          <cell r="B4271" t="str">
            <v>C1804</v>
          </cell>
          <cell r="C4271" t="str">
            <v>MURO DIVISÓRIO C/BLOCOS DE CONCRETO 14x19x39 CM, H=1.80M, C/ SAPATA CORRIDA DE CONCRETO FCK = 13,5 MPa E PILARES DE CONCRETO</v>
          </cell>
          <cell r="D4271" t="str">
            <v>M</v>
          </cell>
          <cell r="E4271">
            <v>113.86</v>
          </cell>
          <cell r="F4271">
            <v>148.02000000000001</v>
          </cell>
        </row>
        <row r="4272">
          <cell r="B4272" t="str">
            <v>C1805</v>
          </cell>
          <cell r="C4272" t="str">
            <v>MURO DIVISÓRIO C/ BLOCOS DE CONCRETO 14x19x39 CM, H=1,80 M, SOBRE SAPATA CORRIDA, C/ PILARETES E CINTA DE AMARRAÇÃO DE CONCRETO C/ PINGADEIRAS</v>
          </cell>
          <cell r="D4272" t="str">
            <v>M</v>
          </cell>
          <cell r="E4272">
            <v>132.69999999999999</v>
          </cell>
          <cell r="F4272">
            <v>172.51</v>
          </cell>
        </row>
        <row r="4273">
          <cell r="B4273" t="str">
            <v>C2887</v>
          </cell>
          <cell r="C4273" t="str">
            <v>MURO EM ALVENARIA C/FUNDAÇÃO, REBOCO 2 FACES, ALTURA ÚTIL 1.80M</v>
          </cell>
          <cell r="D4273" t="str">
            <v>M</v>
          </cell>
          <cell r="E4273">
            <v>133.11000000000001</v>
          </cell>
          <cell r="F4273">
            <v>173.04</v>
          </cell>
        </row>
        <row r="4274">
          <cell r="B4274" t="str">
            <v>C1806</v>
          </cell>
          <cell r="C4274" t="str">
            <v>MURO C/MOURÕES E PLACAS PRÉ-FABRICADAS DE CONCRETO H=2.00M</v>
          </cell>
          <cell r="D4274" t="str">
            <v>M</v>
          </cell>
          <cell r="E4274">
            <v>169.38</v>
          </cell>
          <cell r="F4274">
            <v>220.19</v>
          </cell>
        </row>
        <row r="4275">
          <cell r="B4275" t="str">
            <v>C1807</v>
          </cell>
          <cell r="C4275" t="str">
            <v>MURO CONTORNO DE ALVENARIA. E CONCRETO(PILAR+CINTA),INCLUSIVE PINTURA</v>
          </cell>
          <cell r="D4275" t="str">
            <v>M2</v>
          </cell>
          <cell r="E4275">
            <v>105.56</v>
          </cell>
          <cell r="F4275">
            <v>137.22999999999999</v>
          </cell>
        </row>
        <row r="4276">
          <cell r="C4276" t="str">
            <v>ALAMBRADOS</v>
          </cell>
          <cell r="F4276">
            <v>0</v>
          </cell>
        </row>
        <row r="4277">
          <cell r="B4277" t="str">
            <v>C3736</v>
          </cell>
          <cell r="C4277" t="str">
            <v>ALAMBRADO C/ TELA DE ALUMÍNIO FIO ESP.=1.5 MM E MALHA DE (4X4)MM</v>
          </cell>
          <cell r="D4277" t="str">
            <v>M2</v>
          </cell>
          <cell r="E4277">
            <v>54.57</v>
          </cell>
          <cell r="F4277">
            <v>70.94</v>
          </cell>
        </row>
        <row r="4278">
          <cell r="B4278" t="str">
            <v>C0036</v>
          </cell>
          <cell r="C4278" t="str">
            <v>ALAMBRADO C/TELA DE ARAME GALVANIZADO.. ALTURA 2M</v>
          </cell>
          <cell r="D4278" t="str">
            <v>M</v>
          </cell>
          <cell r="E4278">
            <v>54.27</v>
          </cell>
          <cell r="F4278">
            <v>70.55</v>
          </cell>
        </row>
        <row r="4279">
          <cell r="B4279" t="str">
            <v>C3436</v>
          </cell>
          <cell r="C4279" t="str">
            <v>ALAMBRADO C/TELA DE NYLON FIO ESP.=3MM E MALHA DE (5 X 5)CM</v>
          </cell>
          <cell r="D4279" t="str">
            <v>M2</v>
          </cell>
          <cell r="E4279">
            <v>22.67</v>
          </cell>
          <cell r="F4279">
            <v>29.47</v>
          </cell>
        </row>
        <row r="4280">
          <cell r="B4280" t="str">
            <v>C3680</v>
          </cell>
          <cell r="C4280" t="str">
            <v>ALAMBRADO C/ TELA DE PVC FIO 10 MALHA DE 2"X2"</v>
          </cell>
          <cell r="D4280" t="str">
            <v>M2</v>
          </cell>
          <cell r="E4280">
            <v>43.95</v>
          </cell>
          <cell r="F4280">
            <v>57.14</v>
          </cell>
        </row>
        <row r="4281">
          <cell r="B4281" t="str">
            <v>C0037</v>
          </cell>
          <cell r="C4281" t="str">
            <v>ALAMBRADO C/TELA GALVANIZADA SOLDADA ALTURA 2M</v>
          </cell>
          <cell r="D4281" t="str">
            <v>M</v>
          </cell>
          <cell r="E4281">
            <v>39.770000000000003</v>
          </cell>
          <cell r="F4281">
            <v>51.7</v>
          </cell>
        </row>
        <row r="4282">
          <cell r="B4282" t="str">
            <v>C0035</v>
          </cell>
          <cell r="C4282" t="str">
            <v>ALAMBRADO C/ TUBO DE AÇO GALVANIZADO 2", INCLUSIVE PINTURA</v>
          </cell>
          <cell r="D4282" t="str">
            <v>M2</v>
          </cell>
          <cell r="E4282">
            <v>116.96</v>
          </cell>
          <cell r="F4282">
            <v>152.05000000000001</v>
          </cell>
        </row>
        <row r="4283">
          <cell r="B4283" t="str">
            <v>C0038</v>
          </cell>
          <cell r="C4283" t="str">
            <v>ALAMBRADO C/TUBO DE AÇO GALVANIZADO 4", INCLUSIVE PINTURA</v>
          </cell>
          <cell r="D4283" t="str">
            <v>M2</v>
          </cell>
          <cell r="E4283">
            <v>232.41</v>
          </cell>
          <cell r="F4283">
            <v>302.13</v>
          </cell>
        </row>
        <row r="4284">
          <cell r="B4284" t="str">
            <v>C0039</v>
          </cell>
          <cell r="C4284" t="str">
            <v>ALAMBRADO P/QUADRA ESPORTIVA ALTURA 1M</v>
          </cell>
          <cell r="D4284" t="str">
            <v>M</v>
          </cell>
          <cell r="E4284">
            <v>100.15</v>
          </cell>
          <cell r="F4284">
            <v>130.19999999999999</v>
          </cell>
        </row>
        <row r="4285">
          <cell r="B4285" t="str">
            <v>C0040</v>
          </cell>
          <cell r="C4285" t="str">
            <v>ALAMBRADO P/QUADRA ESPORTIVA ALTURA 4M</v>
          </cell>
          <cell r="D4285" t="str">
            <v>M</v>
          </cell>
          <cell r="E4285">
            <v>182.68</v>
          </cell>
          <cell r="F4285">
            <v>237.48</v>
          </cell>
        </row>
        <row r="4286">
          <cell r="C4286" t="str">
            <v>CERCAS</v>
          </cell>
          <cell r="F4286">
            <v>0</v>
          </cell>
        </row>
        <row r="4287">
          <cell r="B4287" t="str">
            <v>C0733</v>
          </cell>
          <cell r="C4287" t="str">
            <v>CERCA DE ARAME FARPADO 7 FIOS,MURETA C/ ALTURA DE 0,70M - FUNDAÇÃO E REBOCO NAS 2 FACES</v>
          </cell>
          <cell r="D4287" t="str">
            <v>M</v>
          </cell>
          <cell r="E4287">
            <v>93.13</v>
          </cell>
          <cell r="F4287">
            <v>121.07</v>
          </cell>
        </row>
        <row r="4288">
          <cell r="B4288" t="str">
            <v>C0735</v>
          </cell>
          <cell r="C4288" t="str">
            <v>CERCA C/ ESTACAS DE CONCRETO - 4 FIOS DE ARAME FARPADO</v>
          </cell>
          <cell r="D4288" t="str">
            <v>M</v>
          </cell>
          <cell r="E4288">
            <v>13.35</v>
          </cell>
          <cell r="F4288">
            <v>17.36</v>
          </cell>
        </row>
        <row r="4289">
          <cell r="B4289" t="str">
            <v>C0743</v>
          </cell>
          <cell r="C4289" t="str">
            <v>CERCA C/ ESTACAS DE CONCRETO - 6 FIOS DE ARAME FARPADO</v>
          </cell>
          <cell r="D4289" t="str">
            <v>M</v>
          </cell>
          <cell r="E4289">
            <v>16.48</v>
          </cell>
          <cell r="F4289">
            <v>21.42</v>
          </cell>
        </row>
        <row r="4290">
          <cell r="B4290" t="str">
            <v>C0736</v>
          </cell>
          <cell r="C4290" t="str">
            <v>CERCA C/ ESTACAS DE CONCRETO - 8 FIOS DE ARAME FARPADO</v>
          </cell>
          <cell r="D4290" t="str">
            <v>M</v>
          </cell>
          <cell r="E4290">
            <v>19.62</v>
          </cell>
          <cell r="F4290">
            <v>25.51</v>
          </cell>
        </row>
        <row r="4291">
          <cell r="B4291" t="str">
            <v>C0737</v>
          </cell>
          <cell r="C4291" t="str">
            <v>CERCA C/ ESTACAS DE MADEIRA - 4 FIOS DE ARAME FARPADO</v>
          </cell>
          <cell r="D4291" t="str">
            <v>M</v>
          </cell>
          <cell r="E4291">
            <v>5.94</v>
          </cell>
          <cell r="F4291">
            <v>7.72</v>
          </cell>
        </row>
        <row r="4292">
          <cell r="B4292" t="str">
            <v>C0738</v>
          </cell>
          <cell r="C4292" t="str">
            <v>CERCA C/ ESTACAS DE MADEIRA - 6 FIOS DE ARAME FARPADO</v>
          </cell>
          <cell r="D4292" t="str">
            <v>M</v>
          </cell>
          <cell r="E4292">
            <v>7.16</v>
          </cell>
          <cell r="F4292">
            <v>9.31</v>
          </cell>
        </row>
        <row r="4293">
          <cell r="B4293" t="str">
            <v>C0739</v>
          </cell>
          <cell r="C4293" t="str">
            <v>CERCA C/ ESTACAS DE MADEIRA - 8 FIOS DE ARAME FARPADO</v>
          </cell>
          <cell r="D4293" t="str">
            <v>M</v>
          </cell>
          <cell r="E4293">
            <v>8.85</v>
          </cell>
          <cell r="F4293">
            <v>11.51</v>
          </cell>
        </row>
        <row r="4294">
          <cell r="B4294" t="str">
            <v>C0734</v>
          </cell>
          <cell r="C4294" t="str">
            <v>CERCA C/ MOURÕES PM - CONCRETO E ARAME LISO - 6 FIOS</v>
          </cell>
          <cell r="D4294" t="str">
            <v>M²</v>
          </cell>
          <cell r="E4294">
            <v>54.69</v>
          </cell>
          <cell r="F4294">
            <v>71.099999999999994</v>
          </cell>
        </row>
        <row r="4295">
          <cell r="B4295" t="str">
            <v>C4555</v>
          </cell>
          <cell r="C4295" t="str">
            <v>CERCA COM PAINÉIS TIPO NYLOFOR, EM AÇO REVESTIDO, COR VERDE C/ ALTURA DE 2,43 m</v>
          </cell>
          <cell r="D4295" t="str">
            <v>M2</v>
          </cell>
          <cell r="E4295">
            <v>127.54</v>
          </cell>
          <cell r="F4295">
            <v>165.8</v>
          </cell>
        </row>
        <row r="4296">
          <cell r="B4296" t="str">
            <v>C0742</v>
          </cell>
          <cell r="C4296" t="str">
            <v>CERCA DE ARAME FARPADO - ESTACA PONTA VIRADA, C/11 FIOS</v>
          </cell>
          <cell r="D4296" t="str">
            <v>M</v>
          </cell>
          <cell r="E4296">
            <v>34.78</v>
          </cell>
          <cell r="F4296">
            <v>45.21</v>
          </cell>
        </row>
        <row r="4297">
          <cell r="B4297" t="str">
            <v>C0740</v>
          </cell>
          <cell r="C4297" t="str">
            <v>CERCA DE MADEIRA C/ ARAME GALVANIZADO</v>
          </cell>
          <cell r="D4297" t="str">
            <v>M2</v>
          </cell>
          <cell r="E4297">
            <v>36.92</v>
          </cell>
          <cell r="F4297">
            <v>48</v>
          </cell>
        </row>
        <row r="4298">
          <cell r="B4298" t="str">
            <v>C0741</v>
          </cell>
          <cell r="C4298" t="str">
            <v>CERCA DE MADEIRA C/ TRAVESSAS DE MADEIRA</v>
          </cell>
          <cell r="D4298" t="str">
            <v>M2</v>
          </cell>
          <cell r="E4298">
            <v>66.260000000000005</v>
          </cell>
          <cell r="F4298">
            <v>86.14</v>
          </cell>
        </row>
        <row r="4299">
          <cell r="B4299" t="str">
            <v>C3105</v>
          </cell>
          <cell r="C4299" t="str">
            <v>REMOÇÃO E RECOLOCAÇÃO DE CERCAS DE MADEIRA - 4 FIOS DE ARAME FARPADO</v>
          </cell>
          <cell r="D4299" t="str">
            <v>M</v>
          </cell>
          <cell r="E4299">
            <v>3.9</v>
          </cell>
          <cell r="F4299">
            <v>5.07</v>
          </cell>
        </row>
        <row r="4300">
          <cell r="C4300" t="str">
            <v>DISPOSITIVOS DE PROTEÇÃO E ACESSO</v>
          </cell>
          <cell r="F4300">
            <v>0</v>
          </cell>
        </row>
        <row r="4301">
          <cell r="B4301" t="str">
            <v>C1251</v>
          </cell>
          <cell r="C4301" t="str">
            <v>ESCADA DE MARINHEIRO,C/TUBO GALVANIZADO 3/4",H=VAR</v>
          </cell>
          <cell r="D4301" t="str">
            <v>M</v>
          </cell>
          <cell r="E4301">
            <v>108.98</v>
          </cell>
          <cell r="F4301">
            <v>141.66999999999999</v>
          </cell>
        </row>
        <row r="4302">
          <cell r="B4302" t="str">
            <v>C2775</v>
          </cell>
          <cell r="C4302" t="str">
            <v>ESCADA DE MARINHEIRO, DEGRAUS FERRO REDONDO 3/4"</v>
          </cell>
          <cell r="D4302" t="str">
            <v>M</v>
          </cell>
          <cell r="E4302">
            <v>64.989999999999995</v>
          </cell>
          <cell r="F4302">
            <v>84.49</v>
          </cell>
        </row>
        <row r="4303">
          <cell r="B4303" t="str">
            <v>C2774</v>
          </cell>
          <cell r="C4303" t="str">
            <v>ESCADA DE MARINHEIRO, DEGRAUS FERRO REDONDO 1/2"</v>
          </cell>
          <cell r="D4303" t="str">
            <v>M</v>
          </cell>
          <cell r="E4303">
            <v>34.94</v>
          </cell>
          <cell r="F4303">
            <v>45.42</v>
          </cell>
        </row>
        <row r="4304">
          <cell r="B4304" t="str">
            <v>C2773</v>
          </cell>
          <cell r="C4304" t="str">
            <v>ESCADA DE MARINHEIRO, DEGRAUS FERRO REDONDO 1"</v>
          </cell>
          <cell r="D4304" t="str">
            <v>M</v>
          </cell>
          <cell r="E4304">
            <v>91.47</v>
          </cell>
          <cell r="F4304">
            <v>118.91</v>
          </cell>
        </row>
        <row r="4305">
          <cell r="B4305" t="str">
            <v>C2768</v>
          </cell>
          <cell r="C4305" t="str">
            <v>ESCADA DE MARINHEIRO EM FERRO CHATO C/PROTEÇÃO</v>
          </cell>
          <cell r="D4305" t="str">
            <v>M</v>
          </cell>
          <cell r="E4305">
            <v>267.27999999999997</v>
          </cell>
          <cell r="F4305">
            <v>347.46</v>
          </cell>
        </row>
        <row r="4306">
          <cell r="B4306" t="str">
            <v>C2769</v>
          </cell>
          <cell r="C4306" t="str">
            <v>ESCADA DE MARINHEIRO EM FERRO CHATO S/PROTEÇÃO</v>
          </cell>
          <cell r="D4306" t="str">
            <v>M</v>
          </cell>
          <cell r="E4306">
            <v>129.22</v>
          </cell>
          <cell r="F4306">
            <v>167.99</v>
          </cell>
        </row>
        <row r="4307">
          <cell r="B4307" t="str">
            <v>C2776</v>
          </cell>
          <cell r="C4307" t="str">
            <v>ESCADA DE MARINHEIRO EM FERRO REDONDO 1"</v>
          </cell>
          <cell r="D4307" t="str">
            <v>M</v>
          </cell>
          <cell r="E4307">
            <v>92.32</v>
          </cell>
          <cell r="F4307">
            <v>120.02</v>
          </cell>
        </row>
        <row r="4308">
          <cell r="B4308" t="str">
            <v>C2770</v>
          </cell>
          <cell r="C4308" t="str">
            <v>ESCADA DE MARINHEIRO TIPO PISCINA EM FERRO CHATO</v>
          </cell>
          <cell r="D4308" t="str">
            <v>M</v>
          </cell>
          <cell r="E4308">
            <v>148.07</v>
          </cell>
          <cell r="F4308">
            <v>192.49</v>
          </cell>
        </row>
        <row r="4309">
          <cell r="B4309" t="str">
            <v>C2772</v>
          </cell>
          <cell r="C4309" t="str">
            <v>ESCADA DE MARINHEIRO TIPO PISCINA, FERRO REDONDO 1"</v>
          </cell>
          <cell r="D4309" t="str">
            <v>M</v>
          </cell>
          <cell r="E4309">
            <v>92.39</v>
          </cell>
          <cell r="F4309">
            <v>120.11</v>
          </cell>
        </row>
        <row r="4310">
          <cell r="B4310" t="str">
            <v>C2771</v>
          </cell>
          <cell r="C4310" t="str">
            <v>ESCADA DE MARINHEIRO TIPO PISCINA, TUBO GALVANIZADO 1"</v>
          </cell>
          <cell r="D4310" t="str">
            <v>M</v>
          </cell>
          <cell r="E4310">
            <v>93.66</v>
          </cell>
          <cell r="F4310">
            <v>121.76</v>
          </cell>
        </row>
        <row r="4311">
          <cell r="B4311" t="str">
            <v>C1252</v>
          </cell>
          <cell r="C4311" t="str">
            <v>ESCADA HELICOIDAL,PRÉ-MOLDADA CONCRETO,D=1,0M</v>
          </cell>
          <cell r="D4311" t="str">
            <v>M</v>
          </cell>
          <cell r="E4311">
            <v>524.59</v>
          </cell>
          <cell r="F4311">
            <v>681.97</v>
          </cell>
        </row>
        <row r="4312">
          <cell r="B4312" t="str">
            <v>C4383</v>
          </cell>
          <cell r="C4312" t="str">
            <v>ESCADA PRÉ-MOLDADA EM CONCRETO Ø = 1,80m - h = 3,50m - FORNECIMENTO / MONTAGEM</v>
          </cell>
          <cell r="D4312" t="str">
            <v>UN</v>
          </cell>
          <cell r="E4312">
            <v>1945.08</v>
          </cell>
          <cell r="F4312">
            <v>2528.6</v>
          </cell>
        </row>
        <row r="4313">
          <cell r="B4313" t="str">
            <v>C2814</v>
          </cell>
          <cell r="C4313" t="str">
            <v>ESTRADO DE MADEIRA COM BARROTE 3x3"</v>
          </cell>
          <cell r="D4313" t="str">
            <v>M2</v>
          </cell>
          <cell r="E4313">
            <v>38.6</v>
          </cell>
          <cell r="F4313">
            <v>50.18</v>
          </cell>
        </row>
        <row r="4314">
          <cell r="B4314" t="str">
            <v>C4386</v>
          </cell>
          <cell r="C4314" t="str">
            <v>ESTRUTURA PRÉ-FABRICADA EM AÇO GALVANIZADO PARA ESCADA - FORNECIMENTO E MONTAGEM</v>
          </cell>
          <cell r="D4314" t="str">
            <v>KG</v>
          </cell>
          <cell r="E4314">
            <v>18.95</v>
          </cell>
          <cell r="F4314">
            <v>24.64</v>
          </cell>
        </row>
        <row r="4315">
          <cell r="B4315" t="str">
            <v>C3505</v>
          </cell>
          <cell r="C4315" t="str">
            <v>GUARDA CORPO C/ CORRIMÃO EM TUBO DE AÇO GALVANIZADO 3/4"</v>
          </cell>
          <cell r="D4315" t="str">
            <v>M</v>
          </cell>
          <cell r="E4315">
            <v>46.01</v>
          </cell>
          <cell r="F4315">
            <v>59.81</v>
          </cell>
        </row>
        <row r="4316">
          <cell r="B4316" t="str">
            <v>C3506</v>
          </cell>
          <cell r="C4316" t="str">
            <v>GUARDA CORPO C/ CORRIMÃO EM TUBO DE AÇO GALVANIZADO 2"</v>
          </cell>
          <cell r="D4316" t="str">
            <v>M</v>
          </cell>
          <cell r="E4316">
            <v>120.71</v>
          </cell>
          <cell r="F4316">
            <v>156.91999999999999</v>
          </cell>
        </row>
        <row r="4317">
          <cell r="B4317" t="str">
            <v>C2972</v>
          </cell>
          <cell r="C4317" t="str">
            <v>TAMPA CHAPA 1/4" ANTI-DERRAPANTE 50x70cm,C/ CANTONEIRA ARTICULADA</v>
          </cell>
          <cell r="D4317" t="str">
            <v>UN</v>
          </cell>
          <cell r="E4317">
            <v>145.08000000000001</v>
          </cell>
          <cell r="F4317">
            <v>188.6</v>
          </cell>
        </row>
        <row r="4318">
          <cell r="B4318" t="str">
            <v>C2970</v>
          </cell>
          <cell r="C4318" t="str">
            <v>TAMPA CHAPA 1/4" ANTI-DERRAPANTE 70x70CM,C/ CANTONEIRA ARTICULADA</v>
          </cell>
          <cell r="D4318" t="str">
            <v>UN</v>
          </cell>
          <cell r="E4318">
            <v>177.09</v>
          </cell>
          <cell r="F4318">
            <v>230.22</v>
          </cell>
        </row>
        <row r="4319">
          <cell r="B4319" t="str">
            <v>C2969</v>
          </cell>
          <cell r="C4319" t="str">
            <v>TAMPA CHAPA 1/4" ANTI-DERRAPANTE 70x130CM, C/CANTONEIRA ARTICULADA</v>
          </cell>
          <cell r="D4319" t="str">
            <v>UN</v>
          </cell>
          <cell r="E4319">
            <v>282.92</v>
          </cell>
          <cell r="F4319">
            <v>367.8</v>
          </cell>
        </row>
        <row r="4320">
          <cell r="B4320" t="str">
            <v>C2971</v>
          </cell>
          <cell r="C4320" t="str">
            <v>TAMPA CHAPA 1/4"ANTI DERRAPANTE 80x150CM,C/ CANTONEIRA ARTICULADA</v>
          </cell>
          <cell r="D4320" t="str">
            <v>UN</v>
          </cell>
          <cell r="E4320">
            <v>343.41</v>
          </cell>
          <cell r="F4320">
            <v>446.43</v>
          </cell>
        </row>
        <row r="4321">
          <cell r="B4321" t="str">
            <v>C2974</v>
          </cell>
          <cell r="C4321" t="str">
            <v>TAMPA DE INSPEÇÃO CORREDIÇA EM CHAPA DE AÇO GALVANIZADA E=1/16", 125 X 70CM - PADRÃO CAGECE</v>
          </cell>
          <cell r="D4321" t="str">
            <v>UN</v>
          </cell>
          <cell r="E4321">
            <v>187.36</v>
          </cell>
          <cell r="F4321">
            <v>243.57</v>
          </cell>
        </row>
        <row r="4322">
          <cell r="B4322" t="str">
            <v>C2973</v>
          </cell>
          <cell r="C4322" t="str">
            <v>TAMPA DE INSPEÇÃO EM CHAPA DE AÇO GALVANIZADO E=3/16" P/ RESERVATÓRIO, PADRÃO CAGECE</v>
          </cell>
          <cell r="D4322" t="str">
            <v>UN</v>
          </cell>
          <cell r="E4322">
            <v>266.81</v>
          </cell>
          <cell r="F4322">
            <v>346.85</v>
          </cell>
        </row>
        <row r="4323">
          <cell r="B4323" t="str">
            <v>C2975</v>
          </cell>
          <cell r="C4323" t="str">
            <v>TAMPA DE INSPEÇÃO REMOVÍVEL EM CHAPA DE AÇO GALVANIZADO E=1/16", 70 X 70CM - PADRÃO CAGECE</v>
          </cell>
          <cell r="D4323" t="str">
            <v>UN</v>
          </cell>
          <cell r="E4323">
            <v>72.89</v>
          </cell>
          <cell r="F4323">
            <v>94.76</v>
          </cell>
        </row>
        <row r="4324">
          <cell r="B4324" t="str">
            <v>C2976</v>
          </cell>
          <cell r="C4324" t="str">
            <v>TAMPA DE INSPEÇÃO REMOVÍVEL EM CHAPA DE AÇO GALVANIZADO E=1/16", 90 X 70CM PADRÃO CAGECE</v>
          </cell>
          <cell r="D4324" t="str">
            <v>UN</v>
          </cell>
          <cell r="E4324">
            <v>99.85</v>
          </cell>
          <cell r="F4324">
            <v>129.81</v>
          </cell>
        </row>
        <row r="4325">
          <cell r="C4325" t="str">
            <v>OUTROS ELEMENTOS</v>
          </cell>
          <cell r="F4325">
            <v>0</v>
          </cell>
        </row>
        <row r="4326">
          <cell r="B4326" t="str">
            <v>C1275</v>
          </cell>
          <cell r="C4326" t="str">
            <v>ESFERA PRÉ-MOLDADA DE CONCRETO, DIAMETRO 25 CM</v>
          </cell>
          <cell r="D4326" t="str">
            <v>UN</v>
          </cell>
          <cell r="E4326">
            <v>18.43</v>
          </cell>
          <cell r="F4326">
            <v>23.96</v>
          </cell>
        </row>
        <row r="4327">
          <cell r="B4327" t="str">
            <v>C1276</v>
          </cell>
          <cell r="C4327" t="str">
            <v>ESFERA PRÉ-MOLDADA DE CONCRETO, DIAMETRO 40 CM</v>
          </cell>
          <cell r="D4327" t="str">
            <v>UN</v>
          </cell>
          <cell r="E4327">
            <v>27.57</v>
          </cell>
          <cell r="F4327">
            <v>35.840000000000003</v>
          </cell>
        </row>
        <row r="4328">
          <cell r="B4328" t="str">
            <v>C1423</v>
          </cell>
          <cell r="C4328" t="str">
            <v>GARRA METÁLICA (PEGA LADRÃO) P/ MUROS</v>
          </cell>
          <cell r="D4328" t="str">
            <v>M</v>
          </cell>
          <cell r="E4328">
            <v>13.66</v>
          </cell>
          <cell r="F4328">
            <v>17.760000000000002</v>
          </cell>
        </row>
        <row r="4329">
          <cell r="B4329" t="str">
            <v>C1830</v>
          </cell>
          <cell r="C4329" t="str">
            <v>OURIÇO P/ ALAMBRADO DE PRESÍDIO</v>
          </cell>
          <cell r="D4329" t="str">
            <v>M</v>
          </cell>
          <cell r="E4329">
            <v>31.71</v>
          </cell>
          <cell r="F4329">
            <v>41.22</v>
          </cell>
        </row>
        <row r="4330">
          <cell r="B4330" t="str">
            <v>C1829</v>
          </cell>
          <cell r="C4330" t="str">
            <v>OURIÇO P/ MURALHA DE PRESÍDIO</v>
          </cell>
          <cell r="D4330" t="str">
            <v>M</v>
          </cell>
          <cell r="E4330">
            <v>34.049999999999997</v>
          </cell>
          <cell r="F4330">
            <v>44.27</v>
          </cell>
        </row>
        <row r="4331">
          <cell r="B4331" t="str">
            <v>C1945</v>
          </cell>
          <cell r="C4331" t="str">
            <v>PONTA DE LANÇA METÁLICA EM EXTREMIDADES</v>
          </cell>
          <cell r="D4331" t="str">
            <v>M</v>
          </cell>
          <cell r="E4331">
            <v>57.18</v>
          </cell>
          <cell r="F4331">
            <v>74.33</v>
          </cell>
        </row>
        <row r="4332">
          <cell r="C4332" t="str">
            <v>SISTEMA DE AR CONDICIONADO</v>
          </cell>
          <cell r="F4332">
            <v>0</v>
          </cell>
        </row>
        <row r="4333">
          <cell r="C4333" t="str">
            <v>EM EDIFICAÇÕES</v>
          </cell>
          <cell r="F4333">
            <v>0</v>
          </cell>
        </row>
        <row r="4334">
          <cell r="B4334" t="str">
            <v>C3866</v>
          </cell>
          <cell r="C4334" t="str">
            <v>APARELHO DE JANELA CAP. 7.500 BTU (FORNECIMENTO E MONTAGEM)</v>
          </cell>
          <cell r="D4334" t="str">
            <v>UN</v>
          </cell>
          <cell r="E4334">
            <v>894.54</v>
          </cell>
          <cell r="F4334">
            <v>1162.9000000000001</v>
          </cell>
        </row>
        <row r="4335">
          <cell r="B4335" t="str">
            <v>C3867</v>
          </cell>
          <cell r="C4335" t="str">
            <v>APARELHO DE JANELA CAP. 10.000 BTU (FORNECIMENTO E MONTAGEM)</v>
          </cell>
          <cell r="D4335" t="str">
            <v>UN</v>
          </cell>
          <cell r="E4335">
            <v>1157.6400000000001</v>
          </cell>
          <cell r="F4335">
            <v>1504.93</v>
          </cell>
        </row>
        <row r="4336">
          <cell r="B4336" t="str">
            <v>C3868</v>
          </cell>
          <cell r="C4336" t="str">
            <v>APARELHO DE JANELA CAP. 12.000 BTU (FORNECIMENTO E MONTAGEM)</v>
          </cell>
          <cell r="D4336" t="str">
            <v>UN</v>
          </cell>
          <cell r="E4336">
            <v>1262.8800000000001</v>
          </cell>
          <cell r="F4336">
            <v>1641.74</v>
          </cell>
        </row>
        <row r="4337">
          <cell r="B4337" t="str">
            <v>C3870</v>
          </cell>
          <cell r="C4337" t="str">
            <v>APARELHO DE JANELA CAP. 18.000 BTU (FORNECIMENTO E MONTAGEM)</v>
          </cell>
          <cell r="D4337" t="str">
            <v>UN</v>
          </cell>
          <cell r="E4337">
            <v>1578.6</v>
          </cell>
          <cell r="F4337">
            <v>2052.1799999999998</v>
          </cell>
        </row>
        <row r="4338">
          <cell r="B4338" t="str">
            <v>C3871</v>
          </cell>
          <cell r="C4338" t="str">
            <v>APARELHO DE JANELA CAP. 21.000 BTU (FORNECIMENTO E MONTAGEM)</v>
          </cell>
          <cell r="D4338" t="str">
            <v>UN</v>
          </cell>
          <cell r="E4338">
            <v>1894.32</v>
          </cell>
          <cell r="F4338">
            <v>2462.62</v>
          </cell>
        </row>
        <row r="4339">
          <cell r="B4339" t="str">
            <v>C3872</v>
          </cell>
          <cell r="C4339" t="str">
            <v>APARELHO DE JANELA CAP. 30.000 BTU (FORNECIMENTO E MONTAGEM)</v>
          </cell>
          <cell r="D4339" t="str">
            <v>UN</v>
          </cell>
          <cell r="E4339">
            <v>2946.72</v>
          </cell>
          <cell r="F4339">
            <v>3830.74</v>
          </cell>
        </row>
        <row r="4340">
          <cell r="B4340" t="str">
            <v>C4121</v>
          </cell>
          <cell r="C4340" t="str">
            <v>DIFUSOR LINEAR DE INSUFLAMENTO, EM ALUMÍNIO, COM REGISTROS ETC.</v>
          </cell>
          <cell r="D4340" t="str">
            <v>M</v>
          </cell>
          <cell r="E4340">
            <v>137.78</v>
          </cell>
          <cell r="F4340">
            <v>179.11</v>
          </cell>
        </row>
        <row r="4341">
          <cell r="B4341" t="str">
            <v>C3873</v>
          </cell>
          <cell r="C4341" t="str">
            <v>GRELHA DE INSUFLAMENTO/RETORNO, EM ALUMÍNIO ATÉ 0,25 M2 (FORNECIMENTO E MONTAGEM)</v>
          </cell>
          <cell r="D4341" t="str">
            <v>UN</v>
          </cell>
          <cell r="E4341">
            <v>75.64</v>
          </cell>
          <cell r="F4341">
            <v>98.33</v>
          </cell>
        </row>
        <row r="4342">
          <cell r="B4342" t="str">
            <v>C3874</v>
          </cell>
          <cell r="C4342" t="str">
            <v>GRELHA DE INSUFLAMENTO/RETORNO, EM ALUMÍNIO DE 0,26 M2 À 0,49 M2 (FORNECIMENTO E MONTAGEM)</v>
          </cell>
          <cell r="D4342" t="str">
            <v>UN</v>
          </cell>
          <cell r="E4342">
            <v>151.28</v>
          </cell>
          <cell r="F4342">
            <v>196.66</v>
          </cell>
        </row>
        <row r="4343">
          <cell r="B4343" t="str">
            <v>C3875</v>
          </cell>
          <cell r="C4343" t="str">
            <v>GRELHA DE INSUFLAMENTO/RETORNO, EM ALUMÍNIO DE 0,50 M2 À 0,64 M2 (FORNECIMENTO E MONTAGEM)</v>
          </cell>
          <cell r="D4343" t="str">
            <v>UN</v>
          </cell>
          <cell r="E4343">
            <v>194.51</v>
          </cell>
          <cell r="F4343">
            <v>252.86</v>
          </cell>
        </row>
        <row r="4344">
          <cell r="B4344" t="str">
            <v>C3876</v>
          </cell>
          <cell r="C4344" t="str">
            <v>GRELHA DE INSUFLAMENTO/RETORNO, EM ALUMÍNIO DE 0,65 M2 À 0,81M2 (FORNECIMENTO E MONTAGEM)</v>
          </cell>
          <cell r="D4344" t="str">
            <v>UN</v>
          </cell>
          <cell r="E4344">
            <v>248.54</v>
          </cell>
          <cell r="F4344">
            <v>323.10000000000002</v>
          </cell>
        </row>
        <row r="4345">
          <cell r="B4345" t="str">
            <v>C3877</v>
          </cell>
          <cell r="C4345" t="str">
            <v>GRELHA DE INSUFLAMENTO/RETORNO, EM ALUMÍNIO DE 0,82 M2 À 1,00 M2 (FORNECIMENTO E MONTAGEM)</v>
          </cell>
          <cell r="D4345" t="str">
            <v>UN</v>
          </cell>
          <cell r="E4345">
            <v>302.57</v>
          </cell>
          <cell r="F4345">
            <v>393.34</v>
          </cell>
        </row>
        <row r="4346">
          <cell r="B4346" t="str">
            <v>C4123</v>
          </cell>
          <cell r="C4346" t="str">
            <v>REDE DE INSUFLAMENTO/RETORNO C/ DUTOS EM CHAPA GALVANIZADA, DEFLETORES, CHAVEAMENTOS, FIXAÇÕES, ISOLAMENTO TÉRMICO EM CHAPAS DE ISOPOR AUTO-EXTINGUÍVEL, DUTOS FLEXÍVEIS DE LIGAÇÃO ETC.</v>
          </cell>
          <cell r="D4346" t="str">
            <v>KG</v>
          </cell>
          <cell r="E4346">
            <v>7.52</v>
          </cell>
          <cell r="F4346">
            <v>9.7799999999999994</v>
          </cell>
        </row>
        <row r="4347">
          <cell r="B4347" t="str">
            <v>C4119</v>
          </cell>
          <cell r="C4347" t="str">
            <v>REDE DE INSUFLAMENTO/RETORNO, C/ DUTOS EM CHAPA GALVANIZADA, DEFLETORES, CHAVEAMENTOS, FIXAÇÕES, ISOLAMENTO TÉRMICO EM MANTAS DE LÃ DE ROCHA OU VIDRO, DUTOS FLEXÍVEIS DE LIGAÇÃO ETC.</v>
          </cell>
          <cell r="D4347" t="str">
            <v>KG</v>
          </cell>
          <cell r="E4347">
            <v>9.7100000000000009</v>
          </cell>
          <cell r="F4347">
            <v>12.62</v>
          </cell>
        </row>
        <row r="4348">
          <cell r="B4348" t="str">
            <v>C3734</v>
          </cell>
          <cell r="C4348" t="str">
            <v>REMANEJAMENTO DE CONDENSADORES DE MINICENTRAIS DE AR CONDICIONADO, INCLUSIVE PONTO DE FORÇA E RECARGA DE GAS</v>
          </cell>
          <cell r="D4348" t="str">
            <v>UN</v>
          </cell>
          <cell r="E4348">
            <v>745.61</v>
          </cell>
          <cell r="F4348">
            <v>969.29</v>
          </cell>
        </row>
        <row r="4349">
          <cell r="B4349" t="str">
            <v>C3878</v>
          </cell>
          <cell r="C4349" t="str">
            <v>REMANEJAMENTO DE GRELHA DE INSUFLAMENTO/RETORNO, ATÉ 0,25 M2</v>
          </cell>
          <cell r="D4349" t="str">
            <v>UN</v>
          </cell>
          <cell r="E4349">
            <v>19.45</v>
          </cell>
          <cell r="F4349">
            <v>25.29</v>
          </cell>
        </row>
        <row r="4350">
          <cell r="B4350" t="str">
            <v>C3879</v>
          </cell>
          <cell r="C4350" t="str">
            <v>REMANEJAMENTO DE GRELHA DE INSUFLAMENTO/RETORNO, DE 0,26 M2 À 0,49 M2</v>
          </cell>
          <cell r="D4350" t="str">
            <v>UN</v>
          </cell>
          <cell r="E4350">
            <v>37.82</v>
          </cell>
          <cell r="F4350">
            <v>49.17</v>
          </cell>
        </row>
        <row r="4351">
          <cell r="B4351" t="str">
            <v>C3880</v>
          </cell>
          <cell r="C4351" t="str">
            <v>REMANEJAMENTO DE GRELHA DE INSUFLAMENTO/RETORNO, DE 0,50 M2 À 0,64 M2</v>
          </cell>
          <cell r="D4351" t="str">
            <v>UN</v>
          </cell>
          <cell r="E4351">
            <v>48.63</v>
          </cell>
          <cell r="F4351">
            <v>63.22</v>
          </cell>
        </row>
        <row r="4352">
          <cell r="B4352" t="str">
            <v>C3881</v>
          </cell>
          <cell r="C4352" t="str">
            <v>REMANEJAMENTO DE GRELHA DE INSUFLAMENTO/RETORNO, DE 0,65 M2 À 0,81 M2</v>
          </cell>
          <cell r="D4352" t="str">
            <v>UN</v>
          </cell>
          <cell r="E4352">
            <v>61.59</v>
          </cell>
          <cell r="F4352">
            <v>80.069999999999993</v>
          </cell>
        </row>
        <row r="4353">
          <cell r="B4353" t="str">
            <v>C3882</v>
          </cell>
          <cell r="C4353" t="str">
            <v>REMANEJAMENTO DE GRELHA DE INSUFLAMENTO/RETORNO, DE 0,82 M2 À 1,00 M2</v>
          </cell>
          <cell r="D4353" t="str">
            <v>UN</v>
          </cell>
          <cell r="E4353">
            <v>75.64</v>
          </cell>
          <cell r="F4353">
            <v>98.33</v>
          </cell>
        </row>
        <row r="4354">
          <cell r="B4354" t="str">
            <v>C2269</v>
          </cell>
          <cell r="C4354" t="str">
            <v>SERVIÇO DE HIGIENIZAÇÃO E TRATAMENTO DE SISTEMA DE AR-CONDICIONADO</v>
          </cell>
          <cell r="D4354" t="str">
            <v>M</v>
          </cell>
          <cell r="E4354">
            <v>82.34</v>
          </cell>
          <cell r="F4354">
            <v>107.04</v>
          </cell>
        </row>
        <row r="4355">
          <cell r="B4355" t="str">
            <v>C4122</v>
          </cell>
          <cell r="C4355" t="str">
            <v>SISTEMA DE AR CONDICIONADO EXPOSIÇÃO DIRETA, C/ "FAN COILS" ("SELF CONTAINED" OU C/ UNIDADE REMOTA), TUBULAÇÃO</v>
          </cell>
          <cell r="D4355" t="str">
            <v>TR</v>
          </cell>
          <cell r="E4355">
            <v>2573.12</v>
          </cell>
          <cell r="F4355">
            <v>3345.06</v>
          </cell>
        </row>
        <row r="4356">
          <cell r="B4356" t="str">
            <v>C4118</v>
          </cell>
          <cell r="C4356" t="str">
            <v>SISTEMA DE AR-CONDICIONADO EXPOSIÇÃO INDIRETA, C/ "CHILLERS", TORRES, REDES HIDRÁULICAS (TUBULAÇÕES</v>
          </cell>
          <cell r="D4356" t="str">
            <v>TR</v>
          </cell>
          <cell r="E4356">
            <v>3847.57</v>
          </cell>
          <cell r="F4356">
            <v>5001.84</v>
          </cell>
        </row>
        <row r="4357">
          <cell r="B4357" t="str">
            <v>C3860</v>
          </cell>
          <cell r="C4357" t="str">
            <v>SPLIT SYSTEM COMPLETO C/ CONTROLE REMOTO - CAP. 1,00 TR (FORNECIMENTO E MONTAGEM)</v>
          </cell>
          <cell r="D4357" t="str">
            <v>UN</v>
          </cell>
          <cell r="E4357">
            <v>2336.33</v>
          </cell>
          <cell r="F4357">
            <v>3037.23</v>
          </cell>
        </row>
        <row r="4358">
          <cell r="B4358" t="str">
            <v>C3861</v>
          </cell>
          <cell r="C4358" t="str">
            <v>SPLIT SYSTEM COMPLETO C/ CONTROLE REMOTO - CAP. 1,50 TR (FORNECIMENTO E MONTAGEM)</v>
          </cell>
          <cell r="D4358" t="str">
            <v>UN</v>
          </cell>
          <cell r="E4358">
            <v>3071.96</v>
          </cell>
          <cell r="F4358">
            <v>3993.55</v>
          </cell>
        </row>
        <row r="4359">
          <cell r="B4359" t="str">
            <v>C3862</v>
          </cell>
          <cell r="C4359" t="str">
            <v>SPLIT SYSTEM COMPLETO C/ CONTROLE REMOTO - CAP. 2,00 TR (FORNECIMENTO E MONTAGEM)</v>
          </cell>
          <cell r="D4359" t="str">
            <v>UN</v>
          </cell>
          <cell r="E4359">
            <v>3415.04</v>
          </cell>
          <cell r="F4359">
            <v>4439.55</v>
          </cell>
        </row>
        <row r="4360">
          <cell r="B4360" t="str">
            <v>C3863</v>
          </cell>
          <cell r="C4360" t="str">
            <v>SPLIT SYSTEM COMPLETO C/ CONTROLE REMOTO - CAP. 2,50 TR (FORNECIMENTO E MONTAGEM)</v>
          </cell>
          <cell r="D4360" t="str">
            <v>UN</v>
          </cell>
          <cell r="E4360">
            <v>4878.93</v>
          </cell>
          <cell r="F4360">
            <v>6342.61</v>
          </cell>
        </row>
        <row r="4361">
          <cell r="B4361" t="str">
            <v>C3864</v>
          </cell>
          <cell r="C4361" t="str">
            <v>SPLIT SYSTEM COMPLETO C/ CONTROLE REMOTO - CAP. 3,00 TR (FORNECIMENTO E MONTAGEM)</v>
          </cell>
          <cell r="D4361" t="str">
            <v>UN</v>
          </cell>
          <cell r="E4361">
            <v>5755.58</v>
          </cell>
          <cell r="F4361">
            <v>7482.25</v>
          </cell>
        </row>
        <row r="4362">
          <cell r="B4362" t="str">
            <v>C3865</v>
          </cell>
          <cell r="C4362" t="str">
            <v>SPLIT SYSTEM COMPLETO C/ CONTROLE REMOTO - CAP. 4,00 TR (FORNECIMENTO E MONTAGEM)</v>
          </cell>
          <cell r="D4362" t="str">
            <v>UN</v>
          </cell>
          <cell r="E4362">
            <v>6864.81</v>
          </cell>
          <cell r="F4362">
            <v>8924.25</v>
          </cell>
        </row>
        <row r="4363">
          <cell r="B4363" t="str">
            <v>C4120</v>
          </cell>
          <cell r="C4363" t="str">
            <v>SPLIT SYSTEM P/ DUTOS C/ UNIDADE EVAPORADORA, UNIDADE REMOTA, TUBULAÇÃO FRIGORÍGENA, CARGA DE GÁS, REDE ELÉTRICA (QUADRO, ELETRODUTOS, ELETROCALHAS, FIAÇÃO ETC.), FILTRO DE AR, DRENO, UNIDADE DE CONTROLE ETC.</v>
          </cell>
          <cell r="D4363" t="str">
            <v>TR</v>
          </cell>
          <cell r="E4363">
            <v>1017.67</v>
          </cell>
          <cell r="F4363">
            <v>1322.97</v>
          </cell>
        </row>
        <row r="4364">
          <cell r="C4364" t="str">
            <v>ALUGUEL DE EQUIPAMENTOS</v>
          </cell>
          <cell r="F4364">
            <v>0</v>
          </cell>
        </row>
        <row r="4365">
          <cell r="C4365" t="str">
            <v>HORA TRABALHADA</v>
          </cell>
          <cell r="F4365">
            <v>0</v>
          </cell>
        </row>
        <row r="4366">
          <cell r="B4366" t="str">
            <v>C3256</v>
          </cell>
          <cell r="C4366" t="str">
            <v>CAMINHÃO DISTRIBUIDOR DE LIGANTE (ALUGUEL)</v>
          </cell>
          <cell r="D4366" t="str">
            <v>H</v>
          </cell>
          <cell r="E4366">
            <v>98.26</v>
          </cell>
          <cell r="F4366">
            <v>127.74</v>
          </cell>
        </row>
        <row r="4367">
          <cell r="B4367" t="str">
            <v>C3257</v>
          </cell>
          <cell r="C4367" t="str">
            <v>CAMINHÃO TANQUE 6.000 l (ALUGUEL)</v>
          </cell>
          <cell r="D4367" t="str">
            <v>H</v>
          </cell>
          <cell r="E4367">
            <v>51.95</v>
          </cell>
          <cell r="F4367">
            <v>67.540000000000006</v>
          </cell>
        </row>
        <row r="4368">
          <cell r="B4368" t="str">
            <v>C3258</v>
          </cell>
          <cell r="C4368" t="str">
            <v>CAMINHÃO TANQUE 8.000 l (ALUGUEL)</v>
          </cell>
          <cell r="D4368" t="str">
            <v>H</v>
          </cell>
          <cell r="E4368">
            <v>60.23</v>
          </cell>
          <cell r="F4368">
            <v>78.3</v>
          </cell>
        </row>
        <row r="4369">
          <cell r="B4369" t="str">
            <v>C3260</v>
          </cell>
          <cell r="C4369" t="str">
            <v>CARREGADEIRA DE PNEUS 1,70 M3 (ALUGUEL)</v>
          </cell>
          <cell r="D4369" t="str">
            <v>H</v>
          </cell>
          <cell r="E4369">
            <v>79.849999999999994</v>
          </cell>
          <cell r="F4369">
            <v>103.81</v>
          </cell>
        </row>
        <row r="4370">
          <cell r="B4370" t="str">
            <v>C3261</v>
          </cell>
          <cell r="C4370" t="str">
            <v>CARREGADEIRA DE PNEUS 3,00 M3 (ALUGUEL)</v>
          </cell>
          <cell r="D4370" t="str">
            <v>H</v>
          </cell>
          <cell r="E4370">
            <v>129.76</v>
          </cell>
          <cell r="F4370">
            <v>168.69</v>
          </cell>
        </row>
        <row r="4371">
          <cell r="B4371" t="str">
            <v>C3264</v>
          </cell>
          <cell r="C4371" t="str">
            <v>COMPACTADOR DE PNEUS AUTOPROPELIDO (ALUGUEL)</v>
          </cell>
          <cell r="D4371" t="str">
            <v>H</v>
          </cell>
          <cell r="E4371">
            <v>77.52</v>
          </cell>
          <cell r="F4371">
            <v>100.78</v>
          </cell>
        </row>
        <row r="4372">
          <cell r="B4372" t="str">
            <v>C3265</v>
          </cell>
          <cell r="C4372" t="str">
            <v>COMPACTADOR LISO TANDEM AUTOPROPELIDO (ALUGUEL)</v>
          </cell>
          <cell r="D4372" t="str">
            <v>H</v>
          </cell>
          <cell r="E4372">
            <v>45.07</v>
          </cell>
          <cell r="F4372">
            <v>58.59</v>
          </cell>
        </row>
        <row r="4373">
          <cell r="B4373" t="str">
            <v>C3266</v>
          </cell>
          <cell r="C4373" t="str">
            <v>COMPACTADOR LISO VIBRATÓRIO AUTOPROPELIDO (ALUGUEL)</v>
          </cell>
          <cell r="D4373" t="str">
            <v>H</v>
          </cell>
          <cell r="E4373">
            <v>88.36</v>
          </cell>
          <cell r="F4373">
            <v>114.87</v>
          </cell>
        </row>
        <row r="4374">
          <cell r="B4374" t="str">
            <v>C3267</v>
          </cell>
          <cell r="C4374" t="str">
            <v>COMPACTADOR PÉ DE CARNEIRO VIBRATÓRIO AUTOPROPELIDO (ALUGUEL)</v>
          </cell>
          <cell r="D4374" t="str">
            <v>H</v>
          </cell>
          <cell r="E4374">
            <v>90.43</v>
          </cell>
          <cell r="F4374">
            <v>117.56</v>
          </cell>
        </row>
        <row r="4375">
          <cell r="B4375" t="str">
            <v>C3278</v>
          </cell>
          <cell r="C4375" t="str">
            <v>ESCAVADEIRA HIDRÁULICA (ALUGUEL)</v>
          </cell>
          <cell r="D4375" t="str">
            <v>H</v>
          </cell>
          <cell r="E4375">
            <v>122.02</v>
          </cell>
          <cell r="F4375">
            <v>158.63</v>
          </cell>
        </row>
        <row r="4376">
          <cell r="B4376" t="str">
            <v>C3288</v>
          </cell>
          <cell r="C4376" t="str">
            <v>MOTONIVELADORA (ALUGUEL)</v>
          </cell>
          <cell r="D4376" t="str">
            <v>H</v>
          </cell>
          <cell r="E4376">
            <v>103.97</v>
          </cell>
          <cell r="F4376">
            <v>135.16</v>
          </cell>
        </row>
        <row r="4377">
          <cell r="B4377" t="str">
            <v>C3309</v>
          </cell>
          <cell r="C4377" t="str">
            <v>RETROESCAVADEIRA DE PNEUS (ALUGUEL)</v>
          </cell>
          <cell r="D4377" t="str">
            <v>H</v>
          </cell>
          <cell r="E4377">
            <v>52.54</v>
          </cell>
          <cell r="F4377">
            <v>68.3</v>
          </cell>
        </row>
        <row r="4378">
          <cell r="B4378" t="str">
            <v>C3313</v>
          </cell>
          <cell r="C4378" t="str">
            <v>TRATOR DE ESTEIRAS COM LÂMINA E ESCARIFICADOR (ALUGUEL)</v>
          </cell>
          <cell r="D4378" t="str">
            <v>H</v>
          </cell>
          <cell r="E4378">
            <v>129.1</v>
          </cell>
          <cell r="F4378">
            <v>167.83</v>
          </cell>
        </row>
        <row r="4379">
          <cell r="B4379" t="str">
            <v>C3314</v>
          </cell>
          <cell r="C4379" t="str">
            <v>TRATOR DE PNEUS (ALUGUEL)</v>
          </cell>
          <cell r="D4379" t="str">
            <v>H</v>
          </cell>
          <cell r="E4379">
            <v>45.43</v>
          </cell>
          <cell r="F4379">
            <v>59.06</v>
          </cell>
        </row>
        <row r="4380">
          <cell r="B4380" t="str">
            <v>C3317</v>
          </cell>
          <cell r="C4380" t="str">
            <v>VIBRO ACABADORA DE MISTURAS BETUMINOSAS (ALUGUEL)</v>
          </cell>
          <cell r="D4380" t="str">
            <v>H</v>
          </cell>
          <cell r="E4380">
            <v>70.8</v>
          </cell>
          <cell r="F4380">
            <v>92.04</v>
          </cell>
        </row>
        <row r="4381">
          <cell r="C4381" t="str">
            <v>KM RODADO</v>
          </cell>
          <cell r="F4381">
            <v>0</v>
          </cell>
        </row>
        <row r="4382">
          <cell r="B4382" t="str">
            <v>C3255</v>
          </cell>
          <cell r="C4382" t="str">
            <v>CAMINHÃO BASCULANTE 6 M3</v>
          </cell>
          <cell r="D4382" t="str">
            <v>KM</v>
          </cell>
          <cell r="E4382">
            <v>0.91</v>
          </cell>
          <cell r="F4382">
            <v>1.18</v>
          </cell>
        </row>
        <row r="4383">
          <cell r="B4383" t="str">
            <v>C3254</v>
          </cell>
          <cell r="C4383" t="str">
            <v>CAMINHÃO BASCULANTE 12 M3</v>
          </cell>
          <cell r="D4383" t="str">
            <v>KM</v>
          </cell>
          <cell r="E4383">
            <v>1.1499999999999999</v>
          </cell>
          <cell r="F4383">
            <v>1.5</v>
          </cell>
        </row>
        <row r="4384">
          <cell r="B4384" t="str">
            <v>C3262</v>
          </cell>
          <cell r="C4384" t="str">
            <v>CAVALO MECÂNICO COM PRANCHA DE 2 EIXOS</v>
          </cell>
          <cell r="D4384" t="str">
            <v>KM</v>
          </cell>
          <cell r="E4384">
            <v>2.33</v>
          </cell>
          <cell r="F4384">
            <v>3.03</v>
          </cell>
        </row>
        <row r="4385">
          <cell r="B4385" t="str">
            <v>C3263</v>
          </cell>
          <cell r="C4385" t="str">
            <v>CAVALO MECÂNICO COM PRANCHA DE 3 EIXOS</v>
          </cell>
          <cell r="D4385" t="str">
            <v>KM</v>
          </cell>
          <cell r="E4385">
            <v>2.8</v>
          </cell>
          <cell r="F4385">
            <v>3.64</v>
          </cell>
        </row>
        <row r="4386">
          <cell r="C4386" t="str">
            <v>SERVIÇOS DIVERSOS</v>
          </cell>
          <cell r="F4386">
            <v>0</v>
          </cell>
        </row>
        <row r="4387">
          <cell r="C4387" t="str">
            <v xml:space="preserve">INDENIZAÇÕES </v>
          </cell>
          <cell r="F4387">
            <v>0</v>
          </cell>
        </row>
        <row r="4388">
          <cell r="B4388" t="str">
            <v>C2840</v>
          </cell>
          <cell r="C4388" t="str">
            <v>INDENIZAÇÃO DE JAZIDA</v>
          </cell>
          <cell r="D4388" t="str">
            <v>M3</v>
          </cell>
          <cell r="E4388">
            <v>0.76</v>
          </cell>
          <cell r="F4388">
            <v>0.99</v>
          </cell>
        </row>
        <row r="4389">
          <cell r="C4389" t="str">
            <v>LIMPEZA FINAL</v>
          </cell>
          <cell r="F4389">
            <v>0</v>
          </cell>
        </row>
        <row r="4390">
          <cell r="B4390" t="str">
            <v>C1078</v>
          </cell>
          <cell r="C4390" t="str">
            <v>DESCUPINIZAÇÃO C/ MATERIAL INSETICIDA</v>
          </cell>
          <cell r="D4390" t="str">
            <v>M2</v>
          </cell>
          <cell r="E4390">
            <v>4.8</v>
          </cell>
          <cell r="F4390">
            <v>6.24</v>
          </cell>
        </row>
        <row r="4391">
          <cell r="B4391" t="str">
            <v>C3605</v>
          </cell>
          <cell r="C4391" t="str">
            <v>LIMPEZA DA UNIDADE CASA TIPO "T 01" - PADRÃO POPULAR</v>
          </cell>
          <cell r="D4391" t="str">
            <v>UN</v>
          </cell>
          <cell r="E4391">
            <v>37.26</v>
          </cell>
          <cell r="F4391">
            <v>48.44</v>
          </cell>
        </row>
        <row r="4392">
          <cell r="B4392" t="str">
            <v>C3447</v>
          </cell>
          <cell r="C4392" t="str">
            <v>LIMPEZA DE PISO EM ÁREA URBANIZADA</v>
          </cell>
          <cell r="D4392" t="str">
            <v>M2</v>
          </cell>
          <cell r="E4392">
            <v>0.35</v>
          </cell>
          <cell r="F4392">
            <v>0.46</v>
          </cell>
        </row>
        <row r="4393">
          <cell r="B4393" t="str">
            <v>C1625</v>
          </cell>
          <cell r="C4393" t="str">
            <v>LIMPEZA DE PISOS E REVESTIMENTOS</v>
          </cell>
          <cell r="D4393" t="str">
            <v>M2</v>
          </cell>
          <cell r="E4393">
            <v>2.4700000000000002</v>
          </cell>
          <cell r="F4393">
            <v>3.21</v>
          </cell>
        </row>
        <row r="4394">
          <cell r="B4394" t="str">
            <v>C1626</v>
          </cell>
          <cell r="C4394" t="str">
            <v>LIMPEZA DE REVESTIMENTOS CERÂMICOS</v>
          </cell>
          <cell r="D4394" t="str">
            <v>M2</v>
          </cell>
          <cell r="E4394">
            <v>2.17</v>
          </cell>
          <cell r="F4394">
            <v>2.82</v>
          </cell>
        </row>
        <row r="4395">
          <cell r="B4395" t="str">
            <v>C1627</v>
          </cell>
          <cell r="C4395" t="str">
            <v>LIMPEZA DE VIDROS</v>
          </cell>
          <cell r="D4395" t="str">
            <v>M2</v>
          </cell>
          <cell r="E4395">
            <v>2.79</v>
          </cell>
          <cell r="F4395">
            <v>3.63</v>
          </cell>
        </row>
        <row r="4396">
          <cell r="B4396" t="str">
            <v>C1628</v>
          </cell>
          <cell r="C4396" t="str">
            <v>LIMPEZA GERAL</v>
          </cell>
          <cell r="D4396" t="str">
            <v>M2</v>
          </cell>
          <cell r="E4396">
            <v>3.26</v>
          </cell>
          <cell r="F4396">
            <v>4.24</v>
          </cell>
        </row>
        <row r="4397">
          <cell r="B4397" t="str">
            <v>C1629</v>
          </cell>
          <cell r="C4397" t="str">
            <v>LIMPEZA, RETIRADA DO PAPEL E LAVAGEM DE MOSAICO VIDROSO</v>
          </cell>
          <cell r="D4397" t="str">
            <v>M2</v>
          </cell>
          <cell r="E4397">
            <v>2.94</v>
          </cell>
          <cell r="F4397">
            <v>3.82</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sheetName val="Ins Bas"/>
      <sheetName val="Ins Hidro"/>
      <sheetName val="Ins"/>
      <sheetName val="Ins Acab"/>
      <sheetName val="Ins Elet"/>
      <sheetName val="Resumo"/>
      <sheetName val="Módulo1"/>
      <sheetName val="Módulo2"/>
      <sheetName val="Geral"/>
      <sheetName val="GERAL I"/>
      <sheetName val="Estacas Escavadas "/>
      <sheetName val="Calcinacao"/>
      <sheetName val="Estacas Pre-Moldadas"/>
      <sheetName val="cálculo de áreas"/>
    </sheetNames>
    <sheetDataSet>
      <sheetData sheetId="0" refreshError="1">
        <row r="361">
          <cell r="E361">
            <v>2646</v>
          </cell>
        </row>
        <row r="362">
          <cell r="E362" t="str">
            <v>UNID</v>
          </cell>
        </row>
        <row r="363">
          <cell r="E363">
            <v>1.61</v>
          </cell>
        </row>
        <row r="364">
          <cell r="E364">
            <v>0.11</v>
          </cell>
        </row>
        <row r="365">
          <cell r="E365">
            <v>15</v>
          </cell>
        </row>
        <row r="366">
          <cell r="E366">
            <v>12</v>
          </cell>
        </row>
        <row r="367">
          <cell r="E367">
            <v>12</v>
          </cell>
        </row>
        <row r="368">
          <cell r="E368">
            <v>2.21</v>
          </cell>
        </row>
        <row r="369">
          <cell r="E369">
            <v>1.34</v>
          </cell>
        </row>
        <row r="370">
          <cell r="E370" t="str">
            <v>TOTAL</v>
          </cell>
        </row>
        <row r="371">
          <cell r="E371" t="str">
            <v>B.D.I</v>
          </cell>
        </row>
        <row r="374">
          <cell r="E374" t="str">
            <v>UNID</v>
          </cell>
        </row>
        <row r="375">
          <cell r="E375">
            <v>0.22</v>
          </cell>
        </row>
        <row r="376">
          <cell r="E376">
            <v>15</v>
          </cell>
        </row>
        <row r="377">
          <cell r="E377">
            <v>12</v>
          </cell>
        </row>
        <row r="378">
          <cell r="E378">
            <v>2.21</v>
          </cell>
        </row>
        <row r="379">
          <cell r="E379">
            <v>1.34</v>
          </cell>
        </row>
        <row r="380">
          <cell r="E380" t="str">
            <v>TOTAL</v>
          </cell>
        </row>
        <row r="381">
          <cell r="E381" t="str">
            <v>B.D.I</v>
          </cell>
        </row>
        <row r="384">
          <cell r="E384" t="str">
            <v>UNID</v>
          </cell>
        </row>
        <row r="385">
          <cell r="E385">
            <v>1</v>
          </cell>
        </row>
        <row r="386">
          <cell r="E386">
            <v>5</v>
          </cell>
        </row>
        <row r="387">
          <cell r="E387">
            <v>20</v>
          </cell>
        </row>
        <row r="388">
          <cell r="E388">
            <v>2.5</v>
          </cell>
        </row>
        <row r="389">
          <cell r="E389">
            <v>2.21</v>
          </cell>
        </row>
        <row r="390">
          <cell r="E390">
            <v>1.34</v>
          </cell>
        </row>
        <row r="391">
          <cell r="E391" t="str">
            <v>TOTAL</v>
          </cell>
        </row>
        <row r="392">
          <cell r="E392" t="str">
            <v>B.D.I</v>
          </cell>
        </row>
        <row r="395">
          <cell r="E395" t="str">
            <v>UNID</v>
          </cell>
        </row>
        <row r="396">
          <cell r="E396">
            <v>0.24</v>
          </cell>
        </row>
        <row r="397">
          <cell r="E397">
            <v>2.21</v>
          </cell>
        </row>
        <row r="398">
          <cell r="E398">
            <v>1.34</v>
          </cell>
        </row>
        <row r="399">
          <cell r="E399" t="str">
            <v>TOTAL</v>
          </cell>
        </row>
        <row r="400">
          <cell r="E400" t="str">
            <v>B.D.I</v>
          </cell>
        </row>
        <row r="403">
          <cell r="E403" t="str">
            <v>UNID</v>
          </cell>
        </row>
        <row r="404">
          <cell r="E404">
            <v>1</v>
          </cell>
        </row>
        <row r="405">
          <cell r="E405">
            <v>15</v>
          </cell>
        </row>
        <row r="406">
          <cell r="E406">
            <v>12</v>
          </cell>
        </row>
        <row r="407">
          <cell r="E407">
            <v>2.21</v>
          </cell>
        </row>
        <row r="408">
          <cell r="E408">
            <v>1.34</v>
          </cell>
        </row>
        <row r="409">
          <cell r="E409" t="str">
            <v>TOTAL</v>
          </cell>
        </row>
        <row r="410">
          <cell r="E410" t="str">
            <v>B.D.I</v>
          </cell>
        </row>
        <row r="413">
          <cell r="E413" t="str">
            <v>UNID</v>
          </cell>
        </row>
        <row r="414">
          <cell r="E414">
            <v>15</v>
          </cell>
        </row>
        <row r="415">
          <cell r="E415">
            <v>12</v>
          </cell>
        </row>
        <row r="416">
          <cell r="E416">
            <v>2.21</v>
          </cell>
        </row>
        <row r="417">
          <cell r="E417">
            <v>1.34</v>
          </cell>
        </row>
        <row r="418">
          <cell r="E418" t="str">
            <v>TOTAL</v>
          </cell>
        </row>
        <row r="419">
          <cell r="E419" t="str">
            <v>B.D.I</v>
          </cell>
        </row>
        <row r="422">
          <cell r="E422" t="str">
            <v>UNID</v>
          </cell>
        </row>
        <row r="423">
          <cell r="E423">
            <v>1</v>
          </cell>
        </row>
        <row r="424">
          <cell r="E424">
            <v>5</v>
          </cell>
        </row>
        <row r="425">
          <cell r="E425">
            <v>20</v>
          </cell>
        </row>
        <row r="426">
          <cell r="E426">
            <v>1.6</v>
          </cell>
        </row>
        <row r="427">
          <cell r="E427">
            <v>2.21</v>
          </cell>
        </row>
        <row r="428">
          <cell r="E428">
            <v>1.34</v>
          </cell>
        </row>
      </sheetData>
      <sheetData sheetId="1"/>
      <sheetData sheetId="2"/>
      <sheetData sheetId="3"/>
      <sheetData sheetId="4"/>
      <sheetData sheetId="5"/>
      <sheetData sheetId="6"/>
      <sheetData sheetId="7" refreshError="1"/>
      <sheetData sheetId="8" refreshError="1"/>
      <sheetData sheetId="9">
        <row r="361">
          <cell r="E361">
            <v>2646</v>
          </cell>
        </row>
      </sheetData>
      <sheetData sheetId="10"/>
      <sheetData sheetId="11"/>
      <sheetData sheetId="12"/>
      <sheetData sheetId="13"/>
      <sheetData sheetId="1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PLANILHA"/>
      <sheetName val="CRONOGRAMA"/>
      <sheetName val="COMPOSIÇÃO"/>
      <sheetName val="BDI 30,50%"/>
      <sheetName val="LEIS SOCIAIS"/>
      <sheetName val="SEDOP ABRIL 2020"/>
      <sheetName val="SINAPI JULHO 2020"/>
      <sheetName val="SINAPI INSUMO JULHO 2020"/>
      <sheetName val="BDI EQUIP 21%"/>
      <sheetName val="SEDOP SETEMBRO 2020"/>
    </sheetNames>
    <sheetDataSet>
      <sheetData sheetId="0"/>
      <sheetData sheetId="1"/>
      <sheetData sheetId="2"/>
      <sheetData sheetId="3"/>
      <sheetData sheetId="4"/>
      <sheetData sheetId="5"/>
      <sheetData sheetId="6"/>
      <sheetData sheetId="7">
        <row r="1">
          <cell r="A1">
            <v>97141</v>
          </cell>
          <cell r="B1" t="str">
            <v>ASSENTAMENTO DE TUBO DE FERRO FUNDIDO PARA REDE DE ÁGUA, DN 80 MM, JUNTA ELÁSTICA, INSTALADO EM LOCAL COM NÍVEL ALTO DE INTERFERÊNCIAS (NÃO INCLUI FORNECIMENTO). AF_11/2017</v>
          </cell>
          <cell r="C1" t="str">
            <v>M</v>
          </cell>
          <cell r="D1" t="str">
            <v>5,50</v>
          </cell>
        </row>
        <row r="2">
          <cell r="A2">
            <v>97142</v>
          </cell>
          <cell r="B2" t="str">
            <v>ASSENTAMENTO DE TUBO DE FERRO FUNDIDO PARA REDE DE ÁGUA, DN 100 MM, JUNTA ELÁSTICA, INSTALADO EM LOCAL COM NÍVEL ALTO DE INTERFERÊNCIAS (NÃO INCLUI FORNECIMENTO). AF_11/2017</v>
          </cell>
          <cell r="C2" t="str">
            <v>M</v>
          </cell>
          <cell r="D2" t="str">
            <v>6,15</v>
          </cell>
        </row>
        <row r="3">
          <cell r="A3">
            <v>97143</v>
          </cell>
          <cell r="B3" t="str">
            <v>ASSENTAMENTO DE TUBO DE FERRO FUNDIDO PARA REDE DE ÁGUA, DN 150 MM, JUNTA ELÁSTICA, INSTALADO EM LOCAL COM NÍVEL ALTO DE INTERFERÊNCIAS (NÃO INCLUI FORNECIMENTO). AF_11/2017</v>
          </cell>
          <cell r="C3" t="str">
            <v>M</v>
          </cell>
          <cell r="D3" t="str">
            <v>7,77</v>
          </cell>
        </row>
        <row r="4">
          <cell r="A4">
            <v>97144</v>
          </cell>
          <cell r="B4" t="str">
            <v>ASSENTAMENTO DE TUBO DE FERRO FUNDIDO PARA REDE DE ÁGUA, DN 200 MM, JUNTA ELÁSTICA, INSTALADO EM LOCAL COM NÍVEL ALTO DE INTERFERÊNCIAS (NÃO INCLUI FORNECIMENTO). AF_11/2017</v>
          </cell>
          <cell r="C4" t="str">
            <v>M</v>
          </cell>
          <cell r="D4" t="str">
            <v>9,36</v>
          </cell>
        </row>
        <row r="5">
          <cell r="A5">
            <v>97145</v>
          </cell>
          <cell r="B5" t="str">
            <v>ASSENTAMENTO DE TUBO DE FERRO FUNDIDO PARA REDE DE ÁGUA, DN 250 MM, JUNTA ELÁSTICA, INSTALADO EM LOCAL COM NÍVEL ALTO DE INTERFERÊNCIAS (NÃO INCLUI FORNECIMENTO). AF_11/2017</v>
          </cell>
          <cell r="C5" t="str">
            <v>M</v>
          </cell>
          <cell r="D5" t="str">
            <v>11,01</v>
          </cell>
        </row>
        <row r="6">
          <cell r="A6">
            <v>97146</v>
          </cell>
          <cell r="B6" t="str">
            <v>ASSENTAMENTO DE TUBO DE FERRO FUNDIDO PARA REDE DE ÁGUA, DN 300 MM, JUNTA ELÁSTICA, INSTALADO EM LOCAL COM NÍVEL ALTO DE INTERFERÊNCIAS (NÃO INCLUI FORNECIMENTO). AF_11/2017</v>
          </cell>
          <cell r="C6" t="str">
            <v>M</v>
          </cell>
          <cell r="D6" t="str">
            <v>12,61</v>
          </cell>
        </row>
        <row r="7">
          <cell r="A7">
            <v>97147</v>
          </cell>
          <cell r="B7" t="str">
            <v>ASSENTAMENTO DE TUBO DE FERRO FUNDIDO PARA REDE DE ÁGUA, DN 350 MM, JUNTA ELÁSTICA, INSTALADO EM LOCAL COM NÍVEL ALTO DE INTERFERÊNCIAS (NÃO INCLUI FORNECIMENTO). AF_11/2017</v>
          </cell>
          <cell r="C7" t="str">
            <v>M</v>
          </cell>
          <cell r="D7" t="str">
            <v>14,24</v>
          </cell>
        </row>
        <row r="8">
          <cell r="A8">
            <v>97148</v>
          </cell>
          <cell r="B8" t="str">
            <v>ASSENTAMENTO DE TUBO DE FERRO FUNDIDO PARA REDE DE ÁGUA, DN 400 MM, JUNTA ELÁSTICA, INSTALADO EM LOCAL COM NÍVEL ALTO DE INTERFERÊNCIAS (NÃO INCLUI FORNECIMENTO). AF_11/2017</v>
          </cell>
          <cell r="C8" t="str">
            <v>M</v>
          </cell>
          <cell r="D8" t="str">
            <v>15,87</v>
          </cell>
        </row>
        <row r="9">
          <cell r="A9">
            <v>97149</v>
          </cell>
          <cell r="B9" t="str">
            <v>ASSENTAMENTO DE TUBO DE FERRO FUNDIDO PARA REDE DE ÁGUA, DN 450 MM, JUNTA ELÁSTICA, INSTALADO EM LOCAL COM NÍVEL ALTO DE INTERFERÊNCIAS (NÃO INCLUI FORNECIMENTO). AF_11/2017</v>
          </cell>
          <cell r="C9" t="str">
            <v>M</v>
          </cell>
          <cell r="D9" t="str">
            <v>17,51</v>
          </cell>
        </row>
        <row r="10">
          <cell r="A10">
            <v>97150</v>
          </cell>
          <cell r="B10" t="str">
            <v>ASSENTAMENTO DE TUBO DE FERRO FUNDIDO PARA REDE DE ÁGUA, DN 500 MM, JUNTA ELÁSTICA, INSTALADO EM LOCAL COM NÍVEL ALTO DE INTERFERÊNCIAS (NÃO INCLUI FORNECIMENTO). AF_11/2017</v>
          </cell>
          <cell r="C10" t="str">
            <v>M</v>
          </cell>
          <cell r="D10" t="str">
            <v>21,35</v>
          </cell>
        </row>
        <row r="11">
          <cell r="A11">
            <v>97151</v>
          </cell>
          <cell r="B11" t="str">
            <v>ASSENTAMENTO DE TUBO DE FERRO FUNDIDO PARA REDE DE ÁGUA, DN 600 MM, JUNTA ELÁSTICA, INSTALADO EM LOCAL COM NÍVEL ALTO DE INTERFERÊNCIAS (NÃO INCLUI FORNECIMENTO). AF_11/2017</v>
          </cell>
          <cell r="C11" t="str">
            <v>M</v>
          </cell>
          <cell r="D11" t="str">
            <v>24,93</v>
          </cell>
        </row>
        <row r="12">
          <cell r="A12">
            <v>97152</v>
          </cell>
          <cell r="B12" t="str">
            <v>ASSENTAMENTO DE TUBO DE FERRO FUNDIDO PARA REDE DE ÁGUA, DN 700 MM, JUNTA ELÁSTICA, INSTALADO EM LOCAL COM NÍVEL ALTO DE INTERFERÊNCIAS (NÃO INCLUI FORNECIMENTO). AF_11/2017</v>
          </cell>
          <cell r="C12" t="str">
            <v>M</v>
          </cell>
          <cell r="D12" t="str">
            <v>28,38</v>
          </cell>
        </row>
        <row r="13">
          <cell r="A13">
            <v>97153</v>
          </cell>
          <cell r="B13" t="str">
            <v>ASSENTAMENTO DE TUBO DE FERRO FUNDIDO PARA REDE DE ÁGUA, DN 800 MM, JUNTA ELÁSTICA, INSTALADO EM LOCAL COM NÍVEL ALTO DE INTERFERÊNCIAS (NÃO INCLUI FORNECIMENTO). AF_11/2017</v>
          </cell>
          <cell r="C13" t="str">
            <v>M</v>
          </cell>
          <cell r="D13" t="str">
            <v>31,90</v>
          </cell>
        </row>
        <row r="14">
          <cell r="A14">
            <v>97154</v>
          </cell>
          <cell r="B14" t="str">
            <v>ASSENTAMENTO DE TUBO DE FERRO FUNDIDO PARA REDE DE ÁGUA, DN 900 MM, JUNTA ELÁSTICA, INSTALADO EM LOCAL COM NÍVEL ALTO DE INTERFERÊNCIAS (NÃO INCLUI FORNECIMENTO). AF_11/2017</v>
          </cell>
          <cell r="C14" t="str">
            <v>M</v>
          </cell>
          <cell r="D14" t="str">
            <v>35,45</v>
          </cell>
        </row>
        <row r="15">
          <cell r="A15">
            <v>97155</v>
          </cell>
          <cell r="B15" t="str">
            <v>ASSENTAMENTO DE TUBO DE FERRO FUNDIDO PARA REDE DE ÁGUA, DN 1000 MM, JUNTA ELÁSTICA, INSTALADO EM LOCAL COM NÍVEL ALTO DE INTERFERÊNCIAS (NÃO INCLUI FORNECIMENTO). AF_11/2017</v>
          </cell>
          <cell r="C15" t="str">
            <v>M</v>
          </cell>
          <cell r="D15" t="str">
            <v>38,99</v>
          </cell>
        </row>
        <row r="16">
          <cell r="A16">
            <v>97156</v>
          </cell>
          <cell r="B16" t="str">
            <v>ASSENTAMENTO DE TUBO DE FERRO FUNDIDO PARA REDE DE ÁGUA, DN 1200 MM, JUNTA ELÁSTICA, INSTALADO EM LOCAL COM NÍVEL ALTO DE INTERFERÊNCIAS (NÃO INCLUI FORNECIMENTO). AF_11/2017</v>
          </cell>
          <cell r="C16" t="str">
            <v>M</v>
          </cell>
          <cell r="D16" t="str">
            <v>46,38</v>
          </cell>
        </row>
        <row r="17">
          <cell r="A17">
            <v>97157</v>
          </cell>
          <cell r="B17" t="str">
            <v>ASSENTAMENTO DE TUBO DE FERRO FUNDIDO PARA REDE DE ÁGUA, DN 80 MM, JUNTA ELÁSTICA, INSTALADO EM LOCAL COM NÍVEL BAIXO DE INTERFERÊNCIAS (NÃO INCLUI FORNECIMENTO). AF_11/2017</v>
          </cell>
          <cell r="C17" t="str">
            <v>M</v>
          </cell>
          <cell r="D17" t="str">
            <v>3,33</v>
          </cell>
        </row>
        <row r="18">
          <cell r="A18">
            <v>97158</v>
          </cell>
          <cell r="B18" t="str">
            <v>ASSENTAMENTO DE TUBO DE FERRO FUNDIDO PARA REDE DE ÁGUA, DN 100 MM, JUNTA ELÁSTICA, INSTALADO EM LOCAL COM NÍVEL BAIXO DE INTERFERÊNCIAS (NÃO INCLUI FORNECIMENTO). AF_11/2017</v>
          </cell>
          <cell r="C18" t="str">
            <v>M</v>
          </cell>
          <cell r="D18" t="str">
            <v>3,74</v>
          </cell>
        </row>
        <row r="19">
          <cell r="A19">
            <v>97159</v>
          </cell>
          <cell r="B19" t="str">
            <v>ASSENTAMENTO DE TUBO DE FERRO FUNDIDO PARA REDE DE ÁGUA, DN 150 MM, JUNTA ELÁSTICA, INSTALADO EM LOCAL COM NÍVEL BAIXO DE INTERFERÊNCIAS (NÃO INCLUI FORNECIMENTO). AF_11/2017</v>
          </cell>
          <cell r="C19" t="str">
            <v>M</v>
          </cell>
          <cell r="D19" t="str">
            <v>4,74</v>
          </cell>
        </row>
        <row r="20">
          <cell r="A20">
            <v>97160</v>
          </cell>
          <cell r="B20" t="str">
            <v>ASSENTAMENTO DE TUBO DE FERRO FUNDIDO PARA REDE DE ÁGUA, DN 200 MM, JUNTA ELÁSTICA, INSTALADO EM LOCAL COM NÍVEL BAIXO DE INTERFERÊNCIAS (NÃO INCLUI FORNECIMENTO). AF_11/2017</v>
          </cell>
          <cell r="C20" t="str">
            <v>M</v>
          </cell>
          <cell r="D20" t="str">
            <v>5,69</v>
          </cell>
        </row>
        <row r="21">
          <cell r="A21">
            <v>97161</v>
          </cell>
          <cell r="B21" t="str">
            <v>ASSENTAMENTO DE TUBO DE FERRO FUNDIDO PARA REDE DE ÁGUA, DN 250 MM, JUNTA ELÁSTICA, INSTALADO EM LOCAL COM NÍVEL BAIXO DE INTERFERÊNCIAS (NÃO INCLUI FORNECIMENTO). AF_11/2017</v>
          </cell>
          <cell r="C21" t="str">
            <v>M</v>
          </cell>
          <cell r="D21" t="str">
            <v>6,72</v>
          </cell>
        </row>
        <row r="22">
          <cell r="A22">
            <v>97162</v>
          </cell>
          <cell r="B22" t="str">
            <v>ASSENTAMENTO DE TUBO DE FERRO FUNDIDO PARA REDE DE ÁGUA, DN 300 MM, JUNTA ELÁSTICA, INSTALADO EM LOCAL COM NÍVEL BAIXO DE INTERFERÊNCIAS (NÃO INCLUI FORNECIMENTO). AF_11/2017</v>
          </cell>
          <cell r="C22" t="str">
            <v>M</v>
          </cell>
          <cell r="D22" t="str">
            <v>7,70</v>
          </cell>
        </row>
        <row r="23">
          <cell r="A23">
            <v>97163</v>
          </cell>
          <cell r="B23" t="str">
            <v>ASSENTAMENTO DE TUBO DE FERRO FUNDIDO PARA REDE DE ÁGUA, DN 350 MM, JUNTA ELÁSTICA, INSTALADO EM LOCAL COM NÍVEL BAIXO DE INTERFERÊNCIAS (NÃO INCLUI FORNECIMENTO). AF_11/2017</v>
          </cell>
          <cell r="C23" t="str">
            <v>M</v>
          </cell>
          <cell r="D23" t="str">
            <v>8,71</v>
          </cell>
        </row>
        <row r="24">
          <cell r="A24">
            <v>97164</v>
          </cell>
          <cell r="B24" t="str">
            <v>ASSENTAMENTO DE TUBO DE FERRO FUNDIDO PARA REDE DE ÁGUA, DN 400 MM, JUNTA ELÁSTICA, INSTALADO EM LOCAL COM NÍVEL BAIXO DE INTERFERÊNCIAS (NÃO INCLUI FORNECIMENTO). AF_11/2017</v>
          </cell>
          <cell r="C24" t="str">
            <v>M</v>
          </cell>
          <cell r="D24" t="str">
            <v>9,70</v>
          </cell>
        </row>
        <row r="25">
          <cell r="A25">
            <v>97165</v>
          </cell>
          <cell r="B25" t="str">
            <v>ASSENTAMENTO DE TUBO DE FERRO FUNDIDO PARA REDE DE ÁGUA, DN 450 MM, JUNTA ELÁSTICA, INSTALADO EM LOCAL COM NÍVEL BAIXO DE INTERFERÊNCIAS (NÃO INCLUI FORNECIMENTO). AF_11/2017</v>
          </cell>
          <cell r="C25" t="str">
            <v>M</v>
          </cell>
          <cell r="D25" t="str">
            <v>10,72</v>
          </cell>
        </row>
        <row r="26">
          <cell r="A26">
            <v>97166</v>
          </cell>
          <cell r="B26" t="str">
            <v>ASSENTAMENTO DE TUBO DE FERRO FUNDIDO PARA REDE DE ÁGUA, DN 500 MM, JUNTA ELÁSTICA, INSTALADO EM LOCAL COM NÍVEL BAIXO DE INTERFERÊNCIAS (NÃO INCLUI FORNECIMENTO). AF_11/2017</v>
          </cell>
          <cell r="C26" t="str">
            <v>M</v>
          </cell>
          <cell r="D26" t="str">
            <v>13,07</v>
          </cell>
        </row>
        <row r="27">
          <cell r="A27">
            <v>97167</v>
          </cell>
          <cell r="B27" t="str">
            <v>ASSENTAMENTO DE TUBO DE FERRO FUNDIDO PARA REDE DE ÁGUA, DN 600 MM, JUNTA ELÁSTICA, INSTALADO EM LOCAL COM NÍVEL BAIXO DE INTERFERÊNCIAS (NÃO INCLUI FORNECIMENTO). AF_11/2017</v>
          </cell>
          <cell r="C27" t="str">
            <v>M</v>
          </cell>
          <cell r="D27" t="str">
            <v>15,28</v>
          </cell>
        </row>
        <row r="28">
          <cell r="A28">
            <v>97168</v>
          </cell>
          <cell r="B28" t="str">
            <v>ASSENTAMENTO DE TUBO DE FERRO FUNDIDO PARA REDE DE ÁGUA, DN 700 MM, JUNTA ELÁSTICA, INSTALADO EM LOCAL COM NÍVEL BAIXO DE INTERFERÊNCIAS (NÃO INCLUI FORNECIMENTO). AF_11/2017</v>
          </cell>
          <cell r="C28" t="str">
            <v>M</v>
          </cell>
          <cell r="D28" t="str">
            <v>17,34</v>
          </cell>
        </row>
        <row r="29">
          <cell r="A29">
            <v>97169</v>
          </cell>
          <cell r="B29" t="str">
            <v>ASSENTAMENTO DE TUBO DE FERRO FUNDIDO PARA REDE DE ÁGUA, DN 800 MM, JUNTA ELÁSTICA, INSTALADO EM LOCAL COM NÍVEL BAIXO DE INTERFERÊNCIAS (NÃO INCLUI FORNECIMENTO). AF_11/2017</v>
          </cell>
          <cell r="C29" t="str">
            <v>M</v>
          </cell>
          <cell r="D29" t="str">
            <v>19,50</v>
          </cell>
        </row>
        <row r="30">
          <cell r="A30">
            <v>97170</v>
          </cell>
          <cell r="B30" t="str">
            <v>ASSENTAMENTO DE TUBO DE FERRO FUNDIDO PARA REDE DE ÁGUA, DN 900 MM, JUNTA ELÁSTICA, INSTALADO EM LOCAL COM NÍVEL BAIXO DE INTERFERÊNCIAS (NÃO INCLUI FORNECIMENTO). AF_11/2017</v>
          </cell>
          <cell r="C30" t="str">
            <v>M</v>
          </cell>
          <cell r="D30" t="str">
            <v>21,67</v>
          </cell>
        </row>
        <row r="31">
          <cell r="A31">
            <v>97171</v>
          </cell>
          <cell r="B31" t="str">
            <v>ASSENTAMENTO DE TUBO DE FERRO FUNDIDO PARA REDE DE ÁGUA, DN 1000 MM, JUNTA ELÁSTICA, INSTALADO EM LOCAL COM NÍVEL BAIXO DE INTERFERÊNCIAS (NÃO INCLUI FORNECIMENTO). AF_11/2017</v>
          </cell>
          <cell r="C31" t="str">
            <v>M</v>
          </cell>
          <cell r="D31" t="str">
            <v>23,85</v>
          </cell>
        </row>
        <row r="32">
          <cell r="A32">
            <v>97172</v>
          </cell>
          <cell r="B32" t="str">
            <v>ASSENTAMENTO DE TUBO DE FERRO FUNDIDO PARA REDE DE ÁGUA, DN 1200 MM, JUNTA ELÁSTICA, INSTALADO EM LOCAL COM NÍVEL BAIXO DE INTERFERÊNCIAS (NÃO INCLUI FORNECIMENTO). AF_11/2017</v>
          </cell>
          <cell r="C32" t="str">
            <v>M</v>
          </cell>
          <cell r="D32" t="str">
            <v>28,48</v>
          </cell>
        </row>
        <row r="33">
          <cell r="A33">
            <v>97173</v>
          </cell>
          <cell r="B33" t="str">
            <v>ASSENTAMENTO DE TUBO DE AÇO CARBONO PARA REDE DE ÁGUA, DN 600 MM (24), JUNTA SOLDADA, INSTALADO EM LOCAL COM NÍVEL ALTO DE INTERFERÊNCIAS (NÃO INCLUI FORNECIMENTO). AF_11/2017</v>
          </cell>
          <cell r="C33" t="str">
            <v>M</v>
          </cell>
          <cell r="D33" t="str">
            <v>23,47</v>
          </cell>
        </row>
        <row r="34">
          <cell r="A34">
            <v>97174</v>
          </cell>
          <cell r="B34" t="str">
            <v>ASSENTAMENTO DE TUBO DE AÇO CARBONO PARA REDE DE ÁGUA, DN 700 MM (28), JUNTA SOLDADA, INSTALADO EM LOCAL COM NÍVEL ALTO DE INTERFERÊNCIAS (NÃO INCLUI FORNECIMENTO). AF_11/2017</v>
          </cell>
          <cell r="C34" t="str">
            <v>M</v>
          </cell>
          <cell r="D34" t="str">
            <v>27,13</v>
          </cell>
        </row>
        <row r="35">
          <cell r="A35">
            <v>97175</v>
          </cell>
          <cell r="B35" t="str">
            <v>ASSENTAMENTO DE TUBO DE AÇO CARBONO PARA REDE DE ÁGUA, DN 800 MM (32), JUNTA SOLDADA, INSTALADO EM LOCAL COM NÍVEL ALTO DE INTERFERÊNCIAS (NÃO INCLUI FORNECIMENTO). AF_11/2017</v>
          </cell>
          <cell r="C35" t="str">
            <v>M</v>
          </cell>
          <cell r="D35" t="str">
            <v>30,79</v>
          </cell>
        </row>
        <row r="36">
          <cell r="A36">
            <v>97176</v>
          </cell>
          <cell r="B36" t="str">
            <v>ASSENTAMENTO DE TUBO DE AÇO CARBONO PARA REDE DE ÁGUA, DN 900 MM (36), JUNTA SOLDADA, INSTALADO EM LOCAL COM NÍVEL ALTO DE INTERFERÊNCIAS (NÃO INCLUI FORNECIMENTO). AF_11/2017</v>
          </cell>
          <cell r="C36" t="str">
            <v>M</v>
          </cell>
          <cell r="D36" t="str">
            <v>34,47</v>
          </cell>
        </row>
        <row r="37">
          <cell r="A37">
            <v>97177</v>
          </cell>
          <cell r="B37" t="str">
            <v>ASSENTAMENTO DE TUBO DE AÇO CARBONO PARA REDE DE ÁGUA, DN 1000 MM (40) OU DN 1100 MM (44), JUNTA SOLDADA, INSTALADO EM LOCAL COM NÍVEL ALTO DE INTERFERÊNCIAS (NÃO INCLUI FORNECIMENTO). AF_11/2017</v>
          </cell>
          <cell r="C37" t="str">
            <v>M</v>
          </cell>
          <cell r="D37" t="str">
            <v>41,80</v>
          </cell>
        </row>
        <row r="38">
          <cell r="A38">
            <v>97178</v>
          </cell>
          <cell r="B38" t="str">
            <v>ASSENTAMENTO DE TUBO DE AÇO CARBONO PARA REDE DE ÁGUA, DN 1200 MM (48) OU DN 1300 MM (52), JUNTA SOLDADA, INSTALADO EM LOCAL COM NÍVEL ALTO DE INTERFERÊNCIAS (NÃO INCLUI FORNECIMENTO). AF_11/2017</v>
          </cell>
          <cell r="C38" t="str">
            <v>M</v>
          </cell>
          <cell r="D38" t="str">
            <v>49,16</v>
          </cell>
        </row>
        <row r="39">
          <cell r="A39">
            <v>97179</v>
          </cell>
          <cell r="B39" t="str">
            <v>ASSENTAMENTO DE TUBO DE AÇO CARBONO PARA REDE DE ÁGUA, DN 1400 MM (56'') OU DN 1500 MM (60), JUNTA SOLDADA, INSTALADO EM LOCAL COM NÍVEL ALTO DE INTERFERÊNCIAS (NÃO INCLUI FORNECIMENTO). AF_11/2017</v>
          </cell>
          <cell r="C39" t="str">
            <v>M</v>
          </cell>
          <cell r="D39" t="str">
            <v>56,48</v>
          </cell>
        </row>
        <row r="40">
          <cell r="A40">
            <v>97180</v>
          </cell>
          <cell r="B40" t="str">
            <v>ASSENTAMENTO DE TUBO DE AÇO CARBONO PARA REDE DE ÁGUA, DN 1600 MM (64) OU DN 1700 MM (68), JUNTA SOLDADA, INSTALADO EM LOCAL COM NÍVEL ALTO DE INTERFERÊNCIAS (NÃO INCLUI FORNECIMENTO). AF_11/2017</v>
          </cell>
          <cell r="C40" t="str">
            <v>M</v>
          </cell>
          <cell r="D40" t="str">
            <v>63,82</v>
          </cell>
        </row>
        <row r="41">
          <cell r="A41">
            <v>97181</v>
          </cell>
          <cell r="B41" t="str">
            <v>ASSENTAMENTO DE TUBO DE AÇO CARBONO PARA REDE DE ÁGUA, DN 1800 MM (72) OU DN 1900 MM (76), JUNTA SOLDADA, INSTALADO EM LOCAL COM NÍVEL ALTO DE INTERFERÊNCIAS (NÃO INCLUI FORNECIMENTO). AF_11/2017</v>
          </cell>
          <cell r="C41" t="str">
            <v>M</v>
          </cell>
          <cell r="D41" t="str">
            <v>73,66</v>
          </cell>
        </row>
        <row r="42">
          <cell r="A42">
            <v>97182</v>
          </cell>
          <cell r="B42" t="str">
            <v>ASSENTAMENTO DE TUBO DE AÇO CARBONO PARA REDE DE ÁGUA, DN 2000 MM (80) OU DN 2100 MM (84), JUNTA SOLDADA, INSTALADO EM LOCAL COM NÍVEL ALTO DE INTERFERÊNCIAS (NÃO INCLUI FORNECIMENTO). AF_11/2017</v>
          </cell>
          <cell r="C42" t="str">
            <v>M</v>
          </cell>
          <cell r="D42" t="str">
            <v>81,27</v>
          </cell>
        </row>
        <row r="43">
          <cell r="A43">
            <v>97183</v>
          </cell>
          <cell r="B43" t="str">
            <v>ASSENTAMENTO DE TUBO DE AÇO CARBONO PARA REDE DE ÁGUA, DN 600 MM (24), JUNTA SOLDADA, INSTALADO EM LOCAL COM NÍVEL BAIXO DE INTERFERÊNCIAS (NÃO INCLUI FORNECIMENTO). AF_11/2017</v>
          </cell>
          <cell r="C43" t="str">
            <v>M</v>
          </cell>
          <cell r="D43" t="str">
            <v>19,23</v>
          </cell>
        </row>
        <row r="44">
          <cell r="A44">
            <v>97184</v>
          </cell>
          <cell r="B44" t="str">
            <v>ASSENTAMENTO DE TUBO DE AÇO CARBONO PARA REDE DE ÁGUA, DN 700 MM (28), JUNTA SOLDADA, INSTALADO EM LOCAL COM NÍVEL BAIXO DE INTERFERÊNCIAS (NÃO INCLUI FORNECIMENTO). AF_11/2017</v>
          </cell>
          <cell r="C44" t="str">
            <v>M</v>
          </cell>
          <cell r="D44" t="str">
            <v>22,26</v>
          </cell>
        </row>
        <row r="45">
          <cell r="A45">
            <v>97185</v>
          </cell>
          <cell r="B45" t="str">
            <v>ASSENTAMENTO DE TUBO DE AÇO CARBONO PARA REDE DE ÁGUA, DN 800 MM (32), JUNTA SOLDADA, INSTALADO EM LOCAL COM NÍVEL BAIXO DE INTERFERÊNCIAS (NÃO INCLUI FORNECIMENTO). AF_11/2017</v>
          </cell>
          <cell r="C45" t="str">
            <v>M</v>
          </cell>
          <cell r="D45" t="str">
            <v>25,32</v>
          </cell>
        </row>
        <row r="46">
          <cell r="A46">
            <v>97186</v>
          </cell>
          <cell r="B46" t="str">
            <v>ASSENTAMENTO DE TUBO DE AÇO CARBONO PARA REDE DE ÁGUA, DN 900 MM (36), JUNTA SOLDADA, INSTALADO EM LOCAL COM NÍVEL BAIXO DE INTERFERÊNCIAS (NÃO INCLUI FORNECIMENTO). AF_11/2017</v>
          </cell>
          <cell r="C46" t="str">
            <v>M</v>
          </cell>
          <cell r="D46" t="str">
            <v>28,37</v>
          </cell>
        </row>
        <row r="47">
          <cell r="A47">
            <v>97187</v>
          </cell>
          <cell r="B47" t="str">
            <v>ASSENTAMENTO DE TUBO DE AÇO CARBONO PARA REDE DE ÁGUA, DN 1000 MM (40  ) OU DN 1100 MM (44  ), JUNTA SOLDADA, INSTALADO EM LOCAL COM NÍVEL BAIXO DE INTERFERÊNCIAS (NÃO INCLUI FORNECIMENTO). AF_11/2017</v>
          </cell>
          <cell r="C47" t="str">
            <v>M</v>
          </cell>
          <cell r="D47" t="str">
            <v>34,51</v>
          </cell>
        </row>
        <row r="48">
          <cell r="A48">
            <v>97188</v>
          </cell>
          <cell r="B48" t="str">
            <v>ASSENTAMENTO DE TUBO DE AÇO CARBONO PARA REDE DE ÁGUA, DN 1200 MM (48) OU DN 1300 MM (52), JUNTA SOLDADA, INSTALADO EM LOCAL COM NÍVEL BAIXO DE INTERFERÊNCIAS (NÃO INCLUI FORNECIMENTO). AF_11/2017</v>
          </cell>
          <cell r="C48" t="str">
            <v>M</v>
          </cell>
          <cell r="D48" t="str">
            <v>40,62</v>
          </cell>
        </row>
        <row r="49">
          <cell r="A49">
            <v>97189</v>
          </cell>
          <cell r="B49" t="str">
            <v>ASSENTAMENTO DE TUBO DE AÇO CARBONO PARA REDE DE ÁGUA, DN 1400 MM (56'') OU DN 1500 MM (60), JUNTA SOLDADA, INSTALADO EM LOCAL COM NÍVEL BAIXO DE INTERFERÊNCIAS (NÃO INCLUI FORNECIMENTO). AF_11/2017</v>
          </cell>
          <cell r="C49" t="str">
            <v>M</v>
          </cell>
          <cell r="D49" t="str">
            <v>46,73</v>
          </cell>
        </row>
        <row r="50">
          <cell r="A50">
            <v>97190</v>
          </cell>
          <cell r="B50" t="str">
            <v>ASSENTAMENTO DE TUBO DE AÇO CARBONO PARA REDE DE ÁGUA, DN 1600 MM (64) OU DN 1700 MM (68), JUNTA SOLDADA, INSTALADO EM LOCAL COM NÍVEL BAIXO DE INTERFERÊNCIAS (NÃO INCLUI FORNECIMENTO). AF_11/2017</v>
          </cell>
          <cell r="C50" t="str">
            <v>M</v>
          </cell>
          <cell r="D50" t="str">
            <v>52,84</v>
          </cell>
        </row>
        <row r="51">
          <cell r="A51">
            <v>97191</v>
          </cell>
          <cell r="B51" t="str">
            <v>ASSENTAMENTO DE TUBO DE AÇO CARBONO PARA REDE DE ÁGUA, DN 1800 MM (72) OU DN 1900 MM (76), JUNTA SOLDADA, INSTALADO EM LOCAL COM NÍVEL BAIXO DE INTERFERÊNCIAS (NÃO INCLUI FORNECIMENTO). AF_11/2017</v>
          </cell>
          <cell r="C51" t="str">
            <v>M</v>
          </cell>
          <cell r="D51" t="str">
            <v>60,84</v>
          </cell>
        </row>
        <row r="52">
          <cell r="A52">
            <v>97192</v>
          </cell>
          <cell r="B52" t="str">
            <v>ASSENTAMENTO DE TUBO DE AÇO CARBONO PARA REDE DE ÁGUA, DN 2000 MM (80) OU DN 2100 MM (84), JUNTA SOLDADA, INSTALADO EM LOCAL COM NÍVEL BAIXO DE INTERFERÊNCIAS (NÃO INCLUI FORNECIMENTO). AF_11/2017</v>
          </cell>
          <cell r="C52" t="str">
            <v>M</v>
          </cell>
          <cell r="D52" t="str">
            <v>67,15</v>
          </cell>
        </row>
        <row r="53">
          <cell r="A53">
            <v>90694</v>
          </cell>
          <cell r="B53" t="str">
            <v>TUBO DE PVC PARA REDE COLETORA DE ESGOTO DE PAREDE MACIÇA, DN 100 MM, JUNTA ELÁSTICA, INSTALADO EM LOCAL COM NÍVEL BAIXO DE INTERFERÊNCIAS - FORNECIMENTO E ASSENTAMENTO. AF_06/2015</v>
          </cell>
          <cell r="C53" t="str">
            <v>M</v>
          </cell>
          <cell r="D53" t="str">
            <v>19,16</v>
          </cell>
        </row>
        <row r="54">
          <cell r="A54">
            <v>90695</v>
          </cell>
          <cell r="B54" t="str">
            <v>TUBO DE PVC PARA REDE COLETORA DE ESGOTO DE PAREDE MACIÇA, DN 150 MM, JUNTA ELÁSTICA, INSTALADO EM LOCAL COM NÍVEL BAIXO DE INTERFERÊNCIAS - FORNECIMENTO E ASSENTAMENTO. AF_06/2015</v>
          </cell>
          <cell r="C54" t="str">
            <v>M</v>
          </cell>
          <cell r="D54" t="str">
            <v>39,36</v>
          </cell>
        </row>
        <row r="55">
          <cell r="A55">
            <v>90696</v>
          </cell>
          <cell r="B55" t="str">
            <v>TUBO DE PVC PARA REDE COLETORA DE ESGOTO DE PAREDE MACIÇA, DN 200 MM, JUNTA ELÁSTICA, INSTALADO EM LOCAL COM NÍVEL BAIXO DE INTERFERÊNCIAS - FORNECIMENTO E ASSENTAMENTO. AF_06/2015</v>
          </cell>
          <cell r="C55" t="str">
            <v>M</v>
          </cell>
          <cell r="D55" t="str">
            <v>58,27</v>
          </cell>
        </row>
        <row r="56">
          <cell r="A56">
            <v>90697</v>
          </cell>
          <cell r="B56" t="str">
            <v>TUBO DE PVC PARA REDE COLETORA DE ESGOTO DE PAREDE MACIÇA, DN 250 MM, JUNTA ELÁSTICA, INSTALADO EM LOCAL COM NÍVEL BAIXO DE INTERFERÊNCIAS - FORNECIMENTO E ASSENTAMENTO. AF_06/2015</v>
          </cell>
          <cell r="C56" t="str">
            <v>M</v>
          </cell>
          <cell r="D56" t="str">
            <v>97,70</v>
          </cell>
        </row>
        <row r="57">
          <cell r="A57">
            <v>90698</v>
          </cell>
          <cell r="B57" t="str">
            <v>TUBO DE PVC PARA REDE COLETORA DE ESGOTO DE PAREDE MACIÇA, DN 300 MM, JUNTA ELÁSTICA, INSTALADO EM LOCAL COM NÍVEL BAIXO DE INTERFERÊNCIAS - FORNECIMENTO E ASSENTAMENTO. AF_06/2015</v>
          </cell>
          <cell r="C57" t="str">
            <v>M</v>
          </cell>
          <cell r="D57" t="str">
            <v>156,10</v>
          </cell>
        </row>
        <row r="58">
          <cell r="A58">
            <v>90699</v>
          </cell>
          <cell r="B58" t="str">
            <v>TUBO DE PVC PARA REDE COLETORA DE ESGOTO DE PAREDE MACIÇA, DN 350 MM, JUNTA ELÁSTICA, INSTALADO EM LOCAL COM NÍVEL BAIXO DE INTERFERÊNCIAS - FORNECIMENTO E ASSENTAMENTO. AF_06/2015</v>
          </cell>
          <cell r="C58" t="str">
            <v>M</v>
          </cell>
          <cell r="D58" t="str">
            <v>192,86</v>
          </cell>
        </row>
        <row r="59">
          <cell r="A59">
            <v>90700</v>
          </cell>
          <cell r="B59" t="str">
            <v>TUBO DE PVC PARA REDE COLETORA DE ESGOTO DE PAREDE MACIÇA, DN 400 MM, JUNTA ELÁSTICA, INSTALADO EM LOCAL COM NÍVEL BAIXO DE INTERFERÊNCIAS - FORNECIMENTO E ASSENTAMENTO. AF_06/2015</v>
          </cell>
          <cell r="C59" t="str">
            <v>M</v>
          </cell>
          <cell r="D59" t="str">
            <v>253,83</v>
          </cell>
        </row>
        <row r="60">
          <cell r="A60">
            <v>90701</v>
          </cell>
          <cell r="B60" t="str">
            <v>TUBO DE PVC CORRUGADO DE DUPLA PAREDE PARA REDE COLETORA DE ESGOTO, DN 150 MM, JUNTA ELÁSTICA, INSTALADO EM LOCAL COM NÍVEL BAIXO DE INTERFERÊNCIAS - FORNECIMENTO E ASSENTAMENTO. AF_06/2015</v>
          </cell>
          <cell r="C60" t="str">
            <v>M</v>
          </cell>
          <cell r="D60" t="str">
            <v>34,76</v>
          </cell>
        </row>
        <row r="61">
          <cell r="A61">
            <v>90702</v>
          </cell>
          <cell r="B61" t="str">
            <v>TUBO DE PVC CORRUGADO DE DUPLA PAREDE PARA REDE COLETORA DE ESGOTO, DN 200 MM, JUNTA ELÁSTICA, INSTALADO EM LOCAL COM NÍVEL BAIXO DE INTERFERÊNCIAS - FORNECIMENTO E ASSENTAMENTO. AF_06/2015</v>
          </cell>
          <cell r="C61" t="str">
            <v>M</v>
          </cell>
          <cell r="D61" t="str">
            <v>53,74</v>
          </cell>
        </row>
        <row r="62">
          <cell r="A62">
            <v>90703</v>
          </cell>
          <cell r="B62" t="str">
            <v>TUBO DE PVC CORRUGADO DE DUPLA PAREDE PARA REDE COLETORA DE ESGOTO, DN 250 MM, JUNTA ELÁSTICA, INSTALADO EM LOCAL COM NÍVEL BAIXO DE INTERFERÊNCIAS - FORNECIMENTO E ASSENTAMENTO. AF_06/2015</v>
          </cell>
          <cell r="C62" t="str">
            <v>M</v>
          </cell>
          <cell r="D62" t="str">
            <v>86,75</v>
          </cell>
        </row>
        <row r="63">
          <cell r="A63">
            <v>90704</v>
          </cell>
          <cell r="B63" t="str">
            <v>TUBO DE PVC CORRUGADO DE DUPLA PAREDE PARA REDE COLETORA DE ESGOTO, DN 300 MM, JUNTA ELÁSTICA, INSTALADO EM LOCAL COM NÍVEL BAIXO DE INTERFERÊNCIAS - FORNECIMENTO E ASSENTAMENTO. AF_06/2015</v>
          </cell>
          <cell r="C63" t="str">
            <v>M</v>
          </cell>
          <cell r="D63" t="str">
            <v>118,94</v>
          </cell>
        </row>
        <row r="64">
          <cell r="A64">
            <v>90705</v>
          </cell>
          <cell r="B64" t="str">
            <v>TUBO DE PVC CORRUGADO DE DUPLA PAREDE PARA REDE COLETORA DE ESGOTO, DN 350 MM, JUNTA ELÁSTICA, INSTALADO EM LOCAL COM NÍVEL BAIXO DE INTERFERÊNCIAS - FORNECIMENTO E ASSENTAMENTO. AF_06/2015</v>
          </cell>
          <cell r="C64" t="str">
            <v>M</v>
          </cell>
          <cell r="D64" t="str">
            <v>166,52</v>
          </cell>
        </row>
        <row r="65">
          <cell r="A65">
            <v>90706</v>
          </cell>
          <cell r="B65" t="str">
            <v>TUBO DE PVC CORRUGADO DE DUPLA PAREDE PARA REDE COLETORA DE ESGOTO, DN 400 MM, JUNTA ELÁSTICA, INSTALADO EM LOCAL COM NÍVEL BAIXO DE INTERFERÊNCIAS - FORNECIMENTO E ASSENTAMENTO. AF_06/2015</v>
          </cell>
          <cell r="C65" t="str">
            <v>M</v>
          </cell>
          <cell r="D65" t="str">
            <v>200,40</v>
          </cell>
        </row>
        <row r="66">
          <cell r="A66">
            <v>90708</v>
          </cell>
          <cell r="B66" t="str">
            <v>TUBO DE PEAD CORRUGADO DE DUPLA PAREDE PARA REDE COLETORA DE ESGOTO, DN 600 MM, JUNTA ELÁSTICA INTEGRADA, INSTALADO EM LOCAL COM NÍVEL BAIXO DE INTERFERÊNCIAS - FORNECIMENTO E ASSENTAMENTO. AF_06/2015</v>
          </cell>
          <cell r="C66" t="str">
            <v>M</v>
          </cell>
          <cell r="D66" t="str">
            <v>529,88</v>
          </cell>
        </row>
        <row r="67">
          <cell r="A67">
            <v>90709</v>
          </cell>
          <cell r="B67" t="str">
            <v>TUBO DE PVC PARA REDE COLETORA DE ESGOTO DE PAREDE MACIÇA, DN 100 MM, JUNTA ELÁSTICA, INSTALADO EM LOCAL COM NÍVEL ALTO DE INTERFERÊNCIAS - FORNECIMENTO E ASSENTAMENTO. AF_06/2015</v>
          </cell>
          <cell r="C67" t="str">
            <v>M</v>
          </cell>
          <cell r="D67" t="str">
            <v>20,69</v>
          </cell>
        </row>
        <row r="68">
          <cell r="A68">
            <v>90710</v>
          </cell>
          <cell r="B68" t="str">
            <v>TUBO DE PVC PARA REDE COLETORA DE ESGOTO DE PAREDE MACIÇA, DN 150 MM, JUNTA ELÁSTICA, INSTALADO EM LOCAL COM NÍVEL ALTO DE INTERFERÊNCIAS - FORNECIMENTO E ASSENTAMENTO. AF_06/2015</v>
          </cell>
          <cell r="C68" t="str">
            <v>M</v>
          </cell>
          <cell r="D68" t="str">
            <v>40,91</v>
          </cell>
        </row>
        <row r="69">
          <cell r="A69">
            <v>90711</v>
          </cell>
          <cell r="B69" t="str">
            <v>TUBO DE PVC PARA REDE COLETORA DE ESGOTO DE PAREDE MACIÇA, DN 200 MM, JUNTA ELÁSTICA, INSTALADO EM LOCAL COM NÍVEL ALTO DE INTERFERÊNCIAS - FORNECIMENTO E ASSENTAMENTO. AF_06/2015</v>
          </cell>
          <cell r="C69" t="str">
            <v>M</v>
          </cell>
          <cell r="D69" t="str">
            <v>59,80</v>
          </cell>
        </row>
        <row r="70">
          <cell r="A70">
            <v>90712</v>
          </cell>
          <cell r="B70" t="str">
            <v>TUBO DE PVC PARA REDE COLETORA DE ESGOTO DE PAREDE MACIÇA, DN 250 MM, JUNTA ELÁSTICA, INSTALADO EM LOCAL COM NÍVEL ALTO DE INTERFERÊNCIAS - FORNECIMENTO E ASSENTAMENTO. AF_06/2015</v>
          </cell>
          <cell r="C70" t="str">
            <v>M</v>
          </cell>
          <cell r="D70" t="str">
            <v>99,23</v>
          </cell>
        </row>
        <row r="71">
          <cell r="A71">
            <v>90713</v>
          </cell>
          <cell r="B71" t="str">
            <v>TUBO DE PVC PARA REDE COLETORA DE ESGOTO DE PAREDE MACIÇA, DN 300 MM, JUNTA ELÁSTICA, INSTALADO EM LOCAL COM NÍVEL ALTO DE INTERFERÊNCIAS - FORNECIMENTO E ASSENTAMENTO. AF_06/2015</v>
          </cell>
          <cell r="C71" t="str">
            <v>M</v>
          </cell>
          <cell r="D71" t="str">
            <v>157,63</v>
          </cell>
        </row>
        <row r="72">
          <cell r="A72">
            <v>90714</v>
          </cell>
          <cell r="B72" t="str">
            <v>TUBO DE PVC PARA REDE COLETORA DE ESGOTO DE PAREDE MACIÇA, DN 350 MM, JUNTA ELÁSTICA, INSTALADO EM LOCAL COM NÍVEL ALTO DE INTERFERÊNCIAS - FORNECIMENTO E ASSENTAMENTO. AF_06/2015</v>
          </cell>
          <cell r="C72" t="str">
            <v>M</v>
          </cell>
          <cell r="D72" t="str">
            <v>194,41</v>
          </cell>
        </row>
        <row r="73">
          <cell r="A73">
            <v>90715</v>
          </cell>
          <cell r="B73" t="str">
            <v>TUBO DE PVC PARA REDE COLETORA DE ESGOTO DE PAREDE MACIÇA, DN 400 MM, JUNTA ELÁSTICA, INSTALADO EM LOCAL COM NÍVEL ALTO DE INTERFERÊNCIAS - FORNECIMENTO E ASSENTAMENTO. AF_06/2015</v>
          </cell>
          <cell r="C73" t="str">
            <v>M</v>
          </cell>
          <cell r="D73" t="str">
            <v>257,03</v>
          </cell>
        </row>
        <row r="74">
          <cell r="A74">
            <v>90716</v>
          </cell>
          <cell r="B74" t="str">
            <v>TUBO DE PVC CORRUGADO DE DUPLA PAREDE PARA REDE COLETORA DE ESGOTO, DN 150 MM, JUNTA ELÁSTICA, INSTALADO EM LOCAL COM NÍVEL ALTO DE INTERFERÊNCIAS - FORNECIMENTO E ASSENTAMENTO. AF_06/2015</v>
          </cell>
          <cell r="C74" t="str">
            <v>M</v>
          </cell>
          <cell r="D74" t="str">
            <v>36,30</v>
          </cell>
        </row>
        <row r="75">
          <cell r="A75">
            <v>90717</v>
          </cell>
          <cell r="B75" t="str">
            <v>TUBO DE PVC CORRUGADO DE DUPLA PAREDE PARA REDE COLETORA DE ESGOTO, DN 200 MM, JUNTA ELÁSTICA, INSTALADO EM LOCAL COM NÍVEL ALTO DE INTERFERÊNCIAS - FORNECIMENTO E ASSENTAMENTO. AF_06/2015</v>
          </cell>
          <cell r="C75" t="str">
            <v>M</v>
          </cell>
          <cell r="D75" t="str">
            <v>55,27</v>
          </cell>
        </row>
        <row r="76">
          <cell r="A76">
            <v>90718</v>
          </cell>
          <cell r="B76" t="str">
            <v>TUBO DE PVC CORRUGADO DE DUPLA PAREDE PARA REDE COLETORA DE ESGOTO, DN 250 MM, JUNTA ELÁSTICA, INSTALADO EM LOCAL COM NÍVEL ALTO DE INTERFERÊNCIAS - FORNECIMENTO E ASSENTAMENTO. AF_06/2015</v>
          </cell>
          <cell r="C76" t="str">
            <v>M</v>
          </cell>
          <cell r="D76" t="str">
            <v>88,28</v>
          </cell>
        </row>
        <row r="77">
          <cell r="A77">
            <v>90719</v>
          </cell>
          <cell r="B77" t="str">
            <v>TUBO DE PVC CORRUGADO DE DUPLA PAREDE PARA REDE COLETORA DE ESGOTO, DN 300 MM, JUNTA ELÁSTICA, INSTALADO EM LOCAL COM NÍVEL ALTO DE INTERFERÊNCIAS - FORNECIMENTO E ASSENTAMENTO. AF_06/2015</v>
          </cell>
          <cell r="C77" t="str">
            <v>M</v>
          </cell>
          <cell r="D77" t="str">
            <v>120,48</v>
          </cell>
        </row>
        <row r="78">
          <cell r="A78">
            <v>90720</v>
          </cell>
          <cell r="B78" t="str">
            <v>TUBO DE PVC CORRUGADO DE DUPLA PAREDE PARA REDE COLETORA DE ESGOTO, DN 350 MM, JUNTA ELÁSTICA, INSTALADO EM LOCAL COM NÍVEL ALTO DE INTERFERÊNCIAS - FORNECIMENTO E ASSENTAMENTO. AF_06/2015</v>
          </cell>
          <cell r="C78" t="str">
            <v>M</v>
          </cell>
          <cell r="D78" t="str">
            <v>168,05</v>
          </cell>
        </row>
        <row r="79">
          <cell r="A79">
            <v>90721</v>
          </cell>
          <cell r="B79" t="str">
            <v>TUBO DE PVC CORRUGADO DE DUPLA PAREDE PARA REDE COLETORA DE ESGOTO, DN 400 MM, EM JUNTA ELÁSTICA, INSTALADO EM LOCAL COM NÍVEL ALTO DE INTERFERÊNCIAS - FORNECIMENTO E ASSENTAMENTO. AF_06/2015</v>
          </cell>
          <cell r="C79" t="str">
            <v>M</v>
          </cell>
          <cell r="D79" t="str">
            <v>203,58</v>
          </cell>
        </row>
        <row r="80">
          <cell r="A80">
            <v>90723</v>
          </cell>
          <cell r="B80" t="str">
            <v>TUBO DE PEAD CORRUGADO DE DUPLA PAREDE PARA REDE COLETORA DE ESGOTO, DN 600 MM, JUNTA ELÁSTICA INTEGRADA, INSTALADO EM LOCAL COM NÍVEL ALTO DE INTERFERÊNCIAS - FORNECIMENTO E ASSENTAMENTO. AF_06/2015</v>
          </cell>
          <cell r="C80" t="str">
            <v>M</v>
          </cell>
          <cell r="D80" t="str">
            <v>531,88</v>
          </cell>
        </row>
        <row r="81">
          <cell r="A81">
            <v>90724</v>
          </cell>
          <cell r="B81" t="str">
            <v>JUNTA ARGAMASSADA ENTRE TUBO DN 100 MM E O POÇO DE VISITA/ CAIXA DE CONCRETO OU ALVENARIA EM REDES DE ESGOTO. AF_06/2015</v>
          </cell>
          <cell r="C81" t="str">
            <v>UN</v>
          </cell>
          <cell r="D81" t="str">
            <v>18,57</v>
          </cell>
        </row>
        <row r="82">
          <cell r="A82">
            <v>90725</v>
          </cell>
          <cell r="B82" t="str">
            <v>JUNTA ARGAMASSADA ENTRE TUBO DN 150 MM E O POÇO DE VISITA/ CAIXA DE CONCRETO OU ALVENARIA EM REDES DE ESGOTO. AF_06/2015</v>
          </cell>
          <cell r="C82" t="str">
            <v>UN</v>
          </cell>
          <cell r="D82" t="str">
            <v>23,02</v>
          </cell>
        </row>
        <row r="83">
          <cell r="A83">
            <v>90726</v>
          </cell>
          <cell r="B83" t="str">
            <v>JUNTA ARGAMASSADA ENTRE TUBO DN 200 MM E O POÇO/ CAIXA DE CONCRETO OU ALVENARIA EM REDES DE ESGOTO. AF_06/2015</v>
          </cell>
          <cell r="C83" t="str">
            <v>UN</v>
          </cell>
          <cell r="D83" t="str">
            <v>27,49</v>
          </cell>
        </row>
        <row r="84">
          <cell r="A84">
            <v>90727</v>
          </cell>
          <cell r="B84" t="str">
            <v>JUNTA ARGAMASSADA ENTRE TUBO DN 250 MM E O POÇO DE VISITA/ CAIXA DE CONCRETO OU ALVENARIA EM REDES DE ESGOTO. AF_06/2015</v>
          </cell>
          <cell r="C84" t="str">
            <v>UN</v>
          </cell>
          <cell r="D84" t="str">
            <v>31,94</v>
          </cell>
        </row>
        <row r="85">
          <cell r="A85">
            <v>90728</v>
          </cell>
          <cell r="B85" t="str">
            <v>JUNTA ARGAMASSADA ENTRE TUBO DN 300 MM E O POÇO DE VISITA/ CAIXA DE CONCRETO OU ALVENARIA EM REDES DE ESGOTO. AF_06/2015</v>
          </cell>
          <cell r="C85" t="str">
            <v>UN</v>
          </cell>
          <cell r="D85" t="str">
            <v>36,39</v>
          </cell>
        </row>
        <row r="86">
          <cell r="A86">
            <v>90729</v>
          </cell>
          <cell r="B86" t="str">
            <v>JUNTA ARGAMASSADA ENTRE TUBO DN 350 MM E O POÇO DE VISITA/ CAIXA DE CONCRETO OU ALVENARIA EM REDES DE ESGOTO. AF_06/2015</v>
          </cell>
          <cell r="C86" t="str">
            <v>UN</v>
          </cell>
          <cell r="D86" t="str">
            <v>40,86</v>
          </cell>
        </row>
        <row r="87">
          <cell r="A87">
            <v>90730</v>
          </cell>
          <cell r="B87" t="str">
            <v>JUNTA ARGAMASSADA ENTRE TUBO DN 400 MM E O POÇO DE VISITA/ CAIXA DE CONCRETO OU ALVENARIA EM REDES DE ESGOTO. AF_06/2015</v>
          </cell>
          <cell r="C87" t="str">
            <v>UN</v>
          </cell>
          <cell r="D87" t="str">
            <v>45,37</v>
          </cell>
        </row>
        <row r="88">
          <cell r="A88">
            <v>90731</v>
          </cell>
          <cell r="B88" t="str">
            <v>JUNTA ARGAMASSADA ENTRE TUBO DN 450 MM E O POÇO DE VISITA/ CAIXA DE CONCRETO OU ALVENARIA EM REDES DE ESGOTO. AF_06/2015</v>
          </cell>
          <cell r="C88" t="str">
            <v>UN</v>
          </cell>
          <cell r="D88" t="str">
            <v>49,84</v>
          </cell>
        </row>
        <row r="89">
          <cell r="A89">
            <v>90732</v>
          </cell>
          <cell r="B89" t="str">
            <v>JUNTA ARGAMASSADA ENTRE TUBO DN 600 MM E O POÇO DE VISITA/ CAIXA DE CONCRETO OU ALVENARIA EM REDES DE ESGOTO. AF_06/2015</v>
          </cell>
          <cell r="C89" t="str">
            <v>UN</v>
          </cell>
          <cell r="D89" t="str">
            <v>63,21</v>
          </cell>
        </row>
        <row r="90">
          <cell r="A90">
            <v>90733</v>
          </cell>
          <cell r="B90" t="str">
            <v>ASSENTAMENTO DE TUBO DE PVC PARA REDE COLETORA DE ESGOTO DE PAREDE MACIÇA, DN 100 MM, JUNTA ELÁSTICA, INSTALADO EM LOCAL COM NÍVEL BAIXO DE INTERFERÊNCIAS (NÃO INCLUI FORNECIMENTO). AF_06/2015</v>
          </cell>
          <cell r="C90" t="str">
            <v>M</v>
          </cell>
          <cell r="D90" t="str">
            <v>1,94</v>
          </cell>
        </row>
        <row r="91">
          <cell r="A91">
            <v>90734</v>
          </cell>
          <cell r="B91" t="str">
            <v>ASSENTAMENTO DE TUBO DE PVC PARA REDE COLETORA DE ESGOTO DE PAREDE MACIÇA, DN 150 MM, JUNTA ELÁSTICA, INSTALADO EM LOCAL COM NÍVEL BAIXO DE INTERFERÊNCIAS (NÃO INCLUI FORNECIMENTO). AF_06/2015</v>
          </cell>
          <cell r="C91" t="str">
            <v>M</v>
          </cell>
          <cell r="D91" t="str">
            <v>2,35</v>
          </cell>
        </row>
        <row r="92">
          <cell r="A92">
            <v>90735</v>
          </cell>
          <cell r="B92" t="str">
            <v>ASSENTAMENTO DE TUBO DE PVC PARA REDE COLETORA DE ESGOTO DE PAREDE MACIÇA, DN 200 MM, JUNTA ELÁSTICA, INSTALADO EM LOCAL COM NÍVEL BAIXO DE INTERFERÊNCIAS (NÃO INCLUI FORNECIMENTO). AF_06/2015</v>
          </cell>
          <cell r="C92" t="str">
            <v>M</v>
          </cell>
          <cell r="D92" t="str">
            <v>2,80</v>
          </cell>
        </row>
        <row r="93">
          <cell r="A93">
            <v>90736</v>
          </cell>
          <cell r="B93" t="str">
            <v>ASSENTAMENTO DE TUBO DE PVC PARA REDE COLETORA DE ESGOTO DE PAREDE MACIÇA, DN 250 MM, JUNTA ELÁSTICA, INSTALADO EM LOCAL COM NÍVEL BAIXO DE INTERFERÊNCIAS (NÃO INCLUI FORNECIMENTO). AF_06/2015</v>
          </cell>
          <cell r="C93" t="str">
            <v>M</v>
          </cell>
          <cell r="D93" t="str">
            <v>3,23</v>
          </cell>
        </row>
        <row r="94">
          <cell r="A94">
            <v>90737</v>
          </cell>
          <cell r="B94" t="str">
            <v>ASSENTAMENTO DE TUBO DE PVC PARA REDE COLETORA DE ESGOTO DE PAREDE MACIÇA, DN 300 MM, JUNTA ELÁSTICA, INSTALADO EM LOCAL COM NÍVEL BAIXO DE INTERFERÊNCIAS (NÃO INCLUI FORNECIMENTO). AF_06/2015</v>
          </cell>
          <cell r="C94" t="str">
            <v>M</v>
          </cell>
          <cell r="D94" t="str">
            <v>3,66</v>
          </cell>
        </row>
        <row r="95">
          <cell r="A95">
            <v>90738</v>
          </cell>
          <cell r="B95" t="str">
            <v>ASSENTAMENTO DE TUBO DE PVC PARA REDE COLETORA DE ESGOTO DE PAREDE MACIÇA, DN 350 MM, JUNTA ELÁSTICA, INSTALADO EM LOCAL COM NÍVEL BAIXO DE INTERFERÊNCIAS (NÃO INCLUI FORNECIMENTO). AF_06/2015</v>
          </cell>
          <cell r="C95" t="str">
            <v>M</v>
          </cell>
          <cell r="D95" t="str">
            <v>4,09</v>
          </cell>
        </row>
        <row r="96">
          <cell r="A96">
            <v>90739</v>
          </cell>
          <cell r="B96" t="str">
            <v>ASSENTAMENTO DE TUBO DE PVC PARA REDE COLETORA DE ESGOTO DE PAREDE MACIÇA, DN 400 MM, JUNTA ELÁSTICA, INSTALADO EM LOCAL COM NÍVEL BAIXO DE INTERFERÊNCIAS (NÃO INCLUI FORNECIMENTO). AF_06/2015</v>
          </cell>
          <cell r="C96" t="str">
            <v>M</v>
          </cell>
          <cell r="D96" t="str">
            <v>9,39</v>
          </cell>
        </row>
        <row r="97">
          <cell r="A97">
            <v>90740</v>
          </cell>
          <cell r="B97" t="str">
            <v>ASSENTAMENTO DE TUBO DE PVC CORRUGADO DE DUPLA PAREDE PARA REDE COLETORA DE ESGOTO, DN 150 MM, JUNTA ELÁSTICA, INSTALADO EM LOCAL COM NÍVEL BAIXO DE INTERFERÊNCIAS (NÃO INCLUI FORNECIMENTO). AF_06/2015</v>
          </cell>
          <cell r="C97" t="str">
            <v>M</v>
          </cell>
          <cell r="D97" t="str">
            <v>4,31</v>
          </cell>
        </row>
        <row r="98">
          <cell r="A98">
            <v>90741</v>
          </cell>
          <cell r="B98" t="str">
            <v>ASSENTAMENTO DE TUBO DE PVC CORRUGADO DE DUPLA PAREDE PARA REDE COLETORA DE ESGOTO, DN 200 MM, JUNTA ELÁSTICA, INSTALADO EM LOCAL COM NÍVEL BAIXO DE INTERFERÊNCIAS (NÃO INCLUI FORNECIMENTO). AF_06/2015</v>
          </cell>
          <cell r="C98" t="str">
            <v>M</v>
          </cell>
          <cell r="D98" t="str">
            <v>4,75</v>
          </cell>
        </row>
        <row r="99">
          <cell r="A99">
            <v>90742</v>
          </cell>
          <cell r="B99" t="str">
            <v>ASSENTAMENTO DE TUBO DE PVC CORRUGADO DE DUPLA PAREDE PARA REDE COLETORA DE ESGOTO, DN 250 MM, JUNTA ELÁSTICA, INSTALADO EM LOCAL COM NÍVEL BAIXO DE INTERFERÊNCIAS (NÃO INCLUI FORNECIMENTO). AF_06/2015</v>
          </cell>
          <cell r="C99" t="str">
            <v>M</v>
          </cell>
          <cell r="D99" t="str">
            <v>5,19</v>
          </cell>
        </row>
        <row r="100">
          <cell r="A100">
            <v>90743</v>
          </cell>
          <cell r="B100" t="str">
            <v>ASSENTAMENTO DE TUBO DE PVC CORRUGADO DE DUPLA PAREDE PARA REDE COLETORA DE ESGOTO, DN 300 MM, JUNTA ELÁSTICA, INSTALADO EM LOCAL COM NÍVEL BAIXO DE INTERFERÊNCIAS (NÃO INCLUI FORNECIMENTO). AF_06/2015</v>
          </cell>
          <cell r="C100" t="str">
            <v>M</v>
          </cell>
          <cell r="D100" t="str">
            <v>5,61</v>
          </cell>
        </row>
        <row r="101">
          <cell r="A101">
            <v>90744</v>
          </cell>
          <cell r="B101" t="str">
            <v>ASSENTAMENTO DE TUBO DE PVC CORRUGADO DE DUPLA PAREDE PARA REDE COLETORA DE ESGOTO, DN 350 MM, JUNTA ELÁSTICA, INSTALADO EM LOCAL COM NÍVEL BAIXO DE INTERFERÊNCIAS (NÃO INCLUI FORNECIMENTO). AF_06/2015</v>
          </cell>
          <cell r="C101" t="str">
            <v>M</v>
          </cell>
          <cell r="D101" t="str">
            <v>6,05</v>
          </cell>
        </row>
        <row r="102">
          <cell r="A102">
            <v>90745</v>
          </cell>
          <cell r="B102" t="str">
            <v>ASSENTAMENTO DE TUBO DE PVC CORRUGADO DE DUPLA PAREDE PARA REDE COLETORA DE ESGOTO, DN 400 MM, JUNTA ELÁSTICA, INSTALADO EM LOCAL COM NÍVEL BAIXO DE INTERFERÊNCIAS (NÃO INCLUI FORNECIMENTO). AF_06/2015</v>
          </cell>
          <cell r="C102" t="str">
            <v>M</v>
          </cell>
          <cell r="D102" t="str">
            <v>13,44</v>
          </cell>
        </row>
        <row r="103">
          <cell r="A103">
            <v>90746</v>
          </cell>
          <cell r="B103" t="str">
            <v>ASSENTAMENTO DE TUBO DE PEAD CORRUGADO DE DUPLA PAREDE PARA REDE COLETORA DE ESGOTO, DN 450 MM, JUNTA ELÁSTICA INTEGRADA, INSTALADO EM LOCAL COM NÍVEL BAIXO DE INTERFERÊNCIAS (NÃO INCLUI FORNECIMENTO). AF_06/2015</v>
          </cell>
          <cell r="C103" t="str">
            <v>M</v>
          </cell>
          <cell r="D103" t="str">
            <v>2,62</v>
          </cell>
        </row>
        <row r="104">
          <cell r="A104">
            <v>90747</v>
          </cell>
          <cell r="B104" t="str">
            <v>ASSENTAMENTO DE TUBO DE PEAD CORRUGADO DE DUPLA PAREDE PARA REDE COLETORA DE ESGOTO, DN 600 MM, JUNTA ELÁSTICA INTEGRADA, INSTALADO EM LOCAL COM NÍVEL BAIXO DE INTERFERÊNCIAS (NÃO INCLUI FORNECIMENTO). AF_06/2015</v>
          </cell>
          <cell r="C104" t="str">
            <v>M</v>
          </cell>
          <cell r="D104" t="str">
            <v>10,39</v>
          </cell>
        </row>
        <row r="105">
          <cell r="A105">
            <v>90748</v>
          </cell>
          <cell r="B105" t="str">
            <v>ASSENTAMENTO DE TUBO DE PVC PARA REDE COLETORA DE ESGOTO DE PAREDE MACIÇA, DN 100 MM, JUNTA ELÁSTICA, INSTALADO EM LOCAL COM NÍVEL ALTO DE INTERFERÊNCIAS (NÃO INCLUI FORNECIMENTO). AF_06/2015</v>
          </cell>
          <cell r="C105" t="str">
            <v>M</v>
          </cell>
          <cell r="D105" t="str">
            <v>3,47</v>
          </cell>
        </row>
        <row r="106">
          <cell r="A106">
            <v>90749</v>
          </cell>
          <cell r="B106" t="str">
            <v>ASSENTAMENTO DE TUBO DE PVC PARA REDE COLETORA DE ESGOTO DE PAREDE MACIÇA, DN 150 MM, JUNTA ELÁSTICA, INSTALADO EM LOCAL COM NÍVEL ALTO DE INTERFERÊNCIAS (NÃO INCLUI FORNECIMENTO). AF_06/2015</v>
          </cell>
          <cell r="C106" t="str">
            <v>M</v>
          </cell>
          <cell r="D106" t="str">
            <v>3,90</v>
          </cell>
        </row>
        <row r="107">
          <cell r="A107">
            <v>90750</v>
          </cell>
          <cell r="B107" t="str">
            <v>ASSENTAMENTO DE TUBO DE PVC PARA REDE COLETORA DE ESGOTO DE PAREDE MACIÇA, DN 200 MM, JUNTA ELÁSTICA, INSTALADO EM LOCAL COM NÍVEL ALTO DE INTERFERÊNCIAS (NÃO INCLUI FORNECIMENTO). AF_06/2015</v>
          </cell>
          <cell r="C107" t="str">
            <v>M</v>
          </cell>
          <cell r="D107" t="str">
            <v>4,33</v>
          </cell>
        </row>
        <row r="108">
          <cell r="A108">
            <v>90751</v>
          </cell>
          <cell r="B108" t="str">
            <v>ASSENTAMENTO DE TUBO DE PVC PARA REDE COLETORA DE ESGOTO DE PAREDE MACIÇA, DN 250 MM, JUNTA ELÁSTICA, INSTALADO EM LOCAL COM NÍVEL ALTO DE INTERFERÊNCIAS (NÃO INCLUI FORNECIMENTO). AF_06/2015</v>
          </cell>
          <cell r="C108" t="str">
            <v>M</v>
          </cell>
          <cell r="D108" t="str">
            <v>4,76</v>
          </cell>
        </row>
        <row r="109">
          <cell r="A109">
            <v>90752</v>
          </cell>
          <cell r="B109" t="str">
            <v>ASSENTAMENTO DE TUBO DE PVC PARA REDE COLETORA DE ESGOTO DE PAREDE MACIÇA, DN 300 MM, JUNTA ELÁSTICA, INSTALADO EM LOCAL COM NÍVEL ALTO DE INTERFERÊNCIAS (NÃO INCLUI FORNECIMENTO). AF_06/2015</v>
          </cell>
          <cell r="C109" t="str">
            <v>M</v>
          </cell>
          <cell r="D109" t="str">
            <v>5,19</v>
          </cell>
        </row>
        <row r="110">
          <cell r="A110">
            <v>90753</v>
          </cell>
          <cell r="B110" t="str">
            <v>ASSENTAMENTO DE TUBO DE PVC PARA REDE COLETORA DE ESGOTO DE PAREDE MACIÇA, DN 350 MM, JUNTA ELÁSTICA, INSTALADO EM LOCAL COM NÍVEL ALTO DE INTERFERÊNCIAS (NÃO INCLUI FORNECIMENTO). AF_06/2015</v>
          </cell>
          <cell r="C110" t="str">
            <v>M</v>
          </cell>
          <cell r="D110" t="str">
            <v>5,64</v>
          </cell>
        </row>
        <row r="111">
          <cell r="A111">
            <v>90754</v>
          </cell>
          <cell r="B111" t="str">
            <v>ASSENTAMENTO DE TUBO DE PVC PARA REDE COLETORA DE ESGOTO DE PAREDE MACIÇA, DN 400 MM, JUNTA ELÁSTICA, INSTALADO EM LOCAL COM NÍVEL ALTO DE INTERFERÊNCIAS (NÃO INCLUI FORNECIMENTO). AF_06/2015</v>
          </cell>
          <cell r="C111" t="str">
            <v>M</v>
          </cell>
          <cell r="D111" t="str">
            <v>12,59</v>
          </cell>
        </row>
        <row r="112">
          <cell r="A112">
            <v>90755</v>
          </cell>
          <cell r="B112" t="str">
            <v>ASSENTAMENTO DE TUBO DE PVC CORRUGADO DE DUPLA PAREDE PARA REDE COLETORA DE ESGOTO, DN 150 MM, JUNTA ELÁSTICA, INSTALADO EM LOCAL COM NÍVEL ALTO DE INTERFERÊNCIAS (NÃO INCLUI FORNECIMENTO). AF_06/2015</v>
          </cell>
          <cell r="C112" t="str">
            <v>M</v>
          </cell>
          <cell r="D112" t="str">
            <v>5,85</v>
          </cell>
        </row>
        <row r="113">
          <cell r="A113">
            <v>90756</v>
          </cell>
          <cell r="B113" t="str">
            <v>ASSENTAMENTO DE TUBO DE PVC CORRUGADO DE DUPLA PAREDE PARA REDE COLETORA DE ESGOTO, DN 200 MM, JUNTA ELÁSTICA, INSTALADO EM LOCAL COM NÍVEL ALTO DE INTERFERÊNCIAS (NÃO INCLUI FORNECIMENTO). AF_06/2015</v>
          </cell>
          <cell r="C113" t="str">
            <v>M</v>
          </cell>
          <cell r="D113" t="str">
            <v>6,28</v>
          </cell>
        </row>
        <row r="114">
          <cell r="A114">
            <v>90757</v>
          </cell>
          <cell r="B114" t="str">
            <v>ASSENTAMENTO DE TUBO DE PVC CORRUGADO DE DUPLA PAREDE PARA REDE COLETORA DE ESGOTO, DN 250 MM, JUNTA ELÁSTICA, INSTALADO EM LOCAL COM NÍVEL ALTO DE INTERFERÊNCIAS (NÃO INCLUI FORNECIMENTO). AF_06/2015</v>
          </cell>
          <cell r="C114" t="str">
            <v>M</v>
          </cell>
          <cell r="D114" t="str">
            <v>6,72</v>
          </cell>
        </row>
        <row r="115">
          <cell r="A115">
            <v>90758</v>
          </cell>
          <cell r="B115" t="str">
            <v>ASSENTAMENTO DE TUBO DE PVC CORRUGADO DE DUPLA PAREDE PARA REDE COLETORA DE ESGOTO, DN 300 MM, JUNTA ELÁSTICA, INSTALADO EM LOCAL COM NÍVEL ALTO DE INTERFERÊNCIAS (NÃO INCLUI FORNECIMENTO). AF_06/2015</v>
          </cell>
          <cell r="C115" t="str">
            <v>M</v>
          </cell>
          <cell r="D115" t="str">
            <v>7,15</v>
          </cell>
        </row>
        <row r="116">
          <cell r="A116">
            <v>90759</v>
          </cell>
          <cell r="B116" t="str">
            <v>ASSENTAMENTO DE TUBO DE PVC CORRUGADO DE DUPLA PAREDE PARA REDE COLETORA DE ESGOTO, DN 350 MM, JUNTA ELÁSTICA, INSTALADO EM LOCAL COM NÍVEL ALTO DE INTERFERÊNCIAS (NÃO INCLUI FORNECIMENTO). AF_06/2015</v>
          </cell>
          <cell r="C116" t="str">
            <v>M</v>
          </cell>
          <cell r="D116" t="str">
            <v>7,58</v>
          </cell>
        </row>
        <row r="117">
          <cell r="A117">
            <v>90760</v>
          </cell>
          <cell r="B117" t="str">
            <v>ASSENTAMENTO DE TUBO DE PVC CORRUGADO DE DUPLA PAREDE PARA REDE COLETORA DE ESGOTO, DN 400 MM, EM JUNTA ELÁSTICA, INSTALADO EM LOCAL COM NÍVEL ALTO DE INTERFERÊNCIAS (NÃO INCLUI FORNECIMENTO). AF_06/2015</v>
          </cell>
          <cell r="C117" t="str">
            <v>M</v>
          </cell>
          <cell r="D117" t="str">
            <v>16,62</v>
          </cell>
        </row>
        <row r="118">
          <cell r="A118">
            <v>90761</v>
          </cell>
          <cell r="B118" t="str">
            <v>ASSENTAMENTO DE TUBO DE PEAD CORRUGADO DE DUPLA PAREDE PARA REDE COLETORA DE ESGOTO, DN 450 MM, JUNTA ELÁSTICA INTEGRADA, INSTALADO EM LOCAL COM NÍVEL ALTO DE INTERFERÊNCIAS (NÃO INCLUI FORNECIMENTO). AF_06/2015</v>
          </cell>
          <cell r="C118" t="str">
            <v>M</v>
          </cell>
          <cell r="D118" t="str">
            <v>3,22</v>
          </cell>
        </row>
        <row r="119">
          <cell r="A119">
            <v>90762</v>
          </cell>
          <cell r="B119" t="str">
            <v>ASSENTAMENTO DE TUBO DE PEAD CORRUGADO DE DUPLA PAREDE PARA REDE COLETORA DE ESGOTO, DN 600 MM, JUNTA ELÁSTICA INTEGRADA, INSTALADO EM LOCAL COM NÍVEL ALTO DE INTERFERÊNCIAS (NÃO INCLUI FORNECIMENTO). AF_06/2015</v>
          </cell>
          <cell r="C119" t="str">
            <v>M</v>
          </cell>
          <cell r="D119" t="str">
            <v>12,39</v>
          </cell>
        </row>
        <row r="120">
          <cell r="A120">
            <v>94869</v>
          </cell>
          <cell r="B120" t="str">
            <v>TUBO DE PEAD CORRUGADO DE DUPLA PAREDE PARA REDE COLETORA DE ESGOTO, DN 250 MM, JUNTA ELÁSTICA INTEGRADA, INSTALADO EM LOCAL COM NÍVEL BAIXO DE INTERFERÊNCIAS - FORNECIMENTO E ASSENTAMENTO. AF_06/2016</v>
          </cell>
          <cell r="C120" t="str">
            <v>M</v>
          </cell>
          <cell r="D120" t="str">
            <v>107,58</v>
          </cell>
        </row>
        <row r="121">
          <cell r="A121">
            <v>94870</v>
          </cell>
          <cell r="B121" t="str">
            <v>ASSENTAMENTO DE TUBO DE PEAD CORRUGADO DE DUPLA PAREDE PARA REDE COLETORA DE ESGOTO, DN 250 MM, JUNTA ELÁSTICA INTEGRADA, INSTALADO EM LOCAL COM NÍVEL BAIXO DE INTERFERÊNCIAS (NÃO INCLUI FORNECIMENTO). AF_06/2016</v>
          </cell>
          <cell r="C121" t="str">
            <v>M</v>
          </cell>
          <cell r="D121" t="str">
            <v>0,64</v>
          </cell>
        </row>
        <row r="122">
          <cell r="A122">
            <v>94871</v>
          </cell>
          <cell r="B122" t="str">
            <v>TUBO DE PEAD CORRUGADO DE DUPLA PAREDE PARA REDE COLETORA DE ESGOTO, DN 300 MM, JUNTA ELÁSTICA INTEGRADA, INSTALADO EM LOCAL COM NÍVEL BAIXO DE INTERFERÊNCIAS - FORNECIMENTO E ASSENTAMENTO. AF_06/2016</v>
          </cell>
          <cell r="C122" t="str">
            <v>M</v>
          </cell>
          <cell r="D122" t="str">
            <v>127,55</v>
          </cell>
        </row>
        <row r="123">
          <cell r="A123">
            <v>94872</v>
          </cell>
          <cell r="B123" t="str">
            <v>ASSENTAMENTO DE TUBO DE PEAD CORRUGADO DE DUPLA PAREDE PARA REDE COLETORA DE ESGOTO, DN 300 MM, JUNTA ELÁSTICA INTEGRADA, INSTALADO EM LOCAL COM NÍVEL BAIXO DE INTERFERÊNCIAS (NÃO INCLUI FORNECIMENTO). AF_06/2016</v>
          </cell>
          <cell r="C123" t="str">
            <v>M</v>
          </cell>
          <cell r="D123" t="str">
            <v>1,12</v>
          </cell>
        </row>
        <row r="124">
          <cell r="A124">
            <v>94875</v>
          </cell>
          <cell r="B124" t="str">
            <v>TUBO DE PEAD CORRUGADO DE DUPLA PAREDE PARA REDE COLETORA DE ESGOTO, DN 750 MM, JUNTA ELÁSTICA INTEGRADA, INSTALADO EM LOCAL COM NÍVEL BAIXO DE INTERFERÊNCIAS - FORNECIMENTO E ASSENTAMENTO. AF_06/2016</v>
          </cell>
          <cell r="C124" t="str">
            <v>M</v>
          </cell>
          <cell r="D124" t="str">
            <v>748,96</v>
          </cell>
        </row>
        <row r="125">
          <cell r="A125">
            <v>94876</v>
          </cell>
          <cell r="B125" t="str">
            <v>ASSENTAMENTO DE TUBO DE PEAD CORRUGADO DE DUPLA PAREDE PARA REDE COLETORA DE ESGOTO, DN 750 MM, JUNTA ELÁSTICA INTEGRADA, INSTALADO EM LOCAL COM NÍVEL BAIXO DE INTERFERÊNCIAS (NÃO INCLUI FORNECIMENTO). AF_06/2016</v>
          </cell>
          <cell r="C125" t="str">
            <v>M</v>
          </cell>
          <cell r="D125" t="str">
            <v>15,75</v>
          </cell>
        </row>
        <row r="126">
          <cell r="A126">
            <v>94878</v>
          </cell>
          <cell r="B126" t="str">
            <v>ASSENTAMENTO DE TUBO DE PEAD CORRUGADO DE DUPLA PAREDE PARA REDE COLETORA DE ESGOTO, DN 900 MM, JUNTA ELÁSTICA INTEGRADA, INSTALADO EM LOCAL COM NÍVEL BAIXO DE INTERFERÊNCIAS (NÃO INCLUI FORNECIMENTO). AF_06/2016</v>
          </cell>
          <cell r="C126" t="str">
            <v>M</v>
          </cell>
          <cell r="D126" t="str">
            <v>18,48</v>
          </cell>
        </row>
        <row r="127">
          <cell r="A127">
            <v>94879</v>
          </cell>
          <cell r="B127" t="str">
            <v>TUBO DE PEAD CORRUGADO DE DUPLA PAREDE PARA REDE COLETORA DE ESGOTO, DN 1000 MM, JUNTA ELÁSTICA INTEGRADA, INSTALADO EM LOCAL COM NÍVEL BAIXO DE INTERFERÊNCIAS - FORNECIMENTO E ASSENTAMENTO. AF_06/2016</v>
          </cell>
          <cell r="C127" t="str">
            <v>M</v>
          </cell>
          <cell r="D127" t="str">
            <v>998,36</v>
          </cell>
        </row>
        <row r="128">
          <cell r="A128">
            <v>94880</v>
          </cell>
          <cell r="B128" t="str">
            <v>ASSENTAMENTO DE TUBO DE PEAD CORRUGADO DE DUPLA PAREDE PARA REDE COLETORA DE ESGOTO, DN 1000 MM, JUNTA ELÁSTICA INTEGRADA, INSTALADO EM LOCAL COM NÍVEL BAIXO DE INTERFERÊNCIAS (NÃO INCLUI FORNECIMENTO). AF_06/2016</v>
          </cell>
          <cell r="C128" t="str">
            <v>M</v>
          </cell>
          <cell r="D128" t="str">
            <v>22,63</v>
          </cell>
        </row>
        <row r="129">
          <cell r="A129">
            <v>94881</v>
          </cell>
          <cell r="B129" t="str">
            <v>TUBO DE PEAD CORRUGADO DE DUPLA PAREDE PARA REDE COLETORA DE ESGOTO, DN 1200 MM, JUNTA ELÁSTICA INTEGRADA, INSTALADO EM LOCAL COM NÍVEL BAIXO DE INTERFERÊNCIAS - FORNECIMENTO E ASSENTAMENTO. AF_06/2016</v>
          </cell>
          <cell r="C129" t="str">
            <v>M</v>
          </cell>
          <cell r="D129" t="str">
            <v>1.556,25</v>
          </cell>
        </row>
        <row r="130">
          <cell r="A130">
            <v>94882</v>
          </cell>
          <cell r="B130" t="str">
            <v>ASSENTAMENTO DE TUBO DE PEAD CORRUGADO DE DUPLA PAREDE PARA REDE COLETORA DE ESGOTO, DN 1200 MM, JUNTA ELÁSTICA INTEGRADA, INSTALADO EM LOCAL COM NÍVEL BAIXO DE INTERFERÊNCIAS (NÃO INCLUI FORNECIMENTO). AF_06/2016</v>
          </cell>
          <cell r="C130" t="str">
            <v>M</v>
          </cell>
          <cell r="D130" t="str">
            <v>26,85</v>
          </cell>
        </row>
        <row r="131">
          <cell r="A131">
            <v>94884</v>
          </cell>
          <cell r="B131" t="str">
            <v>ASSENTAMENTO DE TUBO DE PEAD CORRUGADO DE DUPLA PAREDE PARA REDE COLETORA DE ESGOTO, DN 1500 MM, JUNTA ELÁSTICA INTEGRADA, INSTALADO EM LOCAL COM NÍVEL BAIXO DE INTERFERÊNCIAS (NÃO INCLUI FORNECIMENTO). AF_06/2016</v>
          </cell>
          <cell r="C131" t="str">
            <v>M</v>
          </cell>
          <cell r="D131" t="str">
            <v>35,41</v>
          </cell>
        </row>
        <row r="132">
          <cell r="A132">
            <v>94885</v>
          </cell>
          <cell r="B132" t="str">
            <v>TUBO DE PEAD CORRUGADO DE DUPLA PAREDE PARA REDE COLETORA DE ESGOTO, DN 250 MM, JUNTA ELÁSTICA INTEGRADA, INSTALADO EM LOCAL COM NÍVEL ALTO DE INTERFERÊNCIAS - FORNECIMENTO E ASSENTAMENTO. AF_06/2016</v>
          </cell>
          <cell r="C132" t="str">
            <v>M</v>
          </cell>
          <cell r="D132" t="str">
            <v>107,77</v>
          </cell>
        </row>
        <row r="133">
          <cell r="A133">
            <v>94886</v>
          </cell>
          <cell r="B133" t="str">
            <v>ASSENTAMENTO DE TUBO DE PEAD CORRUGADO DE DUPLA PAREDE PARA REDE COLETORA DE ESGOTO, DN 250 MM, JUNTA ELÁSTICA INTEGRADA, INSTALADO EM LOCAL COM NÍVEL ALTO DE INTERFERÊNCIAS (NÃO INCLUI FORNECIMENTO). AF_06/2016</v>
          </cell>
          <cell r="C133" t="str">
            <v>M</v>
          </cell>
          <cell r="D133" t="str">
            <v>0,83</v>
          </cell>
        </row>
        <row r="134">
          <cell r="A134">
            <v>94887</v>
          </cell>
          <cell r="B134" t="str">
            <v>TUBO DE PEAD CORRUGADO DE DUPLA PAREDE PARA REDE COLETORA DE ESGOTO, DN 300 MM, JUNTA ELÁSTICA INTEGRADA, INSTALADO EM LOCAL COM NÍVEL ALTO DE INTERFERÊNCIAS - FORNECIMENTO E ASSENTAMENTO. AF_06/2016</v>
          </cell>
          <cell r="C134" t="str">
            <v>M</v>
          </cell>
          <cell r="D134" t="str">
            <v>127,85</v>
          </cell>
        </row>
        <row r="135">
          <cell r="A135">
            <v>94888</v>
          </cell>
          <cell r="B135" t="str">
            <v>ASSENTAMENTO DE TUBO DE PEAD CORRUGADO DE DUPLA PAREDE PARA REDE COLETORA DE ESGOTO, DN 300 MM, JUNTA ELÁSTICA INTEGRADA, INSTALADO EM LOCAL COM NÍVEL ALTO DE INTERFERÊNCIAS (NÃO INCLUI FORNECIMENTO). AF_06/2016</v>
          </cell>
          <cell r="C135" t="str">
            <v>M</v>
          </cell>
          <cell r="D135" t="str">
            <v>1,42</v>
          </cell>
        </row>
        <row r="136">
          <cell r="A136">
            <v>94891</v>
          </cell>
          <cell r="B136" t="str">
            <v>TUBO DE PEAD CORRUGADO DE DUPLA PAREDE PARA REDE COLETORA DE ESGOTO, DN 750 MM, JUNTA ELÁSTICA INTEGRADA, INSTALADO EM LOCAL COM NÍVEL ALTO DE INTERFERÊNCIAS - FORNECIMENTO E ASSENTAMENTO. AF_06/2016</v>
          </cell>
          <cell r="C136" t="str">
            <v>M</v>
          </cell>
          <cell r="D136" t="str">
            <v>751,50</v>
          </cell>
        </row>
        <row r="137">
          <cell r="A137">
            <v>94892</v>
          </cell>
          <cell r="B137" t="str">
            <v>ASSENTAMENTO DE TUBO DE PEAD CORRUGADO DE DUPLA PAREDE PARA REDE COLETORA DE ESGOTO, DN 750 MM, JUNTA ELÁSTICA INTEGRADA, INSTALADO EM LOCAL COM NÍVEL ALTO DE INTERFERÊNCIAS (NÃO INCLUI FORNECIMENTO). AF_06/2016</v>
          </cell>
          <cell r="C137" t="str">
            <v>M</v>
          </cell>
          <cell r="D137" t="str">
            <v>18,29</v>
          </cell>
        </row>
        <row r="138">
          <cell r="A138">
            <v>94894</v>
          </cell>
          <cell r="B138" t="str">
            <v>ASSENTAMENTO DE TUBO DE PEAD CORRUGADO DE DUPLA PAREDE PARA REDE COLETORA DE ESGOTO, DN 900 MM, JUNTA ELÁSTICA INTEGRADA, INSTALADO EM LOCAL COM NÍVEL ALTO DE INTERFERÊNCIAS (NÃO INCLUI FORNECIMENTO). AF_06/2016</v>
          </cell>
          <cell r="C138" t="str">
            <v>M</v>
          </cell>
          <cell r="D138" t="str">
            <v>21,24</v>
          </cell>
        </row>
        <row r="139">
          <cell r="A139">
            <v>94895</v>
          </cell>
          <cell r="B139" t="str">
            <v>TUBO DE PEAD CORRUGADO DE DUPLA PAREDE PARA REDE COLETORA DE ESGOTO, DN 1000 MM, JUNTA ELÁSTICA INTEGRADA, INSTALADO EM LOCAL COM NÍVEL ALTO DE INTERFERÊNCIAS - FORNECIMENTO E ASSENTAMENTO. AF_06/2016</v>
          </cell>
          <cell r="C139" t="str">
            <v>M</v>
          </cell>
          <cell r="D139" t="str">
            <v>1.001,39</v>
          </cell>
        </row>
        <row r="140">
          <cell r="A140">
            <v>94896</v>
          </cell>
          <cell r="B140" t="str">
            <v>ASSENTAMENTO DE TUBO DE PEAD CORRUGADO DE DUPLA PAREDE PARA REDE COLETORA DE ESGOTO, DN 1000 MM, JUNTA ELÁSTICA INTEGRADA, INSTALADO EM LOCAL COM NÍVEL ALTO DE INTERFERÊNCIAS (NÃO INCLUI FORNECIMENTO). AF_06/2016</v>
          </cell>
          <cell r="C140" t="str">
            <v>M</v>
          </cell>
          <cell r="D140" t="str">
            <v>25,66</v>
          </cell>
        </row>
        <row r="141">
          <cell r="A141">
            <v>94897</v>
          </cell>
          <cell r="B141" t="str">
            <v>TUBO DE PEAD CORRUGADO DE DUPLA PAREDE PARA REDE COLETORA DE ESGOTO, DN 1200 MM, JUNTA ELÁSTICA INTEGRADA, INSTALADO EM LOCAL COM NÍVEL ALTO DE INTERFERÊNCIAS - FORNECIMENTO E ASSENTAMENTO. AF_06/2016</v>
          </cell>
          <cell r="C141" t="str">
            <v>M</v>
          </cell>
          <cell r="D141" t="str">
            <v>1.559,50</v>
          </cell>
        </row>
        <row r="142">
          <cell r="A142">
            <v>94898</v>
          </cell>
          <cell r="B142" t="str">
            <v>ASSENTAMENTO DE TUBO DE PEAD CORRUGADO DE DUPLA PAREDE PARA REDE COLETORA DE ESGOTO, DN 1200 MM, JUNTA ELÁSTICA INTEGRADA, INSTALADO EM LOCAL COM NÍVEL ALTO DE INTERFERÊNCIAS (NÃO INCLUI FORNECIMENTO). AF_06/2016</v>
          </cell>
          <cell r="C142" t="str">
            <v>M</v>
          </cell>
          <cell r="D142" t="str">
            <v>30,10</v>
          </cell>
        </row>
        <row r="143">
          <cell r="A143">
            <v>94900</v>
          </cell>
          <cell r="B143" t="str">
            <v>ASSENTAMENTO DE TUBO DE PEAD CORRUGADO DE DUPLA PAREDE PARA REDE COLETORA DE ESGOTO, DN 1500 MM, JUNTA ELÁSTICA INTEGRADA, INSTALADO EM LOCAL COM NÍVEL ALTO DE INTERFERÊNCIAS (NÃO INCLUI FORNECIMENTO). AF_06/2016</v>
          </cell>
          <cell r="C143" t="str">
            <v>M</v>
          </cell>
          <cell r="D143" t="str">
            <v>38,96</v>
          </cell>
        </row>
        <row r="144">
          <cell r="A144">
            <v>97121</v>
          </cell>
          <cell r="B144" t="str">
            <v>ASSENTAMENTO DE TUBO DE PVC PBA PARA REDE DE ÁGUA, DN 50 MM, JUNTA ELÁSTICA INTEGRADA, INSTALADO EM LOCAL COM NÍVEL ALTO DE INTERFERÊNCIAS (NÃO INCLUI FORNECIMENTO). AF_11/2017</v>
          </cell>
          <cell r="C144" t="str">
            <v>M</v>
          </cell>
          <cell r="D144" t="str">
            <v>1,44</v>
          </cell>
        </row>
        <row r="145">
          <cell r="A145">
            <v>97122</v>
          </cell>
          <cell r="B145" t="str">
            <v>ASSENTAMENTO DE TUBO DE PVC PBA PARA REDE DE ÁGUA, DN 75 MM, JUNTA ELÁSTICA INTEGRADA, INSTALADO EM LOCAL COM NÍVEL ALTO DE INTERFERÊNCIAS (NÃO INCLUI FORNECIMENTO). AF_11/2017</v>
          </cell>
          <cell r="C145" t="str">
            <v>M</v>
          </cell>
          <cell r="D145" t="str">
            <v>1,99</v>
          </cell>
        </row>
        <row r="146">
          <cell r="A146">
            <v>97123</v>
          </cell>
          <cell r="B146" t="str">
            <v>ASSENTAMENTO DE TUBO DE PVC PBA PARA REDE DE ÁGUA, DN 100 MM, JUNTA ELÁSTICA INTEGRADA, INSTALADO EM LOCAL COM NÍVEL ALTO DE INTERFERÊNCIAS (NÃO INCLUI FORNECIMENTO). AF_11/2017</v>
          </cell>
          <cell r="C146" t="str">
            <v>M</v>
          </cell>
          <cell r="D146" t="str">
            <v>2,53</v>
          </cell>
        </row>
        <row r="147">
          <cell r="A147">
            <v>97124</v>
          </cell>
          <cell r="B147" t="str">
            <v>ASSENTAMENTO DE TUBO DE PVC PBA PARA REDE DE ÁGUA, DN 50 MM, JUNTA ELÁSTICA INTEGRADA, INSTALADO EM LOCAL COM NÍVEL BAIXO DE INTERFERÊNCIAS (NÃO INCLUI FORNECIMENTO). AF_11/2017</v>
          </cell>
          <cell r="C147" t="str">
            <v>M</v>
          </cell>
          <cell r="D147" t="str">
            <v>0,63</v>
          </cell>
        </row>
        <row r="148">
          <cell r="A148">
            <v>97125</v>
          </cell>
          <cell r="B148" t="str">
            <v>ASSENTAMENTO DE TUBO DE PVC PBA PARA REDE DE ÁGUA, DN 75 MM, JUNTA ELÁSTICA INTEGRADA, INSTALADO EM LOCAL COM NÍVEL BAIXO DE INTERFERÊNCIAS (NÃO INCLUI FORNECIMENTO). AF_11/2017</v>
          </cell>
          <cell r="C148" t="str">
            <v>M</v>
          </cell>
          <cell r="D148" t="str">
            <v>0,89</v>
          </cell>
        </row>
        <row r="149">
          <cell r="A149">
            <v>97126</v>
          </cell>
          <cell r="B149" t="str">
            <v>ASSENTAMENTO DE TUBO DE PVC PBA PARA REDE DE ÁGUA, DN 100 MM, JUNTA ELÁSTICA INTEGRADA, INSTALADO EM LOCAL COM NÍVEL BAIXO DE INTERFERÊNCIAS (NÃO INCLUI FORNECIMENTO). AF_11/2017</v>
          </cell>
          <cell r="C149" t="str">
            <v>M</v>
          </cell>
          <cell r="D149" t="str">
            <v>1,14</v>
          </cell>
        </row>
        <row r="150">
          <cell r="A150">
            <v>92833</v>
          </cell>
          <cell r="B150" t="str">
            <v>TUBO DE CONCRETO PARA REDES COLETORAS DE ESGOTO SANITÁRIO, DIÂMETRO DE 300 MM, JUNTA ELÁSTICA, INSTALADO EM LOCAL COM BAIXO NÍVEL DE INTERFERÊNCIAS - FORNECIMENTO E ASSENTAMENTO. AF_12/2015</v>
          </cell>
          <cell r="C150" t="str">
            <v>M</v>
          </cell>
          <cell r="D150" t="str">
            <v>124,99</v>
          </cell>
        </row>
        <row r="151">
          <cell r="A151">
            <v>92834</v>
          </cell>
          <cell r="B151" t="str">
            <v>ASSENTAMENTO DE TUBO DE CONCRETO PARA REDES COLETORAS DE ESGOTO SANITÁRIO, DIÂMETRO DE 300 MM, JUNTA ELÁSTICA, INSTALADO EM LOCAL COM BAIXO NÍVEL DE INTERFERÊNCIAS (NÃO INCLUI FORNECIMENTO). AF_12/2015</v>
          </cell>
          <cell r="C151" t="str">
            <v>M</v>
          </cell>
          <cell r="D151" t="str">
            <v>5,71</v>
          </cell>
        </row>
        <row r="152">
          <cell r="A152">
            <v>92835</v>
          </cell>
          <cell r="B152" t="str">
            <v>TUBO DE CONCRETO PARA REDES COLETORAS DE ESGOTO SANITÁRIO, DIÂMETRO DE 400 MM, JUNTA ELÁSTICA, INSTALADO EM LOCAL COM BAIXO NÍVEL DE INTERFERÊNCIAS - FORNECIMENTO E ASSENTAMENTO. AF_12/2015</v>
          </cell>
          <cell r="C152" t="str">
            <v>M</v>
          </cell>
          <cell r="D152" t="str">
            <v>135,94</v>
          </cell>
        </row>
        <row r="153">
          <cell r="A153">
            <v>92836</v>
          </cell>
          <cell r="B153" t="str">
            <v>ASSENTAMENTO DE TUBO DE CONCRETO PARA REDES COLETORAS DE ESGOTO SANITÁRIO, DIÂMETRO DE 400 MM, JUNTA ELÁSTICA, INSTALADO EM LOCAL COM BAIXO NÍVEL DE INTERFERÊNCIAS (NÃO INCLUI FORNECIMENTO). AF_12/2015</v>
          </cell>
          <cell r="C153" t="str">
            <v>M</v>
          </cell>
          <cell r="D153" t="str">
            <v>7,29</v>
          </cell>
        </row>
        <row r="154">
          <cell r="A154">
            <v>92837</v>
          </cell>
          <cell r="B154" t="str">
            <v>TUBO DE CONCRETO PARA REDES COLETORAS DE ESGOTO SANITÁRIO, DIÂMETRO DE 500 MM, JUNTA ELÁSTICA, INSTALADO EM LOCAL COM BAIXO NÍVEL DE INTERFERÊNCIAS - FORNECIMENTO E ASSENTAMENTO. AF_12/2015</v>
          </cell>
          <cell r="C154" t="str">
            <v>M</v>
          </cell>
          <cell r="D154" t="str">
            <v>219,55</v>
          </cell>
        </row>
        <row r="155">
          <cell r="A155">
            <v>92838</v>
          </cell>
          <cell r="B155" t="str">
            <v>ASSENTAMENTO DE TUBO DE CONCRETO PARA REDES COLETORAS DE ESGOTO SANITÁRIO, DIÂMETRO DE 500 MM, JUNTA ELÁSTICA, INSTALADO EM LOCAL COM BAIXO NÍVEL DE INTERFERÊNCIAS (NÃO INCLUI FORNECIMENTO). AF_12/2015</v>
          </cell>
          <cell r="C155" t="str">
            <v>M</v>
          </cell>
          <cell r="D155" t="str">
            <v>8,75</v>
          </cell>
        </row>
        <row r="156">
          <cell r="A156">
            <v>92839</v>
          </cell>
          <cell r="B156" t="str">
            <v>TUBO DE CONCRETO PARA REDES COLETORAS DE ESGOTO SANITÁRIO, DIÂMETRO DE 600 MM, JUNTA ELÁSTICA, INSTALADO EM LOCAL COM BAIXO NÍVEL DE INTERFERÊNCIAS - FORNECIMENTO E ASSENTAMENTO. AF_12/2015</v>
          </cell>
          <cell r="C156" t="str">
            <v>M</v>
          </cell>
          <cell r="D156" t="str">
            <v>268,91</v>
          </cell>
        </row>
        <row r="157">
          <cell r="A157">
            <v>92840</v>
          </cell>
          <cell r="B157" t="str">
            <v>ASSENTAMENTO DE TUBO DE CONCRETO PARA REDES COLETORAS DE ESGOTO SANITÁRIO, DIÂMETRO DE 600 MM, JUNTA ELÁSTICA, INSTALADO EM LOCAL COM BAIXO NÍVEL DE INTERFERÊNCIAS (NÃO INCLUI FORNECIMENTO). AF_12/2015</v>
          </cell>
          <cell r="C157" t="str">
            <v>M</v>
          </cell>
          <cell r="D157" t="str">
            <v>10,35</v>
          </cell>
        </row>
        <row r="158">
          <cell r="A158">
            <v>92841</v>
          </cell>
          <cell r="B158" t="str">
            <v>TUBO DE CONCRETO PARA REDES COLETORAS DE ESGOTO SANITÁRIO, DIÂMETRO DE 700 MM, JUNTA ELÁSTICA, INSTALADO EM LOCAL COM BAIXO NÍVEL DE INTERFERÊNCIAS - FORNECIMENTO E ASSENTAMENTO. AF_12/2015</v>
          </cell>
          <cell r="C158" t="str">
            <v>M</v>
          </cell>
          <cell r="D158" t="str">
            <v>331,70</v>
          </cell>
        </row>
        <row r="159">
          <cell r="A159">
            <v>92842</v>
          </cell>
          <cell r="B159" t="str">
            <v>ASSENTAMENTO DE TUBO DE CONCRETO PARA REDES COLETORAS DE ESGOTO SANITÁRIO, DIÂMETRO DE 700 MM, JUNTA ELÁSTICA, INSTALADO EM LOCAL COM BAIXO NÍVEL DE INTERFERÊNCIAS (NÃO INCLUI FORNECIMENTO). AF_12/2015</v>
          </cell>
          <cell r="C159" t="str">
            <v>M</v>
          </cell>
          <cell r="D159" t="str">
            <v>11,82</v>
          </cell>
        </row>
        <row r="160">
          <cell r="A160">
            <v>92843</v>
          </cell>
          <cell r="B160" t="str">
            <v>TUBO DE CONCRETO PARA REDES COLETORAS DE ESGOTO SANITÁRIO, DIÂMETRO DE 800 MM, JUNTA ELÁSTICA, INSTALADO EM LOCAL COM BAIXO NÍVEL DE INTERFERÊNCIAS - FORNECIMENTO E ASSENTAMENTO. AF_12/2015</v>
          </cell>
          <cell r="C160" t="str">
            <v>M</v>
          </cell>
          <cell r="D160" t="str">
            <v>355,32</v>
          </cell>
        </row>
        <row r="161">
          <cell r="A161">
            <v>92844</v>
          </cell>
          <cell r="B161" t="str">
            <v>ASSENTAMENTO DE TUBO DE CONCRETO PARA REDES COLETORAS DE ESGOTO SANITÁRIO, DIÂMETRO DE 800 MM, JUNTA ELÁSTICA, INSTALADO EM LOCAL COM BAIXO NÍVEL DE INTERFERÊNCIAS (NÃO INCLUI FORNECIMENTO). AF_12/2015</v>
          </cell>
          <cell r="C161" t="str">
            <v>M</v>
          </cell>
          <cell r="D161" t="str">
            <v>13,45</v>
          </cell>
        </row>
        <row r="162">
          <cell r="A162">
            <v>92845</v>
          </cell>
          <cell r="B162" t="str">
            <v>TUBO DE CONCRETO PARA REDES COLETORAS DE ESGOTO SANITÁRIO, DIÂMETRO DE 900 MM, JUNTA ELÁSTICA, INSTALADO EM LOCAL COM BAIXO NÍVEL DE INTERFERÊNCIAS - FORNECIMENTO E ASSENTAMENTO. AF_12/2015</v>
          </cell>
          <cell r="C162" t="str">
            <v>M</v>
          </cell>
          <cell r="D162" t="str">
            <v>479,56</v>
          </cell>
        </row>
        <row r="163">
          <cell r="A163">
            <v>92846</v>
          </cell>
          <cell r="B163" t="str">
            <v>ASSENTAMENTO DE TUBO DE CONCRETO PARA REDES COLETORAS DE ESGOTO SANITÁRIO, DIÂMETRO DE 900 MM, JUNTA ELÁSTICA, INSTALADO EM LOCAL COM BAIXO NÍVEL DE INTERFERÊNCIAS (NÃO INCLUI FORNECIMENTO). AF_12/2015</v>
          </cell>
          <cell r="C163" t="str">
            <v>M</v>
          </cell>
          <cell r="D163" t="str">
            <v>14,91</v>
          </cell>
        </row>
        <row r="164">
          <cell r="A164">
            <v>92847</v>
          </cell>
          <cell r="B164" t="str">
            <v>TUBO DE CONCRETO PARA REDES COLETORAS DE ESGOTO SANITÁRIO, DIÂMETRO DE 1000 MM, JUNTA ELÁSTICA, INSTALADO EM LOCAL COM BAIXO NÍVEL DE INTERFERÊNCIAS - FORNECIMENTO E ASSENTAMENTO. AF_12/2015</v>
          </cell>
          <cell r="C164" t="str">
            <v>M</v>
          </cell>
          <cell r="D164" t="str">
            <v>509,99</v>
          </cell>
        </row>
        <row r="165">
          <cell r="A165">
            <v>92848</v>
          </cell>
          <cell r="B165" t="str">
            <v>ASSENTAMENTO DE TUBO DE CONCRETO PARA REDES COLETORAS DE ESGOTO SANITÁRIO, DIÂMETRO DE 1000 MM, JUNTA ELÁSTICA, INSTALADO EM LOCAL COM BAIXO NÍVEL DE INTERFERÊNCIAS (NÃO INCLUI FORNECIMENTO). AF_12/2015</v>
          </cell>
          <cell r="C165" t="str">
            <v>M</v>
          </cell>
          <cell r="D165" t="str">
            <v>16,54</v>
          </cell>
        </row>
        <row r="166">
          <cell r="A166">
            <v>92849</v>
          </cell>
          <cell r="B166" t="str">
            <v>TUBO DE CONCRETO PARA REDES COLETORAS DE ESGOTO SANITÁRIO, DIÂMETRO DE 300 MM, JUNTA ELÁSTICA, INSTALADO EM LOCAL COM ALTO NÍVEL DE INTERFERÊNCIAS - FORNECIMENTO E ASSENTAMENTO. AF_12/2015</v>
          </cell>
          <cell r="C166" t="str">
            <v>M</v>
          </cell>
          <cell r="D166" t="str">
            <v>130,91</v>
          </cell>
        </row>
        <row r="167">
          <cell r="A167">
            <v>92850</v>
          </cell>
          <cell r="B167" t="str">
            <v>ASSENTAMENTO DE TUBO DE CONCRETO PARA REDES COLETORAS DE ESGOTO SANITÁRIO, DIÂMETRO DE 300 MM, JUNTA ELÁSTICA, INSTALADO EM LOCAL COM ALTO NÍVEL DE INTERFERÊNCIAS (NÃO INCLUI FORNECIMENTO). AF_12/2015</v>
          </cell>
          <cell r="C167" t="str">
            <v>M</v>
          </cell>
          <cell r="D167" t="str">
            <v>10,79</v>
          </cell>
        </row>
        <row r="168">
          <cell r="A168">
            <v>92851</v>
          </cell>
          <cell r="B168" t="str">
            <v>TUBO DE CONCRETO PARA REDES COLETORAS DE ESGOTO SANITÁRIO, DIÂMETRO DE 400 MM, JUNTA ELÁSTICA, INSTALADO EM LOCAL COM ALTO NÍVEL DE INTERFERÊNCIAS - FORNECIMENTO E ASSENTAMENTO. AF_12/2015</v>
          </cell>
          <cell r="C168" t="str">
            <v>M</v>
          </cell>
          <cell r="D168" t="str">
            <v>143,34</v>
          </cell>
        </row>
        <row r="169">
          <cell r="A169">
            <v>92852</v>
          </cell>
          <cell r="B169" t="str">
            <v>ASSENTAMENTO DE TUBO DE CONCRETO PARA REDES COLETORAS DE ESGOTO SANITÁRIO, DIÂMETRO DE 400 MM, JUNTA ELÁSTICA, INSTALADO EM LOCAL COM ALTO NÍVEL DE INTERFERÊNCIAS (NÃO INCLUI FORNECIMENTO). AF_12/2015</v>
          </cell>
          <cell r="C169" t="str">
            <v>M</v>
          </cell>
          <cell r="D169" t="str">
            <v>13,64</v>
          </cell>
        </row>
        <row r="170">
          <cell r="A170">
            <v>92853</v>
          </cell>
          <cell r="B170" t="str">
            <v>TUBO DE CONCRETO PARA REDES COLETORAS DE ESGOTO SANITÁRIO, DIÂMETRO DE 500 MM, JUNTA ELÁSTICA, INSTALADO EM LOCAL COM ALTO NÍVEL DE INTERFERÊNCIAS - FORNECIMENTO E ASSENTAMENTO. AF_12/2015</v>
          </cell>
          <cell r="C170" t="str">
            <v>M</v>
          </cell>
          <cell r="D170" t="str">
            <v>228,69</v>
          </cell>
        </row>
        <row r="171">
          <cell r="A171">
            <v>92854</v>
          </cell>
          <cell r="B171" t="str">
            <v>ASSENTAMENTO DE TUBO DE CONCRETO PARA REDES COLETORAS DE ESGOTO SANITÁRIO, DIÂMETRO DE 500 MM, JUNTA ELÁSTICA, INSTALADO EM LOCAL COM ALTO NÍVEL DE INTERFERÊNCIAS (NÃO INCLUI FORNECIMENTO). AF_12/2015</v>
          </cell>
          <cell r="C171" t="str">
            <v>M</v>
          </cell>
          <cell r="D171" t="str">
            <v>16,60</v>
          </cell>
        </row>
        <row r="172">
          <cell r="A172">
            <v>92855</v>
          </cell>
          <cell r="B172" t="str">
            <v>TUBO DE CONCRETO PARA REDES COLETORAS DE ESGOTO SANITÁRIO, DIÂMETRO DE 600 MM, JUNTA ELÁSTICA, INSTALADO EM LOCAL COM ALTO NÍVEL DE INTERFERÊNCIAS - FORNECIMENTO E ASSENTAMENTO. AF_12/2015</v>
          </cell>
          <cell r="C172" t="str">
            <v>M</v>
          </cell>
          <cell r="D172" t="str">
            <v>279,65</v>
          </cell>
        </row>
        <row r="173">
          <cell r="A173">
            <v>92856</v>
          </cell>
          <cell r="B173" t="str">
            <v>ASSENTAMENTO DE TUBO DE CONCRETO PARA REDES COLETORAS DE ESGOTO SANITÁRIO, DIÂMETRO DE 600 MM, JUNTA ELÁSTICA, INSTALADO EM LOCAL COM ALTO NÍVEL DE INTERFERÊNCIAS (NÃO INCLUI FORNECIMENTO). AF_12/2015</v>
          </cell>
          <cell r="C173" t="str">
            <v>M</v>
          </cell>
          <cell r="D173" t="str">
            <v>19,56</v>
          </cell>
        </row>
        <row r="174">
          <cell r="A174">
            <v>92857</v>
          </cell>
          <cell r="B174" t="str">
            <v>TUBO DE CONCRETO PARA REDES COLETORAS DE ESGOTO SANITÁRIO, DIÂMETRO DE 700 MM, JUNTA ELÁSTICA, INSTALADO EM LOCAL COM ALTO NÍVEL DE INTERFERÊNCIAS - FORNECIMENTO E ASSENTAMENTO. AF_12/2015</v>
          </cell>
          <cell r="C174" t="str">
            <v>M</v>
          </cell>
          <cell r="D174" t="str">
            <v>344,01</v>
          </cell>
        </row>
        <row r="175">
          <cell r="A175">
            <v>92858</v>
          </cell>
          <cell r="B175" t="str">
            <v>ASSENTAMENTO DE TUBO DE CONCRETO PARA REDES COLETORAS DE ESGOTO SANITÁRIO, DIÂMETRO DE 700 MM, JUNTA ELÁSTICA, INSTALADO EM LOCAL COM ALTO NÍVEL DE INTERFERÊNCIAS (NÃO INCLUI FORNECIMENTO). AF_12/2015</v>
          </cell>
          <cell r="C175" t="str">
            <v>M</v>
          </cell>
          <cell r="D175" t="str">
            <v>22,40</v>
          </cell>
        </row>
        <row r="176">
          <cell r="A176">
            <v>92859</v>
          </cell>
          <cell r="B176" t="str">
            <v>TUBO DE CONCRETO PARA REDES COLETORAS DE ESGOTO SANITÁRIO, DIÂMETRO DE 800 MM, JUNTA ELÁSTICA, INSTALADO EM LOCAL COM ALTO NÍVEL DE INTERFERÊNCIAS - FORNECIMENTO E ASSENTAMENTO. AF_12/2015</v>
          </cell>
          <cell r="C176" t="str">
            <v>M</v>
          </cell>
          <cell r="D176" t="str">
            <v>367,30</v>
          </cell>
        </row>
        <row r="177">
          <cell r="A177">
            <v>92860</v>
          </cell>
          <cell r="B177" t="str">
            <v>ASSENTAMENTO DE TUBO DE CONCRETO PARA REDES COLETORAS DE ESGOTO SANITÁRIO, DIÂMETRO DE 800 MM, JUNTA ELÁSTICA, INSTALADO EM LOCAL COM ALTO NÍVEL DE INTERFERÊNCIAS (NÃO INCLUI FORNECIMENTO). AF_12/2015</v>
          </cell>
          <cell r="C177" t="str">
            <v>M</v>
          </cell>
          <cell r="D177" t="str">
            <v>25,43</v>
          </cell>
        </row>
        <row r="178">
          <cell r="A178">
            <v>92861</v>
          </cell>
          <cell r="B178" t="str">
            <v>TUBO DE CONCRETO PARA REDES COLETORAS DE ESGOTO SANITÁRIO, DIÂMETRO DE 900 MM, JUNTA ELÁSTICA, INSTALADO EM LOCAL COM ALTO NÍVEL DE INTERFERÊNCIAS - FORNECIMENTO E ASSENTAMENTO. AF_12/2015</v>
          </cell>
          <cell r="C178" t="str">
            <v>M</v>
          </cell>
          <cell r="D178" t="str">
            <v>493,03</v>
          </cell>
        </row>
        <row r="179">
          <cell r="A179">
            <v>92862</v>
          </cell>
          <cell r="B179" t="str">
            <v>ASSENTAMENTO DE TUBO DE CONCRETO PARA REDES COLETORAS DE ESGOTO SANITÁRIO, DIÂMETRO DE 900 MM, JUNTA ELÁSTICA, INSTALADO EM LOCAL COM ALTO NÍVEL DE INTERFERÊNCIAS (NÃO INCLUI FORNECIMENTO). AF_12/2015</v>
          </cell>
          <cell r="C179" t="str">
            <v>M</v>
          </cell>
          <cell r="D179" t="str">
            <v>28,38</v>
          </cell>
        </row>
        <row r="180">
          <cell r="A180">
            <v>92863</v>
          </cell>
          <cell r="B180" t="str">
            <v>TUBO DE CONCRETO PARA REDES COLETORAS DE ESGOTO SANITÁRIO, DIÂMETRO DE 1000 MM, JUNTA ELÁSTICA, INSTALADO EM LOCAL COM ALTO NÍVEL DE INTERFERÊNCIAS - FORNECIMENTO E ASSENTAMENTO. AF_12/2015</v>
          </cell>
          <cell r="C180" t="str">
            <v>M</v>
          </cell>
          <cell r="D180" t="str">
            <v>527,22</v>
          </cell>
        </row>
        <row r="181">
          <cell r="A181">
            <v>92864</v>
          </cell>
          <cell r="B181" t="str">
            <v>ASSENTAMENTO DE TUBO DE CONCRETO PARA REDES COLETORAS DE ESGOTO SANITÁRIO, DIÂMETRO DE 1000 MM, JUNTA ELÁSTICA, INSTALADO EM LOCAL COM ALTO NÍVEL DE INTERFERÊNCIAS (NÃO INCLUI FORNECIMENTO). AF_12/2015</v>
          </cell>
          <cell r="C181" t="str">
            <v>M</v>
          </cell>
          <cell r="D181" t="str">
            <v>31,33</v>
          </cell>
        </row>
        <row r="182">
          <cell r="A182">
            <v>92210</v>
          </cell>
          <cell r="B182" t="str">
            <v>TUBO DE CONCRETO PARA REDES COLETORAS DE ÁGUAS PLUVIAIS, DIÂMETRO DE 400 MM, JUNTA RÍGIDA, INSTALADO EM LOCAL COM BAIXO NÍVEL DE INTERFERÊNCIAS - FORNECIMENTO E ASSENTAMENTO. AF_12/2015</v>
          </cell>
          <cell r="C182" t="str">
            <v>M</v>
          </cell>
          <cell r="D182" t="str">
            <v>83,74</v>
          </cell>
        </row>
        <row r="183">
          <cell r="A183">
            <v>92211</v>
          </cell>
          <cell r="B183" t="str">
            <v>TUBO DE CONCRETO PARA REDES COLETORAS DE ÁGUAS PLUVIAIS, DIÂMETRO DE 500 MM, JUNTA RÍGIDA, INSTALADO EM LOCAL COM BAIXO NÍVEL DE INTERFERÊNCIAS - FORNECIMENTO E ASSENTAMENTO. AF_12/2015</v>
          </cell>
          <cell r="C183" t="str">
            <v>M</v>
          </cell>
          <cell r="D183" t="str">
            <v>100,92</v>
          </cell>
        </row>
        <row r="184">
          <cell r="A184">
            <v>92212</v>
          </cell>
          <cell r="B184" t="str">
            <v>TUBO DE CONCRETO PARA REDES COLETORAS DE ÁGUAS PLUVIAIS, DIÂMETRO DE 600 MM, JUNTA RÍGIDA, INSTALADO EM LOCAL COM BAIXO NÍVEL DE INTERFERÊNCIAS - FORNECIMENTO E ASSENTAMENTO. AF_12/2015</v>
          </cell>
          <cell r="C184" t="str">
            <v>M</v>
          </cell>
          <cell r="D184" t="str">
            <v>146,24</v>
          </cell>
        </row>
        <row r="185">
          <cell r="A185">
            <v>92213</v>
          </cell>
          <cell r="B185" t="str">
            <v>TUBO DE CONCRETO PARA REDES COLETORAS DE ÁGUAS PLUVIAIS, DIÂMETRO DE 700 MM, JUNTA RÍGIDA, INSTALADO EM LOCAL COM BAIXO NÍVEL DE INTERFERÊNCIAS - FORNECIMENTO E ASSENTAMENTO. AF_12/2015</v>
          </cell>
          <cell r="C185" t="str">
            <v>M</v>
          </cell>
          <cell r="D185" t="str">
            <v>189,57</v>
          </cell>
        </row>
        <row r="186">
          <cell r="A186">
            <v>92214</v>
          </cell>
          <cell r="B186" t="str">
            <v>TUBO DE CONCRETO PARA REDES COLETORAS DE ÁGUAS PLUVIAIS, DIÂMETRO DE 800 MM, JUNTA RÍGIDA, INSTALADO EM LOCAL COM BAIXO NÍVEL DE INTERFERÊNCIAS - FORNECIMENTO E ASSENTAMENTO. AF_12/2015</v>
          </cell>
          <cell r="C186" t="str">
            <v>M</v>
          </cell>
          <cell r="D186" t="str">
            <v>228,65</v>
          </cell>
        </row>
        <row r="187">
          <cell r="A187">
            <v>92215</v>
          </cell>
          <cell r="B187" t="str">
            <v>TUBO DE CONCRETO PARA REDES COLETORAS DE ÁGUAS PLUVIAIS, DIÂMETRO DE 900 MM, JUNTA RÍGIDA, INSTALADO EM LOCAL COM BAIXO NÍVEL DE INTERFERÊNCIAS - FORNECIMENTO E ASSENTAMENTO. AF_12/2015</v>
          </cell>
          <cell r="C187" t="str">
            <v>M</v>
          </cell>
          <cell r="D187" t="str">
            <v>263,13</v>
          </cell>
        </row>
        <row r="188">
          <cell r="A188">
            <v>92216</v>
          </cell>
          <cell r="B188" t="str">
            <v>TUBO DE CONCRETO PARA REDES COLETORAS DE ÁGUAS PLUVIAIS, DIÂMETRO DE 1000 MM, JUNTA RÍGIDA, INSTALADO EM LOCAL COM BAIXO NÍVEL DE INTERFERÊNCIAS - FORNECIMENTO E ASSENTAMENTO. AF_12/2015</v>
          </cell>
          <cell r="C188" t="str">
            <v>M</v>
          </cell>
          <cell r="D188" t="str">
            <v>279,20</v>
          </cell>
        </row>
        <row r="189">
          <cell r="A189">
            <v>92219</v>
          </cell>
          <cell r="B189" t="str">
            <v>TUBO DE CONCRETO PARA REDES COLETORAS DE ÁGUAS PLUVIAIS, DIÂMETRO DE 400 MM, JUNTA RÍGIDA, INSTALADO EM LOCAL COM ALTO NÍVEL DE INTERFERÊNCIAS - FORNECIMENTO E ASSENTAMENTO. AF_12/2015</v>
          </cell>
          <cell r="C189" t="str">
            <v>M</v>
          </cell>
          <cell r="D189" t="str">
            <v>90,09</v>
          </cell>
        </row>
        <row r="190">
          <cell r="A190">
            <v>92220</v>
          </cell>
          <cell r="B190" t="str">
            <v>TUBO DE CONCRETO PARA REDES COLETORAS DE ÁGUAS PLUVIAIS, DIÂMETRO DE 500 MM, JUNTA RÍGIDA, INSTALADO EM LOCAL COM ALTO NÍVEL DE INTERFERÊNCIAS - FORNECIMENTO E ASSENTAMENTO. AF_12/2015</v>
          </cell>
          <cell r="C190" t="str">
            <v>M</v>
          </cell>
          <cell r="D190" t="str">
            <v>108,79</v>
          </cell>
        </row>
        <row r="191">
          <cell r="A191">
            <v>92221</v>
          </cell>
          <cell r="B191" t="str">
            <v>TUBO DE CONCRETO PARA REDES COLETORAS DE ÁGUAS PLUVIAIS, DIÂMETRO DE 600 MM, JUNTA RÍGIDA, INSTALADO EM LOCAL COM ALTO NÍVEL DE INTERFERÊNCIAS - FORNECIMENTO E ASSENTAMENTO. AF_12/2015</v>
          </cell>
          <cell r="C191" t="str">
            <v>M</v>
          </cell>
          <cell r="D191" t="str">
            <v>155,45</v>
          </cell>
        </row>
        <row r="192">
          <cell r="A192">
            <v>92222</v>
          </cell>
          <cell r="B192" t="str">
            <v>TUBO DE CONCRETO PARA REDES COLETORAS DE ÁGUAS PLUVIAIS, DIÂMETRO DE 700 MM, JUNTA RÍGIDA, INSTALADO EM LOCAL COM ALTO NÍVEL DE INTERFERÊNCIAS - FORNECIMENTO E ASSENTAMENTO. AF_12/2015</v>
          </cell>
          <cell r="C192" t="str">
            <v>M</v>
          </cell>
          <cell r="D192" t="str">
            <v>200,26</v>
          </cell>
        </row>
        <row r="193">
          <cell r="A193">
            <v>92223</v>
          </cell>
          <cell r="B193" t="str">
            <v>TUBO DE CONCRETO PARA REDES COLETORAS DE ÁGUAS PLUVIAIS, DIÂMETRO DE 800 MM, JUNTA RÍGIDA, INSTALADO EM LOCAL COM ALTO NÍVEL DE INTERFERÊNCIAS - FORNECIMENTO E ASSENTAMENTO. AF_12/2015</v>
          </cell>
          <cell r="C193" t="str">
            <v>M</v>
          </cell>
          <cell r="D193" t="str">
            <v>240,63</v>
          </cell>
        </row>
        <row r="194">
          <cell r="A194">
            <v>92224</v>
          </cell>
          <cell r="B194" t="str">
            <v>TUBO DE CONCRETO PARA REDES COLETORAS DE ÁGUAS PLUVIAIS, DIÂMETRO DE 900 MM, JUNTA RÍGIDA, INSTALADO EM LOCAL COM ALTO NÍVEL DE INTERFERÊNCIAS - FORNECIMENTO E ASSENTAMENTO. AF_12/2015</v>
          </cell>
          <cell r="C194" t="str">
            <v>M</v>
          </cell>
          <cell r="D194" t="str">
            <v>276,42</v>
          </cell>
        </row>
        <row r="195">
          <cell r="A195">
            <v>92226</v>
          </cell>
          <cell r="B195" t="str">
            <v>TUBO DE CONCRETO PARA REDES COLETORAS DE ÁGUAS PLUVIAIS, DIÂMETRO DE 1000 MM, JUNTA RÍGIDA, INSTALADO EM LOCAL COM ALTO NÍVEL DE INTERFERÊNCIAS - FORNECIMENTO E ASSENTAMENTO. AF_12/2015</v>
          </cell>
          <cell r="C195" t="str">
            <v>M</v>
          </cell>
          <cell r="D195" t="str">
            <v>294,08</v>
          </cell>
        </row>
        <row r="196">
          <cell r="A196">
            <v>92808</v>
          </cell>
          <cell r="B196" t="str">
            <v>ASSENTAMENTO DE TUBO DE CONCRETO PARA REDES COLETORAS DE ÁGUAS PLUVIAIS, DIÂMETRO DE 300 MM, JUNTA RÍGIDA, INSTALADO EM LOCAL COM BAIXO NÍVEL DE INTERFERÊNCIAS (NÃO INCLUI FORNECIMENTO). AF_12/2015</v>
          </cell>
          <cell r="C196" t="str">
            <v>M</v>
          </cell>
          <cell r="D196" t="str">
            <v>25,88</v>
          </cell>
        </row>
        <row r="197">
          <cell r="A197">
            <v>92809</v>
          </cell>
          <cell r="B197" t="str">
            <v>ASSENTAMENTO DE TUBO DE CONCRETO PARA REDES COLETORAS DE ÁGUAS PLUVIAIS, DIÂMETRO DE 400 MM, JUNTA RÍGIDA, INSTALADO EM LOCAL COM BAIXO NÍVEL DE INTERFERÊNCIAS (NÃO INCLUI FORNECIMENTO). AF_12/2015</v>
          </cell>
          <cell r="C197" t="str">
            <v>M</v>
          </cell>
          <cell r="D197" t="str">
            <v>33,32</v>
          </cell>
        </row>
        <row r="198">
          <cell r="A198">
            <v>92810</v>
          </cell>
          <cell r="B198" t="str">
            <v>ASSENTAMENTO DE TUBO DE CONCRETO PARA REDES COLETORAS DE ÁGUAS PLUVIAIS, DIÂMETRO DE 500 MM, JUNTA RÍGIDA, INSTALADO EM LOCAL COM BAIXO NÍVEL DE INTERFERÊNCIAS (NÃO INCLUI FORNECIMENTO). AF_12/2015</v>
          </cell>
          <cell r="C198" t="str">
            <v>M</v>
          </cell>
          <cell r="D198" t="str">
            <v>40,65</v>
          </cell>
        </row>
        <row r="199">
          <cell r="A199">
            <v>92811</v>
          </cell>
          <cell r="B199" t="str">
            <v>ASSENTAMENTO DE TUBO DE CONCRETO PARA REDES COLETORAS DE ÁGUAS PLUVIAIS, DIÂMETRO DE 600 MM, JUNTA RÍGIDA, INSTALADO EM LOCAL COM BAIXO NÍVEL DE INTERFERÊNCIAS (NÃO INCLUI FORNECIMENTO). AF_12/2015</v>
          </cell>
          <cell r="C199" t="str">
            <v>M</v>
          </cell>
          <cell r="D199" t="str">
            <v>48,65</v>
          </cell>
        </row>
        <row r="200">
          <cell r="A200">
            <v>92812</v>
          </cell>
          <cell r="B200" t="str">
            <v>ASSENTAMENTO DE TUBO DE CONCRETO PARA REDES COLETORAS DE ÁGUAS PLUVIAIS, DIÂMETRO DE 700 MM, JUNTA RÍGIDA, INSTALADO EM LOCAL COM BAIXO NÍVEL DE INTERFERÊNCIAS (NÃO INCLUI FORNECIMENTO). AF_12/2015</v>
          </cell>
          <cell r="C200" t="str">
            <v>M</v>
          </cell>
          <cell r="D200" t="str">
            <v>56,56</v>
          </cell>
        </row>
        <row r="201">
          <cell r="A201">
            <v>92813</v>
          </cell>
          <cell r="B201" t="str">
            <v>ASSENTAMENTO DE TUBO DE CONCRETO PARA REDES COLETORAS DE ÁGUAS PLUVIAIS, DIÂMETRO DE 800 MM, JUNTA RÍGIDA, INSTALADO EM LOCAL COM BAIXO NÍVEL DE INTERFERÊNCIAS (NÃO INCLUI FORNECIMENTO). AF_12/2015</v>
          </cell>
          <cell r="C201" t="str">
            <v>M</v>
          </cell>
          <cell r="D201" t="str">
            <v>66,28</v>
          </cell>
        </row>
        <row r="202">
          <cell r="A202">
            <v>92814</v>
          </cell>
          <cell r="B202" t="str">
            <v>ASSENTAMENTO DE TUBO DE CONCRETO PARA REDES COLETORAS DE ÁGUAS PLUVIAIS, DIÂMETRO DE 900 MM, JUNTA RÍGIDA, INSTALADO EM LOCAL COM BAIXO NÍVEL DE INTERFERÊNCIAS (NÃO INCLUI FORNECIMENTO). AF_12/2015</v>
          </cell>
          <cell r="C202" t="str">
            <v>M</v>
          </cell>
          <cell r="D202" t="str">
            <v>76,57</v>
          </cell>
        </row>
        <row r="203">
          <cell r="A203">
            <v>92815</v>
          </cell>
          <cell r="B203" t="str">
            <v>ASSENTAMENTO DE TUBO DE CONCRETO PARA REDES COLETORAS DE ÁGUAS PLUVIAIS, DIÂMETRO DE 1000 MM, JUNTA RÍGIDA, INSTALADO EM LOCAL COM BAIXO NÍVEL DE INTERFERÊNCIAS (NÃO INCLUI FORNECIMENTO). AF_12/2015</v>
          </cell>
          <cell r="C203" t="str">
            <v>M</v>
          </cell>
          <cell r="D203" t="str">
            <v>88,94</v>
          </cell>
        </row>
        <row r="204">
          <cell r="A204">
            <v>92816</v>
          </cell>
          <cell r="B204" t="str">
            <v>TUBO DE CONCRETO PARA REDES COLETORAS DE ÁGUAS PLUVIAIS, DIÂMETRO DE 1200 MM, JUNTA RÍGIDA, INSTALADO EM LOCAL COM BAIXO NÍVEL DE INTERFERÊNCIAS - FORNECIMENTO E ASSENTAMENTO. AF_12/2015</v>
          </cell>
          <cell r="C204" t="str">
            <v>M</v>
          </cell>
          <cell r="D204" t="str">
            <v>395,45</v>
          </cell>
        </row>
        <row r="205">
          <cell r="A205">
            <v>92817</v>
          </cell>
          <cell r="B205" t="str">
            <v>ASSENTAMENTO DE TUBO DE CONCRETO PARA REDES COLETORAS DE ÁGUAS PLUVIAIS, DIÂMETRO DE 1200 MM, JUNTA RÍGIDA, INSTALADO EM LOCAL COM BAIXO NÍVEL DE INTERFERÊNCIAS (NÃO INCLUI FORNECIMENTO). AF_12/2015</v>
          </cell>
          <cell r="C205" t="str">
            <v>M</v>
          </cell>
          <cell r="D205" t="str">
            <v>111,30</v>
          </cell>
        </row>
        <row r="206">
          <cell r="A206">
            <v>92818</v>
          </cell>
          <cell r="B206" t="str">
            <v>TUBO DE CONCRETO PARA REDES COLETORAS DE ÁGUAS PLUVIAIS, DIÂMETRO DE 1500 MM, JUNTA RÍGIDA, INSTALADO EM LOCAL COM BAIXO NÍVEL DE INTERFERÊNCIAS - FORNECIMENTO E ASSENTAMENTO. AF_12/2015</v>
          </cell>
          <cell r="C206" t="str">
            <v>M</v>
          </cell>
          <cell r="D206" t="str">
            <v>561,52</v>
          </cell>
        </row>
        <row r="207">
          <cell r="A207">
            <v>92819</v>
          </cell>
          <cell r="B207" t="str">
            <v>ASSENTAMENTO DE TUBO DE CONCRETO PARA REDES COLETORAS DE ÁGUAS PLUVIAIS, DIÂMETRO DE 1500 MM, JUNTA RÍGIDA, INSTALADO EM LOCAL COM BAIXO NÍVEL DE INTERFERÊNCIAS (NÃO INCLUI FORNECIMENTO). AF_12/2015</v>
          </cell>
          <cell r="C207" t="str">
            <v>M</v>
          </cell>
          <cell r="D207" t="str">
            <v>149,83</v>
          </cell>
        </row>
        <row r="208">
          <cell r="A208">
            <v>92820</v>
          </cell>
          <cell r="B208" t="str">
            <v>ASSENTAMENTO DE TUBO DE CONCRETO PARA REDES COLETORAS DE ÁGUAS PLUVIAIS, DIÂMETRO DE 300 MM, JUNTA RÍGIDA, INSTALADO EM LOCAL COM ALTO NÍVEL DE INTERFERÊNCIAS (NÃO INCLUI FORNECIMENTO). AF_12/2015</v>
          </cell>
          <cell r="C208" t="str">
            <v>M</v>
          </cell>
          <cell r="D208" t="str">
            <v>30,84</v>
          </cell>
        </row>
        <row r="209">
          <cell r="A209">
            <v>92821</v>
          </cell>
          <cell r="B209" t="str">
            <v>ASSENTAMENTO DE TUBO DE CONCRETO PARA REDES COLETORAS DE ÁGUAS PLUVIAIS, DIÂMETRO DE 400 MM, JUNTA RÍGIDA, INSTALADO EM LOCAL COM ALTO NÍVEL DE INTERFERÊNCIAS (NÃO INCLUI FORNECIMENTO). AF_12/2015</v>
          </cell>
          <cell r="C209" t="str">
            <v>M</v>
          </cell>
          <cell r="D209" t="str">
            <v>39,67</v>
          </cell>
        </row>
        <row r="210">
          <cell r="A210">
            <v>92822</v>
          </cell>
          <cell r="B210" t="str">
            <v>ASSENTAMENTO DE TUBO DE CONCRETO PARA REDES COLETORAS DE ÁGUAS PLUVIAIS, DIÂMETRO DE 500 MM, JUNTA RÍGIDA, INSTALADO EM LOCAL COM ALTO NÍVEL DE INTERFERÊNCIAS (NÃO INCLUI FORNECIMENTO). AF_12/2015</v>
          </cell>
          <cell r="C210" t="str">
            <v>M</v>
          </cell>
          <cell r="D210" t="str">
            <v>48,52</v>
          </cell>
        </row>
        <row r="211">
          <cell r="A211">
            <v>92824</v>
          </cell>
          <cell r="B211" t="str">
            <v>ASSENTAMENTO DE TUBO DE CONCRETO PARA REDES COLETORAS DE ÁGUAS PLUVIAIS, DIÂMETRO DE 600 MM, JUNTA RÍGIDA, INSTALADO EM LOCAL COM ALTO NÍVEL DE INTERFERÊNCIAS (NÃO INCLUI FORNECIMENTO). AF_12/2015</v>
          </cell>
          <cell r="C211" t="str">
            <v>M</v>
          </cell>
          <cell r="D211" t="str">
            <v>57,86</v>
          </cell>
        </row>
        <row r="212">
          <cell r="A212">
            <v>92825</v>
          </cell>
          <cell r="B212" t="str">
            <v>ASSENTAMENTO DE TUBO DE CONCRETO PARA REDES COLETORAS DE ÁGUAS PLUVIAIS, DIÂMETRO DE 700 MM, JUNTA RÍGIDA, INSTALADO EM LOCAL COM ALTO NÍVEL DE INTERFERÊNCIAS (NÃO INCLUI FORNECIMENTO). AF_12/2015</v>
          </cell>
          <cell r="C212" t="str">
            <v>M</v>
          </cell>
          <cell r="D212" t="str">
            <v>67,25</v>
          </cell>
        </row>
        <row r="213">
          <cell r="A213">
            <v>92826</v>
          </cell>
          <cell r="B213" t="str">
            <v>ASSENTAMENTO DE TUBO DE CONCRETO PARA REDES COLETORAS DE ÁGUAS PLUVIAIS, DIÂMETRO DE 800 MM, JUNTA RÍGIDA, INSTALADO EM LOCAL COM ALTO NÍVEL DE INTERFERÊNCIAS (NÃO INCLUI FORNECIMENTO). AF_12/2015</v>
          </cell>
          <cell r="C213" t="str">
            <v>M</v>
          </cell>
          <cell r="D213" t="str">
            <v>78,26</v>
          </cell>
        </row>
        <row r="214">
          <cell r="A214">
            <v>92827</v>
          </cell>
          <cell r="B214" t="str">
            <v>ASSENTAMENTO DE TUBO DE CONCRETO PARA REDES COLETORAS DE ÁGUAS PLUVIAIS, DIÂMETRO DE 900 MM, JUNTA RÍGIDA, INSTALADO EM LOCAL COM ALTO NÍVEL DE INTERFERÊNCIAS (NÃO INCLUI FORNECIMENTO). AF_12/2015</v>
          </cell>
          <cell r="C214" t="str">
            <v>M</v>
          </cell>
          <cell r="D214" t="str">
            <v>89,86</v>
          </cell>
        </row>
        <row r="215">
          <cell r="A215">
            <v>92828</v>
          </cell>
          <cell r="B215" t="str">
            <v>ASSENTAMENTO DE TUBO DE CONCRETO PARA REDES COLETORAS DE ÁGUAS PLUVIAIS, DIÂMETRO DE 1000 MM, JUNTA RÍGIDA, INSTALADO EM LOCAL COM ALTO NÍVEL DE INTERFERÊNCIAS (NÃO INCLUI FORNECIMENTO). AF_12/2015</v>
          </cell>
          <cell r="C215" t="str">
            <v>M</v>
          </cell>
          <cell r="D215" t="str">
            <v>103,82</v>
          </cell>
        </row>
        <row r="216">
          <cell r="A216">
            <v>92829</v>
          </cell>
          <cell r="B216" t="str">
            <v>TUBO DE CONCRETO PARA REDES COLETORAS DE ÁGUAS PLUVIAIS, DIÂMETRO DE 1200 MM, JUNTA RÍGIDA, INSTALADO EM LOCAL COM ALTO NÍVEL DE INTERFERÊNCIAS - FORNECIMENTO E ASSENTAMENTO. AF_12/2015</v>
          </cell>
          <cell r="C216" t="str">
            <v>M</v>
          </cell>
          <cell r="D216" t="str">
            <v>412,93</v>
          </cell>
        </row>
        <row r="217">
          <cell r="A217">
            <v>92830</v>
          </cell>
          <cell r="B217" t="str">
            <v>ASSENTAMENTO DE TUBO DE CONCRETO PARA REDES COLETORAS DE ÁGUAS PLUVIAIS, DIÂMETRO DE 1200 MM, JUNTA RÍGIDA, INSTALADO EM LOCAL COM ALTO NÍVEL DE INTERFERÊNCIAS (NÃO INCLUI FORNECIMENTO). AF_12/2015</v>
          </cell>
          <cell r="C217" t="str">
            <v>M</v>
          </cell>
          <cell r="D217" t="str">
            <v>128,78</v>
          </cell>
        </row>
        <row r="218">
          <cell r="A218">
            <v>92831</v>
          </cell>
          <cell r="B218" t="str">
            <v>TUBO DE CONCRETO PARA REDES COLETORAS DE ÁGUAS PLUVIAIS, DIÂMETRO DE 1500 MM, JUNTA RÍGIDA, INSTALADO EM LOCAL COM ALTO NÍVEL DE INTERFERÊNCIAS - FORNECIMENTO E ASSENTAMENTO. AF_12/2015</v>
          </cell>
          <cell r="C218" t="str">
            <v>M</v>
          </cell>
          <cell r="D218" t="str">
            <v>582,89</v>
          </cell>
        </row>
        <row r="219">
          <cell r="A219">
            <v>92832</v>
          </cell>
          <cell r="B219" t="str">
            <v>ASSENTAMENTO DE TUBO DE CONCRETO PARA REDES COLETORAS DE ÁGUAS PLUVIAIS, DIÂMETRO DE 1500 MM, JUNTA RÍGIDA, INSTALADO EM LOCAL COM ALTO NÍVEL DE INTERFERÊNCIAS (NÃO INCLUI FORNECIMENTO). AF_12/2015</v>
          </cell>
          <cell r="C219" t="str">
            <v>M</v>
          </cell>
          <cell r="D219" t="str">
            <v>171,20</v>
          </cell>
        </row>
        <row r="220">
          <cell r="A220">
            <v>95565</v>
          </cell>
          <cell r="B220" t="str">
            <v>TUBO DE CONCRETO PARA REDES COLETORAS DE ÁGUAS PLUVIAIS, DIÂMETRO DE 300MM, JUNTA RÍGIDA, INSTALADO EM LOCAL COM BAIXO NÍVEL DE INTERFERÊNCIAS - FORNECIMENTO E ASSENTAMENTO. AF_12/2015</v>
          </cell>
          <cell r="C220" t="str">
            <v>M</v>
          </cell>
          <cell r="D220" t="str">
            <v>74,74</v>
          </cell>
        </row>
        <row r="221">
          <cell r="A221">
            <v>95566</v>
          </cell>
          <cell r="B221" t="str">
            <v>TUBO DE CONCRETO PARA REDES COLETORAS DE ÁGUAS PLUVIAIS, DIÂMETRO DE 300MM, JUNTA RÍGIDA, INSTALADO EM LOCAL COM ALTO NÍVEL DE INTERFERÊNCIAS - FORNECIMENTO E ASSENTAMENTO. AF_12/2015</v>
          </cell>
          <cell r="C221" t="str">
            <v>M</v>
          </cell>
          <cell r="D221" t="str">
            <v>80,52</v>
          </cell>
        </row>
        <row r="222">
          <cell r="A222">
            <v>95567</v>
          </cell>
          <cell r="B222" t="str">
            <v>TUBO DE CONCRETO (SIMPLES) PARA REDES COLETORAS DE ÁGUAS PLUVIAIS, DIÂMETRO DE 300 MM, JUNTA RÍGIDA, INSTALADO EM LOCAL COM BAIXO NÍVEL DE INTERFERÊNCIAS - FORNECIMENTO E ASSENTAMENTO. AF_12/2015</v>
          </cell>
          <cell r="C222" t="str">
            <v>M</v>
          </cell>
          <cell r="D222" t="str">
            <v>60,95</v>
          </cell>
        </row>
        <row r="223">
          <cell r="A223">
            <v>95568</v>
          </cell>
          <cell r="B223" t="str">
            <v>TUBO DE CONCRETO (SIMPLES) PARA REDES COLETORAS DE ÁGUAS PLUVIAIS, DIÂMETRO DE 400 MM, JUNTA RÍGIDA, INSTALADO EM LOCAL COM BAIXO NÍVEL DE INTERFERÊNCIAS - FORNECIMENTO E ASSENTAMENTO. AF_12/2015</v>
          </cell>
          <cell r="C223" t="str">
            <v>M</v>
          </cell>
          <cell r="D223" t="str">
            <v>75,11</v>
          </cell>
        </row>
        <row r="224">
          <cell r="A224">
            <v>95569</v>
          </cell>
          <cell r="B224" t="str">
            <v>TUBO DE CONCRETO (SIMPLES) PARA REDES COLETORAS DE ÁGUAS PLUVIAIS, DIÂMETRO DE 500 MM, JUNTA RÍGIDA, INSTALADO EM LOCAL COM BAIXO NÍVEL DE INTERFERÊNCIAS - FORNECIMENTO E ASSENTAMENTO. AF_12/2015</v>
          </cell>
          <cell r="C224" t="str">
            <v>M</v>
          </cell>
          <cell r="D224" t="str">
            <v>101,40</v>
          </cell>
        </row>
        <row r="225">
          <cell r="A225">
            <v>95570</v>
          </cell>
          <cell r="B225" t="str">
            <v>TUBO DE CONCRETO (SIMPLES) PARA REDES COLETORAS DE ÁGUAS PLUVIAIS, DIÂMETRO DE 300 MM, JUNTA RÍGIDA, INSTALADO EM LOCAL COM ALTO NÍVEL DE INTERFERÊNCIAS - FORNECIMENTO E ASSENTAMENTO. AF_12/2015</v>
          </cell>
          <cell r="C225" t="str">
            <v>M</v>
          </cell>
          <cell r="D225" t="str">
            <v>66,73</v>
          </cell>
        </row>
        <row r="226">
          <cell r="A226">
            <v>95571</v>
          </cell>
          <cell r="B226" t="str">
            <v>TUBO DE CONCRETO (SIMPLES) PARA REDES COLETORAS DE ÁGUAS PLUVIAIS, DIÂMETRO DE 400 MM, JUNTA RÍGIDA, INSTALADO EM LOCAL COM ALTO NÍVEL DE INTERFERÊNCIAS - FORNECIMENTO E ASSENTAMENTO. AF_12/2015</v>
          </cell>
          <cell r="C226" t="str">
            <v>M</v>
          </cell>
          <cell r="D226" t="str">
            <v>82,51</v>
          </cell>
        </row>
        <row r="227">
          <cell r="A227">
            <v>95572</v>
          </cell>
          <cell r="B227" t="str">
            <v>TUBO DE CONCRETO (SIMPLES) PARA REDES COLETORAS DE ÁGUAS PLUVIAIS, DIÂMETRO DE 500 MM, JUNTA RÍGIDA, INSTALADO EM LOCAL COM ALTO NÍVEL DE INTERFERÊNCIAS - FORNECIMENTO E ASSENTAMENTO. AF_12/2015</v>
          </cell>
          <cell r="C227" t="str">
            <v>M</v>
          </cell>
          <cell r="D227" t="str">
            <v>110,55</v>
          </cell>
        </row>
        <row r="228">
          <cell r="A228">
            <v>97127</v>
          </cell>
          <cell r="B228" t="str">
            <v>ASSENTAMENTO DE TUBO DE PVC DEFOFO OU PRFV OU RPVC PARA REDE DE ÁGUA, DN 150 MM, JUNTA ELÁSTICA INTEGRADA, INSTALADO EM LOCAL COM NÍVEL ALTO DE INTERFERÊNCIAS (NÃO INCLUI FORNECIMENTO). AF_11/2017</v>
          </cell>
          <cell r="C228" t="str">
            <v>M</v>
          </cell>
          <cell r="D228" t="str">
            <v>3,64</v>
          </cell>
        </row>
        <row r="229">
          <cell r="A229">
            <v>97128</v>
          </cell>
          <cell r="B229" t="str">
            <v>ASSENTAMENTO DE TUBO DE PVC DEFOFO OU PRFV OU RPVC PARA REDE DE ÁGUA, DN 200 MM, JUNTA ELÁSTICA INTEGRADA, INSTALADO EM LOCAL COM NÍVEL ALTO DE INTERFERÊNCIAS (NÃO INCLUI FORNECIMENTO). AF_11/2017</v>
          </cell>
          <cell r="C229" t="str">
            <v>M</v>
          </cell>
          <cell r="D229" t="str">
            <v>6,91</v>
          </cell>
        </row>
        <row r="230">
          <cell r="A230">
            <v>97129</v>
          </cell>
          <cell r="B230" t="str">
            <v>ASSENTAMENTO DE TUBO DE PVC DEFOFO OU PRFV OU RPVC PARA REDE DE ÁGUA, DN 250 MM, JUNTA ELÁSTICA INTEGRADA, INSTALADO EM LOCAL COM NÍVEL ALTO DE INTERFERÊNCIAS (NÃO INCLUI FORNECIMENTO). AF_11/2017</v>
          </cell>
          <cell r="C230" t="str">
            <v>M</v>
          </cell>
          <cell r="D230" t="str">
            <v>8,48</v>
          </cell>
        </row>
        <row r="231">
          <cell r="A231">
            <v>97130</v>
          </cell>
          <cell r="B231" t="str">
            <v>ASSENTAMENTO DE TUBO DE PVC DEFOFO OU PRFV OU RPVC PARA REDE DE ÁGUA, DN 300 MM, JUNTA ELÁSTICA INTEGRADA, INSTALADO EM LOCAL COM NÍVEL ALTO DE INTERFERÊNCIAS (NÃO INCLUI FORNECIMENTO). AF_11/2017</v>
          </cell>
          <cell r="C231" t="str">
            <v>M</v>
          </cell>
          <cell r="D231" t="str">
            <v>10,07</v>
          </cell>
        </row>
        <row r="232">
          <cell r="A232">
            <v>97131</v>
          </cell>
          <cell r="B232" t="str">
            <v>ASSENTAMENTO DE TUBO DE PVC DEFOFO OU PRFV OU RPVC PARA REDE DE ÁGUA, DN 350 MM, JUNTA ELÁSTICA INTEGRADA, INSTALADO EM LOCAL COM NÍVEL ALTO DE INTERFERÊNCIAS (NÃO INCLUI FORNECIMENTO). AF_11/2017</v>
          </cell>
          <cell r="C232" t="str">
            <v>M</v>
          </cell>
          <cell r="D232" t="str">
            <v>11,66</v>
          </cell>
        </row>
        <row r="233">
          <cell r="A233">
            <v>97132</v>
          </cell>
          <cell r="B233" t="str">
            <v>ASSENTAMENTO DE TUBO DE PVC DEFOFO OU PRFV OU RPVC PARA REDE DE ÁGUA, DN 400 MM, JUNTA ELÁSTICA INTEGRADA, INSTALADO EM LOCAL COM NÍVEL ALTO DE INTERFERÊNCIAS (NÃO INCLUI FORNECIMENTO). AF_11/2017</v>
          </cell>
          <cell r="C233" t="str">
            <v>M</v>
          </cell>
          <cell r="D233" t="str">
            <v>13,24</v>
          </cell>
        </row>
        <row r="234">
          <cell r="A234">
            <v>97133</v>
          </cell>
          <cell r="B234" t="str">
            <v>ASSENTAMENTO DE TUBO DE PVC DEFOFO OU PRFV OU RPVC PARA REDE DE ÁGUA, DN 500 MM, JUNTA ELÁSTICA INTEGRADA, INSTALADO EM LOCAL COM NÍVEL ALTO DE INTERFERÊNCIAS (NÃO INCLUI FORNECIMENTO). AF_11/2017</v>
          </cell>
          <cell r="C234" t="str">
            <v>M</v>
          </cell>
          <cell r="D234" t="str">
            <v>16,40</v>
          </cell>
        </row>
        <row r="235">
          <cell r="A235">
            <v>97134</v>
          </cell>
          <cell r="B235" t="str">
            <v>ASSENTAMENTO DE TUBO DE PVC DEFOFO OU PRFV OU RPVC PARA REDE DE ÁGUA, DN 150 MM, JUNTA ELÁSTICA INTEGRADA, INSTALADO EM LOCAL COM NÍVEL BAIXO DE INTERFERÊNCIAS (NÃO INCLUI FORNECIMENTO). AF_11/2017</v>
          </cell>
          <cell r="C235" t="str">
            <v>M</v>
          </cell>
          <cell r="D235" t="str">
            <v>1,65</v>
          </cell>
        </row>
        <row r="236">
          <cell r="A236">
            <v>97135</v>
          </cell>
          <cell r="B236" t="str">
            <v>ASSENTAMENTO DE TUBO DE PVC DEFOFO OU PRFV OU RPVC PARA REDE DE ÁGUA, DN 200 MM, JUNTA ELÁSTICA INTEGRADA, INSTALADO EM LOCAL COM NÍVEL BAIXO DE INTERFERÊNCIAS (NÃO INCLUI FORNECIMENTO). AF_11/2017</v>
          </cell>
          <cell r="C236" t="str">
            <v>M</v>
          </cell>
          <cell r="D236" t="str">
            <v>3,44</v>
          </cell>
        </row>
        <row r="237">
          <cell r="A237">
            <v>97136</v>
          </cell>
          <cell r="B237" t="str">
            <v>ASSENTAMENTO DE TUBO DE PVC DEFOFO OU PRFV OU RPVC PARA REDE DE ÁGUA, DN 250 MM, JUNTA ELÁSTICA INTEGRADA, INSTALADO EM LOCAL COM NÍVEL BAIXO DE INTERFERÊNCIAS (NÃO INCLUI FORNECIMENTO). AF_11/2017</v>
          </cell>
          <cell r="C237" t="str">
            <v>M</v>
          </cell>
          <cell r="D237" t="str">
            <v>4,24</v>
          </cell>
        </row>
        <row r="238">
          <cell r="A238">
            <v>97137</v>
          </cell>
          <cell r="B238" t="str">
            <v>ASSENTAMENTO DE TUBO DE PVC DEFOFO OU PRFV OU RPVC PARA REDE DE ÁGUA, DN 300 MM, JUNTA ELÁSTICA INTEGRADA, INSTALADO EM LOCAL COM NÍVEL BAIXO DE INTERFERÊNCIAS (NÃO INCLUI FORNECIMENTO). AF_11/2017</v>
          </cell>
          <cell r="C238" t="str">
            <v>M</v>
          </cell>
          <cell r="D238" t="str">
            <v>5,03</v>
          </cell>
        </row>
        <row r="239">
          <cell r="A239">
            <v>97138</v>
          </cell>
          <cell r="B239" t="str">
            <v>ASSENTAMENTO DE TUBO DE PVC DEFOFO OU PRFV OU RPVC PARA REDE DE ÁGUA, DN 350 MM, JUNTA ELÁSTICA INTEGRADA, INSTALADO EM LOCAL COM NÍVEL BAIXO DE INTERFERÊNCIAS (NÃO INCLUI FORNECIMENTO). AF_11/2017</v>
          </cell>
          <cell r="C239" t="str">
            <v>M</v>
          </cell>
          <cell r="D239" t="str">
            <v>5,83</v>
          </cell>
        </row>
        <row r="240">
          <cell r="A240">
            <v>97139</v>
          </cell>
          <cell r="B240" t="str">
            <v>ASSENTAMENTO DE TUBO DE PVC DEFOFO OU PRFV OU RPVC PARA REDE DE ÁGUA, DN 400 MM, JUNTA ELÁSTICA INTEGRADA, INSTALADO EM LOCAL COM NÍVEL BAIXO DE INTERFERÊNCIAS (NÃO INCLUI FORNECIMENTO). AF_11/2017</v>
          </cell>
          <cell r="C240" t="str">
            <v>M</v>
          </cell>
          <cell r="D240" t="str">
            <v>6,62</v>
          </cell>
        </row>
        <row r="241">
          <cell r="A241">
            <v>97140</v>
          </cell>
          <cell r="B241" t="str">
            <v>ASSENTAMENTO DE TUBO DE PVC DEFOFO OU PRFV OU RPVC PARA REDE DE ÁGUA, DN 500 MM, JUNTA ELÁSTICA INTEGRADA, INSTALADO EM LOCAL COM NÍVEL BAIXO DE INTERFERÊNCIAS (NÃO INCLUI FORNECIMENTO). AF_11/2017</v>
          </cell>
          <cell r="C241" t="str">
            <v>M</v>
          </cell>
          <cell r="D241" t="str">
            <v>8,21</v>
          </cell>
        </row>
        <row r="242">
          <cell r="A242">
            <v>93206</v>
          </cell>
          <cell r="B242" t="str">
            <v>EXECUÇÃO DE ESCRITÓRIO EM CANTEIRO DE OBRA EM ALVENARIA, NÃO INCLUSO MOBILIÁRIO E EQUIPAMENTOS. AF_02/2016</v>
          </cell>
          <cell r="C242" t="str">
            <v>M2</v>
          </cell>
          <cell r="D242" t="str">
            <v>840,66</v>
          </cell>
        </row>
        <row r="243">
          <cell r="A243">
            <v>93207</v>
          </cell>
          <cell r="B243" t="str">
            <v>EXECUÇÃO DE ESCRITÓRIO EM CANTEIRO DE OBRA EM CHAPA DE MADEIRA COMPENSADA, NÃO INCLUSO MOBILIÁRIO E EQUIPAMENTOS. AF_02/2016</v>
          </cell>
          <cell r="C243" t="str">
            <v>M2</v>
          </cell>
          <cell r="D243" t="str">
            <v>776,69</v>
          </cell>
        </row>
        <row r="244">
          <cell r="A244">
            <v>93208</v>
          </cell>
          <cell r="B244" t="str">
            <v>EXECUÇÃO DE ALMOXARIFADO EM CANTEIRO DE OBRA EM CHAPA DE MADEIRA COMPENSADA, INCLUSO PRATELEIRAS. AF_02/2016</v>
          </cell>
          <cell r="C244" t="str">
            <v>M2</v>
          </cell>
          <cell r="D244" t="str">
            <v>607,53</v>
          </cell>
        </row>
        <row r="245">
          <cell r="A245">
            <v>93209</v>
          </cell>
          <cell r="B245" t="str">
            <v>EXECUÇÃO DE ALMOXARIFADO EM CANTEIRO DE OBRA EM ALVENARIA, INCLUSO PRATELEIRAS. AF_02/2016</v>
          </cell>
          <cell r="C245" t="str">
            <v>M2</v>
          </cell>
          <cell r="D245" t="str">
            <v>678,74</v>
          </cell>
        </row>
        <row r="246">
          <cell r="A246">
            <v>93210</v>
          </cell>
          <cell r="B246" t="str">
            <v>EXECUÇÃO DE REFEITÓRIO EM CANTEIRO DE OBRA EM CHAPA DE MADEIRA COMPENSADA, NÃO INCLUSO MOBILIÁRIO E EQUIPAMENTOS. AF_02/2016</v>
          </cell>
          <cell r="C246" t="str">
            <v>M2</v>
          </cell>
          <cell r="D246" t="str">
            <v>424,38</v>
          </cell>
        </row>
        <row r="247">
          <cell r="A247">
            <v>93211</v>
          </cell>
          <cell r="B247" t="str">
            <v>EXECUÇÃO DE REFEITÓRIO EM CANTEIRO DE OBRA EM ALVENARIA, NÃO INCLUSO MOBILIÁRIO E EQUIPAMENTOS. AF_02/2016</v>
          </cell>
          <cell r="C247" t="str">
            <v>M2</v>
          </cell>
          <cell r="D247" t="str">
            <v>430,57</v>
          </cell>
        </row>
        <row r="248">
          <cell r="A248">
            <v>93212</v>
          </cell>
          <cell r="B248" t="str">
            <v>EXECUÇÃO DE SANITÁRIO E VESTIÁRIO EM CANTEIRO DE OBRA EM CHAPA DE MADEIRA COMPENSADA, NÃO INCLUSO MOBILIÁRIO. AF_02/2016</v>
          </cell>
          <cell r="C248" t="str">
            <v>M2</v>
          </cell>
          <cell r="D248" t="str">
            <v>706,32</v>
          </cell>
        </row>
        <row r="249">
          <cell r="A249">
            <v>93213</v>
          </cell>
          <cell r="B249" t="str">
            <v>EXECUÇÃO DE SANITÁRIO E VESTIÁRIO EM CANTEIRO DE OBRA EM ALVENARIA, NÃO INCLUSO MOBILIÁRIO. AF_02/2016</v>
          </cell>
          <cell r="C249" t="str">
            <v>M2</v>
          </cell>
          <cell r="D249" t="str">
            <v>756,98</v>
          </cell>
        </row>
        <row r="250">
          <cell r="A250">
            <v>93214</v>
          </cell>
          <cell r="B250" t="str">
            <v>EXECUÇÃO DE RESERVATÓRIO ELEVADO DE ÁGUA (1000 LITROS) EM CANTEIRO DE OBRA, APOIADO EM ESTRUTURA DE MADEIRA. AF_02/2016</v>
          </cell>
          <cell r="C250" t="str">
            <v>UN</v>
          </cell>
          <cell r="D250" t="str">
            <v>4.140,50</v>
          </cell>
        </row>
        <row r="251">
          <cell r="A251">
            <v>93243</v>
          </cell>
          <cell r="B251" t="str">
            <v>EXECUÇÃO DE RESERVATÓRIO ELEVADO DE ÁGUA (2000 LITROS) EM CANTEIRO DE OBRA, APOIADO EM ESTRUTURA DE MADEIRA. AF_02/2016</v>
          </cell>
          <cell r="C251" t="str">
            <v>UN</v>
          </cell>
          <cell r="D251" t="str">
            <v>6.242,36</v>
          </cell>
        </row>
        <row r="252">
          <cell r="A252">
            <v>93582</v>
          </cell>
          <cell r="B252" t="str">
            <v>EXECUÇÃO DE CENTRAL DE ARMADURA EM CANTEIRO DE OBRA, NÃO INCLUSO MOBILIÁRIO E EQUIPAMENTOS. AF_04/2016</v>
          </cell>
          <cell r="C252" t="str">
            <v>M2</v>
          </cell>
          <cell r="D252" t="str">
            <v>206,97</v>
          </cell>
        </row>
        <row r="253">
          <cell r="A253">
            <v>93583</v>
          </cell>
          <cell r="B253" t="str">
            <v>EXECUÇÃO DE CENTRAL DE FÔRMAS, PRODUÇÃO DE ARGAMASSA OU CONCRETO EM CANTEIRO DE OBRA, NÃO INCLUSO MOBILIÁRIO E EQUIPAMENTOS. AF_04/2016</v>
          </cell>
          <cell r="C253" t="str">
            <v>M2</v>
          </cell>
          <cell r="D253" t="str">
            <v>342,37</v>
          </cell>
        </row>
        <row r="254">
          <cell r="A254">
            <v>93584</v>
          </cell>
          <cell r="B254" t="str">
            <v>EXECUÇÃO DE DEPÓSITO EM CANTEIRO DE OBRA EM CHAPA DE MADEIRA COMPENSADA, NÃO INCLUSO MOBILIÁRIO. AF_04/2016</v>
          </cell>
          <cell r="C254" t="str">
            <v>M2</v>
          </cell>
          <cell r="D254" t="str">
            <v>606,53</v>
          </cell>
        </row>
        <row r="255">
          <cell r="A255">
            <v>93585</v>
          </cell>
          <cell r="B255" t="str">
            <v>EXECUÇÃO DE GUARITA EM CANTEIRO DE OBRA EM CHAPA DE MADEIRA COMPENSADA, NÃO INCLUSO MOBILIÁRIO. AF_04/2016</v>
          </cell>
          <cell r="C255" t="str">
            <v>M2</v>
          </cell>
          <cell r="D255" t="str">
            <v>838,81</v>
          </cell>
        </row>
        <row r="256">
          <cell r="A256">
            <v>98441</v>
          </cell>
          <cell r="B256" t="str">
            <v>PAREDE DE MADEIRA COMPENSADA PARA CONSTRUÇÃO TEMPORÁRIA EM CHAPA SIMPLES, EXTERNA, COM ÁREA LÍQUIDA MAIOR OU IGUAL A 6 M², SEM VÃO. AF_05/2018</v>
          </cell>
          <cell r="C256" t="str">
            <v>M2</v>
          </cell>
          <cell r="D256" t="str">
            <v>90,68</v>
          </cell>
        </row>
        <row r="257">
          <cell r="A257">
            <v>98442</v>
          </cell>
          <cell r="B257" t="str">
            <v>PAREDE DE MADEIRA COMPENSADA PARA CONSTRUÇÃO TEMPORÁRIA EM CHAPA SIMPLES, EXTERNA, COM ÁREA LÍQUIDA MENOR QUE 6 M², SEM VÃO. AF_05/2018</v>
          </cell>
          <cell r="C257" t="str">
            <v>M2</v>
          </cell>
          <cell r="D257" t="str">
            <v>92,90</v>
          </cell>
        </row>
        <row r="258">
          <cell r="A258">
            <v>98443</v>
          </cell>
          <cell r="B258" t="str">
            <v>PAREDE DE MADEIRA COMPENSADA PARA CONSTRUÇÃO TEMPORÁRIA EM CHAPA SIMPLES, INTERNA, COM ÁREA LÍQUIDA MAIOR OU IGUAL A 6 M², SEM VÃO. AF_05/2018</v>
          </cell>
          <cell r="C258" t="str">
            <v>M2</v>
          </cell>
          <cell r="D258" t="str">
            <v>79,38</v>
          </cell>
        </row>
        <row r="259">
          <cell r="A259">
            <v>98444</v>
          </cell>
          <cell r="B259" t="str">
            <v>PAREDE DE MADEIRA COMPENSADA PARA CONSTRUÇÃO TEMPORÁRIA EM CHAPA SIMPLES, INTERNA, COM ÁREA LÍQUIDA MENOR QUE 6 M², SEM VÃO. AF_05/2018</v>
          </cell>
          <cell r="C259" t="str">
            <v>M2</v>
          </cell>
          <cell r="D259" t="str">
            <v>80,96</v>
          </cell>
        </row>
        <row r="260">
          <cell r="A260">
            <v>98445</v>
          </cell>
          <cell r="B260" t="str">
            <v>PAREDE DE MADEIRA COMPENSADA PARA CONSTRUÇÃO TEMPORÁRIA EM CHAPA SIMPLES, EXTERNA, COM ÁREA LÍQUIDA MAIOR OU IGUAL A 6 M², COM VÃO. AF_05/2018</v>
          </cell>
          <cell r="C260" t="str">
            <v>M2</v>
          </cell>
          <cell r="D260" t="str">
            <v>107,75</v>
          </cell>
        </row>
        <row r="261">
          <cell r="A261">
            <v>98446</v>
          </cell>
          <cell r="B261" t="str">
            <v>PAREDE DE MADEIRA COMPENSADA PARA CONSTRUÇÃO TEMPORÁRIA EM CHAPA SIMPLES, EXTERNA, COM ÁREA LÍQUIDA MENOR QUE 6 M², COM VÃO. AF_05/2018</v>
          </cell>
          <cell r="C261" t="str">
            <v>M2</v>
          </cell>
          <cell r="D261" t="str">
            <v>137,22</v>
          </cell>
        </row>
        <row r="262">
          <cell r="A262">
            <v>98447</v>
          </cell>
          <cell r="B262" t="str">
            <v>PAREDE DE MADEIRA COMPENSADA PARA CONSTRUÇÃO TEMPORÁRIA EM CHAPA SIMPLES, INTERNA, COM ÁREA LÍQUIDA MAIOR OU IGUAL A 6 M², COM VÃO. AF_05/2018</v>
          </cell>
          <cell r="C262" t="str">
            <v>M2</v>
          </cell>
          <cell r="D262" t="str">
            <v>92,13</v>
          </cell>
        </row>
        <row r="263">
          <cell r="A263">
            <v>98448</v>
          </cell>
          <cell r="B263" t="str">
            <v>PAREDE DE MADEIRA COMPENSADA PARA CONSTRUÇÃO TEMPORÁRIA EM CHAPA SIMPLES, INTERNA, COM ÁREA LÍQUIDA MENOR QUE 6 M², COM VÃO. AF_05/2018</v>
          </cell>
          <cell r="C263" t="str">
            <v>M2</v>
          </cell>
          <cell r="D263" t="str">
            <v>114,77</v>
          </cell>
        </row>
        <row r="264">
          <cell r="A264">
            <v>98449</v>
          </cell>
          <cell r="B264" t="str">
            <v>PAREDE DE MADEIRA COMPENSADA PARA CONSTRUÇÃO TEMPORÁRIA EM CHAPA DUPLA, EXTERNA, COM ÁREA LÍQUIDA MAIOR OU IGUAL A 6 M², SEM VÃO. AF_05/2018</v>
          </cell>
          <cell r="C264" t="str">
            <v>M2</v>
          </cell>
          <cell r="D264" t="str">
            <v>113,96</v>
          </cell>
        </row>
        <row r="265">
          <cell r="A265">
            <v>98450</v>
          </cell>
          <cell r="B265" t="str">
            <v>PAREDE DE MADEIRA COMPENSADA PARA CONSTRUÇÃO TEMPORÁRIA EM CHAPA DUPLA, EXTERNA, COM ÁREA LÍQUIDA MENOR QUE 6 M², SEM VÃO. AF_05/2018</v>
          </cell>
          <cell r="C265" t="str">
            <v>M2</v>
          </cell>
          <cell r="D265" t="str">
            <v>117,21</v>
          </cell>
        </row>
        <row r="266">
          <cell r="A266">
            <v>98451</v>
          </cell>
          <cell r="B266" t="str">
            <v>PAREDE DE MADEIRA COMPENSADA PARA CONSTRUÇÃO TEMPORÁRIA EM CHAPA DUPLA, INTERNA, COM ÁREA LÍQUIDA MAIOR OU IGUAL A 6 M², SEM VÃO. AF_05/2018</v>
          </cell>
          <cell r="C266" t="str">
            <v>M2</v>
          </cell>
          <cell r="D266" t="str">
            <v>100,74</v>
          </cell>
        </row>
        <row r="267">
          <cell r="A267">
            <v>98452</v>
          </cell>
          <cell r="B267" t="str">
            <v>PAREDE DE MADEIRA COMPENSADA PARA CONSTRUÇÃO TEMPORÁRIA EM CHAPA DUPLA, INTERNA, COM ÁREA LÍQUIDA MENOR QUE 6 M², SEM VÃO. AF_05/2018</v>
          </cell>
          <cell r="C267" t="str">
            <v>M2</v>
          </cell>
          <cell r="D267" t="str">
            <v>102,72</v>
          </cell>
        </row>
        <row r="268">
          <cell r="A268">
            <v>98453</v>
          </cell>
          <cell r="B268" t="str">
            <v>PAREDE DE MADEIRA COMPENSADA PARA CONSTRUÇÃO TEMPORÁRIA EM CHAPA DUPLA, EXTERNA, COM ÁREA LÍQUIDA MAIOR OU IGUAL A QUE 6 M², COM VÃO. AF_05/2018</v>
          </cell>
          <cell r="C268" t="str">
            <v>M2</v>
          </cell>
          <cell r="D268" t="str">
            <v>134,81</v>
          </cell>
        </row>
        <row r="269">
          <cell r="A269">
            <v>98454</v>
          </cell>
          <cell r="B269" t="str">
            <v>PAREDE DE MADEIRA COMPENSADA PARA CONSTRUÇÃO TEMPORÁRIA EM CHAPA DUPLA, EXTERNA, COM ÁREA LÍQUIDA MENOR QUE 6 M², COM VÃO. AF_05/2018</v>
          </cell>
          <cell r="C269" t="str">
            <v>M2</v>
          </cell>
          <cell r="D269" t="str">
            <v>173,56</v>
          </cell>
        </row>
        <row r="270">
          <cell r="A270">
            <v>98455</v>
          </cell>
          <cell r="B270" t="str">
            <v>PAREDE DE MADEIRA COMPENSADA PARA CONSTRUÇÃO TEMPORÁRIA EM CHAPA DUPLA, INTERNA, COM ÁREA LÍQUIDA MAIOR OU IGUAL A 6 M², COM VÃO. AF_05/2018</v>
          </cell>
          <cell r="C270" t="str">
            <v>M2</v>
          </cell>
          <cell r="D270" t="str">
            <v>117,28</v>
          </cell>
        </row>
        <row r="271">
          <cell r="A271">
            <v>98456</v>
          </cell>
          <cell r="B271" t="str">
            <v>PAREDE DE MADEIRA COMPENSADA PARA CONSTRUÇÃO TEMPORÁRIA EM CHAPA DUPLA, INTERNA, COM ÁREA LÍQUIDA MENOR QUE 6 M², COM VÃO. AF_05/2018</v>
          </cell>
          <cell r="C271" t="str">
            <v>M2</v>
          </cell>
          <cell r="D271" t="str">
            <v>148,56</v>
          </cell>
        </row>
        <row r="272">
          <cell r="A272">
            <v>98458</v>
          </cell>
          <cell r="B272" t="str">
            <v>TAPUME COM COMPENSADO DE MADEIRA. AF_05/2018</v>
          </cell>
          <cell r="C272" t="str">
            <v>M2</v>
          </cell>
          <cell r="D272" t="str">
            <v>86,95</v>
          </cell>
        </row>
        <row r="273">
          <cell r="A273">
            <v>98459</v>
          </cell>
          <cell r="B273" t="str">
            <v>TAPUME COM TELHA METÁLICA. AF_05/2018</v>
          </cell>
          <cell r="C273" t="str">
            <v>M2</v>
          </cell>
          <cell r="D273" t="str">
            <v>69,57</v>
          </cell>
        </row>
        <row r="274">
          <cell r="A274">
            <v>98460</v>
          </cell>
          <cell r="B274" t="str">
            <v>PISO PARA CONSTRUÇÃO TEMPORÁRIA EM MADEIRA, SEM REAPROVEITAMENTO. AF_05/2018</v>
          </cell>
          <cell r="C274" t="str">
            <v>M2</v>
          </cell>
          <cell r="D274" t="str">
            <v>82,27</v>
          </cell>
        </row>
        <row r="275">
          <cell r="A275">
            <v>98461</v>
          </cell>
          <cell r="B275" t="str">
            <v>ESTRUTURA DE MADEIRA PROVISÓRIA PARA SUPORTE DE CAIXA D ÁGUA ELEVADA DE 1000 LITROS. AF_05/2018_P</v>
          </cell>
          <cell r="C275" t="str">
            <v>UN</v>
          </cell>
          <cell r="D275" t="str">
            <v>3.611,27</v>
          </cell>
        </row>
        <row r="276">
          <cell r="A276">
            <v>98462</v>
          </cell>
          <cell r="B276" t="str">
            <v>ESTRUTURA DE MADEIRA PROVISÓRIA PARA SUPORTE DE CAIXA D ÁGUA ELEVADA DE 3000 LITROS. AF_05/2018_P</v>
          </cell>
          <cell r="C276" t="str">
            <v>UN</v>
          </cell>
          <cell r="D276" t="str">
            <v>5.322,03</v>
          </cell>
        </row>
        <row r="277">
          <cell r="A277">
            <v>5631</v>
          </cell>
          <cell r="B277" t="str">
            <v>ESCAVADEIRA HIDRÁULICA SOBRE ESTEIRAS, CAÇAMBA 0,80 M3, PESO OPERACIONAL 17 T, POTENCIA BRUTA 111 HP - CHP DIURNO. AF_06/2014</v>
          </cell>
          <cell r="C277" t="str">
            <v>CHP</v>
          </cell>
          <cell r="D277" t="str">
            <v>117,77</v>
          </cell>
        </row>
        <row r="278">
          <cell r="A278">
            <v>5678</v>
          </cell>
          <cell r="B278" t="str">
            <v>RETROESCAVADEIRA SOBRE RODAS COM CARREGADEIRA, TRAÇÃO 4X4, POTÊNCIA LÍQ. 88 HP, CAÇAMBA CARREG. CAP. MÍN. 1 M3, CAÇAMBA RETRO CAP. 0,26 M3, PESO OPERACIONAL MÍN. 6.674 KG, PROFUNDIDADE ESCAVAÇÃO MÁX. 4,37 M - CHP DIURNO. AF_06/2014</v>
          </cell>
          <cell r="C278" t="str">
            <v>CHP</v>
          </cell>
          <cell r="D278" t="str">
            <v>85,62</v>
          </cell>
        </row>
        <row r="279">
          <cell r="A279">
            <v>5680</v>
          </cell>
          <cell r="B279" t="str">
            <v>RETROESCAVADEIRA SOBRE RODAS COM CARREGADEIRA, TRAÇÃO 4X2, POTÊNCIA LÍQ. 79 HP, CAÇAMBA CARREG. CAP. MÍN. 1 M3, CAÇAMBA RETRO CAP. 0,20 M3, PESO OPERACIONAL MÍN. 6.570 KG, PROFUNDIDADE ESCAVAÇÃO MÁX. 4,37 M - CHP DIURNO. AF_06/2014</v>
          </cell>
          <cell r="C279" t="str">
            <v>CHP</v>
          </cell>
          <cell r="D279" t="str">
            <v>79,33</v>
          </cell>
        </row>
        <row r="280">
          <cell r="A280">
            <v>5684</v>
          </cell>
          <cell r="B280" t="str">
            <v>ROLO COMPACTADOR VIBRATÓRIO DE UM CILINDRO AÇO LISO, POTÊNCIA 80 HP, PESO OPERACIONAL MÁXIMO 8,1 T, IMPACTO DINÂMICO 16,15 / 9,5 T, LARGURA DE TRABALHO 1,68 M - CHP DIURNO. AF_06/2014</v>
          </cell>
          <cell r="C280" t="str">
            <v>CHP</v>
          </cell>
          <cell r="D280" t="str">
            <v>88,94</v>
          </cell>
        </row>
        <row r="281">
          <cell r="A281">
            <v>5689</v>
          </cell>
          <cell r="B281" t="str">
            <v>GRADE DE DISCO CONTROLE REMOTO REBOCÁVEL, COM 24 DISCOS 24 X 6 MM COM PNEUS PARA TRANSPORTE - CHP DIURNO. AF_06/2014</v>
          </cell>
          <cell r="C281" t="str">
            <v>CHP</v>
          </cell>
          <cell r="D281" t="str">
            <v>3,19</v>
          </cell>
        </row>
        <row r="282">
          <cell r="A282">
            <v>5795</v>
          </cell>
          <cell r="B282" t="str">
            <v>MARTELETE OU ROMPEDOR PNEUMÁTICO MANUAL, 28 KG, COM SILENCIADOR - CHP DIURNO. AF_07/2016</v>
          </cell>
          <cell r="C282" t="str">
            <v>CHP</v>
          </cell>
          <cell r="D282" t="str">
            <v>17,90</v>
          </cell>
        </row>
        <row r="283">
          <cell r="A283">
            <v>5811</v>
          </cell>
          <cell r="B283" t="str">
            <v>CAMINHÃO BASCULANTE 6 M3, PESO BRUTO TOTAL 16.000 KG, CARGA ÚTIL MÁXIMA 13.071 KG, DISTÂNCIA ENTRE EIXOS 4,80 M, POTÊNCIA 230 CV INCLUSIVE CAÇAMBA METÁLICA - CHP DIURNO. AF_06/2014</v>
          </cell>
          <cell r="C283" t="str">
            <v>CHP</v>
          </cell>
          <cell r="D283" t="str">
            <v>121,39</v>
          </cell>
        </row>
        <row r="284">
          <cell r="A284">
            <v>5823</v>
          </cell>
          <cell r="B284" t="str">
            <v>USINA DE CONCRETO FIXA, CAPACIDADE NOMINAL DE 90 A 120 M3/H, SEM SILO - CHP DIURNO. AF_07/2016</v>
          </cell>
          <cell r="C284" t="str">
            <v>CHP</v>
          </cell>
          <cell r="D284" t="str">
            <v>168,77</v>
          </cell>
        </row>
        <row r="285">
          <cell r="A285">
            <v>5824</v>
          </cell>
          <cell r="B285" t="str">
            <v>CAMINHÃO TOCO, PBT 16.000 KG, CARGA ÚTIL MÁX. 10.685 KG, DIST. ENTRE EIXOS 4,8 M, POTÊNCIA 189 CV, INCLUSIVE CARROCERIA FIXA ABERTA DE MADEIRA P/ TRANSPORTE GERAL DE CARGA SECA, DIMEN. APROX. 2,5 X 7,00 X 0,50 M - CHP DIURNO. AF_06/2014</v>
          </cell>
          <cell r="C285" t="str">
            <v>CHP</v>
          </cell>
          <cell r="D285" t="str">
            <v>114,79</v>
          </cell>
        </row>
        <row r="286">
          <cell r="A286">
            <v>5835</v>
          </cell>
          <cell r="B286" t="str">
            <v>VIBROACABADORA DE ASFALTO SOBRE ESTEIRAS, LARGURA DE PAVIMENTAÇÃO 1,90 M A 5,30 M, POTÊNCIA 105 HP CAPACIDADE 450 T/H - CHP DIURNO. AF_11/2014</v>
          </cell>
          <cell r="C286" t="str">
            <v>CHP</v>
          </cell>
          <cell r="D286" t="str">
            <v>251,47</v>
          </cell>
        </row>
        <row r="287">
          <cell r="A287">
            <v>5839</v>
          </cell>
          <cell r="B287" t="str">
            <v>VASSOURA MECÂNICA REBOCÁVEL COM ESCOVA CILÍNDRICA, LARGURA ÚTIL DE VARRIMENTO DE 2,44 M - CHP DIURNO. AF_06/2014</v>
          </cell>
          <cell r="C287" t="str">
            <v>CHP</v>
          </cell>
          <cell r="D287" t="str">
            <v>4,79</v>
          </cell>
        </row>
        <row r="288">
          <cell r="A288">
            <v>5843</v>
          </cell>
          <cell r="B288" t="str">
            <v>TRATOR DE PNEUS, POTÊNCIA 122 CV, TRAÇÃO 4X4, PESO COM LASTRO DE 4.510 KG - CHP DIURNO. AF_06/2014</v>
          </cell>
          <cell r="C288" t="str">
            <v>CHP</v>
          </cell>
          <cell r="D288" t="str">
            <v>143,75</v>
          </cell>
        </row>
        <row r="289">
          <cell r="A289">
            <v>5847</v>
          </cell>
          <cell r="B289" t="str">
            <v>TRATOR DE ESTEIRAS, POTÊNCIA 170 HP, PESO OPERACIONAL 19 T, CAÇAMBA 5,2 M3 - CHP DIURNO. AF_06/2014</v>
          </cell>
          <cell r="C289" t="str">
            <v>CHP</v>
          </cell>
          <cell r="D289" t="str">
            <v>154,57</v>
          </cell>
        </row>
        <row r="290">
          <cell r="A290">
            <v>5851</v>
          </cell>
          <cell r="B290" t="str">
            <v>TRATOR DE ESTEIRAS, POTÊNCIA 150 HP, PESO OPERACIONAL 16,7 T, COM RODA MOTRIZ ELEVADA E LÂMINA 3,18 M3 - CHP DIURNO. AF_06/2014</v>
          </cell>
          <cell r="C290" t="str">
            <v>CHP</v>
          </cell>
          <cell r="D290" t="str">
            <v>147,45</v>
          </cell>
        </row>
        <row r="291">
          <cell r="A291">
            <v>5855</v>
          </cell>
          <cell r="B291" t="str">
            <v>TRATOR DE ESTEIRAS, POTÊNCIA 347 HP, PESO OPERACIONAL 38,5 T, COM LÂMINA 8,70 M3 - CHP DIURNO. AF_06/2014</v>
          </cell>
          <cell r="C291" t="str">
            <v>CHP</v>
          </cell>
          <cell r="D291" t="str">
            <v>391,20</v>
          </cell>
        </row>
        <row r="292">
          <cell r="A292">
            <v>5863</v>
          </cell>
          <cell r="B292" t="str">
            <v>ROLO COMPACTADOR VIBRATÓRIO REBOCÁVEL, CILINDRO DE AÇO LISO, POTÊNCIA DE TRAÇÃO DE 65 CV, PESO 4,7 T, IMPACTO DINÂMICO 18,3 T, LARGURA DE TRABALHO 1,67 M - CHP DIURNO. AF_02/2016</v>
          </cell>
          <cell r="C292" t="str">
            <v>CHP</v>
          </cell>
          <cell r="D292" t="str">
            <v>11,47</v>
          </cell>
        </row>
        <row r="293">
          <cell r="A293">
            <v>5867</v>
          </cell>
          <cell r="B293" t="str">
            <v>ROLO COMPACTADOR VIBRATÓRIO TANDEM AÇO LISO, POTÊNCIA 58 HP, PESO SEM/COM LASTRO 6,5 / 9,4 T, LARGURA DE TRABALHO 1,2 M - CHP DIURNO. AF_06/2014</v>
          </cell>
          <cell r="C293" t="str">
            <v>CHP</v>
          </cell>
          <cell r="D293" t="str">
            <v>88,06</v>
          </cell>
        </row>
        <row r="294">
          <cell r="A294">
            <v>5875</v>
          </cell>
          <cell r="B294" t="str">
            <v>RETROESCAVADEIRA SOBRE RODAS COM CARREGADEIRA, TRAÇÃO 4X4, POTÊNCIA LÍQ. 72 HP, CAÇAMBA CARREG. CAP. MÍN. 0,79 M3, CAÇAMBA RETRO CAP. 0,18 M3, PESO OPERACIONAL MÍN. 7.140 KG, PROFUNDIDADE ESCAVAÇÃO MÁX. 4,50 M - CHP DIURNO. AF_06/2014</v>
          </cell>
          <cell r="C294" t="str">
            <v>CHP</v>
          </cell>
          <cell r="D294" t="str">
            <v>79,47</v>
          </cell>
        </row>
        <row r="295">
          <cell r="A295">
            <v>5879</v>
          </cell>
          <cell r="B295" t="str">
            <v>ROLO COMPACTADOR VIBRATÓRIO PÉ DE CARNEIRO, OPERADO POR CONTROLE REMOTO, POTÊNCIA 12,5 KW, PESO OPERACIONAL 1,675 T, LARGURA DE TRABALHO 0,85 M - CHP DIURNO. AF_02/2016</v>
          </cell>
          <cell r="C295" t="str">
            <v>CHP</v>
          </cell>
          <cell r="D295" t="str">
            <v>75,47</v>
          </cell>
        </row>
        <row r="296">
          <cell r="A296">
            <v>5882</v>
          </cell>
          <cell r="B296" t="str">
            <v>USINA DE LAMA ASFÁLTICA, PROD 30 A 50 T/H, SILO DE AGREGADO 7 M3, RESERVATÓRIOS PARA EMULSÃO E ÁGUA DE 2,3 M3 CADA, MISTURADOR TIPO PUG MILL A SER MONTADO SOBRE CAMINHÃO - CHP DIURNO. AF_10/2014</v>
          </cell>
          <cell r="C296" t="str">
            <v>CHP</v>
          </cell>
          <cell r="D296" t="str">
            <v>75,98</v>
          </cell>
        </row>
        <row r="297">
          <cell r="A297">
            <v>5890</v>
          </cell>
          <cell r="B297" t="str">
            <v>CAMINHÃO TOCO, PESO BRUTO TOTAL 14.300 KG, CARGA ÚTIL MÁXIMA 9590 KG, DISTÂNCIA ENTRE EIXOS 4,76 M, POTÊNCIA 185 CV (NÃO INCLUI CARROCERIA) - CHP DIURNO. AF_06/2014</v>
          </cell>
          <cell r="C297" t="str">
            <v>CHP</v>
          </cell>
          <cell r="D297" t="str">
            <v>116,31</v>
          </cell>
        </row>
        <row r="298">
          <cell r="A298">
            <v>5894</v>
          </cell>
          <cell r="B298" t="str">
            <v>CAMINHÃO TOCO, PESO BRUTO TOTAL 16.000 KG, CARGA ÚTIL MÁXIMA DE 10.685 KG, DISTÂNCIA ENTRE EIXOS 4,80 M, POTÊNCIA 189 CV EXCLUSIVE CARROCERIA - CHP DIURNO. AF_06/2014</v>
          </cell>
          <cell r="C298" t="str">
            <v>CHP</v>
          </cell>
          <cell r="D298" t="str">
            <v>112,88</v>
          </cell>
        </row>
        <row r="299">
          <cell r="A299">
            <v>5901</v>
          </cell>
          <cell r="B299" t="str">
            <v>CAMINHÃO PIPA 10.000 L TRUCADO, PESO BRUTO TOTAL 23.000 KG, CARGA ÚTIL MÁXIMA 15.935 KG, DISTÂNCIA ENTRE EIXOS 4,8 M, POTÊNCIA 230 CV, INCLUSIVE TANQUE DE AÇO PARA TRANSPORTE DE ÁGUA - CHP DIURNO. AF_06/2014</v>
          </cell>
          <cell r="C299" t="str">
            <v>CHP</v>
          </cell>
          <cell r="D299" t="str">
            <v>177,40</v>
          </cell>
        </row>
        <row r="300">
          <cell r="A300">
            <v>5909</v>
          </cell>
          <cell r="B300" t="str">
            <v>ESPARGIDOR DE ASFALTO PRESSURIZADO COM TANQUE DE 2500 L, REBOCÁVEL COM MOTOR A GASOLINA POTÊNCIA 3,4 HP - CHP DIURNO. AF_07/2014</v>
          </cell>
          <cell r="C300" t="str">
            <v>CHP</v>
          </cell>
          <cell r="D300" t="str">
            <v>22,28</v>
          </cell>
        </row>
        <row r="301">
          <cell r="A301">
            <v>5921</v>
          </cell>
          <cell r="B301" t="str">
            <v>GRADE DE DISCO REBOCÁVEL COM 20 DISCOS 24" X 6 MM COM PNEUS PARA TRANSPORTE - CHP DIURNO. AF_06/2014</v>
          </cell>
          <cell r="C301" t="str">
            <v>CHP</v>
          </cell>
          <cell r="D301" t="str">
            <v>2,49</v>
          </cell>
        </row>
        <row r="302">
          <cell r="A302">
            <v>5928</v>
          </cell>
          <cell r="B302" t="str">
            <v>GUINDAUTO HIDRÁULICO, CAPACIDADE MÁXIMA DE CARGA 6200 KG, MOMENTO MÁXIMO DE CARGA 11,7 TM, ALCANCE MÁXIMO HORIZONTAL 9,70 M, INCLUSIVE CAMINHÃO TOCO PBT 16.000 KG, POTÊNCIA DE 189 CV - CHP DIURNO. AF_06/2014</v>
          </cell>
          <cell r="C302" t="str">
            <v>CHP</v>
          </cell>
          <cell r="D302" t="str">
            <v>146,98</v>
          </cell>
        </row>
        <row r="303">
          <cell r="A303">
            <v>5932</v>
          </cell>
          <cell r="B303" t="str">
            <v>MOTONIVELADORA POTÊNCIA BÁSICA LÍQUIDA (PRIMEIRA MARCHA) 125 HP, PESO BRUTO 13032 KG, LARGURA DA LÂMINA DE 3,7 M - CHP DIURNO. AF_06/2014</v>
          </cell>
          <cell r="C303" t="str">
            <v>CHP</v>
          </cell>
          <cell r="D303" t="str">
            <v>140,41</v>
          </cell>
        </row>
        <row r="304">
          <cell r="A304">
            <v>5940</v>
          </cell>
          <cell r="B304" t="str">
            <v>PÁ CARREGADEIRA SOBRE RODAS, POTÊNCIA LÍQUIDA 128 HP, CAPACIDADE DA CAÇAMBA 1,7 A 2,8 M3, PESO OPERACIONAL 11632 KG - CHP DIURNO. AF_06/2014</v>
          </cell>
          <cell r="C304" t="str">
            <v>CHP</v>
          </cell>
          <cell r="D304" t="str">
            <v>116,44</v>
          </cell>
        </row>
        <row r="305">
          <cell r="A305">
            <v>5944</v>
          </cell>
          <cell r="B305" t="str">
            <v>PÁ CARREGADEIRA SOBRE RODAS, POTÊNCIA 197 HP, CAPACIDADE DA CAÇAMBA 2,5 A 3,5 M3, PESO OPERACIONAL 18338 KG - CHP DIURNO. AF_06/2014</v>
          </cell>
          <cell r="C305" t="str">
            <v>CHP</v>
          </cell>
          <cell r="D305" t="str">
            <v>130,48</v>
          </cell>
        </row>
        <row r="306">
          <cell r="A306">
            <v>5953</v>
          </cell>
          <cell r="B306" t="str">
            <v>COMPRESSOR DE AR REBOCÁVEL, VAZÃO 189 PCM, PRESSÃO EFETIVA DE TRABALHO 102 PSI, MOTOR DIESEL, POTÊNCIA 63 CV - CHP DIURNO. AF_06/2015</v>
          </cell>
          <cell r="C306" t="str">
            <v>CHP</v>
          </cell>
          <cell r="D306" t="str">
            <v>35,19</v>
          </cell>
        </row>
        <row r="307">
          <cell r="A307">
            <v>6259</v>
          </cell>
          <cell r="B307" t="str">
            <v>CAMINHÃO PIPA 6.000 L, PESO BRUTO TOTAL 13.000 KG, DISTÂNCIA ENTRE EIXOS 4,80 M, POTÊNCIA 189 CV INCLUSIVE TANQUE DE AÇO PARA TRANSPORTE DE ÁGUA, CAPACIDADE 6 M3 - CHP DIURNO. AF_06/2014</v>
          </cell>
          <cell r="C307" t="str">
            <v>CHP</v>
          </cell>
          <cell r="D307" t="str">
            <v>146,73</v>
          </cell>
        </row>
        <row r="308">
          <cell r="A308">
            <v>6879</v>
          </cell>
          <cell r="B308" t="str">
            <v>ROLO COMPACTADOR DE PNEUS ESTÁTICO, PRESSÃO VARIÁVEL, POTÊNCIA 111 HP, PESO SEM/COM LASTRO 9,5 / 26 T, LARGURA DE TRABALHO 1,90 M - CHP DIURNO. AF_07/2014</v>
          </cell>
          <cell r="C308" t="str">
            <v>CHP</v>
          </cell>
          <cell r="D308" t="str">
            <v>114,78</v>
          </cell>
        </row>
        <row r="309">
          <cell r="A309">
            <v>7030</v>
          </cell>
          <cell r="B309" t="str">
            <v>TANQUE DE ASFALTO ESTACIONÁRIO COM SERPENTINA, CAPACIDADE 30.000 L - CHP DIURNO. AF_06/2014</v>
          </cell>
          <cell r="C309" t="str">
            <v>CHP</v>
          </cell>
          <cell r="D309" t="str">
            <v>139,44</v>
          </cell>
        </row>
        <row r="310">
          <cell r="A310">
            <v>7042</v>
          </cell>
          <cell r="B310" t="str">
            <v>MOTOBOMBA TRASH (PARA ÁGUA SUJA) AUTO ESCORVANTE, MOTOR GASOLINA DE 6,41 HP, DIÂMETROS DE SUCÇÃO X RECALQUE: 3" X 3", HM/Q = 10 MCA / 60 M3/H A 23 MCA / 0 M3/H - CHP DIURNO. AF_10/2014</v>
          </cell>
          <cell r="C310" t="str">
            <v>CHP</v>
          </cell>
          <cell r="D310" t="str">
            <v>7,56</v>
          </cell>
        </row>
        <row r="311">
          <cell r="A311">
            <v>7049</v>
          </cell>
          <cell r="B311" t="str">
            <v>ROLO COMPACTADOR PE DE CARNEIRO VIBRATORIO, POTENCIA 125 HP, PESO OPERACIONAL SEM/COM LASTRO 11,95 / 13,30 T, IMPACTO DINAMICO 38,5 / 22,5 T, LARGURA DE TRABALHO 2,15 M - CHP DIURNO. AF_06/2014</v>
          </cell>
          <cell r="C311" t="str">
            <v>CHP</v>
          </cell>
          <cell r="D311" t="str">
            <v>123,12</v>
          </cell>
        </row>
        <row r="312">
          <cell r="A312">
            <v>67826</v>
          </cell>
          <cell r="B312" t="str">
            <v>CAMINHÃO BASCULANTE 6 M3 TOCO, PESO BRUTO TOTAL 16.000 KG, CARGA ÚTIL MÁXIMA 11.130 KG, DISTÂNCIA ENTRE EIXOS 5,36 M, POTÊNCIA 185 CV, INCLUSIVE CAÇAMBA METÁLICA - CHP DIURNO. AF_06/2014</v>
          </cell>
          <cell r="C312" t="str">
            <v>CHP</v>
          </cell>
          <cell r="D312" t="str">
            <v>107,34</v>
          </cell>
        </row>
        <row r="313">
          <cell r="A313">
            <v>73417</v>
          </cell>
          <cell r="B313" t="str">
            <v>GRUPO GERADOR ESTACIONÁRIO, MOTOR DIESEL POTÊNCIA 170 KVA - CHP DIURNO. AF_02/2016</v>
          </cell>
          <cell r="C313" t="str">
            <v>CHP</v>
          </cell>
          <cell r="D313" t="str">
            <v>116,36</v>
          </cell>
        </row>
        <row r="314">
          <cell r="A314">
            <v>73436</v>
          </cell>
          <cell r="B314" t="str">
            <v>ROLO COMPACTADOR VIBRATÓRIO PÉ DE CARNEIRO PARA SOLOS, POTÊNCIA 80 HP, PESO OPERACIONAL SEM/COM LASTRO 7,4 / 8,8 T, LARGURA DE TRABALHO 1,68 M - CHP DIURNO. AF_02/2016</v>
          </cell>
          <cell r="C314" t="str">
            <v>CHP</v>
          </cell>
          <cell r="D314" t="str">
            <v>122,93</v>
          </cell>
        </row>
        <row r="315">
          <cell r="A315">
            <v>73467</v>
          </cell>
          <cell r="B315" t="str">
            <v>CAMINHÃO TOCO, PBT 14.300 KG, CARGA ÚTIL MÁX. 9.710 KG, DIST. ENTRE EIXOS 3,56 M, POTÊNCIA 185 CV, INCLUSIVE CARROCERIA FIXA ABERTA DE MADEIRA P/ TRANSPORTE GERAL DE CARGA SECA, DIMEN. APROX. 2,50 X 6,50 X 0,50 M - CHP DIURNO. AF_06/2014</v>
          </cell>
          <cell r="C315" t="str">
            <v>CHP</v>
          </cell>
          <cell r="D315" t="str">
            <v>98,92</v>
          </cell>
        </row>
        <row r="316">
          <cell r="A316">
            <v>73536</v>
          </cell>
          <cell r="B316" t="str">
            <v>MOTOBOMBA CENTRÍFUGA, MOTOR A GASOLINA, POTÊNCIA 5,42 HP, BOCAIS 1 1/2" X 1", DIÂMETRO ROTOR 143 MM HM/Q = 6 MCA / 16,8 M3/H A 38 MCA / 6,6 M3/H - CHP DIURNO. AF_06/2014</v>
          </cell>
          <cell r="C316" t="str">
            <v>CHP</v>
          </cell>
          <cell r="D316" t="str">
            <v>6,41</v>
          </cell>
        </row>
        <row r="317">
          <cell r="A317">
            <v>83362</v>
          </cell>
          <cell r="B317" t="str">
            <v>ESPARGIDOR DE ASFALTO PRESSURIZADO, TANQUE 6 M3 COM ISOLAÇÃO TÉRMICA, AQUECIDO COM 2 MAÇARICOS, COM BARRA ESPARGIDORA 3,60 M, MONTADO SOBRE CAMINHÃO  TOCO, PBT 14.300 KG, POTÊNCIA 185 CV - CHP DIURNO. AF_08/2015</v>
          </cell>
          <cell r="C317" t="str">
            <v>CHP</v>
          </cell>
          <cell r="D317" t="str">
            <v>176,70</v>
          </cell>
        </row>
        <row r="318">
          <cell r="A318">
            <v>83765</v>
          </cell>
          <cell r="B318" t="str">
            <v>GRUPO DE SOLDAGEM COM GERADOR A DIESEL 60 CV PARA SOLDA ELÉTRICA, SOBRE 04 RODAS, COM MOTOR 4 CILINDROS 600 A - CHP DIURNO. AF_02/2016</v>
          </cell>
          <cell r="C318" t="str">
            <v>CHP</v>
          </cell>
          <cell r="D318" t="str">
            <v>71,24</v>
          </cell>
        </row>
        <row r="319">
          <cell r="A319">
            <v>87445</v>
          </cell>
          <cell r="B319" t="str">
            <v>BETONEIRA CAPACIDADE NOMINAL 400 L, CAPACIDADE DE MISTURA 310 L, MOTOR A DIESEL POTÊNCIA 5,0 HP, SEM CARREGADOR - CHP DIURNO. AF_06/2014</v>
          </cell>
          <cell r="C319" t="str">
            <v>CHP</v>
          </cell>
          <cell r="D319" t="str">
            <v>3,16</v>
          </cell>
        </row>
        <row r="320">
          <cell r="A320">
            <v>88386</v>
          </cell>
          <cell r="B320" t="str">
            <v>MISTURADOR DE ARGAMASSA, EIXO HORIZONTAL, CAPACIDADE DE MISTURA 300 KG, MOTOR ELÉTRICO POTÊNCIA 5 CV - CHP DIURNO. AF_06/2014</v>
          </cell>
          <cell r="C320" t="str">
            <v>CHP</v>
          </cell>
          <cell r="D320" t="str">
            <v>4,42</v>
          </cell>
        </row>
        <row r="321">
          <cell r="A321">
            <v>88393</v>
          </cell>
          <cell r="B321" t="str">
            <v>MISTURADOR DE ARGAMASSA, EIXO HORIZONTAL, CAPACIDADE DE MISTURA 600 KG, MOTOR ELÉTRICO POTÊNCIA 7,5 CV - CHP DIURNO. AF_06/2014</v>
          </cell>
          <cell r="C321" t="str">
            <v>CHP</v>
          </cell>
          <cell r="D321" t="str">
            <v>6,22</v>
          </cell>
        </row>
        <row r="322">
          <cell r="A322">
            <v>88399</v>
          </cell>
          <cell r="B322" t="str">
            <v>MISTURADOR DE ARGAMASSA, EIXO HORIZONTAL, CAPACIDADE DE MISTURA 160 KG, MOTOR ELÉTRICO POTÊNCIA 3 CV - CHP DIURNO. AF_06/2014</v>
          </cell>
          <cell r="C322" t="str">
            <v>CHP</v>
          </cell>
          <cell r="D322" t="str">
            <v>3,12</v>
          </cell>
        </row>
        <row r="323">
          <cell r="A323">
            <v>88418</v>
          </cell>
          <cell r="B323" t="str">
            <v>PROJETOR DE ARGAMASSA, CAPACIDADE DE PROJEÇÃO 1,5 M3/H, ALCANCE DE 30 ATÉ 60 M, MOTOR ELÉTRICO POTÊNCIA 7,5 HP - CHP DIURNO. AF_06/2014</v>
          </cell>
          <cell r="C323" t="str">
            <v>CHP</v>
          </cell>
          <cell r="D323" t="str">
            <v>12,54</v>
          </cell>
        </row>
        <row r="324">
          <cell r="A324">
            <v>88433</v>
          </cell>
          <cell r="B324" t="str">
            <v>PROJETOR DE ARGAMASSA, CAPACIDADE DE PROJEÇÃO 2 M3/H, ALCANCE ATÉ 50 M, MOTOR ELÉTRICO POTÊNCIA 7,5 HP - CHP DIURNO. AF_06/2014</v>
          </cell>
          <cell r="C324" t="str">
            <v>CHP</v>
          </cell>
          <cell r="D324" t="str">
            <v>15,12</v>
          </cell>
        </row>
        <row r="325">
          <cell r="A325">
            <v>88830</v>
          </cell>
          <cell r="B325" t="str">
            <v>BETONEIRA CAPACIDADE NOMINAL DE 400 L, CAPACIDADE DE MISTURA 280 L, MOTOR ELÉTRICO TRIFÁSICO POTÊNCIA DE 2 CV, SEM CARREGADOR - CHP DIURNO. AF_10/2014</v>
          </cell>
          <cell r="C325" t="str">
            <v>CHP</v>
          </cell>
          <cell r="D325" t="str">
            <v>1,65</v>
          </cell>
        </row>
        <row r="326">
          <cell r="A326">
            <v>88843</v>
          </cell>
          <cell r="B326" t="str">
            <v>TRATOR DE ESTEIRAS, POTÊNCIA 125 HP, PESO OPERACIONAL 12,9 T, COM LÂMINA 2,7 M3 - CHP DIURNO. AF_10/2014</v>
          </cell>
          <cell r="C326" t="str">
            <v>CHP</v>
          </cell>
          <cell r="D326" t="str">
            <v>123,65</v>
          </cell>
        </row>
        <row r="327">
          <cell r="A327">
            <v>88907</v>
          </cell>
          <cell r="B327" t="str">
            <v>ESCAVADEIRA HIDRÁULICA SOBRE ESTEIRAS, CAÇAMBA 1,20 M3, PESO OPERACIONAL 21 T, POTÊNCIA BRUTA 155 HP - CHP DIURNO. AF_06/2014</v>
          </cell>
          <cell r="C327" t="str">
            <v>CHP</v>
          </cell>
          <cell r="D327" t="str">
            <v>139,98</v>
          </cell>
        </row>
        <row r="328">
          <cell r="A328">
            <v>89021</v>
          </cell>
          <cell r="B328" t="str">
            <v>BOMBA SUBMERSÍVEL ELÉTRICA TRIFÁSICA, POTÊNCIA 2,96 HP, Ø ROTOR 144 MM SEMI-ABERTO, BOCAL DE SAÍDA Ø 2, HM/Q = 2 MCA / 38,8 M3/H A 28 MCA / 5 M3/H - CHP DIURNO. AF_06/2014</v>
          </cell>
          <cell r="C328" t="str">
            <v>CHP</v>
          </cell>
          <cell r="D328" t="str">
            <v>2,47</v>
          </cell>
        </row>
        <row r="329">
          <cell r="A329">
            <v>89028</v>
          </cell>
          <cell r="B329" t="str">
            <v>TANQUE DE ASFALTO ESTACIONÁRIO COM MAÇARICO, CAPACIDADE 20.000 L - CHP DIURNO. AF_06/2014</v>
          </cell>
          <cell r="C329" t="str">
            <v>CHP</v>
          </cell>
          <cell r="D329" t="str">
            <v>128,76</v>
          </cell>
        </row>
        <row r="330">
          <cell r="A330">
            <v>89032</v>
          </cell>
          <cell r="B330" t="str">
            <v>TRATOR DE ESTEIRAS, POTÊNCIA 100 HP, PESO OPERACIONAL 9,4 T, COM LÂMINA 2,19 M3 - CHP DIURNO. AF_06/2014</v>
          </cell>
          <cell r="C330" t="str">
            <v>CHP</v>
          </cell>
          <cell r="D330" t="str">
            <v>111,47</v>
          </cell>
        </row>
        <row r="331">
          <cell r="A331">
            <v>89035</v>
          </cell>
          <cell r="B331" t="str">
            <v>TRATOR DE PNEUS, POTÊNCIA 85 CV, TRAÇÃO 4X4, PESO COM LASTRO DE 4.675 KG - CHP DIURNO. AF_06/2014</v>
          </cell>
          <cell r="C331" t="str">
            <v>CHP</v>
          </cell>
          <cell r="D331" t="str">
            <v>105,94</v>
          </cell>
        </row>
        <row r="332">
          <cell r="A332">
            <v>89225</v>
          </cell>
          <cell r="B332" t="str">
            <v>BETONEIRA CAPACIDADE NOMINAL DE 600 L, CAPACIDADE DE MISTURA 360 L, MOTOR ELÉTRICO TRIFÁSICO POTÊNCIA DE 4 CV, SEM CARREGADOR - CHP DIURNO. AF_11/2014</v>
          </cell>
          <cell r="C332" t="str">
            <v>CHP</v>
          </cell>
          <cell r="D332" t="str">
            <v>4,27</v>
          </cell>
        </row>
        <row r="333">
          <cell r="A333">
            <v>89234</v>
          </cell>
          <cell r="B333" t="str">
            <v>FRESADORA DE ASFALTO A FRIO SOBRE RODAS, LARGURA FRESAGEM DE 1,0 M, POTÊNCIA 208 HP - CHP DIURNO. AF_11/2014</v>
          </cell>
          <cell r="C333" t="str">
            <v>CHP</v>
          </cell>
          <cell r="D333" t="str">
            <v>383,63</v>
          </cell>
        </row>
        <row r="334">
          <cell r="A334">
            <v>89242</v>
          </cell>
          <cell r="B334" t="str">
            <v>FRESADORA DE ASFALTO A FRIO SOBRE RODAS, LARGURA FRESAGEM DE 2,0 M, POTÊNCIA 550 HP - CHP DIURNO. AF_11/2014</v>
          </cell>
          <cell r="C334" t="str">
            <v>CHP</v>
          </cell>
          <cell r="D334" t="str">
            <v>903,53</v>
          </cell>
        </row>
        <row r="335">
          <cell r="A335">
            <v>89250</v>
          </cell>
          <cell r="B335" t="str">
            <v>RECICLADORA DE ASFALTO A FRIO SOBRE RODAS, LARGURA FRESAGEM DE 2,0 M, POTÊNCIA 422 HP - CHP DIURNO. AF_11/2014</v>
          </cell>
          <cell r="C335" t="str">
            <v>CHP</v>
          </cell>
          <cell r="D335" t="str">
            <v>783,02</v>
          </cell>
        </row>
        <row r="336">
          <cell r="A336">
            <v>89257</v>
          </cell>
          <cell r="B336" t="str">
            <v>VIBROACABADORA DE ASFALTO SOBRE ESTEIRAS, LARGURA DE PAVIMENTAÇÃO 2,13 M A 4,55 M, POTÊNCIA 100 HP CAPACIDADE 400 T/H - CHP DIURNO. AF_11/2014</v>
          </cell>
          <cell r="C336" t="str">
            <v>CHP</v>
          </cell>
          <cell r="D336" t="str">
            <v>216,48</v>
          </cell>
        </row>
        <row r="337">
          <cell r="A337">
            <v>89272</v>
          </cell>
          <cell r="B337" t="str">
            <v>GUINDASTE HIDRÁULICO AUTOPROPELIDO, COM LANÇA TELESCÓPICA 28,80 M, CAPACIDADE MÁXIMA 30 T, POTÊNCIA 97 KW, TRAÇÃO 4 X 4 - CHP DIURNO. AF_11/2014</v>
          </cell>
          <cell r="C337" t="str">
            <v>CHP</v>
          </cell>
          <cell r="D337" t="str">
            <v>114,38</v>
          </cell>
        </row>
        <row r="338">
          <cell r="A338">
            <v>89278</v>
          </cell>
          <cell r="B338" t="str">
            <v>BETONEIRA CAPACIDADE NOMINAL DE 600 L, CAPACIDADE DE MISTURA 440 L, MOTOR A DIESEL POTÊNCIA 10 HP, COM CARREGADOR - CHP DIURNO. AF_11/2014</v>
          </cell>
          <cell r="C338" t="str">
            <v>CHP</v>
          </cell>
          <cell r="D338" t="str">
            <v>7,36</v>
          </cell>
        </row>
        <row r="339">
          <cell r="A339">
            <v>89843</v>
          </cell>
          <cell r="B339" t="str">
            <v>BATE-ESTACAS POR GRAVIDADE, POTÊNCIA DE 160 HP, PESO DO MARTELO ATÉ 3 TONELADAS - CHP DIURNO. AF_11/2014</v>
          </cell>
          <cell r="C339" t="str">
            <v>CHP</v>
          </cell>
          <cell r="D339" t="str">
            <v>125,06</v>
          </cell>
        </row>
        <row r="340">
          <cell r="A340">
            <v>89876</v>
          </cell>
          <cell r="B340" t="str">
            <v>CAMINHÃO BASCULANTE 14 M3, COM CAVALO MECÂNICO DE CAPACIDADE MÁXIMA DE TRAÇÃO COMBINADO DE 36000 KG, POTÊNCIA 286 CV, INCLUSIVE SEMIREBOQUE COM CAÇAMBA METÁLICA - CHP DIURNO. AF_12/2014</v>
          </cell>
          <cell r="C340" t="str">
            <v>CHP</v>
          </cell>
          <cell r="D340" t="str">
            <v>188,07</v>
          </cell>
        </row>
        <row r="341">
          <cell r="A341">
            <v>89883</v>
          </cell>
          <cell r="B341" t="str">
            <v>CAMINHÃO BASCULANTE 18 M3, COM CAVALO MECÂNICO DE CAPACIDADE MÁXIMA DE TRAÇÃO COMBINADO DE 45000 KG, POTÊNCIA 330 CV, INCLUSIVE SEMIREBOQUE COM CAÇAMBA METÁLICA - CHP DIURNO. AF_12/2014</v>
          </cell>
          <cell r="C341" t="str">
            <v>CHP</v>
          </cell>
          <cell r="D341" t="str">
            <v>208,00</v>
          </cell>
        </row>
        <row r="342">
          <cell r="A342">
            <v>90586</v>
          </cell>
          <cell r="B342" t="str">
            <v>VIBRADOR DE IMERSÃO, DIÂMETRO DE PONTEIRA 45MM, MOTOR ELÉTRICO TRIFÁSICO POTÊNCIA DE 2 CV - CHP DIURNO. AF_06/2015</v>
          </cell>
          <cell r="C342" t="str">
            <v>CHP</v>
          </cell>
          <cell r="D342" t="str">
            <v>1,79</v>
          </cell>
        </row>
        <row r="343">
          <cell r="A343">
            <v>90625</v>
          </cell>
          <cell r="B343" t="str">
            <v>PERFURATRIZ MANUAL, TORQUE MÁXIMO 83 N.M, POTÊNCIA 5 CV, COM DIÂMETRO MÁXIMO 4" - CHP DIURNO. AF_06/2015</v>
          </cell>
          <cell r="C343" t="str">
            <v>CHP</v>
          </cell>
          <cell r="D343" t="str">
            <v>6,54</v>
          </cell>
        </row>
        <row r="344">
          <cell r="A344">
            <v>90631</v>
          </cell>
          <cell r="B344" t="str">
            <v>PERFURATRIZ SOBRE ESTEIRA, TORQUE MÁXIMO 600 KGF, PESO MÉDIO 1000 KG, POTÊNCIA 20 HP, DIÂMETRO MÁXIMO 10" - CHP DIURNO. AF_06/2015</v>
          </cell>
          <cell r="C344" t="str">
            <v>CHP</v>
          </cell>
          <cell r="D344" t="str">
            <v>91,61</v>
          </cell>
        </row>
        <row r="345">
          <cell r="A345">
            <v>90637</v>
          </cell>
          <cell r="B345" t="str">
            <v>MISTURADOR DUPLO HORIZONTAL DE ALTA TURBULÊNCIA, CAPACIDADE / VOLUME 2 X 500 LITROS, MOTORES ELÉTRICOS MÍNIMO 5 CV CADA, PARA NATA CIMENTO, ARGAMASSA E OUTROS - CHP DIURNO. AF_06/2015</v>
          </cell>
          <cell r="C345" t="str">
            <v>CHP</v>
          </cell>
          <cell r="D345" t="str">
            <v>12,19</v>
          </cell>
        </row>
        <row r="346">
          <cell r="A346">
            <v>90643</v>
          </cell>
          <cell r="B346" t="str">
            <v>BOMBA TRIPLEX, PARA INJEÇÃO DE NATA DE CIMENTO, VAZÃO MÁXIMA DE 100 LITROS/MINUTO, PRESSÃO MÁXIMA DE 70 BAR - CHP DIURNO. AF_06/2015</v>
          </cell>
          <cell r="C346" t="str">
            <v>CHP</v>
          </cell>
          <cell r="D346" t="str">
            <v>14,64</v>
          </cell>
        </row>
        <row r="347">
          <cell r="A347">
            <v>90650</v>
          </cell>
          <cell r="B347" t="str">
            <v>BOMBA CENTRÍFUGA MONOESTÁGIO COM MOTOR ELÉTRICO MONOFÁSICO, POTÊNCIA 15 HP, DIÂMETRO DO ROTOR 173 MM, HM/Q = 30 MCA / 90 M3/H A 45 MCA / 55 M3/H - CHP DIURNO. AF_06/2015</v>
          </cell>
          <cell r="C347" t="str">
            <v>CHP</v>
          </cell>
          <cell r="D347" t="str">
            <v>10,90</v>
          </cell>
        </row>
        <row r="348">
          <cell r="A348">
            <v>90656</v>
          </cell>
          <cell r="B348" t="str">
            <v>BOMBA DE PROJEÇÃO DE CONCRETO SECO, POTÊNCIA 10 CV, VAZÃO 3 M3/H - CHP DIURNO. AF_06/2015</v>
          </cell>
          <cell r="C348" t="str">
            <v>CHP</v>
          </cell>
          <cell r="D348" t="str">
            <v>12,14</v>
          </cell>
        </row>
        <row r="349">
          <cell r="A349">
            <v>90662</v>
          </cell>
          <cell r="B349" t="str">
            <v>BOMBA DE PROJEÇÃO DE CONCRETO SECO, POTÊNCIA 10 CV, VAZÃO 6 M3/H - CHP DIURNO. AF_06/2015</v>
          </cell>
          <cell r="C349" t="str">
            <v>CHP</v>
          </cell>
          <cell r="D349" t="str">
            <v>12,56</v>
          </cell>
        </row>
        <row r="350">
          <cell r="A350">
            <v>90668</v>
          </cell>
          <cell r="B350" t="str">
            <v>PROJETOR PNEUMÁTICO DE ARGAMASSA PARA CHAPISCO E REBOCO COM RECIPIENTE ACOPLADO, TIPO CANEQUINHA, COM COMPRESSOR DE AR REBOCÁVEL VAZÃO 89 PCM E MOTOR DIESEL DE 20 CV - CHP DIURNO. AF_06/2015</v>
          </cell>
          <cell r="C350" t="str">
            <v>CHP</v>
          </cell>
          <cell r="D350" t="str">
            <v>18,89</v>
          </cell>
        </row>
        <row r="351">
          <cell r="A351">
            <v>90674</v>
          </cell>
          <cell r="B351" t="str">
            <v>PERFURATRIZ COM TORRE METÁLICA PARA EXECUÇÃO DE ESTACA HÉLICE CONTÍNUA, PROFUNDIDADE MÁXIMA DE 30 M, DIÂMETRO MÁXIMO DE 800 MM, POTÊNCIA INSTALADA DE 268 HP, MESA ROTATIVA COM TORQUE MÁXIMO DE 170 KNM - CHP DIURNO. AF_06/2015</v>
          </cell>
          <cell r="C351" t="str">
            <v>CHP</v>
          </cell>
          <cell r="D351" t="str">
            <v>371,76</v>
          </cell>
        </row>
        <row r="352">
          <cell r="A352">
            <v>90680</v>
          </cell>
          <cell r="B352" t="str">
            <v>PERFURATRIZ HIDRÁULICA SOBRE CAMINHÃO COM TRADO CURTO ACOPLADO, PROFUNDIDADE MÁXIMA DE 20 M, DIÂMETRO MÁXIMO DE 1500 MM, POTÊNCIA INSTALADA DE 137 HP, MESA ROTATIVA COM TORQUE MÁXIMO DE 30 KNM - CHP DIURNO. AF_06/2015</v>
          </cell>
          <cell r="C352" t="str">
            <v>CHP</v>
          </cell>
          <cell r="D352" t="str">
            <v>228,77</v>
          </cell>
        </row>
        <row r="353">
          <cell r="A353">
            <v>90686</v>
          </cell>
          <cell r="B353" t="str">
            <v>MANIPULADOR TELESCÓPICO, POTÊNCIA DE 85 HP, CAPACIDADE DE CARGA DE 3.500 KG, ALTURA MÁXIMA DE ELEVAÇÃO DE 12,3 M - CHP DIURNO. AF_06/2015</v>
          </cell>
          <cell r="C353" t="str">
            <v>CHP</v>
          </cell>
          <cell r="D353" t="str">
            <v>103,72</v>
          </cell>
        </row>
        <row r="354">
          <cell r="A354">
            <v>90692</v>
          </cell>
          <cell r="B354" t="str">
            <v>MINICARREGADEIRA SOBRE RODAS, POTÊNCIA LÍQUIDA DE 47 HP, CAPACIDADE NOMINAL DE OPERAÇÃO DE 646 KG - CHP DIURNO. AF_06/2015</v>
          </cell>
          <cell r="C354" t="str">
            <v>CHP</v>
          </cell>
          <cell r="D354" t="str">
            <v>80,41</v>
          </cell>
        </row>
        <row r="355">
          <cell r="A355">
            <v>90964</v>
          </cell>
          <cell r="B355" t="str">
            <v>COMPRESSOR DE AR REBOCÁVEL, VAZÃO 89 PCM, PRESSÃO EFETIVA DE TRABALHO 102 PSI, MOTOR DIESEL, POTÊNCIA 20 CV - CHP DIURNO. AF_06/2015</v>
          </cell>
          <cell r="C355" t="str">
            <v>CHP</v>
          </cell>
          <cell r="D355" t="str">
            <v>17,87</v>
          </cell>
        </row>
        <row r="356">
          <cell r="A356">
            <v>90972</v>
          </cell>
          <cell r="B356" t="str">
            <v>COMPRESSOR DE AR REBOCAVEL, VAZÃO 250 PCM, PRESSAO DE TRABALHO 102 PSI, MOTOR A DIESEL POTÊNCIA 81 CV - CHP DIURNO. AF_06/2015</v>
          </cell>
          <cell r="C356" t="str">
            <v>CHP</v>
          </cell>
          <cell r="D356" t="str">
            <v>45,59</v>
          </cell>
        </row>
        <row r="357">
          <cell r="A357">
            <v>90979</v>
          </cell>
          <cell r="B357" t="str">
            <v>COMPRESSOR DE AR REBOCÁVEL, VAZÃO 748 PCM, PRESSÃO EFETIVA DE TRABALHO 102 PSI, MOTOR DIESEL, POTÊNCIA 210 CV - CHP DIURNO. AF_06/2015</v>
          </cell>
          <cell r="C357" t="str">
            <v>CHP</v>
          </cell>
          <cell r="D357" t="str">
            <v>117,83</v>
          </cell>
        </row>
        <row r="358">
          <cell r="A358">
            <v>90991</v>
          </cell>
          <cell r="B358" t="str">
            <v>ESCAVADEIRA HIDRÁULICA SOBRE ESTEIRAS, CAÇAMBA 0,80 M3, PESO OPERACIONAL 17,8 T, POTÊNCIA LÍQUIDA 110 HP - CHP DIURNO. AF_10/2014</v>
          </cell>
          <cell r="C358" t="str">
            <v>CHP</v>
          </cell>
          <cell r="D358" t="str">
            <v>114,64</v>
          </cell>
        </row>
        <row r="359">
          <cell r="A359">
            <v>90999</v>
          </cell>
          <cell r="B359" t="str">
            <v>COMPRESSOR DE AR REBOCAVEL, VAZÃO 400 PCM, PRESSAO DE TRABALHO 102 PSI, MOTOR A DIESEL POTÊNCIA 110 CV - CHP DIURNO. AF_06/2015</v>
          </cell>
          <cell r="C359" t="str">
            <v>CHP</v>
          </cell>
          <cell r="D359" t="str">
            <v>60,40</v>
          </cell>
        </row>
        <row r="360">
          <cell r="A360">
            <v>91031</v>
          </cell>
          <cell r="B360" t="str">
            <v>CAMINHÃO TRUCADO (C/ TERCEIRO EIXO) ELETRÔNICO - POTÊNCIA 231CV - PBT = 22000KG - DIST. ENTRE EIXOS 5170 MM - INCLUI CARROCERIA FIXA ABERTA DE MADEIRA - CHP DIURNO. AF_06/2015</v>
          </cell>
          <cell r="C360" t="str">
            <v>CHP</v>
          </cell>
          <cell r="D360" t="str">
            <v>142,31</v>
          </cell>
        </row>
        <row r="361">
          <cell r="A361">
            <v>91277</v>
          </cell>
          <cell r="B361" t="str">
            <v>PLACA VIBRATÓRIA REVERSÍVEL COM MOTOR 4 TEMPOS A GASOLINA, FORÇA CENTRÍFUGA DE 25 KN (2500 KGF), POTÊNCIA 5,5 CV - CHP DIURNO. AF_08/2015</v>
          </cell>
          <cell r="C361" t="str">
            <v>CHP</v>
          </cell>
          <cell r="D361" t="str">
            <v>6,83</v>
          </cell>
        </row>
        <row r="362">
          <cell r="A362">
            <v>91283</v>
          </cell>
          <cell r="B362" t="str">
            <v>CORTADORA DE PISO COM MOTOR 4 TEMPOS A GASOLINA, POTÊNCIA DE 13 HP, COM DISCO DE CORTE DIAMANTADO SEGMENTADO PARA CONCRETO, DIÂMETRO DE 350 MM, FURO DE 1" (14 X 1") - CHP DIURNO. AF_08/2015</v>
          </cell>
          <cell r="C362" t="str">
            <v>CHP</v>
          </cell>
          <cell r="D362" t="str">
            <v>16,00</v>
          </cell>
        </row>
        <row r="363">
          <cell r="A363">
            <v>91386</v>
          </cell>
          <cell r="B363" t="str">
            <v>CAMINHÃO BASCULANTE 10 M3, TRUCADO CABINE SIMPLES, PESO BRUTO TOTAL 23.000 KG, CARGA ÚTIL MÁXIMA 15.935 KG, DISTÂNCIA ENTRE EIXOS 4,80 M, POTÊNCIA 230 CV INCLUSIVE CAÇAMBA METÁLICA - CHP DIURNO. AF_06/2014</v>
          </cell>
          <cell r="C363" t="str">
            <v>CHP</v>
          </cell>
          <cell r="D363" t="str">
            <v>151,69</v>
          </cell>
        </row>
        <row r="364">
          <cell r="A364">
            <v>91533</v>
          </cell>
          <cell r="B364" t="str">
            <v>COMPACTADOR DE SOLOS DE PERCUSSÃO (SOQUETE) COM MOTOR A GASOLINA 4 TEMPOS, POTÊNCIA 4 CV - CHP DIURNO. AF_08/2015</v>
          </cell>
          <cell r="C364" t="str">
            <v>CHP</v>
          </cell>
          <cell r="D364" t="str">
            <v>23,38</v>
          </cell>
        </row>
        <row r="365">
          <cell r="A365">
            <v>91634</v>
          </cell>
          <cell r="B365" t="str">
            <v>GUINDAUTO HIDRÁULICO, CAPACIDADE MÁXIMA DE CARGA 6500 KG, MOMENTO MÁXIMO DE CARGA 5,8 TM, ALCANCE MÁXIMO HORIZONTAL 7,60 M, INCLUSIVE CAMINHÃO TOCO PBT 9.700 KG, POTÊNCIA DE 160 CV - CHP DIURNO. AF_08/2015</v>
          </cell>
          <cell r="C365" t="str">
            <v>CHP</v>
          </cell>
          <cell r="D365" t="str">
            <v>129,85</v>
          </cell>
        </row>
        <row r="366">
          <cell r="A366">
            <v>91645</v>
          </cell>
          <cell r="B366" t="str">
            <v>CAMINHÃO DE TRANSPORTE DE MATERIAL ASFÁLTICO 30.000 L, COM CAVALO MECÂNICO DE CAPACIDADE MÁXIMA DE TRAÇÃO COMBINADO DE 66.000 KG, POTÊNCIA 360 CV, INCLUSIVE TANQUE DE ASFALTO COM SERPENTINA - CHP DIURNO. AF_08/2015</v>
          </cell>
          <cell r="C366" t="str">
            <v>CHP</v>
          </cell>
          <cell r="D366" t="str">
            <v>273,16</v>
          </cell>
        </row>
        <row r="367">
          <cell r="A367">
            <v>91692</v>
          </cell>
          <cell r="B367" t="str">
            <v>SERRA CIRCULAR DE BANCADA COM MOTOR ELÉTRICO POTÊNCIA DE 5HP, COM COIFA PARA DISCO 10" - CHP DIURNO. AF_08/2015</v>
          </cell>
          <cell r="C367" t="str">
            <v>CHP</v>
          </cell>
          <cell r="D367" t="str">
            <v>21,04</v>
          </cell>
        </row>
        <row r="368">
          <cell r="A368">
            <v>92043</v>
          </cell>
          <cell r="B368" t="str">
            <v>DISTRIBUIDOR DE AGREGADOS REBOCAVEL, CAPACIDADE 1,9 M³, LARGURA DE TRABALHO 3,66 M - CHP DIURNO. AF_11/2015</v>
          </cell>
          <cell r="C368" t="str">
            <v>CHP</v>
          </cell>
          <cell r="D368" t="str">
            <v>8,00</v>
          </cell>
        </row>
        <row r="369">
          <cell r="A369">
            <v>92106</v>
          </cell>
          <cell r="B369" t="str">
            <v>CAMINHÃO PARA EQUIPAMENTO DE LIMPEZA A SUCÇÃO, COM CAMINHÃO TRUCADO DE PESO BRUTO TOTAL 23000 KG, CARGA ÚTIL MÁXIMA 15935 KG, DISTÂNCIA ENTRE EIXOS 4,80 M, POTÊNCIA 230 CV, INCLUSIVE LIMPADORA A SUCÇÃO, TANQUE 12000 L - CHP DIURNO. AF_11/2015</v>
          </cell>
          <cell r="C369" t="str">
            <v>CHP</v>
          </cell>
          <cell r="D369" t="str">
            <v>182,12</v>
          </cell>
        </row>
        <row r="370">
          <cell r="A370">
            <v>92112</v>
          </cell>
          <cell r="B370" t="str">
            <v>PENEIRA ROTATIVA COM MOTOR ELÉTRICO TRIFÁSICO DE 2 CV, CILINDRO DE 1 M X 0,60 M, COM FUROS DE 3,17 MM - CHP DIURNO. AF_11/2015</v>
          </cell>
          <cell r="C370" t="str">
            <v>CHP</v>
          </cell>
          <cell r="D370" t="str">
            <v>2,43</v>
          </cell>
        </row>
        <row r="371">
          <cell r="A371">
            <v>92118</v>
          </cell>
          <cell r="B371" t="str">
            <v>DOSADOR DE AREIA, CAPACIDADE DE 26 LITROS - CHP DIURNO. AF_11/2015</v>
          </cell>
          <cell r="C371" t="str">
            <v>CHP</v>
          </cell>
          <cell r="D371" t="str">
            <v>0,16</v>
          </cell>
        </row>
        <row r="372">
          <cell r="A372">
            <v>92138</v>
          </cell>
          <cell r="B372" t="str">
            <v>CAMINHONETE COM MOTOR A DIESEL, POTÊNCIA 180 CV, CABINE DUPLA, 4X4 - CHP DIURNO. AF_11/2015</v>
          </cell>
          <cell r="C372" t="str">
            <v>CHP</v>
          </cell>
          <cell r="D372" t="str">
            <v>58,98</v>
          </cell>
        </row>
        <row r="373">
          <cell r="A373">
            <v>92145</v>
          </cell>
          <cell r="B373" t="str">
            <v>CAMINHONETE CABINE SIMPLES COM MOTOR 1.6 FLEX, CÂMBIO MANUAL, POTÊNCIA 101/104 CV, 2 PORTAS - CHP DIURNO. AF_11/2015</v>
          </cell>
          <cell r="C373" t="str">
            <v>CHP</v>
          </cell>
          <cell r="D373" t="str">
            <v>49,72</v>
          </cell>
        </row>
        <row r="374">
          <cell r="A374">
            <v>92242</v>
          </cell>
          <cell r="B374" t="str">
            <v>CAMINHÃO DE TRANSPORTE DE MATERIAL ASFÁLTICO 20.000 L, COM CAVALO MECÂNICO DE CAPACIDADE MÁXIMA DE TRAÇÃO COMBINADO DE 45.000 KG, POTÊNCIA 330 CV, INCLUSIVE TANQUE DE ASFALTO COM MAÇARICO - CHP DIURNO. AF_12/2015</v>
          </cell>
          <cell r="C374" t="str">
            <v>CHP</v>
          </cell>
          <cell r="D374" t="str">
            <v>238,99</v>
          </cell>
        </row>
        <row r="375">
          <cell r="A375">
            <v>92716</v>
          </cell>
          <cell r="B375" t="str">
            <v>APARELHO PARA CORTE E SOLDA OXI-ACETILENO SOBRE RODAS, INCLUSIVE CILINDROS E MAÇARICOS - CHP DIURNO. AF_12/2015</v>
          </cell>
          <cell r="C375" t="str">
            <v>CHP</v>
          </cell>
          <cell r="D375" t="str">
            <v>18,18</v>
          </cell>
        </row>
        <row r="376">
          <cell r="A376">
            <v>92960</v>
          </cell>
          <cell r="B376" t="str">
            <v>MÁQUINA EXTRUSORA DE CONCRETO PARA GUIAS E SARJETAS, MOTOR A DIESEL, POTÊNCIA 14 CV - CHP DIURNO. AF_12/2015</v>
          </cell>
          <cell r="C376" t="str">
            <v>CHP</v>
          </cell>
          <cell r="D376" t="str">
            <v>13,92</v>
          </cell>
        </row>
        <row r="377">
          <cell r="A377">
            <v>92966</v>
          </cell>
          <cell r="B377" t="str">
            <v>MARTELO PERFURADOR PNEUMÁTICO MANUAL, HASTE 25 X 75 MM, 21 KG - CHP DIURNO. AF_12/2015</v>
          </cell>
          <cell r="C377" t="str">
            <v>CHP</v>
          </cell>
          <cell r="D377" t="str">
            <v>17,98</v>
          </cell>
        </row>
        <row r="378">
          <cell r="A378">
            <v>93224</v>
          </cell>
          <cell r="B378" t="str">
            <v>PERFURATRIZ COM TORRE METÁLICA PARA EXECUÇÃO DE ESTACA HÉLICE CONTÍNUA, PROFUNDIDADE MÁXIMA DE 32 M, DIÂMETRO MÁXIMO DE 1000 MM, POTÊNCIA INSTALADA DE 350 HP, MESA ROTATIVA COM TORQUE MÁXIMO DE 263 KNM - CHP DIURNO. AF_01/2016</v>
          </cell>
          <cell r="C378" t="str">
            <v>CHP</v>
          </cell>
          <cell r="D378" t="str">
            <v>550,12</v>
          </cell>
        </row>
        <row r="379">
          <cell r="A379">
            <v>93233</v>
          </cell>
          <cell r="B379" t="str">
            <v>BETONEIRA CAPACIDADE NOMINAL 400 L, CAPACIDADE DE MISTURA 310 L, MOTOR A GASOLINA POTÊNCIA 5,5 HP, SEM CARREGADOR - CHP DIURNO. AF_02/2016</v>
          </cell>
          <cell r="C379" t="str">
            <v>CHP</v>
          </cell>
          <cell r="D379" t="str">
            <v>6,65</v>
          </cell>
        </row>
        <row r="380">
          <cell r="A380">
            <v>93272</v>
          </cell>
          <cell r="B380" t="str">
            <v>GRUA ASCENSIONAL, LANCA DE 30 M, CAPACIDADE DE 1,0 T A 30 M, ALTURA ATE 39 M - CHP DIURNO. AF_03/2016</v>
          </cell>
          <cell r="C380" t="str">
            <v>CHP</v>
          </cell>
          <cell r="D380" t="str">
            <v>83,18</v>
          </cell>
        </row>
        <row r="381">
          <cell r="A381">
            <v>93281</v>
          </cell>
          <cell r="B381" t="str">
            <v>GUINCHO ELÉTRICO DE COLUNA, CAPACIDADE 400 KG, COM MOTO FREIO, MOTOR TRIFÁSICO DE 1,25 CV - CHP DIURNO. AF_03/2016</v>
          </cell>
          <cell r="C381" t="str">
            <v>CHP</v>
          </cell>
          <cell r="D381" t="str">
            <v>16,70</v>
          </cell>
        </row>
        <row r="382">
          <cell r="A382">
            <v>93287</v>
          </cell>
          <cell r="B382" t="str">
            <v>GUINDASTE HIDRÁULICO AUTOPROPELIDO, COM LANÇA TELESCÓPICA 40 M, CAPACIDADE MÁXIMA 60 T, POTÊNCIA 260 KW - CHP DIURNO. AF_03/2016</v>
          </cell>
          <cell r="C382" t="str">
            <v>CHP</v>
          </cell>
          <cell r="D382" t="str">
            <v>385,97</v>
          </cell>
        </row>
        <row r="383">
          <cell r="A383">
            <v>93402</v>
          </cell>
          <cell r="B383" t="str">
            <v>GUINDAUTO HIDRÁULICO, CAPACIDADE MÁXIMA DE CARGA 3300 KG, MOMENTO MÁXIMO DE CARGA 5,8 TM, ALCANCE MÁXIMO HORIZONTAL 7,60 M, INCLUSIVE CAMINHÃO TOCO PBT 16.000 KG, POTÊNCIA DE 189 CV - CHP DIURNO. AF_03/2016</v>
          </cell>
          <cell r="C383" t="str">
            <v>CHP</v>
          </cell>
          <cell r="D383" t="str">
            <v>144,59</v>
          </cell>
        </row>
        <row r="384">
          <cell r="A384">
            <v>93408</v>
          </cell>
          <cell r="B384" t="str">
            <v>MÁQUINA JATO DE PRESSAO PORTÁTIL, CAMARA DE 1 SAIDA, CAPACIDADE 280 L, DIAMETRO 670 MM, BICO DE JATO CURTO VENTURI DE 5/16'' , MANGUEIRA DE 1'' COM COMPRESSOR DE AR REBOCÁVEL 189 PCM E MOTOR DIESEL 63 CV - CHP DIURNO. AF_03/2016</v>
          </cell>
          <cell r="C384" t="str">
            <v>CHP</v>
          </cell>
          <cell r="D384" t="str">
            <v>57,87</v>
          </cell>
        </row>
        <row r="385">
          <cell r="A385">
            <v>93415</v>
          </cell>
          <cell r="B385" t="str">
            <v>GERADOR PORTÁTIL MONOFÁSICO, POTÊNCIA 5500 VA, MOTOR A GASOLINA, POTÊNCIA DO MOTOR 13 CV - CHP DIURNO. AF_03/2016</v>
          </cell>
          <cell r="C385" t="str">
            <v>CHP</v>
          </cell>
          <cell r="D385" t="str">
            <v>10,94</v>
          </cell>
        </row>
        <row r="386">
          <cell r="A386">
            <v>93421</v>
          </cell>
          <cell r="B386" t="str">
            <v>GRUPO GERADOR REBOCÁVEL, POTÊNCIA 66 KVA, MOTOR A DIESEL - CHP DIURNO. AF_03/2016</v>
          </cell>
          <cell r="C386" t="str">
            <v>CHP</v>
          </cell>
          <cell r="D386" t="str">
            <v>46,40</v>
          </cell>
        </row>
        <row r="387">
          <cell r="A387">
            <v>93427</v>
          </cell>
          <cell r="B387" t="str">
            <v>GRUPO GERADOR ESTACIONÁRIO, POTÊNCIA 150 KVA, MOTOR A DIESEL- CHP DIURNO. AF_03/2016</v>
          </cell>
          <cell r="C387" t="str">
            <v>CHP</v>
          </cell>
          <cell r="D387" t="str">
            <v>105,33</v>
          </cell>
        </row>
        <row r="388">
          <cell r="A388">
            <v>93433</v>
          </cell>
          <cell r="B388" t="str">
            <v>USINA DE MISTURA ASFÁLTICA À QUENTE, TIPO CONTRA FLUXO, PROD 40 A 80 TON/HORA - CHP DIURNO. AF_03/2016</v>
          </cell>
          <cell r="C388" t="str">
            <v>CHP</v>
          </cell>
          <cell r="D388" t="str">
            <v>1.999,79</v>
          </cell>
        </row>
        <row r="389">
          <cell r="A389">
            <v>93439</v>
          </cell>
          <cell r="B389" t="str">
            <v>USINA DE ASFALTO À FRIO, CAPACIDADE DE 40 A 60 TON/HORA, ELÉTRICA POTÊNCIA 30 CV - CHP DIURNO. AF_03/2016</v>
          </cell>
          <cell r="C389" t="str">
            <v>CHP</v>
          </cell>
          <cell r="D389" t="str">
            <v>102,44</v>
          </cell>
        </row>
        <row r="390">
          <cell r="A390">
            <v>95121</v>
          </cell>
          <cell r="B390" t="str">
            <v>USINA MISTURADORA DE SOLOS, CAPACIDADE DE 200 A 500 TON/H, POTENCIA 75KW - CHP DIURNO. AF_07/2016</v>
          </cell>
          <cell r="C390" t="str">
            <v>CHP</v>
          </cell>
          <cell r="D390" t="str">
            <v>218,60</v>
          </cell>
        </row>
        <row r="391">
          <cell r="A391">
            <v>95127</v>
          </cell>
          <cell r="B391" t="str">
            <v>DISTRIBUIDOR DE AGREGADOS AUTOPROPELIDO, CAP 3 M3, A DIESEL, POTÊNCIA 176CV - CHP DIURNO. AF_07/2016</v>
          </cell>
          <cell r="C391" t="str">
            <v>CHP</v>
          </cell>
          <cell r="D391" t="str">
            <v>132,79</v>
          </cell>
        </row>
        <row r="392">
          <cell r="A392">
            <v>95133</v>
          </cell>
          <cell r="B392" t="str">
            <v>MÁQUINA DEMARCADORA DE FAIXA DE TRÁFEGO À FRIO, AUTOPROPELIDA, POTÊNCIA 38 HP - CHP DIURNO. AF_07/2016</v>
          </cell>
          <cell r="C392" t="str">
            <v>CHP</v>
          </cell>
          <cell r="D392" t="str">
            <v>98,64</v>
          </cell>
        </row>
        <row r="393">
          <cell r="A393">
            <v>95139</v>
          </cell>
          <cell r="B393" t="str">
            <v>TALHA MANUAL DE CORRENTE, CAPACIDADE DE 2 TON. COM ELEVAÇÃO DE 3 M - CHP DIURNO. AF_07/2016</v>
          </cell>
          <cell r="C393" t="str">
            <v>CHP</v>
          </cell>
          <cell r="D393" t="str">
            <v>0,06</v>
          </cell>
        </row>
        <row r="394">
          <cell r="A394">
            <v>95212</v>
          </cell>
          <cell r="B394" t="str">
            <v>GRUA ASCENCIONAL, LANCA DE 42 M, CAPACIDADE DE 1,5 T A 30 M, ALTURA ATE 39 M - CHP DIURNO. AF_08/2016</v>
          </cell>
          <cell r="C394" t="str">
            <v>CHP</v>
          </cell>
          <cell r="D394" t="str">
            <v>90,54</v>
          </cell>
        </row>
        <row r="395">
          <cell r="A395">
            <v>95218</v>
          </cell>
          <cell r="B395" t="str">
            <v>PULVERIZADOR DE TINTA ELÉTRICO/MÁQUINA DE PINTURA AIRLESS, VAZÃO 2 L/MIN - CHP DIURNO. AF_08/2016</v>
          </cell>
          <cell r="C395" t="str">
            <v>CHP</v>
          </cell>
          <cell r="D395" t="str">
            <v>20,12</v>
          </cell>
        </row>
        <row r="396">
          <cell r="A396">
            <v>95258</v>
          </cell>
          <cell r="B396" t="str">
            <v>MARTELO DEMOLIDOR PNEUMÁTICO MANUAL, 32 KG - CHP DIURNO. AF_09/2016</v>
          </cell>
          <cell r="C396" t="str">
            <v>CHP</v>
          </cell>
          <cell r="D396" t="str">
            <v>17,61</v>
          </cell>
        </row>
        <row r="397">
          <cell r="A397">
            <v>95264</v>
          </cell>
          <cell r="B397" t="str">
            <v>COMPACTADOR DE SOLOS DE PERCUSÃO (SOQUETE) COM MOTOR A GASOLINA, POTÊNCIA 3 CV - CHP DIURNO. AF_09/2016</v>
          </cell>
          <cell r="C397" t="str">
            <v>CHP</v>
          </cell>
          <cell r="D397" t="str">
            <v>4,80</v>
          </cell>
        </row>
        <row r="398">
          <cell r="A398">
            <v>95270</v>
          </cell>
          <cell r="B398" t="str">
            <v>RÉGUA VIBRATÓRIA DUPLA PARA CONCRETO, PESO DE 60KG, COMPRIMENTO 4 M, COM MOTOR A GASOLINA, POTÊNCIA 5,5 HP - CHP DIURNO. AF_09/2016</v>
          </cell>
          <cell r="C398" t="str">
            <v>CHP</v>
          </cell>
          <cell r="D398" t="str">
            <v>6,95</v>
          </cell>
        </row>
        <row r="399">
          <cell r="A399">
            <v>95276</v>
          </cell>
          <cell r="B399" t="str">
            <v>POLIDORA DE PISO (POLITRIZ), PESO DE 100KG, DIÂMETRO 450 MM, MOTOR ELÉTRICO, POTÊNCIA 4 HP - CHP DIURNO. AF_09/2016</v>
          </cell>
          <cell r="C399" t="str">
            <v>CHP</v>
          </cell>
          <cell r="D399" t="str">
            <v>3,23</v>
          </cell>
        </row>
        <row r="400">
          <cell r="A400">
            <v>95282</v>
          </cell>
          <cell r="B400" t="str">
            <v>DESEMPENADEIRA DE CONCRETO, PESO DE 75KG, 4 PÁS, MOTOR A GASOLINA, POTÊNCIA 5,5 HP - CHP DIURNO. AF_09/2016</v>
          </cell>
          <cell r="C400" t="str">
            <v>CHP</v>
          </cell>
          <cell r="D400" t="str">
            <v>6,93</v>
          </cell>
        </row>
        <row r="401">
          <cell r="A401">
            <v>95620</v>
          </cell>
          <cell r="B401" t="str">
            <v>PERFURATRIZ PNEUMATICA MANUAL DE PESO MEDIO, MARTELETE, 18KG, COMPRIMENTO MÁXIMO DE CURSO DE 6 M, DIAMETRO DO PISTAO DE 5,5 CM - CHP DIURNO. AF_11/2016</v>
          </cell>
          <cell r="C401" t="str">
            <v>CHP</v>
          </cell>
          <cell r="D401" t="str">
            <v>17,19</v>
          </cell>
        </row>
        <row r="402">
          <cell r="A402">
            <v>95631</v>
          </cell>
          <cell r="B402" t="str">
            <v>ROLO COMPACTADOR VIBRATORIO TANDEM, ACO LISO, POTENCIA 125 HP, PESO SEM/COM LASTRO 10,20/11,65 T, LARGURA DE TRABALHO 1,73 M - CHP DIURNO. AF_11/2016</v>
          </cell>
          <cell r="C402" t="str">
            <v>CHP</v>
          </cell>
          <cell r="D402" t="str">
            <v>127,29</v>
          </cell>
        </row>
        <row r="403">
          <cell r="A403">
            <v>95702</v>
          </cell>
          <cell r="B403" t="str">
            <v>PERFURATRIZ MANUAL, TORQUE MAXIMO 55 KGF.M, POTENCIA 5 CV, COM DIAMETRO MAXIMO 8 1/2" - CHP DIURNO. AF_11/2016</v>
          </cell>
          <cell r="C403" t="str">
            <v>CHP</v>
          </cell>
          <cell r="D403" t="str">
            <v>28,60</v>
          </cell>
        </row>
        <row r="404">
          <cell r="A404">
            <v>95708</v>
          </cell>
          <cell r="B404" t="str">
            <v>PERFURATRIZ SOBRE ESTEIRA, TORQUE MÁXIMO 600 KGF, POTÊNCIA ENTRE 50 E 60 HP, DIÂMETRO MÁXIMO 10 - CHP DIURNO. AF_11/2016</v>
          </cell>
          <cell r="C404" t="str">
            <v>CHP</v>
          </cell>
          <cell r="D404" t="str">
            <v>110,82</v>
          </cell>
        </row>
        <row r="405">
          <cell r="A405">
            <v>95714</v>
          </cell>
          <cell r="B405" t="str">
            <v>ESCAVADEIRA HIDRAULICA SOBRE ESTEIRA, COM GARRA GIRATORIA DE MANDIBULAS, PESO OPERACIONAL ENTRE 22,00 E 25,50 TON, POTENCIA LIQUIDA ENTRE 150 E 160 HP - CHP DIURNO. AF_11/2016</v>
          </cell>
          <cell r="C405" t="str">
            <v>CHP</v>
          </cell>
          <cell r="D405" t="str">
            <v>143,59</v>
          </cell>
        </row>
        <row r="406">
          <cell r="A406">
            <v>95720</v>
          </cell>
          <cell r="B406" t="str">
            <v>ESCAVADEIRA HIDRAULICA SOBRE ESTEIRA, EQUIPADA COM CLAMSHELL, COM CAPACIDADE DA CAÇAMBA ENTRE 1,20 E 1,50 M3, PESO OPERACIONAL ENTRE 20,00 E 22,00 TON, POTENCIA LIQUIDA ENTRE 150 E 160 HP - CHP DIURNO. AF_11/2016</v>
          </cell>
          <cell r="C406" t="str">
            <v>CHP</v>
          </cell>
          <cell r="D406" t="str">
            <v>140,96</v>
          </cell>
        </row>
        <row r="407">
          <cell r="A407">
            <v>95872</v>
          </cell>
          <cell r="B407" t="str">
            <v>GRUPO GERADOR COM CARENAGEM, MOTOR DIESEL POTÊNCIA STANDART ENTRE 250 E 260 KVA - CHP DIURNO. AF_12/2016</v>
          </cell>
          <cell r="C407" t="str">
            <v>CHP</v>
          </cell>
          <cell r="D407" t="str">
            <v>178,60</v>
          </cell>
        </row>
        <row r="408">
          <cell r="A408">
            <v>96013</v>
          </cell>
          <cell r="B408" t="str">
            <v>TRATOR DE PNEUS COM POTÊNCIA DE 122 CV, TRAÇÃO 4X4, COM VASSOURA MECÂNICA ACOPLADA - CHP DIURNO. AF_02/2017</v>
          </cell>
          <cell r="C408" t="str">
            <v>CHP</v>
          </cell>
          <cell r="D408" t="str">
            <v>148,01</v>
          </cell>
        </row>
        <row r="409">
          <cell r="A409">
            <v>96020</v>
          </cell>
          <cell r="B409" t="str">
            <v>TRATOR DE PNEUS COM POTÊNCIA DE 122 CV, TRAÇÃO 4X4, COM GRADE DE DISCOS ACOPLADA - CHP DIURNO. AF_02/2017</v>
          </cell>
          <cell r="C409" t="str">
            <v>CHP</v>
          </cell>
          <cell r="D409" t="str">
            <v>147,77</v>
          </cell>
        </row>
        <row r="410">
          <cell r="A410">
            <v>96028</v>
          </cell>
          <cell r="B410" t="str">
            <v>TRATOR DE PNEUS COM POTÊNCIA DE 85 CV, TRAÇÃO 4X4, COM GRADE DE DISCOS ACOPLADA - CHP DIURNO. AF_02/2017</v>
          </cell>
          <cell r="C410" t="str">
            <v>CHP</v>
          </cell>
          <cell r="D410" t="str">
            <v>109,96</v>
          </cell>
        </row>
        <row r="411">
          <cell r="A411">
            <v>96035</v>
          </cell>
          <cell r="B411" t="str">
            <v>CAMINHÃO BASCULANTE 10 M3, TRUCADO, POTÊNCIA 230 CV, INCLUSIVE CAÇAMBA METÁLICA, COM DISTRIBUIDOR DE AGREGADOS ACOPLADO - CHP DIURNO. AF_02/2017</v>
          </cell>
          <cell r="C411" t="str">
            <v>CHP</v>
          </cell>
          <cell r="D411" t="str">
            <v>158,86</v>
          </cell>
        </row>
        <row r="412">
          <cell r="A412">
            <v>96157</v>
          </cell>
          <cell r="B412" t="str">
            <v>TRATOR DE PNEUS COM POTÊNCIA DE 85 CV, TRAÇÃO 4X4, COM VASSOURA MECÂNICA ACOPLADA - CHP DIURNO. AF_03/2017</v>
          </cell>
          <cell r="C412" t="str">
            <v>CHP</v>
          </cell>
          <cell r="D412" t="str">
            <v>110,20</v>
          </cell>
        </row>
        <row r="413">
          <cell r="A413">
            <v>96158</v>
          </cell>
          <cell r="B413" t="str">
            <v>MINICARREGADEIRA SOBRE RODAS POTENCIA 47HP CAPACIDADE OPERACAO 646 KG, COM VASSOURA MECÂNICA ACOPLADA - CHP DIURNO. AF_03/2017</v>
          </cell>
          <cell r="C413" t="str">
            <v>CHP</v>
          </cell>
          <cell r="D413" t="str">
            <v>87,16</v>
          </cell>
        </row>
        <row r="414">
          <cell r="A414">
            <v>96245</v>
          </cell>
          <cell r="B414" t="str">
            <v>MINIESCAVADEIRA SOBRE ESTEIRAS, POTENCIA LIQUIDA DE *30* HP, PESO OPERACIONAL DE *3.500* KG - CHP DIURNO. AF_04/2017</v>
          </cell>
          <cell r="C414" t="str">
            <v>CHP</v>
          </cell>
          <cell r="D414" t="str">
            <v>63,76</v>
          </cell>
        </row>
        <row r="415">
          <cell r="A415">
            <v>96303</v>
          </cell>
          <cell r="B415" t="str">
            <v>PERFURATRIZ ROTATIVA SOBRE ESTEIRA, TORQUE MAXIMO 2500 KGM, POTENCIA 110 HP, MOTOR DIESEL- CHP DIURNO. AF_05/2017</v>
          </cell>
          <cell r="C415" t="str">
            <v>CHP</v>
          </cell>
          <cell r="D415" t="str">
            <v>139,33</v>
          </cell>
        </row>
        <row r="416">
          <cell r="A416">
            <v>96309</v>
          </cell>
          <cell r="B416" t="str">
            <v>COMPRESSOR DE AR, VAZAO DE 10 PCM, RESERVATORIO 100 L, PRESSAO DE TRABALHO ENTRE 6,9 E 9,7 BAR, POTENCIA 2 HP, TENSAO 110/220 V - CHP DIURNO. AF_05/2017</v>
          </cell>
          <cell r="C416" t="str">
            <v>CHP</v>
          </cell>
          <cell r="D416" t="str">
            <v>1,55</v>
          </cell>
        </row>
        <row r="417">
          <cell r="A417">
            <v>96463</v>
          </cell>
          <cell r="B417" t="str">
            <v>ROLO COMPACTADOR DE PNEUS, ESTATICO, PRESSAO VARIAVEL, POTENCIA 110 HP, PESO SEM/COM LASTRO 10,8/27 T, LARGURA DE ROLAGEM 2,30 M - CHP DIURNO. AF_06/2017</v>
          </cell>
          <cell r="C417" t="str">
            <v>CHP</v>
          </cell>
          <cell r="D417" t="str">
            <v>118,07</v>
          </cell>
        </row>
        <row r="418">
          <cell r="A418">
            <v>98764</v>
          </cell>
          <cell r="B418" t="str">
            <v>INVERSOR DE SOLDA MONOFÁSICO DE 160 A, POTÊNCIA DE 5400 W, TENSÃO DE 220 V, PARA SOLDA COM ELETRODOS DE 2,0 A 4,0 MM E PROCESSO TIG - CHP DIURNO. AF_06/2018</v>
          </cell>
          <cell r="C418" t="str">
            <v>CHP</v>
          </cell>
          <cell r="D418" t="str">
            <v>4,63</v>
          </cell>
        </row>
        <row r="419">
          <cell r="A419">
            <v>99833</v>
          </cell>
          <cell r="B419" t="str">
            <v>LAVADORA DE ALTA PRESSAO (LAVA-JATO) PARA AGUA FRIA, PRESSAO DE OPERACAO ENTRE 1400 E 1900 LIB/POL2, VAZAO MAXIMA ENTRE 400 E 700 L/H - CHP DIURNO. AF_04/2019</v>
          </cell>
          <cell r="C419" t="str">
            <v>CHP</v>
          </cell>
          <cell r="D419" t="str">
            <v>1,44</v>
          </cell>
        </row>
        <row r="420">
          <cell r="A420">
            <v>100641</v>
          </cell>
          <cell r="B420" t="str">
            <v>USINA DE MISTURA ASFÁLTICA À QUENTE, TIPO CONTRA FLUXO, PROD 100 A 140 TON/HORA - CHP DIURNO. AF_12/2019</v>
          </cell>
          <cell r="C420" t="str">
            <v>CHP</v>
          </cell>
          <cell r="D420" t="str">
            <v>475,18</v>
          </cell>
        </row>
        <row r="421">
          <cell r="A421">
            <v>100647</v>
          </cell>
          <cell r="B421" t="str">
            <v>USINA DE ASFALTO, TIPO GRAVIMÉTRICA, PROD 150 TON/HORA - CHP DIURNO. AF_12/2019</v>
          </cell>
          <cell r="C421" t="str">
            <v>CHP</v>
          </cell>
          <cell r="D421" t="str">
            <v>944,17</v>
          </cell>
        </row>
        <row r="422">
          <cell r="A422">
            <v>5632</v>
          </cell>
          <cell r="B422" t="str">
            <v>ESCAVADEIRA HIDRÁULICA SOBRE ESTEIRAS, CAÇAMBA 0,80 M3, PESO OPERACIONAL 17 T, POTENCIA BRUTA 111 HP - CHI DIURNO. AF_06/2014</v>
          </cell>
          <cell r="C422" t="str">
            <v>CHI</v>
          </cell>
          <cell r="D422" t="str">
            <v>47,18</v>
          </cell>
        </row>
        <row r="423">
          <cell r="A423">
            <v>5679</v>
          </cell>
          <cell r="B423" t="str">
            <v>RETROESCAVADEIRA SOBRE RODAS COM CARREGADEIRA, TRAÇÃO 4X4, POTÊNCIA LÍQ. 88 HP, CAÇAMBA CARREG. CAP. MÍN. 1 M3, CAÇAMBA RETRO CAP. 0,26 M3, PESO OPERACIONAL MÍN. 6.674 KG, PROFUNDIDADE ESCAVAÇÃO MÁX. 4,37 M - CHI DIURNO. AF_06/2014</v>
          </cell>
          <cell r="C423" t="str">
            <v>CHI</v>
          </cell>
          <cell r="D423" t="str">
            <v>35,07</v>
          </cell>
        </row>
        <row r="424">
          <cell r="A424">
            <v>5681</v>
          </cell>
          <cell r="B424" t="str">
            <v>RETROESCAVADEIRA SOBRE RODAS COM CARREGADEIRA, TRAÇÃO 4X2, POTÊNCIA LÍQ. 79 HP, CAÇAMBA CARREG. CAP. MÍN. 1 M3, CAÇAMBA RETRO CAP. 0,20 M3, PESO OPERACIONAL MÍN. 6.570 KG, PROFUNDIDADE ESCAVAÇÃO MÁX. 4,37 M - CHI DIURNO. AF_06/2014</v>
          </cell>
          <cell r="C424" t="str">
            <v>CHI</v>
          </cell>
          <cell r="D424" t="str">
            <v>33,25</v>
          </cell>
        </row>
        <row r="425">
          <cell r="A425">
            <v>5685</v>
          </cell>
          <cell r="B425" t="str">
            <v>ROLO COMPACTADOR VIBRATÓRIO DE UM CILINDRO AÇO LISO, POTÊNCIA 80 HP, PESO OPERACIONAL MÁXIMO 8,1 T, IMPACTO DINÂMICO 16,15 / 9,5 T, LARGURA DE TRABALHO 1,68 M - CHI DIURNO. AF_06/2014</v>
          </cell>
          <cell r="C425" t="str">
            <v>CHI</v>
          </cell>
          <cell r="D425" t="str">
            <v>34,36</v>
          </cell>
        </row>
        <row r="426">
          <cell r="A426">
            <v>5690</v>
          </cell>
          <cell r="B426" t="str">
            <v>GRADE DE DISCO CONTROLE REMOTO REBOCÁVEL, COM 24 DISCOS 24 X 6 MM COM PNEUS PARA TRANSPORTE - CHI DIURNO. AF_06/2014</v>
          </cell>
          <cell r="C426" t="str">
            <v>CHI</v>
          </cell>
          <cell r="D426" t="str">
            <v>1,98</v>
          </cell>
        </row>
        <row r="427">
          <cell r="A427">
            <v>5806</v>
          </cell>
          <cell r="B427" t="str">
            <v>MOTOBOMBA CENTRÍFUGA, MOTOR A GASOLINA, POTÊNCIA 5,42 HP, BOCAIS 1 1/2" X 1", DIÂMETRO ROTOR 143 MM HM/Q = 6 MCA / 16,8 M3/H A 38 MCA / 6,6 M3/H - CHI DIURNO. AF_06/2014</v>
          </cell>
          <cell r="C427" t="str">
            <v>CHI</v>
          </cell>
          <cell r="D427" t="str">
            <v>0,20</v>
          </cell>
        </row>
        <row r="428">
          <cell r="A428">
            <v>5826</v>
          </cell>
          <cell r="B428" t="str">
            <v>CAMINHÃO TOCO, PBT 16.000 KG, CARGA ÚTIL MÁX. 10.685 KG, DIST. ENTRE EIXOS 4,8 M, POTÊNCIA 189 CV, INCLUSIVE CARROCERIA FIXA ABERTA DE MADEIRA P/ TRANSPORTE GERAL DE CARGA SECA, DIMEN. APROX. 2,5 X 7,00 X 0,50 M - CHI DIURNO. AF_06/2014</v>
          </cell>
          <cell r="C428" t="str">
            <v>CHI</v>
          </cell>
          <cell r="D428" t="str">
            <v>27,43</v>
          </cell>
        </row>
        <row r="429">
          <cell r="A429">
            <v>5829</v>
          </cell>
          <cell r="B429" t="str">
            <v>USINA DE CONCRETO FIXA, CAPACIDADE NOMINAL DE 90 A 120 M3/H, SEM SILO - CHI DIURNO. AF_07/2016</v>
          </cell>
          <cell r="C429" t="str">
            <v>CHI</v>
          </cell>
          <cell r="D429" t="str">
            <v>110,45</v>
          </cell>
        </row>
        <row r="430">
          <cell r="A430">
            <v>5837</v>
          </cell>
          <cell r="B430" t="str">
            <v>VIBROACABADORA DE ASFALTO SOBRE ESTEIRAS, LARGURA DE PAVIMENTAÇÃO 1,90 M A 5,30 M, POTÊNCIA 105 HP CAPACIDADE 450 T/H - CHI DIURNO. AF_11/2014</v>
          </cell>
          <cell r="C430" t="str">
            <v>CHI</v>
          </cell>
          <cell r="D430" t="str">
            <v>93,92</v>
          </cell>
        </row>
        <row r="431">
          <cell r="A431">
            <v>5841</v>
          </cell>
          <cell r="B431" t="str">
            <v>VASSOURA MECÂNICA REBOCÁVEL COM ESCOVA CILÍNDRICA, LARGURA ÚTIL DE VARRIMENTO DE 2,44 M - CHI DIURNO. AF_06/2014</v>
          </cell>
          <cell r="C431" t="str">
            <v>CHI</v>
          </cell>
          <cell r="D431" t="str">
            <v>2,28</v>
          </cell>
        </row>
        <row r="432">
          <cell r="A432">
            <v>5845</v>
          </cell>
          <cell r="B432" t="str">
            <v>TRATOR DE PNEUS, POTÊNCIA 122 CV, TRAÇÃO 4X4, PESO COM LASTRO DE 4.510 KG - CHI DIURNO. AF_06/2014</v>
          </cell>
          <cell r="C432" t="str">
            <v>CHI</v>
          </cell>
          <cell r="D432" t="str">
            <v>28,10</v>
          </cell>
        </row>
        <row r="433">
          <cell r="A433">
            <v>5849</v>
          </cell>
          <cell r="B433" t="str">
            <v>TRATOR DE ESTEIRAS, POTÊNCIA 170 HP, PESO OPERACIONAL 19 T, CAÇAMBA 5,2 M3 - CHI DIURNO. AF_06/2014</v>
          </cell>
          <cell r="C433" t="str">
            <v>CHI</v>
          </cell>
          <cell r="D433" t="str">
            <v>46,29</v>
          </cell>
        </row>
        <row r="434">
          <cell r="A434">
            <v>5853</v>
          </cell>
          <cell r="B434" t="str">
            <v>TRATOR DE ESTEIRAS, POTÊNCIA 150 HP, PESO OPERACIONAL 16,7 T, COM RODA MOTRIZ ELEVADA E LÂMINA 3,18 M3 - CHI DIURNO. AF_06/2014</v>
          </cell>
          <cell r="C434" t="str">
            <v>CHI</v>
          </cell>
          <cell r="D434" t="str">
            <v>46,48</v>
          </cell>
        </row>
        <row r="435">
          <cell r="A435">
            <v>5857</v>
          </cell>
          <cell r="B435" t="str">
            <v>TRATOR DE ESTEIRAS, POTÊNCIA 347 HP, PESO OPERACIONAL 38,5 T, COM LÂMINA 8,70 M3 - CHI DIURNO. AF_06/2014</v>
          </cell>
          <cell r="C435" t="str">
            <v>CHI</v>
          </cell>
          <cell r="D435" t="str">
            <v>115,23</v>
          </cell>
        </row>
        <row r="436">
          <cell r="A436">
            <v>5865</v>
          </cell>
          <cell r="B436" t="str">
            <v>ROLO COMPACTADOR VIBRATÓRIO REBOCÁVEL, CILINDRO DE AÇO LISO, POTÊNCIA DE TRAÇÃO DE 65 CV, PESO 4,7 T, IMPACTO DINÂMICO 18,3 T, LARGURA DE TRABALHO 1,67 M - CHI DIURNO. AF_02/2016</v>
          </cell>
          <cell r="C436" t="str">
            <v>CHI</v>
          </cell>
          <cell r="D436" t="str">
            <v>5,46</v>
          </cell>
        </row>
        <row r="437">
          <cell r="A437">
            <v>5869</v>
          </cell>
          <cell r="B437" t="str">
            <v>ROLO COMPACTADOR VIBRATÓRIO TANDEM AÇO LISO, POTÊNCIA 58 HP, PESO SEM/COM LASTRO 6,5 / 9,4 T, LARGURA DE TRABALHO 1,2 M - CHI DIURNO. AF_06/2014</v>
          </cell>
          <cell r="C437" t="str">
            <v>CHI</v>
          </cell>
          <cell r="D437" t="str">
            <v>38,49</v>
          </cell>
        </row>
        <row r="438">
          <cell r="A438">
            <v>5877</v>
          </cell>
          <cell r="B438" t="str">
            <v>RETROESCAVADEIRA SOBRE RODAS COM CARREGADEIRA, TRAÇÃO 4X4, POTÊNCIA LÍQ. 72 HP, CAÇAMBA CARREG. CAP. MÍN. 0,79 M3, CAÇAMBA RETRO CAP. 0,18 M3, PESO OPERACIONAL MÍN. 7.140 KG, PROFUNDIDADE ESCAVAÇÃO MÁX. 4,50 M - CHI DIURNO. AF_06/2014</v>
          </cell>
          <cell r="C438" t="str">
            <v>CHI</v>
          </cell>
          <cell r="D438" t="str">
            <v>34,49</v>
          </cell>
        </row>
        <row r="439">
          <cell r="A439">
            <v>5881</v>
          </cell>
          <cell r="B439" t="str">
            <v>ROLO COMPACTADOR VIBRATÓRIO PÉ DE CARNEIRO, OPERADO POR CONTROLE REMOTO, POTÊNCIA 12,5 KW, PESO OPERACIONAL 1,675 T, LARGURA DE TRABALHO 0,85 M - CHI DIURNO. AF_02/2016</v>
          </cell>
          <cell r="C439" t="str">
            <v>CHI</v>
          </cell>
          <cell r="D439" t="str">
            <v>41,00</v>
          </cell>
        </row>
        <row r="440">
          <cell r="A440">
            <v>5884</v>
          </cell>
          <cell r="B440" t="str">
            <v>USINA DE LAMA ASFÁLTICA, PROD 30 A 50 T/H, SILO DE AGREGADO 7 M3, RESERVATÓRIOS PARA EMULSÃO E ÁGUA DE 2,3 M3 CADA, MISTURADOR TIPO PUG MILL A SER MONTADO SOBRE CAMINHÃO - CHI DIURNO. AF_10/2014</v>
          </cell>
          <cell r="C440" t="str">
            <v>CHI</v>
          </cell>
          <cell r="D440" t="str">
            <v>31,96</v>
          </cell>
        </row>
        <row r="441">
          <cell r="A441">
            <v>5892</v>
          </cell>
          <cell r="B441" t="str">
            <v>CAMINHÃO TOCO, PESO BRUTO TOTAL 14.300 KG, CARGA ÚTIL MÁXIMA 9590 KG, DISTÂNCIA ENTRE EIXOS 4,76 M, POTÊNCIA 185 CV (NÃO INCLUI CARROCERIA) - CHI DIURNO. AF_06/2014</v>
          </cell>
          <cell r="C441" t="str">
            <v>CHI</v>
          </cell>
          <cell r="D441" t="str">
            <v>28,67</v>
          </cell>
        </row>
        <row r="442">
          <cell r="A442">
            <v>5896</v>
          </cell>
          <cell r="B442" t="str">
            <v>CAMINHÃO TOCO, PESO BRUTO TOTAL 16.000 KG, CARGA ÚTIL MÁXIMA DE 10.685 KG, DISTÂNCIA ENTRE EIXOS 4,80 M, POTÊNCIA 189 CV EXCLUSIVE CARROCERIA - CHI DIURNO. AF_06/2014</v>
          </cell>
          <cell r="C442" t="str">
            <v>CHI</v>
          </cell>
          <cell r="D442" t="str">
            <v>26,66</v>
          </cell>
        </row>
        <row r="443">
          <cell r="A443">
            <v>5903</v>
          </cell>
          <cell r="B443" t="str">
            <v>CAMINHÃO PIPA 10.000 L TRUCADO, PESO BRUTO TOTAL 23.000 KG, CARGA ÚTIL MÁXIMA 15.935 KG, DISTÂNCIA ENTRE EIXOS 4,8 M, POTÊNCIA 230 CV, INCLUSIVE TANQUE DE AÇO PARA TRANSPORTE DE ÁGUA - CHI DIURNO. AF_06/2014</v>
          </cell>
          <cell r="C443" t="str">
            <v>CHI</v>
          </cell>
          <cell r="D443" t="str">
            <v>34,18</v>
          </cell>
        </row>
        <row r="444">
          <cell r="A444">
            <v>5911</v>
          </cell>
          <cell r="B444" t="str">
            <v>ESPARGIDOR DE ASFALTO PRESSURIZADO COM TANQUE DE 2500 L, REBOCÁVEL COM MOTOR A GASOLINA POTÊNCIA 3,4 HP - CHI DIURNO. AF_07/2014</v>
          </cell>
          <cell r="C444" t="str">
            <v>CHI</v>
          </cell>
          <cell r="D444" t="str">
            <v>17,35</v>
          </cell>
        </row>
        <row r="445">
          <cell r="A445">
            <v>5923</v>
          </cell>
          <cell r="B445" t="str">
            <v>GRADE DE DISCO REBOCÁVEL COM 20 DISCOS 24" X 6 MM COM PNEUS PARA TRANSPORTE - CHI DIURNO. AF_06/2014</v>
          </cell>
          <cell r="C445" t="str">
            <v>CHI</v>
          </cell>
          <cell r="D445" t="str">
            <v>1,55</v>
          </cell>
        </row>
        <row r="446">
          <cell r="A446">
            <v>5930</v>
          </cell>
          <cell r="B446" t="str">
            <v>GUINDAUTO HIDRÁULICO, CAPACIDADE MÁXIMA DE CARGA 6200 KG, MOMENTO MÁXIMO DE CARGA 11,7 TM, ALCANCE MÁXIMO HORIZONTAL 9,70 M, INCLUSIVE CAMINHÃO TOCO PBT 16.000 KG, POTÊNCIA DE 189 CV - CHI DIURNO. AF_06/2014</v>
          </cell>
          <cell r="C446" t="str">
            <v>CHI</v>
          </cell>
          <cell r="D446" t="str">
            <v>30,62</v>
          </cell>
        </row>
        <row r="447">
          <cell r="A447">
            <v>5934</v>
          </cell>
          <cell r="B447" t="str">
            <v>MOTONIVELADORA POTÊNCIA BÁSICA LÍQUIDA (PRIMEIRA MARCHA) 125 HP, PESO BRUTO 13032 KG, LARGURA DA LÂMINA DE 3,7 M - CHI DIURNO. AF_06/2014</v>
          </cell>
          <cell r="C447" t="str">
            <v>CHI</v>
          </cell>
          <cell r="D447" t="str">
            <v>49,77</v>
          </cell>
        </row>
        <row r="448">
          <cell r="A448">
            <v>5942</v>
          </cell>
          <cell r="B448" t="str">
            <v>PÁ CARREGADEIRA SOBRE RODAS, POTÊNCIA LÍQUIDA 128 HP, CAPACIDADE DA CAÇAMBA 1,7 A 2,8 M3, PESO OPERACIONAL 11632 KG - CHI DIURNO. AF_06/2014</v>
          </cell>
          <cell r="C448" t="str">
            <v>CHI</v>
          </cell>
          <cell r="D448" t="str">
            <v>40,97</v>
          </cell>
        </row>
        <row r="449">
          <cell r="A449">
            <v>5946</v>
          </cell>
          <cell r="B449" t="str">
            <v>PÁ CARREGADEIRA SOBRE RODAS, POTÊNCIA 197 HP, CAPACIDADE DA CAÇAMBA 2,5 A 3,5 M3, PESO OPERACIONAL 18338 KG - CHI DIURNO. AF_06/2014</v>
          </cell>
          <cell r="C449" t="str">
            <v>CHI</v>
          </cell>
          <cell r="D449" t="str">
            <v>50,44</v>
          </cell>
        </row>
        <row r="450">
          <cell r="A450">
            <v>5952</v>
          </cell>
          <cell r="B450" t="str">
            <v>MARTELETE OU ROMPEDOR PNEUMÁTICO MANUAL, 28 KG, COM SILENCIADOR - CHI DIURNO. AF_07/2016</v>
          </cell>
          <cell r="C450" t="str">
            <v>CHI</v>
          </cell>
          <cell r="D450" t="str">
            <v>16,52</v>
          </cell>
        </row>
        <row r="451">
          <cell r="A451">
            <v>5954</v>
          </cell>
          <cell r="B451" t="str">
            <v>COMPRESSOR DE AR REBOCÁVEL, VAZÃO 189 PCM, PRESSÃO EFETIVA DE TRABALHO 102 PSI, MOTOR DIESEL, POTÊNCIA 63 CV - CHI DIURNO. AF_06/2015</v>
          </cell>
          <cell r="C451" t="str">
            <v>CHI</v>
          </cell>
          <cell r="D451" t="str">
            <v>3,14</v>
          </cell>
        </row>
        <row r="452">
          <cell r="A452">
            <v>5961</v>
          </cell>
          <cell r="B452" t="str">
            <v>CAMINHÃO BASCULANTE 6 M3, PESO BRUTO TOTAL 16.000 KG, CARGA ÚTIL MÁXIMA 13.071 KG, DISTÂNCIA ENTRE EIXOS 4,80 M, POTÊNCIA 230 CV INCLUSIVE CAÇAMBA METÁLICA - CHI DIURNO. AF_06/2014</v>
          </cell>
          <cell r="C452" t="str">
            <v>CHI</v>
          </cell>
          <cell r="D452" t="str">
            <v>33,19</v>
          </cell>
        </row>
        <row r="453">
          <cell r="A453">
            <v>6260</v>
          </cell>
          <cell r="B453" t="str">
            <v>CAMINHÃO PIPA 6.000 L, PESO BRUTO TOTAL 13.000 KG, DISTÂNCIA ENTRE EIXOS 4,80 M, POTÊNCIA 189 CV INCLUSIVE TANQUE DE AÇO PARA TRANSPORTE DE ÁGUA, CAPACIDADE 6 M3 - CHI DIURNO. AF_06/2014</v>
          </cell>
          <cell r="C453" t="str">
            <v>CHI</v>
          </cell>
          <cell r="D453" t="str">
            <v>30,16</v>
          </cell>
        </row>
        <row r="454">
          <cell r="A454">
            <v>6880</v>
          </cell>
          <cell r="B454" t="str">
            <v>ROLO COMPACTADOR DE PNEUS ESTÁTICO, PRESSÃO VARIÁVEL, POTÊNCIA 111 HP, PESO SEM/COM LASTRO 9,5 / 26 T, LARGURA DE TRABALHO 1,90 M - CHI DIURNO. AF_07/2014</v>
          </cell>
          <cell r="C454" t="str">
            <v>CHI</v>
          </cell>
          <cell r="D454" t="str">
            <v>44,56</v>
          </cell>
        </row>
        <row r="455">
          <cell r="A455">
            <v>7031</v>
          </cell>
          <cell r="B455" t="str">
            <v>TANQUE DE ASFALTO ESTACIONÁRIO COM SERPENTINA, CAPACIDADE 30.000 L - CHI DIURNO. AF_06/2014</v>
          </cell>
          <cell r="C455" t="str">
            <v>CHI</v>
          </cell>
          <cell r="D455" t="str">
            <v>3,75</v>
          </cell>
        </row>
        <row r="456">
          <cell r="A456">
            <v>7043</v>
          </cell>
          <cell r="B456" t="str">
            <v>MOTOBOMBA TRASH (PARA ÁGUA SUJA) AUTO ESCORVANTE, MOTOR GASOLINA DE 6,41 HP, DIÂMETROS DE SUCÇÃO X RECALQUE: 3" X 3", HM/Q = 10 MCA / 60 M3/H A 23 MCA / 0 M3/H - CHI DIURNO. AF_10/2014</v>
          </cell>
          <cell r="C456" t="str">
            <v>CHI</v>
          </cell>
          <cell r="D456" t="str">
            <v>0,24</v>
          </cell>
        </row>
        <row r="457">
          <cell r="A457">
            <v>7050</v>
          </cell>
          <cell r="B457" t="str">
            <v>ROLO COMPACTADOR PE DE CARNEIRO VIBRATORIO, POTENCIA 125 HP, PESO OPERACIONAL SEM/COM LASTRO 11,95 / 13,30 T, IMPACTO DINAMICO 38,5 / 22,5 T, LARGURA DE TRABALHO 2,15 M - CHI DIURNO. AF_06/2014</v>
          </cell>
          <cell r="C457" t="str">
            <v>CHI</v>
          </cell>
          <cell r="D457" t="str">
            <v>41,36</v>
          </cell>
        </row>
        <row r="458">
          <cell r="A458">
            <v>67827</v>
          </cell>
          <cell r="B458" t="str">
            <v>CAMINHÃO BASCULANTE 6 M3 TOCO, PESO BRUTO TOTAL 16.000 KG, CARGA ÚTIL MÁXIMA 11.130 KG, DISTÂNCIA ENTRE EIXOS 5,36 M, POTÊNCIA 185 CV, INCLUSIVE CAÇAMBA METÁLICA - CHI DIURNO. AF_06/2014</v>
          </cell>
          <cell r="C458" t="str">
            <v>CHI</v>
          </cell>
          <cell r="D458" t="str">
            <v>32,37</v>
          </cell>
        </row>
        <row r="459">
          <cell r="A459">
            <v>73395</v>
          </cell>
          <cell r="B459" t="str">
            <v>GRUPO GERADOR ESTACIONÁRIO, MOTOR DIESEL POTÊNCIA 170 KVA - CHI DIURNO. AF_02/2016</v>
          </cell>
          <cell r="C459" t="str">
            <v>CHI</v>
          </cell>
          <cell r="D459" t="str">
            <v>5,18</v>
          </cell>
        </row>
        <row r="460">
          <cell r="A460">
            <v>83766</v>
          </cell>
          <cell r="B460" t="str">
            <v>GRUPO DE SOLDAGEM COM GERADOR A DIESEL 60 CV PARA SOLDA ELÉTRICA, SOBRE 04 RODAS, COM MOTOR 4 CILINDROS 600 A - CHI DIURNO. AF_02/2016</v>
          </cell>
          <cell r="C460" t="str">
            <v>CHI</v>
          </cell>
          <cell r="D460" t="str">
            <v>29,09</v>
          </cell>
        </row>
        <row r="461">
          <cell r="A461">
            <v>84013</v>
          </cell>
          <cell r="B461" t="str">
            <v>ESCAVADEIRA HIDRÁULICA SOBRE ESTEIRAS, CAÇAMBA 0,80 M3, PESO OPERACIONAL 17,8 T, POTÊNCIA LÍQUIDA 110 HP - CHI DIURNO. AF_10/2014</v>
          </cell>
          <cell r="C461" t="str">
            <v>CHI</v>
          </cell>
          <cell r="D461" t="str">
            <v>45,86</v>
          </cell>
        </row>
        <row r="462">
          <cell r="A462">
            <v>87446</v>
          </cell>
          <cell r="B462" t="str">
            <v>BETONEIRA CAPACIDADE NOMINAL 400 L, CAPACIDADE DE MISTURA 310 L, MOTOR A DIESEL POTÊNCIA 5,0 HP, SEM CARREGADOR - CHI DIURNO. AF_06/2014</v>
          </cell>
          <cell r="C462" t="str">
            <v>CHI</v>
          </cell>
          <cell r="D462" t="str">
            <v>0,32</v>
          </cell>
        </row>
        <row r="463">
          <cell r="A463">
            <v>88392</v>
          </cell>
          <cell r="B463" t="str">
            <v>MISTURADOR DE ARGAMASSA, EIXO HORIZONTAL, CAPACIDADE DE MISTURA 300 KG, MOTOR ELÉTRICO POTÊNCIA 5 CV - CHI DIURNO. AF_06/2014</v>
          </cell>
          <cell r="C463" t="str">
            <v>CHI</v>
          </cell>
          <cell r="D463" t="str">
            <v>0,64</v>
          </cell>
        </row>
        <row r="464">
          <cell r="A464">
            <v>88398</v>
          </cell>
          <cell r="B464" t="str">
            <v>MISTURADOR DE ARGAMASSA, EIXO HORIZONTAL, CAPACIDADE DE MISTURA 600 KG, MOTOR ELÉTRICO POTÊNCIA 7,5 CV - CHI DIURNO. AF_06/2014</v>
          </cell>
          <cell r="C464" t="str">
            <v>CHI</v>
          </cell>
          <cell r="D464" t="str">
            <v>0,77</v>
          </cell>
        </row>
        <row r="465">
          <cell r="A465">
            <v>88404</v>
          </cell>
          <cell r="B465" t="str">
            <v>MISTURADOR DE ARGAMASSA, EIXO HORIZONTAL, CAPACIDADE DE MISTURA 160 KG, MOTOR ELÉTRICO POTÊNCIA 3 CV - CHI DIURNO. AF_06/2014</v>
          </cell>
          <cell r="C465" t="str">
            <v>CHI</v>
          </cell>
          <cell r="D465" t="str">
            <v>0,60</v>
          </cell>
        </row>
        <row r="466">
          <cell r="A466">
            <v>88430</v>
          </cell>
          <cell r="B466" t="str">
            <v>PROJETOR DE ARGAMASSA, CAPACIDADE DE PROJEÇÃO 1,5 M3/H, ALCANCE DE 30 ATÉ 60 M, MOTOR ELÉTRICO POTÊNCIA 7,5 HP - CHI DIURNO. AF_06/2014</v>
          </cell>
          <cell r="C466" t="str">
            <v>CHI</v>
          </cell>
          <cell r="D466" t="str">
            <v>3,98</v>
          </cell>
        </row>
        <row r="467">
          <cell r="A467">
            <v>88438</v>
          </cell>
          <cell r="B467" t="str">
            <v>PROJETOR DE ARGAMASSA, CAPACIDADE DE PROJEÇÃO 2 M3/H, ALCANCE ATÉ 50 M, MOTOR ELÉTRICO POTÊNCIA 7,5 HP - CHI DIURNO. AF_06/2014</v>
          </cell>
          <cell r="C467" t="str">
            <v>CHI</v>
          </cell>
          <cell r="D467" t="str">
            <v>5,29</v>
          </cell>
        </row>
        <row r="468">
          <cell r="A468">
            <v>88831</v>
          </cell>
          <cell r="B468" t="str">
            <v>BETONEIRA CAPACIDADE NOMINAL DE 400 L, CAPACIDADE DE MISTURA 280 L, MOTOR ELÉTRICO TRIFÁSICO POTÊNCIA DE 2 CV, SEM CARREGADOR - CHI DIURNO. AF_10/2014</v>
          </cell>
          <cell r="C468" t="str">
            <v>CHI</v>
          </cell>
          <cell r="D468" t="str">
            <v>0,23</v>
          </cell>
        </row>
        <row r="469">
          <cell r="A469">
            <v>88844</v>
          </cell>
          <cell r="B469" t="str">
            <v>TRATOR DE ESTEIRAS, POTÊNCIA 125 HP, PESO OPERACIONAL 12,9 T, COM LÂMINA 2,7 M3 - CHI DIURNO. AF_10/2014</v>
          </cell>
          <cell r="C469" t="str">
            <v>CHI</v>
          </cell>
          <cell r="D469" t="str">
            <v>40,66</v>
          </cell>
        </row>
        <row r="470">
          <cell r="A470">
            <v>88908</v>
          </cell>
          <cell r="B470" t="str">
            <v>ESCAVADEIRA HIDRÁULICA SOBRE ESTEIRAS, CAÇAMBA 1,20 M3, PESO OPERACIONAL 21 T, POTÊNCIA BRUTA 155 HP - CHI DIURNO. AF_06/2014</v>
          </cell>
          <cell r="C470" t="str">
            <v>CHI</v>
          </cell>
          <cell r="D470" t="str">
            <v>50,39</v>
          </cell>
        </row>
        <row r="471">
          <cell r="A471">
            <v>89022</v>
          </cell>
          <cell r="B471" t="str">
            <v>BOMBA SUBMERSÍVEL ELÉTRICA TRIFÁSICA, POTÊNCIA 2,96 HP, Ø ROTOR 144 MM SEMI-ABERTO, BOCAL DE SAÍDA Ø 2, HM/Q = 2 MCA / 38,8 M3/H A 28 MCA / 5 M3/H - CHI DIURNO. AF_06/2014</v>
          </cell>
          <cell r="C471" t="str">
            <v>CHI</v>
          </cell>
          <cell r="D471" t="str">
            <v>0,30</v>
          </cell>
        </row>
        <row r="472">
          <cell r="A472">
            <v>89027</v>
          </cell>
          <cell r="B472" t="str">
            <v>TANQUE DE ASFALTO ESTACIONÁRIO COM MAÇARICO, CAPACIDADE 20.000 L - CHI DIURNO. AF_06/2014</v>
          </cell>
          <cell r="C472" t="str">
            <v>CHI</v>
          </cell>
          <cell r="D472" t="str">
            <v>3,05</v>
          </cell>
        </row>
        <row r="473">
          <cell r="A473">
            <v>89031</v>
          </cell>
          <cell r="B473" t="str">
            <v>TRATOR DE ESTEIRAS, POTÊNCIA 100 HP, PESO OPERACIONAL 9,4 T, COM LÂMINA 2,19 M3 - CHI DIURNO. AF_06/2014</v>
          </cell>
          <cell r="C473" t="str">
            <v>CHI</v>
          </cell>
          <cell r="D473" t="str">
            <v>39,57</v>
          </cell>
        </row>
        <row r="474">
          <cell r="A474">
            <v>89036</v>
          </cell>
          <cell r="B474" t="str">
            <v>TRATOR DE PNEUS, POTÊNCIA 85 CV, TRAÇÃO 4X4, PESO COM LASTRO DE 4.675 KG - CHI DIURNO. AF_06/2014</v>
          </cell>
          <cell r="C474" t="str">
            <v>CHI</v>
          </cell>
          <cell r="D474" t="str">
            <v>24,94</v>
          </cell>
        </row>
        <row r="475">
          <cell r="A475">
            <v>89218</v>
          </cell>
          <cell r="B475" t="str">
            <v>BATE-ESTACAS POR GRAVIDADE, POTÊNCIA DE 160 HP, PESO DO MARTELO ATÉ 3 TONELADAS - CHI DIURNO. AF_11/2014</v>
          </cell>
          <cell r="C475" t="str">
            <v>CHI</v>
          </cell>
          <cell r="D475" t="str">
            <v>54,00</v>
          </cell>
        </row>
        <row r="476">
          <cell r="A476">
            <v>89226</v>
          </cell>
          <cell r="B476" t="str">
            <v>BETONEIRA CAPACIDADE NOMINAL DE 600 L, CAPACIDADE DE MISTURA 360 L, MOTOR ELÉTRICO TRIFÁSICO POTÊNCIA DE 4 CV, SEM CARREGADOR - CHI DIURNO. AF_11/2014</v>
          </cell>
          <cell r="C476" t="str">
            <v>CHI</v>
          </cell>
          <cell r="D476" t="str">
            <v>0,99</v>
          </cell>
        </row>
        <row r="477">
          <cell r="A477">
            <v>89235</v>
          </cell>
          <cell r="B477" t="str">
            <v>FRESADORA DE ASFALTO A FRIO SOBRE RODAS, LARGURA FRESAGEM DE 1,0 M, POTÊNCIA 208 HP - CHI DIURNO. AF_11/2014</v>
          </cell>
          <cell r="C477" t="str">
            <v>CHI</v>
          </cell>
          <cell r="D477" t="str">
            <v>121,99</v>
          </cell>
        </row>
        <row r="478">
          <cell r="A478">
            <v>89243</v>
          </cell>
          <cell r="B478" t="str">
            <v>FRESADORA DE ASFALTO A FRIO SOBRE RODAS, LARGURA FRESAGEM DE 2,0 M, POTÊNCIA 550 HP - CHI DIURNO. AF_11/2014</v>
          </cell>
          <cell r="C478" t="str">
            <v>CHI</v>
          </cell>
          <cell r="D478" t="str">
            <v>261,05</v>
          </cell>
        </row>
        <row r="479">
          <cell r="A479">
            <v>89251</v>
          </cell>
          <cell r="B479" t="str">
            <v>RECICLADORA DE ASFALTO A FRIO SOBRE RODAS, LARGURA FRESAGEM DE 2,0 M, POTÊNCIA 422 HP - CHI DIURNO. AF_11/2014</v>
          </cell>
          <cell r="C479" t="str">
            <v>CHI</v>
          </cell>
          <cell r="D479" t="str">
            <v>229,18</v>
          </cell>
        </row>
        <row r="480">
          <cell r="A480">
            <v>89258</v>
          </cell>
          <cell r="B480" t="str">
            <v>VIBROACABADORA DE ASFALTO SOBRE ESTEIRAS, LARGURA DE PAVIMENTAÇÃO 2,13 M A 4,55 M, POTÊNCIA 100 HP, CAPACIDADE 400 T/H - CHI DIURNO. AF_11/2014</v>
          </cell>
          <cell r="C480" t="str">
            <v>CHI</v>
          </cell>
          <cell r="D480" t="str">
            <v>80,20</v>
          </cell>
        </row>
        <row r="481">
          <cell r="A481">
            <v>89273</v>
          </cell>
          <cell r="B481" t="str">
            <v>GUINDASTE HIDRÁULICO AUTOPROPELIDO, COM LANÇA TELESCÓPICA 28,80 M, CAPACIDADE MÁXIMA 30 T, POTÊNCIA 97 KW, TRAÇÃO 4 X 4 - CHI DIURNO. AF_11/2014</v>
          </cell>
          <cell r="C481" t="str">
            <v>CHI</v>
          </cell>
          <cell r="D481" t="str">
            <v>52,86</v>
          </cell>
        </row>
        <row r="482">
          <cell r="A482">
            <v>89279</v>
          </cell>
          <cell r="B482" t="str">
            <v>BETONEIRA CAPACIDADE NOMINAL DE 600 L, CAPACIDADE DE MISTURA 440 L, MOTOR A DIESEL POTÊNCIA 10 HP, COM CARREGADOR - CHI DIURNO. AF_11/2014</v>
          </cell>
          <cell r="C482" t="str">
            <v>CHI</v>
          </cell>
          <cell r="D482" t="str">
            <v>1,20</v>
          </cell>
        </row>
        <row r="483">
          <cell r="A483">
            <v>89877</v>
          </cell>
          <cell r="B483" t="str">
            <v>CAMINHÃO BASCULANTE 14 M3, COM CAVALO MECÂNICO DE CAPACIDADE MÁXIMA DE TRAÇÃO COMBINADO DE 36000 KG, POTÊNCIA 286 CV, INCLUSIVE SEMIREBOQUE COM CAÇAMBA METÁLICA - CHI DIURNO. AF_12/2014</v>
          </cell>
          <cell r="C483" t="str">
            <v>CHI</v>
          </cell>
          <cell r="D483" t="str">
            <v>41,69</v>
          </cell>
        </row>
        <row r="484">
          <cell r="A484">
            <v>89884</v>
          </cell>
          <cell r="B484" t="str">
            <v>CAMINHÃO BASCULANTE 18 M3, COM CAVALO MECÂNICO DE CAPACIDADE MÁXIMA DE TRAÇÃO COMBINADO DE 45000 KG, POTÊNCIA 330 CV, INCLUSIVE SEMIREBOQUE COM CAÇAMBA METÁLICA - CHI DIURNO. AF_12/2014</v>
          </cell>
          <cell r="C484" t="str">
            <v>CHI</v>
          </cell>
          <cell r="D484" t="str">
            <v>43,08</v>
          </cell>
        </row>
        <row r="485">
          <cell r="A485">
            <v>90587</v>
          </cell>
          <cell r="B485" t="str">
            <v>VIBRADOR DE IMERSÃO, DIÂMETRO DE PONTEIRA 45MM, MOTOR ELÉTRICO TRIFÁSICO POTÊNCIA DE 2 CV - CHI DIURNO. AF_06/2015</v>
          </cell>
          <cell r="C485" t="str">
            <v>CHI</v>
          </cell>
          <cell r="D485" t="str">
            <v>0,33</v>
          </cell>
        </row>
        <row r="486">
          <cell r="A486">
            <v>90626</v>
          </cell>
          <cell r="B486" t="str">
            <v>PERFURATRIZ MANUAL, TORQUE MÁXIMO 83 N.M, POTÊNCIA 5 CV, COM DIÂMETRO MÁXIMO 4" - CHI DIURNO. AF_06/2015</v>
          </cell>
          <cell r="C486" t="str">
            <v>CHI</v>
          </cell>
          <cell r="D486" t="str">
            <v>1,64</v>
          </cell>
        </row>
        <row r="487">
          <cell r="A487">
            <v>90632</v>
          </cell>
          <cell r="B487" t="str">
            <v>PERFURATRIZ SOBRE ESTEIRA, TORQUE MÁXIMO 600 KGF, PESO MÉDIO 1000 KG, POTÊNCIA 20 HP, DIÂMETRO MÁXIMO 10" - CHI DIURNO. AF_06/2015</v>
          </cell>
          <cell r="C487" t="str">
            <v>CHI</v>
          </cell>
          <cell r="D487" t="str">
            <v>47,10</v>
          </cell>
        </row>
        <row r="488">
          <cell r="A488">
            <v>90638</v>
          </cell>
          <cell r="B488" t="str">
            <v>MISTURADOR DUPLO HORIZONTAL DE ALTA TURBULÊNCIA, CAPACIDADE / VOLUME 2 X 500 LITROS, MOTORES ELÉTRICOS MÍNIMO 5 CV CADA, PARA NATA CIMENTO, ARGAMASSA E OUTROS - CHI DIURNO. AF_06/2015</v>
          </cell>
          <cell r="C488" t="str">
            <v>CHI</v>
          </cell>
          <cell r="D488" t="str">
            <v>3,06</v>
          </cell>
        </row>
        <row r="489">
          <cell r="A489">
            <v>90644</v>
          </cell>
          <cell r="B489" t="str">
            <v>BOMBA TRIPLEX, PARA INJEÇÃO DE NATA DE CIMENTO, VAZÃO MÁXIMA DE 100 LITROS/MINUTO, PRESSÃO MÁXIMA DE 70 BAR - CHI DIURNO. AF_06/2015</v>
          </cell>
          <cell r="C489" t="str">
            <v>CHI</v>
          </cell>
          <cell r="D489" t="str">
            <v>4,57</v>
          </cell>
        </row>
        <row r="490">
          <cell r="A490">
            <v>90651</v>
          </cell>
          <cell r="B490" t="str">
            <v>BOMBA CENTRÍFUGA MONOESTÁGIO COM MOTOR ELÉTRICO MONOFÁSICO, POTÊNCIA 15 HP, DIÂMETRO DO ROTOR 173 MM, HM/Q = 30 MCA / 90 M3/H A 45 MCA / 55 M3/H - CHI DIURNO. AF_06/2015</v>
          </cell>
          <cell r="C490" t="str">
            <v>CHI</v>
          </cell>
          <cell r="D490" t="str">
            <v>0,70</v>
          </cell>
        </row>
        <row r="491">
          <cell r="A491">
            <v>90657</v>
          </cell>
          <cell r="B491" t="str">
            <v>BOMBA DE PROJEÇÃO DE CONCRETO SECO, POTÊNCIA 10 CV, VAZÃO 3 M3/H - CHI DIURNO. AF_06/2015</v>
          </cell>
          <cell r="C491" t="str">
            <v>CHI</v>
          </cell>
          <cell r="D491" t="str">
            <v>2,97</v>
          </cell>
        </row>
        <row r="492">
          <cell r="A492">
            <v>90663</v>
          </cell>
          <cell r="B492" t="str">
            <v>BOMBA DE PROJEÇÃO DE CONCRETO SECO, POTÊNCIA 10 CV, VAZÃO 6 M3/H - CHI DIURNO. AF_06/2015</v>
          </cell>
          <cell r="C492" t="str">
            <v>CHI</v>
          </cell>
          <cell r="D492" t="str">
            <v>3,18</v>
          </cell>
        </row>
        <row r="493">
          <cell r="A493">
            <v>90669</v>
          </cell>
          <cell r="B493" t="str">
            <v>PROJETOR PNEUMÁTICO DE ARGAMASSA PARA CHAPISCO E REBOCO COM RECIPIENTE ACOPLADO, TIPO CANEQUINHA, COM COMPRESSOR DE AR REBOCÁVEL VAZÃO 89 PCM E MOTOR DIESEL DE 20 CV - CHI DIURNO. AF_06/2015</v>
          </cell>
          <cell r="C493" t="str">
            <v>CHI</v>
          </cell>
          <cell r="D493" t="str">
            <v>4,95</v>
          </cell>
        </row>
        <row r="494">
          <cell r="A494">
            <v>90675</v>
          </cell>
          <cell r="B494" t="str">
            <v>PERFURATRIZ COM TORRE METÁLICA PARA EXECUÇÃO DE ESTACA HÉLICE CONTÍNUA, PROFUNDIDADE MÁXIMA DE 30 M, DIÂMETRO MÁXIMO DE 800 MM, POTÊNCIA INSTALADA DE 268 HP, MESA ROTATIVA COM TORQUE MÁXIMO DE 170 KNM - CHI DIURNO. AF_06/2015</v>
          </cell>
          <cell r="C494" t="str">
            <v>CHI</v>
          </cell>
          <cell r="D494" t="str">
            <v>151,85</v>
          </cell>
        </row>
        <row r="495">
          <cell r="A495">
            <v>90681</v>
          </cell>
          <cell r="B495" t="str">
            <v>PERFURATRIZ HIDRÁULICA SOBRE CAMINHÃO COM TRADO CURTO ACOPLADO, PROFUNDIDADE MÁXIMA DE 20 M, DIÂMETRO MÁXIMO DE 1500 MM, POTÊNCIA INSTALADA DE 137 HP, MESA ROTATIVA COM TORQUE MÁXIMO DE 30 KNM - CHI DIURNO. AF_06/2015</v>
          </cell>
          <cell r="C495" t="str">
            <v>CHI</v>
          </cell>
          <cell r="D495" t="str">
            <v>93,60</v>
          </cell>
        </row>
        <row r="496">
          <cell r="A496">
            <v>90687</v>
          </cell>
          <cell r="B496" t="str">
            <v>MANIPULADOR TELESCÓPICO, POTÊNCIA DE 85 HP, CAPACIDADE DE CARGA DE 3.500 KG, ALTURA MÁXIMA DE ELEVAÇÃO DE 12,3 M - CHI DIURNO. AF_06/2015</v>
          </cell>
          <cell r="C496" t="str">
            <v>CHI</v>
          </cell>
          <cell r="D496" t="str">
            <v>43,14</v>
          </cell>
        </row>
        <row r="497">
          <cell r="A497">
            <v>90693</v>
          </cell>
          <cell r="B497" t="str">
            <v>MINICARREGADEIRA SOBRE RODAS, POTÊNCIA LÍQUIDA DE 47 HP, CAPACIDADE NOMINAL DE OPERAÇÃO DE 646 KG - CHI DIURNO. AF_06/2015</v>
          </cell>
          <cell r="C497" t="str">
            <v>CHI</v>
          </cell>
          <cell r="D497" t="str">
            <v>31,54</v>
          </cell>
        </row>
        <row r="498">
          <cell r="A498">
            <v>90965</v>
          </cell>
          <cell r="B498" t="str">
            <v>COMPRESSOR DE AR REBOCÁVEL, VAZÃO 89 PCM, PRESSÃO EFETIVA DE TRABALHO 102 PSI, MOTOR DIESEL, POTÊNCIA 20 CV - CHI DIURNO. AF_06/2015</v>
          </cell>
          <cell r="C498" t="str">
            <v>CHI</v>
          </cell>
          <cell r="D498" t="str">
            <v>4,19</v>
          </cell>
        </row>
        <row r="499">
          <cell r="A499">
            <v>90973</v>
          </cell>
          <cell r="B499" t="str">
            <v>COMPRESSOR DE AR REBOCAVEL, VAZÃO 250 PCM, PRESSAO DE TRABALHO 102 PSI, MOTOR A DIESEL POTÊNCIA 81 CV - CHI DIURNO. AF_06/2015</v>
          </cell>
          <cell r="C499" t="str">
            <v>CHI</v>
          </cell>
          <cell r="D499" t="str">
            <v>4,20</v>
          </cell>
        </row>
        <row r="500">
          <cell r="A500">
            <v>90982</v>
          </cell>
          <cell r="B500" t="str">
            <v>COMPRESSOR DE AR REBOCÁVEL, VAZÃO 748 PCM, PRESSÃO EFETIVA DE TRABALHO 102 PSI, MOTOR DIESEL, POTÊNCIA 210 CV - CHI DIURNO. AF_06/2015</v>
          </cell>
          <cell r="C500" t="str">
            <v>CHI</v>
          </cell>
          <cell r="D500" t="str">
            <v>10,69</v>
          </cell>
        </row>
        <row r="501">
          <cell r="A501">
            <v>91001</v>
          </cell>
          <cell r="B501" t="str">
            <v>COMPRESSOR DE AR REBOCAVEL, VAZÃO 400 PCM, PRESSAO DE TRABALHO 102 PSI, MOTOR A DIESEL POTÊNCIA 110 CV - CHI DIURNO. AF_06/2015</v>
          </cell>
          <cell r="C501" t="str">
            <v>CHI</v>
          </cell>
          <cell r="D501" t="str">
            <v>4,98</v>
          </cell>
        </row>
        <row r="502">
          <cell r="A502">
            <v>91032</v>
          </cell>
          <cell r="B502" t="str">
            <v>CAMINHÃO TRUCADO (C/ TERCEIRO EIXO) ELETRÔNICO - POTÊNCIA 231CV - PBT = 22000KG - DIST. ENTRE EIXOS 5170 MM - INCLUI CARROCERIA FIXA ABERTA DE MADEIRA - CHI DIURNO. AF_06/2015</v>
          </cell>
          <cell r="C502" t="str">
            <v>CHI</v>
          </cell>
          <cell r="D502" t="str">
            <v>32,25</v>
          </cell>
        </row>
        <row r="503">
          <cell r="A503">
            <v>91278</v>
          </cell>
          <cell r="B503" t="str">
            <v>PLACA VIBRATÓRIA REVERSÍVEL COM MOTOR 4 TEMPOS A GASOLINA, FORÇA CENTRÍFUGA DE 25 KN (2500 KGF), POTÊNCIA 5,5 CV - CHI DIURNO. AF_08/2015</v>
          </cell>
          <cell r="C503" t="str">
            <v>CHI</v>
          </cell>
          <cell r="D503" t="str">
            <v>0,38</v>
          </cell>
        </row>
        <row r="504">
          <cell r="A504">
            <v>91285</v>
          </cell>
          <cell r="B504" t="str">
            <v>CORTADORA DE PISO COM MOTOR 4 TEMPOS A GASOLINA, POTÊNCIA DE 13 HP, COM DISCO DE CORTE DIAMANTADO SEGMENTADO PARA CONCRETO, DIÂMETRO DE 350 MM, FURO DE 1" (14 X 1") - CHI DIURNO. AF_08/2015</v>
          </cell>
          <cell r="C504" t="str">
            <v>CHI</v>
          </cell>
          <cell r="D504" t="str">
            <v>0,76</v>
          </cell>
        </row>
        <row r="505">
          <cell r="A505">
            <v>91387</v>
          </cell>
          <cell r="B505" t="str">
            <v>CAMINHÃO BASCULANTE 10 M3, TRUCADO CABINE SIMPLES, PESO BRUTO TOTAL 23.000 KG, CARGA ÚTIL MÁXIMA 15.935 KG, DISTÂNCIA ENTRE EIXOS 4,80 M, POTÊNCIA 230 CV INCLUSIVE CAÇAMBA METÁLICA - CHI DIURNO. AF_06/2014</v>
          </cell>
          <cell r="C505" t="str">
            <v>CHI</v>
          </cell>
          <cell r="D505" t="str">
            <v>35,50</v>
          </cell>
        </row>
        <row r="506">
          <cell r="A506">
            <v>91395</v>
          </cell>
          <cell r="B506" t="str">
            <v>CAMINHÃO TOCO, PBT 14.300 KG, CARGA ÚTIL MÁX. 9.710 KG, DIST. ENTRE EIXOS 3,56 M, POTÊNCIA 185 CV, INCLUSIVE CARROCERIA FIXA ABERTA DE MADEIRA P/ TRANSPORTE GERAL DE CARGA SECA, DIMEN. APROX. 2,50 X 6,50 X 0,50 M - CHI DIURNO. AF_06/2014</v>
          </cell>
          <cell r="C506" t="str">
            <v>CHI</v>
          </cell>
          <cell r="D506" t="str">
            <v>29,62</v>
          </cell>
        </row>
        <row r="507">
          <cell r="A507">
            <v>91486</v>
          </cell>
          <cell r="B507" t="str">
            <v>ESPARGIDOR DE ASFALTO PRESSURIZADO, TANQUE 6 M3 COM ISOLAÇÃO TÉRMICA, AQUECIDO COM 2 MAÇARICOS, COM BARRA ESPARGIDORA 3,60 M, MONTADO SOBRE CAMINHÃO  TOCO, PBT 14.300 KG, POTÊNCIA 185 CV - CHI DIURNO. AF_08/2015</v>
          </cell>
          <cell r="C507" t="str">
            <v>CHI</v>
          </cell>
          <cell r="D507" t="str">
            <v>34,96</v>
          </cell>
        </row>
        <row r="508">
          <cell r="A508">
            <v>91534</v>
          </cell>
          <cell r="B508" t="str">
            <v>COMPACTADOR DE SOLOS DE PERCUSSÃO (SOQUETE) COM MOTOR A GASOLINA 4 TEMPOS, POTÊNCIA 4 CV - CHI DIURNO. AF_08/2015</v>
          </cell>
          <cell r="C508" t="str">
            <v>CHI</v>
          </cell>
          <cell r="D508" t="str">
            <v>18,38</v>
          </cell>
        </row>
        <row r="509">
          <cell r="A509">
            <v>91635</v>
          </cell>
          <cell r="B509" t="str">
            <v>GUINDAUTO HIDRÁULICO, CAPACIDADE MÁXIMA DE CARGA 6500 KG, MOMENTO MÁXIMO DE CARGA 5,8 TM, ALCANCE MÁXIMO HORIZONTAL 7,60 M, INCLUSIVE CAMINHÃO TOCO PBT 9.700 KG, POTÊNCIA DE 160 CV - CHI DIURNO. AF_08/2015</v>
          </cell>
          <cell r="C509" t="str">
            <v>CHI</v>
          </cell>
          <cell r="D509" t="str">
            <v>29,64</v>
          </cell>
        </row>
        <row r="510">
          <cell r="A510">
            <v>91646</v>
          </cell>
          <cell r="B510" t="str">
            <v>CAMINHÃO DE TRANSPORTE DE MATERIAL ASFÁLTICO 30.000 L, COM CAVALO MECÂNICO DE CAPACIDADE MÁXIMA DE TRAÇÃO COMBINADO DE 66.000 KG, POTÊNCIA 360 CV, INCLUSIVE TANQUE DE ASFALTO COM SERPENTINA - CHI DIURNO. AF_08/2015</v>
          </cell>
          <cell r="C510" t="str">
            <v>CHI</v>
          </cell>
          <cell r="D510" t="str">
            <v>48,66</v>
          </cell>
        </row>
        <row r="511">
          <cell r="A511">
            <v>91693</v>
          </cell>
          <cell r="B511" t="str">
            <v>SERRA CIRCULAR DE BANCADA COM MOTOR ELÉTRICO POTÊNCIA DE 5HP, COM COIFA PARA DISCO 10" - CHI DIURNO. AF_08/2015</v>
          </cell>
          <cell r="C511" t="str">
            <v>CHI</v>
          </cell>
          <cell r="D511" t="str">
            <v>17,89</v>
          </cell>
        </row>
        <row r="512">
          <cell r="A512">
            <v>92044</v>
          </cell>
          <cell r="B512" t="str">
            <v>DISTRIBUIDOR DE AGREGADOS REBOCAVEL, CAPACIDADE 1,9 M³, LARGURA DE TRABALHO 3,66 M - CHI DIURNO. AF_11/2015</v>
          </cell>
          <cell r="C512" t="str">
            <v>CHI</v>
          </cell>
          <cell r="D512" t="str">
            <v>4,56</v>
          </cell>
        </row>
        <row r="513">
          <cell r="A513">
            <v>92107</v>
          </cell>
          <cell r="B513" t="str">
            <v>CAMINHÃO PARA EQUIPAMENTO DE LIMPEZA A SUCÇÃO COM CAMINHÃO TRUCADO DE PESO BRUTO TOTAL 23000 KG, CARGA ÚTIL MÁXIMA 15935 KG, DISTÂNCIA ENTRE EIXOS 4,80 M, POTÊNCIA 230 CV, INCLUSIVE LIMPADORA A SUCÇÃO, TANQUE 12000 L - CHI DIURNO. AF_11/2015</v>
          </cell>
          <cell r="C513" t="str">
            <v>CHI</v>
          </cell>
          <cell r="D513" t="str">
            <v>36,10</v>
          </cell>
        </row>
        <row r="514">
          <cell r="A514">
            <v>92113</v>
          </cell>
          <cell r="B514" t="str">
            <v>PENEIRA ROTATIVA COM MOTOR ELÉTRICO TRIFÁSICO DE 2 CV, CILINDRO DE 1 M X 0,60 M, COM FUROS DE 3,17 MM - CHI DIURNO. AF_11/2015</v>
          </cell>
          <cell r="C514" t="str">
            <v>CHI</v>
          </cell>
          <cell r="D514" t="str">
            <v>0,71</v>
          </cell>
        </row>
        <row r="515">
          <cell r="A515">
            <v>92119</v>
          </cell>
          <cell r="B515" t="str">
            <v>DOSADOR DE AREIA, CAPACIDADE DE 26 LITROS - CHI DIURNO. AF_11/2015</v>
          </cell>
          <cell r="C515" t="str">
            <v>CHI</v>
          </cell>
          <cell r="D515" t="str">
            <v>0,07</v>
          </cell>
        </row>
        <row r="516">
          <cell r="A516">
            <v>92139</v>
          </cell>
          <cell r="B516" t="str">
            <v>CAMINHONETE COM MOTOR A DIESEL, POTÊNCIA 180 CV, CABINE DUPLA, 4X4 - CHI DIURNO. AF_11/2015</v>
          </cell>
          <cell r="C516" t="str">
            <v>CHI</v>
          </cell>
          <cell r="D516" t="str">
            <v>25,06</v>
          </cell>
        </row>
        <row r="517">
          <cell r="A517">
            <v>92146</v>
          </cell>
          <cell r="B517" t="str">
            <v>CAMINHONETE CABINE SIMPLES COM MOTOR 1.6 FLEX, CÂMBIO MANUAL, POTÊNCIA 101/104 CV, 2 PORTAS - CHI DIURNO. AF_11/2015</v>
          </cell>
          <cell r="C517" t="str">
            <v>CHI</v>
          </cell>
          <cell r="D517" t="str">
            <v>18,35</v>
          </cell>
        </row>
        <row r="518">
          <cell r="A518">
            <v>92243</v>
          </cell>
          <cell r="B518" t="str">
            <v>CAMINHÃO DE TRANSPORTE DE MATERIAL ASFÁLTICO 20.000 L, COM CAVALO MECÂNICO DE CAPACIDADE MÁXIMA DE TRAÇÃO COMBINADO DE 45.000 KG, POTÊNCIA 330 CV, INCLUSIVE TANQUE DE ASFALTO COM MAÇARICO - CHI DIURNO. AF_12/2015</v>
          </cell>
          <cell r="C518" t="str">
            <v>CHI</v>
          </cell>
          <cell r="D518" t="str">
            <v>40,93</v>
          </cell>
        </row>
        <row r="519">
          <cell r="A519">
            <v>92717</v>
          </cell>
          <cell r="B519" t="str">
            <v>APARELHO PARA CORTE E SOLDA OXI-ACETILENO SOBRE RODAS, INCLUSIVE CILINDROS E MAÇARICOS - CHI DIURNO. AF_12/2015</v>
          </cell>
          <cell r="C519" t="str">
            <v>CHI</v>
          </cell>
          <cell r="D519" t="str">
            <v>0,17</v>
          </cell>
        </row>
        <row r="520">
          <cell r="A520">
            <v>92961</v>
          </cell>
          <cell r="B520" t="str">
            <v>MÁQUINA EXTRUSORA DE CONCRETO PARA GUIAS E SARJETAS, MOTOR A DIESEL, POTÊNCIA 14 CV - CHI DIURNO. AF_12/2015</v>
          </cell>
          <cell r="C520" t="str">
            <v>CHI</v>
          </cell>
          <cell r="D520" t="str">
            <v>4,19</v>
          </cell>
        </row>
        <row r="521">
          <cell r="A521">
            <v>92967</v>
          </cell>
          <cell r="B521" t="str">
            <v>MARTELO PERFURADOR PNEUMÁTICO MANUAL, HASTE 25 X 75 MM, 21 KG - CHI DIURNO. AF_12/2015</v>
          </cell>
          <cell r="C521" t="str">
            <v>CHI</v>
          </cell>
          <cell r="D521" t="str">
            <v>16,56</v>
          </cell>
        </row>
        <row r="522">
          <cell r="A522">
            <v>93225</v>
          </cell>
          <cell r="B522" t="str">
            <v>PERFURATRIZ COM TORRE METÁLICA PARA EXECUÇÃO DE ESTACA HÉLICE CONTÍNUA, PROFUNDIDADE MÁXIMA DE 32 M, DIÂMETRO MÁXIMO DE 1000 MM, POTÊNCIA INSTALADA DE 350 HP, MESA ROTATIVA COM TORQUE MÁXIMO DE 263 KNM - CHI DIURNO. AF_01/2016</v>
          </cell>
          <cell r="C522" t="str">
            <v>CHI</v>
          </cell>
          <cell r="D522" t="str">
            <v>226,25</v>
          </cell>
        </row>
        <row r="523">
          <cell r="A523">
            <v>93234</v>
          </cell>
          <cell r="B523" t="str">
            <v>BETONEIRA CAPACIDADE NOMINAL 400 L, CAPACIDADE DE MISTURA 310 L, MOTOR A GASOLINA POTÊNCIA 5,5 HP, SEM CARREGADOR - CHI DIURNO. AF_02/2016</v>
          </cell>
          <cell r="C523" t="str">
            <v>CHI</v>
          </cell>
          <cell r="D523" t="str">
            <v>0,30</v>
          </cell>
        </row>
        <row r="524">
          <cell r="A524">
            <v>93244</v>
          </cell>
          <cell r="B524" t="str">
            <v>ROLO COMPACTADOR VIBRATÓRIO PÉ DE CARNEIRO PARA SOLOS, POTÊNCIA 80 HP, PESO OPERACIONAL SEM/COM LASTRO 7,4 / 8,8 T, LARGURA DE TRABALHO 1,68 M - CHI DIURNO. AF_02/2016</v>
          </cell>
          <cell r="C524" t="str">
            <v>CHI</v>
          </cell>
          <cell r="D524" t="str">
            <v>35,08</v>
          </cell>
        </row>
        <row r="525">
          <cell r="A525">
            <v>93274</v>
          </cell>
          <cell r="B525" t="str">
            <v>GRUA ASCENSIONAL, LANÇA DE 30 M, CAPACIDADE DE 1,0 T A 30 M, ALTURA ATÉ 39 M - CHI DIURNO. AF_03/2016</v>
          </cell>
          <cell r="C525" t="str">
            <v>CHI</v>
          </cell>
          <cell r="D525" t="str">
            <v>46,68</v>
          </cell>
        </row>
        <row r="526">
          <cell r="A526">
            <v>93282</v>
          </cell>
          <cell r="B526" t="str">
            <v>GUINCHO ELÉTRICO DE COLUNA, CAPACIDADE 400 KG, COM MOTO FREIO, MOTOR TRIFÁSICO DE 1,25 CV - CHI DIURNO. AF_03/2016</v>
          </cell>
          <cell r="C526" t="str">
            <v>CHI</v>
          </cell>
          <cell r="D526" t="str">
            <v>15,67</v>
          </cell>
        </row>
        <row r="527">
          <cell r="A527">
            <v>93288</v>
          </cell>
          <cell r="B527" t="str">
            <v>GUINDASTE HIDRÁULICO AUTOPROPELIDO, COM LANÇA TELESCÓPICA 40 M, CAPACIDADE MÁXIMA 60 T, POTÊNCIA 260 KW - CHI DIURNO. AF_03/2016</v>
          </cell>
          <cell r="C527" t="str">
            <v>CHI</v>
          </cell>
          <cell r="D527" t="str">
            <v>84,92</v>
          </cell>
        </row>
        <row r="528">
          <cell r="A528">
            <v>93403</v>
          </cell>
          <cell r="B528" t="str">
            <v>GUINDAUTO HIDRÁULICO, CAPACIDADE MÁXIMA DE CARGA 3300 KG, MOMENTO MÁXIMO DE CARGA 5,8 TM, ALCANCE MÁXIMO HORIZONTAL 7,60 M, INCLUSIVE CAMINHÃO TOCO PBT 16.000 KG, POTÊNCIA DE 189 CV - CHI DIURNO. AF_03/2016</v>
          </cell>
          <cell r="C528" t="str">
            <v>CHI</v>
          </cell>
          <cell r="D528" t="str">
            <v>29,64</v>
          </cell>
        </row>
        <row r="529">
          <cell r="A529">
            <v>93409</v>
          </cell>
          <cell r="B529" t="str">
            <v>MÁQUINA JATO DE PRESSAO PORTÁTIL, CAMARA DE 1 SAIDA, CAPACIDADE 280 L, DIAMETRO 670 MM, BICO DE JATO CURTO VENTURI DE 5/16'' , MANGUEIRA DE 1'' COM COMPRESSOR DE AR REBOCÁVEL 189 PCM E MOTOR DIESEL 63 CV - CHI DIURNO. AF_03/2016</v>
          </cell>
          <cell r="C529" t="str">
            <v>CHI</v>
          </cell>
          <cell r="D529" t="str">
            <v>22,77</v>
          </cell>
        </row>
        <row r="530">
          <cell r="A530">
            <v>93416</v>
          </cell>
          <cell r="B530" t="str">
            <v>GERADOR PORTÁTIL MONOFÁSICO, POTÊNCIA 5500 VA, MOTOR A GASOLINA, POTÊNCIA DO MOTOR 13 CV - CHI DIURNO. AF_03/2016</v>
          </cell>
          <cell r="C530" t="str">
            <v>CHI</v>
          </cell>
          <cell r="D530" t="str">
            <v>0,24</v>
          </cell>
        </row>
        <row r="531">
          <cell r="A531">
            <v>93422</v>
          </cell>
          <cell r="B531" t="str">
            <v>GRUPO GERADOR REBOCÁVEL, POTÊNCIA 66 KVA, MOTOR A DIESEL - CHI DIURNO. AF_03/2016</v>
          </cell>
          <cell r="C531" t="str">
            <v>CHI</v>
          </cell>
          <cell r="D531" t="str">
            <v>3,25</v>
          </cell>
        </row>
        <row r="532">
          <cell r="A532">
            <v>93428</v>
          </cell>
          <cell r="B532" t="str">
            <v>GRUPO GERADOR ESTACIONÁRIO, POTÊNCIA 150 KVA, MOTOR A DIESEL- CHI DIURNO. AF_03/2016</v>
          </cell>
          <cell r="C532" t="str">
            <v>CHI</v>
          </cell>
          <cell r="D532" t="str">
            <v>4,61</v>
          </cell>
        </row>
        <row r="533">
          <cell r="A533">
            <v>93434</v>
          </cell>
          <cell r="B533" t="str">
            <v>USINA DE MISTURA ASFÁLTICA À QUENTE, TIPO CONTRA FLUXO, PROD 40 A 80 TON/HORA - CHI DIURNO. AF_03/2016</v>
          </cell>
          <cell r="C533" t="str">
            <v>CHI</v>
          </cell>
          <cell r="D533" t="str">
            <v>151,30</v>
          </cell>
        </row>
        <row r="534">
          <cell r="A534">
            <v>93440</v>
          </cell>
          <cell r="B534" t="str">
            <v>USINA DE ASFALTO À FRIO, CAPACIDADE DE 40 A 60 TON/HORA, ELÉTRICA POTÊNCIA 30 CV - CHI DIURNO. AF_03/2016</v>
          </cell>
          <cell r="C534" t="str">
            <v>CHI</v>
          </cell>
          <cell r="D534" t="str">
            <v>77,74</v>
          </cell>
        </row>
        <row r="535">
          <cell r="A535">
            <v>95122</v>
          </cell>
          <cell r="B535" t="str">
            <v>USINA MISTURADORA DE SOLOS, CAPACIDADE DE 200 A 500 TON/H, POTENCIA 75KW - CHI DIURNO. AF_07/2016</v>
          </cell>
          <cell r="C535" t="str">
            <v>CHI</v>
          </cell>
          <cell r="D535" t="str">
            <v>113,58</v>
          </cell>
        </row>
        <row r="536">
          <cell r="A536">
            <v>95128</v>
          </cell>
          <cell r="B536" t="str">
            <v>DISTRIBUIDOR DE AGREGADOS AUTOPROPELIDO, CAP 3 M3, A DIESEL, POTÊNCIA 176CV - CHI DIURNO. AF_07/2016</v>
          </cell>
          <cell r="C536" t="str">
            <v>CHI</v>
          </cell>
          <cell r="D536" t="str">
            <v>30,99</v>
          </cell>
        </row>
        <row r="537">
          <cell r="A537">
            <v>95140</v>
          </cell>
          <cell r="B537" t="str">
            <v>TALHA MANUAL DE CORRENTE, CAPACIDADE DE 2 TON. COM ELEVAÇÃO DE 3 M - CHI DIURNO. AF_07/2016</v>
          </cell>
          <cell r="C537" t="str">
            <v>CHI</v>
          </cell>
          <cell r="D537" t="str">
            <v>0,04</v>
          </cell>
        </row>
        <row r="538">
          <cell r="A538">
            <v>95213</v>
          </cell>
          <cell r="B538" t="str">
            <v>GRUA ASCENCIONAL, LANÇA DE 42 M, CAPACIDADE DE 1,5 T A 30 M, ALTURA ATÉ 39 M - CHI DIURNO. AF_08/2016</v>
          </cell>
          <cell r="C538" t="str">
            <v>CHI</v>
          </cell>
          <cell r="D538" t="str">
            <v>50,40</v>
          </cell>
        </row>
        <row r="539">
          <cell r="A539">
            <v>95219</v>
          </cell>
          <cell r="B539" t="str">
            <v>PULVERIZADOR DE TINTA ELÉTRICO/MÁQUINA DE PINTURA AIRLESS, VAZÃO 2 L/MIN - CHI DIURNO. AF_08/2016</v>
          </cell>
          <cell r="C539" t="str">
            <v>CHI</v>
          </cell>
          <cell r="D539" t="str">
            <v>19,37</v>
          </cell>
        </row>
        <row r="540">
          <cell r="A540">
            <v>95259</v>
          </cell>
          <cell r="B540" t="str">
            <v>MARTELO DEMOLIDOR PNEUMÁTICO MANUAL, 32 KG - CHI DIURNO. AF_09/2016</v>
          </cell>
          <cell r="C540" t="str">
            <v>CHI</v>
          </cell>
          <cell r="D540" t="str">
            <v>16,38</v>
          </cell>
        </row>
        <row r="541">
          <cell r="A541">
            <v>95265</v>
          </cell>
          <cell r="B541" t="str">
            <v>COMPACTADOR DE SOLOS DE PERCUSÃO (SOQUETE) COM MOTOR A GASOLINA, POTÊNCIA 3 CV - CHI DIURNO. AF_09/2016</v>
          </cell>
          <cell r="C541" t="str">
            <v>CHI</v>
          </cell>
          <cell r="D541" t="str">
            <v>0,52</v>
          </cell>
        </row>
        <row r="542">
          <cell r="A542">
            <v>95271</v>
          </cell>
          <cell r="B542" t="str">
            <v>RÉGUA VIBRATÓRIA DUPLA PARA CONCRETO, PESO DE 60KG, COMPRIMENTO 4 M, COM MOTOR A GASOLINA, POTÊNCIA 5,5 HP - CHI DIURNO. AF_09/2016</v>
          </cell>
          <cell r="C542" t="str">
            <v>CHI</v>
          </cell>
          <cell r="D542" t="str">
            <v>0,45</v>
          </cell>
        </row>
        <row r="543">
          <cell r="A543">
            <v>95277</v>
          </cell>
          <cell r="B543" t="str">
            <v>POLIDORA DE PISO (POLITRIZ), PESO DE 100KG, DIÂMETRO 450 MM, MOTOR ELÉTRICO, POTÊNCIA 4 HP - CHI DIURNO. AF_09/2016</v>
          </cell>
          <cell r="C543" t="str">
            <v>CHI</v>
          </cell>
          <cell r="D543" t="str">
            <v>0,44</v>
          </cell>
        </row>
        <row r="544">
          <cell r="A544">
            <v>95283</v>
          </cell>
          <cell r="B544" t="str">
            <v>DESEMPENADEIRA DE CONCRETO, PESO DE 75KG, 4 PÁS, MOTOR A GASOLINA, POTÊNCIA 5,5 HP - CHI DIURNO. AF_09/2016</v>
          </cell>
          <cell r="C544" t="str">
            <v>CHI</v>
          </cell>
          <cell r="D544" t="str">
            <v>0,49</v>
          </cell>
        </row>
        <row r="545">
          <cell r="A545">
            <v>95621</v>
          </cell>
          <cell r="B545" t="str">
            <v>PERFURATRIZ PNEUMATICA MANUAL DE PESO MEDIO, MARTELETE, 18KG, COMPRIMENTO MÁXIMO DE CURSO DE 6 M, DIAMETRO DO PISTAO DE 5,5 CM - CHI DIURNO. AF_11/2016</v>
          </cell>
          <cell r="C545" t="str">
            <v>CHI</v>
          </cell>
          <cell r="D545" t="str">
            <v>16,18</v>
          </cell>
        </row>
        <row r="546">
          <cell r="A546">
            <v>95632</v>
          </cell>
          <cell r="B546" t="str">
            <v>ROLO COMPACTADOR VIBRATORIO TANDEM, ACO LISO, POTENCIA 125 HP, PESO SEM/COM LASTRO 10,20/11,65 T, LARGURA DE TRABALHO 1,73 M - CHI DIURNO. AF_11/2016</v>
          </cell>
          <cell r="C546" t="str">
            <v>CHI</v>
          </cell>
          <cell r="D546" t="str">
            <v>43,35</v>
          </cell>
        </row>
        <row r="547">
          <cell r="A547">
            <v>95703</v>
          </cell>
          <cell r="B547" t="str">
            <v>PERFURATRIZ MANUAL, TORQUE MAXIMO 55 KGF.M, POTENCIA 5 CV, COM DIAMETRO MAXIMO 8 1/2" - CHI DIURNO. AF_11/2016</v>
          </cell>
          <cell r="C547" t="str">
            <v>CHI</v>
          </cell>
          <cell r="D547" t="str">
            <v>21,45</v>
          </cell>
        </row>
        <row r="548">
          <cell r="A548">
            <v>95709</v>
          </cell>
          <cell r="B548" t="str">
            <v>PERFURATRIZ SOBRE ESTEIRA, TORQUE MÁXIMO 600 KGF, POTÊNCIA ENTRE 50 E 60 HP, DIÂMETRO MÁXIMO 10 - CHI DIURNO. AF_11/2016</v>
          </cell>
          <cell r="C548" t="str">
            <v>CHI</v>
          </cell>
          <cell r="D548" t="str">
            <v>45,88</v>
          </cell>
        </row>
        <row r="549">
          <cell r="A549">
            <v>95715</v>
          </cell>
          <cell r="B549" t="str">
            <v>ESCAVADEIRA HIDRAULICA SOBRE ESTEIRA, COM GARRA GIRATORIA DE MANDIBULAS, PESO OPERACIONAL ENTRE 22,00 E 25,50 TON, POTENCIA LIQUIDA ENTRE 150 E 160 HP - CHI DIURNO. AF_11/2016</v>
          </cell>
          <cell r="C549" t="str">
            <v>CHI</v>
          </cell>
          <cell r="D549" t="str">
            <v>52,11</v>
          </cell>
        </row>
        <row r="550">
          <cell r="A550">
            <v>95721</v>
          </cell>
          <cell r="B550" t="str">
            <v>ESCAVADEIRA HIDRAULICA SOBRE ESTEIRA, EQUIPADA COM CLAMSHELL, COM CAPACIDADE DA CAÇAMBA ENTRE 1,20 E 1,50 M3, PESO OPERACIONAL ENTRE 20,00 E 22,00 TON, POTENCIA LIQUIDA ENTRE 150 E 160 HP - CHI DIURNO. AF_11/2016</v>
          </cell>
          <cell r="C550" t="str">
            <v>CHI</v>
          </cell>
          <cell r="D550" t="str">
            <v>50,86</v>
          </cell>
        </row>
        <row r="551">
          <cell r="A551">
            <v>95873</v>
          </cell>
          <cell r="B551" t="str">
            <v>GRUPO GERADOR COM CARENAGEM, MOTOR DIESEL POTÊNCIA STANDART ENTRE 250 E 260 KVA - CHI DIURNO. AF_12/2016</v>
          </cell>
          <cell r="C551" t="str">
            <v>CHI</v>
          </cell>
          <cell r="D551" t="str">
            <v>7,36</v>
          </cell>
        </row>
        <row r="552">
          <cell r="A552">
            <v>96014</v>
          </cell>
          <cell r="B552" t="str">
            <v>TRATOR DE PNEUS COM POTÊNCIA DE 122 CV, TRAÇÃO 4X4, COM VASSOURA MECÂNICA ACOPLADA - CHI DIURNO. AF_02/2017</v>
          </cell>
          <cell r="C552" t="str">
            <v>CHI</v>
          </cell>
          <cell r="D552" t="str">
            <v>30,27</v>
          </cell>
        </row>
        <row r="553">
          <cell r="A553">
            <v>96021</v>
          </cell>
          <cell r="B553" t="str">
            <v>TRATOR DE PNEUS COM POTÊNCIA DE 122 CV, TRAÇÃO 4X4, COM GRADE DE DISCOS ACOPLADA - CHI DIURNO. AF_02/2017</v>
          </cell>
          <cell r="C553" t="str">
            <v>CHI</v>
          </cell>
          <cell r="D553" t="str">
            <v>30,15</v>
          </cell>
        </row>
        <row r="554">
          <cell r="A554">
            <v>96029</v>
          </cell>
          <cell r="B554" t="str">
            <v>TRATOR DE PNEUS COM POTÊNCIA DE 85 CV, TRAÇÃO 4X4, COM GRADE DE DISCOS ACOPLADA - CHI DIURNO. AF_02/2017</v>
          </cell>
          <cell r="C554" t="str">
            <v>CHI</v>
          </cell>
          <cell r="D554" t="str">
            <v>26,99</v>
          </cell>
        </row>
        <row r="555">
          <cell r="A555">
            <v>96036</v>
          </cell>
          <cell r="B555" t="str">
            <v>CAMINHÃO BASCULANTE 10 M3, TRUCADO, POTÊNCIA 230 CV, INCLUSIVE CAÇAMBA METÁLICA, COM DISTRIBUIDOR DE AGREGADOS ACOPLADO - CHI DIURNO. AF_02/2017</v>
          </cell>
          <cell r="C555" t="str">
            <v>CHI</v>
          </cell>
          <cell r="D555" t="str">
            <v>38,37</v>
          </cell>
        </row>
        <row r="556">
          <cell r="A556">
            <v>96155</v>
          </cell>
          <cell r="B556" t="str">
            <v>TRATOR DE PNEUS COM POTÊNCIA DE 85 CV, TRAÇÃO 4X4, COM VASSOURA MECÂNICA ACOPLADA - CHI DIURNO. AF_02/2017</v>
          </cell>
          <cell r="C556" t="str">
            <v>CHI</v>
          </cell>
          <cell r="D556" t="str">
            <v>27,11</v>
          </cell>
        </row>
        <row r="557">
          <cell r="A557">
            <v>96156</v>
          </cell>
          <cell r="B557" t="str">
            <v>MINICARREGADEIRA SOBRE RODAS POTENCIA 47HP CAPACIDADE OPERACAO 646 KG, COM VASSOURA MECÂNICA ACOPLADA - CHI DIURNO. AF_03/2017</v>
          </cell>
          <cell r="C557" t="str">
            <v>CHI</v>
          </cell>
          <cell r="D557" t="str">
            <v>34,70</v>
          </cell>
        </row>
        <row r="558">
          <cell r="A558">
            <v>96159</v>
          </cell>
          <cell r="B558" t="str">
            <v>MÁQUINA DEMARCADORA DE FAIXA DE TRÁFEGO À FRIO, AUTOPROPELIDA, POTÊNCIA 38 HP - CHI DIURNO. AF_07/2016</v>
          </cell>
          <cell r="C558" t="str">
            <v>CHI</v>
          </cell>
          <cell r="D558" t="str">
            <v>41,14</v>
          </cell>
        </row>
        <row r="559">
          <cell r="A559">
            <v>96246</v>
          </cell>
          <cell r="B559" t="str">
            <v>MINIESCAVADEIRA SOBRE ESTEIRAS, POTENCIA LIQUIDA DE *30* HP, PESO OPERACIONAL DE *3.500* KG - CHI DIURNO. AF_04/2017</v>
          </cell>
          <cell r="C559" t="str">
            <v>CHI</v>
          </cell>
          <cell r="D559" t="str">
            <v>35,05</v>
          </cell>
        </row>
        <row r="560">
          <cell r="A560">
            <v>96302</v>
          </cell>
          <cell r="B560" t="str">
            <v>PERFURATRIZ ROTATIVA SOBRE ESTEIRA, TORQUE MAXIMO 2500 KGM, POTENCIA 110 HP, MOTOR DIESEL - CHI DIURNO. AF_05/2017</v>
          </cell>
          <cell r="C560" t="str">
            <v>CHI</v>
          </cell>
          <cell r="D560" t="str">
            <v>61,50</v>
          </cell>
        </row>
        <row r="561">
          <cell r="A561">
            <v>96308</v>
          </cell>
          <cell r="B561" t="str">
            <v>COMPRESSOR DE AR, VAZAO DE 10 PCM, RESERVATORIO 100 L, PRESSAO DE TRABALHO ENTRE 6,9 E 9,7 BAR  POTENCIA 2 HP, TENSAO 110/220 V  CHI DIURNO. AF_05/2017</v>
          </cell>
          <cell r="C561" t="str">
            <v>CHI</v>
          </cell>
          <cell r="D561" t="str">
            <v>0,14</v>
          </cell>
        </row>
        <row r="562">
          <cell r="A562">
            <v>96464</v>
          </cell>
          <cell r="B562" t="str">
            <v>ROLO COMPACTADOR DE PNEUS, ESTATICO, PRESSAO VARIAVEL, POTENCIA 110 HP, PESO SEM/COM LASTRO 10,8/27 T, LARGURA DE ROLAGEM 2,30 M - CHI DIURNO. AF_06/2017</v>
          </cell>
          <cell r="C562" t="str">
            <v>CHI</v>
          </cell>
          <cell r="D562" t="str">
            <v>46,30</v>
          </cell>
        </row>
        <row r="563">
          <cell r="A563">
            <v>98765</v>
          </cell>
          <cell r="B563" t="str">
            <v>INVERSOR DE SOLDA MONOFÁSICO DE 160 A, POTÊNCIA DE 5400 W, TENSÃO DE 220 V, PARA SOLDA COM ELETRODOS DE 2,0 A 4,0 MM E PROCESSO TIG - CHI DIURNO. AF_06/2018</v>
          </cell>
          <cell r="C563" t="str">
            <v>CHI</v>
          </cell>
          <cell r="D563" t="str">
            <v>0,07</v>
          </cell>
        </row>
        <row r="564">
          <cell r="A564">
            <v>99834</v>
          </cell>
          <cell r="B564" t="str">
            <v>LAVADORA DE ALTA PRESSAO (LAVA-JATO) PARA AGUA FRIA, PRESSAO DE OPERACAO ENTRE 1400 E 1900 LIB/POL2, VAZAO MAXIMA ENTRE 400 E 700 L/H - CHI DIURNO. AF_04/2019</v>
          </cell>
          <cell r="C564" t="str">
            <v>CHI</v>
          </cell>
          <cell r="D564" t="str">
            <v>0,12</v>
          </cell>
        </row>
        <row r="565">
          <cell r="A565">
            <v>100642</v>
          </cell>
          <cell r="B565" t="str">
            <v>USINA DE MISTURA ASFÁLTICA À QUENTE, TIPO CONTRA FLUXO, PROD 100 A 140 TON/HORA - CHI DIURNO. AF_12/2019</v>
          </cell>
          <cell r="C565" t="str">
            <v>CHI</v>
          </cell>
          <cell r="D565" t="str">
            <v>111,63</v>
          </cell>
        </row>
        <row r="566">
          <cell r="A566">
            <v>100648</v>
          </cell>
          <cell r="B566" t="str">
            <v>USINA DE ASFALTO, TIPO GRAVIMÉTRICA, PROD 150 TON/HORA - CHI DIURNO. AF_12/2019</v>
          </cell>
          <cell r="C566" t="str">
            <v>CHI</v>
          </cell>
          <cell r="D566" t="str">
            <v>267,85</v>
          </cell>
        </row>
        <row r="567">
          <cell r="A567">
            <v>5089</v>
          </cell>
          <cell r="B567" t="str">
            <v>ROLO COMPACTADOR VIBRATÓRIO PÉ DE CARNEIRO PARA SOLOS, POTÊNCIA 80 HP, PESO OPERACIONAL SEM/COM LASTRO 7,4 / 8,8 T, LARGURA DE TRABALHO 1,68 M - MANUTENÇÃO. AF_02/2016</v>
          </cell>
          <cell r="C567" t="str">
            <v>H</v>
          </cell>
          <cell r="D567" t="str">
            <v>20,71</v>
          </cell>
        </row>
        <row r="568">
          <cell r="A568">
            <v>5627</v>
          </cell>
          <cell r="B568" t="str">
            <v>ESCAVADEIRA HIDRÁULICA SOBRE ESTEIRAS, CAÇAMBA 0,80 M3, PESO OPERACIONAL 17 T, POTENCIA BRUTA 111 HP - DEPRECIAÇÃO. AF_06/2014</v>
          </cell>
          <cell r="C568" t="str">
            <v>H</v>
          </cell>
          <cell r="D568" t="str">
            <v>25,20</v>
          </cell>
        </row>
        <row r="569">
          <cell r="A569">
            <v>5628</v>
          </cell>
          <cell r="B569" t="str">
            <v>ESCAVADEIRA HIDRÁULICA SOBRE ESTEIRAS, CAÇAMBA 0,80 M3, PESO OPERACIONAL 17 T, POTENCIA BRUTA 111 HP - JUROS. AF_06/2014</v>
          </cell>
          <cell r="C569" t="str">
            <v>H</v>
          </cell>
          <cell r="D569" t="str">
            <v>3,42</v>
          </cell>
        </row>
        <row r="570">
          <cell r="A570">
            <v>5629</v>
          </cell>
          <cell r="B570" t="str">
            <v>ESCAVADEIRA HIDRÁULICA SOBRE ESTEIRAS, CAÇAMBA 0,80 M3, PESO OPERACIONAL 17 T, POTENCIA BRUTA 111 HP - MANUTENÇÃO. AF_06/2014</v>
          </cell>
          <cell r="C570" t="str">
            <v>H</v>
          </cell>
          <cell r="D570" t="str">
            <v>31,50</v>
          </cell>
        </row>
        <row r="571">
          <cell r="A571">
            <v>5630</v>
          </cell>
          <cell r="B571" t="str">
            <v>ESCAVADEIRA HIDRÁULICA SOBRE ESTEIRAS, CAÇAMBA 0,80 M3, PESO OPERACIONAL 17 T, POTENCIA BRUTA 111 HP - MATERIAIS NA OPERAÇÃO. AF_06/2014</v>
          </cell>
          <cell r="C571" t="str">
            <v>H</v>
          </cell>
          <cell r="D571" t="str">
            <v>39,09</v>
          </cell>
        </row>
        <row r="572">
          <cell r="A572">
            <v>5658</v>
          </cell>
          <cell r="B572" t="str">
            <v>GRADE DE DISCO CONTROLE REMOTO REBOCÁVEL, COM 24 DISCOS 24 X 6 MM COM PNEUS PARA TRANSPORTE - MANUTENÇÃO. AF_06/2014</v>
          </cell>
          <cell r="C572" t="str">
            <v>H</v>
          </cell>
          <cell r="D572" t="str">
            <v>1,21</v>
          </cell>
        </row>
        <row r="573">
          <cell r="A573">
            <v>5664</v>
          </cell>
          <cell r="B573" t="str">
            <v>RETROESCAVADEIRA SOBRE RODAS COM CARREGADEIRA, TRAÇÃO 4X4, POTÊNCIA LÍQ. 88 HP, CAÇAMBA CARREG. CAP. MÍN. 1 M3, CAÇAMBA RETRO CAP. 0,26 M3, PESO OPERACIONAL MÍN. 6.674 KG, PROFUNDIDADE ESCAVAÇÃO MÁX. 4,37 M - MANUTENÇÃO. AF_06/2014</v>
          </cell>
          <cell r="C573" t="str">
            <v>H</v>
          </cell>
          <cell r="D573" t="str">
            <v>18,18</v>
          </cell>
        </row>
        <row r="574">
          <cell r="A574">
            <v>5667</v>
          </cell>
          <cell r="B574" t="str">
            <v>RETROESCAVADEIRA SOBRE RODAS COM CARREGADEIRA, TRAÇÃO 4X2, POTÊNCIA LÍQ. 79 HP, CAÇAMBA CARREG. CAP. MÍN. 1 M3, CAÇAMBA RETRO CAP. 0,20 M3, PESO OPERACIONAL MÍN. 6.570 KG, PROFUNDIDADE ESCAVAÇÃO MÁX. 4,37 M - MANUTENÇÃO. AF_06/2014</v>
          </cell>
          <cell r="C574" t="str">
            <v>H</v>
          </cell>
          <cell r="D574" t="str">
            <v>16,17</v>
          </cell>
        </row>
        <row r="575">
          <cell r="A575">
            <v>5668</v>
          </cell>
          <cell r="B575" t="str">
            <v>RETROESCAVADEIRA SOBRE RODAS COM CARREGADEIRA, TRAÇÃO 4X2, POTÊNCIA LÍQ. 79 HP, CAÇAMBA CARREG. CAP. MÍN. 1 M3, CAÇAMBA RETRO CAP. 0,20 M3, PESO OPERACIONAL MÍN. 6.570 KG, PROFUNDIDADE ESCAVAÇÃO MÁX. 4,37 M - MATERIAIS NA OPERAÇÃO. AF_06/2014</v>
          </cell>
          <cell r="C575" t="str">
            <v>H</v>
          </cell>
          <cell r="D575" t="str">
            <v>29,91</v>
          </cell>
        </row>
        <row r="576">
          <cell r="A576">
            <v>5674</v>
          </cell>
          <cell r="B576" t="str">
            <v>ROLO COMPACTADOR VIBRATÓRIO DE UM CILINDRO AÇO LISO, POTÊNCIA 80 HP, PESO OPERACIONAL MÁXIMO 8,1 T, IMPACTO DINÂMICO 16,15 / 9,5 T, LARGURA DE TRABALHO 1,68 M - MANUTENÇÃO. AF_06/2014</v>
          </cell>
          <cell r="C576" t="str">
            <v>H</v>
          </cell>
          <cell r="D576" t="str">
            <v>19,92</v>
          </cell>
        </row>
        <row r="577">
          <cell r="A577">
            <v>5692</v>
          </cell>
          <cell r="B577" t="str">
            <v>MOTOBOMBA CENTRÍFUGA, MOTOR A GASOLINA, POTÊNCIA 5,42 HP, BOCAIS 1 1/2" X 1", DIÂMETRO ROTOR 143 MM HM/Q = 6 MCA / 16,8 M3/H A 38 MCA / 6,6 M3/H - MANUTENÇÃO. AF_06/2014</v>
          </cell>
          <cell r="C577" t="str">
            <v>H</v>
          </cell>
          <cell r="D577" t="str">
            <v>0,19</v>
          </cell>
        </row>
        <row r="578">
          <cell r="A578">
            <v>5693</v>
          </cell>
          <cell r="B578" t="str">
            <v>MOTOBOMBA CENTRÍFUGA, MOTOR A GASOLINA, POTÊNCIA 5,42 HP, BOCAIS 1 1/2" X 1", DIÂMETRO ROTOR 143 MM HM/Q = 6 MCA / 16,8 M3/H A 38 MCA / 6,6 M3/H - MATERIAIS NA OPERAÇÃO. AF_06/2014</v>
          </cell>
          <cell r="C578" t="str">
            <v>H</v>
          </cell>
          <cell r="D578" t="str">
            <v>6,02</v>
          </cell>
        </row>
        <row r="579">
          <cell r="A579">
            <v>5695</v>
          </cell>
          <cell r="B579" t="str">
            <v>CAMINHÃO BASCULANTE 6 M3, PESO BRUTO TOTAL 16.000 KG, CARGA ÚTIL MÁXIMA 13.071 KG, DISTÂNCIA ENTRE EIXOS 4,80 M, POTÊNCIA 230 CV INCLUSIVE CAÇAMBA METÁLICA - MANUTENÇÃO. AF_06/2014</v>
          </cell>
          <cell r="C579" t="str">
            <v>H</v>
          </cell>
          <cell r="D579" t="str">
            <v>26,75</v>
          </cell>
        </row>
        <row r="580">
          <cell r="A580">
            <v>5703</v>
          </cell>
          <cell r="B580" t="str">
            <v>USINA DE CONCRETO FIXA, CAPACIDADE NOMINAL DE 90 A 120 M3/H, SEM SILO - MATERIAIS NA OPERAÇÃO. AF_07/2016</v>
          </cell>
          <cell r="C580" t="str">
            <v>H</v>
          </cell>
          <cell r="D580" t="str">
            <v>23,32</v>
          </cell>
        </row>
        <row r="581">
          <cell r="A581">
            <v>5705</v>
          </cell>
          <cell r="B581" t="str">
            <v>CAMINHÃO TOCO, PBT 16.000 KG, CARGA ÚTIL MÁX. 10.685 KG, DIST. ENTRE EIXOS 4,8 M, POTÊNCIA 189 CV, INCLUSIVE CARROCERIA FIXA ABERTA DE MADEIRA P/ TRANSPORTE GERAL DE CARGA SECA, DIMEN. APROX. 2,5 X 7,00 X 0,50 M - MANUTENÇÃO. AF_06/2014</v>
          </cell>
          <cell r="C581" t="str">
            <v>H</v>
          </cell>
          <cell r="D581" t="str">
            <v>16,69</v>
          </cell>
        </row>
        <row r="582">
          <cell r="A582">
            <v>5707</v>
          </cell>
          <cell r="B582" t="str">
            <v>USINA MISTURADORA DE SOLOS, CAPACIDADE DE 200 A 500 TON/H, POTENCIA 75KW - MANUTENÇÃO. AF_07/2016</v>
          </cell>
          <cell r="C582" t="str">
            <v>H</v>
          </cell>
          <cell r="D582" t="str">
            <v>42,55</v>
          </cell>
        </row>
        <row r="583">
          <cell r="A583">
            <v>5710</v>
          </cell>
          <cell r="B583" t="str">
            <v>VIBROACABADORA DE ASFALTO SOBRE ESTEIRAS, LARGURA DE PAVIMENTAÇÃO 1,90 M A 5,30 M, POTÊNCIA 105 HP CAPACIDADE 450 T/H - MANUTENÇÃO. AF_11/2014</v>
          </cell>
          <cell r="C583" t="str">
            <v>H</v>
          </cell>
          <cell r="D583" t="str">
            <v>103,54</v>
          </cell>
        </row>
        <row r="584">
          <cell r="A584">
            <v>5711</v>
          </cell>
          <cell r="B584" t="str">
            <v>VIBROACABADORA DE ASFALTO SOBRE ESTEIRAS, LARGURA DE PAVIMENTAÇÃO 1,90 M A 5,30 M, POTÊNCIA 105 HP CAPACIDADE 450 T/H - MATERIAIS NA OPERAÇÃO. AF_11/2014</v>
          </cell>
          <cell r="C584" t="str">
            <v>H</v>
          </cell>
          <cell r="D584" t="str">
            <v>54,01</v>
          </cell>
        </row>
        <row r="585">
          <cell r="A585">
            <v>5714</v>
          </cell>
          <cell r="B585" t="str">
            <v>TRATOR DE PNEUS, POTÊNCIA 85 CV, TRAÇÃO 4X4, PESO COM LASTRO DE 4.675 KG - MANUTENÇÃO. AF_06/2014</v>
          </cell>
          <cell r="C585" t="str">
            <v>H</v>
          </cell>
          <cell r="D585" t="str">
            <v>8,33</v>
          </cell>
        </row>
        <row r="586">
          <cell r="A586">
            <v>5715</v>
          </cell>
          <cell r="B586" t="str">
            <v>TRATOR DE PNEUS, POTÊNCIA 85 CV, TRAÇÃO 4X4, PESO COM LASTRO DE 4.675 KG - MATERIAIS NA OPERAÇÃO. AF_06/2014</v>
          </cell>
          <cell r="C586" t="str">
            <v>H</v>
          </cell>
          <cell r="D586" t="str">
            <v>72,67</v>
          </cell>
        </row>
        <row r="587">
          <cell r="A587">
            <v>5718</v>
          </cell>
          <cell r="B587" t="str">
            <v>TRATOR DE ESTEIRAS, POTÊNCIA 170 HP, PESO OPERACIONAL 19 T, CAÇAMBA 5,2 M3 - MATERIAIS NA OPERAÇÃO. AF_06/2014</v>
          </cell>
          <cell r="C587" t="str">
            <v>H</v>
          </cell>
          <cell r="D587" t="str">
            <v>64,46</v>
          </cell>
        </row>
        <row r="588">
          <cell r="A588">
            <v>5721</v>
          </cell>
          <cell r="B588" t="str">
            <v>TRATOR DE ESTEIRAS, POTÊNCIA 150 HP, PESO OPERACIONAL 16,7 T, COM RODA MOTRIZ ELEVADA E LÂMINA 3,18 M3 - MATERIAIS NA OPERAÇÃO. AF_06/2014</v>
          </cell>
          <cell r="C588" t="str">
            <v>H</v>
          </cell>
          <cell r="D588" t="str">
            <v>56,88</v>
          </cell>
        </row>
        <row r="589">
          <cell r="A589">
            <v>5722</v>
          </cell>
          <cell r="B589" t="str">
            <v>TRATOR DE ESTEIRAS, POTÊNCIA 347 HP, PESO OPERACIONAL 38,5 T, COM LÂMINA 8,70 M3 - MATERIAIS NA OPERAÇÃO. AF_06/2014</v>
          </cell>
          <cell r="C589" t="str">
            <v>H</v>
          </cell>
          <cell r="D589" t="str">
            <v>131,55</v>
          </cell>
        </row>
        <row r="590">
          <cell r="A590">
            <v>5724</v>
          </cell>
          <cell r="B590" t="str">
            <v>TRATOR DE ESTEIRAS, POTÊNCIA 100 HP, PESO OPERACIONAL 9,4 T, COM LÂMINA 2,19 M3 - MANUTENÇÃO. AF_06/2014</v>
          </cell>
          <cell r="C590" t="str">
            <v>H</v>
          </cell>
          <cell r="D590" t="str">
            <v>34,01</v>
          </cell>
        </row>
        <row r="591">
          <cell r="A591">
            <v>5727</v>
          </cell>
          <cell r="B591" t="str">
            <v>ROLO COMPACTADOR VIBRATÓRIO REBOCÁVEL, CILINDRO DE AÇO LISO, POTÊNCIA DE TRAÇÃO DE 65 CV, PESO 4,7 T, IMPACTO DINÂMICO 18,3 T, LARGURA DE TRABALHO 1,67 M - MANUTENÇÃO. AF_02/2016</v>
          </cell>
          <cell r="C591" t="str">
            <v>H</v>
          </cell>
          <cell r="D591" t="str">
            <v>6,01</v>
          </cell>
        </row>
        <row r="592">
          <cell r="A592">
            <v>5729</v>
          </cell>
          <cell r="B592" t="str">
            <v>ROLO COMPACTADOR VIBRATÓRIO TANDEM AÇO LISO, POTÊNCIA 58 HP, PESO SEM/COM LASTRO 6,5 / 9,4 T, LARGURA DE TRABALHO 1,2 M - MANUTENÇÃO. AF_06/2014</v>
          </cell>
          <cell r="C592" t="str">
            <v>H</v>
          </cell>
          <cell r="D592" t="str">
            <v>24,46</v>
          </cell>
        </row>
        <row r="593">
          <cell r="A593">
            <v>5730</v>
          </cell>
          <cell r="B593" t="str">
            <v>ROLO COMPACTADOR VIBRATÓRIO TANDEM AÇO LISO, POTÊNCIA 58 HP, PESO SEM/COM LASTRO 6,5 / 9,4 T, LARGURA DE TRABALHO 1,2 M - MATERIAIS NA OPERAÇÃO. AF_06/2014</v>
          </cell>
          <cell r="C593" t="str">
            <v>H</v>
          </cell>
          <cell r="D593" t="str">
            <v>25,11</v>
          </cell>
        </row>
        <row r="594">
          <cell r="A594">
            <v>5735</v>
          </cell>
          <cell r="B594" t="str">
            <v>RETROESCAVADEIRA SOBRE RODAS COM CARREGADEIRA, TRAÇÃO 4X4, POTÊNCIA LÍQ. 72 HP, CAÇAMBA CARREG. CAP. MÍN. 0,79 M3, CAÇAMBA RETRO CAP. 0,18 M3, PESO OPERACIONAL MÍN. 7.140 KG, PROFUNDIDADE ESCAVAÇÃO MÁX. 4,50 M - MANUTENÇÃO. AF_06/2014</v>
          </cell>
          <cell r="C594" t="str">
            <v>H</v>
          </cell>
          <cell r="D594" t="str">
            <v>17,54</v>
          </cell>
        </row>
        <row r="595">
          <cell r="A595">
            <v>5736</v>
          </cell>
          <cell r="B595" t="str">
            <v>RETROESCAVADEIRA SOBRE RODAS COM CARREGADEIRA, TRAÇÃO 4X4, POTÊNCIA LÍQ. 72 HP, CAÇAMBA CARREG. CAP. MÍN. 0,79 M3, CAÇAMBA RETRO CAP. 0,18 M3, PESO OPERACIONAL MÍN. 7.140 KG, PROFUNDIDADE ESCAVAÇÃO MÁX. 4,50 M - MATERIAIS NA OPERAÇÃO. AF_06/2014</v>
          </cell>
          <cell r="C595" t="str">
            <v>H</v>
          </cell>
          <cell r="D595" t="str">
            <v>27,44</v>
          </cell>
        </row>
        <row r="596">
          <cell r="A596">
            <v>5738</v>
          </cell>
          <cell r="B596" t="str">
            <v>ROLO COMPACTADOR VIBRATÓRIO PÉ DE CARNEIRO, OPERADO POR CONTROLE REMOTO, POTÊNCIA 12,5 KW, PESO OPERACIONAL 1,675 T, LARGURA DE TRABALHO 0,85 M - DEPRECIAÇÃO. AF_02/2016</v>
          </cell>
          <cell r="C596" t="str">
            <v>H</v>
          </cell>
          <cell r="D596" t="str">
            <v>21,75</v>
          </cell>
        </row>
        <row r="597">
          <cell r="A597">
            <v>5739</v>
          </cell>
          <cell r="B597" t="str">
            <v>ROLO COMPACTADOR VIBRATÓRIO PÉ DE CARNEIRO, OPERADO POR CONTROLE REMOTO, POTÊNCIA 12,5 KW, PESO OPERACIONAL 1,675 T, LARGURA DE TRABALHO 0,85 M - MANUTENÇÃO. AF_02/2016</v>
          </cell>
          <cell r="C597" t="str">
            <v>H</v>
          </cell>
          <cell r="D597" t="str">
            <v>27,21</v>
          </cell>
        </row>
        <row r="598">
          <cell r="A598">
            <v>5741</v>
          </cell>
          <cell r="B598" t="str">
            <v>USINA DE LAMA ASFÁLTICA, PROD 30 A 50 T/H, SILO DE AGREGADO 7 M3, RESERVATÓRIOS PARA EMULSÃO E ÁGUA DE 2,3 M3 CADA, MISTURADOR TIPO PUG MILL A SER MONTADO SOBRE CAMINHÃO - MANUTENÇÃO. AF_10/2014</v>
          </cell>
          <cell r="C598" t="str">
            <v>H</v>
          </cell>
          <cell r="D598" t="str">
            <v>27,29</v>
          </cell>
        </row>
        <row r="599">
          <cell r="A599">
            <v>5742</v>
          </cell>
          <cell r="B599" t="str">
            <v>USINA DE LAMA ASFÁLTICA, PROD 30 A 50 T/H, SILO DE AGREGADO 7 M3, RESERVATÓRIOS PARA EMULSÃO E ÁGUA DE 2,3 M3 CADA, MISTURADOR TIPO PUG MILL A SER MONTADO SOBRE CAMINHÃO - MATERIAIS NA OPERAÇÃO. AF_10/2014</v>
          </cell>
          <cell r="C599" t="str">
            <v>H</v>
          </cell>
          <cell r="D599" t="str">
            <v>16,73</v>
          </cell>
        </row>
        <row r="600">
          <cell r="A600">
            <v>5747</v>
          </cell>
          <cell r="B600" t="str">
            <v>CAMINHÃO PIPA 6.000 L, PESO BRUTO TOTAL 13.000 KG, DISTÂNCIA ENTRE EIXOS 4,80 M, POTÊNCIA 189 CV INCLUSIVE TANQUE DE AÇO PARA TRANSPORTE DE ÁGUA, CAPACIDADE 6 M3 - MATERIAIS NA OPERAÇÃO. AF_06/2014</v>
          </cell>
          <cell r="C600" t="str">
            <v>H</v>
          </cell>
          <cell r="D600" t="str">
            <v>95,94</v>
          </cell>
        </row>
        <row r="601">
          <cell r="A601">
            <v>5751</v>
          </cell>
          <cell r="B601" t="str">
            <v>CAMINHÃO TOCO, PESO BRUTO TOTAL 14.300 KG, CARGA ÚTIL MÁXIMA 9590 KG, DISTÂNCIA ENTRE EIXOS 4,76 M, POTÊNCIA 185 CV (NÃO INCLUI CARROCERIA) - MANUTENÇÃO. AF_06/2014</v>
          </cell>
          <cell r="C601" t="str">
            <v>H</v>
          </cell>
          <cell r="D601" t="str">
            <v>18,46</v>
          </cell>
        </row>
        <row r="602">
          <cell r="A602">
            <v>5754</v>
          </cell>
          <cell r="B602" t="str">
            <v>CAMINHÃO TOCO, PESO BRUTO TOTAL 16.000 KG, CARGA ÚTIL MÁXIMA DE 10.685 KG, DISTÂNCIA ENTRE EIXOS 4,80 M, POTÊNCIA 189 CV EXCLUSIVE CARROCERIA - MANUTENÇÃO. AF_06/2014</v>
          </cell>
          <cell r="C602" t="str">
            <v>H</v>
          </cell>
          <cell r="D602" t="str">
            <v>15,55</v>
          </cell>
        </row>
        <row r="603">
          <cell r="A603">
            <v>5763</v>
          </cell>
          <cell r="B603" t="str">
            <v>CAMINHÃO PIPA 10.000 L TRUCADO, PESO BRUTO TOTAL 23.000 KG, CARGA ÚTIL MÁXIMA 15.935 KG, DISTÂNCIA ENTRE EIXOS 4,8 M, POTÊNCIA 230 CV, INCLUSIVE TANQUE DE AÇO PARA TRANSPORTE DE ÁGUA - MANUTENÇÃO. AF_06/2014</v>
          </cell>
          <cell r="C603" t="str">
            <v>H</v>
          </cell>
          <cell r="D603" t="str">
            <v>26,48</v>
          </cell>
        </row>
        <row r="604">
          <cell r="A604">
            <v>5765</v>
          </cell>
          <cell r="B604" t="str">
            <v>ESPARGIDOR DE ASFALTO PRESSURIZADO COM TANQUE DE 2500 L, REBOCÁVEL COM MOTOR A GASOLINA POTÊNCIA 3,4 HP - MANUTENÇÃO. AF_07/2014</v>
          </cell>
          <cell r="C604" t="str">
            <v>H</v>
          </cell>
          <cell r="D604" t="str">
            <v>1,92</v>
          </cell>
        </row>
        <row r="605">
          <cell r="A605">
            <v>5766</v>
          </cell>
          <cell r="B605" t="str">
            <v>ESPARGIDOR DE ASFALTO PRESSURIZADO COM TANQUE DE 2500 L, REBOCÁVEL COM MOTOR A GASOLINA POTÊNCIA 3,4 HP - MATERIAIS NA OPERAÇÃO. AF_07/2014</v>
          </cell>
          <cell r="C605" t="str">
            <v>H</v>
          </cell>
          <cell r="D605" t="str">
            <v>3,01</v>
          </cell>
        </row>
        <row r="606">
          <cell r="A606">
            <v>5779</v>
          </cell>
          <cell r="B606" t="str">
            <v>MOTONIVELADORA POTÊNCIA BÁSICA LÍQUIDA (PRIMEIRA MARCHA) 125 HP, PESO BRUTO 13032 KG, LARGURA DA LÂMINA DE 3,7 M - MANUTENÇÃO. AF_06/2014</v>
          </cell>
          <cell r="C606" t="str">
            <v>H</v>
          </cell>
          <cell r="D606" t="str">
            <v>39,86</v>
          </cell>
        </row>
        <row r="607">
          <cell r="A607">
            <v>5787</v>
          </cell>
          <cell r="B607" t="str">
            <v>PÁ CARREGADEIRA SOBRE RODAS, POTÊNCIA 197 HP, CAPACIDADE DA CAÇAMBA 2,5 A 3,5 M3, PESO OPERACIONAL 18338 KG - MATERIAIS NA OPERAÇÃO. AF_06/2014</v>
          </cell>
          <cell r="C607" t="str">
            <v>H</v>
          </cell>
          <cell r="D607" t="str">
            <v>42,68</v>
          </cell>
        </row>
        <row r="608">
          <cell r="A608">
            <v>5797</v>
          </cell>
          <cell r="B608" t="str">
            <v>COMPRESSOR DE AR REBOCÁVEL, VAZÃO 189 PCM, PRESSÃO EFETIVA DE TRABALHO 102 PSI, MOTOR DIESEL, POTÊNCIA 63 CV - MANUTENÇÃO. AF_06/2015</v>
          </cell>
          <cell r="C608" t="str">
            <v>H</v>
          </cell>
          <cell r="D608" t="str">
            <v>3,45</v>
          </cell>
        </row>
        <row r="609">
          <cell r="A609">
            <v>5800</v>
          </cell>
          <cell r="B609" t="str">
            <v>BOMBA SUBMERSÍVEL ELÉTRICA TRIFÁSICA, POTÊNCIA 2,96 HP, Ø ROTOR 144 MM SEMI-ABERTO, BOCAL DE SAÍDA Ø 2, HM/Q = 2 MCA / 38,8 M3/H A 28 MCA / 5 M3/H - MANUTENÇÃO. AF_06/2014</v>
          </cell>
          <cell r="C609" t="str">
            <v>H</v>
          </cell>
          <cell r="D609" t="str">
            <v>0,29</v>
          </cell>
        </row>
        <row r="610">
          <cell r="A610">
            <v>7032</v>
          </cell>
          <cell r="B610" t="str">
            <v>TANQUE DE ASFALTO ESTACIONÁRIO COM SERPENTINA, CAPACIDADE 30.000 L - DEPRECIAÇÃO. AF_06/2014</v>
          </cell>
          <cell r="C610" t="str">
            <v>H</v>
          </cell>
          <cell r="D610" t="str">
            <v>3,22</v>
          </cell>
        </row>
        <row r="611">
          <cell r="A611">
            <v>7033</v>
          </cell>
          <cell r="B611" t="str">
            <v>TANQUE DE ASFALTO ESTACIONÁRIO COM SERPENTINA, CAPACIDADE 30.000 L - JUROS. AF_06/2014</v>
          </cell>
          <cell r="C611" t="str">
            <v>H</v>
          </cell>
          <cell r="D611" t="str">
            <v>0,53</v>
          </cell>
        </row>
        <row r="612">
          <cell r="A612">
            <v>7034</v>
          </cell>
          <cell r="B612" t="str">
            <v>TANQUE DE ASFALTO ESTACIONÁRIO COM SERPENTINA, CAPACIDADE 30.000 L - MANUTENÇÃO. AF_06/2014</v>
          </cell>
          <cell r="C612" t="str">
            <v>H</v>
          </cell>
          <cell r="D612" t="str">
            <v>6,04</v>
          </cell>
        </row>
        <row r="613">
          <cell r="A613">
            <v>7035</v>
          </cell>
          <cell r="B613" t="str">
            <v>TANQUE DE ASFALTO ESTACIONÁRIO COM SERPENTINA, CAPACIDADE 30.000 L - MATERIAIS NA OPERAÇÃO. AF_06/2014</v>
          </cell>
          <cell r="C613" t="str">
            <v>H</v>
          </cell>
          <cell r="D613" t="str">
            <v>129,65</v>
          </cell>
        </row>
        <row r="614">
          <cell r="A614">
            <v>7038</v>
          </cell>
          <cell r="B614" t="str">
            <v>ROLO COMPACTADOR DE PNEUS ESTÁTICO, PRESSÃO VARIÁVEL, POTÊNCIA 111 HP, PESO SEM/COM LASTRO 9,5 / 26 T, LARGURA DE TRABALHO 1,90 M - DEPRECIAÇÃO. AF_07/2014</v>
          </cell>
          <cell r="C614" t="str">
            <v>H</v>
          </cell>
          <cell r="D614" t="str">
            <v>24,87</v>
          </cell>
        </row>
        <row r="615">
          <cell r="A615">
            <v>7039</v>
          </cell>
          <cell r="B615" t="str">
            <v>ROLO COMPACTADOR DE PNEUS ESTÁTICO, PRESSÃO VARIÁVEL, POTÊNCIA 111 HP, PESO SEM/COM LASTRO 9,5 / 26 T, LARGURA DE TRABALHO 1,90 M - JUROS. AF_07/2014</v>
          </cell>
          <cell r="C615" t="str">
            <v>H</v>
          </cell>
          <cell r="D615" t="str">
            <v>3,45</v>
          </cell>
        </row>
        <row r="616">
          <cell r="A616">
            <v>7040</v>
          </cell>
          <cell r="B616" t="str">
            <v>ROLO COMPACTADOR DE PNEUS ESTÁTICO, PRESSÃO VARIÁVEL, POTÊNCIA 111 HP, PESO SEM/COM LASTRO 9,5 / 26 T, LARGURA DE TRABALHO 1,90 M - MANUTENÇÃO. AF_07/2014</v>
          </cell>
          <cell r="C616" t="str">
            <v>H</v>
          </cell>
          <cell r="D616" t="str">
            <v>31,13</v>
          </cell>
        </row>
        <row r="617">
          <cell r="A617">
            <v>7044</v>
          </cell>
          <cell r="B617" t="str">
            <v>MOTOBOMBA TRASH (PARA ÁGUA SUJA) AUTO ESCORVANTE, MOTOR GASOLINA DE 6,41 HP, DIÂMETROS DE SUCÇÃO X RECALQUE: 3" X 3", HM/Q = 10 MCA / 60 M3/H A 23 MCA / 0 M3/H - DEPRECIAÇÃO. AF_10/2014</v>
          </cell>
          <cell r="C617" t="str">
            <v>H</v>
          </cell>
          <cell r="D617" t="str">
            <v>0,22</v>
          </cell>
        </row>
        <row r="618">
          <cell r="A618">
            <v>7045</v>
          </cell>
          <cell r="B618" t="str">
            <v>MOTOBOMBA TRASH (PARA ÁGUA SUJA) AUTO ESCORVANTE, MOTOR GASOLINA DE 6,41 HP, DIÂMETROS DE SUCÇÃO X RECALQUE: 3" X 3", HM/Q = 10 MCA / 60 M3/H A 23 MCA / 0 M3/H - JUROS. AF_10/2014</v>
          </cell>
          <cell r="C618" t="str">
            <v>H</v>
          </cell>
          <cell r="D618" t="str">
            <v>0,02</v>
          </cell>
        </row>
        <row r="619">
          <cell r="A619">
            <v>7046</v>
          </cell>
          <cell r="B619" t="str">
            <v>MOTOBOMBA TRASH (PARA ÁGUA SUJA) AUTO ESCORVANTE, MOTOR GASOLINA DE 6,41 HP, DIÂMETROS DE SUCÇÃO X RECALQUE: 3" X 3", HM/Q = 10 MCA / 60 M3/H A 23 MCA / 0 M3/H - MANUTENÇÃO. AF_10/2014</v>
          </cell>
          <cell r="C619" t="str">
            <v>H</v>
          </cell>
          <cell r="D619" t="str">
            <v>0,24</v>
          </cell>
        </row>
        <row r="620">
          <cell r="A620">
            <v>7047</v>
          </cell>
          <cell r="B620" t="str">
            <v>MOTOBOMBA TRASH (PARA ÁGUA SUJA) AUTO ESCORVANTE, MOTOR GASOLINA DE 6,41 HP, DIÂMETROS DE SUCÇÃO X RECALQUE: 3" X 3", HM/Q = 10 MCA / 60 M3/H A 23 MCA / 0 M3/H - MATERIAIS NA OPERAÇÃO. AF_10/2014</v>
          </cell>
          <cell r="C620" t="str">
            <v>H</v>
          </cell>
          <cell r="D620" t="str">
            <v>7,08</v>
          </cell>
        </row>
        <row r="621">
          <cell r="A621">
            <v>7051</v>
          </cell>
          <cell r="B621" t="str">
            <v>ROLO COMPACTADOR PE DE CARNEIRO VIBRATORIO, POTENCIA 125 HP, PESO OPERACIONAL SEM/COM LASTRO 11,95 / 13,30 T, IMPACTO DINAMICO 38,5 / 22,5 T, LARGURA DE TRABALHO 2,15 M - DEPRECIAÇÃO. AF_06/2014</v>
          </cell>
          <cell r="C621" t="str">
            <v>H</v>
          </cell>
          <cell r="D621" t="str">
            <v>22,06</v>
          </cell>
        </row>
        <row r="622">
          <cell r="A622">
            <v>7052</v>
          </cell>
          <cell r="B622" t="str">
            <v>ROLO COMPACTADOR PE DE CARNEIRO VIBRATORIO, POTENCIA 125 HP, PESO OPERACIONAL SEM/COM LASTRO 11,95 / 13,30 T, IMPACTO DINAMICO 38,5 / 22,5 T, LARGURA DE TRABALHO 2,15 M - JUROS. AF_06/2014</v>
          </cell>
          <cell r="C622" t="str">
            <v>H</v>
          </cell>
          <cell r="D622" t="str">
            <v>3,06</v>
          </cell>
        </row>
        <row r="623">
          <cell r="A623">
            <v>7053</v>
          </cell>
          <cell r="B623" t="str">
            <v>ROLO COMPACTADOR PE DE CARNEIRO VIBRATORIO, POTENCIA 125 HP, PESO OPERACIONAL SEM/COM LASTRO 11,95 / 13,30 T, IMPACTO DINAMICO 38,5 / 22,5 T, LARGURA DE TRABALHO 2,15 M - MANUTENÇÃO. AF_06/2014</v>
          </cell>
          <cell r="C623" t="str">
            <v>H</v>
          </cell>
          <cell r="D623" t="str">
            <v>27,61</v>
          </cell>
        </row>
        <row r="624">
          <cell r="A624">
            <v>7054</v>
          </cell>
          <cell r="B624" t="str">
            <v>ROLO COMPACTADOR PE DE CARNEIRO VIBRATORIO, POTENCIA 125 HP, PESO OPERACIONAL SEM/COM LASTRO 11,95 / 13,30 T, IMPACTO DINAMICO 38,5 / 22,5 T, LARGURA DE TRABALHO 2,15 M - MATERIAIS NA OPERAÇÃO. AF_06/2014</v>
          </cell>
          <cell r="C624" t="str">
            <v>H</v>
          </cell>
          <cell r="D624" t="str">
            <v>54,15</v>
          </cell>
        </row>
        <row r="625">
          <cell r="A625">
            <v>7058</v>
          </cell>
          <cell r="B625" t="str">
            <v>CAMINHÃO BASCULANTE 6 M3 TOCO, PESO BRUTO TOTAL 16.000 KG, CARGA ÚTIL MÁXIMA 11.130 KG, DISTÂNCIA ENTRE EIXOS 5,36 M, POTÊNCIA 185 CV, INCLUSIVE CAÇAMBA METÁLICA - DEPRECIAÇÃO. AF_06/2014</v>
          </cell>
          <cell r="C625" t="str">
            <v>H</v>
          </cell>
          <cell r="D625" t="str">
            <v>13,61</v>
          </cell>
        </row>
        <row r="626">
          <cell r="A626">
            <v>7059</v>
          </cell>
          <cell r="B626" t="str">
            <v>CAMINHÃO BASCULANTE 6 M3 TOCO, PESO BRUTO TOTAL 16.000 KG, CARGA ÚTIL MÁXIMA 11.130 KG, DISTÂNCIA ENTRE EIXOS 5,36 M, POTÊNCIA 185 CV, INCLUSIVE CAÇAMBA METÁLICA - JUROS. AF_06/2014</v>
          </cell>
          <cell r="C626" t="str">
            <v>H</v>
          </cell>
          <cell r="D626" t="str">
            <v>2,51</v>
          </cell>
        </row>
        <row r="627">
          <cell r="A627">
            <v>7060</v>
          </cell>
          <cell r="B627" t="str">
            <v>CAMINHÃO BASCULANTE 6 M3 TOCO, PESO BRUTO TOTAL 16.000 KG, CARGA ÚTIL MÁXIMA 11.130 KG, DISTÂNCIA ENTRE EIXOS 5,36 M, POTÊNCIA 185 CV, INCLUSIVE CAÇAMBA METÁLICA - MANUTENÇÃO. AF_06/2014</v>
          </cell>
          <cell r="C627" t="str">
            <v>H</v>
          </cell>
          <cell r="D627" t="str">
            <v>25,53</v>
          </cell>
        </row>
        <row r="628">
          <cell r="A628">
            <v>7061</v>
          </cell>
          <cell r="B628" t="str">
            <v>CAMINHÃO BASCULANTE 6 M3 TOCO, PESO BRUTO TOTAL 16.000 KG, CARGA ÚTIL MÁXIMA 11.130 KG, DISTÂNCIA ENTRE EIXOS 5,36 M, POTÊNCIA 185 CV, INCLUSIVE CAÇAMBA METÁLICA - MATERIAIS NA OPERAÇÃO. AF_06/2014</v>
          </cell>
          <cell r="C628" t="str">
            <v>H</v>
          </cell>
          <cell r="D628" t="str">
            <v>49,44</v>
          </cell>
        </row>
        <row r="629">
          <cell r="A629">
            <v>7063</v>
          </cell>
          <cell r="B629" t="str">
            <v>TRATOR DE PNEUS, POTÊNCIA 122 CV, TRAÇÃO 4X4, PESO COM LASTRO DE 4.510 KG - DEPRECIAÇÃO. AF_06/2014</v>
          </cell>
          <cell r="C629" t="str">
            <v>H</v>
          </cell>
          <cell r="D629" t="str">
            <v>10,39</v>
          </cell>
        </row>
        <row r="630">
          <cell r="A630">
            <v>7064</v>
          </cell>
          <cell r="B630" t="str">
            <v>TRATOR DE PNEUS, POTÊNCIA 122 CV, TRAÇÃO 4X4, PESO COM LASTRO DE 4.510 KG - JUROS. AF_06/2014</v>
          </cell>
          <cell r="C630" t="str">
            <v>H</v>
          </cell>
          <cell r="D630" t="str">
            <v>1,44</v>
          </cell>
        </row>
        <row r="631">
          <cell r="A631">
            <v>7065</v>
          </cell>
          <cell r="B631" t="str">
            <v>TRATOR DE PNEUS, POTÊNCIA 122 CV, TRAÇÃO 4X4, PESO COM LASTRO DE 4.510 KG - MANUTENÇÃO. AF_06/2014</v>
          </cell>
          <cell r="C631" t="str">
            <v>H</v>
          </cell>
          <cell r="D631" t="str">
            <v>11,37</v>
          </cell>
        </row>
        <row r="632">
          <cell r="A632">
            <v>7066</v>
          </cell>
          <cell r="B632" t="str">
            <v>TRATOR DE PNEUS, POTÊNCIA 122 CV, TRAÇÃO 4X4, PESO COM LASTRO DE 4.510 KG - MATERIAIS NA OPERAÇÃO. AF_06/2014</v>
          </cell>
          <cell r="C632" t="str">
            <v>H</v>
          </cell>
          <cell r="D632" t="str">
            <v>104,28</v>
          </cell>
        </row>
        <row r="633">
          <cell r="A633">
            <v>53786</v>
          </cell>
          <cell r="B633" t="str">
            <v>RETROESCAVADEIRA SOBRE RODAS COM CARREGADEIRA, TRAÇÃO 4X4, POTÊNCIA LÍQ. 88 HP, CAÇAMBA CARREG. CAP. MÍN. 1 M3, CAÇAMBA RETRO CAP. 0,26 M3, PESO OPERACIONAL MÍN. 6.674 KG, PROFUNDIDADE ESCAVAÇÃO MÁX. 4,37 M - MATERIAIS NA OPERAÇÃO. AF_06/2014</v>
          </cell>
          <cell r="C633" t="str">
            <v>H</v>
          </cell>
          <cell r="D633" t="str">
            <v>32,37</v>
          </cell>
        </row>
        <row r="634">
          <cell r="A634">
            <v>53788</v>
          </cell>
          <cell r="B634" t="str">
            <v>ROLO COMPACTADOR VIBRATÓRIO DE UM CILINDRO AÇO LISO, POTÊNCIA 80 HP, PESO OPERACIONAL MÁXIMO 8,1 T, IMPACTO DINÂMICO 16,15 / 9,5 T, LARGURA DE TRABALHO 1,68 M - MATERIAIS NA OPERAÇÃO. AF_06/2014</v>
          </cell>
          <cell r="C634" t="str">
            <v>H</v>
          </cell>
          <cell r="D634" t="str">
            <v>34,66</v>
          </cell>
        </row>
        <row r="635">
          <cell r="A635">
            <v>53792</v>
          </cell>
          <cell r="B635" t="str">
            <v>CAMINHÃO BASCULANTE 6 M3, PESO BRUTO TOTAL 16.000 KG, CARGA ÚTIL MÁXIMA 13.071 KG, DISTÂNCIA ENTRE EIXOS 4,80 M, POTÊNCIA 230 CV INCLUSIVE CAÇAMBA METÁLICA - MATERIAIS NA OPERAÇÃO. AF_06/2014</v>
          </cell>
          <cell r="C635" t="str">
            <v>H</v>
          </cell>
          <cell r="D635" t="str">
            <v>61,45</v>
          </cell>
        </row>
        <row r="636">
          <cell r="A636">
            <v>53794</v>
          </cell>
          <cell r="B636" t="str">
            <v>USINA DE CONCRETO FIXA, CAPACIDADE NOMINAL DE 90 A 120 M3/H, SEM SILO - MANUTENÇÃO. AF_07/2016</v>
          </cell>
          <cell r="C636" t="str">
            <v>H</v>
          </cell>
          <cell r="D636" t="str">
            <v>35,00</v>
          </cell>
        </row>
        <row r="637">
          <cell r="A637">
            <v>53797</v>
          </cell>
          <cell r="B637" t="str">
            <v>CAMINHÃO TOCO, PBT 16.000 KG, CARGA ÚTIL MÁX. 10.685 KG, DIST. ENTRE EIXOS 4,8 M, POTÊNCIA 189 CV, INCLUSIVE CARROCERIA FIXA ABERTA DE MADEIRA P/ TRANSPORTE GERAL DE CARGA SECA, DIMEN. APROX. 2,5 X 7,00 X 0,50 M - MATERIAIS NA OPERAÇÃO. AF_06/2014</v>
          </cell>
          <cell r="C637" t="str">
            <v>H</v>
          </cell>
          <cell r="D637" t="str">
            <v>70,67</v>
          </cell>
        </row>
        <row r="638">
          <cell r="A638">
            <v>53804</v>
          </cell>
          <cell r="B638" t="str">
            <v>VASSOURA MECÂNICA REBOCÁVEL COM ESCOVA CILÍNDRICA, LARGURA ÚTIL DE VARRIMENTO DE 2,44 M - MANUTENÇÃO. AF_06/2014</v>
          </cell>
          <cell r="C638" t="str">
            <v>H</v>
          </cell>
          <cell r="D638" t="str">
            <v>2,51</v>
          </cell>
        </row>
        <row r="639">
          <cell r="A639">
            <v>53806</v>
          </cell>
          <cell r="B639" t="str">
            <v>TRATOR DE ESTEIRAS, POTÊNCIA 170 HP, PESO OPERACIONAL 19 T, CAÇAMBA 5,2 M3 - MANUTENÇÃO. AF_06/2014</v>
          </cell>
          <cell r="C639" t="str">
            <v>H</v>
          </cell>
          <cell r="D639" t="str">
            <v>43,82</v>
          </cell>
        </row>
        <row r="640">
          <cell r="A640">
            <v>53810</v>
          </cell>
          <cell r="B640" t="str">
            <v>TRATOR DE ESTEIRAS, POTÊNCIA 150 HP, PESO OPERACIONAL 16,7 T, COM RODA MOTRIZ ELEVADA E LÂMINA 3,18 M3 - MANUTENÇÃO. AF_06/2014</v>
          </cell>
          <cell r="C640" t="str">
            <v>H</v>
          </cell>
          <cell r="D640" t="str">
            <v>44,09</v>
          </cell>
        </row>
        <row r="641">
          <cell r="A641">
            <v>53814</v>
          </cell>
          <cell r="B641" t="str">
            <v>TRATOR DE ESTEIRAS, POTÊNCIA 347 HP, PESO OPERACIONAL 38,5 T, COM LÂMINA 8,70 M3 - MANUTENÇÃO. AF_06/2014</v>
          </cell>
          <cell r="C641" t="str">
            <v>H</v>
          </cell>
          <cell r="D641" t="str">
            <v>144,42</v>
          </cell>
        </row>
        <row r="642">
          <cell r="A642">
            <v>53817</v>
          </cell>
          <cell r="B642" t="str">
            <v>TRATOR DE ESTEIRAS, POTÊNCIA 100 HP, PESO OPERACIONAL 9,4 T, COM LÂMINA 2,19 M3 - MATERIAIS NA OPERAÇÃO. AF_06/2014</v>
          </cell>
          <cell r="C642" t="str">
            <v>H</v>
          </cell>
          <cell r="D642" t="str">
            <v>37,89</v>
          </cell>
        </row>
        <row r="643">
          <cell r="A643">
            <v>53818</v>
          </cell>
          <cell r="B643" t="str">
            <v>ROLO COMPACTADOR VIBRATÓRIO REBOCÁVEL, CILINDRO DE AÇO LISO, POTÊNCIA DE TRAÇÃO DE 65 CV, PESO 4,7 T, IMPACTO DINÂMICO 18,3 T, LARGURA DE TRABALHO 1,67 M - DEPRECIAÇÃO. AF_02/2016</v>
          </cell>
          <cell r="C643" t="str">
            <v>H</v>
          </cell>
          <cell r="D643" t="str">
            <v>4,80</v>
          </cell>
        </row>
        <row r="644">
          <cell r="A644">
            <v>53827</v>
          </cell>
          <cell r="B644" t="str">
            <v>CAMINHÃO TOCO, PESO BRUTO TOTAL 14.300 KG, CARGA ÚTIL MÁXIMA 9590 KG, DISTÂNCIA ENTRE EIXOS 4,76 M, POTÊNCIA 185 CV (NÃO INCLUI CARROCERIA) - MATERIAIS NA OPERAÇÃO. AF_06/2014</v>
          </cell>
          <cell r="C644" t="str">
            <v>H</v>
          </cell>
          <cell r="D644" t="str">
            <v>69,18</v>
          </cell>
        </row>
        <row r="645">
          <cell r="A645">
            <v>53829</v>
          </cell>
          <cell r="B645" t="str">
            <v>CAMINHÃO TOCO, PESO BRUTO TOTAL 16.000 KG, CARGA ÚTIL MÁXIMA DE 10.685 KG, DISTÂNCIA ENTRE EIXOS 4,80 M, POTÊNCIA 189 CV EXCLUSIVE CARROCERIA - MATERIAIS NA OPERAÇÃO. AF_06/2014</v>
          </cell>
          <cell r="C645" t="str">
            <v>H</v>
          </cell>
          <cell r="D645" t="str">
            <v>70,67</v>
          </cell>
        </row>
        <row r="646">
          <cell r="A646">
            <v>53831</v>
          </cell>
          <cell r="B646" t="str">
            <v>CAMINHÃO PIPA 10.000 L TRUCADO, PESO BRUTO TOTAL 23.000 KG, CARGA ÚTIL MÁXIMA 15.935 KG, DISTÂNCIA ENTRE EIXOS 4,8 M, POTÊNCIA 230 CV, INCLUSIVE TANQUE DE AÇO PARA TRANSPORTE DE ÁGUA - MATERIAIS NA OPERAÇÃO. AF_06/2014</v>
          </cell>
          <cell r="C646" t="str">
            <v>H</v>
          </cell>
          <cell r="D646" t="str">
            <v>116,74</v>
          </cell>
        </row>
        <row r="647">
          <cell r="A647">
            <v>53840</v>
          </cell>
          <cell r="B647" t="str">
            <v>GRADE DE DISCO REBOCÁVEL COM 20 DISCOS 24" X 6 MM COM PNEUS PARA TRANSPORTE - DEPRECIAÇÃO. AF_06/2014</v>
          </cell>
          <cell r="C647" t="str">
            <v>H</v>
          </cell>
          <cell r="D647" t="str">
            <v>1,36</v>
          </cell>
        </row>
        <row r="648">
          <cell r="A648">
            <v>53841</v>
          </cell>
          <cell r="B648" t="str">
            <v>GRADE DE DISCO REBOCÁVEL COM 20 DISCOS 24" X 6 MM COM PNEUS PARA TRANSPORTE - MANUTENÇÃO. AF_06/2014</v>
          </cell>
          <cell r="C648" t="str">
            <v>H</v>
          </cell>
          <cell r="D648" t="str">
            <v>0,94</v>
          </cell>
        </row>
        <row r="649">
          <cell r="A649">
            <v>53849</v>
          </cell>
          <cell r="B649" t="str">
            <v>MOTONIVELADORA POTÊNCIA BÁSICA LÍQUIDA (PRIMEIRA MARCHA) 125 HP, PESO BRUTO 13032 KG, LARGURA DA LÂMINA DE 3,7 M - MATERIAIS NA OPERAÇÃO. AF_06/2014</v>
          </cell>
          <cell r="C649" t="str">
            <v>H</v>
          </cell>
          <cell r="D649" t="str">
            <v>50,78</v>
          </cell>
        </row>
        <row r="650">
          <cell r="A650">
            <v>53857</v>
          </cell>
          <cell r="B650" t="str">
            <v>PÁ CARREGADEIRA SOBRE RODAS, POTÊNCIA LÍQUIDA 128 HP, CAPACIDADE DA CAÇAMBA 1,7 A 2,8 M3, PESO OPERACIONAL 11632 KG - MANUTENÇÃO. AF_06/2014</v>
          </cell>
          <cell r="C650" t="str">
            <v>H</v>
          </cell>
          <cell r="D650" t="str">
            <v>26,94</v>
          </cell>
        </row>
        <row r="651">
          <cell r="A651">
            <v>53858</v>
          </cell>
          <cell r="B651" t="str">
            <v>PÁ CARREGADEIRA SOBRE RODAS, POTÊNCIA LÍQUIDA 128 HP, CAPACIDADE DA CAÇAMBA 1,7 A 2,8 M3, PESO OPERACIONAL 11632 KG - MATERIAIS NA OPERAÇÃO. AF_06/2014</v>
          </cell>
          <cell r="C651" t="str">
            <v>H</v>
          </cell>
          <cell r="D651" t="str">
            <v>48,53</v>
          </cell>
        </row>
        <row r="652">
          <cell r="A652">
            <v>53861</v>
          </cell>
          <cell r="B652" t="str">
            <v>PÁ CARREGADEIRA SOBRE RODAS, POTÊNCIA 197 HP, CAPACIDADE DA CAÇAMBA 2,5 A 3,5 M3, PESO OPERACIONAL 18338 KG - MANUTENÇÃO. AF_06/2014</v>
          </cell>
          <cell r="C652" t="str">
            <v>H</v>
          </cell>
          <cell r="D652" t="str">
            <v>37,36</v>
          </cell>
        </row>
        <row r="653">
          <cell r="A653">
            <v>53863</v>
          </cell>
          <cell r="B653" t="str">
            <v>MARTELETE OU ROMPEDOR PNEUMÁTICO MANUAL, 28 KG, COM SILENCIADOR - MANUTENÇÃO. AF_07/2016</v>
          </cell>
          <cell r="C653" t="str">
            <v>H</v>
          </cell>
          <cell r="D653" t="str">
            <v>1,38</v>
          </cell>
        </row>
        <row r="654">
          <cell r="A654">
            <v>53865</v>
          </cell>
          <cell r="B654" t="str">
            <v>COMPRESSOR DE AR REBOCÁVEL, VAZÃO 189 PCM, PRESSÃO EFETIVA DE TRABALHO 102 PSI, MOTOR DIESEL, POTÊNCIA 63 CV - MATERIAIS NA OPERAÇÃO. AF_06/2015</v>
          </cell>
          <cell r="C654" t="str">
            <v>H</v>
          </cell>
          <cell r="D654" t="str">
            <v>28,60</v>
          </cell>
        </row>
        <row r="655">
          <cell r="A655">
            <v>53866</v>
          </cell>
          <cell r="B655" t="str">
            <v>BOMBA SUBMERSÍVEL ELÉTRICA TRIFÁSICA, POTÊNCIA 2,96 HP, Ø ROTOR 144 MM SEMI-ABERTO, BOCAL DE SAÍDA Ø 2, HM/Q = 2 MCA / 38,8 M3/H A 28 MCA / 5 M3/H - MATERIAIS NA OPERAÇÃO. AF_06/2014</v>
          </cell>
          <cell r="C655" t="str">
            <v>H</v>
          </cell>
          <cell r="D655" t="str">
            <v>1,88</v>
          </cell>
        </row>
        <row r="656">
          <cell r="A656">
            <v>53882</v>
          </cell>
          <cell r="B656" t="str">
            <v>CAMINHÃO PIPA 6.000 L, PESO BRUTO TOTAL 13.000 KG, DISTÂNCIA ENTRE EIXOS 4,80 M, POTÊNCIA 189 CV INCLUSIVE TANQUE DE AÇO PARA TRANSPORTE DE ÁGUA, CAPACIDADE 6 M3 - MANUTENÇÃO. AF_06/2014</v>
          </cell>
          <cell r="C656" t="str">
            <v>H</v>
          </cell>
          <cell r="D656" t="str">
            <v>20,63</v>
          </cell>
        </row>
        <row r="657">
          <cell r="A657">
            <v>55263</v>
          </cell>
          <cell r="B657" t="str">
            <v>ROLO COMPACTADOR DE PNEUS ESTÁTICO, PRESSÃO VARIÁVEL, POTÊNCIA 111 HP, PESO SEM/COM LASTRO 9,5 / 26 T, LARGURA DE TRABALHO 1,90 M - MATERIAIS NA OPERAÇÃO. AF_07/2014</v>
          </cell>
          <cell r="C657" t="str">
            <v>H</v>
          </cell>
          <cell r="D657" t="str">
            <v>39,09</v>
          </cell>
        </row>
        <row r="658">
          <cell r="A658">
            <v>73303</v>
          </cell>
          <cell r="B658" t="str">
            <v>GRUPO GERADOR ESTACIONÁRIO, MOTOR DIESEL POTÊNCIA 170 KVA - DEPRECIAÇÃO. AF_02/2016</v>
          </cell>
          <cell r="C658" t="str">
            <v>H</v>
          </cell>
          <cell r="D658" t="str">
            <v>4,39</v>
          </cell>
        </row>
        <row r="659">
          <cell r="A659">
            <v>73307</v>
          </cell>
          <cell r="B659" t="str">
            <v>GRUPO GERADOR ESTACIONÁRIO, MOTOR DIESEL POTÊNCIA 170 KVA - MANUTENÇÃO. AF_02/2016</v>
          </cell>
          <cell r="C659" t="str">
            <v>H</v>
          </cell>
          <cell r="D659" t="str">
            <v>3,91</v>
          </cell>
        </row>
        <row r="660">
          <cell r="A660">
            <v>73309</v>
          </cell>
          <cell r="B660" t="str">
            <v>ROLO COMPACTADOR VIBRATÓRIO PÉ DE CARNEIRO PARA SOLOS, POTÊNCIA 80 HP, PESO OPERACIONAL SEM/COM LASTRO 7,4 / 8,8 T, LARGURA DE TRABALHO 1,68 M - DEPRECIAÇÃO. AF_02/2016</v>
          </cell>
          <cell r="C660" t="str">
            <v>H</v>
          </cell>
          <cell r="D660" t="str">
            <v>16,55</v>
          </cell>
        </row>
        <row r="661">
          <cell r="A661">
            <v>73311</v>
          </cell>
          <cell r="B661" t="str">
            <v>GRUPO GERADOR ESTACIONÁRIO, MOTOR DIESEL POTÊNCIA 170 KVA - MATERIAIS NA OPERAÇÃO. AF_02/2016</v>
          </cell>
          <cell r="C661" t="str">
            <v>H</v>
          </cell>
          <cell r="D661" t="str">
            <v>108,06</v>
          </cell>
        </row>
        <row r="662">
          <cell r="A662">
            <v>73313</v>
          </cell>
          <cell r="B662" t="str">
            <v>ROLO COMPACTADOR VIBRATÓRIO PÉ DE CARNEIRO PARA SOLOS, POTÊNCIA 80 HP, PESO OPERACIONAL SEM/COM LASTRO 7,4 / 8,8 T, LARGURA DE TRABALHO 1,68 M - JUROS. AF_02/2016</v>
          </cell>
          <cell r="C662" t="str">
            <v>H</v>
          </cell>
          <cell r="D662" t="str">
            <v>2,29</v>
          </cell>
        </row>
        <row r="663">
          <cell r="A663">
            <v>73315</v>
          </cell>
          <cell r="B663" t="str">
            <v>ROLO COMPACTADOR VIBRATÓRIO PÉ DE CARNEIRO PARA SOLOS, POTÊNCIA 80 HP, PESO OPERACIONAL SEM/COM LASTRO 7,4 / 8,8 T, LARGURA DE TRABALHO 1,68 M - MATERIAIS NA OPERAÇÃO. AF_02/2016</v>
          </cell>
          <cell r="C663" t="str">
            <v>H</v>
          </cell>
          <cell r="D663" t="str">
            <v>34,66</v>
          </cell>
        </row>
        <row r="664">
          <cell r="A664">
            <v>73335</v>
          </cell>
          <cell r="B664" t="str">
            <v>CAMINHÃO TOCO, PBT 14.300 KG, CARGA ÚTIL MÁX. 9.710 KG, DIST. ENTRE EIXOS 3,56 M, POTÊNCIA 185 CV, INCLUSIVE CARROCERIA FIXA ABERTA DE MADEIRA P/ TRANSPORTE GERAL DE CARGA SECA, DIMEN. APROX. 2,50 X 6,50 X 0,50 M - MANUTENÇÃO. AF_06/2014</v>
          </cell>
          <cell r="C664" t="str">
            <v>H</v>
          </cell>
          <cell r="D664" t="str">
            <v>19,86</v>
          </cell>
        </row>
        <row r="665">
          <cell r="A665">
            <v>73340</v>
          </cell>
          <cell r="B665" t="str">
            <v>CAMINHÃO TOCO, PBT 14.300 KG, CARGA ÚTIL MÁX. 9.710 KG, DIST. ENTRE EIXOS 3,56 M, POTÊNCIA 185 CV, INCLUSIVE CARROCERIA FIXA ABERTA DE MADEIRA P/ TRANSPORTE GERAL DE CARGA SECA, DIMEN. APROX. 2,50 X 6,50 X 0,50 M - MATERIAIS NA OPERAÇÃO. AF_06/2014</v>
          </cell>
          <cell r="C665" t="str">
            <v>H</v>
          </cell>
          <cell r="D665" t="str">
            <v>49,44</v>
          </cell>
        </row>
        <row r="666">
          <cell r="A666">
            <v>83361</v>
          </cell>
          <cell r="B666" t="str">
            <v>ESPARGIDOR DE ASFALTO PRESSURIZADO, TANQUE 6 M3 COM ISOLAÇÃO TÉRMICA, AQUECIDO COM 2 MAÇARICOS, COM BARRA ESPARGIDORA 3,60 M, MONTADO SOBRE CAMINHÃO  TOCO, PBT 14.300 KG, POTÊNCIA 185 CV - MANUTENÇÃO. AF_08/2015</v>
          </cell>
          <cell r="C666" t="str">
            <v>H</v>
          </cell>
          <cell r="D666" t="str">
            <v>11,54</v>
          </cell>
        </row>
        <row r="667">
          <cell r="A667">
            <v>83761</v>
          </cell>
          <cell r="B667" t="str">
            <v>GRUPO DE SOLDAGEM COM GERADOR A DIESEL 60 CV PARA SOLDA ELÉTRICA, SOBRE 04 RODAS, COM MOTOR 4 CILINDROS 600 A - DEPRECIAÇÃO. AF_02/2016</v>
          </cell>
          <cell r="C667" t="str">
            <v>H</v>
          </cell>
          <cell r="D667" t="str">
            <v>9,36</v>
          </cell>
        </row>
        <row r="668">
          <cell r="A668">
            <v>83762</v>
          </cell>
          <cell r="B668" t="str">
            <v>GRUPO DE SOLDAGEM COM GERADOR A DIESEL 60 CV PARA SOLDA ELÉTRICA, SOBRE 04 RODAS, COM MOTOR 4 CILINDROS 600 A - MANUTENÇÃO. AF_02/2016</v>
          </cell>
          <cell r="C668" t="str">
            <v>H</v>
          </cell>
          <cell r="D668" t="str">
            <v>11,70</v>
          </cell>
        </row>
        <row r="669">
          <cell r="A669">
            <v>83763</v>
          </cell>
          <cell r="B669" t="str">
            <v>GRUPO DE SOLDAGEM COM GERADOR A DIESEL 60 CV PARA SOLDA ELÉTRICA, SOBRE 04 RODAS, COM MOTOR 4 CILINDROS 600 A - MATERIAIS NA OPERAÇÃO. AF_02/2016</v>
          </cell>
          <cell r="C669" t="str">
            <v>H</v>
          </cell>
          <cell r="D669" t="str">
            <v>30,45</v>
          </cell>
        </row>
        <row r="670">
          <cell r="A670">
            <v>83764</v>
          </cell>
          <cell r="B670" t="str">
            <v>GRUPO DE SOLDAGEM COM GERADOR A DIESEL 60 CV PARA SOLDA ELÉTRICA, SOBRE 04 RODAS, COM MOTOR 4 CILINDROS 600 A - JUROS. AF_02/2016</v>
          </cell>
          <cell r="C670" t="str">
            <v>H</v>
          </cell>
          <cell r="D670" t="str">
            <v>1,05</v>
          </cell>
        </row>
        <row r="671">
          <cell r="A671">
            <v>87026</v>
          </cell>
          <cell r="B671" t="str">
            <v>GRADE DE DISCO REBOCÁVEL COM 20 DISCOS 24" X 6 MM COM PNEUS PARA TRANSPORTE - JUROS. AF_06/2014</v>
          </cell>
          <cell r="C671" t="str">
            <v>H</v>
          </cell>
          <cell r="D671" t="str">
            <v>0,19</v>
          </cell>
        </row>
        <row r="672">
          <cell r="A672">
            <v>87441</v>
          </cell>
          <cell r="B672" t="str">
            <v>BETONEIRA CAPACIDADE NOMINAL 400 L, CAPACIDADE DE MISTURA 310 L, MOTOR A DIESEL POTÊNCIA 5,0 HP, SEM CARREGADOR - DEPRECIAÇÃO. AF_06/2014</v>
          </cell>
          <cell r="C672" t="str">
            <v>H</v>
          </cell>
          <cell r="D672" t="str">
            <v>0,29</v>
          </cell>
        </row>
        <row r="673">
          <cell r="A673">
            <v>87442</v>
          </cell>
          <cell r="B673" t="str">
            <v>BETONEIRA CAPACIDADE NOMINAL 400 L, CAPACIDADE DE MISTURA 310 L, MOTOR A DIESEL POTÊNCIA 5,0 HP, SEM CARREGADOR - JUROS. AF_06/2014</v>
          </cell>
          <cell r="C673" t="str">
            <v>H</v>
          </cell>
          <cell r="D673" t="str">
            <v>0,03</v>
          </cell>
        </row>
        <row r="674">
          <cell r="A674">
            <v>87443</v>
          </cell>
          <cell r="B674" t="str">
            <v>BETONEIRA CAPACIDADE NOMINAL 400 L, CAPACIDADE DE MISTURA 310 L, MOTOR A DIESEL POTÊNCIA 5,0 HP, SEM CARREGADOR - MANUTENÇÃO. AF_06/2014</v>
          </cell>
          <cell r="C674" t="str">
            <v>H</v>
          </cell>
          <cell r="D674" t="str">
            <v>0,27</v>
          </cell>
        </row>
        <row r="675">
          <cell r="A675">
            <v>87444</v>
          </cell>
          <cell r="B675" t="str">
            <v>BETONEIRA CAPACIDADE NOMINAL 400 L, CAPACIDADE DE MISTURA 310 L, MOTOR A DIESEL POTÊNCIA 5,0 HP, SEM CARREGADOR - MATERIAIS NA OPERAÇÃO. AF_06/2014</v>
          </cell>
          <cell r="C675" t="str">
            <v>H</v>
          </cell>
          <cell r="D675" t="str">
            <v>2,57</v>
          </cell>
        </row>
        <row r="676">
          <cell r="A676">
            <v>88387</v>
          </cell>
          <cell r="B676" t="str">
            <v>MISTURADOR DE ARGAMASSA, EIXO HORIZONTAL, CAPACIDADE DE MISTURA 300 KG, MOTOR ELÉTRICO POTÊNCIA 5 CV - DEPRECIAÇÃO. AF_06/2014</v>
          </cell>
          <cell r="C676" t="str">
            <v>H</v>
          </cell>
          <cell r="D676" t="str">
            <v>0,58</v>
          </cell>
        </row>
        <row r="677">
          <cell r="A677">
            <v>88389</v>
          </cell>
          <cell r="B677" t="str">
            <v>MISTURADOR DE ARGAMASSA, EIXO HORIZONTAL, CAPACIDADE DE MISTURA 300 KG, MOTOR ELÉTRICO POTÊNCIA 5 CV - JUROS. AF_06/2014</v>
          </cell>
          <cell r="C677" t="str">
            <v>H</v>
          </cell>
          <cell r="D677" t="str">
            <v>0,06</v>
          </cell>
        </row>
        <row r="678">
          <cell r="A678">
            <v>88390</v>
          </cell>
          <cell r="B678" t="str">
            <v>MISTURADOR DE ARGAMASSA, EIXO HORIZONTAL, CAPACIDADE DE MISTURA 300 KG, MOTOR ELÉTRICO POTÊNCIA 5 CV - MANUTENÇÃO. AF_06/2014</v>
          </cell>
          <cell r="C678" t="str">
            <v>H</v>
          </cell>
          <cell r="D678" t="str">
            <v>0,72</v>
          </cell>
        </row>
        <row r="679">
          <cell r="A679">
            <v>88391</v>
          </cell>
          <cell r="B679" t="str">
            <v>MISTURADOR DE ARGAMASSA, EIXO HORIZONTAL, CAPACIDADE DE MISTURA 300 KG, MOTOR ELÉTRICO POTÊNCIA 5 CV - MATERIAIS NA OPERAÇÃO. AF_06/2014</v>
          </cell>
          <cell r="C679" t="str">
            <v>H</v>
          </cell>
          <cell r="D679" t="str">
            <v>3,06</v>
          </cell>
        </row>
        <row r="680">
          <cell r="A680">
            <v>88394</v>
          </cell>
          <cell r="B680" t="str">
            <v>MISTURADOR DE ARGAMASSA, EIXO HORIZONTAL, CAPACIDADE DE MISTURA 600 KG, MOTOR ELÉTRICO POTÊNCIA 7,5 CV - DEPRECIAÇÃO. AF_06/2014</v>
          </cell>
          <cell r="C680" t="str">
            <v>H</v>
          </cell>
          <cell r="D680" t="str">
            <v>0,69</v>
          </cell>
        </row>
        <row r="681">
          <cell r="A681">
            <v>88395</v>
          </cell>
          <cell r="B681" t="str">
            <v>MISTURADOR DE ARGAMASSA, EIXO HORIZONTAL, CAPACIDADE DE MISTURA 600 KG, MOTOR ELÉTRICO POTÊNCIA 7,5 CV - JUROS. AF_06/2014</v>
          </cell>
          <cell r="C681" t="str">
            <v>H</v>
          </cell>
          <cell r="D681" t="str">
            <v>0,08</v>
          </cell>
        </row>
        <row r="682">
          <cell r="A682">
            <v>88396</v>
          </cell>
          <cell r="B682" t="str">
            <v>MISTURADOR DE ARGAMASSA, EIXO HORIZONTAL, CAPACIDADE DE MISTURA 600 KG, MOTOR ELÉTRICO POTÊNCIA 7,5 CV - MANUTENÇÃO. AF_06/2014</v>
          </cell>
          <cell r="C682" t="str">
            <v>H</v>
          </cell>
          <cell r="D682" t="str">
            <v>0,86</v>
          </cell>
        </row>
        <row r="683">
          <cell r="A683">
            <v>88397</v>
          </cell>
          <cell r="B683" t="str">
            <v>MISTURADOR DE ARGAMASSA, EIXO HORIZONTAL, CAPACIDADE DE MISTURA 600 KG, MOTOR ELÉTRICO POTÊNCIA 7,5 CV - MATERIAIS NA OPERAÇÃO. AF_06/2014</v>
          </cell>
          <cell r="C683" t="str">
            <v>H</v>
          </cell>
          <cell r="D683" t="str">
            <v>4,59</v>
          </cell>
        </row>
        <row r="684">
          <cell r="A684">
            <v>88400</v>
          </cell>
          <cell r="B684" t="str">
            <v>MISTURADOR DE ARGAMASSA, EIXO HORIZONTAL, CAPACIDADE DE MISTURA 160 KG, MOTOR ELÉTRICO POTÊNCIA 3 CV - DEPRECIAÇÃO. AF_06/2014</v>
          </cell>
          <cell r="C684" t="str">
            <v>H</v>
          </cell>
          <cell r="D684" t="str">
            <v>0,54</v>
          </cell>
        </row>
        <row r="685">
          <cell r="A685">
            <v>88401</v>
          </cell>
          <cell r="B685" t="str">
            <v>MISTURADOR DE ARGAMASSA, EIXO HORIZONTAL, CAPACIDADE DE MISTURA 160 KG, MOTOR ELÉTRICO POTÊNCIA 3 CV - JUROS. AF_06/2014</v>
          </cell>
          <cell r="C685" t="str">
            <v>H</v>
          </cell>
          <cell r="D685" t="str">
            <v>0,06</v>
          </cell>
        </row>
        <row r="686">
          <cell r="A686">
            <v>88402</v>
          </cell>
          <cell r="B686" t="str">
            <v>MISTURADOR DE ARGAMASSA, EIXO HORIZONTAL, CAPACIDADE DE MISTURA 160 KG, MOTOR ELÉTRICO POTÊNCIA 3 CV - MANUTENÇÃO. AF_06/2014</v>
          </cell>
          <cell r="C686" t="str">
            <v>H</v>
          </cell>
          <cell r="D686" t="str">
            <v>0,68</v>
          </cell>
        </row>
        <row r="687">
          <cell r="A687">
            <v>88403</v>
          </cell>
          <cell r="B687" t="str">
            <v>MISTURADOR DE ARGAMASSA, EIXO HORIZONTAL, CAPACIDADE DE MISTURA 160 KG, MOTOR ELÉTRICO POTÊNCIA 3 CV - MATERIAIS NA OPERAÇÃO. AF_06/2014</v>
          </cell>
          <cell r="C687" t="str">
            <v>H</v>
          </cell>
          <cell r="D687" t="str">
            <v>1,84</v>
          </cell>
        </row>
        <row r="688">
          <cell r="A688">
            <v>88419</v>
          </cell>
          <cell r="B688" t="str">
            <v>PROJETOR DE ARGAMASSA, CAPACIDADE DE PROJEÇÃO 1,5 M3/H, ALCANCE DE 30 ATÉ 60 M, MOTOR ELÉTRICO POTÊNCIA 7,5 HP - DEPRECIAÇÃO. AF_06/2014</v>
          </cell>
          <cell r="C688" t="str">
            <v>H</v>
          </cell>
          <cell r="D688" t="str">
            <v>3,56</v>
          </cell>
        </row>
        <row r="689">
          <cell r="A689">
            <v>88422</v>
          </cell>
          <cell r="B689" t="str">
            <v>PROJETOR DE ARGAMASSA, CAPACIDADE DE PROJEÇÃO 1,5 M3/H, ALCANCE DE 30 ATÉ 60 M, MOTOR ELÉTRICO POTÊNCIA 7,5 HP - JUROS. AF_06/2014</v>
          </cell>
          <cell r="C689" t="str">
            <v>H</v>
          </cell>
          <cell r="D689" t="str">
            <v>0,42</v>
          </cell>
        </row>
        <row r="690">
          <cell r="A690">
            <v>88425</v>
          </cell>
          <cell r="B690" t="str">
            <v>PROJETOR DE ARGAMASSA, CAPACIDADE DE PROJEÇÃO 1,5 M3/H, ALCANCE DE 30 ATÉ 60 M, MOTOR ELÉTRICO POTÊNCIA 7,5 HP - MANUTENÇÃO. AF_06/2014</v>
          </cell>
          <cell r="C690" t="str">
            <v>H</v>
          </cell>
          <cell r="D690" t="str">
            <v>3,90</v>
          </cell>
        </row>
        <row r="691">
          <cell r="A691">
            <v>88427</v>
          </cell>
          <cell r="B691" t="str">
            <v>PROJETOR DE ARGAMASSA, CAPACIDADE DE PROJEÇÃO 1,5 M3/H, ALCANCE DE 30 ATÉ 60 M, MOTOR ELÉTRICO POTÊNCIA 7,5 HP - MATERIAIS NA OPERAÇÃO. AF_06/2014</v>
          </cell>
          <cell r="C691" t="str">
            <v>H</v>
          </cell>
          <cell r="D691" t="str">
            <v>4,66</v>
          </cell>
        </row>
        <row r="692">
          <cell r="A692">
            <v>88434</v>
          </cell>
          <cell r="B692" t="str">
            <v>PROJETOR DE ARGAMASSA, CAPACIDADE DE PROJEÇÃO 2 M3/H, ALCANCE ATÉ 50 M, MOTOR ELÉTRICO POTÊNCIA 7,5 HP - DEPRECIAÇÃO. AF_06/2014</v>
          </cell>
          <cell r="C692" t="str">
            <v>H</v>
          </cell>
          <cell r="D692" t="str">
            <v>4,73</v>
          </cell>
        </row>
        <row r="693">
          <cell r="A693">
            <v>88435</v>
          </cell>
          <cell r="B693" t="str">
            <v>PROJETOR DE ARGAMASSA, CAPACIDADE DE PROJEÇÃO 2 M3/H, ALCANCE ATÉ 50 M, MOTOR ELÉTRICO POTÊNCIA 7,5 HP - JUROS. AF_06/2014</v>
          </cell>
          <cell r="C693" t="str">
            <v>H</v>
          </cell>
          <cell r="D693" t="str">
            <v>0,56</v>
          </cell>
        </row>
        <row r="694">
          <cell r="A694">
            <v>88436</v>
          </cell>
          <cell r="B694" t="str">
            <v>PROJETOR DE ARGAMASSA, CAPACIDADE DE PROJEÇÃO 2 M3/H, ALCANCE ATÉ 50 M, MOTOR ELÉTRICO POTÊNCIA 7,5 HP - MANUTENÇÃO. AF_06/2014</v>
          </cell>
          <cell r="C694" t="str">
            <v>H</v>
          </cell>
          <cell r="D694" t="str">
            <v>5,17</v>
          </cell>
        </row>
        <row r="695">
          <cell r="A695">
            <v>88437</v>
          </cell>
          <cell r="B695" t="str">
            <v>PROJETOR DE ARGAMASSA, CAPACIDADE DE PROJEÇÃO 2 M3/H, ALCANCE ATÉ 50 M, MOTOR ELÉTRICO POTÊNCIA 7,5 HP - MATERIAIS NA OPERAÇÃO. AF_06/2014</v>
          </cell>
          <cell r="C695" t="str">
            <v>H</v>
          </cell>
          <cell r="D695" t="str">
            <v>4,66</v>
          </cell>
        </row>
        <row r="696">
          <cell r="A696">
            <v>88569</v>
          </cell>
          <cell r="B696" t="str">
            <v>ESPARGIDOR DE ASFALTO PRESSURIZADO COM TANQUE DE 2500 L, REBOCÁVEL COM MOTOR A GASOLINA POTÊNCIA 3,4 HP - DEPRECIAÇÃO. AF_07/2014</v>
          </cell>
          <cell r="C696" t="str">
            <v>H</v>
          </cell>
          <cell r="D696" t="str">
            <v>2,46</v>
          </cell>
        </row>
        <row r="697">
          <cell r="A697">
            <v>88570</v>
          </cell>
          <cell r="B697" t="str">
            <v>ESPARGIDOR DE ASFALTO PRESSURIZADO COM TANQUE DE 2500 L, REBOCÁVEL COM MOTOR A GASOLINA POTÊNCIA 3,4 HP - JUROS. AF_07/2014</v>
          </cell>
          <cell r="C697" t="str">
            <v>H</v>
          </cell>
          <cell r="D697" t="str">
            <v>0,53</v>
          </cell>
        </row>
        <row r="698">
          <cell r="A698">
            <v>88826</v>
          </cell>
          <cell r="B698" t="str">
            <v>BETONEIRA CAPACIDADE NOMINAL DE 400 L, CAPACIDADE DE MISTURA 280 L, MOTOR ELÉTRICO TRIFÁSICO POTÊNCIA DE 2 CV, SEM CARREGADOR - DEPRECIAÇÃO. AF_10/2014</v>
          </cell>
          <cell r="C698" t="str">
            <v>H</v>
          </cell>
          <cell r="D698" t="str">
            <v>0,21</v>
          </cell>
        </row>
        <row r="699">
          <cell r="A699">
            <v>88827</v>
          </cell>
          <cell r="B699" t="str">
            <v>BETONEIRA CAPACIDADE NOMINAL DE 400 L, CAPACIDADE DE MISTURA 280 L, MOTOR ELÉTRICO TRIFÁSICO POTÊNCIA DE 2 CV, SEM CARREGADOR - JUROS. AF_10/2014</v>
          </cell>
          <cell r="C699" t="str">
            <v>H</v>
          </cell>
          <cell r="D699" t="str">
            <v>0,02</v>
          </cell>
        </row>
        <row r="700">
          <cell r="A700">
            <v>88828</v>
          </cell>
          <cell r="B700" t="str">
            <v>BETONEIRA CAPACIDADE NOMINAL DE 400 L, CAPACIDADE DE MISTURA 280 L, MOTOR ELÉTRICO TRIFÁSICO POTÊNCIA DE 2 CV, SEM CARREGADOR - MANUTENÇÃO. AF_10/2014</v>
          </cell>
          <cell r="C700" t="str">
            <v>H</v>
          </cell>
          <cell r="D700" t="str">
            <v>0,20</v>
          </cell>
        </row>
        <row r="701">
          <cell r="A701">
            <v>88829</v>
          </cell>
          <cell r="B701" t="str">
            <v>BETONEIRA CAPACIDADE NOMINAL DE 400 L, CAPACIDADE DE MISTURA 280 L, MOTOR ELÉTRICO TRIFÁSICO POTÊNCIA DE 2 CV, SEM CARREGADOR - MATERIAIS NA OPERAÇÃO. AF_10/2014</v>
          </cell>
          <cell r="C701" t="str">
            <v>H</v>
          </cell>
          <cell r="D701" t="str">
            <v>1,22</v>
          </cell>
        </row>
        <row r="702">
          <cell r="A702">
            <v>88832</v>
          </cell>
          <cell r="B702" t="str">
            <v>ESCAVADEIRA HIDRÁULICA SOBRE ESTEIRAS, CAÇAMBA 0,80 M3, PESO OPERACIONAL 17,8 T, POTÊNCIA LÍQUIDA 110 HP - DEPRECIAÇÃO. AF_10/2014</v>
          </cell>
          <cell r="C702" t="str">
            <v>H</v>
          </cell>
          <cell r="D702" t="str">
            <v>24,04</v>
          </cell>
        </row>
        <row r="703">
          <cell r="A703">
            <v>88834</v>
          </cell>
          <cell r="B703" t="str">
            <v>ESCAVADEIRA HIDRÁULICA SOBRE ESTEIRAS, CAÇAMBA 0,80 M3, PESO OPERACIONAL 17,8 T, POTÊNCIA LÍQUIDA 110 HP - JUROS. AF_10/2014</v>
          </cell>
          <cell r="C703" t="str">
            <v>H</v>
          </cell>
          <cell r="D703" t="str">
            <v>3,26</v>
          </cell>
        </row>
        <row r="704">
          <cell r="A704">
            <v>88835</v>
          </cell>
          <cell r="B704" t="str">
            <v>ESCAVADEIRA HIDRÁULICA SOBRE ESTEIRAS, CAÇAMBA 0,80 M3, PESO OPERACIONAL 17,8 T, POTÊNCIA LÍQUIDA 110 HP - MANUTENÇÃO. AF_10/2014</v>
          </cell>
          <cell r="C704" t="str">
            <v>H</v>
          </cell>
          <cell r="D704" t="str">
            <v>30,05</v>
          </cell>
        </row>
        <row r="705">
          <cell r="A705">
            <v>88836</v>
          </cell>
          <cell r="B705" t="str">
            <v>ESCAVADEIRA HIDRÁULICA SOBRE ESTEIRAS, CAÇAMBA 0,80 M3, PESO OPERACIONAL 17,8 T, POTÊNCIA LÍQUIDA 110 HP - MATERIAIS NA OPERAÇÃO. AF_10/2014</v>
          </cell>
          <cell r="C705" t="str">
            <v>H</v>
          </cell>
          <cell r="D705" t="str">
            <v>38,73</v>
          </cell>
        </row>
        <row r="706">
          <cell r="A706">
            <v>88839</v>
          </cell>
          <cell r="B706" t="str">
            <v>TRATOR DE ESTEIRAS, POTÊNCIA 125 HP, PESO OPERACIONAL 12,9 T, COM LÂMINA 2,7 M3 - DEPRECIAÇÃO. AF_10/2014</v>
          </cell>
          <cell r="C706" t="str">
            <v>H</v>
          </cell>
          <cell r="D706" t="str">
            <v>19,91</v>
          </cell>
        </row>
        <row r="707">
          <cell r="A707">
            <v>88840</v>
          </cell>
          <cell r="B707" t="str">
            <v>TRATOR DE ESTEIRAS, POTÊNCIA 125 HP, PESO OPERACIONAL 12,9 T, COM LÂMINA 2,7 M3 - JUROS. AF_10/2014</v>
          </cell>
          <cell r="C707" t="str">
            <v>H</v>
          </cell>
          <cell r="D707" t="str">
            <v>4,48</v>
          </cell>
        </row>
        <row r="708">
          <cell r="A708">
            <v>88841</v>
          </cell>
          <cell r="B708" t="str">
            <v>TRATOR DE ESTEIRAS, POTÊNCIA 125 HP, PESO OPERACIONAL 12,9 T, COM LÂMINA 2,7 M3 - MANUTENÇÃO. AF_10/2014</v>
          </cell>
          <cell r="C708" t="str">
            <v>H</v>
          </cell>
          <cell r="D708" t="str">
            <v>35,59</v>
          </cell>
        </row>
        <row r="709">
          <cell r="A709">
            <v>88842</v>
          </cell>
          <cell r="B709" t="str">
            <v>TRATOR DE ESTEIRAS, POTÊNCIA 125 HP, PESO OPERACIONAL 12,9 T, COM LÂMINA 2,7 M3 - MATERIAIS NA OPERAÇÃO. AF_10/2014</v>
          </cell>
          <cell r="C709" t="str">
            <v>H</v>
          </cell>
          <cell r="D709" t="str">
            <v>47,40</v>
          </cell>
        </row>
        <row r="710">
          <cell r="A710">
            <v>88847</v>
          </cell>
          <cell r="B710" t="str">
            <v>USINA DE LAMA ASFÁLTICA, PROD 30 A 50 T/H, SILO DE AGREGADO 7 M3, RESERVATÓRIOS PARA EMULSÃO E ÁGUA DE 2,3 M3 CADA, MISTURADOR TIPO PUG MILL A SER MONTADO SOBRE CAMINHÃO - DEPRECIAÇÃO. AF_10/2014</v>
          </cell>
          <cell r="C710" t="str">
            <v>H</v>
          </cell>
          <cell r="D710" t="str">
            <v>14,55</v>
          </cell>
        </row>
        <row r="711">
          <cell r="A711">
            <v>88848</v>
          </cell>
          <cell r="B711" t="str">
            <v>USINA DE LAMA ASFÁLTICA, PROD 30 A 50 T/H, SILO DE AGREGADO 7 M3, RESERVATÓRIOS PARA EMULSÃO E ÁGUA DE 2,3 M3 CADA, MISTURADOR TIPO PUG MILL A SER MONTADO SOBRE CAMINHÃO - JUROS. AF_10/2014</v>
          </cell>
          <cell r="C711" t="str">
            <v>H</v>
          </cell>
          <cell r="D711" t="str">
            <v>3,05</v>
          </cell>
        </row>
        <row r="712">
          <cell r="A712">
            <v>88853</v>
          </cell>
          <cell r="B712" t="str">
            <v>MOTOBOMBA CENTRÍFUGA, MOTOR A GASOLINA, POTÊNCIA 5,42 HP, BOCAIS 1 1/2" X 1", DIÂMETRO ROTOR 143 MM HM/Q = 6 MCA / 16,8 M3/H A 38 MCA / 6,6 M3/H - DEPRECIAÇÃO. AF_06/2014</v>
          </cell>
          <cell r="C712" t="str">
            <v>H</v>
          </cell>
          <cell r="D712" t="str">
            <v>0,18</v>
          </cell>
        </row>
        <row r="713">
          <cell r="A713">
            <v>88854</v>
          </cell>
          <cell r="B713" t="str">
            <v>MOTOBOMBA CENTRÍFUGA, MOTOR A GASOLINA, POTÊNCIA 5,42 HP, BOCAIS 1 1/2" X 1", DIÂMETRO ROTOR 143 MM HM/Q = 6 MCA / 16,8 M3/H A 38 MCA / 6,6 M3/H - JUROS. AF_06/2014</v>
          </cell>
          <cell r="C713" t="str">
            <v>H</v>
          </cell>
          <cell r="D713" t="str">
            <v>0,02</v>
          </cell>
        </row>
        <row r="714">
          <cell r="A714">
            <v>88855</v>
          </cell>
          <cell r="B714" t="str">
            <v>GRADE DE DISCO CONTROLE REMOTO REBOCÁVEL, COM 24 DISCOS 24 X 6 MM COM PNEUS PARA TRANSPORTE - DEPRECIAÇÃO. AF_06/2014</v>
          </cell>
          <cell r="C714" t="str">
            <v>H</v>
          </cell>
          <cell r="D714" t="str">
            <v>1,74</v>
          </cell>
        </row>
        <row r="715">
          <cell r="A715">
            <v>88856</v>
          </cell>
          <cell r="B715" t="str">
            <v>GRADE DE DISCO CONTROLE REMOTO REBOCÁVEL, COM 24 DISCOS 24 X 6 MM COM PNEUS PARA TRANSPORTE - JUROS. AF_06/2014</v>
          </cell>
          <cell r="C715" t="str">
            <v>H</v>
          </cell>
          <cell r="D715" t="str">
            <v>0,24</v>
          </cell>
        </row>
        <row r="716">
          <cell r="A716">
            <v>88857</v>
          </cell>
          <cell r="B716" t="str">
            <v>RETROESCAVADEIRA SOBRE RODAS COM CARREGADEIRA, TRAÇÃO 4X4, POTÊNCIA LÍQ. 88 HP, CAÇAMBA CARREG. CAP. MÍN. 1 M3, CAÇAMBA RETRO CAP. 0,26 M3, PESO OPERACIONAL MÍN. 6.674 KG, PROFUNDIDADE ESCAVAÇÃO MÁX. 4,37 M - DEPRECIAÇÃO. AF_06/2014</v>
          </cell>
          <cell r="C716" t="str">
            <v>H</v>
          </cell>
          <cell r="D716" t="str">
            <v>14,54</v>
          </cell>
        </row>
        <row r="717">
          <cell r="A717">
            <v>88858</v>
          </cell>
          <cell r="B717" t="str">
            <v>RETROESCAVADEIRA SOBRE RODAS COM CARREGADEIRA, TRAÇÃO 4X4, POTÊNCIA LÍQ. 88 HP, CAÇAMBA CARREG. CAP. MÍN. 1 M3, CAÇAMBA RETRO CAP. 0,26 M3, PESO OPERACIONAL MÍN. 6.674 KG, PROFUNDIDADE ESCAVAÇÃO MÁX. 4,37 M - JUROS. AF_06/2014</v>
          </cell>
          <cell r="C717" t="str">
            <v>H</v>
          </cell>
          <cell r="D717" t="str">
            <v>1,97</v>
          </cell>
        </row>
        <row r="718">
          <cell r="A718">
            <v>88859</v>
          </cell>
          <cell r="B718" t="str">
            <v>RETROESCAVADEIRA SOBRE RODAS COM CARREGADEIRA, TRAÇÃO 4X2, POTÊNCIA LÍQ. 79 HP, CAÇAMBA CARREG. CAP. MÍN. 1 M3, CAÇAMBA RETRO CAP. 0,20 M3, PESO OPERACIONAL MÍN. 6.570 KG, PROFUNDIDADE ESCAVAÇÃO MÁX. 4,37 M - DEPRECIAÇÃO. AF_06/2014</v>
          </cell>
          <cell r="C718" t="str">
            <v>H</v>
          </cell>
          <cell r="D718" t="str">
            <v>12,94</v>
          </cell>
        </row>
        <row r="719">
          <cell r="A719">
            <v>88860</v>
          </cell>
          <cell r="B719" t="str">
            <v>RETROESCAVADEIRA SOBRE RODAS COM CARREGADEIRA, TRAÇÃO 4X2, POTÊNCIA LÍQ. 79 HP, CAÇAMBA CARREG. CAP. MÍN. 1 M3, CAÇAMBA RETRO CAP. 0,20 M3, PESO OPERACIONAL MÍN. 6.570 KG, PROFUNDIDADE ESCAVAÇÃO MÁX. 4,37 M - JUROS. AF_06/2014</v>
          </cell>
          <cell r="C719" t="str">
            <v>H</v>
          </cell>
          <cell r="D719" t="str">
            <v>1,75</v>
          </cell>
        </row>
        <row r="720">
          <cell r="A720">
            <v>88900</v>
          </cell>
          <cell r="B720" t="str">
            <v>ESCAVADEIRA HIDRÁULICA SOBRE ESTEIRAS, CAÇAMBA 1,20 M3, PESO OPERACIONAL 21 T, POTÊNCIA BRUTA 155 HP - DEPRECIAÇÃO. AF_06/2014</v>
          </cell>
          <cell r="C720" t="str">
            <v>H</v>
          </cell>
          <cell r="D720" t="str">
            <v>28,03</v>
          </cell>
        </row>
        <row r="721">
          <cell r="A721">
            <v>88902</v>
          </cell>
          <cell r="B721" t="str">
            <v>ESCAVADEIRA HIDRÁULICA SOBRE ESTEIRAS, CAÇAMBA 1,20 M3, PESO OPERACIONAL 21 T, POTÊNCIA BRUTA 155 HP - JUROS. AF_06/2014</v>
          </cell>
          <cell r="C721" t="str">
            <v>H</v>
          </cell>
          <cell r="D721" t="str">
            <v>3,80</v>
          </cell>
        </row>
        <row r="722">
          <cell r="A722">
            <v>88903</v>
          </cell>
          <cell r="B722" t="str">
            <v>ESCAVADEIRA HIDRÁULICA SOBRE ESTEIRAS, CAÇAMBA 1,20 M3, PESO OPERACIONAL 21 T, POTÊNCIA BRUTA 155 HP - MANUTENÇÃO. AF_06/2014</v>
          </cell>
          <cell r="C722" t="str">
            <v>H</v>
          </cell>
          <cell r="D722" t="str">
            <v>35,04</v>
          </cell>
        </row>
        <row r="723">
          <cell r="A723">
            <v>88904</v>
          </cell>
          <cell r="B723" t="str">
            <v>ESCAVADEIRA HIDRÁULICA SOBRE ESTEIRAS, CAÇAMBA 1,20 M3, PESO OPERACIONAL 21 T, POTÊNCIA BRUTA 155 HP - MATERIAIS NA OPERAÇÃO. AF_06/2014</v>
          </cell>
          <cell r="C723" t="str">
            <v>H</v>
          </cell>
          <cell r="D723" t="str">
            <v>54,55</v>
          </cell>
        </row>
        <row r="724">
          <cell r="A724">
            <v>89009</v>
          </cell>
          <cell r="B724" t="str">
            <v>TRATOR DE ESTEIRAS, POTÊNCIA 150 HP, PESO OPERACIONAL 16,7 T, COM RODA MOTRIZ ELEVADA E LÂMINA 3,18 M3 - DEPRECIAÇÃO. AF_06/2014</v>
          </cell>
          <cell r="C724" t="str">
            <v>H</v>
          </cell>
          <cell r="D724" t="str">
            <v>24,66</v>
          </cell>
        </row>
        <row r="725">
          <cell r="A725">
            <v>89010</v>
          </cell>
          <cell r="B725" t="str">
            <v>TRATOR DE ESTEIRAS, POTÊNCIA 150 HP, PESO OPERACIONAL 16,7 T, COM RODA MOTRIZ ELEVADA E LÂMINA 3,18 M3 - JUROS. AF_06/2014</v>
          </cell>
          <cell r="C725" t="str">
            <v>H</v>
          </cell>
          <cell r="D725" t="str">
            <v>5,55</v>
          </cell>
        </row>
        <row r="726">
          <cell r="A726">
            <v>89011</v>
          </cell>
          <cell r="B726" t="str">
            <v>RETROESCAVADEIRA SOBRE RODAS COM CARREGADEIRA, TRAÇÃO 4X4, POTÊNCIA LÍQ. 72 HP, CAÇAMBA CARREG. CAP. MÍN. 0,79 M3, CAÇAMBA RETRO CAP. 0,18 M3, PESO OPERACIONAL MÍN. 7.140 KG, PROFUNDIDADE ESCAVAÇÃO MÁX. 4,50 M - DEPRECIAÇÃO. AF_06/2014</v>
          </cell>
          <cell r="C726" t="str">
            <v>H</v>
          </cell>
          <cell r="D726" t="str">
            <v>14,03</v>
          </cell>
        </row>
        <row r="727">
          <cell r="A727">
            <v>89012</v>
          </cell>
          <cell r="B727" t="str">
            <v>RETROESCAVADEIRA SOBRE RODAS COM CARREGADEIRA, TRAÇÃO 4X4, POTÊNCIA LÍQ. 72 HP, CAÇAMBA CARREG. CAP. MÍN. 0,79 M3, CAÇAMBA RETRO CAP. 0,18 M3, PESO OPERACIONAL MÍN. 7.140 KG, PROFUNDIDADE ESCAVAÇÃO MÁX. 4,50 M - JUROS. AF_06/2014</v>
          </cell>
          <cell r="C727" t="str">
            <v>H</v>
          </cell>
          <cell r="D727" t="str">
            <v>1,90</v>
          </cell>
        </row>
        <row r="728">
          <cell r="A728">
            <v>89013</v>
          </cell>
          <cell r="B728" t="str">
            <v>TRATOR DE ESTEIRAS, POTÊNCIA 347 HP, PESO OPERACIONAL 38,5 T, COM LÂMINA 8,70 M3 - DEPRECIAÇÃO. AF_06/2014</v>
          </cell>
          <cell r="C728" t="str">
            <v>H</v>
          </cell>
          <cell r="D728" t="str">
            <v>80,78</v>
          </cell>
        </row>
        <row r="729">
          <cell r="A729">
            <v>89014</v>
          </cell>
          <cell r="B729" t="str">
            <v>TRATOR DE ESTEIRAS, POTÊNCIA 347 HP, PESO OPERACIONAL 38,5 T, COM LÂMINA 8,70 M3 - JUROS. AF_06/2014</v>
          </cell>
          <cell r="C729" t="str">
            <v>H</v>
          </cell>
          <cell r="D729" t="str">
            <v>18,18</v>
          </cell>
        </row>
        <row r="730">
          <cell r="A730">
            <v>89015</v>
          </cell>
          <cell r="B730" t="str">
            <v>VASSOURA MECÂNICA REBOCÁVEL COM ESCOVA CILÍNDRICA, LARGURA ÚTIL DE VARRIMENTO DE 2,44 M - DEPRECIAÇÃO. AF_06/2014</v>
          </cell>
          <cell r="C730" t="str">
            <v>H</v>
          </cell>
          <cell r="D730" t="str">
            <v>2,01</v>
          </cell>
        </row>
        <row r="731">
          <cell r="A731">
            <v>89016</v>
          </cell>
          <cell r="B731" t="str">
            <v>VASSOURA MECÂNICA REBOCÁVEL COM ESCOVA CILÍNDRICA, LARGURA ÚTIL DE VARRIMENTO DE 2,44 M - JUROS. AF_06/2014</v>
          </cell>
          <cell r="C731" t="str">
            <v>H</v>
          </cell>
          <cell r="D731" t="str">
            <v>0,27</v>
          </cell>
        </row>
        <row r="732">
          <cell r="A732">
            <v>89017</v>
          </cell>
          <cell r="B732" t="str">
            <v>TRATOR DE ESTEIRAS, POTÊNCIA 170 HP, PESO OPERACIONAL 19 T, CAÇAMBA 5,2 M3 - DEPRECIAÇÃO. AF_06/2014</v>
          </cell>
          <cell r="C732" t="str">
            <v>H</v>
          </cell>
          <cell r="D732" t="str">
            <v>24,51</v>
          </cell>
        </row>
        <row r="733">
          <cell r="A733">
            <v>89018</v>
          </cell>
          <cell r="B733" t="str">
            <v>TRATOR DE ESTEIRAS, POTÊNCIA 170 HP, PESO OPERACIONAL 19 T, CAÇAMBA 5,2 M3 - JUROS. AF_06/2014</v>
          </cell>
          <cell r="C733" t="str">
            <v>H</v>
          </cell>
          <cell r="D733" t="str">
            <v>5,51</v>
          </cell>
        </row>
        <row r="734">
          <cell r="A734">
            <v>89019</v>
          </cell>
          <cell r="B734" t="str">
            <v>BOMBA SUBMERSÍVEL ELÉTRICA TRIFÁSICA, POTÊNCIA 2,96 HP, Ø ROTOR 144 MM SEMI-ABERTO, BOCAL DE SAÍDA Ø 2, HM/Q = 2 MCA / 38,8 M3/H A 28 MCA / 5 M3/H - DEPRECIAÇÃO. AF_06/2014</v>
          </cell>
          <cell r="C734" t="str">
            <v>H</v>
          </cell>
          <cell r="D734" t="str">
            <v>0,27</v>
          </cell>
        </row>
        <row r="735">
          <cell r="A735">
            <v>89020</v>
          </cell>
          <cell r="B735" t="str">
            <v>BOMBA SUBMERSÍVEL ELÉTRICA TRIFÁSICA, POTÊNCIA 2,96 HP, Ø ROTOR 144 MM SEMI-ABERTO, BOCAL DE SAÍDA Ø 2, HM/Q = 2 MCA / 38,8 M3/H A 28 MCA / 5 M3/H - JUROS. AF_06/2014</v>
          </cell>
          <cell r="C735" t="str">
            <v>H</v>
          </cell>
          <cell r="D735" t="str">
            <v>0,03</v>
          </cell>
        </row>
        <row r="736">
          <cell r="A736">
            <v>89023</v>
          </cell>
          <cell r="B736" t="str">
            <v>TANQUE DE ASFALTO ESTACIONÁRIO COM MAÇARICO, CAPACIDADE 20.000 L - DEPRECIAÇÃO. AF_06/2014</v>
          </cell>
          <cell r="C736" t="str">
            <v>H</v>
          </cell>
          <cell r="D736" t="str">
            <v>2,62</v>
          </cell>
        </row>
        <row r="737">
          <cell r="A737">
            <v>89024</v>
          </cell>
          <cell r="B737" t="str">
            <v>TANQUE DE ASFALTO ESTACIONÁRIO COM MAÇARICO, CAPACIDADE 20.000 L - JUROS. AF_06/2014</v>
          </cell>
          <cell r="C737" t="str">
            <v>H</v>
          </cell>
          <cell r="D737" t="str">
            <v>0,43</v>
          </cell>
        </row>
        <row r="738">
          <cell r="A738">
            <v>89025</v>
          </cell>
          <cell r="B738" t="str">
            <v>TANQUE DE ASFALTO ESTACIONÁRIO COM MAÇARICO, CAPACIDADE 20.000 L - MANUTENÇÃO. AF_06/2014</v>
          </cell>
          <cell r="C738" t="str">
            <v>H</v>
          </cell>
          <cell r="D738" t="str">
            <v>4,91</v>
          </cell>
        </row>
        <row r="739">
          <cell r="A739">
            <v>89026</v>
          </cell>
          <cell r="B739" t="str">
            <v>TANQUE DE ASFALTO ESTACIONÁRIO COM MAÇARICO, CAPACIDADE 20.000 L - MATERIAIS NA OPERAÇÃO. AF_06/2014</v>
          </cell>
          <cell r="C739" t="str">
            <v>H</v>
          </cell>
          <cell r="D739" t="str">
            <v>120,80</v>
          </cell>
        </row>
        <row r="740">
          <cell r="A740">
            <v>89029</v>
          </cell>
          <cell r="B740" t="str">
            <v>TRATOR DE ESTEIRAS, POTÊNCIA 100 HP, PESO OPERACIONAL 9,4 T, COM LÂMINA 2,19 M3 - DEPRECIAÇÃO. AF_06/2014</v>
          </cell>
          <cell r="C740" t="str">
            <v>H</v>
          </cell>
          <cell r="D740" t="str">
            <v>19,02</v>
          </cell>
        </row>
        <row r="741">
          <cell r="A741">
            <v>89030</v>
          </cell>
          <cell r="B741" t="str">
            <v>TRATOR DE ESTEIRAS, POTÊNCIA 100 HP, PESO OPERACIONAL 9,4 T, COM LÂMINA 2,19 M3 - JUROS. AF_06/2014</v>
          </cell>
          <cell r="C741" t="str">
            <v>H</v>
          </cell>
          <cell r="D741" t="str">
            <v>4,28</v>
          </cell>
        </row>
        <row r="742">
          <cell r="A742">
            <v>89033</v>
          </cell>
          <cell r="B742" t="str">
            <v>TRATOR DE PNEUS, POTÊNCIA 85 CV, TRAÇÃO 4X4, PESO COM LASTRO DE 4.675 KG - DEPRECIAÇÃO. AF_06/2014</v>
          </cell>
          <cell r="C742" t="str">
            <v>H</v>
          </cell>
          <cell r="D742" t="str">
            <v>7,62</v>
          </cell>
        </row>
        <row r="743">
          <cell r="A743">
            <v>89034</v>
          </cell>
          <cell r="B743" t="str">
            <v>TRATOR DE PNEUS, POTÊNCIA 85 CV, TRAÇÃO 4X4, PESO COM LASTRO DE 4.675 KG - JUROS. AF_06/2014</v>
          </cell>
          <cell r="C743" t="str">
            <v>H</v>
          </cell>
          <cell r="D743" t="str">
            <v>1,05</v>
          </cell>
        </row>
        <row r="744">
          <cell r="A744">
            <v>89128</v>
          </cell>
          <cell r="B744" t="str">
            <v>PÁ CARREGADEIRA SOBRE RODAS, POTÊNCIA LÍQUIDA 128 HP, CAPACIDADE DA CAÇAMBA 1,7 A 2,8 M3, PESO OPERACIONAL 11632 KG - DEPRECIAÇÃO. AF_06/2014</v>
          </cell>
          <cell r="C744" t="str">
            <v>H</v>
          </cell>
          <cell r="D744" t="str">
            <v>21,55</v>
          </cell>
        </row>
        <row r="745">
          <cell r="A745">
            <v>89129</v>
          </cell>
          <cell r="B745" t="str">
            <v>PÁ CARREGADEIRA SOBRE RODAS, POTÊNCIA LÍQUIDA 128 HP, CAPACIDADE DA CAÇAMBA 1,7 A 2,8 M3, PESO OPERACIONAL 11632 KG - JUROS. AF_06/2014</v>
          </cell>
          <cell r="C745" t="str">
            <v>H</v>
          </cell>
          <cell r="D745" t="str">
            <v>2,92</v>
          </cell>
        </row>
        <row r="746">
          <cell r="A746">
            <v>89130</v>
          </cell>
          <cell r="B746" t="str">
            <v>PÁ CARREGADEIRA SOBRE RODAS, POTÊNCIA 197 HP, CAPACIDADE DA CAÇAMBA 2,5 A 3,5 M3, PESO OPERACIONAL 18338 KG - DEPRECIAÇÃO. AF_06/2014</v>
          </cell>
          <cell r="C746" t="str">
            <v>H</v>
          </cell>
          <cell r="D746" t="str">
            <v>29,89</v>
          </cell>
        </row>
        <row r="747">
          <cell r="A747">
            <v>89131</v>
          </cell>
          <cell r="B747" t="str">
            <v>PÁ CARREGADEIRA SOBRE RODAS, POTÊNCIA 197 HP, CAPACIDADE DA CAÇAMBA 2,5 A 3,5 M3, PESO OPERACIONAL 18338 KG - JUROS. AF_06/2014</v>
          </cell>
          <cell r="C747" t="str">
            <v>H</v>
          </cell>
          <cell r="D747" t="str">
            <v>4,05</v>
          </cell>
        </row>
        <row r="748">
          <cell r="A748">
            <v>89210</v>
          </cell>
          <cell r="B748" t="str">
            <v>ROLO COMPACTADOR VIBRATÓRIO DE UM CILINDRO AÇO LISO, POTÊNCIA 80 HP, PESO OPERACIONAL MÁXIMO 8,1 T, IMPACTO DINÂMICO 16,15 / 9,5 T, LARGURA DE TRABALHO 1,68 M - DEPRECIAÇÃO. AF_06/2014</v>
          </cell>
          <cell r="C748" t="str">
            <v>H</v>
          </cell>
          <cell r="D748" t="str">
            <v>15,91</v>
          </cell>
        </row>
        <row r="749">
          <cell r="A749">
            <v>89211</v>
          </cell>
          <cell r="B749" t="str">
            <v>ROLO COMPACTADOR VIBRATÓRIO DE UM CILINDRO AÇO LISO, POTÊNCIA 80 HP, PESO OPERACIONAL MÁXIMO 8,1 T, IMPACTO DINÂMICO 16,15 / 9,5 T, LARGURA DE TRABALHO 1,68 M - JUROS. AF_06/2014</v>
          </cell>
          <cell r="C749" t="str">
            <v>H</v>
          </cell>
          <cell r="D749" t="str">
            <v>2,21</v>
          </cell>
        </row>
        <row r="750">
          <cell r="A750">
            <v>89212</v>
          </cell>
          <cell r="B750" t="str">
            <v>BATE-ESTACAS POR GRAVIDADE, POTÊNCIA DE 160 HP, PESO DO MARTELO ATÉ 3 TONELADAS - DEPRECIAÇÃO. AF_11/2014</v>
          </cell>
          <cell r="C750" t="str">
            <v>H</v>
          </cell>
          <cell r="D750" t="str">
            <v>15,69</v>
          </cell>
        </row>
        <row r="751">
          <cell r="A751">
            <v>89213</v>
          </cell>
          <cell r="B751" t="str">
            <v>BATE-ESTACAS POR GRAVIDADE, POTÊNCIA DE 160 HP, PESO DO MARTELO ATÉ 3 TONELADAS - JUROS. AF_11/2014</v>
          </cell>
          <cell r="C751" t="str">
            <v>H</v>
          </cell>
          <cell r="D751" t="str">
            <v>2,47</v>
          </cell>
        </row>
        <row r="752">
          <cell r="A752">
            <v>89214</v>
          </cell>
          <cell r="B752" t="str">
            <v>BATE-ESTACAS POR GRAVIDADE, POTÊNCIA DE 160 HP, PESO DO MARTELO ATÉ 3 TONELADAS - MANUTENÇÃO. AF_11/2014</v>
          </cell>
          <cell r="C752" t="str">
            <v>H</v>
          </cell>
          <cell r="D752" t="str">
            <v>14,73</v>
          </cell>
        </row>
        <row r="753">
          <cell r="A753">
            <v>89215</v>
          </cell>
          <cell r="B753" t="str">
            <v>BATE-ESTACAS POR GRAVIDADE, POTÊNCIA DE 160 HP, PESO DO MARTELO ATÉ 3 TONELADAS - MATERIAIS NA OPERAÇÃO. AF_11/2014</v>
          </cell>
          <cell r="C753" t="str">
            <v>H</v>
          </cell>
          <cell r="D753" t="str">
            <v>56,33</v>
          </cell>
        </row>
        <row r="754">
          <cell r="A754">
            <v>89221</v>
          </cell>
          <cell r="B754" t="str">
            <v>BETONEIRA CAPACIDADE NOMINAL DE 600 L, CAPACIDADE DE MISTURA 360 L, MOTOR ELÉTRICO TRIFÁSICO POTÊNCIA DE 4 CV, SEM CARREGADOR - DEPRECIAÇÃO. AF_11/2014</v>
          </cell>
          <cell r="C754" t="str">
            <v>H</v>
          </cell>
          <cell r="D754" t="str">
            <v>0,89</v>
          </cell>
        </row>
        <row r="755">
          <cell r="A755">
            <v>89222</v>
          </cell>
          <cell r="B755" t="str">
            <v>BETONEIRA CAPACIDADE NOMINAL DE 600 L, CAPACIDADE DE MISTURA 360 L, MOTOR ELÉTRICO TRIFÁSICO POTÊNCIA DE 4 CV, SEM CARREGADOR - JUROS. AF_11/2014</v>
          </cell>
          <cell r="C755" t="str">
            <v>H</v>
          </cell>
          <cell r="D755" t="str">
            <v>0,10</v>
          </cell>
        </row>
        <row r="756">
          <cell r="A756">
            <v>89223</v>
          </cell>
          <cell r="B756" t="str">
            <v>BETONEIRA CAPACIDADE NOMINAL DE 600 L, CAPACIDADE DE MISTURA 360 L, MOTOR ELÉTRICO TRIFÁSICO POTÊNCIA DE 4 CV, SEM CARREGADOR - MANUTENÇÃO. AF_11/2014</v>
          </cell>
          <cell r="C756" t="str">
            <v>H</v>
          </cell>
          <cell r="D756" t="str">
            <v>0,83</v>
          </cell>
        </row>
        <row r="757">
          <cell r="A757">
            <v>89224</v>
          </cell>
          <cell r="B757" t="str">
            <v>BETONEIRA CAPACIDADE NOMINAL DE 600 L, CAPACIDADE DE MISTURA 360 L, MOTOR ELÉTRICO TRIFÁSICO POTÊNCIA DE 4 CV, SEM CARREGADOR - MATERIAIS NA OPERAÇÃO. AF_11/2014</v>
          </cell>
          <cell r="C757" t="str">
            <v>H</v>
          </cell>
          <cell r="D757" t="str">
            <v>2,45</v>
          </cell>
        </row>
        <row r="758">
          <cell r="A758">
            <v>89228</v>
          </cell>
          <cell r="B758" t="str">
            <v>MOTONIVELADORA POTÊNCIA BÁSICA LÍQUIDA (PRIMEIRA MARCHA) 125 HP, PESO BRUTO 13032 KG, LARGURA DA LÂMINA DE 3,7 M - DEPRECIAÇÃO. AF_06/2014</v>
          </cell>
          <cell r="C758" t="str">
            <v>H</v>
          </cell>
          <cell r="D758" t="str">
            <v>24,80</v>
          </cell>
        </row>
        <row r="759">
          <cell r="A759">
            <v>89229</v>
          </cell>
          <cell r="B759" t="str">
            <v>MOTONIVELADORA POTÊNCIA BÁSICA LÍQUIDA (PRIMEIRA MARCHA) 125 HP, PESO BRUTO 13032 KG, LARGURA DA LÂMINA DE 3,7 M - JUROS. AF_06/2014</v>
          </cell>
          <cell r="C759" t="str">
            <v>H</v>
          </cell>
          <cell r="D759" t="str">
            <v>4,46</v>
          </cell>
        </row>
        <row r="760">
          <cell r="A760">
            <v>89230</v>
          </cell>
          <cell r="B760" t="str">
            <v>FRESADORA DE ASFALTO A FRIO SOBRE RODAS, LARGURA FRESAGEM DE 1,0 M, POTÊNCIA 208 HP - DEPRECIAÇÃO. AF_11/2014</v>
          </cell>
          <cell r="C760" t="str">
            <v>H</v>
          </cell>
          <cell r="D760" t="str">
            <v>89,84</v>
          </cell>
        </row>
        <row r="761">
          <cell r="A761">
            <v>89231</v>
          </cell>
          <cell r="B761" t="str">
            <v>FRESADORA DE ASFALTO A FRIO SOBRE RODAS, LARGURA FRESAGEM DE 1,0 M, POTÊNCIA 208 HP - JUROS. AF_11/2014</v>
          </cell>
          <cell r="C761" t="str">
            <v>H</v>
          </cell>
          <cell r="D761" t="str">
            <v>14,23</v>
          </cell>
        </row>
        <row r="762">
          <cell r="A762">
            <v>89232</v>
          </cell>
          <cell r="B762" t="str">
            <v>FRESADORA DE ASFALTO A FRIO SOBRE RODAS, LARGURA FRESAGEM DE 1,0 M, POTÊNCIA 208 HP - MANUTENÇÃO. AF_11/2014</v>
          </cell>
          <cell r="C762" t="str">
            <v>H</v>
          </cell>
          <cell r="D762" t="str">
            <v>160,26</v>
          </cell>
        </row>
        <row r="763">
          <cell r="A763">
            <v>89233</v>
          </cell>
          <cell r="B763" t="str">
            <v>FRESADORA DE ASFALTO A FRIO SOBRE RODAS, LARGURA FRESAGEM DE 1,0 M, POTÊNCIA 208 HP - MATERIAIS NA OPERAÇÃO. AF_11/2014</v>
          </cell>
          <cell r="C763" t="str">
            <v>H</v>
          </cell>
          <cell r="D763" t="str">
            <v>101,38</v>
          </cell>
        </row>
        <row r="764">
          <cell r="A764">
            <v>89236</v>
          </cell>
          <cell r="B764" t="str">
            <v>FRESADORA DE ASFALTO A FRIO SOBRE RODAS, LARGURA FRESAGEM DE 2,0 M, POTÊNCIA 550 HP - DEPRECIAÇÃO. AF_11/2014</v>
          </cell>
          <cell r="C764" t="str">
            <v>H</v>
          </cell>
          <cell r="D764" t="str">
            <v>209,88</v>
          </cell>
        </row>
        <row r="765">
          <cell r="A765">
            <v>89237</v>
          </cell>
          <cell r="B765" t="str">
            <v>FRESADORA DE ASFALTO A FRIO SOBRE RODAS, LARGURA FRESAGEM DE 2,0 M, POTÊNCIA 550 HP - JUROS. AF_11/2014</v>
          </cell>
          <cell r="C765" t="str">
            <v>H</v>
          </cell>
          <cell r="D765" t="str">
            <v>33,25</v>
          </cell>
        </row>
        <row r="766">
          <cell r="A766">
            <v>89238</v>
          </cell>
          <cell r="B766" t="str">
            <v>FRESADORA DE ASFALTO A FRIO SOBRE RODAS, LARGURA FRESAGEM DE 2,0 M, POTÊNCIA 550 HP - MANUTENÇÃO. AF_11/2014</v>
          </cell>
          <cell r="C766" t="str">
            <v>H</v>
          </cell>
          <cell r="D766" t="str">
            <v>374,37</v>
          </cell>
        </row>
        <row r="767">
          <cell r="A767">
            <v>89239</v>
          </cell>
          <cell r="B767" t="str">
            <v>FRESADORA DE ASFALTO A FRIO SOBRE RODAS, LARGURA FRESAGEM DE 2,0 M, POTÊNCIA 550 HP - MATERIAIS NA OPERAÇÃO. AF_11/2014</v>
          </cell>
          <cell r="C767" t="str">
            <v>H</v>
          </cell>
          <cell r="D767" t="str">
            <v>268,11</v>
          </cell>
        </row>
        <row r="768">
          <cell r="A768">
            <v>89240</v>
          </cell>
          <cell r="B768" t="str">
            <v>VIBROACABADORA DE ASFALTO SOBRE ESTEIRAS, LARGURA DE PAVIMENTAÇÃO 1,90 M A 5,30 M, POTÊNCIA 105 HP CAPACIDADE 450 T/H - DEPRECIAÇÃO. AF_11/2014</v>
          </cell>
          <cell r="C768" t="str">
            <v>H</v>
          </cell>
          <cell r="D768" t="str">
            <v>64,41</v>
          </cell>
        </row>
        <row r="769">
          <cell r="A769">
            <v>89241</v>
          </cell>
          <cell r="B769" t="str">
            <v>VIBROACABADORA DE ASFALTO SOBRE ESTEIRAS, LARGURA DE PAVIMENTAÇÃO 1,90 M A 5,30 M, POTÊNCIA 105 HP CAPACIDADE 450 T/H - JUROS. AF_11/2014</v>
          </cell>
          <cell r="C769" t="str">
            <v>H</v>
          </cell>
          <cell r="D769" t="str">
            <v>11,59</v>
          </cell>
        </row>
        <row r="770">
          <cell r="A770">
            <v>89246</v>
          </cell>
          <cell r="B770" t="str">
            <v>RECICLADORA DE ASFALTO A FRIO SOBRE RODAS, LARGURA FRESAGEM DE 2,0 M, POTÊNCIA 422 HP - DEPRECIAÇÃO. AF_11/2014</v>
          </cell>
          <cell r="C770" t="str">
            <v>H</v>
          </cell>
          <cell r="D770" t="str">
            <v>182,37</v>
          </cell>
        </row>
        <row r="771">
          <cell r="A771">
            <v>89247</v>
          </cell>
          <cell r="B771" t="str">
            <v>RECICLADORA DE ASFALTO A FRIO SOBRE RODAS, LARGURA FRESAGEM DE 2,0 M, POTÊNCIA 422 HP - JUROS. AF_11/2014</v>
          </cell>
          <cell r="C771" t="str">
            <v>H</v>
          </cell>
          <cell r="D771" t="str">
            <v>28,89</v>
          </cell>
        </row>
        <row r="772">
          <cell r="A772">
            <v>89248</v>
          </cell>
          <cell r="B772" t="str">
            <v>RECICLADORA DE ASFALTO A FRIO SOBRE RODAS, LARGURA FRESAGEM DE 2,0 M, POTÊNCIA 422 HP - MANUTENÇÃO. AF_11/2014</v>
          </cell>
          <cell r="C772" t="str">
            <v>H</v>
          </cell>
          <cell r="D772" t="str">
            <v>325,30</v>
          </cell>
        </row>
        <row r="773">
          <cell r="A773">
            <v>89249</v>
          </cell>
          <cell r="B773" t="str">
            <v>RECICLADORA DE ASFALTO A FRIO SOBRE RODAS, LARGURA FRESAGEM DE 2,0 M, POTÊNCIA 422 HP - MATERIAIS NA OPERAÇÃO. AF_11/2014</v>
          </cell>
          <cell r="C773" t="str">
            <v>H</v>
          </cell>
          <cell r="D773" t="str">
            <v>228,54</v>
          </cell>
        </row>
        <row r="774">
          <cell r="A774">
            <v>89253</v>
          </cell>
          <cell r="B774" t="str">
            <v>VIBROACABADORA DE ASFALTO SOBRE ESTEIRAS, LARGURA DE PAVIMENTAÇÃO 2,13 M A 4,55 M, POTÊNCIA 100 HP, CAPACIDADE 400 T/H - DEPRECIAÇÃO. AF_11/2014</v>
          </cell>
          <cell r="C774" t="str">
            <v>H</v>
          </cell>
          <cell r="D774" t="str">
            <v>52,78</v>
          </cell>
        </row>
        <row r="775">
          <cell r="A775">
            <v>89254</v>
          </cell>
          <cell r="B775" t="str">
            <v>VIBROACABADORA DE ASFALTO SOBRE ESTEIRAS, LARGURA DE PAVIMENTAÇÃO 2,13 M A 4,55 M, POTÊNCIA 100 HP, CAPACIDADE 400 T/H - JUROS. AF_11/2014</v>
          </cell>
          <cell r="C775" t="str">
            <v>H</v>
          </cell>
          <cell r="D775" t="str">
            <v>9,50</v>
          </cell>
        </row>
        <row r="776">
          <cell r="A776">
            <v>89255</v>
          </cell>
          <cell r="B776" t="str">
            <v>VIBROACABADORA DE ASFALTO SOBRE ESTEIRAS, LARGURA DE PAVIMENTAÇÃO 2,13 M A 4,55 M, POTÊNCIA 100 HP, CAPACIDADE 400 T/H - MANUTENÇÃO. AF_11/2014</v>
          </cell>
          <cell r="C776" t="str">
            <v>H</v>
          </cell>
          <cell r="D776" t="str">
            <v>84,85</v>
          </cell>
        </row>
        <row r="777">
          <cell r="A777">
            <v>89256</v>
          </cell>
          <cell r="B777" t="str">
            <v>VIBROACABADORA DE ASFALTO SOBRE ESTEIRAS, LARGURA DE PAVIMENTAÇÃO 2,13 M A 4,55 M, POTÊNCIA 100 HP, CAPACIDADE 400 T/H - MATERIAIS NA OPERAÇÃO. AF_11/2014</v>
          </cell>
          <cell r="C777" t="str">
            <v>H</v>
          </cell>
          <cell r="D777" t="str">
            <v>51,43</v>
          </cell>
        </row>
        <row r="778">
          <cell r="A778">
            <v>89259</v>
          </cell>
          <cell r="B778" t="str">
            <v>GUINDAUTO HIDRÁULICO, CAPACIDADE MÁXIMA DE CARGA 6200 KG, MOMENTO MÁXIMO DE CARGA 11,7 TM, ALCANCE MÁXIMO HORIZONTAL 9,70 M, INCLUSIVE CAMINHÃO TOCO PBT 16.000 KG, POTÊNCIA DE 189 CV - DEPRECIAÇÃO. AF_06/2014</v>
          </cell>
          <cell r="C778" t="str">
            <v>H</v>
          </cell>
          <cell r="D778" t="str">
            <v>10,89</v>
          </cell>
        </row>
        <row r="779">
          <cell r="A779">
            <v>89260</v>
          </cell>
          <cell r="B779" t="str">
            <v>GUINDAUTO HIDRÁULICO, CAPACIDADE MÁXIMA DE CARGA 6200 KG, MOMENTO MÁXIMO DE CARGA 11,7 TM, ALCANCE MÁXIMO HORIZONTAL 9,70 M, INCLUSIVE CAMINHÃO TOCO PBT 16.000 KG, POTÊNCIA DE 189 CV - JUROS. AF_06/2014</v>
          </cell>
          <cell r="C779" t="str">
            <v>H</v>
          </cell>
          <cell r="D779" t="str">
            <v>2,28</v>
          </cell>
        </row>
        <row r="780">
          <cell r="A780">
            <v>89262</v>
          </cell>
          <cell r="B780" t="str">
            <v>GUINDAUTO HIDRÁULICO, CAPACIDADE MÁXIMA DE CARGA 6200 KG, MOMENTO MÁXIMO DE CARGA 11,7 TM, ALCANCE MÁXIMO HORIZONTAL 9,70 M, INCLUSIVE CAMINHÃO TOCO PBT 16.000 KG, POTÊNCIA DE 189 CV - MANUTENÇÃO. AF_06/2014</v>
          </cell>
          <cell r="C780" t="str">
            <v>H</v>
          </cell>
          <cell r="D780" t="str">
            <v>20,42</v>
          </cell>
        </row>
        <row r="781">
          <cell r="A781">
            <v>89264</v>
          </cell>
          <cell r="B781" t="str">
            <v>CAMINHÃO TOCO, PBT 16.000 KG, CARGA ÚTIL MÁX. 10.685 KG, DIST. ENTRE EIXOS 4,8 M, POTÊNCIA 189 CV, INCLUSIVE CARROCERIA FIXA ABERTA DE MADEIRA P/ TRANSPORTE GERAL DE CARGA SECA, DIMEN. APROX. 2,5 X 7,00 X 0,50 M - DEPRECIAÇÃO. AF_06/2014</v>
          </cell>
          <cell r="C781" t="str">
            <v>H</v>
          </cell>
          <cell r="D781" t="str">
            <v>8,90</v>
          </cell>
        </row>
        <row r="782">
          <cell r="A782">
            <v>89265</v>
          </cell>
          <cell r="B782" t="str">
            <v>CAMINHÃO TOCO, PBT 16.000 KG, CARGA ÚTIL MÁX. 10.685 KG, DIST. ENTRE EIXOS 4,8 M, POTÊNCIA 189 CV, INCLUSIVE CARROCERIA FIXA ABERTA DE MADEIRA P/ TRANSPORTE GERAL DE CARGA SECA, DIMEN. APROX. 2,5 X 7,00 X 0,50 M - JUROS. AF_06/2014</v>
          </cell>
          <cell r="C782" t="str">
            <v>H</v>
          </cell>
          <cell r="D782" t="str">
            <v>1,86</v>
          </cell>
        </row>
        <row r="783">
          <cell r="A783">
            <v>89266</v>
          </cell>
          <cell r="B783" t="str">
            <v>CAMINHÃO TOCO, PBT 16.000 KG, CARGA ÚTIL MÁX. 10.685 KG, DIST. ENTRE EIXOS 4,8 M, POTÊNCIA 189 CV, INCLUSIVE CARROCERIA FIXA ABERTA DE MADEIRA P/ TRANSPORTE GERAL DE CARGA SECA, DIMEN. APROX. 2,5 X 7,00 X 0,50 M - IMPOSTOS E SEGUROS. AF_06/2014</v>
          </cell>
          <cell r="C783" t="str">
            <v>H</v>
          </cell>
          <cell r="D783" t="str">
            <v>0,71</v>
          </cell>
        </row>
        <row r="784">
          <cell r="A784">
            <v>89267</v>
          </cell>
          <cell r="B784" t="str">
            <v>GUINDASTE HIDRÁULICO AUTOPROPELIDO, COM LANÇA TELESCÓPICA 28,80 M, CAPACIDADE MÁXIMA 30 T, POTÊNCIA 97 KW, TRAÇÃO 4 X 4 - DEPRECIAÇÃO. AF_11/2014</v>
          </cell>
          <cell r="C784" t="str">
            <v>H</v>
          </cell>
          <cell r="D784" t="str">
            <v>27,32</v>
          </cell>
        </row>
        <row r="785">
          <cell r="A785">
            <v>89268</v>
          </cell>
          <cell r="B785" t="str">
            <v>GUINDASTE HIDRÁULICO AUTOPROPELIDO, COM LANÇA TELESCÓPICA 28,80 M, CAPACIDADE MÁXIMA 30 T, POTÊNCIA 97 KW, TRAÇÃO 4 X 4 - JUROS. AF_11/2014</v>
          </cell>
          <cell r="C785" t="str">
            <v>H</v>
          </cell>
          <cell r="D785" t="str">
            <v>4,91</v>
          </cell>
        </row>
        <row r="786">
          <cell r="A786">
            <v>89269</v>
          </cell>
          <cell r="B786" t="str">
            <v>GUINDASTE HIDRÁULICO AUTOPROPELIDO, COM LANÇA TELESCÓPICA 28,80 M, CAPACIDADE MÁXIMA 30 T, POTÊNCIA 97 KW, TRAÇÃO 4 X 4 - IMPOSTOS E SEGUROS. AF_11/2014</v>
          </cell>
          <cell r="C786" t="str">
            <v>H</v>
          </cell>
          <cell r="D786" t="str">
            <v>1,91</v>
          </cell>
        </row>
        <row r="787">
          <cell r="A787">
            <v>89270</v>
          </cell>
          <cell r="B787" t="str">
            <v>GUINDASTE HIDRÁULICO AUTOPROPELIDO, COM LANÇA TELESCÓPICA 28,80 M, CAPACIDADE MÁXIMA 30 T, POTÊNCIA 97 KW, TRAÇÃO 4 X 4 - MANUTENÇÃO. AF_11/2014</v>
          </cell>
          <cell r="C787" t="str">
            <v>H</v>
          </cell>
          <cell r="D787" t="str">
            <v>43,92</v>
          </cell>
        </row>
        <row r="788">
          <cell r="A788">
            <v>89271</v>
          </cell>
          <cell r="B788" t="str">
            <v>GUINDASTE HIDRÁULICO AUTOPROPELIDO, COM LANÇA TELESCÓPICA 28,80 M, CAPACIDADE MÁXIMA 30 T, POTÊNCIA 97 KW, TRAÇÃO 4 X 4 - MATERIAIS NA OPERAÇÃO. AF_11/2014</v>
          </cell>
          <cell r="C788" t="str">
            <v>H</v>
          </cell>
          <cell r="D788" t="str">
            <v>17,60</v>
          </cell>
        </row>
        <row r="789">
          <cell r="A789">
            <v>89274</v>
          </cell>
          <cell r="B789" t="str">
            <v>BETONEIRA CAPACIDADE NOMINAL DE 600 L, CAPACIDADE DE MISTURA 440 L, MOTOR A DIESEL POTÊNCIA 10 HP, COM CARREGADOR - DEPRECIAÇÃO. AF_11/2014</v>
          </cell>
          <cell r="C789" t="str">
            <v>H</v>
          </cell>
          <cell r="D789" t="str">
            <v>1,08</v>
          </cell>
        </row>
        <row r="790">
          <cell r="A790">
            <v>89275</v>
          </cell>
          <cell r="B790" t="str">
            <v>BETONEIRA CAPACIDADE NOMINAL DE 600 L, CAPACIDADE DE MISTURA 440 L, MOTOR A DIESEL POTÊNCIA 10 HP, COM CARREGADOR - JUROS. AF_11/2014</v>
          </cell>
          <cell r="C790" t="str">
            <v>H</v>
          </cell>
          <cell r="D790" t="str">
            <v>0,12</v>
          </cell>
        </row>
        <row r="791">
          <cell r="A791">
            <v>89276</v>
          </cell>
          <cell r="B791" t="str">
            <v>BETONEIRA CAPACIDADE NOMINAL DE 600 L, CAPACIDADE DE MISTURA 440 L, MOTOR A DIESEL POTÊNCIA 10 HP, COM CARREGADOR - MANUTENÇÃO. AF_11/2014</v>
          </cell>
          <cell r="C791" t="str">
            <v>H</v>
          </cell>
          <cell r="D791" t="str">
            <v>1,01</v>
          </cell>
        </row>
        <row r="792">
          <cell r="A792">
            <v>89277</v>
          </cell>
          <cell r="B792" t="str">
            <v>BETONEIRA CAPACIDADE NOMINAL DE 600 L, CAPACIDADE DE MISTURA 440 L, MOTOR A DIESEL POTÊNCIA 10 HP, COM CARREGADOR - MATERIAIS NA OPERAÇÃO. AF_11/2014</v>
          </cell>
          <cell r="C792" t="str">
            <v>H</v>
          </cell>
          <cell r="D792" t="str">
            <v>5,15</v>
          </cell>
        </row>
        <row r="793">
          <cell r="A793">
            <v>89280</v>
          </cell>
          <cell r="B793" t="str">
            <v>ROLO COMPACTADOR VIBRATÓRIO TANDEM AÇO LISO, POTÊNCIA 58 HP, PESO SEM/COM LASTRO 6,5 / 9,4 T, LARGURA DE TRABALHO 1,2 M - DEPRECIAÇÃO. AF_06/2014</v>
          </cell>
          <cell r="C793" t="str">
            <v>H</v>
          </cell>
          <cell r="D793" t="str">
            <v>19,54</v>
          </cell>
        </row>
        <row r="794">
          <cell r="A794">
            <v>89281</v>
          </cell>
          <cell r="B794" t="str">
            <v>ROLO COMPACTADOR VIBRATÓRIO TANDEM AÇO LISO, POTÊNCIA 58 HP, PESO SEM/COM LASTRO 6,5 / 9,4 T, LARGURA DE TRABALHO 1,2 M - JUROS. AF_06/2014</v>
          </cell>
          <cell r="C794" t="str">
            <v>H</v>
          </cell>
          <cell r="D794" t="str">
            <v>2,71</v>
          </cell>
        </row>
        <row r="795">
          <cell r="A795">
            <v>89870</v>
          </cell>
          <cell r="B795" t="str">
            <v>CAMINHÃO BASCULANTE 14 M3, COM CAVALO MECÂNICO DE CAPACIDADE MÁXIMA DE TRAÇÃO COMBINADO DE 36000 KG, POTÊNCIA 286 CV, INCLUSIVE SEMIREBOQUE COM CAÇAMBA METÁLICA - DEPRECIAÇÃO. AF_12/2014</v>
          </cell>
          <cell r="C795" t="str">
            <v>H</v>
          </cell>
          <cell r="D795" t="str">
            <v>21,01</v>
          </cell>
        </row>
        <row r="796">
          <cell r="A796">
            <v>89871</v>
          </cell>
          <cell r="B796" t="str">
            <v>CAMINHÃO BASCULANTE 14 M3, COM CAVALO MECÂNICO DE CAPACIDADE MÁXIMA DE TRAÇÃO COMBINADO DE 36000 KG, POTÊNCIA 286 CV, INCLUSIVE SEMIREBOQUE COM CAÇAMBA METÁLICA - JUROS. AF_12/2014</v>
          </cell>
          <cell r="C796" t="str">
            <v>H</v>
          </cell>
          <cell r="D796" t="str">
            <v>3,88</v>
          </cell>
        </row>
        <row r="797">
          <cell r="A797">
            <v>89872</v>
          </cell>
          <cell r="B797" t="str">
            <v>CAMINHÃO BASCULANTE 14 M3, COM CAVALO MECÂNICO DE CAPACIDADE MÁXIMA DE TRAÇÃO COMBINADO DE 36000 KG, POTÊNCIA 286 CV, INCLUSIVE SEMIREBOQUE COM CAÇAMBA METÁLICA - IMPOSTOS E SEGUROS. AF_12/2014</v>
          </cell>
          <cell r="C797" t="str">
            <v>H</v>
          </cell>
          <cell r="D797" t="str">
            <v>1,52</v>
          </cell>
        </row>
        <row r="798">
          <cell r="A798">
            <v>89873</v>
          </cell>
          <cell r="B798" t="str">
            <v>CAMINHÃO BASCULANTE 14 M3, COM CAVALO MECÂNICO DE CAPACIDADE MÁXIMA DE TRAÇÃO COMBINADO DE 36000 KG, POTÊNCIA 286 CV, INCLUSIVE SEMIREBOQUE COM CAÇAMBA METÁLICA - MANUTENÇÃO. AF_12/2014</v>
          </cell>
          <cell r="C798" t="str">
            <v>H</v>
          </cell>
          <cell r="D798" t="str">
            <v>39,41</v>
          </cell>
        </row>
        <row r="799">
          <cell r="A799">
            <v>89874</v>
          </cell>
          <cell r="B799" t="str">
            <v>CAMINHÃO BASCULANTE 14 M3, COM CAVALO MECÂNICO DE CAPACIDADE MÁXIMA DE TRAÇÃO COMBINADO DE 36000 KG, POTÊNCIA 286 CV, INCLUSIVE SEMIREBOQUE COM CAÇAMBA METÁLICA - MATERIAIS NA OPERAÇÃO. AF_12/2014</v>
          </cell>
          <cell r="C799" t="str">
            <v>H</v>
          </cell>
          <cell r="D799" t="str">
            <v>106,97</v>
          </cell>
        </row>
        <row r="800">
          <cell r="A800">
            <v>89878</v>
          </cell>
          <cell r="B800" t="str">
            <v>CAMINHÃO BASCULANTE 18 M3, COM CAVALO MECÂNICO DE CAPACIDADE MÁXIMA DE TRAÇÃO COMBINADO DE 45000 KG, POTÊNCIA 330 CV, INCLUSIVE SEMIREBOQUE COM CAÇAMBA METÁLICA - DEPRECIAÇÃO. AF_12/2014</v>
          </cell>
          <cell r="C800" t="str">
            <v>H</v>
          </cell>
          <cell r="D800" t="str">
            <v>22,13</v>
          </cell>
        </row>
        <row r="801">
          <cell r="A801">
            <v>89879</v>
          </cell>
          <cell r="B801" t="str">
            <v>CAMINHÃO BASCULANTE 18 M3, COM CAVALO MECÂNICO DE CAPACIDADE MÁXIMA DE TRAÇÃO COMBINADO DE 45000 KG, POTÊNCIA 330 CV, INCLUSIVE SEMIREBOQUE COM CAÇAMBA METÁLICA - JUROS. AF_12/2014</v>
          </cell>
          <cell r="C801" t="str">
            <v>H</v>
          </cell>
          <cell r="D801" t="str">
            <v>4,08</v>
          </cell>
        </row>
        <row r="802">
          <cell r="A802">
            <v>89880</v>
          </cell>
          <cell r="B802" t="str">
            <v>CAMINHÃO BASCULANTE 18 M3, COM CAVALO MECÂNICO DE CAPACIDADE MÁXIMA DE TRAÇÃO COMBINADO DE 45000 KG, POTÊNCIA 330 CV, INCLUSIVE SEMIREBOQUE COM CAÇAMBA METÁLICA - IMPOSTOS E SEGUROS. AF_12/2014</v>
          </cell>
          <cell r="C802" t="str">
            <v>H</v>
          </cell>
          <cell r="D802" t="str">
            <v>1,59</v>
          </cell>
        </row>
        <row r="803">
          <cell r="A803">
            <v>89881</v>
          </cell>
          <cell r="B803" t="str">
            <v>CAMINHÃO BASCULANTE 18 M3, COM CAVALO MECÂNICO DE CAPACIDADE MÁXIMA DE TRAÇÃO COMBINADO DE 45000 KG, POTÊNCIA 330 CV, INCLUSIVE SEMIREBOQUE COM CAÇAMBA METÁLICA - MANUTENÇÃO. AF_12/2014</v>
          </cell>
          <cell r="C803" t="str">
            <v>H</v>
          </cell>
          <cell r="D803" t="str">
            <v>41,50</v>
          </cell>
        </row>
        <row r="804">
          <cell r="A804">
            <v>89882</v>
          </cell>
          <cell r="B804" t="str">
            <v>CAMINHÃO BASCULANTE 18 M3, COM CAVALO MECÂNICO DE CAPACIDADE MÁXIMA DE TRAÇÃO COMBINADO DE 45000 KG, POTÊNCIA 330 CV, INCLUSIVE SEMIREBOQUE COM CAÇAMBA METÁLICA - MATERIAIS NA OPERAÇÃO. AF_12/2014</v>
          </cell>
          <cell r="C804" t="str">
            <v>H</v>
          </cell>
          <cell r="D804" t="str">
            <v>123,42</v>
          </cell>
        </row>
        <row r="805">
          <cell r="A805">
            <v>90582</v>
          </cell>
          <cell r="B805" t="str">
            <v>VIBRADOR DE IMERSÃO, DIÂMETRO DE PONTEIRA 45MM, MOTOR ELÉTRICO TRIFÁSICO POTÊNCIA DE 2 CV - DEPRECIAÇÃO. AF_06/2015</v>
          </cell>
          <cell r="C805" t="str">
            <v>H</v>
          </cell>
          <cell r="D805" t="str">
            <v>0,30</v>
          </cell>
        </row>
        <row r="806">
          <cell r="A806">
            <v>90583</v>
          </cell>
          <cell r="B806" t="str">
            <v>VIBRADOR DE IMERSÃO, DIÂMETRO DE PONTEIRA 45MM, MOTOR ELÉTRICO TRIFÁSICO POTÊNCIA DE 2 CV - JUROS. AF_06/2015</v>
          </cell>
          <cell r="C806" t="str">
            <v>H</v>
          </cell>
          <cell r="D806" t="str">
            <v>0,03</v>
          </cell>
        </row>
        <row r="807">
          <cell r="A807">
            <v>90584</v>
          </cell>
          <cell r="B807" t="str">
            <v>VIBRADOR DE IMERSÃO, DIÂMETRO DE PONTEIRA 45MM, MOTOR ELÉTRICO TRIFÁSICO POTÊNCIA DE 2 CV - MANUTENÇÃO. AF_06/2015</v>
          </cell>
          <cell r="C807" t="str">
            <v>H</v>
          </cell>
          <cell r="D807" t="str">
            <v>0,24</v>
          </cell>
        </row>
        <row r="808">
          <cell r="A808">
            <v>90585</v>
          </cell>
          <cell r="B808" t="str">
            <v>VIBRADOR DE IMERSÃO, DIÂMETRO DE PONTEIRA 45MM, MOTOR ELÉTRICO TRIFÁSICO POTÊNCIA DE 2 CV - MATERIAIS NA OPERAÇÃO. AF_06/2015</v>
          </cell>
          <cell r="C808" t="str">
            <v>H</v>
          </cell>
          <cell r="D808" t="str">
            <v>1,22</v>
          </cell>
        </row>
        <row r="809">
          <cell r="A809">
            <v>90621</v>
          </cell>
          <cell r="B809" t="str">
            <v>PERFURATRIZ MANUAL, TORQUE MÁXIMO 83 N.M, POTÊNCIA 5 CV, COM DIÂMETRO MÁXIMO 4" - DEPRECIAÇÃO. AF_06/2015</v>
          </cell>
          <cell r="C809" t="str">
            <v>H</v>
          </cell>
          <cell r="D809" t="str">
            <v>1,47</v>
          </cell>
        </row>
        <row r="810">
          <cell r="A810">
            <v>90622</v>
          </cell>
          <cell r="B810" t="str">
            <v>PERFURATRIZ MANUAL, TORQUE MÁXIMO 83 N.M, POTÊNCIA 5 CV, COM DIÂMETRO MÁXIMO 4" - JUROS. AF_06/2015</v>
          </cell>
          <cell r="C810" t="str">
            <v>H</v>
          </cell>
          <cell r="D810" t="str">
            <v>0,17</v>
          </cell>
        </row>
        <row r="811">
          <cell r="A811">
            <v>90623</v>
          </cell>
          <cell r="B811" t="str">
            <v>PERFURATRIZ MANUAL, TORQUE MÁXIMO 83 N.M, POTÊNCIA 5 CV, COM DIÂMETRO MÁXIMO 4" - MANUTENÇÃO. AF_06/2015</v>
          </cell>
          <cell r="C811" t="str">
            <v>H</v>
          </cell>
          <cell r="D811" t="str">
            <v>1,84</v>
          </cell>
        </row>
        <row r="812">
          <cell r="A812">
            <v>90624</v>
          </cell>
          <cell r="B812" t="str">
            <v>PERFURATRIZ MANUAL, TORQUE MÁXIMO 83 N.M, POTÊNCIA 5 CV, COM DIÂMETRO MÁXIMO 4" - MATERIAIS NA OPERAÇÃO. AF_06/2015</v>
          </cell>
          <cell r="C812" t="str">
            <v>H</v>
          </cell>
          <cell r="D812" t="str">
            <v>3,06</v>
          </cell>
        </row>
        <row r="813">
          <cell r="A813">
            <v>90627</v>
          </cell>
          <cell r="B813" t="str">
            <v>PERFURATRIZ SOBRE ESTEIRA, TORQUE MÁXIMO 600 KGF, PESO MÉDIO 1000 KG, POTÊNCIA 20 HP, DIÂMETRO MÁXIMO 10" - DEPRECIAÇÃO. AF_06/2015</v>
          </cell>
          <cell r="C813" t="str">
            <v>H</v>
          </cell>
          <cell r="D813" t="str">
            <v>25,65</v>
          </cell>
        </row>
        <row r="814">
          <cell r="A814">
            <v>90628</v>
          </cell>
          <cell r="B814" t="str">
            <v>PERFURATRIZ SOBRE ESTEIRA, TORQUE MÁXIMO 600 KGF, PESO MÉDIO 1000 KG, POTÊNCIA 20 HP, DIÂMETRO MÁXIMO 10" - JUROS. AF_06/2015</v>
          </cell>
          <cell r="C814" t="str">
            <v>H</v>
          </cell>
          <cell r="D814" t="str">
            <v>3,65</v>
          </cell>
        </row>
        <row r="815">
          <cell r="A815">
            <v>90629</v>
          </cell>
          <cell r="B815" t="str">
            <v>PERFURATRIZ SOBRE ESTEIRA, TORQUE MÁXIMO 600 KGF, PESO MÉDIO 1000 KG, POTÊNCIA 20 HP, DIÂMETRO MÁXIMO 10" - MANUTENÇÃO. AF_06/2015</v>
          </cell>
          <cell r="C815" t="str">
            <v>H</v>
          </cell>
          <cell r="D815" t="str">
            <v>32,09</v>
          </cell>
        </row>
        <row r="816">
          <cell r="A816">
            <v>90630</v>
          </cell>
          <cell r="B816" t="str">
            <v>PERFURATRIZ SOBRE ESTEIRA, TORQUE MÁXIMO 600 KGF, PESO MÉDIO 1000 KG, POTÊNCIA 20 HP, DIÂMETRO MÁXIMO 10" - MATERIAIS NA OPERAÇÃO. AF_06/2015</v>
          </cell>
          <cell r="C816" t="str">
            <v>H</v>
          </cell>
          <cell r="D816" t="str">
            <v>12,42</v>
          </cell>
        </row>
        <row r="817">
          <cell r="A817">
            <v>90633</v>
          </cell>
          <cell r="B817" t="str">
            <v>MISTURADOR DUPLO HORIZONTAL DE ALTA TURBULÊNCIA, CAPACIDADE / VOLUME 2 X 500 LITROS, MOTORES ELÉTRICOS MÍNIMO 5 CV CADA, PARA NATA CIMENTO, ARGAMASSA E OUTROS - DEPRECIAÇÃO. AF_06/2015</v>
          </cell>
          <cell r="C817" t="str">
            <v>H</v>
          </cell>
          <cell r="D817" t="str">
            <v>2,74</v>
          </cell>
        </row>
        <row r="818">
          <cell r="A818">
            <v>90634</v>
          </cell>
          <cell r="B818" t="str">
            <v>MISTURADOR DUPLO HORIZONTAL DE ALTA TURBULÊNCIA, CAPACIDADE / VOLUME 2 X 500 LITROS, MOTORES ELÉTRICOS MÍNIMO 5 CV CADA, PARA NATA CIMENTO, ARGAMASSA E OUTROS - JUROS. AF_06/2015</v>
          </cell>
          <cell r="C818" t="str">
            <v>H</v>
          </cell>
          <cell r="D818" t="str">
            <v>0,32</v>
          </cell>
        </row>
        <row r="819">
          <cell r="A819">
            <v>90635</v>
          </cell>
          <cell r="B819" t="str">
            <v>MISTURADOR DUPLO HORIZONTAL DE ALTA TURBULÊNCIA, CAPACIDADE / VOLUME 2 X 500 LITROS, MOTORES ELÉTRICOS MÍNIMO 5 CV CADA, PARA NATA CIMENTO, ARGAMASSA E OUTROS - MANUTENÇÃO. AF_06/2015</v>
          </cell>
          <cell r="C819" t="str">
            <v>H</v>
          </cell>
          <cell r="D819" t="str">
            <v>3,00</v>
          </cell>
        </row>
        <row r="820">
          <cell r="A820">
            <v>90636</v>
          </cell>
          <cell r="B820" t="str">
            <v>MISTURADOR DUPLO HORIZONTAL DE ALTA TURBULÊNCIA, CAPACIDADE / VOLUME 2 X 500 LITROS, MOTORES ELÉTRICOS MÍNIMO 5 CV CADA, PARA NATA CIMENTO, ARGAMASSA E OUTROS - MATERIAIS NA OPERAÇÃO. AF_06/2015</v>
          </cell>
          <cell r="C820" t="str">
            <v>H</v>
          </cell>
          <cell r="D820" t="str">
            <v>6,13</v>
          </cell>
        </row>
        <row r="821">
          <cell r="A821">
            <v>90639</v>
          </cell>
          <cell r="B821" t="str">
            <v>BOMBA TRIPLEX, PARA INJEÇÃO DE NATA DE CIMENTO, VAZÃO MÁXIMA DE 100 LITROS/MINUTO, PRESSÃO MÁXIMA DE 70 BAR - DEPRECIAÇÃO. AF_06/2015</v>
          </cell>
          <cell r="C821" t="str">
            <v>H</v>
          </cell>
          <cell r="D821" t="str">
            <v>4,09</v>
          </cell>
        </row>
        <row r="822">
          <cell r="A822">
            <v>90640</v>
          </cell>
          <cell r="B822" t="str">
            <v>BOMBA TRIPLEX, PARA INJEÇÃO DE NATA DE CIMENTO, VAZÃO MÁXIMA DE 100 LITROS/MINUTO, PRESSÃO MÁXIMA DE 70 BAR - JUROS. AF_06/2015</v>
          </cell>
          <cell r="C822" t="str">
            <v>H</v>
          </cell>
          <cell r="D822" t="str">
            <v>0,48</v>
          </cell>
        </row>
        <row r="823">
          <cell r="A823">
            <v>90641</v>
          </cell>
          <cell r="B823" t="str">
            <v>BOMBA TRIPLEX, PARA INJEÇÃO DE NATA DE CIMENTO, VAZÃO MÁXIMA DE 100 LITROS/MINUTO, PRESSÃO MÁXIMA DE 70 BAR - MANUTENÇÃO. AF_06/2015</v>
          </cell>
          <cell r="C823" t="str">
            <v>H</v>
          </cell>
          <cell r="D823" t="str">
            <v>4,48</v>
          </cell>
        </row>
        <row r="824">
          <cell r="A824">
            <v>90642</v>
          </cell>
          <cell r="B824" t="str">
            <v>BOMBA TRIPLEX, PARA INJEÇÃO DE NATA DE CIMENTO, VAZÃO MÁXIMA DE 100 LITROS/MINUTO, PRESSÃO MÁXIMA DE 70 BAR - MATERIAIS NA OPERAÇÃO. AF_06/2015</v>
          </cell>
          <cell r="C824" t="str">
            <v>H</v>
          </cell>
          <cell r="D824" t="str">
            <v>5,59</v>
          </cell>
        </row>
        <row r="825">
          <cell r="A825">
            <v>90646</v>
          </cell>
          <cell r="B825" t="str">
            <v>BOMBA CENTRÍFUGA MONOESTÁGIO COM MOTOR ELÉTRICO MONOFÁSICO, POTÊNCIA 15 HP, DIÂMETRO DO ROTOR 173 MM, HM/Q = 30 MCA / 90 M3/H A 45 MCA / 55 M3/H - DEPRECIAÇÃO. AF_06/2015</v>
          </cell>
          <cell r="C825" t="str">
            <v>H</v>
          </cell>
          <cell r="D825" t="str">
            <v>0,63</v>
          </cell>
        </row>
        <row r="826">
          <cell r="A826">
            <v>90647</v>
          </cell>
          <cell r="B826" t="str">
            <v>BOMBA CENTRÍFUGA MONOESTÁGIO COM MOTOR ELÉTRICO MONOFÁSICO, POTÊNCIA 15 HP, DIÂMETRO DO ROTOR 173 MM, HM/Q = 30 MCA / 90 M3/H A 45 MCA / 55 M3/H - JUROS. AF_06/2015</v>
          </cell>
          <cell r="C826" t="str">
            <v>H</v>
          </cell>
          <cell r="D826" t="str">
            <v>0,07</v>
          </cell>
        </row>
        <row r="827">
          <cell r="A827">
            <v>90648</v>
          </cell>
          <cell r="B827" t="str">
            <v>BOMBA CENTRÍFUGA MONOESTÁGIO COM MOTOR ELÉTRICO MONOFÁSICO, POTÊNCIA 15 HP, DIÂMETRO DO ROTOR 173 MM, HM/Q = 30 MCA / 90 M3/H A 45 MCA / 55 M3/H - MANUTENÇÃO. AF_06/2015</v>
          </cell>
          <cell r="C827" t="str">
            <v>H</v>
          </cell>
          <cell r="D827" t="str">
            <v>0,69</v>
          </cell>
        </row>
        <row r="828">
          <cell r="A828">
            <v>90649</v>
          </cell>
          <cell r="B828" t="str">
            <v>BOMBA CENTRÍFUGA MONOESTÁGIO COM MOTOR ELÉTRICO MONOFÁSICO, POTÊNCIA 15 HP, DIÂMETRO DO ROTOR 173 MM, HM/Q = 30 MCA / 90 M3/H A 45 MCA / 55 M3/H - MATERIAIS NA OPERAÇÃO. AF_06/2015</v>
          </cell>
          <cell r="C828" t="str">
            <v>H</v>
          </cell>
          <cell r="D828" t="str">
            <v>9,51</v>
          </cell>
        </row>
        <row r="829">
          <cell r="A829">
            <v>90652</v>
          </cell>
          <cell r="B829" t="str">
            <v>BOMBA DE PROJEÇÃO DE CONCRETO SECO, POTÊNCIA 10 CV, VAZÃO 3 M3/H - DEPRECIAÇÃO. AF_06/2015</v>
          </cell>
          <cell r="C829" t="str">
            <v>H</v>
          </cell>
          <cell r="D829" t="str">
            <v>2,66</v>
          </cell>
        </row>
        <row r="830">
          <cell r="A830">
            <v>90653</v>
          </cell>
          <cell r="B830" t="str">
            <v>BOMBA DE PROJEÇÃO DE CONCRETO SECO, POTÊNCIA 10 CV, VAZÃO 3 M3/H - JUROS. AF_06/2015</v>
          </cell>
          <cell r="C830" t="str">
            <v>H</v>
          </cell>
          <cell r="D830" t="str">
            <v>0,31</v>
          </cell>
        </row>
        <row r="831">
          <cell r="A831">
            <v>90654</v>
          </cell>
          <cell r="B831" t="str">
            <v>BOMBA DE PROJEÇÃO DE CONCRETO SECO, POTÊNCIA 10 CV, VAZÃO 3 M3/H - MANUTENÇÃO. AF_06/2015</v>
          </cell>
          <cell r="C831" t="str">
            <v>H</v>
          </cell>
          <cell r="D831" t="str">
            <v>2,91</v>
          </cell>
        </row>
        <row r="832">
          <cell r="A832">
            <v>90655</v>
          </cell>
          <cell r="B832" t="str">
            <v>BOMBA DE PROJEÇÃO DE CONCRETO SECO, POTÊNCIA 10 CV, VAZÃO 3 M3/H - MATERIAIS NA OPERAÇÃO. AF_06/2015</v>
          </cell>
          <cell r="C832" t="str">
            <v>H</v>
          </cell>
          <cell r="D832" t="str">
            <v>6,26</v>
          </cell>
        </row>
        <row r="833">
          <cell r="A833">
            <v>90658</v>
          </cell>
          <cell r="B833" t="str">
            <v>BOMBA DE PROJEÇÃO DE CONCRETO SECO, POTÊNCIA 10 CV, VAZÃO 6 M3/H - DEPRECIAÇÃO. AF_06/2015</v>
          </cell>
          <cell r="C833" t="str">
            <v>H</v>
          </cell>
          <cell r="D833" t="str">
            <v>2,85</v>
          </cell>
        </row>
        <row r="834">
          <cell r="A834">
            <v>90659</v>
          </cell>
          <cell r="B834" t="str">
            <v>BOMBA DE PROJEÇÃO DE CONCRETO SECO, POTÊNCIA 10 CV, VAZÃO 6 M3/H - JUROS. AF_06/2015</v>
          </cell>
          <cell r="C834" t="str">
            <v>H</v>
          </cell>
          <cell r="D834" t="str">
            <v>0,33</v>
          </cell>
        </row>
        <row r="835">
          <cell r="A835">
            <v>90660</v>
          </cell>
          <cell r="B835" t="str">
            <v>BOMBA DE PROJEÇÃO DE CONCRETO SECO, POTÊNCIA 10 CV, VAZÃO 6 M3/H - MANUTENÇÃO. AF_06/2015</v>
          </cell>
          <cell r="C835" t="str">
            <v>H</v>
          </cell>
          <cell r="D835" t="str">
            <v>3,12</v>
          </cell>
        </row>
        <row r="836">
          <cell r="A836">
            <v>90661</v>
          </cell>
          <cell r="B836" t="str">
            <v>BOMBA DE PROJEÇÃO DE CONCRETO SECO, POTÊNCIA 10 CV, VAZÃO 6 M3/H - MATERIAIS NA OPERAÇÃO. AF_06/2015</v>
          </cell>
          <cell r="C836" t="str">
            <v>H</v>
          </cell>
          <cell r="D836" t="str">
            <v>6,26</v>
          </cell>
        </row>
        <row r="837">
          <cell r="A837">
            <v>90664</v>
          </cell>
          <cell r="B837" t="str">
            <v>PROJETOR PNEUMÁTICO DE ARGAMASSA PARA CHAPISCO E REBOCO COM RECIPIENTE ACOPLADO, TIPO CANEQUINHA, COM COMPRESSOR DE AR REBOCÁVEL VAZÃO 89 PCM E MOTOR DIESEL DE 20 CV - DEPRECIAÇÃO. AF_06/2015</v>
          </cell>
          <cell r="C837" t="str">
            <v>H</v>
          </cell>
          <cell r="D837" t="str">
            <v>4,44</v>
          </cell>
        </row>
        <row r="838">
          <cell r="A838">
            <v>90665</v>
          </cell>
          <cell r="B838" t="str">
            <v>PROJETOR PNEUMÁTICO DE ARGAMASSA PARA CHAPISCO E REBOCO COM RECIPIENTE ACOPLADO, TIPO CANEQUINHA, COM COMPRESSOR DE AR REBOCÁVEL VAZÃO 89 PCM E MOTOR DIESEL DE 20 CV - JUROS. AF_06/2015</v>
          </cell>
          <cell r="C838" t="str">
            <v>H</v>
          </cell>
          <cell r="D838" t="str">
            <v>0,51</v>
          </cell>
        </row>
        <row r="839">
          <cell r="A839">
            <v>90666</v>
          </cell>
          <cell r="B839" t="str">
            <v>PROJETOR PNEUMÁTICO DE ARGAMASSA PARA CHAPISCO E REBOCO COM RECIPIENTE ACOPLADO, TIPO CANEQUINHA, COM COMPRESSOR DE AR REBOCÁVEL VAZÃO 89 PCM E MOTOR DIESEL DE 20 CV - MANUTENÇÃO. AF_06/2015</v>
          </cell>
          <cell r="C839" t="str">
            <v>H</v>
          </cell>
          <cell r="D839" t="str">
            <v>4,87</v>
          </cell>
        </row>
        <row r="840">
          <cell r="A840">
            <v>90667</v>
          </cell>
          <cell r="B840" t="str">
            <v>PROJETOR PNEUMÁTICO DE ARGAMASSA PARA CHAPISCO E REBOCO COM RECIPIENTE ACOPLADO, TIPO CANEQUINHA, COM COMPRESSOR DE AR REBOCÁVEL VAZÃO 89 PCM E MOTOR DIESEL DE 20 CV - MATERIAIS NA OPERAÇÃO. AF_06/2015</v>
          </cell>
          <cell r="C840" t="str">
            <v>H</v>
          </cell>
          <cell r="D840" t="str">
            <v>9,07</v>
          </cell>
        </row>
        <row r="841">
          <cell r="A841">
            <v>90670</v>
          </cell>
          <cell r="B841" t="str">
            <v>PERFURATRIZ COM TORRE METÁLICA PARA EXECUÇÃO DE ESTACA HÉLICE CONTÍNUA, PROFUNDIDADE MÁXIMA DE 30 M, DIÂMETRO MÁXIMO DE 800 MM, POTÊNCIA INSTALADA DE 268 HP, MESA ROTATIVA COM TORQUE MÁXIMO DE 170 KNM - DEPRECIAÇÃO. AF_06/2015</v>
          </cell>
          <cell r="C841" t="str">
            <v>H</v>
          </cell>
          <cell r="D841" t="str">
            <v>117,71</v>
          </cell>
        </row>
        <row r="842">
          <cell r="A842">
            <v>90671</v>
          </cell>
          <cell r="B842" t="str">
            <v>PERFURATRIZ COM TORRE METÁLICA PARA EXECUÇÃO DE ESTACA HÉLICE CONTÍNUA, PROFUNDIDADE MÁXIMA DE 30 M, DIÂMETRO MÁXIMO DE 800 MM, POTÊNCIA INSTALADA DE 268 HP, MESA ROTATIVA COM TORQUE MÁXIMO DE 170 KNM - JUROS. AF_06/2015</v>
          </cell>
          <cell r="C842" t="str">
            <v>H</v>
          </cell>
          <cell r="D842" t="str">
            <v>16,34</v>
          </cell>
        </row>
        <row r="843">
          <cell r="A843">
            <v>90672</v>
          </cell>
          <cell r="B843" t="str">
            <v>PERFURATRIZ COM TORRE METÁLICA PARA EXECUÇÃO DE ESTACA HÉLICE CONTÍNUA, PROFUNDIDADE MÁXIMA DE 30 M, DIÂMETRO MÁXIMO DE 800 MM, POTÊNCIA INSTALADA DE 268 HP, MESA ROTATIVA COM TORQUE MÁXIMO DE 170 KNM - MANUTENÇÃO. AF_06/2015</v>
          </cell>
          <cell r="C843" t="str">
            <v>H</v>
          </cell>
          <cell r="D843" t="str">
            <v>147,31</v>
          </cell>
        </row>
        <row r="844">
          <cell r="A844">
            <v>90673</v>
          </cell>
          <cell r="B844" t="str">
            <v>PERFURATRIZ COM TORRE METÁLICA PARA EXECUÇÃO DE ESTACA HÉLICE CONTÍNUA, PROFUNDIDADE MÁXIMA DE 30 M, DIÂMETRO MÁXIMO DE 800 MM, POTÊNCIA INSTALADA DE 268 HP, MESA ROTATIVA COM TORQUE MÁXIMO DE 170 KNM - MATERIAIS NA OPERAÇÃO. AF_06/2015</v>
          </cell>
          <cell r="C844" t="str">
            <v>H</v>
          </cell>
          <cell r="D844" t="str">
            <v>72,60</v>
          </cell>
        </row>
        <row r="845">
          <cell r="A845">
            <v>90676</v>
          </cell>
          <cell r="B845" t="str">
            <v>PERFURATRIZ HIDRÁULICA SOBRE CAMINHÃO COM TRADO CURTO ACOPLADO, PROFUNDIDADE MÁXIMA DE 20 M, DIÂMETRO MÁXIMO DE 1500 MM, POTÊNCIA INSTALADA DE 137 HP, MESA ROTATIVA COM TORQUE MÁXIMO DE 30 KNM - DEPRECIAÇÃO. AF_06/2015</v>
          </cell>
          <cell r="C845" t="str">
            <v>H</v>
          </cell>
          <cell r="D845" t="str">
            <v>63,54</v>
          </cell>
        </row>
        <row r="846">
          <cell r="A846">
            <v>90677</v>
          </cell>
          <cell r="B846" t="str">
            <v>PERFURATRIZ HIDRÁULICA SOBRE CAMINHÃO COM TRADO CURTO ACOPLADO, PROFUNDIDADE MÁXIMA DE 20 M, DIÂMETRO MÁXIMO DE 1500 MM, POTÊNCIA INSTALADA DE 137 HP, MESA ROTATIVA COM TORQUE MÁXIMO DE 30 KNM - JUROS. AF_06/2015</v>
          </cell>
          <cell r="C846" t="str">
            <v>H</v>
          </cell>
          <cell r="D846" t="str">
            <v>8,82</v>
          </cell>
        </row>
        <row r="847">
          <cell r="A847">
            <v>90678</v>
          </cell>
          <cell r="B847" t="str">
            <v>PERFURATRIZ HIDRÁULICA SOBRE CAMINHÃO COM TRADO CURTO ACOPLADO, PROFUNDIDADE MÁXIMA DE 20 M, DIÂMETRO MÁXIMO DE 1500 MM, POTÊNCIA INSTALADA DE 137 HP, MESA ROTATIVA COM TORQUE MÁXIMO DE 30 KNM - MANUTENÇÃO. AF_06/2015</v>
          </cell>
          <cell r="C847" t="str">
            <v>H</v>
          </cell>
          <cell r="D847" t="str">
            <v>79,53</v>
          </cell>
        </row>
        <row r="848">
          <cell r="A848">
            <v>90679</v>
          </cell>
          <cell r="B848" t="str">
            <v>PERFURATRIZ HIDRÁULICA SOBRE CAMINHÃO COM TRADO CURTO ACOPLADO, PROFUNDIDADE MÁXIMA DE 20 M, DIÂMETRO MÁXIMO DE 1500 MM, POTÊNCIA INSTALADA DE 137 HP, MESA ROTATIVA COM TORQUE MÁXIMO DE 30 KNM - MATERIAIS NA OPERAÇÃO. AF_06/2015</v>
          </cell>
          <cell r="C848" t="str">
            <v>H</v>
          </cell>
          <cell r="D848" t="str">
            <v>55,64</v>
          </cell>
        </row>
        <row r="849">
          <cell r="A849">
            <v>90682</v>
          </cell>
          <cell r="B849" t="str">
            <v>MANIPULADOR TELESCÓPICO, POTÊNCIA DE 85 HP, CAPACIDADE DE CARGA DE 3.500 KG, ALTURA MÁXIMA DE ELEVAÇÃO DE 12,3 M - DEPRECIAÇÃO. AF_06/2015</v>
          </cell>
          <cell r="C849" t="str">
            <v>H</v>
          </cell>
          <cell r="D849" t="str">
            <v>23,82</v>
          </cell>
        </row>
        <row r="850">
          <cell r="A850">
            <v>90683</v>
          </cell>
          <cell r="B850" t="str">
            <v>MANIPULADOR TELESCÓPICO, POTÊNCIA DE 85 HP, CAPACIDADE DE CARGA DE 3.500 KG, ALTURA MÁXIMA DE ELEVAÇÃO DE 12,3 M - JUROS. AF_06/2015</v>
          </cell>
          <cell r="C850" t="str">
            <v>H</v>
          </cell>
          <cell r="D850" t="str">
            <v>2,82</v>
          </cell>
        </row>
        <row r="851">
          <cell r="A851">
            <v>90684</v>
          </cell>
          <cell r="B851" t="str">
            <v>MANIPULADOR TELESCÓPICO, POTÊNCIA DE 85 HP, CAPACIDADE DE CARGA DE 3.500 KG, ALTURA MÁXIMA DE ELEVAÇÃO DE 12,3 M - MANUTENÇÃO. AF_06/2015</v>
          </cell>
          <cell r="C851" t="str">
            <v>H</v>
          </cell>
          <cell r="D851" t="str">
            <v>26,06</v>
          </cell>
        </row>
        <row r="852">
          <cell r="A852">
            <v>90685</v>
          </cell>
          <cell r="B852" t="str">
            <v>MANIPULADOR TELESCÓPICO, POTÊNCIA DE 85 HP, CAPACIDADE DE CARGA DE 3.500 KG, ALTURA MÁXIMA DE ELEVAÇÃO DE 12,3 M - MATERIAIS NA OPERAÇÃO. AF_06/2015</v>
          </cell>
          <cell r="C852" t="str">
            <v>H</v>
          </cell>
          <cell r="D852" t="str">
            <v>34,52</v>
          </cell>
        </row>
        <row r="853">
          <cell r="A853">
            <v>90688</v>
          </cell>
          <cell r="B853" t="str">
            <v>MINICARREGADEIRA SOBRE RODAS, POTÊNCIA LÍQUIDA DE 47 HP, CAPACIDADE NOMINAL DE OPERAÇÃO DE 646 KG - DEPRECIAÇÃO. AF_06/2015</v>
          </cell>
          <cell r="C853" t="str">
            <v>H</v>
          </cell>
          <cell r="D853" t="str">
            <v>13,66</v>
          </cell>
        </row>
        <row r="854">
          <cell r="A854">
            <v>90689</v>
          </cell>
          <cell r="B854" t="str">
            <v>MINICARREGADEIRA SOBRE RODAS, POTÊNCIA LÍQUIDA DE 47 HP, CAPACIDADE NOMINAL DE OPERAÇÃO DE 646 KG - JUROS. AF_06/2015</v>
          </cell>
          <cell r="C854" t="str">
            <v>H</v>
          </cell>
          <cell r="D854" t="str">
            <v>1,38</v>
          </cell>
        </row>
        <row r="855">
          <cell r="A855">
            <v>90690</v>
          </cell>
          <cell r="B855" t="str">
            <v>MINICARREGADEIRA SOBRE RODAS, POTÊNCIA LÍQUIDA DE 47 HP, CAPACIDADE NOMINAL DE OPERAÇÃO DE 646 KG - MANUTENÇÃO. AF_06/2015</v>
          </cell>
          <cell r="C855" t="str">
            <v>H</v>
          </cell>
          <cell r="D855" t="str">
            <v>17,08</v>
          </cell>
        </row>
        <row r="856">
          <cell r="A856">
            <v>90691</v>
          </cell>
          <cell r="B856" t="str">
            <v>MINICARREGADEIRA SOBRE RODAS, POTÊNCIA LÍQUIDA DE 47 HP, CAPACIDADE NOMINAL DE OPERAÇÃO DE 646 KG - MATERIAIS NA OPERAÇÃO. AF_06/2015</v>
          </cell>
          <cell r="C856" t="str">
            <v>H</v>
          </cell>
          <cell r="D856" t="str">
            <v>31,79</v>
          </cell>
        </row>
        <row r="857">
          <cell r="A857">
            <v>90957</v>
          </cell>
          <cell r="B857" t="str">
            <v>COMPRESSOR DE AR REBOCÁVEL, VAZÃO 189 PCM, PRESSÃO EFETIVA DE TRABALHO 102 PSI, MOTOR DIESEL, POTÊNCIA 63 CV - DEPRECIAÇÃO. AF_06/2015</v>
          </cell>
          <cell r="C857" t="str">
            <v>H</v>
          </cell>
          <cell r="D857" t="str">
            <v>2,76</v>
          </cell>
        </row>
        <row r="858">
          <cell r="A858">
            <v>90958</v>
          </cell>
          <cell r="B858" t="str">
            <v>COMPRESSOR DE AR REBOCÁVEL, VAZÃO 189 PCM, PRESSÃO EFETIVA DE TRABALHO 102 PSI, MOTOR DIESEL, POTÊNCIA 63 CV - JUROS. AF_06/2015</v>
          </cell>
          <cell r="C858" t="str">
            <v>H</v>
          </cell>
          <cell r="D858" t="str">
            <v>0,38</v>
          </cell>
        </row>
        <row r="859">
          <cell r="A859">
            <v>90960</v>
          </cell>
          <cell r="B859" t="str">
            <v>COMPRESSOR DE AR REBOCÁVEL, VAZÃO 89 PCM, PRESSÃO EFETIVA DE TRABALHO 102 PSI, MOTOR DIESEL, POTÊNCIA 20 CV - DEPRECIAÇÃO. AF_06/2015</v>
          </cell>
          <cell r="C859" t="str">
            <v>H</v>
          </cell>
          <cell r="D859" t="str">
            <v>3,68</v>
          </cell>
        </row>
        <row r="860">
          <cell r="A860">
            <v>90961</v>
          </cell>
          <cell r="B860" t="str">
            <v>COMPRESSOR DE AR REBOCÁVEL, VAZÃO 89 PCM, PRESSÃO EFETIVA DE TRABALHO 102 PSI, MOTOR DIESEL, POTÊNCIA 20 CV - JUROS. AF_06/2015</v>
          </cell>
          <cell r="C860" t="str">
            <v>H</v>
          </cell>
          <cell r="D860" t="str">
            <v>0,51</v>
          </cell>
        </row>
        <row r="861">
          <cell r="A861">
            <v>90962</v>
          </cell>
          <cell r="B861" t="str">
            <v>COMPRESSOR DE AR REBOCÁVEL, VAZÃO 89 PCM, PRESSÃO EFETIVA DE TRABALHO 102 PSI, MOTOR DIESEL, POTÊNCIA 20 CV - MANUTENÇÃO. AF_06/2015</v>
          </cell>
          <cell r="C861" t="str">
            <v>H</v>
          </cell>
          <cell r="D861" t="str">
            <v>4,61</v>
          </cell>
        </row>
        <row r="862">
          <cell r="A862">
            <v>90963</v>
          </cell>
          <cell r="B862" t="str">
            <v>COMPRESSOR DE AR REBOCÁVEL, VAZÃO 89 PCM, PRESSÃO EFETIVA DE TRABALHO 102 PSI, MOTOR DIESEL, POTÊNCIA 20 CV - MATERIAIS NA OPERAÇÃO. AF_06/2015</v>
          </cell>
          <cell r="C862" t="str">
            <v>H</v>
          </cell>
          <cell r="D862" t="str">
            <v>9,07</v>
          </cell>
        </row>
        <row r="863">
          <cell r="A863">
            <v>90968</v>
          </cell>
          <cell r="B863" t="str">
            <v>COMPRESSOR DE AR REBOCAVEL, VAZÃO 250 PCM, PRESSAO DE TRABALHO 102 PSI, MOTOR A DIESEL POTÊNCIA 81 CV - DEPRECIAÇÃO. AF_06/2015</v>
          </cell>
          <cell r="C863" t="str">
            <v>H</v>
          </cell>
          <cell r="D863" t="str">
            <v>3,69</v>
          </cell>
        </row>
        <row r="864">
          <cell r="A864">
            <v>90969</v>
          </cell>
          <cell r="B864" t="str">
            <v>COMPRESSOR DE AR REBOCAVEL, VAZÃO 250 PCM, PRESSAO DE TRABALHO 102 PSI, MOTOR A DIESEL POTÊNCIA 81 CV - JUROS. AF_06/2015</v>
          </cell>
          <cell r="C864" t="str">
            <v>H</v>
          </cell>
          <cell r="D864" t="str">
            <v>0,51</v>
          </cell>
        </row>
        <row r="865">
          <cell r="A865">
            <v>90970</v>
          </cell>
          <cell r="B865" t="str">
            <v>COMPRESSOR DE AR REBOCAVEL, VAZÃO 250 PCM, PRESSAO DE TRABALHO 102 PSI, MOTOR A DIESEL POTÊNCIA 81 CV - MANUTENÇÃO. AF_06/2015</v>
          </cell>
          <cell r="C865" t="str">
            <v>H</v>
          </cell>
          <cell r="D865" t="str">
            <v>4,62</v>
          </cell>
        </row>
        <row r="866">
          <cell r="A866">
            <v>90971</v>
          </cell>
          <cell r="B866" t="str">
            <v>COMPRESSOR DE AR REBOCAVEL, VAZÃO 250 PCM, PRESSAO DE TRABALHO 102 PSI, MOTOR A DIESEL POTÊNCIA 81 CV - MATERIAIS NA OPERAÇÃO. AF_06/2015</v>
          </cell>
          <cell r="C866" t="str">
            <v>H</v>
          </cell>
          <cell r="D866" t="str">
            <v>36,77</v>
          </cell>
        </row>
        <row r="867">
          <cell r="A867">
            <v>90975</v>
          </cell>
          <cell r="B867" t="str">
            <v>COMPRESSOR DE AR REBOCÁVEL, VAZÃO 748 PCM, PRESSÃO EFETIVA DE TRABALHO 102 PSI, MOTOR DIESEL, POTÊNCIA 210 CV - DEPRECIAÇÃO. AF_06/2015</v>
          </cell>
          <cell r="C867" t="str">
            <v>H</v>
          </cell>
          <cell r="D867" t="str">
            <v>9,39</v>
          </cell>
        </row>
        <row r="868">
          <cell r="A868">
            <v>90976</v>
          </cell>
          <cell r="B868" t="str">
            <v>COMPRESSOR DE AR REBOCÁVEL, VAZÃO 748 PCM, PRESSÃO EFETIVA DE TRABALHO 102 PSI, MOTOR DIESEL, POTÊNCIA 210 CV - JUROS. AF_06/2015</v>
          </cell>
          <cell r="C868" t="str">
            <v>H</v>
          </cell>
          <cell r="D868" t="str">
            <v>1,30</v>
          </cell>
        </row>
        <row r="869">
          <cell r="A869">
            <v>90977</v>
          </cell>
          <cell r="B869" t="str">
            <v>COMPRESSOR DE AR REBOCÁVEL, VAZÃO 748 PCM, PRESSÃO EFETIVA DE TRABALHO 102 PSI, MOTOR DIESEL, POTÊNCIA 210 CV - MANUTENÇÃO. AF_06/2015</v>
          </cell>
          <cell r="C869" t="str">
            <v>H</v>
          </cell>
          <cell r="D869" t="str">
            <v>11,75</v>
          </cell>
        </row>
        <row r="870">
          <cell r="A870">
            <v>90978</v>
          </cell>
          <cell r="B870" t="str">
            <v>COMPRESSOR DE AR REBOCÁVEL, VAZÃO 748 PCM, PRESSÃO EFETIVA DE TRABALHO 102 PSI, MOTOR DIESEL, POTÊNCIA 210 CV - MATERIAIS NA OPERAÇÃO. AF_06/2015</v>
          </cell>
          <cell r="C870" t="str">
            <v>H</v>
          </cell>
          <cell r="D870" t="str">
            <v>95,39</v>
          </cell>
        </row>
        <row r="871">
          <cell r="A871">
            <v>90992</v>
          </cell>
          <cell r="B871" t="str">
            <v>COMPRESSOR DE AR REBOCAVEL, VAZÃO 400 PCM, PRESSAO DE TRABALHO 102 PSI, MOTOR A DIESEL POTÊNCIA 110 CV - DEPRECIAÇÃO. AF_06/2015</v>
          </cell>
          <cell r="C871" t="str">
            <v>H</v>
          </cell>
          <cell r="D871" t="str">
            <v>4,38</v>
          </cell>
        </row>
        <row r="872">
          <cell r="A872">
            <v>90993</v>
          </cell>
          <cell r="B872" t="str">
            <v>COMPRESSOR DE AR REBOCAVEL, VAZÃO 400 PCM, PRESSAO DE TRABALHO 102 PSI, MOTOR A DIESEL POTÊNCIA 110 CV - JUROS. AF_06/2015</v>
          </cell>
          <cell r="C872" t="str">
            <v>H</v>
          </cell>
          <cell r="D872" t="str">
            <v>0,60</v>
          </cell>
        </row>
        <row r="873">
          <cell r="A873">
            <v>90994</v>
          </cell>
          <cell r="B873" t="str">
            <v>COMPRESSOR DE AR REBOCAVEL, VAZÃO 400 PCM, PRESSAO DE TRABALHO 102 PSI, MOTOR A DIESEL POTÊNCIA 110 CV - MANUTENÇÃO. AF_06/2015</v>
          </cell>
          <cell r="C873" t="str">
            <v>H</v>
          </cell>
          <cell r="D873" t="str">
            <v>5,48</v>
          </cell>
        </row>
        <row r="874">
          <cell r="A874">
            <v>90995</v>
          </cell>
          <cell r="B874" t="str">
            <v>COMPRESSOR DE AR REBOCAVEL, VAZÃO 400 PCM, PRESSAO DE TRABALHO 102 PSI, MOTOR A DIESEL POTÊNCIA 110 CV - MATERIAIS NA OPERAÇÃO. AF_06/2015</v>
          </cell>
          <cell r="C874" t="str">
            <v>H</v>
          </cell>
          <cell r="D874" t="str">
            <v>49,94</v>
          </cell>
        </row>
        <row r="875">
          <cell r="A875">
            <v>91021</v>
          </cell>
          <cell r="B875" t="str">
            <v>PERFURATRIZ HIDRÁULICA SOBRE CAMINHÃO COM TRADO CURTO ACOPLADO, PROFUNDIDADE MÁXIMA DE 20 M, DIÂMETRO MÁXIMO DE 1500 MM, POTÊNCIA INSTALADA DE 137 HP, MESA ROTATIVA COM TORQUE MÁXIMO DE 30 KNM - IMPOSTOS E SEGUROS. AF_06/2015</v>
          </cell>
          <cell r="C875" t="str">
            <v>H</v>
          </cell>
          <cell r="D875" t="str">
            <v>3,44</v>
          </cell>
        </row>
        <row r="876">
          <cell r="A876">
            <v>91026</v>
          </cell>
          <cell r="B876" t="str">
            <v>CAMINHÃO TRUCADO (C/ TERCEIRO EIXO) ELETRÔNICO - POTÊNCIA 231CV - PBT = 22000KG - DIST. ENTRE EIXOS 5170 MM - INCLUI CARROCERIA FIXA ABERTA DE MADEIRA - DEPRECIAÇÃO. AF_06/2015</v>
          </cell>
          <cell r="C876" t="str">
            <v>H</v>
          </cell>
          <cell r="D876" t="str">
            <v>12,62</v>
          </cell>
        </row>
        <row r="877">
          <cell r="A877">
            <v>91027</v>
          </cell>
          <cell r="B877" t="str">
            <v>CAMINHÃO TRUCADO (C/ TERCEIRO EIXO) ELETRÔNICO - POTÊNCIA 231CV - PBT = 22000KG - DIST. ENTRE EIXOS 5170 MM - INCLUI CARROCERIA FIXA ABERTA DE MADEIRA - JUROS. AF_06/2015</v>
          </cell>
          <cell r="C877" t="str">
            <v>H</v>
          </cell>
          <cell r="D877" t="str">
            <v>2,65</v>
          </cell>
        </row>
        <row r="878">
          <cell r="A878">
            <v>91028</v>
          </cell>
          <cell r="B878" t="str">
            <v>CAMINHÃO TRUCADO (C/ TERCEIRO EIXO) ELETRÔNICO - POTÊNCIA 231CV - PBT = 22000KG - DIST. ENTRE EIXOS 5170 MM - INCLUI CARROCERIA FIXA ABERTA DE MADEIRA - IMPOSTOS E SEGUROS. AF_06/2015</v>
          </cell>
          <cell r="C878" t="str">
            <v>H</v>
          </cell>
          <cell r="D878" t="str">
            <v>1,02</v>
          </cell>
        </row>
        <row r="879">
          <cell r="A879">
            <v>91029</v>
          </cell>
          <cell r="B879" t="str">
            <v>CAMINHÃO TRUCADO (C/ TERCEIRO EIXO) ELETRÔNICO - POTÊNCIA 231CV - PBT = 22000KG - DIST. ENTRE EIXOS 5170 MM - INCLUI CARROCERIA FIXA ABERTA DE MADEIRA - MANUTENÇÃO. AF_06/2015</v>
          </cell>
          <cell r="C879" t="str">
            <v>H</v>
          </cell>
          <cell r="D879" t="str">
            <v>23,67</v>
          </cell>
        </row>
        <row r="880">
          <cell r="A880">
            <v>91030</v>
          </cell>
          <cell r="B880" t="str">
            <v>CAMINHÃO TRUCADO (C/ TERCEIRO EIXO) ELETRÔNICO - POTÊNCIA 231CV - PBT = 22000KG - DIST. ENTRE EIXOS 5170 MM - INCLUI CARROCERIA FIXA ABERTA DE MADEIRA - MATERIAIS NA OPERAÇÃO. AF_06/2015</v>
          </cell>
          <cell r="C880" t="str">
            <v>H</v>
          </cell>
          <cell r="D880" t="str">
            <v>86,39</v>
          </cell>
        </row>
        <row r="881">
          <cell r="A881">
            <v>91273</v>
          </cell>
          <cell r="B881" t="str">
            <v>PLACA VIBRATÓRIA REVERSÍVEL COM MOTOR 4 TEMPOS A GASOLINA, FORÇA CENTRÍFUGA DE 25 KN (2500 KGF), POTÊNCIA 5,5 CV - DEPRECIAÇÃO. AF_08/2015</v>
          </cell>
          <cell r="C881" t="str">
            <v>H</v>
          </cell>
          <cell r="D881" t="str">
            <v>0,34</v>
          </cell>
        </row>
        <row r="882">
          <cell r="A882">
            <v>91274</v>
          </cell>
          <cell r="B882" t="str">
            <v>PLACA VIBRATÓRIA REVERSÍVEL COM MOTOR 4 TEMPOS A GASOLINA, FORÇA CENTRÍFUGA DE 25 KN (2500 KGF), POTÊNCIA 5,5 CV - JUROS. AF_08/2015</v>
          </cell>
          <cell r="C882" t="str">
            <v>H</v>
          </cell>
          <cell r="D882" t="str">
            <v>0,04</v>
          </cell>
        </row>
        <row r="883">
          <cell r="A883">
            <v>91275</v>
          </cell>
          <cell r="B883" t="str">
            <v>PLACA VIBRATÓRIA REVERSÍVEL COM MOTOR 4 TEMPOS A GASOLINA, FORÇA CENTRÍFUGA DE 25 KN (2500 KGF), POTÊNCIA 5,5 CV - MANUTENÇÃO. AF_08/2015</v>
          </cell>
          <cell r="C883" t="str">
            <v>H</v>
          </cell>
          <cell r="D883" t="str">
            <v>0,43</v>
          </cell>
        </row>
        <row r="884">
          <cell r="A884">
            <v>91276</v>
          </cell>
          <cell r="B884" t="str">
            <v>PLACA VIBRATÓRIA REVERSÍVEL COM MOTOR 4 TEMPOS A GASOLINA, FORÇA CENTRÍFUGA DE 25 KN (2500 KGF), POTÊNCIA 5,5 CV - MATERIAIS NA OPERAÇÃO. AF_08/2015</v>
          </cell>
          <cell r="C884" t="str">
            <v>H</v>
          </cell>
          <cell r="D884" t="str">
            <v>6,02</v>
          </cell>
        </row>
        <row r="885">
          <cell r="A885">
            <v>91279</v>
          </cell>
          <cell r="B885" t="str">
            <v>CORTADORA DE PISO COM MOTOR 4 TEMPOS A GASOLINA, POTÊNCIA DE 13 HP, COM DISCO DE CORTE DIAMANTADO SEGMENTADO PARA CONCRETO, DIÂMETRO DE 350 MM, FURO DE 1" (14 X 1") - DEPRECIAÇÃO. AF_08/2015</v>
          </cell>
          <cell r="C885" t="str">
            <v>H</v>
          </cell>
          <cell r="D885" t="str">
            <v>0,69</v>
          </cell>
        </row>
        <row r="886">
          <cell r="A886">
            <v>91280</v>
          </cell>
          <cell r="B886" t="str">
            <v>CORTADORA DE PISO COM MOTOR 4 TEMPOS A GASOLINA, POTÊNCIA DE 13 HP, COM DISCO DE CORTE DIAMANTADO SEGMENTADO PARA CONCRETO, DIÂMETRO DE 350 MM, FURO DE 1" (14 X 1") - JUROS. AF_08/2015</v>
          </cell>
          <cell r="C886" t="str">
            <v>H</v>
          </cell>
          <cell r="D886" t="str">
            <v>0,07</v>
          </cell>
        </row>
        <row r="887">
          <cell r="A887">
            <v>91281</v>
          </cell>
          <cell r="B887" t="str">
            <v>CORTADORA DE PISO COM MOTOR 4 TEMPOS A GASOLINA, POTÊNCIA DE 13 HP, COM DISCO DE CORTE DIAMANTADO SEGMENTADO PARA CONCRETO, DIÂMETRO DE 350 MM, FURO DE 1" (14 X 1") - MANUTENÇÃO. AF_08/2015</v>
          </cell>
          <cell r="C887" t="str">
            <v>H</v>
          </cell>
          <cell r="D887" t="str">
            <v>0,85</v>
          </cell>
        </row>
        <row r="888">
          <cell r="A888">
            <v>91282</v>
          </cell>
          <cell r="B888" t="str">
            <v>CORTADORA DE PISO COM MOTOR 4 TEMPOS A GASOLINA, POTÊNCIA DE 13 HP, COM DISCO DE CORTE DIAMANTADO SEGMENTADO PARA CONCRETO, DIÂMETRO DE 350 MM, FURO DE 1" (14 X 1") - MATERIAIS NA OPERAÇÃO. AF_08/2015</v>
          </cell>
          <cell r="C888" t="str">
            <v>H</v>
          </cell>
          <cell r="D888" t="str">
            <v>14,39</v>
          </cell>
        </row>
        <row r="889">
          <cell r="A889">
            <v>91354</v>
          </cell>
          <cell r="B889" t="str">
            <v>CAMINHÃO TOCO, PESO BRUTO TOTAL 14.300 KG, CARGA ÚTIL MÁXIMA 9590 KG, DISTÂNCIA ENTRE EIXOS 4,76 M, POTÊNCIA 185 CV (NÃO INCLUI CARROCERIA) - DEPRECIAÇÃO. AF_06/2014</v>
          </cell>
          <cell r="C889" t="str">
            <v>H</v>
          </cell>
          <cell r="D889" t="str">
            <v>9,85</v>
          </cell>
        </row>
        <row r="890">
          <cell r="A890">
            <v>91355</v>
          </cell>
          <cell r="B890" t="str">
            <v>CAMINHÃO TOCO, PESO BRUTO TOTAL 14.300 KG, CARGA ÚTIL MÁXIMA 9590 KG, DISTÂNCIA ENTRE EIXOS 4,76 M, POTÊNCIA 185 CV (NÃO INCLUI CARROCERIA) - JUROS. AF_06/2014</v>
          </cell>
          <cell r="C890" t="str">
            <v>H</v>
          </cell>
          <cell r="D890" t="str">
            <v>2,06</v>
          </cell>
        </row>
        <row r="891">
          <cell r="A891">
            <v>91356</v>
          </cell>
          <cell r="B891" t="str">
            <v>CAMINHÃO TOCO, PESO BRUTO TOTAL 14.300 KG, CARGA ÚTIL MÁXIMA 9590 KG, DISTÂNCIA ENTRE EIXOS 4,76 M, POTÊNCIA 185 CV (NÃO INCLUI CARROCERIA) - IMPOSTOS E SEGUROS. AF_06/2014</v>
          </cell>
          <cell r="C891" t="str">
            <v>H</v>
          </cell>
          <cell r="D891" t="str">
            <v>0,80</v>
          </cell>
        </row>
        <row r="892">
          <cell r="A892">
            <v>91359</v>
          </cell>
          <cell r="B892" t="str">
            <v>CAMINHÃO PIPA 6.000 L, PESO BRUTO TOTAL 13.000 KG, DISTÂNCIA ENTRE EIXOS 4,80 M, POTÊNCIA 189 CV INCLUSIVE TANQUE DE AÇO PARA TRANSPORTE DE ÁGUA, CAPACIDADE 6 M3 - DEPRECIAÇÃO. AF_06/2014</v>
          </cell>
          <cell r="C892" t="str">
            <v>H</v>
          </cell>
          <cell r="D892" t="str">
            <v>11,00</v>
          </cell>
        </row>
        <row r="893">
          <cell r="A893">
            <v>91360</v>
          </cell>
          <cell r="B893" t="str">
            <v>CAMINHÃO PIPA 6.000 L, PESO BRUTO TOTAL 13.000 KG, DISTÂNCIA ENTRE EIXOS 4,80 M, POTÊNCIA 189 CV INCLUSIVE TANQUE DE AÇO PARA TRANSPORTE DE ÁGUA, CAPACIDADE 6 M3 - JUROS. AF_06/2014</v>
          </cell>
          <cell r="C893" t="str">
            <v>H</v>
          </cell>
          <cell r="D893" t="str">
            <v>2,31</v>
          </cell>
        </row>
        <row r="894">
          <cell r="A894">
            <v>91361</v>
          </cell>
          <cell r="B894" t="str">
            <v>CAMINHÃO PIPA 6.000 L, PESO BRUTO TOTAL 13.000 KG, DISTÂNCIA ENTRE EIXOS 4,80 M, POTÊNCIA 189 CV INCLUSIVE TANQUE DE AÇO PARA TRANSPORTE DE ÁGUA, CAPACIDADE 6 M3 - IMPOSTOS E SEGUROS. AF_06/2014</v>
          </cell>
          <cell r="C894" t="str">
            <v>H</v>
          </cell>
          <cell r="D894" t="str">
            <v>0,89</v>
          </cell>
        </row>
        <row r="895">
          <cell r="A895">
            <v>91367</v>
          </cell>
          <cell r="B895" t="str">
            <v>CAMINHÃO BASCULANTE 6 M3, PESO BRUTO TOTAL 16.000 KG, CARGA ÚTIL MÁXIMA 13.071 KG, DISTÂNCIA ENTRE EIXOS 4,80 M, POTÊNCIA 230 CV INCLUSIVE CAÇAMBA METÁLICA - DEPRECIAÇÃO. AF_06/2014</v>
          </cell>
          <cell r="C895" t="str">
            <v>H</v>
          </cell>
          <cell r="D895" t="str">
            <v>14,26</v>
          </cell>
        </row>
        <row r="896">
          <cell r="A896">
            <v>91368</v>
          </cell>
          <cell r="B896" t="str">
            <v>CAMINHÃO BASCULANTE 6 M3, PESO BRUTO TOTAL 16.000 KG, CARGA ÚTIL MÁXIMA 13.071 KG, DISTÂNCIA ENTRE EIXOS 4,80 M, POTÊNCIA 230 CV INCLUSIVE CAÇAMBA METÁLICA - JUROS. AF_06/2014</v>
          </cell>
          <cell r="C896" t="str">
            <v>H</v>
          </cell>
          <cell r="D896" t="str">
            <v>2,63</v>
          </cell>
        </row>
        <row r="897">
          <cell r="A897">
            <v>91369</v>
          </cell>
          <cell r="B897" t="str">
            <v>CAMINHÃO BASCULANTE 6 M3, PESO BRUTO TOTAL 16.000 KG, CARGA ÚTIL MÁXIMA 13.071 KG, DISTÂNCIA ENTRE EIXOS 4,80 M, POTÊNCIA 230 CV INCLUSIVE CAÇAMBA METÁLICA - IMPOSTOS E SEGUROS. AF_06/2014</v>
          </cell>
          <cell r="C897" t="str">
            <v>H</v>
          </cell>
          <cell r="D897" t="str">
            <v>1,02</v>
          </cell>
        </row>
        <row r="898">
          <cell r="A898">
            <v>91375</v>
          </cell>
          <cell r="B898" t="str">
            <v>CAMINHÃO TOCO, PESO BRUTO TOTAL 16.000 KG, CARGA ÚTIL MÁXIMA DE 10.685 KG, DISTÂNCIA ENTRE EIXOS 4,80 M, POTÊNCIA 189 CV EXCLUSIVE CARROCERIA - DEPRECIAÇÃO. AF_06/2014</v>
          </cell>
          <cell r="C898" t="str">
            <v>H</v>
          </cell>
          <cell r="D898" t="str">
            <v>8,29</v>
          </cell>
        </row>
        <row r="899">
          <cell r="A899">
            <v>91376</v>
          </cell>
          <cell r="B899" t="str">
            <v>CAMINHÃO TOCO, PESO BRUTO TOTAL 16.000 KG, CARGA ÚTIL MÁXIMA DE 10.685 KG, DISTÂNCIA ENTRE EIXOS 4,80 M, POTÊNCIA 189 CV EXCLUSIVE CARROCERIA - JUROS. AF_06/2014</v>
          </cell>
          <cell r="C899" t="str">
            <v>H</v>
          </cell>
          <cell r="D899" t="str">
            <v>1,74</v>
          </cell>
        </row>
        <row r="900">
          <cell r="A900">
            <v>91377</v>
          </cell>
          <cell r="B900" t="str">
            <v>CAMINHÃO TOCO, PESO BRUTO TOTAL 16.000 KG, CARGA ÚTIL MÁXIMA DE 10.685 KG, DISTÂNCIA ENTRE EIXOS 4,80 M, POTÊNCIA 189 CV EXCLUSIVE CARROCERIA - IMPOSTOS E SEGUROS. AF_06/2014</v>
          </cell>
          <cell r="C900" t="str">
            <v>H</v>
          </cell>
          <cell r="D900" t="str">
            <v>0,67</v>
          </cell>
        </row>
        <row r="901">
          <cell r="A901">
            <v>91380</v>
          </cell>
          <cell r="B901" t="str">
            <v>CAMINHÃO BASCULANTE 10 M3, TRUCADO CABINE SIMPLES, PESO BRUTO TOTAL 23.000 KG, CARGA ÚTIL MÁXIMA 15.935 KG, DISTÂNCIA ENTRE EIXOS 4,80 M, POTÊNCIA 230 CV INCLUSIVE CAÇAMBA METÁLICA - DEPRECIAÇÃO. AF_06/2014</v>
          </cell>
          <cell r="C901" t="str">
            <v>H</v>
          </cell>
          <cell r="D901" t="str">
            <v>16,09</v>
          </cell>
        </row>
        <row r="902">
          <cell r="A902">
            <v>91381</v>
          </cell>
          <cell r="B902" t="str">
            <v>CAMINHÃO BASCULANTE 10 M3, TRUCADO CABINE SIMPLES, PESO BRUTO TOTAL 23.000 KG, CARGA ÚTIL MÁXIMA 15.935 KG, DISTÂNCIA ENTRE EIXOS 4,80 M, POTÊNCIA 230 CV INCLUSIVE CAÇAMBA METÁLICA - JUROS. AF_06/2014</v>
          </cell>
          <cell r="C902" t="str">
            <v>H</v>
          </cell>
          <cell r="D902" t="str">
            <v>2,97</v>
          </cell>
        </row>
        <row r="903">
          <cell r="A903">
            <v>91382</v>
          </cell>
          <cell r="B903" t="str">
            <v>CAMINHÃO BASCULANTE 10 M3, TRUCADO CABINE SIMPLES, PESO BRUTO TOTAL 23.000 KG, CARGA ÚTIL MÁXIMA 15.935 KG, DISTÂNCIA ENTRE EIXOS 4,80 M, POTÊNCIA 230 CV INCLUSIVE CAÇAMBA METÁLICA - IMPOSTOS E SEGUROS. AF_06/2014</v>
          </cell>
          <cell r="C903" t="str">
            <v>H</v>
          </cell>
          <cell r="D903" t="str">
            <v>1,16</v>
          </cell>
        </row>
        <row r="904">
          <cell r="A904">
            <v>91383</v>
          </cell>
          <cell r="B904" t="str">
            <v>CAMINHÃO BASCULANTE 10 M3, TRUCADO CABINE SIMPLES, PESO BRUTO TOTAL 23.000 KG, CARGA ÚTIL MÁXIMA 15.935 KG, DISTÂNCIA ENTRE EIXOS 4,80 M, POTÊNCIA 230 CV INCLUSIVE CAÇAMBA METÁLICA - MANUTENÇÃO. AF_06/2014</v>
          </cell>
          <cell r="C904" t="str">
            <v>H</v>
          </cell>
          <cell r="D904" t="str">
            <v>30,16</v>
          </cell>
        </row>
        <row r="905">
          <cell r="A905">
            <v>91384</v>
          </cell>
          <cell r="B905" t="str">
            <v>CAMINHÃO BASCULANTE 10 M3, TRUCADO CABINE SIMPLES, PESO BRUTO TOTAL 23.000 KG, CARGA ÚTIL MÁXIMA 15.935 KG, DISTÂNCIA ENTRE EIXOS 4,80 M, POTÊNCIA 230 CV INCLUSIVE CAÇAMBA METÁLICA - MATERIAIS NA OPERAÇÃO. AF_06/2014</v>
          </cell>
          <cell r="C905" t="str">
            <v>H</v>
          </cell>
          <cell r="D905" t="str">
            <v>86,03</v>
          </cell>
        </row>
        <row r="906">
          <cell r="A906">
            <v>91390</v>
          </cell>
          <cell r="B906" t="str">
            <v>CAMINHÃO TOCO, PBT 14.300 KG, CARGA ÚTIL MÁX. 9.710 KG, DIST. ENTRE EIXOS 3,56 M, POTÊNCIA 185 CV, INCLUSIVE CARROCERIA FIXA ABERTA DE MADEIRA P/ TRANSPORTE GERAL DE CARGA SECA, DIMEN. APROX. 2,50 X 6,50 X 0,50 M - DEPRECIAÇÃO. AF_06/2014</v>
          </cell>
          <cell r="C906" t="str">
            <v>H</v>
          </cell>
          <cell r="D906" t="str">
            <v>10,59</v>
          </cell>
        </row>
        <row r="907">
          <cell r="A907">
            <v>91391</v>
          </cell>
          <cell r="B907" t="str">
            <v>CAMINHÃO TOCO, PBT 14.300 KG, CARGA ÚTIL MÁX. 9.710 KG, DIST. ENTRE EIXOS 3,56 M, POTÊNCIA 185 CV, INCLUSIVE CARROCERIA FIXA ABERTA DE MADEIRA P/ TRANSPORTE GERAL DE CARGA SECA, DIMEN. APROX. 2,50 X 6,50 X 0,50 M - JUROS. AF_06/2014</v>
          </cell>
          <cell r="C907" t="str">
            <v>H</v>
          </cell>
          <cell r="D907" t="str">
            <v>2,22</v>
          </cell>
        </row>
        <row r="908">
          <cell r="A908">
            <v>91392</v>
          </cell>
          <cell r="B908" t="str">
            <v>CAMINHÃO TOCO, PBT 14.300 KG, CARGA ÚTIL MÁX. 9.710 KG, DIST. ENTRE EIXOS 3,56 M, POTÊNCIA 185 CV, INCLUSIVE CARROCERIA FIXA ABERTA DE MADEIRA P/ TRANSPORTE GERAL DE CARGA SECA, DIMEN. APROX. 2,50 X 6,50 X 0,50 M - IMPOSTOS E SEGUROS. AF_06/2014</v>
          </cell>
          <cell r="C908" t="str">
            <v>H</v>
          </cell>
          <cell r="D908" t="str">
            <v>0,85</v>
          </cell>
        </row>
        <row r="909">
          <cell r="A909">
            <v>91396</v>
          </cell>
          <cell r="B909" t="str">
            <v>CAMINHÃO PIPA 10.000 L TRUCADO, PESO BRUTO TOTAL 23.000 KG, CARGA ÚTIL MÁXIMA 15.935 KG, DISTÂNCIA ENTRE EIXOS 4,8 M, POTÊNCIA 230 CV, INCLUSIVE TANQUE DE AÇO PARA TRANSPORTE DE ÁGUA - DEPRECIAÇÃO. AF_06/2014</v>
          </cell>
          <cell r="C909" t="str">
            <v>H</v>
          </cell>
          <cell r="D909" t="str">
            <v>14,12</v>
          </cell>
        </row>
        <row r="910">
          <cell r="A910">
            <v>91397</v>
          </cell>
          <cell r="B910" t="str">
            <v>CAMINHÃO PIPA 10.000 L TRUCADO, PESO BRUTO TOTAL 23.000 KG, CARGA ÚTIL MÁXIMA 15.935 KG, DISTÂNCIA ENTRE EIXOS 4,8 M, POTÊNCIA 230 CV, INCLUSIVE TANQUE DE AÇO PARA TRANSPORTE DE ÁGUA - JUROS. AF_06/2014</v>
          </cell>
          <cell r="C910" t="str">
            <v>H</v>
          </cell>
          <cell r="D910" t="str">
            <v>2,96</v>
          </cell>
        </row>
        <row r="911">
          <cell r="A911">
            <v>91398</v>
          </cell>
          <cell r="B911" t="str">
            <v>CAMINHÃO PIPA 10.000 L TRUCADO, PESO BRUTO TOTAL 23.000 KG, CARGA ÚTIL MÁXIMA 15.935 KG, DISTÂNCIA ENTRE EIXOS 4,8 M, POTÊNCIA 230 CV, INCLUSIVE TANQUE DE AÇO PARA TRANSPORTE DE ÁGUA - IMPOSTOS E SEGUROS. AF_06/2014</v>
          </cell>
          <cell r="C911" t="str">
            <v>H</v>
          </cell>
          <cell r="D911" t="str">
            <v>1,14</v>
          </cell>
        </row>
        <row r="912">
          <cell r="A912">
            <v>91402</v>
          </cell>
          <cell r="B912" t="str">
            <v>CAMINHÃO BASCULANTE 6 M3 TOCO, PESO BRUTO TOTAL 16.000 KG, CARGA ÚTIL MÁXIMA 11.130 KG, DISTÂNCIA ENTRE EIXOS 5,36 M, POTÊNCIA 185 CV, INCLUSIVE CAÇAMBA METÁLICA - IMPOSTOS E SEGUROS. AF_06/2014</v>
          </cell>
          <cell r="C912" t="str">
            <v>H</v>
          </cell>
          <cell r="D912" t="str">
            <v>0,97</v>
          </cell>
        </row>
        <row r="913">
          <cell r="A913">
            <v>91466</v>
          </cell>
          <cell r="B913" t="str">
            <v>GUINDAUTO HIDRÁULICO, CAPACIDADE MÁXIMA DE CARGA 6200 KG, MOMENTO MÁXIMO DE CARGA 11,7 TM, ALCANCE MÁXIMO HORIZONTAL 9,70 M, INCLUSIVE CAMINHÃO TOCO PBT 16.000 KG, POTÊNCIA DE 189 CV - IMPOSTOS E SEGUROS. AF_08/2015</v>
          </cell>
          <cell r="C913" t="str">
            <v>H</v>
          </cell>
          <cell r="D913" t="str">
            <v>0,88</v>
          </cell>
        </row>
        <row r="914">
          <cell r="A914">
            <v>91467</v>
          </cell>
          <cell r="B914" t="str">
            <v>GUINDAUTO HIDRÁULICO, CAPACIDADE MÁXIMA DE CARGA 6200 KG, MOMENTO MÁXIMO DE CARGA 11,7 TM, ALCANCE MÁXIMO HORIZONTAL 9,70 M, INCLUSIVE CAMINHÃO TOCO PBT 16.000 KG, POTÊNCIA DE 189 CV - MATERIAIS NA OPERAÇÃO. AF_08/2015</v>
          </cell>
          <cell r="C914" t="str">
            <v>H</v>
          </cell>
          <cell r="D914" t="str">
            <v>95,94</v>
          </cell>
        </row>
        <row r="915">
          <cell r="A915">
            <v>91468</v>
          </cell>
          <cell r="B915" t="str">
            <v>ESPARGIDOR DE ASFALTO PRESSURIZADO, TANQUE 6 M3 COM ISOLAÇÃO TÉRMICA, AQUECIDO COM 2 MAÇARICOS, COM BARRA ESPARGIDORA 3,60 M, MONTADO SOBRE CAMINHÃO  TOCO, PBT 14.300 KG, POTÊNCIA 185 CV - DEPRECIAÇÃO. AF_08/2015</v>
          </cell>
          <cell r="C915" t="str">
            <v>H</v>
          </cell>
          <cell r="D915" t="str">
            <v>14,79</v>
          </cell>
        </row>
        <row r="916">
          <cell r="A916">
            <v>91469</v>
          </cell>
          <cell r="B916" t="str">
            <v>ESPARGIDOR DE ASFALTO PRESSURIZADO, TANQUE 6 M3 COM ISOLAÇÃO TÉRMICA, AQUECIDO COM 2 MAÇARICOS, COM BARRA ESPARGIDORA 3,60 M, MONTADO SOBRE CAMINHÃO  TOCO, PBT 14.300 KG, POTÊNCIA 185 CV - JUROS. AF_08/2015</v>
          </cell>
          <cell r="C916" t="str">
            <v>H</v>
          </cell>
          <cell r="D916" t="str">
            <v>3,19</v>
          </cell>
        </row>
        <row r="917">
          <cell r="A917">
            <v>91484</v>
          </cell>
          <cell r="B917" t="str">
            <v>ESPARGIDOR DE ASFALTO PRESSURIZADO, TANQUE 6 M3 COM ISOLAÇÃO TÉRMICA, AQUECIDO COM 2 MAÇARICOS, COM BARRA ESPARGIDORA 3,60 M, MONTADO SOBRE CAMINHÃO  TOCO, PBT 14.300 KG, POTÊNCIA 185 CV - IMPOSTOS E SEGUROS. AF_08/2015</v>
          </cell>
          <cell r="C917" t="str">
            <v>H</v>
          </cell>
          <cell r="D917" t="str">
            <v>1,02</v>
          </cell>
        </row>
        <row r="918">
          <cell r="A918">
            <v>91485</v>
          </cell>
          <cell r="B918" t="str">
            <v>ESPARGIDOR DE ASFALTO PRESSURIZADO, TANQUE 6 M3 COM ISOLAÇÃO TÉRMICA, AQUECIDO COM 2 MAÇARICOS, COM BARRA ESPARGIDORA 3,60 M, MONTADO SOBRE CAMINHÃO  TOCO, PBT 14.300 KG, POTÊNCIA 185 CV - MATERIAIS NA OPERAÇÃO. AF_08/2015</v>
          </cell>
          <cell r="C918" t="str">
            <v>H</v>
          </cell>
          <cell r="D918" t="str">
            <v>130,20</v>
          </cell>
        </row>
        <row r="919">
          <cell r="A919">
            <v>91529</v>
          </cell>
          <cell r="B919" t="str">
            <v>COMPACTADOR DE SOLOS DE PERCUSSÃO (SOQUETE) COM MOTOR A GASOLINA 4 TEMPOS, POTÊNCIA 4 CV - DEPRECIAÇÃO. AF_08/2015</v>
          </cell>
          <cell r="C919" t="str">
            <v>H</v>
          </cell>
          <cell r="D919" t="str">
            <v>0,51</v>
          </cell>
        </row>
        <row r="920">
          <cell r="A920">
            <v>91530</v>
          </cell>
          <cell r="B920" t="str">
            <v>COMPACTADOR DE SOLOS DE PERCUSSÃO (SOQUETE) COM MOTOR A GASOLINA 4 TEMPOS, POTÊNCIA 4 CV - JUROS. AF_08/2015</v>
          </cell>
          <cell r="C920" t="str">
            <v>H</v>
          </cell>
          <cell r="D920" t="str">
            <v>0,07</v>
          </cell>
        </row>
        <row r="921">
          <cell r="A921">
            <v>91531</v>
          </cell>
          <cell r="B921" t="str">
            <v>COMPACTADOR DE SOLOS DE PERCUSSÃO (SOQUETE) COM MOTOR A GASOLINA 4 TEMPOS, POTÊNCIA 4 CV - MANUTENÇÃO. AF_08/2015</v>
          </cell>
          <cell r="C921" t="str">
            <v>H</v>
          </cell>
          <cell r="D921" t="str">
            <v>0,64</v>
          </cell>
        </row>
        <row r="922">
          <cell r="A922">
            <v>91532</v>
          </cell>
          <cell r="B922" t="str">
            <v>COMPACTADOR DE SOLOS DE PERCUSSÃO (SOQUETE) COM MOTOR A GASOLINA 4 TEMPOS, POTÊNCIA 4 CV - MATERIAIS NA OPERAÇÃO. AF_08/2015</v>
          </cell>
          <cell r="C922" t="str">
            <v>H</v>
          </cell>
          <cell r="D922" t="str">
            <v>4,36</v>
          </cell>
        </row>
        <row r="923">
          <cell r="A923">
            <v>91629</v>
          </cell>
          <cell r="B923" t="str">
            <v>GUINDAUTO HIDRÁULICO, CAPACIDADE MÁXIMA DE CARGA 6500 KG, MOMENTO MÁXIMO DE CARGA 5,8 TM, ALCANCE MÁXIMO HORIZONTAL 7,60 M, INCLUSIVE CAMINHÃO TOCO PBT 9.700 KG, POTÊNCIA DE 160 CV - DEPRECIAÇÃO. AF_08/2015</v>
          </cell>
          <cell r="C923" t="str">
            <v>H</v>
          </cell>
          <cell r="D923" t="str">
            <v>10,13</v>
          </cell>
        </row>
        <row r="924">
          <cell r="A924">
            <v>91630</v>
          </cell>
          <cell r="B924" t="str">
            <v>GUINDAUTO HIDRÁULICO, CAPACIDADE MÁXIMA DE CARGA 6500 KG, MOMENTO MÁXIMO DE CARGA 5,8 TM, ALCANCE MÁXIMO HORIZONTAL 7,60 M, INCLUSIVE CAMINHÃO TOCO PBT 9.700 KG, POTÊNCIA DE 160 CV - JUROS. AF_08/2015</v>
          </cell>
          <cell r="C924" t="str">
            <v>H</v>
          </cell>
          <cell r="D924" t="str">
            <v>2,12</v>
          </cell>
        </row>
        <row r="925">
          <cell r="A925">
            <v>91631</v>
          </cell>
          <cell r="B925" t="str">
            <v>GUINDAUTO HIDRÁULICO, CAPACIDADE MÁXIMA DE CARGA 6500 KG, MOMENTO MÁXIMO DE CARGA 5,8 TM, ALCANCE MÁXIMO HORIZONTAL 7,60 M, INCLUSIVE CAMINHÃO TOCO PBT 9.700 KG, POTÊNCIA DE 160 CV - IMPOSTOS E SEGUROS. AF_08/2015</v>
          </cell>
          <cell r="C925" t="str">
            <v>H</v>
          </cell>
          <cell r="D925" t="str">
            <v>0,82</v>
          </cell>
        </row>
        <row r="926">
          <cell r="A926">
            <v>91632</v>
          </cell>
          <cell r="B926" t="str">
            <v>GUINDAUTO HIDRÁULICO, CAPACIDADE MÁXIMA DE CARGA 6500 KG, MOMENTO MÁXIMO DE CARGA 5,8 TM, ALCANCE MÁXIMO HORIZONTAL 7,60 M, INCLUSIVE CAMINHÃO TOCO PBT 9.700 KG, POTÊNCIA DE 160 CV - MANUTENÇÃO. AF_08/2015</v>
          </cell>
          <cell r="C926" t="str">
            <v>H</v>
          </cell>
          <cell r="D926" t="str">
            <v>19,01</v>
          </cell>
        </row>
        <row r="927">
          <cell r="A927">
            <v>91633</v>
          </cell>
          <cell r="B927" t="str">
            <v>GUINDAUTO HIDRÁULICO, CAPACIDADE MÁXIMA DE CARGA 6500 KG, MOMENTO MÁXIMO DE CARGA 5,8 TM, ALCANCE MÁXIMO HORIZONTAL 7,60 M, INCLUSIVE CAMINHÃO TOCO PBT 9.700 KG, POTÊNCIA DE 160 CV - MATERIAIS NA OPERAÇÃO. AF_08/2015</v>
          </cell>
          <cell r="C927" t="str">
            <v>H</v>
          </cell>
          <cell r="D927" t="str">
            <v>81,20</v>
          </cell>
        </row>
        <row r="928">
          <cell r="A928">
            <v>91640</v>
          </cell>
          <cell r="B928" t="str">
            <v>CAMINHÃO DE TRANSPORTE DE MATERIAL ASFÁLTICO 30.000 L, COM CAVALO MECÂNICO DE CAPACIDADE MÁXIMA DE TRAÇÃO COMBINADO DE 66.000 KG, POTÊNCIA 360 CV, INCLUSIVE TANQUE DE ASFALTO COM SERPENTINA - DEPRECIAÇÃO. AF_08/2015</v>
          </cell>
          <cell r="C928" t="str">
            <v>H</v>
          </cell>
          <cell r="D928" t="str">
            <v>22,28</v>
          </cell>
        </row>
        <row r="929">
          <cell r="A929">
            <v>91641</v>
          </cell>
          <cell r="B929" t="str">
            <v>CAMINHÃO DE TRANSPORTE DE MATERIAL ASFÁLTICO 30.000 L, COM CAVALO MECÂNICO DE CAPACIDADE MÁXIMA DE TRAÇÃO COMBINADO DE 66.000 KG, POTÊNCIA 360 CV, INCLUSIVE TANQUE DE ASFALTO COM SERPENTINA - JUROS. AF_08/2015</v>
          </cell>
          <cell r="C929" t="str">
            <v>H</v>
          </cell>
          <cell r="D929" t="str">
            <v>4,67</v>
          </cell>
        </row>
        <row r="930">
          <cell r="A930">
            <v>91642</v>
          </cell>
          <cell r="B930" t="str">
            <v>CAMINHÃO DE TRANSPORTE DE MATERIAL ASFÁLTICO 30.000 L, COM CAVALO MECÂNICO DE CAPACIDADE MÁXIMA DE TRAÇÃO COMBINADO DE 66.000 KG, POTÊNCIA 360 CV, INCLUSIVE TANQUE DE ASFALTO COM SERPENTINA - IMPOSTOS E SEGUROS. AF_08/2015</v>
          </cell>
          <cell r="C930" t="str">
            <v>H</v>
          </cell>
          <cell r="D930" t="str">
            <v>1,81</v>
          </cell>
        </row>
        <row r="931">
          <cell r="A931">
            <v>91643</v>
          </cell>
          <cell r="B931" t="str">
            <v>CAMINHÃO DE TRANSPORTE DE MATERIAL ASFÁLTICO 30.000 L, COM CAVALO MECÂNICO DE CAPACIDADE MÁXIMA DE TRAÇÃO COMBINADO DE 66.000 KG, POTÊNCIA 360 CV, INCLUSIVE TANQUE DE ASFALTO COM SERPENTINA - MANUTENÇÃO. AF_08/2015</v>
          </cell>
          <cell r="C931" t="str">
            <v>H</v>
          </cell>
          <cell r="D931" t="str">
            <v>41,77</v>
          </cell>
        </row>
        <row r="932">
          <cell r="A932">
            <v>91644</v>
          </cell>
          <cell r="B932" t="str">
            <v>CAMINHÃO DE TRANSPORTE DE MATERIAL ASFÁLTICO 30.000 L, COM CAVALO MECÂNICO DE CAPACIDADE MÁXIMA DE TRAÇÃO COMBINADO DE 66.000 KG, POTÊNCIA 360 CV, INCLUSIVE TANQUE DE ASFALTO COM SERPENTINA - MATERIAIS NA OPERAÇÃO. AF_08/2015</v>
          </cell>
          <cell r="C932" t="str">
            <v>H</v>
          </cell>
          <cell r="D932" t="str">
            <v>182,73</v>
          </cell>
        </row>
        <row r="933">
          <cell r="A933">
            <v>91688</v>
          </cell>
          <cell r="B933" t="str">
            <v>SERRA CIRCULAR DE BANCADA COM MOTOR ELÉTRICO POTÊNCIA DE 5HP, COM COIFA PARA DISCO 10" - DEPRECIAÇÃO. AF_08/2015</v>
          </cell>
          <cell r="C933" t="str">
            <v>H</v>
          </cell>
          <cell r="D933" t="str">
            <v>0,08</v>
          </cell>
        </row>
        <row r="934">
          <cell r="A934">
            <v>91689</v>
          </cell>
          <cell r="B934" t="str">
            <v>SERRA CIRCULAR DE BANCADA COM MOTOR ELÉTRICO POTÊNCIA DE 5HP, COM COIFA PARA DISCO 10" - JUROS. AF_08/2015</v>
          </cell>
          <cell r="C934" t="str">
            <v>H</v>
          </cell>
          <cell r="D934" t="str">
            <v>0,01</v>
          </cell>
        </row>
        <row r="935">
          <cell r="A935">
            <v>91690</v>
          </cell>
          <cell r="B935" t="str">
            <v>SERRA CIRCULAR DE BANCADA COM MOTOR ELÉTRICO POTÊNCIA DE 5HP, COM COIFA PARA DISCO 10" - MANUTENÇÃO. AF_08/2015</v>
          </cell>
          <cell r="C935" t="str">
            <v>H</v>
          </cell>
          <cell r="D935" t="str">
            <v>0,05</v>
          </cell>
        </row>
        <row r="936">
          <cell r="A936">
            <v>91691</v>
          </cell>
          <cell r="B936" t="str">
            <v>SERRA CIRCULAR DE BANCADA COM MOTOR ELÉTRICO POTÊNCIA DE 5HP, COM COIFA PARA DISCO 10" - MATERIAIS NA OPERAÇÃO. AF_08/2015</v>
          </cell>
          <cell r="C936" t="str">
            <v>H</v>
          </cell>
          <cell r="D936" t="str">
            <v>3,10</v>
          </cell>
        </row>
        <row r="937">
          <cell r="A937">
            <v>92040</v>
          </cell>
          <cell r="B937" t="str">
            <v>DISTRIBUIDOR DE AGREGADOS REBOCAVEL, CAPACIDADE 1,9 M³, LARGURA DE TRABALHO 3,66 M - DEPRECIAÇÃO. AF_11/2015</v>
          </cell>
          <cell r="C937" t="str">
            <v>H</v>
          </cell>
          <cell r="D937" t="str">
            <v>4,13</v>
          </cell>
        </row>
        <row r="938">
          <cell r="A938">
            <v>92041</v>
          </cell>
          <cell r="B938" t="str">
            <v>DISTRIBUIDOR DE AGREGADOS REBOCAVEL, CAPACIDADE 1,9 M³, LARGURA DE TRABALHO 3,66 M - JUROS. AF_11/2015</v>
          </cell>
          <cell r="C938" t="str">
            <v>H</v>
          </cell>
          <cell r="D938" t="str">
            <v>0,43</v>
          </cell>
        </row>
        <row r="939">
          <cell r="A939">
            <v>92042</v>
          </cell>
          <cell r="B939" t="str">
            <v>DISTRIBUIDOR DE AGREGADOS REBOCAVEL, CAPACIDADE 1,9 M³, LARGURA DE TRABALHO 3,66 M - MANUTENÇÃO. AF_11/2015</v>
          </cell>
          <cell r="C939" t="str">
            <v>H</v>
          </cell>
          <cell r="D939" t="str">
            <v>3,44</v>
          </cell>
        </row>
        <row r="940">
          <cell r="A940">
            <v>92101</v>
          </cell>
          <cell r="B940" t="str">
            <v>CAMINHÃO PARA EQUIPAMENTO DE LIMPEZA A SUCÇÃO COM CAMINHÃO TRUCADO DE PESO BRUTO TOTAL 23000 KG, CARGA ÚTIL MÁXIMA 15935 KG, DISTÂNCIA ENTRE EIXOS 4,80 M, POTÊNCIA 230 CV, INCLUSIVE LIMPADORA A SUCÇÃO, TANQUE 12000 L - DEPRECIAÇÃO. AF_11/2015</v>
          </cell>
          <cell r="C940" t="str">
            <v>H</v>
          </cell>
          <cell r="D940" t="str">
            <v>15,61</v>
          </cell>
        </row>
        <row r="941">
          <cell r="A941">
            <v>92102</v>
          </cell>
          <cell r="B941" t="str">
            <v>CAMINHÃO PARA EQUIPAMENTO DE LIMPEZA A SUCÇÃO COM CAMINHÃO TRUCADO DE PESO BRUTO TOTAL 23000 KG, CARGA ÚTIL MÁXIMA 15935 KG, DISTÂNCIA ENTRE EIXOS 4,80 M, POTÊNCIA 230 CV, INCLUSIVE LIMPADORA A SUCÇÃO, TANQUE 12000 L - JUROS. AF_11/2015</v>
          </cell>
          <cell r="C941" t="str">
            <v>H</v>
          </cell>
          <cell r="D941" t="str">
            <v>3,27</v>
          </cell>
        </row>
        <row r="942">
          <cell r="A942">
            <v>92103</v>
          </cell>
          <cell r="B942" t="str">
            <v>CAMINHÃO PARA EQUIPAMENTO DE LIMPEZA A SUCÇÃO COM CAMINHÃO TRUCADO DE PESO BRUTO TOTAL 23000 KG, CARGA ÚTIL MÁXIMA 15935 KG, DISTÂNCIA ENTRE EIXOS 4,80 M, POTÊNCIA 230 CV, INCLUSIVE LIMPADORA A SUCÇÃO, TANQUE 12000 L - IMPOSTOS E SEGUROS. AF_11/2015</v>
          </cell>
          <cell r="C942" t="str">
            <v>H</v>
          </cell>
          <cell r="D942" t="str">
            <v>1,26</v>
          </cell>
        </row>
        <row r="943">
          <cell r="A943">
            <v>92104</v>
          </cell>
          <cell r="B943" t="str">
            <v>CAMINHÃO PARA EQUIPAMENTO DE LIMPEZA A SUCÇÃO COM CAMINHÃO TRUCADO DE PESO BRUTO TOTAL 23000 KG, CARGA ÚTIL MÁXIMA 15935 KG, DISTÂNCIA ENTRE EIXOS 4,80 M, POTÊNCIA 230 CV, INCLUSIVE LIMPADORA A SUCÇÃO, TANQUE 12000 L - MANUTENÇÃO. AF_11/2015</v>
          </cell>
          <cell r="C943" t="str">
            <v>H</v>
          </cell>
          <cell r="D943" t="str">
            <v>29,28</v>
          </cell>
        </row>
        <row r="944">
          <cell r="A944">
            <v>92105</v>
          </cell>
          <cell r="B944" t="str">
            <v>CAMINHÃO PARA EQUIPAMENTO DE LIMPEZA A SUCÇÃO COM CAMINHÃO TRUCADO DE PESO BRUTO TOTAL 23000 KG, CARGA ÚTIL MÁX. 15935 KG, DISTÂNCIA ENTRE EIXOS 4,80 M, POTÊNCIA 230 CV, INCLUSIVE LIMPADORA A SUCÇÃO, TANQUE 12000 L - MATERIAIS NA OPERAÇÃO. AF_11/2015</v>
          </cell>
          <cell r="C944" t="str">
            <v>H</v>
          </cell>
          <cell r="D944" t="str">
            <v>116,74</v>
          </cell>
        </row>
        <row r="945">
          <cell r="A945">
            <v>92108</v>
          </cell>
          <cell r="B945" t="str">
            <v>PENEIRA ROTATIVA COM MOTOR ELÉTRICO TRIFÁSICO DE 2 CV, CILINDRO DE 1 M X 0,60 M, COM FUROS DE 3,17 MM - DEPRECIAÇÃO. AF_11/2015</v>
          </cell>
          <cell r="C945" t="str">
            <v>H</v>
          </cell>
          <cell r="D945" t="str">
            <v>0,64</v>
          </cell>
        </row>
        <row r="946">
          <cell r="A946">
            <v>92109</v>
          </cell>
          <cell r="B946" t="str">
            <v>PENEIRA ROTATIVA COM MOTOR ELÉTRICO TRIFÁSICO DE 2 CV, CILINDRO DE 1 M X 0,60 M, COM FUROS DE 3,17 MM - JUROS. AF_11/2015</v>
          </cell>
          <cell r="C946" t="str">
            <v>H</v>
          </cell>
          <cell r="D946" t="str">
            <v>0,07</v>
          </cell>
        </row>
        <row r="947">
          <cell r="A947">
            <v>92110</v>
          </cell>
          <cell r="B947" t="str">
            <v>PENEIRA ROTATIVA COM MOTOR ELÉTRICO TRIFÁSICO DE 2 CV, CILINDRO DE 1 M X 0,60 M, COM FUROS DE 3,17 MM - MANUTENÇÃO. AF_11/2015</v>
          </cell>
          <cell r="C947" t="str">
            <v>H</v>
          </cell>
          <cell r="D947" t="str">
            <v>0,50</v>
          </cell>
        </row>
        <row r="948">
          <cell r="A948">
            <v>92111</v>
          </cell>
          <cell r="B948" t="str">
            <v>PENEIRA ROTATIVA COM MOTOR ELÉTRICO TRIFÁSICO DE 2 CV, CILINDRO DE 1 M X 0,60 M, COM FUROS DE 3,17 MM - MATERIAIS NA OPERAÇÃO. AF_11/2015</v>
          </cell>
          <cell r="C948" t="str">
            <v>H</v>
          </cell>
          <cell r="D948" t="str">
            <v>1,22</v>
          </cell>
        </row>
        <row r="949">
          <cell r="A949">
            <v>92114</v>
          </cell>
          <cell r="B949" t="str">
            <v>DOSADOR DE AREIA, CAPACIDADE DE 26 LITROS - DEPRECIAÇÃO. AF_11/2015</v>
          </cell>
          <cell r="C949" t="str">
            <v>H</v>
          </cell>
          <cell r="D949" t="str">
            <v>0,07</v>
          </cell>
        </row>
        <row r="950">
          <cell r="A950">
            <v>92115</v>
          </cell>
          <cell r="B950" t="str">
            <v>DOSADOR DE AREIA, CAPACIDADE DE 26 LITROS - JUROS. AF_11/2015</v>
          </cell>
          <cell r="C950" t="str">
            <v>H</v>
          </cell>
          <cell r="D950" t="str">
            <v>0,00</v>
          </cell>
        </row>
        <row r="951">
          <cell r="A951">
            <v>92116</v>
          </cell>
          <cell r="B951" t="str">
            <v>DOSADOR DE AREIA, CAPACIDADE DE 26 LITROS - MANUTENÇÃO. AF_11/2015</v>
          </cell>
          <cell r="C951" t="str">
            <v>H</v>
          </cell>
          <cell r="D951" t="str">
            <v>0,09</v>
          </cell>
        </row>
        <row r="952">
          <cell r="A952">
            <v>92133</v>
          </cell>
          <cell r="B952" t="str">
            <v>CAMINHONETE COM MOTOR A DIESEL, POTÊNCIA 180 CV, CABINE DUPLA, 4X4 - DEPRECIAÇÃO. AF_11/2015</v>
          </cell>
          <cell r="C952" t="str">
            <v>H</v>
          </cell>
          <cell r="D952" t="str">
            <v>7,91</v>
          </cell>
        </row>
        <row r="953">
          <cell r="A953">
            <v>92134</v>
          </cell>
          <cell r="B953" t="str">
            <v>CAMINHONETE COM MOTOR A DIESEL, POTÊNCIA 180 CV, CABINE DUPLA, 4X4 - JUROS. AF_11/2015</v>
          </cell>
          <cell r="C953" t="str">
            <v>H</v>
          </cell>
          <cell r="D953" t="str">
            <v>1,25</v>
          </cell>
        </row>
        <row r="954">
          <cell r="A954">
            <v>92135</v>
          </cell>
          <cell r="B954" t="str">
            <v>CAMINHONETE COM MOTOR A DIESEL, POTÊNCIA 180 CV, CABINE DUPLA, 4X4 - IMPOSTOS E SEGUROS. AF_11/2015</v>
          </cell>
          <cell r="C954" t="str">
            <v>H</v>
          </cell>
          <cell r="D954" t="str">
            <v>0,49</v>
          </cell>
        </row>
        <row r="955">
          <cell r="A955">
            <v>92136</v>
          </cell>
          <cell r="B955" t="str">
            <v>CAMINHONETE COM MOTOR A DIESEL, POTÊNCIA 180 CV, CABINE DUPLA, 4X4 - MANUTENÇÃO. AF_11/2015</v>
          </cell>
          <cell r="C955" t="str">
            <v>H</v>
          </cell>
          <cell r="D955" t="str">
            <v>9,89</v>
          </cell>
        </row>
        <row r="956">
          <cell r="A956">
            <v>92137</v>
          </cell>
          <cell r="B956" t="str">
            <v>CAMINHONETE COM MOTOR A DIESEL, POTÊNCIA 180 CV, CABINE DUPLA, 4X4 - MATERIAIS NA OPERAÇÃO. AF_11/2015</v>
          </cell>
          <cell r="C956" t="str">
            <v>H</v>
          </cell>
          <cell r="D956" t="str">
            <v>24,03</v>
          </cell>
        </row>
        <row r="957">
          <cell r="A957">
            <v>92140</v>
          </cell>
          <cell r="B957" t="str">
            <v>CAMINHONETE CABINE SIMPLES COM MOTOR 1.6 FLEX, CÂMBIO MANUAL, POTÊNCIA 101/104 CV, 2 PORTAS - DEPRECIAÇÃO. AF_11/2015</v>
          </cell>
          <cell r="C957" t="str">
            <v>H</v>
          </cell>
          <cell r="D957" t="str">
            <v>2,41</v>
          </cell>
        </row>
        <row r="958">
          <cell r="A958">
            <v>92141</v>
          </cell>
          <cell r="B958" t="str">
            <v>CAMINHONETE CABINE SIMPLES COM MOTOR 1.6 FLEX, CÂMBIO MANUAL, POTÊNCIA 101/104 CV, 2 PORTAS - JUROS. AF_11/2015</v>
          </cell>
          <cell r="C958" t="str">
            <v>H</v>
          </cell>
          <cell r="D958" t="str">
            <v>0,38</v>
          </cell>
        </row>
        <row r="959">
          <cell r="A959">
            <v>92142</v>
          </cell>
          <cell r="B959" t="str">
            <v>CAMINHONETE CABINE SIMPLES COM MOTOR 1.6 FLEX, CÂMBIO MANUAL, POTÊNCIA 101/104 CV, 2 PORTAS - IMPOSTOS E SEGUROS. AF_11/2015</v>
          </cell>
          <cell r="C959" t="str">
            <v>H</v>
          </cell>
          <cell r="D959" t="str">
            <v>0,15</v>
          </cell>
        </row>
        <row r="960">
          <cell r="A960">
            <v>92143</v>
          </cell>
          <cell r="B960" t="str">
            <v>CAMINHONETE CABINE SIMPLES COM MOTOR 1.6 FLEX, CÂMBIO MANUAL, POTÊNCIA 101/104 CV, 2 PORTAS - MANUTENÇÃO. AF_11/2015</v>
          </cell>
          <cell r="C960" t="str">
            <v>H</v>
          </cell>
          <cell r="D960" t="str">
            <v>3,01</v>
          </cell>
        </row>
        <row r="961">
          <cell r="A961">
            <v>92144</v>
          </cell>
          <cell r="B961" t="str">
            <v>CAMINHONETE CABINE SIMPLES COM MOTOR 1.6 FLEX, CÂMBIO MANUAL, POTÊNCIA 101/104 CV, 2 PORTAS - MATERIAIS NA OPERAÇÃO. AF_11/2015</v>
          </cell>
          <cell r="C961" t="str">
            <v>H</v>
          </cell>
          <cell r="D961" t="str">
            <v>28,36</v>
          </cell>
        </row>
        <row r="962">
          <cell r="A962">
            <v>92237</v>
          </cell>
          <cell r="B962" t="str">
            <v>CAMINHÃO DE TRANSPORTE DE MATERIAL ASFÁLTICO 20.000 L, COM CAVALO MECÂNICO DE CAPACIDADE MÁXIMA DE TRAÇÃO COMBINADO DE 45.000 KG, POTÊNCIA 330 CV, INCLUSIVE TANQUE DE ASFALTO COM MAÇARICO - DEPRECIAÇÃO. AF_12/2015</v>
          </cell>
          <cell r="C962" t="str">
            <v>H</v>
          </cell>
          <cell r="D962" t="str">
            <v>16,29</v>
          </cell>
        </row>
        <row r="963">
          <cell r="A963">
            <v>92238</v>
          </cell>
          <cell r="B963" t="str">
            <v>CAMINHÃO DE TRANSPORTE DE MATERIAL ASFÁLTICO 20.000 L, COM CAVALO MECÂNICO DE CAPACIDADE MÁXIMA DE TRAÇÃO COMBINADO DE 45.000 KG, POTÊNCIA 330 CV, INCLUSIVE TANQUE DE ASFALTO COM MAÇARICO - JUROS. AF_12/2015</v>
          </cell>
          <cell r="C963" t="str">
            <v>H</v>
          </cell>
          <cell r="D963" t="str">
            <v>3,42</v>
          </cell>
        </row>
        <row r="964">
          <cell r="A964">
            <v>92239</v>
          </cell>
          <cell r="B964" t="str">
            <v>CAMINHÃO DE TRANSPORTE DE MATERIAL ASFÁLTICO 20.000 L, COM CAVALO MECÂNICO DE CAPACIDADE MÁXIMA DE TRAÇÃO COMBINADO DE 45.000 KG, POTÊNCIA 330 CV, INCLUSIVE TANQUE DE ASFALTO COM MAÇARICO - IMPOSTOS E SEGUROS. AF_12/2015</v>
          </cell>
          <cell r="C964" t="str">
            <v>H</v>
          </cell>
          <cell r="D964" t="str">
            <v>1,32</v>
          </cell>
        </row>
        <row r="965">
          <cell r="A965">
            <v>92240</v>
          </cell>
          <cell r="B965" t="str">
            <v>CAMINHÃO DE TRANSPORTE DE MATERIAL ASFÁLTICO 20.000 L, COM CAVALO MECÂNICO DE CAPACIDADE MÁXIMA DE TRAÇÃO COMBINADO DE 45.000 KG, POTÊNCIA 330 CV, INCLUSIVE TANQUE DE ASFALTO COM MAÇARICO - MANUTENÇÃO. AF_12/2015</v>
          </cell>
          <cell r="C965" t="str">
            <v>H</v>
          </cell>
          <cell r="D965" t="str">
            <v>30,54</v>
          </cell>
        </row>
        <row r="966">
          <cell r="A966">
            <v>92241</v>
          </cell>
          <cell r="B966" t="str">
            <v>CAMINHÃO DE TRANSPORTE DE MATERIAL ASFÁLTICO 20.000 L, COM CAVALO MECÂNICO DE CAPACIDADE MÁXIMA DE TRAÇÃO COMBINADO DE 45.000 KG, POTÊNCIA 330 CV, INCLUSIVE TANQUE DE ASFALTO COM MAÇARICO - MATERIAIS NA OPERAÇÃO. AF_12/2015</v>
          </cell>
          <cell r="C966" t="str">
            <v>H</v>
          </cell>
          <cell r="D966" t="str">
            <v>167,52</v>
          </cell>
        </row>
        <row r="967">
          <cell r="A967">
            <v>92712</v>
          </cell>
          <cell r="B967" t="str">
            <v>APARELHO PARA CORTE E SOLDA OXI-ACETILENO SOBRE RODAS, INCLUSIVE CILINDROS E MAÇARICOS - DEPRECIAÇÃO. AF_12/2015</v>
          </cell>
          <cell r="C967" t="str">
            <v>H</v>
          </cell>
          <cell r="D967" t="str">
            <v>0,16</v>
          </cell>
        </row>
        <row r="968">
          <cell r="A968">
            <v>92713</v>
          </cell>
          <cell r="B968" t="str">
            <v>APARELHO PARA CORTE E SOLDA OXI-ACETILENO SOBRE RODAS, INCLUSIVE CILINDROS E MAÇARICOS - JUROS. AF_12/2015</v>
          </cell>
          <cell r="C968" t="str">
            <v>H</v>
          </cell>
          <cell r="D968" t="str">
            <v>0,01</v>
          </cell>
        </row>
        <row r="969">
          <cell r="A969">
            <v>92714</v>
          </cell>
          <cell r="B969" t="str">
            <v>APARELHO PARA CORTE E SOLDA OXI-ACETILENO SOBRE RODAS, INCLUSIVE CILINDROS E MAÇARICOS - MANUTENÇÃO. AF_12/2015</v>
          </cell>
          <cell r="C969" t="str">
            <v>H</v>
          </cell>
          <cell r="D969" t="str">
            <v>0,20</v>
          </cell>
        </row>
        <row r="970">
          <cell r="A970">
            <v>92715</v>
          </cell>
          <cell r="B970" t="str">
            <v>APARELHO PARA CORTE E SOLDA OXI-ACETILENO SOBRE RODAS, INCLUSIVE CILINDROS E MAÇARICOS - MATERIAIS NA OPERAÇÃO. AF_12/2015</v>
          </cell>
          <cell r="C970" t="str">
            <v>H</v>
          </cell>
          <cell r="D970" t="str">
            <v>17,81</v>
          </cell>
        </row>
        <row r="971">
          <cell r="A971">
            <v>92956</v>
          </cell>
          <cell r="B971" t="str">
            <v>MÁQUINA EXTRUSORA DE CONCRETO PARA GUIAS E SARJETAS, MOTOR A DIESEL, POTÊNCIA 14 CV - DEPRECIAÇÃO. AF_12/2015</v>
          </cell>
          <cell r="C971" t="str">
            <v>H</v>
          </cell>
          <cell r="D971" t="str">
            <v>3,75</v>
          </cell>
        </row>
        <row r="972">
          <cell r="A972">
            <v>92957</v>
          </cell>
          <cell r="B972" t="str">
            <v>MÁQUINA EXTRUSORA DE CONCRETO PARA GUIAS E SARJETAS, MOTOR A DIESEL, POTÊNCIA 14 CV - JUROS. AF_12/2015</v>
          </cell>
          <cell r="C972" t="str">
            <v>H</v>
          </cell>
          <cell r="D972" t="str">
            <v>0,44</v>
          </cell>
        </row>
        <row r="973">
          <cell r="A973">
            <v>92958</v>
          </cell>
          <cell r="B973" t="str">
            <v>MÁQUINA EXTRUSORA DE CONCRETO PARA GUIAS E SARJETAS, MOTOR A DIESEL, POTÊNCIA 14 CV - MANUTENÇÃO. AF_12/2015</v>
          </cell>
          <cell r="C973" t="str">
            <v>H</v>
          </cell>
          <cell r="D973" t="str">
            <v>4,11</v>
          </cell>
        </row>
        <row r="974">
          <cell r="A974">
            <v>92959</v>
          </cell>
          <cell r="B974" t="str">
            <v>MÁQUINA EXTRUSORA DE CONCRETO PARA GUIAS E SARJETAS, MOTOR A DIESEL, POTÊNCIA 14 CV - MATERIAIS NA OPERAÇÃO. AF_12/2015</v>
          </cell>
          <cell r="C974" t="str">
            <v>H</v>
          </cell>
          <cell r="D974" t="str">
            <v>5,62</v>
          </cell>
        </row>
        <row r="975">
          <cell r="A975">
            <v>92963</v>
          </cell>
          <cell r="B975" t="str">
            <v>MARTELO PERFURADOR PNEUMÁTICO MANUAL, HASTE 25 X 75 MM, 21 KG - DEPRECIAÇÃO. AF_12/2015</v>
          </cell>
          <cell r="C975" t="str">
            <v>H</v>
          </cell>
          <cell r="D975" t="str">
            <v>1,14</v>
          </cell>
        </row>
        <row r="976">
          <cell r="A976">
            <v>92964</v>
          </cell>
          <cell r="B976" t="str">
            <v>MARTELO PERFURADOR PNEUMÁTICO MANUAL, HASTE 25 X 75 MM, 21 KG - JUROS. AF_12/2015</v>
          </cell>
          <cell r="C976" t="str">
            <v>H</v>
          </cell>
          <cell r="D976" t="str">
            <v>0,13</v>
          </cell>
        </row>
        <row r="977">
          <cell r="A977">
            <v>92965</v>
          </cell>
          <cell r="B977" t="str">
            <v>MARTELO PERFURADOR PNEUMÁTICO MANUAL, HASTE 25 X 75 MM, 21 KG - MANUTENÇÃO. AF_12/2015</v>
          </cell>
          <cell r="C977" t="str">
            <v>H</v>
          </cell>
          <cell r="D977" t="str">
            <v>1,42</v>
          </cell>
        </row>
        <row r="978">
          <cell r="A978">
            <v>93220</v>
          </cell>
          <cell r="B978" t="str">
            <v>PERFURATRIZ COM TORRE METÁLICA PARA EXECUÇÃO DE ESTACA HÉLICE CONTÍNUA, PROFUNDIDADE MÁXIMA DE 32 M, DIÂMETRO MÁXIMO DE 1000 MM, POTÊNCIA INSTALADA DE 350 HP, MESA ROTATIVA COM TORQUE MÁXIMO DE 263 KNM - DEPRECIAÇÃO. AF_01/2016</v>
          </cell>
          <cell r="C978" t="str">
            <v>H</v>
          </cell>
          <cell r="D978" t="str">
            <v>183,04</v>
          </cell>
        </row>
        <row r="979">
          <cell r="A979">
            <v>93221</v>
          </cell>
          <cell r="B979" t="str">
            <v>PERFURATRIZ COM TORRE METÁLICA PARA EXECUÇÃO DE ESTACA HÉLICE CONTÍNUA, PROFUNDIDADE MÁXIMA DE 32 M, DIÂMETRO MÁXIMO DE 1000 MM, POTÊNCIA INSTALADA DE 350 HP, MESA ROTATIVA COM TORQUE MÁXIMO DE 263 KNM - JUROS. AF_01/2016</v>
          </cell>
          <cell r="C979" t="str">
            <v>H</v>
          </cell>
          <cell r="D979" t="str">
            <v>25,41</v>
          </cell>
        </row>
        <row r="980">
          <cell r="A980">
            <v>93222</v>
          </cell>
          <cell r="B980" t="str">
            <v>PERFURATRIZ COM TORRE METÁLICA PARA EXECUÇÃO DE ESTACA HÉLICE CONTÍNUA, PROFUNDIDADE MÁXIMA DE 32 M, DIÂMETRO MÁXIMO DE 1000 MM, POTÊNCIA INSTALADA DE 350 HP, MESA ROTATIVA COM TORQUE MÁXIMO DE 263 KNM - MANUTENÇÃO. AF_01/2016</v>
          </cell>
          <cell r="C980" t="str">
            <v>H</v>
          </cell>
          <cell r="D980" t="str">
            <v>229,06</v>
          </cell>
        </row>
        <row r="981">
          <cell r="A981">
            <v>93223</v>
          </cell>
          <cell r="B981" t="str">
            <v>PERFURATRIZ COM TORRE METÁLICA PARA EXECUÇÃO DE ESTACA HÉLICE CONTÍNUA, PROFUNDIDADE MÁXIMA DE 32 M, DIÂMETRO MÁXIMO DE 1000 MM, POTÊNCIA INSTALADA DE 350 HP, MESA ROTATIVA COM TORQUE MÁXIMO DE 263 KNM  MATERIAIS NA OPERAÇÃO. AF_01/2016</v>
          </cell>
          <cell r="C981" t="str">
            <v>H</v>
          </cell>
          <cell r="D981" t="str">
            <v>94,81</v>
          </cell>
        </row>
        <row r="982">
          <cell r="A982">
            <v>93229</v>
          </cell>
          <cell r="B982" t="str">
            <v>BETONEIRA CAPACIDADE NOMINAL 400 L, CAPACIDADE DE MISTURA 310 L, MOTOR A GASOLINA POTÊNCIA 5,5 HP, SEM CARREGADOR - DEPRECIAÇÃO. AF_02/2016</v>
          </cell>
          <cell r="C982" t="str">
            <v>H</v>
          </cell>
          <cell r="D982" t="str">
            <v>0,27</v>
          </cell>
        </row>
        <row r="983">
          <cell r="A983">
            <v>93230</v>
          </cell>
          <cell r="B983" t="str">
            <v>BETONEIRA CAPACIDADE NOMINAL 400 L, CAPACIDADE DE MISTURA 310 L, MOTOR A GASOLINA POTÊNCIA 5,5 HP, SEM CARREGADOR - JUROS. AF_02/2016</v>
          </cell>
          <cell r="C983" t="str">
            <v>H</v>
          </cell>
          <cell r="D983" t="str">
            <v>0,03</v>
          </cell>
        </row>
        <row r="984">
          <cell r="A984">
            <v>93231</v>
          </cell>
          <cell r="B984" t="str">
            <v>BETONEIRA CAPACIDADE NOMINAL 400 L, CAPACIDADE DE MISTURA 310 L, MOTOR A GASOLINA POTÊNCIA 5,5 HP, SEM CARREGADOR - MANUTENÇÃO. AF_02/2016</v>
          </cell>
          <cell r="C984" t="str">
            <v>H</v>
          </cell>
          <cell r="D984" t="str">
            <v>0,25</v>
          </cell>
        </row>
        <row r="985">
          <cell r="A985">
            <v>93232</v>
          </cell>
          <cell r="B985" t="str">
            <v>BETONEIRA CAPACIDADE NOMINAL 400 L, CAPACIDADE DE MISTURA 310 L, MOTOR A GASOLINA POTÊNCIA 5,5 HP, SEM CARREGADOR - MATERIAIS NA OPERAÇÃO. AF_02/2016</v>
          </cell>
          <cell r="C985" t="str">
            <v>H</v>
          </cell>
          <cell r="D985" t="str">
            <v>6,10</v>
          </cell>
        </row>
        <row r="986">
          <cell r="A986">
            <v>93235</v>
          </cell>
          <cell r="B986" t="str">
            <v>GRUPO GERADOR ESTACIONÁRIO, MOTOR DIESEL POTÊNCIA 170 KVA - JUROS. AF_02/2016</v>
          </cell>
          <cell r="C986" t="str">
            <v>H</v>
          </cell>
          <cell r="D986" t="str">
            <v>0,79</v>
          </cell>
        </row>
        <row r="987">
          <cell r="A987">
            <v>93238</v>
          </cell>
          <cell r="B987" t="str">
            <v>ROLO COMPACTADOR VIBRATÓRIO REBOCÁVEL, CILINDRO DE AÇO LISO, POTÊNCIA DE TRAÇÃO DE 65 CV, PESO 4,7 T, IMPACTO DINÂMICO 18,3 T, LARGURA DE TRABALHO 1,67 M - JUROS. AF_02/2016</v>
          </cell>
          <cell r="C987" t="str">
            <v>H</v>
          </cell>
          <cell r="D987" t="str">
            <v>0,66</v>
          </cell>
        </row>
        <row r="988">
          <cell r="A988">
            <v>93239</v>
          </cell>
          <cell r="B988" t="str">
            <v>ROLO COMPACTADOR VIBRATÓRIO PÉ DE CARNEIRO, OPERADO POR CONTROLE REMOTO, POTÊNCIA 12,5 KW, PESO OPERACIONAL 1,675 T, LARGURA DE TRABALHO 0,85 M - JUROS. AF_02/2016</v>
          </cell>
          <cell r="C988" t="str">
            <v>H</v>
          </cell>
          <cell r="D988" t="str">
            <v>3,01</v>
          </cell>
        </row>
        <row r="989">
          <cell r="A989">
            <v>93240</v>
          </cell>
          <cell r="B989" t="str">
            <v>ROLO COMPACTADOR VIBRATÓRIO PÉ DE CARNEIRO, OPERADO POR CONTROLE REMOTO, POTÊNCIA 12,5 KW, PESO OPERACIONAL 1,675 T, LARGURA DE TRABALHO 0,85 M - MATERIAIS NA OPERAÇÃO. AF_02/2016</v>
          </cell>
          <cell r="C989" t="str">
            <v>H</v>
          </cell>
          <cell r="D989" t="str">
            <v>7,26</v>
          </cell>
        </row>
        <row r="990">
          <cell r="A990">
            <v>93267</v>
          </cell>
          <cell r="B990" t="str">
            <v>GRUA ASCENCIONAL, LANÇA DE 30 M, CAPACIDADE DE 1,0 T A 30 M, ALTURA ATÉ 39 M  DEPRECIAÇÃO. AF_03/2016</v>
          </cell>
          <cell r="C990" t="str">
            <v>H</v>
          </cell>
          <cell r="D990" t="str">
            <v>25,00</v>
          </cell>
        </row>
        <row r="991">
          <cell r="A991">
            <v>93269</v>
          </cell>
          <cell r="B991" t="str">
            <v>GRUA ASCENCIONAL, LANÇA DE 30 M, CAPACIDADE DE 1,0 T A 30 M, ALTURA ATÉ 39 M   JUROS. AF_03/2016</v>
          </cell>
          <cell r="C991" t="str">
            <v>H</v>
          </cell>
          <cell r="D991" t="str">
            <v>2,96</v>
          </cell>
        </row>
        <row r="992">
          <cell r="A992">
            <v>93270</v>
          </cell>
          <cell r="B992" t="str">
            <v>GRUA ASCENCIONAL, LANÇA DE 30 M, CAPACIDADE DE 1,0 T A 30 M, ALTURA ATÉ 39 M   MANUTENÇÃO. AF_03/2016</v>
          </cell>
          <cell r="C992" t="str">
            <v>H</v>
          </cell>
          <cell r="D992" t="str">
            <v>27,34</v>
          </cell>
        </row>
        <row r="993">
          <cell r="A993">
            <v>93271</v>
          </cell>
          <cell r="B993" t="str">
            <v>GRUA ASCENCIONAL, LANÇA DE 30 M, CAPACIDADE DE 1,0 T A 30 M, ALTURA ATÉ 39 M   MATERIAIS NA OPERAÇÃO. AF_03/2016</v>
          </cell>
          <cell r="C993" t="str">
            <v>H</v>
          </cell>
          <cell r="D993" t="str">
            <v>9,16</v>
          </cell>
        </row>
        <row r="994">
          <cell r="A994">
            <v>93277</v>
          </cell>
          <cell r="B994" t="str">
            <v>GUINCHO ELÉTRICO DE COLUNA, CAPACIDADE 400 KG, COM MOTO FREIO, MOTOR TRIFÁSICO DE 1,25 CV - DEPRECIAÇÃO. AF_03/2016</v>
          </cell>
          <cell r="C994" t="str">
            <v>H</v>
          </cell>
          <cell r="D994" t="str">
            <v>0,29</v>
          </cell>
        </row>
        <row r="995">
          <cell r="A995">
            <v>93278</v>
          </cell>
          <cell r="B995" t="str">
            <v>GUINCHO ELÉTRICO DE COLUNA, CAPACIDADE 400 KG, COM MOTO FREIO, MOTOR TRIFÁSICO DE 1,25 CV - JUROS. AF_03/2016</v>
          </cell>
          <cell r="C995" t="str">
            <v>H</v>
          </cell>
          <cell r="D995" t="str">
            <v>0,03</v>
          </cell>
        </row>
        <row r="996">
          <cell r="A996">
            <v>93279</v>
          </cell>
          <cell r="B996" t="str">
            <v>GUINCHO ELÉTRICO DE COLUNA, CAPACIDADE 400 KG, COM MOTO FREIO, MOTOR TRIFÁSICO DE 1,25 CV - MANUTENÇÃO. AF_03/2016</v>
          </cell>
          <cell r="C996" t="str">
            <v>H</v>
          </cell>
          <cell r="D996" t="str">
            <v>0,27</v>
          </cell>
        </row>
        <row r="997">
          <cell r="A997">
            <v>93280</v>
          </cell>
          <cell r="B997" t="str">
            <v>GUINCHO ELÉTRICO DE COLUNA, CAPACIDADE 400 KG, COM MOTO FREIO, MOTOR TRIFÁSICO DE 1,25 CV - MATERIAIS NA OPERAÇÃO. AF_03/2016</v>
          </cell>
          <cell r="C997" t="str">
            <v>H</v>
          </cell>
          <cell r="D997" t="str">
            <v>0,76</v>
          </cell>
        </row>
        <row r="998">
          <cell r="A998">
            <v>93283</v>
          </cell>
          <cell r="B998" t="str">
            <v>GUINDASTE HIDRÁULICO AUTOPROPELIDO, COM LANÇA TELESCÓPICA 40 M, CAPACIDADE MÁXIMA 60 T, POTÊNCIA 260 KW - DEPRECIAÇÃO. AF_03/2016</v>
          </cell>
          <cell r="C998" t="str">
            <v>H</v>
          </cell>
          <cell r="D998" t="str">
            <v>52,55</v>
          </cell>
        </row>
        <row r="999">
          <cell r="A999">
            <v>93284</v>
          </cell>
          <cell r="B999" t="str">
            <v>GUINDASTE HIDRÁULICO AUTOPROPELIDO, COM LANÇA TELESCÓPICA 40 M, CAPACIDADE MÁXIMA 60 T, POTÊNCIA 260 KW - JUROS. AF_03/2016</v>
          </cell>
          <cell r="C999" t="str">
            <v>H</v>
          </cell>
          <cell r="D999" t="str">
            <v>9,98</v>
          </cell>
        </row>
        <row r="1000">
          <cell r="A1000">
            <v>93285</v>
          </cell>
          <cell r="B1000" t="str">
            <v>GUINDASTE HIDRÁULICO AUTOPROPELIDO, COM LANÇA TELESCÓPICA 40 M, CAPACIDADE MÁXIMA 60 T, POTÊNCIA 260 KW - MANUTENÇÃO. AF_03/2016</v>
          </cell>
          <cell r="C1000" t="str">
            <v>H</v>
          </cell>
          <cell r="D1000" t="str">
            <v>84,47</v>
          </cell>
        </row>
        <row r="1001">
          <cell r="A1001">
            <v>93286</v>
          </cell>
          <cell r="B1001" t="str">
            <v>GUINDASTE HIDRÁULICO AUTOPROPELIDO, COM LANÇA TELESCÓPICA 40 M, CAPACIDADE MÁXIMA 60 T, POTÊNCIA 260 KW - MATERIAIS NA OPERAÇÃO. AF_03/2016</v>
          </cell>
          <cell r="C1001" t="str">
            <v>H</v>
          </cell>
          <cell r="D1001" t="str">
            <v>216,58</v>
          </cell>
        </row>
        <row r="1002">
          <cell r="A1002">
            <v>93296</v>
          </cell>
          <cell r="B1002" t="str">
            <v>GUINDASTE HIDRÁULICO AUTOPROPELIDO, COM LANÇA TELESCÓPICA 40 M, CAPACIDADE MÁXIMA 60 T, POTÊNCIA 260 KW - IMPOSTOS E SEGUROS. AF_03/2016</v>
          </cell>
          <cell r="C1002" t="str">
            <v>H</v>
          </cell>
          <cell r="D1002" t="str">
            <v>3,67</v>
          </cell>
        </row>
        <row r="1003">
          <cell r="A1003">
            <v>93397</v>
          </cell>
          <cell r="B1003" t="str">
            <v>GUINDAUTO HIDRÁULICO, CAPACIDADE MÁXIMA DE CARGA 3300 KG, MOMENTO MÁXIMO DE CARGA 5,8 TM, ALCANCE MÁXIMO HORIZONTAL 7,60 M, INCLUSIVE CAMINHÃO TOCO PBT 16.000 KG, POTÊNCIA DE 189 CV - DEPRECIAÇÃO. AF_03/2016</v>
          </cell>
          <cell r="C1003" t="str">
            <v>H</v>
          </cell>
          <cell r="D1003" t="str">
            <v>10,13</v>
          </cell>
        </row>
        <row r="1004">
          <cell r="A1004">
            <v>93398</v>
          </cell>
          <cell r="B1004" t="str">
            <v>GUINDAUTO HIDRÁULICO, CAPACIDADE MÁXIMA DE CARGA 3300 KG, MOMENTO MÁXIMO DE CARGA 5,8 TM, ALCANCE MÁXIMO HORIZONTAL 7,60 M, INCLUSIVE CAMINHÃO TOCO PBT 16.000 KG, POTÊNCIA DE 189 CV - JUROS. AF_03/2016</v>
          </cell>
          <cell r="C1004" t="str">
            <v>H</v>
          </cell>
          <cell r="D1004" t="str">
            <v>2,12</v>
          </cell>
        </row>
        <row r="1005">
          <cell r="A1005">
            <v>93399</v>
          </cell>
          <cell r="B1005" t="str">
            <v>GUINDAUTO HIDRÁULICO, CAPACIDADE MÁXIMA DE CARGA 3300 KG, MOMENTO MÁXIMO DE CARGA 5,8 TM, ALCANCE MÁXIMO HORIZONTAL 7,60 M, INCLUSIVE CAMINHÃO TOCO PBT 16.000 KG, POTÊNCIA DE 189 CV  IMPOSTOS E SEGUROS. AF_03/2016</v>
          </cell>
          <cell r="C1005" t="str">
            <v>H</v>
          </cell>
          <cell r="D1005" t="str">
            <v>0,82</v>
          </cell>
        </row>
        <row r="1006">
          <cell r="A1006">
            <v>93400</v>
          </cell>
          <cell r="B1006" t="str">
            <v>GUINDAUTO HIDRÁULICO, CAPACIDADE MÁXIMA DE CARGA 3300 KG, MOMENTO MÁXIMO DE CARGA 5,8 TM, ALCANCE MÁXIMO HORIZONTAL 7,60 M, INCLUSIVE CAMINHÃO TOCO PBT 16.000 KG, POTÊNCIA DE 189 CV - MANUTENÇÃO. AF_03/2016</v>
          </cell>
          <cell r="C1006" t="str">
            <v>H</v>
          </cell>
          <cell r="D1006" t="str">
            <v>19,01</v>
          </cell>
        </row>
        <row r="1007">
          <cell r="A1007">
            <v>93401</v>
          </cell>
          <cell r="B1007" t="str">
            <v>GUINDAUTO HIDRÁULICO, CAPACIDADE MÁXIMA DE CARGA 3300 KG, MOMENTO MÁXIMO DE CARGA 5,8 TM, ALCANCE MÁXIMO HORIZONTAL 7,60 M, INCLUSIVE CAMINHÃO TOCO PBT 16.000 KG, POTÊNCIA DE 189 CV - MATERIAIS NA OPERAÇÃO. AF_03/2016</v>
          </cell>
          <cell r="C1007" t="str">
            <v>H</v>
          </cell>
          <cell r="D1007" t="str">
            <v>95,94</v>
          </cell>
        </row>
        <row r="1008">
          <cell r="A1008">
            <v>93404</v>
          </cell>
          <cell r="B1008" t="str">
            <v>MÁQUINA JATO DE PRESSAO PORTÁTIL, CAMARA DE 1 SAIDA, CAPACIDADE 280 L, DIAMETRO 670 MM, BICO DE JATO CURTO VENTURI DE 5/16'' , MANGUEIRA DE 1'' COM COMPRESSOR DE AR REBOCÁVEL 189 PCM E MOTOR DIESEL 63 CV - DEPRECIAÇÃO. AF_03/2016</v>
          </cell>
          <cell r="C1008" t="str">
            <v>H</v>
          </cell>
          <cell r="D1008" t="str">
            <v>5,20</v>
          </cell>
        </row>
        <row r="1009">
          <cell r="A1009">
            <v>93405</v>
          </cell>
          <cell r="B1009" t="str">
            <v>MÁQUINA JATO DE PRESSAO PORTÁTIL, CAMARA DE 1 SAIDA, CAPACIDADE 280 L, DIAMETRO 670 MM, BICO DE JATO CURTO VENTURI DE 5/16'' , MANGUEIRA DE 1'' COM COMPRESSOR DE AR REBOCÁVEL 189 PCM E MOTOR DIESEL 63 CV - JUROS. AF_03/2016</v>
          </cell>
          <cell r="C1009" t="str">
            <v>H</v>
          </cell>
          <cell r="D1009" t="str">
            <v>0,53</v>
          </cell>
        </row>
        <row r="1010">
          <cell r="A1010">
            <v>93406</v>
          </cell>
          <cell r="B1010" t="str">
            <v>MÁQUINA JATO DE PRESSAO PORTÁTIL, CAMARA DE 1 SAIDA, CAPACIDADE 280 L, DIAMETRO 670 MM, BICO DE JATO CURTO VENTURI DE 5/16'' , MANGUEIRA DE 1'' COM COMPRESSOR DE AR REBOCÁVEL 189 PCM E MOTOR DIESEL 63 CV - MANUTENÇÃO. AF_03/2016</v>
          </cell>
          <cell r="C1010" t="str">
            <v>H</v>
          </cell>
          <cell r="D1010" t="str">
            <v>6,50</v>
          </cell>
        </row>
        <row r="1011">
          <cell r="A1011">
            <v>93407</v>
          </cell>
          <cell r="B1011" t="str">
            <v>MÁQUINA JATO DE PRESSAO PORTÁTIL, CAMARA DE 1 SAIDA, CAPACIDADE 280 L, DIAMETRO 670 MM, BICO DE JATO CURTO VENTURI DE 5/16'' , MANGUEIRA DE 1'' COM COMPRESSOR DE AR REBOCÁVEL 189 PCM E MOTOR DIESEL 63 CV - MATERIAIS NA OPERAÇÃO. AF_03/2016</v>
          </cell>
          <cell r="C1011" t="str">
            <v>H</v>
          </cell>
          <cell r="D1011" t="str">
            <v>28,60</v>
          </cell>
        </row>
        <row r="1012">
          <cell r="A1012">
            <v>93411</v>
          </cell>
          <cell r="B1012" t="str">
            <v>GERADOR PORTÁTIL MONOFÁSICO, POTÊNCIA 5500 VA, MOTOR A GASOLINA, POTÊNCIA DO MOTOR 13 CV - DEPRECIAÇÃO. AF_03/2016</v>
          </cell>
          <cell r="C1012" t="str">
            <v>H</v>
          </cell>
          <cell r="D1012" t="str">
            <v>0,21</v>
          </cell>
        </row>
        <row r="1013">
          <cell r="A1013">
            <v>93412</v>
          </cell>
          <cell r="B1013" t="str">
            <v>GERADOR PORTÁTIL MONOFÁSICO, POTÊNCIA 5500 VA, MOTOR A GASOLINA, POTÊNCIA DO MOTOR 13 CV - JUROS. AF_03/2016</v>
          </cell>
          <cell r="C1013" t="str">
            <v>H</v>
          </cell>
          <cell r="D1013" t="str">
            <v>0,03</v>
          </cell>
        </row>
        <row r="1014">
          <cell r="A1014">
            <v>93413</v>
          </cell>
          <cell r="B1014" t="str">
            <v>GERADOR PORTÁTIL MONOFÁSICO, POTÊNCIA 5500 VA, MOTOR A GASOLINA, POTÊNCIA DO MOTOR 13 CV - MANUTENÇÃO. AF_03/2016</v>
          </cell>
          <cell r="C1014" t="str">
            <v>H</v>
          </cell>
          <cell r="D1014" t="str">
            <v>0,18</v>
          </cell>
        </row>
        <row r="1015">
          <cell r="A1015">
            <v>93414</v>
          </cell>
          <cell r="B1015" t="str">
            <v>GERADOR PORTÁTIL MONOFÁSICO, POTÊNCIA 5500 VA, MOTOR A GASOLINA, POTÊNCIA DO MOTOR 13 CV - MATERIAIS NA OPERAÇÃO. AF_03/2016</v>
          </cell>
          <cell r="C1015" t="str">
            <v>H</v>
          </cell>
          <cell r="D1015" t="str">
            <v>10,52</v>
          </cell>
        </row>
        <row r="1016">
          <cell r="A1016">
            <v>93417</v>
          </cell>
          <cell r="B1016" t="str">
            <v>GRUPO GERADOR REBOCÁVEL, POTÊNCIA 66 KVA, MOTOR A DIESEL - DEPRECIAÇÃO. AF_03/2016</v>
          </cell>
          <cell r="C1016" t="str">
            <v>H</v>
          </cell>
          <cell r="D1016" t="str">
            <v>2,76</v>
          </cell>
        </row>
        <row r="1017">
          <cell r="A1017">
            <v>93418</v>
          </cell>
          <cell r="B1017" t="str">
            <v>GRUPO GERADOR REBOCÁVEL, POTÊNCIA 66 KVA, MOTOR A DIESEL - JUROS. AF_03/2016</v>
          </cell>
          <cell r="C1017" t="str">
            <v>H</v>
          </cell>
          <cell r="D1017" t="str">
            <v>0,49</v>
          </cell>
        </row>
        <row r="1018">
          <cell r="A1018">
            <v>93419</v>
          </cell>
          <cell r="B1018" t="str">
            <v>GRUPO GERADOR REBOCÁVEL, POTÊNCIA 66 KVA, MOTOR A DIESEL - MANUTENÇÃO. AF_03/2016</v>
          </cell>
          <cell r="C1018" t="str">
            <v>H</v>
          </cell>
          <cell r="D1018" t="str">
            <v>2,46</v>
          </cell>
        </row>
        <row r="1019">
          <cell r="A1019">
            <v>93420</v>
          </cell>
          <cell r="B1019" t="str">
            <v>GRUPO GERADOR REBOCÁVEL, POTÊNCIA 66 KVA, MOTOR A DIESEL - MATERIAIS NA OPERAÇÃO. AF_03/2016</v>
          </cell>
          <cell r="C1019" t="str">
            <v>H</v>
          </cell>
          <cell r="D1019" t="str">
            <v>40,69</v>
          </cell>
        </row>
        <row r="1020">
          <cell r="A1020">
            <v>93423</v>
          </cell>
          <cell r="B1020" t="str">
            <v>GRUPO GERADOR ESTACIONÁRIO, POTÊNCIA 150 KVA, MOTOR A DIESEL- DEPRECIAÇÃO. AF_03/2016</v>
          </cell>
          <cell r="C1020" t="str">
            <v>H</v>
          </cell>
          <cell r="D1020" t="str">
            <v>3,91</v>
          </cell>
        </row>
        <row r="1021">
          <cell r="A1021">
            <v>93424</v>
          </cell>
          <cell r="B1021" t="str">
            <v>GRUPO GERADOR ESTACIONÁRIO, POTÊNCIA 150 KVA, MOTOR A DIESEL- JUROS. AF_03/2016</v>
          </cell>
          <cell r="C1021" t="str">
            <v>H</v>
          </cell>
          <cell r="D1021" t="str">
            <v>0,70</v>
          </cell>
        </row>
        <row r="1022">
          <cell r="A1022">
            <v>93425</v>
          </cell>
          <cell r="B1022" t="str">
            <v>GRUPO GERADOR ESTACIONÁRIO, POTÊNCIA 150 KVA, MOTOR A DIESEL- MANUTENÇÃO. AF_03/2016</v>
          </cell>
          <cell r="C1022" t="str">
            <v>H</v>
          </cell>
          <cell r="D1022" t="str">
            <v>3,48</v>
          </cell>
        </row>
        <row r="1023">
          <cell r="A1023">
            <v>93426</v>
          </cell>
          <cell r="B1023" t="str">
            <v>GRUPO GERADOR ESTACIONÁRIO, POTÊNCIA 150 KVA, MOTOR A DIESEL- MATERIAIS NA OPERAÇÃO. AF_03/2016</v>
          </cell>
          <cell r="C1023" t="str">
            <v>H</v>
          </cell>
          <cell r="D1023" t="str">
            <v>97,24</v>
          </cell>
        </row>
        <row r="1024">
          <cell r="A1024">
            <v>93429</v>
          </cell>
          <cell r="B1024" t="str">
            <v>USINA DE MISTURA ASFÁLTICA À QUENTE, TIPO CONTRA FLUXO, PROD 40 A 80 TON/HORA - DEPRECIAÇÃO. AF_03/2016</v>
          </cell>
          <cell r="C1024" t="str">
            <v>H</v>
          </cell>
          <cell r="D1024" t="str">
            <v>66,00</v>
          </cell>
        </row>
        <row r="1025">
          <cell r="A1025">
            <v>93430</v>
          </cell>
          <cell r="B1025" t="str">
            <v>USINA DE MISTURA ASFÁLTICA À QUENTE, TIPO CONTRA FLUXO, PROD 40 A 80 TON/HORA - JUROS. AF_03/2016</v>
          </cell>
          <cell r="C1025" t="str">
            <v>H</v>
          </cell>
          <cell r="D1025" t="str">
            <v>11,88</v>
          </cell>
        </row>
        <row r="1026">
          <cell r="A1026">
            <v>93431</v>
          </cell>
          <cell r="B1026" t="str">
            <v>USINA DE MISTURA ASFÁLTICA À QUENTE, TIPO CONTRA FLUXO, PROD 40 A 80 TON/HORA - MANUTENÇÃO. AF_03/2016</v>
          </cell>
          <cell r="C1026" t="str">
            <v>H</v>
          </cell>
          <cell r="D1026" t="str">
            <v>106,09</v>
          </cell>
        </row>
        <row r="1027">
          <cell r="A1027">
            <v>93432</v>
          </cell>
          <cell r="B1027" t="str">
            <v>USINA DE MISTURA ASFÁLTICA À QUENTE, TIPO CONTRA FLUXO, PROD 40 A 80 TON/HORA - MATERIAIS NA OPERAÇÃO. AF_03/2016</v>
          </cell>
          <cell r="C1027" t="str">
            <v>H</v>
          </cell>
          <cell r="D1027" t="str">
            <v>1.742,40</v>
          </cell>
        </row>
        <row r="1028">
          <cell r="A1028">
            <v>93435</v>
          </cell>
          <cell r="B1028" t="str">
            <v>USINA DE ASFALTO À FRIO, CAPACIDADE DE 40 A 60 TON/HORA, ELÉTRICA POTÊNCIA 30 CV - DEPRECIAÇÃO. AF_03/2016</v>
          </cell>
          <cell r="C1028" t="str">
            <v>H</v>
          </cell>
          <cell r="D1028" t="str">
            <v>3,57</v>
          </cell>
        </row>
        <row r="1029">
          <cell r="A1029">
            <v>93436</v>
          </cell>
          <cell r="B1029" t="str">
            <v>USINA DE ASFALTO À FRIO, CAPACIDADE DE 40 A 60 TON/HORA, ELÉTRICA POTÊNCIA 30 CV - JUROS. AF_03/2016</v>
          </cell>
          <cell r="C1029" t="str">
            <v>H</v>
          </cell>
          <cell r="D1029" t="str">
            <v>0,75</v>
          </cell>
        </row>
        <row r="1030">
          <cell r="A1030">
            <v>93437</v>
          </cell>
          <cell r="B1030" t="str">
            <v>USINA DE ASFALTO À FRIO, CAPACIDADE DE 40 A 60 TON/HORA, ELÉTRICA POTÊNCIA 30 CV - MANUTENÇÃO. AF_03/2016</v>
          </cell>
          <cell r="C1030" t="str">
            <v>H</v>
          </cell>
          <cell r="D1030" t="str">
            <v>6,69</v>
          </cell>
        </row>
        <row r="1031">
          <cell r="A1031">
            <v>93438</v>
          </cell>
          <cell r="B1031" t="str">
            <v>USINA DE ASFALTO À FRIO, CAPACIDADE DE 40 A 60 TON/HORA, ELÉTRICA POTÊNCIA 30 CV - MATERIAIS NA OPERAÇÃO. AF_03/2016</v>
          </cell>
          <cell r="C1031" t="str">
            <v>H</v>
          </cell>
          <cell r="D1031" t="str">
            <v>18,01</v>
          </cell>
        </row>
        <row r="1032">
          <cell r="A1032">
            <v>95114</v>
          </cell>
          <cell r="B1032" t="str">
            <v>MARTELETE OU ROMPEDOR PNEUMÁTICO MANUAL, 28 KG, COM SILENCIADOR - DEPRECIAÇÃO. AF_07/2016</v>
          </cell>
          <cell r="C1032" t="str">
            <v>H</v>
          </cell>
          <cell r="D1032" t="str">
            <v>1,10</v>
          </cell>
        </row>
        <row r="1033">
          <cell r="A1033">
            <v>95115</v>
          </cell>
          <cell r="B1033" t="str">
            <v>MARTELETE OU ROMPEDOR PNEUMÁTICO MANUAL, 28 KG, COM SILENCIADOR - JUROS. AF_07/2016</v>
          </cell>
          <cell r="C1033" t="str">
            <v>H</v>
          </cell>
          <cell r="D1033" t="str">
            <v>0,13</v>
          </cell>
        </row>
        <row r="1034">
          <cell r="A1034">
            <v>95116</v>
          </cell>
          <cell r="B1034" t="str">
            <v>USINA DE CONCRETO FIXA, CAPACIDADE NOMINAL DE 90 A 120 M3/H, SEM SILO - DEPRECIAÇÃO. AF_07/2016</v>
          </cell>
          <cell r="C1034" t="str">
            <v>H</v>
          </cell>
          <cell r="D1034" t="str">
            <v>31,99</v>
          </cell>
        </row>
        <row r="1035">
          <cell r="A1035">
            <v>95117</v>
          </cell>
          <cell r="B1035" t="str">
            <v>USINA DE CONCRETO FIXA, CAPACIDADE NOMINAL DE 90 A 120 M3/H, SEM SILO - JUROS. AF_07/2016</v>
          </cell>
          <cell r="C1035" t="str">
            <v>H</v>
          </cell>
          <cell r="D1035" t="str">
            <v>5,04</v>
          </cell>
        </row>
        <row r="1036">
          <cell r="A1036">
            <v>95118</v>
          </cell>
          <cell r="B1036" t="str">
            <v>USINA MISTURADORA DE SOLOS, CAPACIDADE DE 200 A 500 TON/H, POTENCIA 75KW - DEPRECIAÇÃO. AF_07/2016</v>
          </cell>
          <cell r="C1036" t="str">
            <v>H</v>
          </cell>
          <cell r="D1036" t="str">
            <v>34,04</v>
          </cell>
        </row>
        <row r="1037">
          <cell r="A1037">
            <v>95119</v>
          </cell>
          <cell r="B1037" t="str">
            <v>USINA MISTURADORA DE SOLOS, CAPACIDADE DE 200 A 500 TON/H, POTENCIA 75KW - JUROS. AF_07/2016</v>
          </cell>
          <cell r="C1037" t="str">
            <v>H</v>
          </cell>
          <cell r="D1037" t="str">
            <v>6,12</v>
          </cell>
        </row>
        <row r="1038">
          <cell r="A1038">
            <v>95120</v>
          </cell>
          <cell r="B1038" t="str">
            <v>USINA MISTURADORA DE SOLOS, CAPACIDADE DE 200 A 500 TON/H, POTENCIA 75KW - MATERIAIS NA OPERAÇÃO. AF_07/2016</v>
          </cell>
          <cell r="C1038" t="str">
            <v>H</v>
          </cell>
          <cell r="D1038" t="str">
            <v>62,47</v>
          </cell>
        </row>
        <row r="1039">
          <cell r="A1039">
            <v>95123</v>
          </cell>
          <cell r="B1039" t="str">
            <v>DISTRIBUIDOR DE AGREGADOS AUTOPROPELIDO, CAP 3 M3, A DIESEL, POTÊNCIA 176CV - DEPRECIAÇÃO. AF_07/2016</v>
          </cell>
          <cell r="C1039" t="str">
            <v>H</v>
          </cell>
          <cell r="D1039" t="str">
            <v>11,40</v>
          </cell>
        </row>
        <row r="1040">
          <cell r="A1040">
            <v>95124</v>
          </cell>
          <cell r="B1040" t="str">
            <v>DISTRIBUIDOR DE AGREGADOS AUTOPROPELIDO, C/AP 3 M3, A DIESEL, POTÊNCIA 176CV - JUROS. AF_07/2016</v>
          </cell>
          <cell r="C1040" t="str">
            <v>H</v>
          </cell>
          <cell r="D1040" t="str">
            <v>1,79</v>
          </cell>
        </row>
        <row r="1041">
          <cell r="A1041">
            <v>95125</v>
          </cell>
          <cell r="B1041" t="str">
            <v>DISTRIBUIDOR DE AGREGADOS AUTOPROPELIDO, CAP 3 M3, A DIESEL, POTÊNCIA 176CV - MANUTENÇÃO. AF_07/2016</v>
          </cell>
          <cell r="C1041" t="str">
            <v>H</v>
          </cell>
          <cell r="D1041" t="str">
            <v>12,47</v>
          </cell>
        </row>
        <row r="1042">
          <cell r="A1042">
            <v>95126</v>
          </cell>
          <cell r="B1042" t="str">
            <v>DISTRIBUIDOR DE AGREGADOS AUTOPROPELIDO, CAP 3 M3, A DIESEL, POTÊNCIA 176CV  MATERIAIS NA OPERAÇÃO. AF_07/2016</v>
          </cell>
          <cell r="C1042" t="str">
            <v>H</v>
          </cell>
          <cell r="D1042" t="str">
            <v>89,33</v>
          </cell>
        </row>
        <row r="1043">
          <cell r="A1043">
            <v>95129</v>
          </cell>
          <cell r="B1043" t="str">
            <v>MÁQUINA DEMARCADORA DE FAIXA DE TRÁFEGO À FRIO, AUTOPROPELIDA, POTÊNCIA 38 HP - DEPRECIAÇÃO. AF_07/2016</v>
          </cell>
          <cell r="C1043" t="str">
            <v>H</v>
          </cell>
          <cell r="D1043" t="str">
            <v>20,23</v>
          </cell>
        </row>
        <row r="1044">
          <cell r="A1044">
            <v>95130</v>
          </cell>
          <cell r="B1044" t="str">
            <v>MÁQUINA DEMARCADORA DE FAIXA DE TRÁFEGO À FRIO, AUTOPROPELIDA, POTÊNCIA 38 HP - JUROS. AF_07/2016</v>
          </cell>
          <cell r="C1044" t="str">
            <v>H</v>
          </cell>
          <cell r="D1044" t="str">
            <v>3,64</v>
          </cell>
        </row>
        <row r="1045">
          <cell r="A1045">
            <v>95131</v>
          </cell>
          <cell r="B1045" t="str">
            <v>MÁQUINA DEMARCADORA DE FAIXA DE TRÁFEGO À FRIO, AUTOPROPELIDA, POTÊNCIA 38 HP - MANUTENÇÃO. AF_07/2016</v>
          </cell>
          <cell r="C1045" t="str">
            <v>H</v>
          </cell>
          <cell r="D1045" t="str">
            <v>37,94</v>
          </cell>
        </row>
        <row r="1046">
          <cell r="A1046">
            <v>95132</v>
          </cell>
          <cell r="B1046" t="str">
            <v>MÁQUINA DEMARCADORA DE FAIXA DE TRÁFEGO À FRIO, AUTOPROPELIDA, POTÊNCIA 38 HP - MATERIAIS NA OPERAÇÃO. AF_07/2016</v>
          </cell>
          <cell r="C1046" t="str">
            <v>H</v>
          </cell>
          <cell r="D1046" t="str">
            <v>19,56</v>
          </cell>
        </row>
        <row r="1047">
          <cell r="A1047">
            <v>95136</v>
          </cell>
          <cell r="B1047" t="str">
            <v>TALHA MANUAL DE CORRENTE, CAPACIDADE DE 2 TON. COM ELEVAÇÃO DE 3 M - DEPRECIAÇÃO. AF_07/2016</v>
          </cell>
          <cell r="C1047" t="str">
            <v>H</v>
          </cell>
          <cell r="D1047" t="str">
            <v>0,03</v>
          </cell>
        </row>
        <row r="1048">
          <cell r="A1048">
            <v>95137</v>
          </cell>
          <cell r="B1048" t="str">
            <v>TALHA MANUAL DE CORRENTE, CAPACIDADE DE 2 TON. COM ELEVAÇÃO DE 3 M - JUROS. AF_07/2016</v>
          </cell>
          <cell r="C1048" t="str">
            <v>H</v>
          </cell>
          <cell r="D1048" t="str">
            <v>0,01</v>
          </cell>
        </row>
        <row r="1049">
          <cell r="A1049">
            <v>95138</v>
          </cell>
          <cell r="B1049" t="str">
            <v>TALHA MANUAL DE CORRENTE, CAPACIDADE DE 2 TON. COM ELEVAÇÃO DE 3 M - MANUTENÇÃO. AF_07/2016</v>
          </cell>
          <cell r="C1049" t="str">
            <v>H</v>
          </cell>
          <cell r="D1049" t="str">
            <v>0,02</v>
          </cell>
        </row>
        <row r="1050">
          <cell r="A1050">
            <v>95208</v>
          </cell>
          <cell r="B1050" t="str">
            <v>GRUA ASCENCIONAL, LANÇA DE 42 M, CAPACIDADE DE 1,5 T A 30 M, ALTURA ATÉ 39 M  DEPRECIAÇÃO. AF_08/2016</v>
          </cell>
          <cell r="C1050" t="str">
            <v>H</v>
          </cell>
          <cell r="D1050" t="str">
            <v>28,32</v>
          </cell>
        </row>
        <row r="1051">
          <cell r="A1051">
            <v>95209</v>
          </cell>
          <cell r="B1051" t="str">
            <v>GRUA ASCENCIONAL, LANCA DE 42 M, CAPACIDADE DE 1,5 T A 30 M, ALTURA ATE 39 M  JUROS. AF_08/2016</v>
          </cell>
          <cell r="C1051" t="str">
            <v>H</v>
          </cell>
          <cell r="D1051" t="str">
            <v>3,36</v>
          </cell>
        </row>
        <row r="1052">
          <cell r="A1052">
            <v>95210</v>
          </cell>
          <cell r="B1052" t="str">
            <v>GRUA ASCENCIONAL, LANCA DE 42 M, CAPACIDADE DE 1,5 T A 30 M, ALTURA ATE 39 M  MANUTENÇÃO. AF_08/2016</v>
          </cell>
          <cell r="C1052" t="str">
            <v>H</v>
          </cell>
          <cell r="D1052" t="str">
            <v>30,98</v>
          </cell>
        </row>
        <row r="1053">
          <cell r="A1053">
            <v>95211</v>
          </cell>
          <cell r="B1053" t="str">
            <v>GRUA ASCENCIONAL, LANCA DE 42 M, CAPACIDADE DE 1,5 T A 30 M, ALTURA ATE 39 M  MATERIAIS NA OPERAÇÃO. AF_08/2016</v>
          </cell>
          <cell r="C1053" t="str">
            <v>H</v>
          </cell>
          <cell r="D1053" t="str">
            <v>9,16</v>
          </cell>
        </row>
        <row r="1054">
          <cell r="A1054">
            <v>95214</v>
          </cell>
          <cell r="B1054" t="str">
            <v>PULVERIZADOR DE TINTA ELÉTRICO/MÁQUINA DE PINTURA AIRLESS, VAZÃO 2 L/MIN - DEPRECIAÇÃO. AF_08/2016</v>
          </cell>
          <cell r="C1054" t="str">
            <v>H</v>
          </cell>
          <cell r="D1054" t="str">
            <v>0,21</v>
          </cell>
        </row>
        <row r="1055">
          <cell r="A1055">
            <v>95215</v>
          </cell>
          <cell r="B1055" t="str">
            <v>PULVERIZADOR DE TINTA ELÉTRICO/MÁQUINA DE PINTURA AIRLESS, VAZÃO 2 L/MIN - JUROS. AF_08/2016</v>
          </cell>
          <cell r="C1055" t="str">
            <v>H</v>
          </cell>
          <cell r="D1055" t="str">
            <v>0,02</v>
          </cell>
        </row>
        <row r="1056">
          <cell r="A1056">
            <v>95216</v>
          </cell>
          <cell r="B1056" t="str">
            <v>PULVERIZADOR DE TINTA ELÉTRICO/MÁQUINA DE PINTURA AIRLESS, VAZÃO 2 L/MIN - MANUTENÇÃO. AF_08/2016</v>
          </cell>
          <cell r="C1056" t="str">
            <v>H</v>
          </cell>
          <cell r="D1056" t="str">
            <v>0,14</v>
          </cell>
        </row>
        <row r="1057">
          <cell r="A1057">
            <v>95217</v>
          </cell>
          <cell r="B1057" t="str">
            <v>PULVERIZADOR DE TINTA ELÉTRICO/MÁQUINA DE PINTURA AIRLESS, VAZÃO 2 L/MIN - MATERIAIS NA OPERAÇÃO. AF_08/2016</v>
          </cell>
          <cell r="C1057" t="str">
            <v>H</v>
          </cell>
          <cell r="D1057" t="str">
            <v>0,61</v>
          </cell>
        </row>
        <row r="1058">
          <cell r="A1058">
            <v>95255</v>
          </cell>
          <cell r="B1058" t="str">
            <v>MARTELO DEMOLIDOR PNEUMÁTICO MANUAL, 32 KG - DEPRECIAÇÃO. AF_09/2016</v>
          </cell>
          <cell r="C1058" t="str">
            <v>H</v>
          </cell>
          <cell r="D1058" t="str">
            <v>0,98</v>
          </cell>
        </row>
        <row r="1059">
          <cell r="A1059">
            <v>95256</v>
          </cell>
          <cell r="B1059" t="str">
            <v>MARTELO DEMOLIDOR PNEUMÁTICO MANUAL, 32 KG - JUROS. AF_09/2016</v>
          </cell>
          <cell r="C1059" t="str">
            <v>H</v>
          </cell>
          <cell r="D1059" t="str">
            <v>0,11</v>
          </cell>
        </row>
        <row r="1060">
          <cell r="A1060">
            <v>95257</v>
          </cell>
          <cell r="B1060" t="str">
            <v>MARTELO DEMOLIDOR PNEUMÁTICO MANUAL, 32 KG - MANUTENÇÃO. AF_09/2016</v>
          </cell>
          <cell r="C1060" t="str">
            <v>H</v>
          </cell>
          <cell r="D1060" t="str">
            <v>1,23</v>
          </cell>
        </row>
        <row r="1061">
          <cell r="A1061">
            <v>95260</v>
          </cell>
          <cell r="B1061" t="str">
            <v>COMPACTADOR DE SOLOS DE PERCUSÃO (SOQUETE) COM MOTOR A GASOLINA, POTÊNCIA 3 CV - DEPRECIAÇÃO. AF_09/2016</v>
          </cell>
          <cell r="C1061" t="str">
            <v>H</v>
          </cell>
          <cell r="D1061" t="str">
            <v>0,41</v>
          </cell>
        </row>
        <row r="1062">
          <cell r="A1062">
            <v>95261</v>
          </cell>
          <cell r="B1062" t="str">
            <v>COMPACTADOR DE SOLOS DE PERCUSÃO (SOQUETE) COM MOTOR A GASOLINA, POTÊNCIA 3 CV - JUROS. AF_09/2016</v>
          </cell>
          <cell r="C1062" t="str">
            <v>H</v>
          </cell>
          <cell r="D1062" t="str">
            <v>0,11</v>
          </cell>
        </row>
        <row r="1063">
          <cell r="A1063">
            <v>95262</v>
          </cell>
          <cell r="B1063" t="str">
            <v>COMPACTADOR DE SOLOS DE PERCUSÃO (SOQUETE) COM MOTOR A GASOLINA, POTÊNCIA 3 CV - MANUTENÇÃO. AF_09/2016</v>
          </cell>
          <cell r="C1063" t="str">
            <v>H</v>
          </cell>
          <cell r="D1063" t="str">
            <v>1,02</v>
          </cell>
        </row>
        <row r="1064">
          <cell r="A1064">
            <v>95263</v>
          </cell>
          <cell r="B1064" t="str">
            <v>COMPACTADOR DE SOLOS DE PERCUSÃO (SOQUETE) COM MOTOR A GASOLINA, POTÊNCIA 3 CV - MATERIAIS NA OPERAÇÃO. AF_09/2016</v>
          </cell>
          <cell r="C1064" t="str">
            <v>H</v>
          </cell>
          <cell r="D1064" t="str">
            <v>3,26</v>
          </cell>
        </row>
        <row r="1065">
          <cell r="A1065">
            <v>95266</v>
          </cell>
          <cell r="B1065" t="str">
            <v>RÉGUA VIBRATÓRIA DUPLA PARA CONCRETO, PESO DE 60KG, COMPRIMENTO 4 M, COM MOTOR A GASOLINA, POTÊNCIA 5,5 HP - DEPRECIAÇÃO. AF_09/2016</v>
          </cell>
          <cell r="C1065" t="str">
            <v>H</v>
          </cell>
          <cell r="D1065" t="str">
            <v>0,41</v>
          </cell>
        </row>
        <row r="1066">
          <cell r="A1066">
            <v>95267</v>
          </cell>
          <cell r="B1066" t="str">
            <v>RÉGUA VIBRATÓRIA DUPLA PARA CONCRETO, PESO DE 60KG, COMPRIMENTO 4 M, COM MOTOR A GASOLINA, POTÊNCIA 5,5 HP - JUROS. AF_09/2016</v>
          </cell>
          <cell r="C1066" t="str">
            <v>H</v>
          </cell>
          <cell r="D1066" t="str">
            <v>0,04</v>
          </cell>
        </row>
        <row r="1067">
          <cell r="A1067">
            <v>95268</v>
          </cell>
          <cell r="B1067" t="str">
            <v>RÉGUA VIBRATÓRIA DUPLA PARA CONCRETO, PESO DE 60KG, COMPRIMENTO 4 M, COM MOTOR A GASOLINA, POTÊNCIA 5,5 HP - MANUTENÇÃO. AF_09/2016</v>
          </cell>
          <cell r="C1067" t="str">
            <v>H</v>
          </cell>
          <cell r="D1067" t="str">
            <v>0,40</v>
          </cell>
        </row>
        <row r="1068">
          <cell r="A1068">
            <v>95269</v>
          </cell>
          <cell r="B1068" t="str">
            <v>RÉGUA VIBRATÓRIA DUPLA PARA CONCRETO, PESO DE 60KG, COMPRIMENTO 4 M, COM MOTOR A GASOLINA, POTÊNCIA 5,5 HP  MATERIAIS NA OPERAÇÃO. AF_09/2016</v>
          </cell>
          <cell r="C1068" t="str">
            <v>H</v>
          </cell>
          <cell r="D1068" t="str">
            <v>6,10</v>
          </cell>
        </row>
        <row r="1069">
          <cell r="A1069">
            <v>95272</v>
          </cell>
          <cell r="B1069" t="str">
            <v>POLIDORA DE PISO (POLITRIZ), PESO DE 100KG, DIÂMETRO 450 MM, MOTOR ELÉTRICO, POTÊNCIA 4 HP - DEPRECIAÇÃO. AF_09/2016</v>
          </cell>
          <cell r="C1069" t="str">
            <v>H</v>
          </cell>
          <cell r="D1069" t="str">
            <v>0,40</v>
          </cell>
        </row>
        <row r="1070">
          <cell r="A1070">
            <v>95273</v>
          </cell>
          <cell r="B1070" t="str">
            <v>POLIDORA DE PISO (POLITRIZ), PESO DE 100KG, DIÂMETRO 450 MM, MOTOR ELÉTRICO, POTÊNCIA 4 HP - JUROS. AF_09/2016</v>
          </cell>
          <cell r="C1070" t="str">
            <v>H</v>
          </cell>
          <cell r="D1070" t="str">
            <v>0,04</v>
          </cell>
        </row>
        <row r="1071">
          <cell r="A1071">
            <v>95274</v>
          </cell>
          <cell r="B1071" t="str">
            <v>POLIDORA DE PISO (POLITRIZ), PESO DE 100KG, DIÂMETRO 450 MM, MOTOR ELÉTRICO, POTÊNCIA 4 HP - MANUTENÇÃO. AF_09/2016</v>
          </cell>
          <cell r="C1071" t="str">
            <v>H</v>
          </cell>
          <cell r="D1071" t="str">
            <v>0,31</v>
          </cell>
        </row>
        <row r="1072">
          <cell r="A1072">
            <v>95275</v>
          </cell>
          <cell r="B1072" t="str">
            <v>POLIDORA DE PISO (POLITRIZ), PESO DE 100KG, DIÂMETRO 450 MM, MOTOR ELÉTRICO, POTÊNCIA 4 HP  MATERIAIS NA OPERAÇÃO. AF_09/2016</v>
          </cell>
          <cell r="C1072" t="str">
            <v>H</v>
          </cell>
          <cell r="D1072" t="str">
            <v>2,48</v>
          </cell>
        </row>
        <row r="1073">
          <cell r="A1073">
            <v>95278</v>
          </cell>
          <cell r="B1073" t="str">
            <v>DESEMPENADEIRA DE CONCRETO, PESO DE 75KG, 4 PÁS, MOTOR A GASOLINA, POTÊNCIA 5,5 HP - DEPRECIAÇÃO. AF_09/2016</v>
          </cell>
          <cell r="C1073" t="str">
            <v>H</v>
          </cell>
          <cell r="D1073" t="str">
            <v>0,44</v>
          </cell>
        </row>
        <row r="1074">
          <cell r="A1074">
            <v>95279</v>
          </cell>
          <cell r="B1074" t="str">
            <v>DESEMPENADEIRA DE CONCRETO, PESO DE 75KG, 4 PÁS, MOTOR A GASOLINA, POTÊNCIA 5,5 HP - JUROS. AF_09/2016</v>
          </cell>
          <cell r="C1074" t="str">
            <v>H</v>
          </cell>
          <cell r="D1074" t="str">
            <v>0,05</v>
          </cell>
        </row>
        <row r="1075">
          <cell r="A1075">
            <v>95280</v>
          </cell>
          <cell r="B1075" t="str">
            <v>DESEMPENADEIRA DE CONCRETO, PESO DE 75KG, 4 PÁS, MOTOR A GASOLINA, POTÊNCIA 5,5 HP - MANUTENÇÃO. AF_09/2016</v>
          </cell>
          <cell r="C1075" t="str">
            <v>H</v>
          </cell>
          <cell r="D1075" t="str">
            <v>0,34</v>
          </cell>
        </row>
        <row r="1076">
          <cell r="A1076">
            <v>95281</v>
          </cell>
          <cell r="B1076" t="str">
            <v>DESEMPENADEIRA DE CONCRETO, PESO DE 75KG, 4 PÁS, MOTOR A GASOLINA, POTÊNCIA 5,5 HP  MATERIAIS NA OPERAÇÃO. AF_09/2016</v>
          </cell>
          <cell r="C1076" t="str">
            <v>H</v>
          </cell>
          <cell r="D1076" t="str">
            <v>6,10</v>
          </cell>
        </row>
        <row r="1077">
          <cell r="A1077">
            <v>95617</v>
          </cell>
          <cell r="B1077" t="str">
            <v>PERFURATRIZ PNEUMATICA MANUAL DE PESO MEDIO, MARTELETE, 18KG, COMPRIMENTO MÁXIMO DE CURSO DE 6 M, DIAMETRO DO PISTAO DE 5,5 CM - DEPRECIAÇÃO. AF_11/2016</v>
          </cell>
          <cell r="C1077" t="str">
            <v>H</v>
          </cell>
          <cell r="D1077" t="str">
            <v>0,80</v>
          </cell>
        </row>
        <row r="1078">
          <cell r="A1078">
            <v>95618</v>
          </cell>
          <cell r="B1078" t="str">
            <v>PERFURATRIZ PNEUMATICA MANUAL DE PESO MEDIO, MARTELETE, 18KG, COMPRIMENTO MÁXIMO DE CURSO DE 6 M, DIAMETRO DO PISTAO DE 5,5 CM - JUROS. AF_11/2016</v>
          </cell>
          <cell r="C1078" t="str">
            <v>H</v>
          </cell>
          <cell r="D1078" t="str">
            <v>0,09</v>
          </cell>
        </row>
        <row r="1079">
          <cell r="A1079">
            <v>95619</v>
          </cell>
          <cell r="B1079" t="str">
            <v>PERFURATRIZ PNEUMATICA MANUAL DE PESO MEDIO, MARTELETE, 18KG, COMPRIMENTO MÁXIMO DE CURSO DE 6 M, DIAMETRO DO PISTAO DE 5,5 CM - MANUTENÇÃO. AF_11/2016</v>
          </cell>
          <cell r="C1079" t="str">
            <v>H</v>
          </cell>
          <cell r="D1079" t="str">
            <v>1,01</v>
          </cell>
        </row>
        <row r="1080">
          <cell r="A1080">
            <v>95627</v>
          </cell>
          <cell r="B1080" t="str">
            <v>ROLO COMPACTADOR VIBRATORIO TANDEM, ACO LISO, POTENCIA 125 HP, PESO SEM/COM LASTRO 10,20/11,65 T, LARGURA DE TRABALHO 1,73 M - DEPRECIAÇÃO. AF_11/2016</v>
          </cell>
          <cell r="C1080" t="str">
            <v>H</v>
          </cell>
          <cell r="D1080" t="str">
            <v>23,81</v>
          </cell>
        </row>
        <row r="1081">
          <cell r="A1081">
            <v>95628</v>
          </cell>
          <cell r="B1081" t="str">
            <v>ROLO COMPACTADOR VIBRATORIO TANDEM, ACO LISO, POTENCIA 125 HP, PESO SEM/COM LASTRO 10,20/11,65 T, LARGURA DE TRABALHO 1,73 M - JUROS. AF_11/2016</v>
          </cell>
          <cell r="C1081" t="str">
            <v>H</v>
          </cell>
          <cell r="D1081" t="str">
            <v>3,30</v>
          </cell>
        </row>
        <row r="1082">
          <cell r="A1082">
            <v>95629</v>
          </cell>
          <cell r="B1082" t="str">
            <v>ROLO COMPACTADOR VIBRATORIO TANDEM, ACO LISO, POTENCIA 125 HP, PESO SEM/COM LASTRO 10,20/11,65 T, LARGURA DE TRABALHO 1,73 M - MANUTENÇÃO. AF_11/2016</v>
          </cell>
          <cell r="C1082" t="str">
            <v>H</v>
          </cell>
          <cell r="D1082" t="str">
            <v>29,79</v>
          </cell>
        </row>
        <row r="1083">
          <cell r="A1083">
            <v>95630</v>
          </cell>
          <cell r="B1083" t="str">
            <v>ROLO COMPACTADOR VIBRATORIO TANDEM, ACO LISO, POTENCIA 125 HP, PESO SEM/COM LASTRO 10,20/11,65 T, LARGURA DE TRABALHO 1,73 M - MATERIAIS NA OPERAÇÃO. AF_11/2016</v>
          </cell>
          <cell r="C1083" t="str">
            <v>H</v>
          </cell>
          <cell r="D1083" t="str">
            <v>54,15</v>
          </cell>
        </row>
        <row r="1084">
          <cell r="A1084">
            <v>95698</v>
          </cell>
          <cell r="B1084" t="str">
            <v>PERFURATRIZ MANUAL, TORQUE MAXIMO 55 KGF.M, POTENCIA 5 CV, COM DIAMETRO MAXIMO 8 1/2" - DEPRECIAÇÃO. AF_11/2016</v>
          </cell>
          <cell r="C1084" t="str">
            <v>H</v>
          </cell>
          <cell r="D1084" t="str">
            <v>3,27</v>
          </cell>
        </row>
        <row r="1085">
          <cell r="A1085">
            <v>95699</v>
          </cell>
          <cell r="B1085" t="str">
            <v>PERFURATRIZ MANUAL, TORQUE MAXIMO 55 KGF.M, POTENCIA 5 CV, COM DIAMETRO MAXIMO 8 1/2" - JUROS. AF_11/2016</v>
          </cell>
          <cell r="C1085" t="str">
            <v>H</v>
          </cell>
          <cell r="D1085" t="str">
            <v>0,38</v>
          </cell>
        </row>
        <row r="1086">
          <cell r="A1086">
            <v>95700</v>
          </cell>
          <cell r="B1086" t="str">
            <v>PERFURATRIZ MANUAL, TORQUE MAXIMO 55 KGF.M, POTENCIA 5 CV, COM DIAMETRO MAXIMO 8 1/2" - MANUTENÇÃO. AF_11/2016</v>
          </cell>
          <cell r="C1086" t="str">
            <v>H</v>
          </cell>
          <cell r="D1086" t="str">
            <v>4,09</v>
          </cell>
        </row>
        <row r="1087">
          <cell r="A1087">
            <v>95701</v>
          </cell>
          <cell r="B1087" t="str">
            <v>PERFURATRIZ MANUAL, TORQUE MAXIMO 55 KGF.M, POTENCIA 5 CV, COM DIAMETRO MAXIMO 8 1/2" - MATERIAIS NA OPERAÇÃO. AF_11/2016</v>
          </cell>
          <cell r="C1087" t="str">
            <v>H</v>
          </cell>
          <cell r="D1087" t="str">
            <v>3,06</v>
          </cell>
        </row>
        <row r="1088">
          <cell r="A1088">
            <v>95704</v>
          </cell>
          <cell r="B1088" t="str">
            <v>PERFURATRIZ SOBRE ESTEIRA, TORQUE MÁXIMO 600 KGF, POTÊNCIA ENTRE 50 E 60 HP, DIÂMETRO MÁXIMO 10 - DEPRECIAÇÃO. AF_11/2016</v>
          </cell>
          <cell r="C1088" t="str">
            <v>H</v>
          </cell>
          <cell r="D1088" t="str">
            <v>24,58</v>
          </cell>
        </row>
        <row r="1089">
          <cell r="A1089">
            <v>95705</v>
          </cell>
          <cell r="B1089" t="str">
            <v>PERFURATRIZ SOBRE ESTEIRA, TORQUE MÁXIMO 600 KGF, POTÊNCIA ENTRE 50 E 60 HP, DIÂMETRO MÁXIMO 10 - JUROS. AF_11/2016</v>
          </cell>
          <cell r="C1089" t="str">
            <v>H</v>
          </cell>
          <cell r="D1089" t="str">
            <v>3,50</v>
          </cell>
        </row>
        <row r="1090">
          <cell r="A1090">
            <v>95706</v>
          </cell>
          <cell r="B1090" t="str">
            <v>PERFURATRIZ SOBRE ESTEIRA, TORQUE MÁXIMO 600 KGF, POTÊNCIA ENTRE 50 E 60 HP, DIÂMETRO MÁXIMO 10 - MANUTENÇÃO. AF_11/2016</v>
          </cell>
          <cell r="C1090" t="str">
            <v>H</v>
          </cell>
          <cell r="D1090" t="str">
            <v>30,76</v>
          </cell>
        </row>
        <row r="1091">
          <cell r="A1091">
            <v>95707</v>
          </cell>
          <cell r="B1091" t="str">
            <v>PERFURATRIZ SOBRE ESTEIRA, TORQUE MÁXIMO 600 KGF, POTÊNCIA ENTRE 50 E 60 HP, DIÂMETRO MÁXIMO 10 - MATERIAIS NA OPERAÇÃO. AF_11/2016</v>
          </cell>
          <cell r="C1091" t="str">
            <v>H</v>
          </cell>
          <cell r="D1091" t="str">
            <v>34,18</v>
          </cell>
        </row>
        <row r="1092">
          <cell r="A1092">
            <v>95710</v>
          </cell>
          <cell r="B1092" t="str">
            <v>ESCAVADEIRA HIDRAULICA SOBRE ESTEIRA, COM GARRA GIRATORIA DE MANDIBULAS, PESO OPERACIONAL ENTRE 22,00 E 25,50 TON, POTENCIA LIQUIDA ENTRE 150 E 160 HP - DEPRECIAÇÃO. AF_11/2016</v>
          </cell>
          <cell r="C1092" t="str">
            <v>H</v>
          </cell>
          <cell r="D1092" t="str">
            <v>29,54</v>
          </cell>
        </row>
        <row r="1093">
          <cell r="A1093">
            <v>95711</v>
          </cell>
          <cell r="B1093" t="str">
            <v>ESCAVADEIRA HIDRAULICA SOBRE ESTEIRA, COM GARRA GIRATORIA DE MANDIBULAS, PESO OPERACIONAL ENTRE 22,00 E 25,50 TON, POTENCIA LIQUIDA ENTRE 150 E 160 HP - JUROS. AF_11/2016</v>
          </cell>
          <cell r="C1093" t="str">
            <v>H</v>
          </cell>
          <cell r="D1093" t="str">
            <v>4,01</v>
          </cell>
        </row>
        <row r="1094">
          <cell r="A1094">
            <v>95712</v>
          </cell>
          <cell r="B1094" t="str">
            <v>ESCAVADEIRA HIDRAULICA SOBRE ESTEIRA, COM GARRA GIRATORIA DE MANDIBULAS, PESO OPERACIONAL ENTRE 22,00 E 25,50 TON, POTENCIA LIQUIDA ENTRE 150 E 160 HP - MANUTENÇÃO. AF_11/2016</v>
          </cell>
          <cell r="C1094" t="str">
            <v>H</v>
          </cell>
          <cell r="D1094" t="str">
            <v>36,93</v>
          </cell>
        </row>
        <row r="1095">
          <cell r="A1095">
            <v>95713</v>
          </cell>
          <cell r="B1095" t="str">
            <v>ESCAVADEIRA HIDRAULICA SOBRE ESTEIRA, COM GARRA GIRATORIA DE MANDIBULAS, PESO OPERACIONAL ENTRE 22,00 E 25,50 TON, POTENCIA LIQUIDA ENTRE 150 E 160 HP - MATERIAIS NA OPERAÇÃO. AF_11/2016</v>
          </cell>
          <cell r="C1095" t="str">
            <v>H</v>
          </cell>
          <cell r="D1095" t="str">
            <v>54,55</v>
          </cell>
        </row>
        <row r="1096">
          <cell r="A1096">
            <v>95716</v>
          </cell>
          <cell r="B1096" t="str">
            <v>ESCAVADEIRA HIDRAULICA SOBRE ESTEIRA, EQUIPADA COM CLAMSHELL, COM CAPACIDADE DA CAÇAMBA ENTRE 1,20 E 1,50 M3, PESO OPERACIONAL ENTRE 20,00 E 22,00 TON, POTENCIA LIQUIDA ENTRE 150 E 160 HP - DEPRECIAÇÃO. AF_11/2016</v>
          </cell>
          <cell r="C1096" t="str">
            <v>H</v>
          </cell>
          <cell r="D1096" t="str">
            <v>28,44</v>
          </cell>
        </row>
        <row r="1097">
          <cell r="A1097">
            <v>95717</v>
          </cell>
          <cell r="B1097" t="str">
            <v>ESCAVADEIRA HIDRAULICA SOBRE ESTEIRA, EQUIPADA COM CLAMSHELL, COM CAPACIDADE DA CAÇAMBA ENTRE 1,20 E 1,50 M3, PESO OPERACIONAL ENTRE 20,00 E 22,00 TON, POTENCIA LIQUIDA ENTRE 150 E 160 HP - JUROS. AF_11/2016</v>
          </cell>
          <cell r="C1097" t="str">
            <v>H</v>
          </cell>
          <cell r="D1097" t="str">
            <v>3,86</v>
          </cell>
        </row>
        <row r="1098">
          <cell r="A1098">
            <v>95718</v>
          </cell>
          <cell r="B1098" t="str">
            <v>ESCAVADEIRA HIDRAULICA SOBRE ESTEIRA, EQUIPADA COM CLAMSHELL, COM CAPACIDADE DA CAÇAMBA ENTRE 1,20 E 1,50 M3, PESO OPERACIONAL ENTRE 20,00 E 22,00 TON, POTENCIA LIQUIDA ENTRE 150 E 160 HP - MANUTENÇÃO. AF_11/2016</v>
          </cell>
          <cell r="C1098" t="str">
            <v>H</v>
          </cell>
          <cell r="D1098" t="str">
            <v>35,55</v>
          </cell>
        </row>
        <row r="1099">
          <cell r="A1099">
            <v>95719</v>
          </cell>
          <cell r="B1099" t="str">
            <v>ESCAVADEIRA HIDRAULICA SOBRE ESTEIRA, EQUIPADA COM CLAMSHELL, COM CAPACIDADE DA CAÇAMBA ENTRE 1,20 E 1,50 M3, PESO OPERACIONAL ENTRE 20,00 E 22,00 TON, POTENCIA LIQUIDA ENTRE 150 E 160 HP - MATERIAIS NA OPERAÇÃO. AF_11/2016</v>
          </cell>
          <cell r="C1099" t="str">
            <v>H</v>
          </cell>
          <cell r="D1099" t="str">
            <v>54,55</v>
          </cell>
        </row>
        <row r="1100">
          <cell r="A1100">
            <v>95869</v>
          </cell>
          <cell r="B1100" t="str">
            <v>GRUPO GERADOR COM CARENAGEM, MOTOR DIESEL POTÊNCIA STANDART ENTRE 250 E 260 KVA - JUROS. AF_12/2016</v>
          </cell>
          <cell r="C1100" t="str">
            <v>H</v>
          </cell>
          <cell r="D1100" t="str">
            <v>1,12</v>
          </cell>
        </row>
        <row r="1101">
          <cell r="A1101">
            <v>95870</v>
          </cell>
          <cell r="B1101" t="str">
            <v>GRUPO GERADOR COM CARENAGEM, MOTOR DIESEL POTÊNCIA STANDART ENTRE 250 E 260 KVA - MANUTENÇÃO. AF_12/2016</v>
          </cell>
          <cell r="C1101" t="str">
            <v>H</v>
          </cell>
          <cell r="D1101" t="str">
            <v>5,57</v>
          </cell>
        </row>
        <row r="1102">
          <cell r="A1102">
            <v>95871</v>
          </cell>
          <cell r="B1102" t="str">
            <v>GRUPO GERADOR COM CARENAGEM, MOTOR DIESEL POTÊNCIA STANDART ENTRE 250 E 260 KVA - MATERIAIS NA OPERAÇÃO. AF_12/2016</v>
          </cell>
          <cell r="C1102" t="str">
            <v>H</v>
          </cell>
          <cell r="D1102" t="str">
            <v>165,67</v>
          </cell>
        </row>
        <row r="1103">
          <cell r="A1103">
            <v>95874</v>
          </cell>
          <cell r="B1103" t="str">
            <v>GRUPO GERADOR COM CARENAGEM, MOTOR DIESEL POTÊNCIA STANDART ENTRE 250 E 260 KVA - DEPRECIAÇÃO. AF_12/2016</v>
          </cell>
          <cell r="C1103" t="str">
            <v>H</v>
          </cell>
          <cell r="D1103" t="str">
            <v>6,24</v>
          </cell>
        </row>
        <row r="1104">
          <cell r="A1104">
            <v>96008</v>
          </cell>
          <cell r="B1104" t="str">
            <v>TRATOR DE PNEUS COM POTÊNCIA DE 122 CV, TRAÇÃO 4X4, COM VASSOURA MECÂNICA ACOPLADA - DEPRECIAÇÃO. AF_02/2017</v>
          </cell>
          <cell r="C1104" t="str">
            <v>H</v>
          </cell>
          <cell r="D1104" t="str">
            <v>12,30</v>
          </cell>
        </row>
        <row r="1105">
          <cell r="A1105">
            <v>96009</v>
          </cell>
          <cell r="B1105" t="str">
            <v>TRATOR DE PNEUS COM POTÊNCIA DE 122 CV, TRAÇÃO 4X4, COM VASSOURA MECÂNICA ACOPLADA - JUROS. AF_02/2017</v>
          </cell>
          <cell r="C1105" t="str">
            <v>H</v>
          </cell>
          <cell r="D1105" t="str">
            <v>1,70</v>
          </cell>
        </row>
        <row r="1106">
          <cell r="A1106">
            <v>96011</v>
          </cell>
          <cell r="B1106" t="str">
            <v>TRATOR DE PNEUS COM POTÊNCIA DE 122 CV, TRAÇÃO 4X4, COM VASSOURA MECÂNICA ACOPLADA - MANUTENÇÃO. AF_02/2017</v>
          </cell>
          <cell r="C1106" t="str">
            <v>H</v>
          </cell>
          <cell r="D1106" t="str">
            <v>13,46</v>
          </cell>
        </row>
        <row r="1107">
          <cell r="A1107">
            <v>96012</v>
          </cell>
          <cell r="B1107" t="str">
            <v>TRATOR DE PNEUS COM POTÊNCIA DE 122 CV, TRAÇÃO 4X4, COM VASSOURA MECÂNICA ACOPLADA - MATERIAIS NA OPERAÇÃO. AF_02/2017</v>
          </cell>
          <cell r="C1107" t="str">
            <v>H</v>
          </cell>
          <cell r="D1107" t="str">
            <v>104,28</v>
          </cell>
        </row>
        <row r="1108">
          <cell r="A1108">
            <v>96015</v>
          </cell>
          <cell r="B1108" t="str">
            <v>TRATOR DE PNEUS COM POTÊNCIA DE 122 CV, TRAÇÃO 4X4, COM GRADE DE DISCOS ACOPLADA - DEPRECIAÇÃO. AF_02/2017</v>
          </cell>
          <cell r="C1108" t="str">
            <v>H</v>
          </cell>
          <cell r="D1108" t="str">
            <v>12,19</v>
          </cell>
        </row>
        <row r="1109">
          <cell r="A1109">
            <v>96016</v>
          </cell>
          <cell r="B1109" t="str">
            <v>TRATOR DE PNEUS COM POTÊNCIA DE 122 CV, TRAÇÃO 4X4, COM GRADE DE DISCOS ACOPLADA - JUROS. AF_02/2017</v>
          </cell>
          <cell r="C1109" t="str">
            <v>H</v>
          </cell>
          <cell r="D1109" t="str">
            <v>1,69</v>
          </cell>
        </row>
        <row r="1110">
          <cell r="A1110">
            <v>96018</v>
          </cell>
          <cell r="B1110" t="str">
            <v>TRATOR DE PNEUS COM POTÊNCIA DE 122 CV, TRAÇÃO 4X4, COM GRADE DE DISCOS ACOPLADA - MANUTENÇÃO. AF_02/2017</v>
          </cell>
          <cell r="C1110" t="str">
            <v>H</v>
          </cell>
          <cell r="D1110" t="str">
            <v>13,34</v>
          </cell>
        </row>
        <row r="1111">
          <cell r="A1111">
            <v>96019</v>
          </cell>
          <cell r="B1111" t="str">
            <v>TRATOR DE PNEUS COM POTÊNCIA DE 122 CV, TRAÇÃO 4X4, COM GRADE DE DISCOS ACOPLADA - MATERIAIS NA OPERAÇÃO. AF_02/2017</v>
          </cell>
          <cell r="C1111" t="str">
            <v>H</v>
          </cell>
          <cell r="D1111" t="str">
            <v>104,28</v>
          </cell>
        </row>
        <row r="1112">
          <cell r="A1112">
            <v>96023</v>
          </cell>
          <cell r="B1112" t="str">
            <v>TRATOR DE PNEUS COM POTÊNCIA DE 85 CV, TRAÇÃO 4X4, COM GRADE DE DISCOS ACOPLADA - DEPRECIAÇÃO. AF_02/2017</v>
          </cell>
          <cell r="C1112" t="str">
            <v>H</v>
          </cell>
          <cell r="D1112" t="str">
            <v>9,42</v>
          </cell>
        </row>
        <row r="1113">
          <cell r="A1113">
            <v>96024</v>
          </cell>
          <cell r="B1113" t="str">
            <v>TRATOR DE PNEUS COM POTÊNCIA DE 85 CV, TRAÇÃO 4X4, COM GRADE DE DISCOS ACOPLADA - JUROS. AF_02/2017</v>
          </cell>
          <cell r="C1113" t="str">
            <v>H</v>
          </cell>
          <cell r="D1113" t="str">
            <v>1,30</v>
          </cell>
        </row>
        <row r="1114">
          <cell r="A1114">
            <v>96026</v>
          </cell>
          <cell r="B1114" t="str">
            <v>TRATOR DE PNEUS COM POTÊNCIA DE 85 CV, TRAÇÃO 4X4, COM GRADE DE DISCOS ACOPLADA - MANUTENÇÃO. AF_02/2017</v>
          </cell>
          <cell r="C1114" t="str">
            <v>H</v>
          </cell>
          <cell r="D1114" t="str">
            <v>10,30</v>
          </cell>
        </row>
        <row r="1115">
          <cell r="A1115">
            <v>96027</v>
          </cell>
          <cell r="B1115" t="str">
            <v>TRATOR DE PNEUS COM POTÊNCIA DE 85 CV, TRAÇÃO 4X4, COM GRADE DE DISCOS ACOPLADA - MATERIAIS NA OPERAÇÃO. AF_02/2017</v>
          </cell>
          <cell r="C1115" t="str">
            <v>H</v>
          </cell>
          <cell r="D1115" t="str">
            <v>72,67</v>
          </cell>
        </row>
        <row r="1116">
          <cell r="A1116">
            <v>96030</v>
          </cell>
          <cell r="B1116" t="str">
            <v>CAMINHÃO BASCULANTE 10 M3, TRUCADO, POTÊNCIA 230 CV, INCLUSIVE CAÇAMBA METÁLICA, COM DISTRIBUIDOR DE AGREGADOS ACOPLADO - DEPRECIAÇÃO. AF_02/2017</v>
          </cell>
          <cell r="C1116" t="str">
            <v>H</v>
          </cell>
          <cell r="D1116" t="str">
            <v>18,38</v>
          </cell>
        </row>
        <row r="1117">
          <cell r="A1117">
            <v>96031</v>
          </cell>
          <cell r="B1117" t="str">
            <v>CAMINHÃO BASCULANTE 10 M3, TRUCADO, POTÊNCIA 230 CV, INCLUSIVE CAÇAMBA METÁLICA, COM DISTRIBUIDOR DE AGREGADOS ACOPLADO - JUROS. AF_02/2017</v>
          </cell>
          <cell r="C1117" t="str">
            <v>H</v>
          </cell>
          <cell r="D1117" t="str">
            <v>3,39</v>
          </cell>
        </row>
        <row r="1118">
          <cell r="A1118">
            <v>96032</v>
          </cell>
          <cell r="B1118" t="str">
            <v>CAMINHÃO BASCULANTE 10 M3, TRUCADO, POTÊNCIA 230 CV, INCLUSIVE CAÇAMBA METÁLICA, COM DISTRIBUIDOR DE AGREGADOS ACOPLADO - IMPOSTOS E SEGUROS. AF_02/2017</v>
          </cell>
          <cell r="C1118" t="str">
            <v>H</v>
          </cell>
          <cell r="D1118" t="str">
            <v>1,32</v>
          </cell>
        </row>
        <row r="1119">
          <cell r="A1119">
            <v>96033</v>
          </cell>
          <cell r="B1119" t="str">
            <v>CAMINHÃO BASCULANTE 10 M3, TRUCADO, POTÊNCIA 230 CV, INCLUSIVE CAÇAMBA METÁLICA, COM DISTRIBUIDOR DE AGREGADOS ACOPLADO - MANUTENÇÃO. AF_02/2017</v>
          </cell>
          <cell r="C1119" t="str">
            <v>H</v>
          </cell>
          <cell r="D1119" t="str">
            <v>34,46</v>
          </cell>
        </row>
        <row r="1120">
          <cell r="A1120">
            <v>96034</v>
          </cell>
          <cell r="B1120" t="str">
            <v>CAMINHÃO BASCULANTE 10 M3, TRUCADO, POTÊNCIA 230 CV, INCLUSIVE CAÇAMBA METÁLICA, COM DISTRIBUIDOR DE AGREGADOS ACOPLADO - MATERIAIS NA OPERAÇÃO. AF_02/2017</v>
          </cell>
          <cell r="C1120" t="str">
            <v>H</v>
          </cell>
          <cell r="D1120" t="str">
            <v>86,03</v>
          </cell>
        </row>
        <row r="1121">
          <cell r="A1121">
            <v>96053</v>
          </cell>
          <cell r="B1121" t="str">
            <v>TRATOR DE PNEUS COM POTÊNCIA DE 85 CV, TRAÇÃO 4X4, COM VASSOURA MECÂNICA ACOPLADA - DEPRECIAÇÃO. AF_03/2017</v>
          </cell>
          <cell r="C1121" t="str">
            <v>H</v>
          </cell>
          <cell r="D1121" t="str">
            <v>9,53</v>
          </cell>
        </row>
        <row r="1122">
          <cell r="A1122">
            <v>96054</v>
          </cell>
          <cell r="B1122" t="str">
            <v>MINICARREGADEIRA SOBRE RODAS POTENCIA 47HP CAPACIDADE OPERACAO 646 KG, COM VASSOURA MECÂNICA ACOPLADA - DEPRECIAÇÃO. AF_03/2017</v>
          </cell>
          <cell r="C1122" t="str">
            <v>H</v>
          </cell>
          <cell r="D1122" t="str">
            <v>16,53</v>
          </cell>
        </row>
        <row r="1123">
          <cell r="A1123">
            <v>96055</v>
          </cell>
          <cell r="B1123" t="str">
            <v>TRATOR DE PNEUS COM POTÊNCIA DE 85 CV, TRAÇÃO 4X4, COM VASSOURA MECÂNICA ACOPLADA - JUROS. AF_03/2017</v>
          </cell>
          <cell r="C1123" t="str">
            <v>H</v>
          </cell>
          <cell r="D1123" t="str">
            <v>1,31</v>
          </cell>
        </row>
        <row r="1124">
          <cell r="A1124">
            <v>96056</v>
          </cell>
          <cell r="B1124" t="str">
            <v>TRATOR DE PNEUS COM POTÊNCIA DE 85 CV, TRAÇÃO 4X4, COM VASSOURA MECÂNICA ACOPLADA - MANUTENÇÃO. AF_03/2017</v>
          </cell>
          <cell r="C1124" t="str">
            <v>H</v>
          </cell>
          <cell r="D1124" t="str">
            <v>10,42</v>
          </cell>
        </row>
        <row r="1125">
          <cell r="A1125">
            <v>96057</v>
          </cell>
          <cell r="B1125" t="str">
            <v>TRATOR DE PNEUS COM POTÊNCIA DE 85 CV, TRAÇÃO 4X4, COM VASSOURA MECÂNICA ACOPLADA - MATERIAIS NA OPERAÇÃO. AF_03/2017</v>
          </cell>
          <cell r="C1125" t="str">
            <v>H</v>
          </cell>
          <cell r="D1125" t="str">
            <v>72,67</v>
          </cell>
        </row>
        <row r="1126">
          <cell r="A1126">
            <v>96060</v>
          </cell>
          <cell r="B1126" t="str">
            <v>MINICARREGADEIRA SOBRE RODAS POTENCIA 47HP CAPACIDADE OPERACAO 646 KG, COM VASSOURA MECÂNICA ACOPLADA - JUROS. AF_03/2017</v>
          </cell>
          <cell r="C1126" t="str">
            <v>H</v>
          </cell>
          <cell r="D1126" t="str">
            <v>1,67</v>
          </cell>
        </row>
        <row r="1127">
          <cell r="A1127">
            <v>96061</v>
          </cell>
          <cell r="B1127" t="str">
            <v>MINICARREGADEIRA SOBRE RODAS POTENCIA 47HP CAPACIDADE OPERACAO 646 KG, COM VASSOURA MECÂNICA ACOPLADA - MANUTENÇÃO. AF_03/2017</v>
          </cell>
          <cell r="C1127" t="str">
            <v>H</v>
          </cell>
          <cell r="D1127" t="str">
            <v>20,67</v>
          </cell>
        </row>
        <row r="1128">
          <cell r="A1128">
            <v>96062</v>
          </cell>
          <cell r="B1128" t="str">
            <v>MINICARREGADEIRA SOBRE RODAS POTENCIA 47HP CAPACIDADE OPERACAO 646 KG, COM VASSOURA MECÂNICA ACOPLADA - MATERIAIS NA OPERAÇÃO. AF_03/2017</v>
          </cell>
          <cell r="C1128" t="str">
            <v>H</v>
          </cell>
          <cell r="D1128" t="str">
            <v>31,79</v>
          </cell>
        </row>
        <row r="1129">
          <cell r="A1129">
            <v>96241</v>
          </cell>
          <cell r="B1129" t="str">
            <v>MINIESCAVADEIRA SOBRE ESTEIRAS, POTENCIA LIQUIDA DE *30* HP, PESO OPERACIONAL DE *3.500* KG - DEPRECIACAO. AF_04/2017</v>
          </cell>
          <cell r="C1129" t="str">
            <v>H</v>
          </cell>
          <cell r="D1129" t="str">
            <v>14,52</v>
          </cell>
        </row>
        <row r="1130">
          <cell r="A1130">
            <v>96242</v>
          </cell>
          <cell r="B1130" t="str">
            <v>MINIESCAVADEIRA SOBRE ESTEIRAS, POTENCIA LIQUIDA DE *30* HP, PESO OPERACIONAL DE *3.500* KG - JUROS. AF_04/2017</v>
          </cell>
          <cell r="C1130" t="str">
            <v>H</v>
          </cell>
          <cell r="D1130" t="str">
            <v>1,97</v>
          </cell>
        </row>
        <row r="1131">
          <cell r="A1131">
            <v>96243</v>
          </cell>
          <cell r="B1131" t="str">
            <v>MINIESCAVADEIRA SOBRE ESTEIRAS, POTENCIA LIQUIDA DE *30* HP, PESO OPERACIONAL DE *3.500* KG - MANUTENCAO. AF_04/2017</v>
          </cell>
          <cell r="C1131" t="str">
            <v>H</v>
          </cell>
          <cell r="D1131" t="str">
            <v>18,15</v>
          </cell>
        </row>
        <row r="1132">
          <cell r="A1132">
            <v>96244</v>
          </cell>
          <cell r="B1132" t="str">
            <v>MINIESCAVADEIRA SOBRE ESTEIRAS, POTENCIA LIQUIDA DE *30* HP, PESO OPERACIONAL DE *3.500* KG - MATERIAIS NA OPERACAO. AF_04/2017</v>
          </cell>
          <cell r="C1132" t="str">
            <v>H</v>
          </cell>
          <cell r="D1132" t="str">
            <v>10,56</v>
          </cell>
        </row>
        <row r="1133">
          <cell r="A1133">
            <v>96298</v>
          </cell>
          <cell r="B1133" t="str">
            <v>PERFURATRIZ ROTATIVA SOBRE ESTEIRA, TORQUE MAXIMO 2500 KGM, POTENCIA 110 HP, MOTOR DIESEL - DEPRECIAÇÃO. AF_05/2017</v>
          </cell>
          <cell r="C1133" t="str">
            <v>H</v>
          </cell>
          <cell r="D1133" t="str">
            <v>38,38</v>
          </cell>
        </row>
        <row r="1134">
          <cell r="A1134">
            <v>96299</v>
          </cell>
          <cell r="B1134" t="str">
            <v>PERFURATRIZ ROTATIVA SOBRE ESTEIRA, TORQUE MAXIMO 2500 KGM, POTENCIA 110 HP, MOTOR DIESEL - JUROS. AF_05/2017</v>
          </cell>
          <cell r="C1134" t="str">
            <v>H</v>
          </cell>
          <cell r="D1134" t="str">
            <v>5,32</v>
          </cell>
        </row>
        <row r="1135">
          <cell r="A1135">
            <v>96300</v>
          </cell>
          <cell r="B1135" t="str">
            <v>PERFURATRIZ ROTATIVA SOBRE ESTEIRA, TORQUE MAXIMO 2500 KGM, POTENCIA 110 HP, MOTOR DIESEL - MANUTENÇÃO. AF_05/2017</v>
          </cell>
          <cell r="C1135" t="str">
            <v>H</v>
          </cell>
          <cell r="D1135" t="str">
            <v>48,03</v>
          </cell>
        </row>
        <row r="1136">
          <cell r="A1136">
            <v>96301</v>
          </cell>
          <cell r="B1136" t="str">
            <v>PERFURATRIZ ROTATIVA SOBRE ESTEIRA, TORQUE MAXIMO 2500 KGM, POTENCIA 110 HP, MOTOR DIESEL - MATERIAIS NA OPERAÇÃO. AF_05/2017</v>
          </cell>
          <cell r="C1136" t="str">
            <v>H</v>
          </cell>
          <cell r="D1136" t="str">
            <v>29,80</v>
          </cell>
        </row>
        <row r="1137">
          <cell r="A1137">
            <v>96304</v>
          </cell>
          <cell r="B1137" t="str">
            <v>COMPRESSOR DE AR, VAZAO DE 10 PCM, RESERVATORIO 100 L, PRESSAO DE TRABALHO ENTRE 6,9 E 9,7 BAR,  POTENCIA 2 HP, TENSAO 110/220 V - DEPRECIAÇÃO. AF_05/2017</v>
          </cell>
          <cell r="C1137" t="str">
            <v>H</v>
          </cell>
          <cell r="D1137" t="str">
            <v>0,13</v>
          </cell>
        </row>
        <row r="1138">
          <cell r="A1138">
            <v>96305</v>
          </cell>
          <cell r="B1138" t="str">
            <v>COMPRESSOR DE AR, VAZAO DE 10 PCM, RESERVATORIO 100 L, PRESSAO DE TRABALHO ENTRE 6,9 E 9,7 BAR,  POTENCIA 2 HP, TENSAO 110/220 V - JUROS. AF_05/2017</v>
          </cell>
          <cell r="C1138" t="str">
            <v>H</v>
          </cell>
          <cell r="D1138" t="str">
            <v>0,01</v>
          </cell>
        </row>
        <row r="1139">
          <cell r="A1139">
            <v>96306</v>
          </cell>
          <cell r="B1139" t="str">
            <v>COMPRESSOR DE AR, VAZAO DE 10 PCM, RESERVATORIO 100 L, PRESSAO DE TRABALHO ENTRE 6,9 E 9,7 BAR,  POTENCIA 2 HP, TENSAO 110/220 V - MANUTENÇÃO. AF_05/2017</v>
          </cell>
          <cell r="C1139" t="str">
            <v>H</v>
          </cell>
          <cell r="D1139" t="str">
            <v>0,17</v>
          </cell>
        </row>
        <row r="1140">
          <cell r="A1140">
            <v>96307</v>
          </cell>
          <cell r="B1140" t="str">
            <v>COMPRESSOR DE AR, VAZAO DE 10 PCM, RESERVATORIO 100 L, PRESSAO DE TRABALHO ENTRE 6,9 E 9,7 BAR, POTENCIA 2 HP, TENSAO 110/220 V - MATERIAIS NA OPERAÇÃO. AF_05/2017</v>
          </cell>
          <cell r="C1140" t="str">
            <v>H</v>
          </cell>
          <cell r="D1140" t="str">
            <v>1,24</v>
          </cell>
        </row>
        <row r="1141">
          <cell r="A1141">
            <v>96457</v>
          </cell>
          <cell r="B1141" t="str">
            <v>ROLO COMPACTADOR DE PNEUS, ESTATICO, PRESSAO VARIAVEL, POTENCIA 110 HP, PESO SEM/COM LASTRO 10,8/27 T, LARGURA DE ROLAGEM 2,30 M - MATERIAIS NA OPERACAO. AF_06/2017</v>
          </cell>
          <cell r="C1141" t="str">
            <v>H</v>
          </cell>
          <cell r="D1141" t="str">
            <v>38,73</v>
          </cell>
        </row>
        <row r="1142">
          <cell r="A1142">
            <v>96458</v>
          </cell>
          <cell r="B1142" t="str">
            <v>ROLO COMPACTADOR DE PNEUS, ESTATICO, PRESSAO VARIAVEL, POTENCIA 110 HP, PESO SEM/COM LASTRO 10,8/27 T, LARGURA DE ROLAGEM 2,30 M - MANUTENCAO. AF_06/2017</v>
          </cell>
          <cell r="C1142" t="str">
            <v>H</v>
          </cell>
          <cell r="D1142" t="str">
            <v>33,04</v>
          </cell>
        </row>
        <row r="1143">
          <cell r="A1143">
            <v>96459</v>
          </cell>
          <cell r="B1143" t="str">
            <v>ROLO COMPACTADOR DE PNEUS, ESTATICO, PRESSAO VARIAVEL, POTENCIA 110 HP, PESO SEM/COM LASTRO 10,8/27 T, LARGURA DE ROLAGEM 2,30 M - JUROS. AF_06/2017</v>
          </cell>
          <cell r="C1143" t="str">
            <v>H</v>
          </cell>
          <cell r="D1143" t="str">
            <v>3,66</v>
          </cell>
        </row>
        <row r="1144">
          <cell r="A1144">
            <v>96460</v>
          </cell>
          <cell r="B1144" t="str">
            <v>ROLO COMPACTADOR DE PNEUS, ESTATICO, PRESSAO VARIAVEL, POTENCIA 110 HP, PESO SEM/COM LASTRO 10,8/27 T, LARGURA DE ROLAGEM 2,30 M - DEPRECIAÇÃO. AF_06/2017</v>
          </cell>
          <cell r="C1144" t="str">
            <v>H</v>
          </cell>
          <cell r="D1144" t="str">
            <v>26,40</v>
          </cell>
        </row>
        <row r="1145">
          <cell r="A1145">
            <v>98760</v>
          </cell>
          <cell r="B1145" t="str">
            <v>INVERSOR DE SOLDA MONOFÁSICO DE 160 A, POTÊNCIA DE 5400 W, TENSÃO DE 220 V, PARA SOLDA COM ELETRODOS DE 2,0 A 4,0 MM E PROCESSO TIG - DEPRECIAÇÃO. AF_06/2018</v>
          </cell>
          <cell r="C1145" t="str">
            <v>H</v>
          </cell>
          <cell r="D1145" t="str">
            <v>0,06</v>
          </cell>
        </row>
        <row r="1146">
          <cell r="A1146">
            <v>98761</v>
          </cell>
          <cell r="B1146" t="str">
            <v>INVERSOR DE SOLDA MONOFÁSICO DE 160 A, POTÊNCIA DE 5400 W, TENSÃO DE 220 V, PARA SOLDA COM ELETRODOS DE 2,0 A 4,0 MM E PROCESSO TIG - JUROS. AF_06/2018</v>
          </cell>
          <cell r="C1146" t="str">
            <v>H</v>
          </cell>
          <cell r="D1146" t="str">
            <v>0,01</v>
          </cell>
        </row>
        <row r="1147">
          <cell r="A1147">
            <v>98762</v>
          </cell>
          <cell r="B1147" t="str">
            <v>INVERSOR DE SOLDA MONOFÁSICO DE 160 A, POTÊNCIA DE 5400 W, TENSÃO DE 220 V, PARA SOLDA COM ELETRODOS DE 2,0 A 4,0 MM E PROCESSO TIG - MANUTENÇÃO. AF_06/2018</v>
          </cell>
          <cell r="C1147" t="str">
            <v>H</v>
          </cell>
          <cell r="D1147" t="str">
            <v>0,07</v>
          </cell>
        </row>
        <row r="1148">
          <cell r="A1148">
            <v>98763</v>
          </cell>
          <cell r="B1148" t="str">
            <v>INVERSOR DE SOLDA MONOFÁSICO DE 160 A, POTÊNCIA DE 5400 W, TENSÃO DE 220 V, PARA SOLDA COM ELETRODOS DE 2,0 A 4,0 MM E PROCESSO TIG - MATERIAIS NA OPERAÇÃO. AF_06/2018</v>
          </cell>
          <cell r="C1148" t="str">
            <v>H</v>
          </cell>
          <cell r="D1148" t="str">
            <v>4,49</v>
          </cell>
        </row>
        <row r="1149">
          <cell r="A1149">
            <v>99829</v>
          </cell>
          <cell r="B1149" t="str">
            <v>LAVADORA DE ALTA PRESSAO (LAVA-JATO) PARA AGUA FRIA, PRESSAO DE OPERACAO ENTRE 1400 E 1900 LIB/POL2, VAZAO MAXIMA ENTRE 400 E 700 L/H - DEPRECIAÇÃO. AF_04/2019</v>
          </cell>
          <cell r="C1149" t="str">
            <v>H</v>
          </cell>
          <cell r="D1149" t="str">
            <v>0,11</v>
          </cell>
        </row>
        <row r="1150">
          <cell r="A1150">
            <v>99830</v>
          </cell>
          <cell r="B1150" t="str">
            <v>LAVADORA DE ALTA PRESSAO (LAVA-JATO) PARA AGUA FRIA, PRESSAO DE OPERACAO ENTRE 1400 E 1900 LIB/POL2, VAZAO MAXIMA ENTRE 400 E 700 L/H - JUROS. AF_04/2019</v>
          </cell>
          <cell r="C1150" t="str">
            <v>H</v>
          </cell>
          <cell r="D1150" t="str">
            <v>0,01</v>
          </cell>
        </row>
        <row r="1151">
          <cell r="A1151">
            <v>99831</v>
          </cell>
          <cell r="B1151" t="str">
            <v>LAVADORA DE ALTA PRESSAO (LAVA-JATO) PARA AGUA FRIA, PRESSAO DE OPERACAO ENTRE 1400 E 1900 LIB/POL2, VAZAO MAXIMA ENTRE 400 E 700 L/H - MANUTENÇÃO. AF_04/2019</v>
          </cell>
          <cell r="C1151" t="str">
            <v>H</v>
          </cell>
          <cell r="D1151" t="str">
            <v>0,16</v>
          </cell>
        </row>
        <row r="1152">
          <cell r="A1152">
            <v>99832</v>
          </cell>
          <cell r="B1152" t="str">
            <v>LAVADORA DE ALTA PRESSAO (LAVA-JATO) PARA AGUA FRIA, PRESSAO DE OPERACAO ENTRE 1400 E 1900 LIB/POL2, VAZAO MAXIMA ENTRE 400 E 700 L/H - MATERIAIS NA OPERAÇÃO. AF_04/2019</v>
          </cell>
          <cell r="C1152" t="str">
            <v>H</v>
          </cell>
          <cell r="D1152" t="str">
            <v>1,16</v>
          </cell>
        </row>
        <row r="1153">
          <cell r="A1153">
            <v>100637</v>
          </cell>
          <cell r="B1153" t="str">
            <v>USINA DE MISTURA ASFÁLTICA À QUENTE, TIPO CONTRA FLUXO, PROD 100 A 140 TON/HORA - DEPRECIAÇÃO. AF_12/2019</v>
          </cell>
          <cell r="C1153" t="str">
            <v>H</v>
          </cell>
          <cell r="D1153" t="str">
            <v>81,06</v>
          </cell>
        </row>
        <row r="1154">
          <cell r="A1154">
            <v>100638</v>
          </cell>
          <cell r="B1154" t="str">
            <v>USINA DE MISTURA ASFÁLTICA À QUENTE, TIPO CONTRA FLUXO, PROD 100 A 140 TON/HORA - JUROS. AF_12/2019</v>
          </cell>
          <cell r="C1154" t="str">
            <v>H</v>
          </cell>
          <cell r="D1154" t="str">
            <v>14,59</v>
          </cell>
        </row>
        <row r="1155">
          <cell r="A1155">
            <v>100639</v>
          </cell>
          <cell r="B1155" t="str">
            <v>USINA DE MISTURA ASFÁLTICA À QUENTE, TIPO CONTRA FLUXO, PROD 100 A 140 TON/HORA - MANUTENÇÃO. AF_12/2019</v>
          </cell>
          <cell r="C1155" t="str">
            <v>H</v>
          </cell>
          <cell r="D1155" t="str">
            <v>130,31</v>
          </cell>
        </row>
        <row r="1156">
          <cell r="A1156">
            <v>100640</v>
          </cell>
          <cell r="B1156" t="str">
            <v>USINA DE MISTURA ASFÁLTICA À QUENTE, TIPO CONTRA FLUXO, PROD 100 A 140 TON/HORA - MATERIAIS NA OPERAÇÃO. AF_12/2019</v>
          </cell>
          <cell r="C1156" t="str">
            <v>H</v>
          </cell>
          <cell r="D1156" t="str">
            <v>233,24</v>
          </cell>
        </row>
        <row r="1157">
          <cell r="A1157">
            <v>100643</v>
          </cell>
          <cell r="B1157" t="str">
            <v>USINA DE ASFALTO, TIPO GRAVIMÉTRICA, PROD 150 TON/HORA - DEPRECIAÇÃO. AF_12/2019</v>
          </cell>
          <cell r="C1157" t="str">
            <v>H</v>
          </cell>
          <cell r="D1157" t="str">
            <v>213,45</v>
          </cell>
        </row>
        <row r="1158">
          <cell r="A1158">
            <v>100644</v>
          </cell>
          <cell r="B1158" t="str">
            <v>USINA DE ASFALTO, TIPO GRAVIMÉTRICA, PROD 150 TON/HORA - JUROS. AF_12/2019</v>
          </cell>
          <cell r="C1158" t="str">
            <v>H</v>
          </cell>
          <cell r="D1158" t="str">
            <v>38,42</v>
          </cell>
        </row>
        <row r="1159">
          <cell r="A1159">
            <v>100645</v>
          </cell>
          <cell r="B1159" t="str">
            <v>USINA DE ASFALTO, TIPO GRAVIMÉTRICA, PROD 150 TON/HORA - MANUTENÇÃO. AF_12/2019</v>
          </cell>
          <cell r="C1159" t="str">
            <v>H</v>
          </cell>
          <cell r="D1159" t="str">
            <v>343,12</v>
          </cell>
        </row>
        <row r="1160">
          <cell r="A1160">
            <v>100646</v>
          </cell>
          <cell r="B1160" t="str">
            <v>USINA DE ASFALTO, TIPO GRAVIMÉTRICA, PROD 150 TON/HORA - MATERIAIS NA OPERAÇÃO. AF_12/2019</v>
          </cell>
          <cell r="C1160" t="str">
            <v>H</v>
          </cell>
          <cell r="D1160" t="str">
            <v>333,20</v>
          </cell>
        </row>
        <row r="1161">
          <cell r="A1161">
            <v>55960</v>
          </cell>
          <cell r="B1161" t="str">
            <v>IMUNIZACAO DE MADEIRAMENTO PARA COBERTURA UTILIZANDO CUPINICIDA INCOLOR</v>
          </cell>
          <cell r="C1161" t="str">
            <v>M2</v>
          </cell>
          <cell r="D1161" t="str">
            <v>4,91</v>
          </cell>
        </row>
        <row r="1162">
          <cell r="A1162">
            <v>92259</v>
          </cell>
          <cell r="B1162" t="str">
            <v>INSTALAÇÃO DE TESOURA (INTEIRA OU MEIA), BIAPOIADA, EM MADEIRA NÃO APARELHADA, PARA VÃOS MAIORES OU IGUAIS A 3,0 M E MENORES QUE 6,0 M, INCLUSO IÇAMENTO. AF_07/2019</v>
          </cell>
          <cell r="C1162" t="str">
            <v>UN</v>
          </cell>
          <cell r="D1162" t="str">
            <v>303,22</v>
          </cell>
        </row>
        <row r="1163">
          <cell r="A1163">
            <v>92260</v>
          </cell>
          <cell r="B1163" t="str">
            <v>INSTALAÇÃO DE TESOURA (INTEIRA OU MEIA), BIAPOIADA, EM MADEIRA NÃO APARELHADA, PARA VÃOS MAIORES OU IGUAIS A 6,0 M E MENORES QUE 8,0 M, INCLUSO IÇAMENTO. AF_07/2019</v>
          </cell>
          <cell r="C1163" t="str">
            <v>UN</v>
          </cell>
          <cell r="D1163" t="str">
            <v>345,99</v>
          </cell>
        </row>
        <row r="1164">
          <cell r="A1164">
            <v>92261</v>
          </cell>
          <cell r="B1164" t="str">
            <v>INSTALAÇÃO DE TESOURA (INTEIRA OU MEIA), BIAPOIADA, EM MADEIRA NÃO APARELHADA, PARA VÃOS MAIORES OU IGUAIS A 8,0 M E MENORES QUE 10,0 M, INCLUSO IÇAMENTO. AF_07/2019</v>
          </cell>
          <cell r="C1164" t="str">
            <v>UN</v>
          </cell>
          <cell r="D1164" t="str">
            <v>387,46</v>
          </cell>
        </row>
        <row r="1165">
          <cell r="A1165">
            <v>92262</v>
          </cell>
          <cell r="B1165" t="str">
            <v>INSTALAÇÃO DE TESOURA (INTEIRA OU MEIA), BIAPOIADA, EM MADEIRA NÃO APARELHADA, PARA VÃOS MAIORES OU IGUAIS A 10,0 M E MENORES QUE 12,0 M, INCLUSO IÇAMENTO. AF_07/2019</v>
          </cell>
          <cell r="C1165" t="str">
            <v>UN</v>
          </cell>
          <cell r="D1165" t="str">
            <v>454,24</v>
          </cell>
        </row>
        <row r="1166">
          <cell r="A1166">
            <v>92539</v>
          </cell>
          <cell r="B1166" t="str">
            <v>TRAMA DE MADEIRA COMPOSTA POR RIPAS, CAIBROS E TERÇAS PARA TELHADOS DE ATÉ 2 ÁGUAS PARA TELHA DE ENCAIXE DE CERÂMICA OU DE CONCRETO, INCLUSO TRANSPORTE VERTICAL. AF_07/2019</v>
          </cell>
          <cell r="C1166" t="str">
            <v>M2</v>
          </cell>
          <cell r="D1166" t="str">
            <v>49,95</v>
          </cell>
        </row>
        <row r="1167">
          <cell r="A1167">
            <v>92540</v>
          </cell>
          <cell r="B1167" t="str">
            <v>TRAMA DE MADEIRA COMPOSTA POR RIPAS, CAIBROS E TERÇAS PARA TELHADOS DE MAIS QUE 2 ÁGUAS PARA TELHA DE ENCAIXE DE CERÂMICA OU DE CONCRETO, INCLUSO TRANSPORTE VERTICAL. AF_07/2019</v>
          </cell>
          <cell r="C1167" t="str">
            <v>M2</v>
          </cell>
          <cell r="D1167" t="str">
            <v>56,34</v>
          </cell>
        </row>
        <row r="1168">
          <cell r="A1168">
            <v>92541</v>
          </cell>
          <cell r="B1168" t="str">
            <v>TRAMA DE MADEIRA COMPOSTA POR RIPAS, CAIBROS E TERÇAS PARA TELHADOS DE ATÉ 2 ÁGUAS PARA TELHA CERÂMICA CAPA-CANAL, INCLUSO TRANSPORTE VERTICAL. AF_07/2019</v>
          </cell>
          <cell r="C1168" t="str">
            <v>M2</v>
          </cell>
          <cell r="D1168" t="str">
            <v>53,58</v>
          </cell>
        </row>
        <row r="1169">
          <cell r="A1169">
            <v>92542</v>
          </cell>
          <cell r="B1169" t="str">
            <v>TRAMA DE MADEIRA COMPOSTA POR RIPAS, CAIBROS E TERÇAS PARA TELHADOS DE MAIS QUE 2 ÁGUAS PARA TELHA CERÂMICA CAPA-CANAL, INCLUSO TRANSPORTE VERTICAL. AF_07/2019</v>
          </cell>
          <cell r="C1169" t="str">
            <v>M2</v>
          </cell>
          <cell r="D1169" t="str">
            <v>64,96</v>
          </cell>
        </row>
        <row r="1170">
          <cell r="A1170">
            <v>92543</v>
          </cell>
          <cell r="B1170" t="str">
            <v>TRAMA DE MADEIRA COMPOSTA POR TERÇAS PARA TELHADOS DE ATÉ 2 ÁGUAS PARA TELHA ONDULADA DE FIBROCIMENTO, METÁLICA, PLÁSTICA OU TERMOACÚSTICA, INCLUSO TRANSPORTE VERTICAL. AF_07/2019</v>
          </cell>
          <cell r="C1170" t="str">
            <v>M2</v>
          </cell>
          <cell r="D1170" t="str">
            <v>14,12</v>
          </cell>
        </row>
        <row r="1171">
          <cell r="A1171">
            <v>92544</v>
          </cell>
          <cell r="B1171" t="str">
            <v>TRAMA DE MADEIRA COMPOSTA POR TERÇAS PARA TELHADOS DE ATÉ 2 ÁGUAS PARA TELHA ESTRUTURAL DE FIBROCIMENTO, INCLUSO TRANSPORTE VERTICAL. AF_07/2019</v>
          </cell>
          <cell r="C1171" t="str">
            <v>M2</v>
          </cell>
          <cell r="D1171" t="str">
            <v>12,01</v>
          </cell>
        </row>
        <row r="1172">
          <cell r="A1172">
            <v>92545</v>
          </cell>
          <cell r="B1172" t="str">
            <v>FABRICAÇÃO E INSTALAÇÃO DE TESOURA INTEIRA EM MADEIRA NÃO APARELHADA, VÃO DE 3 M, PARA TELHA CERÂMICA OU DE CONCRETO, INCLUSO IÇAMENTO. AF_07/2019</v>
          </cell>
          <cell r="C1172" t="str">
            <v>UN</v>
          </cell>
          <cell r="D1172" t="str">
            <v>650,90</v>
          </cell>
        </row>
        <row r="1173">
          <cell r="A1173">
            <v>92546</v>
          </cell>
          <cell r="B1173" t="str">
            <v>FABRICAÇÃO E INSTALAÇÃO DE TESOURA INTEIRA EM MADEIRA NÃO APARELHADA, VÃO DE 4 M, PARA TELHA CERÂMICA OU DE CONCRETO, INCLUSO IÇAMENTO. AF_07/2019</v>
          </cell>
          <cell r="C1173" t="str">
            <v>UN</v>
          </cell>
          <cell r="D1173" t="str">
            <v>794,31</v>
          </cell>
        </row>
        <row r="1174">
          <cell r="A1174">
            <v>92547</v>
          </cell>
          <cell r="B1174" t="str">
            <v>FABRICAÇÃO E INSTALAÇÃO DE TESOURA INTEIRA EM MADEIRA NÃO APARELHADA, VÃO DE 5 M, PARA TELHA CERÂMICA OU DE CONCRETO, INCLUSO IÇAMENTO. AF_07/2019</v>
          </cell>
          <cell r="C1174" t="str">
            <v>UN</v>
          </cell>
          <cell r="D1174" t="str">
            <v>835,76</v>
          </cell>
        </row>
        <row r="1175">
          <cell r="A1175">
            <v>92548</v>
          </cell>
          <cell r="B1175" t="str">
            <v>FABRICAÇÃO E INSTALAÇÃO DE TESOURA INTEIRA EM MADEIRA NÃO APARELHADA, VÃO DE 6 M, PARA TELHA CERÂMICA OU DE CONCRETO, INCLUSO IÇAMENTO. AF_07/2019</v>
          </cell>
          <cell r="C1175" t="str">
            <v>UN</v>
          </cell>
          <cell r="D1175" t="str">
            <v>928,32</v>
          </cell>
        </row>
        <row r="1176">
          <cell r="A1176">
            <v>92549</v>
          </cell>
          <cell r="B1176" t="str">
            <v>FABRICAÇÃO E INSTALAÇÃO DE TESOURA INTEIRA EM MADEIRA NÃO APARELHADA, VÃO DE 7 M, PARA TELHA CERÂMICA OU DE CONCRETO, INCLUSO IÇAMENTO. AF_07/2019</v>
          </cell>
          <cell r="C1176" t="str">
            <v>UN</v>
          </cell>
          <cell r="D1176" t="str">
            <v>1.165,22</v>
          </cell>
        </row>
        <row r="1177">
          <cell r="A1177">
            <v>92550</v>
          </cell>
          <cell r="B1177" t="str">
            <v>FABRICAÇÃO E INSTALAÇÃO DE TESOURA INTEIRA EM MADEIRA NÃO APARELHADA, VÃO DE 8 M, PARA TELHA CERÂMICA OU DE CONCRETO, INCLUSO IÇAMENTO. AF_07/2019</v>
          </cell>
          <cell r="C1177" t="str">
            <v>UN</v>
          </cell>
          <cell r="D1177" t="str">
            <v>1.433,66</v>
          </cell>
        </row>
        <row r="1178">
          <cell r="A1178">
            <v>92551</v>
          </cell>
          <cell r="B1178" t="str">
            <v>FABRICAÇÃO E INSTALAÇÃO DE TESOURA INTEIRA EM MADEIRA NÃO APARELHADA, VÃO DE 9 M, PARA TELHA CERÂMICA OU DE CONCRETO, INCLUSO IÇAMENTO. AF_07/2019</v>
          </cell>
          <cell r="C1178" t="str">
            <v>UN</v>
          </cell>
          <cell r="D1178" t="str">
            <v>1.488,71</v>
          </cell>
        </row>
        <row r="1179">
          <cell r="A1179">
            <v>92552</v>
          </cell>
          <cell r="B1179" t="str">
            <v>FABRICAÇÃO E INSTALAÇÃO DE TESOURA INTEIRA EM MADEIRA NÃO APARELHADA, VÃO DE 10 M, PARA TELHA CERÂMICA OU DE CONCRETO, INCLUSO IÇAMENTO. AF_07/2019</v>
          </cell>
          <cell r="C1179" t="str">
            <v>UN</v>
          </cell>
          <cell r="D1179" t="str">
            <v>1.618,90</v>
          </cell>
        </row>
        <row r="1180">
          <cell r="A1180">
            <v>92553</v>
          </cell>
          <cell r="B1180" t="str">
            <v>FABRICAÇÃO E INSTALAÇÃO DE TESOURA INTEIRA EM MADEIRA NÃO APARELHADA, VÃO DE 11 M, PARA TELHA CERÂMICA OU DE CONCRETO, INCLUSO IÇAMENTO. AF_07/2019</v>
          </cell>
          <cell r="C1180" t="str">
            <v>UN</v>
          </cell>
          <cell r="D1180" t="str">
            <v>1.865,00</v>
          </cell>
        </row>
        <row r="1181">
          <cell r="A1181">
            <v>92554</v>
          </cell>
          <cell r="B1181" t="str">
            <v>FABRICAÇÃO E INSTALAÇÃO DE TESOURA INTEIRA EM MADEIRA NÃO APARELHADA, VÃO DE 12 M, PARA TELHA CERÂMICA OU DE CONCRETO, INCLUSO IÇAMENTO. AF_07/2019</v>
          </cell>
          <cell r="C1181" t="str">
            <v>UN</v>
          </cell>
          <cell r="D1181" t="str">
            <v>1.927,64</v>
          </cell>
        </row>
        <row r="1182">
          <cell r="A1182">
            <v>92555</v>
          </cell>
          <cell r="B1182" t="str">
            <v>FABRICAÇÃO E INSTALAÇÃO DE TESOURA INTEIRA EM MADEIRA NÃO APARELHADA, VÃO DE 3 M, PARA TELHA ONDULADA DE FIBROCIMENTO, METÁLICA, PLÁSTICA OU TERMOACÚSTICA, INCLUSO IÇAMENTO. AF_07/2019</v>
          </cell>
          <cell r="C1182" t="str">
            <v>UN</v>
          </cell>
          <cell r="D1182" t="str">
            <v>642,56</v>
          </cell>
        </row>
        <row r="1183">
          <cell r="A1183">
            <v>92556</v>
          </cell>
          <cell r="B1183" t="str">
            <v>FABRICAÇÃO E INSTALAÇÃO DE TESOURA INTEIRA EM MADEIRA NÃO APARELHADA, VÃO DE 4 M, PARA TELHA ONDULADA DE FIBROCIMENTO, METÁLICA, PLÁSTICA OU TERMOACÚSTICA, INCLUSO IÇAMENTO. AF_07/2019</v>
          </cell>
          <cell r="C1183" t="str">
            <v>UN</v>
          </cell>
          <cell r="D1183" t="str">
            <v>780,53</v>
          </cell>
        </row>
        <row r="1184">
          <cell r="A1184">
            <v>92557</v>
          </cell>
          <cell r="B1184" t="str">
            <v>FABRICAÇÃO E INSTALAÇÃO DE TESOURA INTEIRA EM MADEIRA NÃO APARELHADA, VÃO DE 5 M, PARA TELHA ONDULADA DE FIBROCIMENTO, METÁLICA, PLÁSTICA OU TERMOACÚSTICA, INCLUSO IÇAMENTO. AF_07/2019</v>
          </cell>
          <cell r="C1184" t="str">
            <v>UN</v>
          </cell>
          <cell r="D1184" t="str">
            <v>821,98</v>
          </cell>
        </row>
        <row r="1185">
          <cell r="A1185">
            <v>92558</v>
          </cell>
          <cell r="B1185" t="str">
            <v>FABRICAÇÃO E INSTALAÇÃO DE TESOURA INTEIRA EM MADEIRA NÃO APARELHADA, VÃO DE 6 M, PARA TELHA ONDULADA DE FIBROCIMENTO, METÁLICA, PLÁSTICA OU TERMOACÚSTICA, INCLUSO IÇAMENTO. AF_07/2019</v>
          </cell>
          <cell r="C1185" t="str">
            <v>UN</v>
          </cell>
          <cell r="D1185" t="str">
            <v>919,97</v>
          </cell>
        </row>
        <row r="1186">
          <cell r="A1186">
            <v>92559</v>
          </cell>
          <cell r="B1186" t="str">
            <v>FABRICAÇÃO E INSTALAÇÃO DE TESOURA INTEIRA EM MADEIRA NÃO APARELHADA, VÃO DE 7 M, PARA TELHA ONDULADA DE FIBROCIMENTO, METÁLICA, PLÁSTICA OU TERMOACÚSTICA, INCLUSO IÇAMENTO. AF_07/2019</v>
          </cell>
          <cell r="C1186" t="str">
            <v>UN</v>
          </cell>
          <cell r="D1186" t="str">
            <v>1.150,53</v>
          </cell>
        </row>
        <row r="1187">
          <cell r="A1187">
            <v>92560</v>
          </cell>
          <cell r="B1187" t="str">
            <v>FABRICAÇÃO E INSTALAÇÃO DE TESOURA INTEIRA EM MADEIRA NÃO APARELHADA, VÃO DE 8 M, PARA TELHA ONDULADA DE FIBROCIMENTO, METÁLICA, PLÁSTICA OU TERMOACÚSTICA, INCLUSO IÇAMENTO. AF_07/2019</v>
          </cell>
          <cell r="C1187" t="str">
            <v>UN</v>
          </cell>
          <cell r="D1187" t="str">
            <v>1.411,25</v>
          </cell>
        </row>
        <row r="1188">
          <cell r="A1188">
            <v>92561</v>
          </cell>
          <cell r="B1188" t="str">
            <v>FABRICAÇÃO E INSTALAÇÃO DE TESOURA INTEIRA EM MADEIRA NÃO APARELHADA, VÃO DE 9 M, PARA TELHA ONDULADA DE FIBROCIMENTO, METÁLICA, PLÁSTICA OU TERMOACÚSTICA, INCLUSO IÇAMENTO. AF_07/2019</v>
          </cell>
          <cell r="C1188" t="str">
            <v>UN</v>
          </cell>
          <cell r="D1188" t="str">
            <v>1.467,30</v>
          </cell>
        </row>
        <row r="1189">
          <cell r="A1189">
            <v>92562</v>
          </cell>
          <cell r="B1189" t="str">
            <v>FABRICAÇÃO E INSTALAÇÃO DE TESOURA INTEIRA EM MADEIRA NÃO APARELHADA, VÃO DE 10 M, PARA TELHA ONDULADA DE FIBROCIMENTO, METÁLICA, PLÁSTICA OU TERMOACÚSTICA, INCLUSO IÇAMENTO. AF_07/2019</v>
          </cell>
          <cell r="C1189" t="str">
            <v>UN</v>
          </cell>
          <cell r="D1189" t="str">
            <v>1.583,71</v>
          </cell>
        </row>
        <row r="1190">
          <cell r="A1190">
            <v>92563</v>
          </cell>
          <cell r="B1190" t="str">
            <v>FABRICAÇÃO E INSTALAÇÃO DE TESOURA INTEIRA EM MADEIRA NÃO APARELHADA, VÃO DE 11 M, PARA TELHA ONDULADA DE FIBROCIMENTO, METÁLICA, PLÁSTICA OU TERMOACÚSTICA, INCLUSO IÇAMENTO. AF_07/2019</v>
          </cell>
          <cell r="C1190" t="str">
            <v>UN</v>
          </cell>
          <cell r="D1190" t="str">
            <v>1.822,19</v>
          </cell>
        </row>
        <row r="1191">
          <cell r="A1191">
            <v>92564</v>
          </cell>
          <cell r="B1191" t="str">
            <v>FABRICAÇÃO E INSTALAÇÃO DE TESOURA INTEIRA EM MADEIRA NÃO APARELHADA, VÃO DE 12 M, PARA TELHA ONDULADA DE FIBROCIMENTO, METÁLICA, PLÁSTICA OU TERMOACÚSTICA, INCLUSO IÇAMENTO. AF_07/2019</v>
          </cell>
          <cell r="C1191" t="str">
            <v>UN</v>
          </cell>
          <cell r="D1191" t="str">
            <v>1.875,58</v>
          </cell>
        </row>
        <row r="1192">
          <cell r="A1192">
            <v>92565</v>
          </cell>
          <cell r="B1192" t="str">
            <v>FABRICAÇÃO E INSTALAÇÃO DE ESTRUTURA PONTALETADA DE MADEIRA NÃO APARELHADA PARA TELHADOS COM ATÉ 2 ÁGUAS E PARA TELHA CERÂMICA OU DE CONCRETO, INCLUSO TRANSPORTE VERTICAL. AF_12/2015</v>
          </cell>
          <cell r="C1192" t="str">
            <v>M2</v>
          </cell>
          <cell r="D1192" t="str">
            <v>24,01</v>
          </cell>
        </row>
        <row r="1193">
          <cell r="A1193">
            <v>92566</v>
          </cell>
          <cell r="B1193" t="str">
            <v>FABRICAÇÃO E INSTALAÇÃO DE ESTRUTURA PONTALETADA DE MADEIRA NÃO APARELHADA PARA TELHADOS COM ATÉ 2 ÁGUAS E PARA TELHA ONDULADA DE FIBROCIMENTO, METÁLICA, PLÁSTICA OU TERMOACÚSTICA, INCLUSO TRANSPORTE VERTICAL. AF_12/2015</v>
          </cell>
          <cell r="C1193" t="str">
            <v>M2</v>
          </cell>
          <cell r="D1193" t="str">
            <v>14,72</v>
          </cell>
        </row>
        <row r="1194">
          <cell r="A1194">
            <v>92567</v>
          </cell>
          <cell r="B1194" t="str">
            <v>FABRICAÇÃO E INSTALAÇÃO DE ESTRUTURA PONTALETADA DE MADEIRA NÃO APARELHADA PARA TELHADOS COM MAIS QUE 2 ÁGUAS E PARA TELHA CERÂMICA OU DE CONCRETO, INCLUSO TRANSPORTE VERTICAL. AF_12/2015</v>
          </cell>
          <cell r="C1194" t="str">
            <v>M2</v>
          </cell>
          <cell r="D1194" t="str">
            <v>21,44</v>
          </cell>
        </row>
        <row r="1195">
          <cell r="A1195">
            <v>100379</v>
          </cell>
          <cell r="B1195" t="str">
            <v>FABRICAÇÃO E INSTALAÇÃO DE PONTALETES DE MADEIRA NÃO APARELHADA PARA TELHADOS COM ATÉ 2 ÁGUAS E COM TELHA CERÂMICA OU DE CONCRETO EM EDIFÍCIO RESIDENCIAL TÉRREO, INCLUSO TRANSPORTE VERTICAL. AF_07/2019</v>
          </cell>
          <cell r="C1195" t="str">
            <v>M2</v>
          </cell>
          <cell r="D1195" t="str">
            <v>24,01</v>
          </cell>
        </row>
        <row r="1196">
          <cell r="A1196">
            <v>100380</v>
          </cell>
          <cell r="B1196" t="str">
            <v>FABRICAÇÃO E INSTALAÇÃO DE PONTALETES DE MADEIRA NÃO APARELHADA PARA TELHADOS COM ATÉ 2 ÁGUAS E COM TELHA CERÂMICA OU DE CONCRETO EM EDIFÍCIO RESIDENCIAL DE MÚLTIPLOS PAVIMENTOS, INCLUSO TRANSPORTE VERTICAL. AF_07/2019</v>
          </cell>
          <cell r="C1196" t="str">
            <v>M2</v>
          </cell>
          <cell r="D1196" t="str">
            <v>32,17</v>
          </cell>
        </row>
        <row r="1197">
          <cell r="A1197">
            <v>100381</v>
          </cell>
          <cell r="B1197" t="str">
            <v>FABRICAÇÃO E INSTALAÇÃO DE PONTALETES DE MADEIRA NÃO APARELHADA PARA TELHADOS COM ATÉ 2 ÁGUAS E COM TELHA CERÂMICA OU DE CONCRETO EM EDIFÍCIO INSTITUCIONAL TÉRREO, INCLUSO TRANSPORTE VERTICAL. AF_07/2019</v>
          </cell>
          <cell r="C1197" t="str">
            <v>M2</v>
          </cell>
          <cell r="D1197" t="str">
            <v>36,22</v>
          </cell>
        </row>
        <row r="1198">
          <cell r="A1198">
            <v>100383</v>
          </cell>
          <cell r="B1198" t="str">
            <v>FABRICAÇÃO E INSTALAÇÃO DE PONTALETES DE MADEIRA NÃO APARELHADA PARA TELHADOS COM ATÉ 2 ÁGUAS E COM TELHA ONDULADA DE FIBROCIMENTO, ALUMÍNIO OU PLÁSTICA EM EDIFÍCIO RESIDENCIAL DE MÚLTIPLOS PAVIMENTOS, INCLUSO TRANSPORTE VERTICAL. AF_07/2019</v>
          </cell>
          <cell r="C1198" t="str">
            <v>M2</v>
          </cell>
          <cell r="D1198" t="str">
            <v>16,06</v>
          </cell>
        </row>
        <row r="1199">
          <cell r="A1199">
            <v>100384</v>
          </cell>
          <cell r="B1199" t="str">
            <v>FABRICAÇÃO E INSTALAÇÃO DE PONTALETES DE MADEIRA NÃO APARELHADA PARA TELHADOS COM ATÉ 2 ÁGUAS E COM TELHA ONDULADA DE FIBROCIMENTO, ALUMÍNIO OU PLÁSTICA EM EDIFÍCIO INSTITUCIONAL TÉRREO, INCLUSO TRANSPORTE VERTICAL. AF_07/2019</v>
          </cell>
          <cell r="C1199" t="str">
            <v>M2</v>
          </cell>
          <cell r="D1199" t="str">
            <v>16,92</v>
          </cell>
        </row>
        <row r="1200">
          <cell r="A1200">
            <v>100385</v>
          </cell>
          <cell r="B1200" t="str">
            <v>FABRICAÇÃO E INSTALAÇÃO DE PONTALETES DE MADEIRA NÃO APARELHADA PARA TELHADOS COM MAIS QUE 2 ÁGUAS E COM TELHA CERÂMICA OU DE CONCRETO EM EDIFÍCIO RESIDENCIAL TÉRREO, INCLUSO TRANSPORTE VERTICAL. AF_07/2019</v>
          </cell>
          <cell r="C1200" t="str">
            <v>M2</v>
          </cell>
          <cell r="D1200" t="str">
            <v>21,44</v>
          </cell>
        </row>
        <row r="1201">
          <cell r="A1201">
            <v>100386</v>
          </cell>
          <cell r="B1201" t="str">
            <v>FABRICAÇÃO E INSTALAÇÃO DE PONTALETES DE MADEIRA NÃO APARELHADA PARA TELHADOS COM MAIS QUE 2 ÁGUAS E COM TELHA CERÂMICA OU DE CONCRETO EM EDIFÍCIO RESIDENCIAL DE MÚLTIPLOS PAVIMENTOS. AF_07/2019</v>
          </cell>
          <cell r="C1201" t="str">
            <v>M2</v>
          </cell>
          <cell r="D1201" t="str">
            <v>27,87</v>
          </cell>
        </row>
        <row r="1202">
          <cell r="A1202">
            <v>100387</v>
          </cell>
          <cell r="B1202" t="str">
            <v>FABRICAÇÃO E INSTALAÇÃO DE PONTALETES DE MADEIRA NÃO APARELHADA PARA TELHADOS COM MAIS QUE 2 ÁGUAS E COM TELHA CERÂMICA OU DE CONCRETO EM EDIFÍCIO INSTITUCIONAL TÉRREO, INCLUSO TRANSPORTE VERTICAL. AF_07/2019</v>
          </cell>
          <cell r="C1202" t="str">
            <v>M2</v>
          </cell>
          <cell r="D1202" t="str">
            <v>34,20</v>
          </cell>
        </row>
        <row r="1203">
          <cell r="A1203">
            <v>100388</v>
          </cell>
          <cell r="B1203" t="str">
            <v>RETIRADA E RECOLOCAÇÃO DE RIPA EM TELHADOS DE ATÉ 2 ÁGUAS COM TELHA CERÂMICA OU DE CONCRETO DE ENCAIXE, INCLUSO TRANSPORTE VERTICAL. AF_07/2019</v>
          </cell>
          <cell r="C1203" t="str">
            <v>M2</v>
          </cell>
          <cell r="D1203" t="str">
            <v>13,61</v>
          </cell>
        </row>
        <row r="1204">
          <cell r="A1204">
            <v>100389</v>
          </cell>
          <cell r="B1204" t="str">
            <v>RETIRADA E RECOLOCAÇÃO DE CAIBRO EM TELHADOS DE ATÉ 2 ÁGUAS COM TELHA CERÂMICA OU DE CONCRETO DE ENCAIXE, INCLUSO TRANSPORTE VERTICAL. AF_07/2019</v>
          </cell>
          <cell r="C1204" t="str">
            <v>M2</v>
          </cell>
          <cell r="D1204" t="str">
            <v>11,37</v>
          </cell>
        </row>
        <row r="1205">
          <cell r="A1205">
            <v>100390</v>
          </cell>
          <cell r="B1205" t="str">
            <v>RETIRADA E RECOLOCAÇÃO DE RIPA EM TELHADOS DE MAIS DE 2 ÁGUAS COM TELHA CERÂMICA OU DE CONCRETO DE ENCAIXE, INCLUSO TRANSPORTE VERTICAL. AF_07/2019</v>
          </cell>
          <cell r="C1205" t="str">
            <v>M2</v>
          </cell>
          <cell r="D1205" t="str">
            <v>16,13</v>
          </cell>
        </row>
        <row r="1206">
          <cell r="A1206">
            <v>100391</v>
          </cell>
          <cell r="B1206" t="str">
            <v>RETIRADA E RECOLOCAÇÃO DE CAIBRO EM TELHADOS DE MAIS DE 2 ÁGUAS COM TELHA CERÂMICA OU DE CONCRETO DE ENCAIXE, INCLUSO TRANSPORTE VERTICAL. AF_07/2019</v>
          </cell>
          <cell r="C1206" t="str">
            <v>M2</v>
          </cell>
          <cell r="D1206" t="str">
            <v>13,05</v>
          </cell>
        </row>
        <row r="1207">
          <cell r="A1207">
            <v>100392</v>
          </cell>
          <cell r="B1207" t="str">
            <v>RETIRADA E RECOLOCAÇÃO DE RIPA EM TELHADOS DE ATÉ 2 ÁGUAS COM TELHA CERÂMICA CAPA-CANAL, INCLUSO TRANSPORTE VERTICAL. AF_07/2019</v>
          </cell>
          <cell r="C1207" t="str">
            <v>M2</v>
          </cell>
          <cell r="D1207" t="str">
            <v>10,68</v>
          </cell>
        </row>
        <row r="1208">
          <cell r="A1208">
            <v>100393</v>
          </cell>
          <cell r="B1208" t="str">
            <v>RETIRADA E RECOLOCAÇÃO DE CAIBRO EM TELHADOS DE ATÉ 2 ÁGUAS COM TELHA CERÂMICA CAPA-CANAL, INCLUSO TRANSPORTE VERTICAL. AF_07/2019</v>
          </cell>
          <cell r="C1208" t="str">
            <v>M2</v>
          </cell>
          <cell r="D1208" t="str">
            <v>13,04</v>
          </cell>
        </row>
        <row r="1209">
          <cell r="A1209">
            <v>100394</v>
          </cell>
          <cell r="B1209" t="str">
            <v>RETIRADA E RECOLOCAÇÃO DE RIPA EM TELHADOS DE MAIS DE 2 ÁGUAS COM TELHA CERÂMICA CAPA-CANAL, INCLUSO TRANSPORTE VERTICAL. AF_07/2019</v>
          </cell>
          <cell r="C1209" t="str">
            <v>M2</v>
          </cell>
          <cell r="D1209" t="str">
            <v>12,66</v>
          </cell>
        </row>
        <row r="1210">
          <cell r="A1210">
            <v>100395</v>
          </cell>
          <cell r="B1210" t="str">
            <v>RETIRADA E RECOLOCAÇÃO DE CAIBRO EM TELHADOS DE MAIS DE 2 ÁGUAS COM TELHA CERÂMICA CAPA-CANAL, INCLUSO TRANSPORTE VERTICAL. AF_07/2019</v>
          </cell>
          <cell r="C1210" t="str">
            <v>M2</v>
          </cell>
          <cell r="D1210" t="str">
            <v>15,58</v>
          </cell>
        </row>
        <row r="1211">
          <cell r="A1211">
            <v>94189</v>
          </cell>
          <cell r="B1211" t="str">
            <v>TELHAMENTO COM TELHA DE CONCRETO DE ENCAIXE, COM ATÉ 2 ÁGUAS, INCLUSO TRANSPORTE VERTICAL. AF_07/2019</v>
          </cell>
          <cell r="C1211" t="str">
            <v>M2</v>
          </cell>
          <cell r="D1211" t="str">
            <v>26,71</v>
          </cell>
        </row>
        <row r="1212">
          <cell r="A1212">
            <v>94192</v>
          </cell>
          <cell r="B1212" t="str">
            <v>TELHAMENTO COM TELHA DE CONCRETO DE ENCAIXE, COM MAIS DE 2 ÁGUAS, INCLUSO TRANSPORTE VERTICAL. AF_07/2019</v>
          </cell>
          <cell r="C1212" t="str">
            <v>M2</v>
          </cell>
          <cell r="D1212" t="str">
            <v>28,45</v>
          </cell>
        </row>
        <row r="1213">
          <cell r="A1213">
            <v>94195</v>
          </cell>
          <cell r="B1213" t="str">
            <v>TELHAMENTO COM TELHA CERÂMICA DE ENCAIXE, TIPO PORTUGUESA, COM ATÉ 2 ÁGUAS, INCLUSO TRANSPORTE VERTICAL. AF_07/2019</v>
          </cell>
          <cell r="C1213" t="str">
            <v>M2</v>
          </cell>
          <cell r="D1213" t="str">
            <v>19,14</v>
          </cell>
        </row>
        <row r="1214">
          <cell r="A1214">
            <v>94198</v>
          </cell>
          <cell r="B1214" t="str">
            <v>TELHAMENTO COM TELHA CERÂMICA DE ENCAIXE, TIPO PORTUGUESA, COM MAIS DE 2 ÁGUAS, INCLUSO TRANSPORTE VERTICAL. AF_07/2019</v>
          </cell>
          <cell r="C1214" t="str">
            <v>M2</v>
          </cell>
          <cell r="D1214" t="str">
            <v>21,44</v>
          </cell>
        </row>
        <row r="1215">
          <cell r="A1215">
            <v>94201</v>
          </cell>
          <cell r="B1215" t="str">
            <v>TELHAMENTO COM TELHA CERÂMICA CAPA-CANAL, TIPO COLONIAL, COM ATÉ 2 ÁGUAS, INCLUSO TRANSPORTE VERTICAL. AF_07/2019</v>
          </cell>
          <cell r="C1215" t="str">
            <v>M2</v>
          </cell>
          <cell r="D1215" t="str">
            <v>27,66</v>
          </cell>
        </row>
        <row r="1216">
          <cell r="A1216">
            <v>94204</v>
          </cell>
          <cell r="B1216" t="str">
            <v>TELHAMENTO COM TELHA CERÂMICA CAPA-CANAL, TIPO COLONIAL, COM MAIS DE 2 ÁGUAS, INCLUSO TRANSPORTE VERTICAL. AF_07/2019</v>
          </cell>
          <cell r="C1216" t="str">
            <v>M2</v>
          </cell>
          <cell r="D1216" t="str">
            <v>31,59</v>
          </cell>
        </row>
        <row r="1217">
          <cell r="A1217">
            <v>94224</v>
          </cell>
          <cell r="B1217" t="str">
            <v>EMBOÇAMENTO COM ARGAMASSA TRAÇO 1:2:9 (CIMENTO, CAL E AREIA). AF_07/2019</v>
          </cell>
          <cell r="C1217" t="str">
            <v>M</v>
          </cell>
          <cell r="D1217" t="str">
            <v>18,40</v>
          </cell>
        </row>
        <row r="1218">
          <cell r="A1218">
            <v>94225</v>
          </cell>
          <cell r="B1218" t="str">
            <v>ISOLAMENTO TERMOACÚSTICO COM LÃ MINERAL NA SUBCOBERTURA, INCLUSO TRANSPORTE VERTICAL. AF_07/2019</v>
          </cell>
          <cell r="C1218" t="str">
            <v>M2</v>
          </cell>
          <cell r="D1218" t="str">
            <v>23,53</v>
          </cell>
        </row>
        <row r="1219">
          <cell r="A1219">
            <v>94226</v>
          </cell>
          <cell r="B1219" t="str">
            <v>SUBCOBERTURA COM MANTA PLÁSTICA REVESTIDA POR PELÍCULA DE ALUMÍNO, INCLUSO TRANSPORTE VERTICAL. AF_07/2019</v>
          </cell>
          <cell r="C1219" t="str">
            <v>M2</v>
          </cell>
          <cell r="D1219" t="str">
            <v>16,71</v>
          </cell>
        </row>
        <row r="1220">
          <cell r="A1220">
            <v>94232</v>
          </cell>
          <cell r="B1220" t="str">
            <v>AMARRAÇÃO DE TELHAS CERÂMICAS OU DE CONCRETO. AF_07/2019</v>
          </cell>
          <cell r="C1220" t="str">
            <v>UN</v>
          </cell>
          <cell r="D1220" t="str">
            <v>1,90</v>
          </cell>
        </row>
        <row r="1221">
          <cell r="A1221">
            <v>94440</v>
          </cell>
          <cell r="B1221" t="str">
            <v>TELHAMENTO COM TELHA CERÂMICA DE ENCAIXE, TIPO FRANCESA, COM ATÉ 2 ÁGUAS, INCLUSO TRANSPORTE VERTICAL. AF_07/2019</v>
          </cell>
          <cell r="C1221" t="str">
            <v>M2</v>
          </cell>
          <cell r="D1221" t="str">
            <v>19,14</v>
          </cell>
        </row>
        <row r="1222">
          <cell r="A1222">
            <v>94441</v>
          </cell>
          <cell r="B1222" t="str">
            <v>TELHAMENTO COM TELHA CERÂMICA DE ENCAIXE, TIPO FRANCESA, COM MAIS DE 2 ÁGUAS, INCLUSO TRANSPORTE VERTICAL. AF_07/2019</v>
          </cell>
          <cell r="C1222" t="str">
            <v>M2</v>
          </cell>
          <cell r="D1222" t="str">
            <v>21,44</v>
          </cell>
        </row>
        <row r="1223">
          <cell r="A1223">
            <v>94442</v>
          </cell>
          <cell r="B1223" t="str">
            <v>TELHAMENTO COM TELHA CERÂMICA DE ENCAIXE, TIPO ROMANA, COM ATÉ 2 ÁGUAS, INCLUSO TRANSPORTE VERTICAL. AF_07/2019</v>
          </cell>
          <cell r="C1223" t="str">
            <v>M2</v>
          </cell>
          <cell r="D1223" t="str">
            <v>19,14</v>
          </cell>
        </row>
        <row r="1224">
          <cell r="A1224">
            <v>94443</v>
          </cell>
          <cell r="B1224" t="str">
            <v>TELHAMENTO COM TELHA CERÂMICA DE ENCAIXE, TIPO ROMANA, COM MAIS DE 2 ÁGUAS, INCLUSO TRANSPORTE VERTICAL. AF_07/2019</v>
          </cell>
          <cell r="C1224" t="str">
            <v>M2</v>
          </cell>
          <cell r="D1224" t="str">
            <v>21,44</v>
          </cell>
        </row>
        <row r="1225">
          <cell r="A1225">
            <v>94445</v>
          </cell>
          <cell r="B1225" t="str">
            <v>TELHAMENTO COM TELHA CERÂMICA CAPA-CANAL, TIPO PLAN, COM ATÉ 2 ÁGUAS, INCLUSO TRANSPORTE VERTICAL. AF_07/2019</v>
          </cell>
          <cell r="C1225" t="str">
            <v>M2</v>
          </cell>
          <cell r="D1225" t="str">
            <v>27,66</v>
          </cell>
        </row>
        <row r="1226">
          <cell r="A1226">
            <v>94446</v>
          </cell>
          <cell r="B1226" t="str">
            <v>TELHAMENTO COM TELHA CERÂMICA CAPA-CANAL, TIPO PLAN, COM MAIS DE 2 ÁGUAS, INCLUSO TRANSPORTE VERTICAL. AF_07/2019</v>
          </cell>
          <cell r="C1226" t="str">
            <v>M2</v>
          </cell>
          <cell r="D1226" t="str">
            <v>31,59</v>
          </cell>
        </row>
        <row r="1227">
          <cell r="A1227">
            <v>94447</v>
          </cell>
          <cell r="B1227" t="str">
            <v>TELHAMENTO COM TELHA CERÂMICA CAPA-CANAL, TIPO PAULISTA, COM ATÉ 2 ÁGUAS, INCLUSO TRANSPORTE VERTICAL. AF_07/2019</v>
          </cell>
          <cell r="C1227" t="str">
            <v>M2</v>
          </cell>
          <cell r="D1227" t="str">
            <v>27,66</v>
          </cell>
        </row>
        <row r="1228">
          <cell r="A1228">
            <v>94448</v>
          </cell>
          <cell r="B1228" t="str">
            <v>TELHAMENTO COM TELHA CERÂMICA CAPA-CANAL, TIPO PAULISTA, COM MAIS DE 2 ÁGUAS, INCLUSO TRANSPORTE VERTICAL. AF_07/2019</v>
          </cell>
          <cell r="C1228" t="str">
            <v>M2</v>
          </cell>
          <cell r="D1228" t="str">
            <v>31,59</v>
          </cell>
        </row>
        <row r="1229">
          <cell r="A1229">
            <v>94207</v>
          </cell>
          <cell r="B1229" t="str">
            <v>TELHAMENTO COM TELHA ONDULADA DE FIBROCIMENTO E = 6 MM, COM RECOBRIMENTO LATERAL DE 1/4 DE ONDA PARA TELHADO COM INCLINAÇÃO MAIOR QUE 10°, COM ATÉ 2 ÁGUAS, INCLUSO IÇAMENTO. AF_07/2019</v>
          </cell>
          <cell r="C1229" t="str">
            <v>M2</v>
          </cell>
          <cell r="D1229" t="str">
            <v>50,13</v>
          </cell>
        </row>
        <row r="1230">
          <cell r="A1230">
            <v>94210</v>
          </cell>
          <cell r="B1230" t="str">
            <v>TELHAMENTO COM TELHA ONDULADA DE FIBROCIMENTO E = 6 MM, COM RECOBRIMENTO LATERAL DE 1 1/4 DE ONDA PARA TELHADO COM INCLINAÇÃO MÁXIMA DE 10°, COM ATÉ 2 ÁGUAS, INCLUSO IÇAMENTO. AF_07/2019</v>
          </cell>
          <cell r="C1230" t="str">
            <v>M2</v>
          </cell>
          <cell r="D1230" t="str">
            <v>53,22</v>
          </cell>
        </row>
        <row r="1231">
          <cell r="A1231">
            <v>94218</v>
          </cell>
          <cell r="B1231" t="str">
            <v>TELHAMENTO COM TELHA ESTRUTURAL DE FIBROCIMENTO E= 6 MM, COM ATÉ 2 ÁGUAS, INCLUSO IÇAMENTO. AF_07/2019</v>
          </cell>
          <cell r="C1231" t="str">
            <v>M2</v>
          </cell>
          <cell r="D1231" t="str">
            <v>114,65</v>
          </cell>
        </row>
        <row r="1232">
          <cell r="A1232">
            <v>94213</v>
          </cell>
          <cell r="B1232" t="str">
            <v>TELHAMENTO COM TELHA DE AÇO/ALUMÍNIO E = 0,5 MM, COM ATÉ 2 ÁGUAS, INCLUSO IÇAMENTO. AF_07/2019</v>
          </cell>
          <cell r="C1232" t="str">
            <v>M2</v>
          </cell>
          <cell r="D1232" t="str">
            <v>48,19</v>
          </cell>
        </row>
        <row r="1233">
          <cell r="A1233">
            <v>94216</v>
          </cell>
          <cell r="B1233" t="str">
            <v>TELHAMENTO COM TELHA METÁLICA TERMOACÚSTICA E = 30 MM, COM ATÉ 2 ÁGUAS, INCLUSO IÇAMENTO. AF_07/2019</v>
          </cell>
          <cell r="C1233" t="str">
            <v>M2</v>
          </cell>
          <cell r="D1233" t="str">
            <v>134,90</v>
          </cell>
        </row>
        <row r="1234">
          <cell r="A1234">
            <v>94219</v>
          </cell>
          <cell r="B1234" t="str">
            <v>CUMEEIRA E ESPIGÃO PARA TELHA CERÂMICA EMBOÇADA COM ARGAMASSA TRAÇO 1:2:9 (CIMENTO, CAL E AREIA), PARA TELHADOS COM MAIS DE 2 ÁGUAS, INCLUSO TRANSPORTE VERTICAL. AF_07/2019</v>
          </cell>
          <cell r="C1234" t="str">
            <v>M</v>
          </cell>
          <cell r="D1234" t="str">
            <v>21,28</v>
          </cell>
        </row>
        <row r="1235">
          <cell r="A1235">
            <v>94220</v>
          </cell>
          <cell r="B1235" t="str">
            <v>CUMEEIRA E ESPIGÃO PARA TELHA DE CONCRETO EMBOÇADA COM ARGAMASSA TRAÇO 1:2:9 (CIMENTO, CAL E AREIA), PARA TELHADOS COM MAIS DE 2 ÁGUAS, INCLUSO TRANSPORTE VERTICAL. AF_07/2019</v>
          </cell>
          <cell r="C1235" t="str">
            <v>M</v>
          </cell>
          <cell r="D1235" t="str">
            <v>38,05</v>
          </cell>
        </row>
        <row r="1236">
          <cell r="A1236">
            <v>94221</v>
          </cell>
          <cell r="B1236" t="str">
            <v>CUMEEIRA PARA TELHA CERÂMICA EMBOÇADA COM ARGAMASSA TRAÇO 1:2:9 (CIMENTO, CAL E AREIA) PARA TELHADOS COM ATÉ 2 ÁGUAS, INCLUSO TRANSPORTE VERTICAL. AF_07/2019</v>
          </cell>
          <cell r="C1236" t="str">
            <v>M</v>
          </cell>
          <cell r="D1236" t="str">
            <v>16,74</v>
          </cell>
        </row>
        <row r="1237">
          <cell r="A1237">
            <v>94222</v>
          </cell>
          <cell r="B1237" t="str">
            <v>CUMEEIRA PARA TELHA DE CONCRETO EMBOÇADA COM ARGAMASSA TRAÇO 1:2:9 (CIMENTO, CAL E AREIA) PARA TELHADOS COM ATÉ 2 ÁGUAS, INCLUSO TRANSPORTE VERTICAL. AF_07/2019</v>
          </cell>
          <cell r="C1237" t="str">
            <v>M</v>
          </cell>
          <cell r="D1237" t="str">
            <v>33,51</v>
          </cell>
        </row>
        <row r="1238">
          <cell r="A1238">
            <v>94223</v>
          </cell>
          <cell r="B1238" t="str">
            <v>CUMEEIRA PARA TELHA DE FIBROCIMENTO ONDULADA E = 6 MM, INCLUSO ACESSÓRIOS DE FIXAÇÃO E IÇAMENTO. AF_07/2019</v>
          </cell>
          <cell r="C1238" t="str">
            <v>M</v>
          </cell>
          <cell r="D1238" t="str">
            <v>64,33</v>
          </cell>
        </row>
        <row r="1239">
          <cell r="A1239">
            <v>94451</v>
          </cell>
          <cell r="B1239" t="str">
            <v>CUMEEIRA PARA TELHA DE FIBROCIMENTO ESTRUTURAL E = 6 MM, INCLUSO ACESSÓRIOS DE FIXAÇÃO E IÇAMENTO. AF_07/2019</v>
          </cell>
          <cell r="C1239" t="str">
            <v>M</v>
          </cell>
          <cell r="D1239" t="str">
            <v>150,53</v>
          </cell>
        </row>
        <row r="1240">
          <cell r="A1240">
            <v>100325</v>
          </cell>
          <cell r="B1240" t="str">
            <v>CUMEEIRA SHED PARA TELHA ONDULADA DE FIBROCIMENTO, E = 6 MM, INCLUSO ACESSÓRIOS DE FIXAÇÃO E IÇAMENTO. AF_07/2019</v>
          </cell>
          <cell r="C1240" t="str">
            <v>M</v>
          </cell>
          <cell r="D1240" t="str">
            <v>62,12</v>
          </cell>
        </row>
        <row r="1241">
          <cell r="A1241">
            <v>100327</v>
          </cell>
          <cell r="B1241" t="str">
            <v>RUFO EXTERNO/INTERNO EM CHAPA DE AÇO GALVANIZADO NÚMERO 26, CORTE DE 33 CM, INCLUSO IÇAMENTO. AF_07/2019</v>
          </cell>
          <cell r="C1241" t="str">
            <v>M</v>
          </cell>
          <cell r="D1241" t="str">
            <v>35,74</v>
          </cell>
        </row>
        <row r="1242">
          <cell r="A1242">
            <v>100328</v>
          </cell>
          <cell r="B1242" t="str">
            <v>RETIRADA E RECOLOCAÇÃO DE  TELHA CERÂMICA DE ENCAIXE, COM ATÉ DUAS ÁGUAS, INCLUSO IÇAMENTO. AF_07/2019</v>
          </cell>
          <cell r="C1242" t="str">
            <v>M2</v>
          </cell>
          <cell r="D1242" t="str">
            <v>8,30</v>
          </cell>
        </row>
        <row r="1243">
          <cell r="A1243">
            <v>100329</v>
          </cell>
          <cell r="B1243" t="str">
            <v>RETIRADA E RECOLOCAÇÃO DE  TELHA CERÂMICA DE ENCAIXE, COM MAIS DE DUAS ÁGUAS, INCLUSO IÇAMENTO. AF_07/2019</v>
          </cell>
          <cell r="C1243" t="str">
            <v>M2</v>
          </cell>
          <cell r="D1243" t="str">
            <v>10,61</v>
          </cell>
        </row>
        <row r="1244">
          <cell r="A1244">
            <v>100330</v>
          </cell>
          <cell r="B1244" t="str">
            <v>RETIRADA E RECOLOCAÇÃO DE  TELHA CERÂMICA CAPA-CANAL, COM ATÉ DUAS ÁGUAS, INCLUSO IÇAMENTO. AF_07/2019</v>
          </cell>
          <cell r="C1244" t="str">
            <v>M2</v>
          </cell>
          <cell r="D1244" t="str">
            <v>11,27</v>
          </cell>
        </row>
        <row r="1245">
          <cell r="A1245">
            <v>100331</v>
          </cell>
          <cell r="B1245" t="str">
            <v>RETIRADA E RECOLOCAÇÃO DE  TELHA CERÂMICA CAPA-CANAL, COM MAIS DE DUAS ÁGUAS, INCLUSO IÇAMENTO. AF_07/2019</v>
          </cell>
          <cell r="C1245" t="str">
            <v>M2</v>
          </cell>
          <cell r="D1245" t="str">
            <v>15,20</v>
          </cell>
        </row>
        <row r="1246">
          <cell r="A1246">
            <v>100434</v>
          </cell>
          <cell r="B1246" t="str">
            <v>CALHA DE BEIRAL, SEMICIRCULAR DE PVC, DIAMETRO 125 MM, INCLUINDO CABECEIRAS, EMENDAS, BOCAIS, SUPORTES E VEDAÇÕES, EXCLUINDO CONDUTORES, INCLUSO TRANSPORTE VERTICAL. AF_07/2019</v>
          </cell>
          <cell r="C1246" t="str">
            <v>M</v>
          </cell>
          <cell r="D1246" t="str">
            <v>47,70</v>
          </cell>
        </row>
        <row r="1247">
          <cell r="A1247">
            <v>100435</v>
          </cell>
          <cell r="B1247" t="str">
            <v>RUFO EM FIBROCIMENTO PARA TELHA ONDULADA E = 6 MM, ABA DE 26 CM, INCLUSO TRANSPORTE VERTICAL, EXCETO CONTRARRUFO. AF_07/2019</v>
          </cell>
          <cell r="C1247" t="str">
            <v>M</v>
          </cell>
          <cell r="D1247" t="str">
            <v>33,06</v>
          </cell>
        </row>
        <row r="1248">
          <cell r="A1248">
            <v>94227</v>
          </cell>
          <cell r="B1248" t="str">
            <v>CALHA EM CHAPA DE AÇO GALVANIZADO NÚMERO 24, DESENVOLVIMENTO DE 33 CM, INCLUSO TRANSPORTE VERTICAL. AF_07/2019</v>
          </cell>
          <cell r="C1248" t="str">
            <v>M</v>
          </cell>
          <cell r="D1248" t="str">
            <v>36,93</v>
          </cell>
        </row>
        <row r="1249">
          <cell r="A1249">
            <v>94228</v>
          </cell>
          <cell r="B1249" t="str">
            <v>CALHA EM CHAPA DE AÇO GALVANIZADO NÚMERO 24, DESENVOLVIMENTO DE 50 CM, INCLUSO TRANSPORTE VERTICAL. AF_07/2019</v>
          </cell>
          <cell r="C1249" t="str">
            <v>M</v>
          </cell>
          <cell r="D1249" t="str">
            <v>50,29</v>
          </cell>
        </row>
        <row r="1250">
          <cell r="A1250">
            <v>94229</v>
          </cell>
          <cell r="B1250" t="str">
            <v>CALHA EM CHAPA DE AÇO GALVANIZADO NÚMERO 24, DESENVOLVIMENTO DE 100 CM, INCLUSO TRANSPORTE VERTICAL. AF_07/2019</v>
          </cell>
          <cell r="C1250" t="str">
            <v>M</v>
          </cell>
          <cell r="D1250" t="str">
            <v>97,03</v>
          </cell>
        </row>
        <row r="1251">
          <cell r="A1251">
            <v>94231</v>
          </cell>
          <cell r="B1251" t="str">
            <v>RUFO EM CHAPA DE AÇO GALVANIZADO NÚMERO 24, CORTE DE 25 CM, INCLUSO TRANSPORTE VERTICAL. AF_07/2019</v>
          </cell>
          <cell r="C1251" t="str">
            <v>M</v>
          </cell>
          <cell r="D1251" t="str">
            <v>31,73</v>
          </cell>
        </row>
        <row r="1252">
          <cell r="A1252">
            <v>94449</v>
          </cell>
          <cell r="B1252" t="str">
            <v>TELHAMENTO COM TELHA ONDULADA DE FIBRA DE VIDRO E = 0,6 MM, PARA TELHADO COM INCLINAÇÃO MAIOR QUE 10°, COM ATÉ 2 ÁGUAS, INCLUSO IÇAMENTO. AF_07/2019</v>
          </cell>
          <cell r="C1252" t="str">
            <v>M2</v>
          </cell>
          <cell r="D1252" t="str">
            <v>44,55</v>
          </cell>
        </row>
        <row r="1253">
          <cell r="A1253">
            <v>92255</v>
          </cell>
          <cell r="B1253" t="str">
            <v>INSTALAÇÃO DE TESOURA (INTEIRA OU MEIA), EM AÇO, PARA VÃOS MAIORES OU IGUAIS A 3,0 M E MENORES QUE 6,0 M, INCLUSO IÇAMENTO. AF_07/2019</v>
          </cell>
          <cell r="C1253" t="str">
            <v>UN</v>
          </cell>
          <cell r="D1253" t="str">
            <v>136,67</v>
          </cell>
        </row>
        <row r="1254">
          <cell r="A1254">
            <v>92256</v>
          </cell>
          <cell r="B1254" t="str">
            <v>INSTALAÇÃO DE TESOURA (INTEIRA OU MEIA), EM AÇO, PARA VÃOS MAIORES OU IGUAIS A 6,0 M E MENORES QUE 8,0 M, INCLUSO IÇAMENTO. AF_07/2019</v>
          </cell>
          <cell r="C1254" t="str">
            <v>UN</v>
          </cell>
          <cell r="D1254" t="str">
            <v>164,11</v>
          </cell>
        </row>
        <row r="1255">
          <cell r="A1255">
            <v>92257</v>
          </cell>
          <cell r="B1255" t="str">
            <v>INSTALAÇÃO DE TESOURA (INTEIRA OU MEIA), EM AÇO, PARA VÃOS MAIORES OU IGUAIS A 8,0 M E MENORES QUE 10,0 M, INCLUSO IÇAMENTO. AF_07/2019</v>
          </cell>
          <cell r="C1255" t="str">
            <v>UN</v>
          </cell>
          <cell r="D1255" t="str">
            <v>191,30</v>
          </cell>
        </row>
        <row r="1256">
          <cell r="A1256">
            <v>92258</v>
          </cell>
          <cell r="B1256" t="str">
            <v>INSTALAÇÃO DE TESOURA (INTEIRA OU MEIA), EM AÇO, PARA VÃOS MAIORES OU IGUAIS A 10,0 M E MENORES QUE 12,0 M, INCLUSO IÇAMENTO. AF_07/2019</v>
          </cell>
          <cell r="C1256" t="str">
            <v>UN</v>
          </cell>
          <cell r="D1256" t="str">
            <v>235,02</v>
          </cell>
        </row>
        <row r="1257">
          <cell r="A1257">
            <v>92568</v>
          </cell>
          <cell r="B1257" t="str">
            <v>TRAMA DE AÇO COMPOSTA POR RIPAS, CAIBROS E TERÇAS PARA TELHADOS DE ATÉ 2 ÁGUAS PARA TELHA DE ENCAIXE DE CERÂMICA OU DE CONCRETO, INCLUSO TRANSPORTE VERTICAL. AF_07/2019</v>
          </cell>
          <cell r="C1257" t="str">
            <v>M2</v>
          </cell>
          <cell r="D1257" t="str">
            <v>73,12</v>
          </cell>
        </row>
        <row r="1258">
          <cell r="A1258">
            <v>92569</v>
          </cell>
          <cell r="B1258" t="str">
            <v>TRAMA DE AÇO COMPOSTA POR RIPAS E CAIBROS PARA TELHADOS DE ATÉ 2 ÁGUAS PARA TELHA DE ENCAIXE DE CERÂMICA OU DE CONCRETO, INCLUSO TRANSPORTE VERTICAL. AF_07/2019</v>
          </cell>
          <cell r="C1258" t="str">
            <v>M2</v>
          </cell>
          <cell r="D1258" t="str">
            <v>40,68</v>
          </cell>
        </row>
        <row r="1259">
          <cell r="A1259">
            <v>92570</v>
          </cell>
          <cell r="B1259" t="str">
            <v>TRAMA DE AÇO COMPOSTA POR RIPAS PARA TELHADOS DE ATÉ 2 ÁGUAS PARA TELHA DE ENCAIXE DE CERÂMICA OU DE CONCRETO, INCLUSO TRANSPORTE VERTICAL. AF_07/2019</v>
          </cell>
          <cell r="C1259" t="str">
            <v>M2</v>
          </cell>
          <cell r="D1259" t="str">
            <v>25,77</v>
          </cell>
        </row>
        <row r="1260">
          <cell r="A1260">
            <v>92571</v>
          </cell>
          <cell r="B1260" t="str">
            <v>TRAMA DE AÇO COMPOSTA POR RIPAS, CAIBROS E TERÇAS PARA TELHADOS DE MAIS DE 2 ÁGUAS PARA TELHA DE ENCAIXE DE CERÂMICA OU DE CONCRETO, INCLUSO TRANSPORTE VERTICAL. AF_07/2019</v>
          </cell>
          <cell r="C1260" t="str">
            <v>M2</v>
          </cell>
          <cell r="D1260" t="str">
            <v>78,38</v>
          </cell>
        </row>
        <row r="1261">
          <cell r="A1261">
            <v>92572</v>
          </cell>
          <cell r="B1261" t="str">
            <v>TRAMA DE AÇO COMPOSTA POR RIPAS E CAIBROS PARA TELHADOS DE MAIS DE 2 ÁGUAS PARA TELHA DE ENCAIXE DE CERÂMICA OU DE CONCRETO, INCLUSO TRANSPORTE VERTICAL. AF_07/2019</v>
          </cell>
          <cell r="C1261" t="str">
            <v>M2</v>
          </cell>
          <cell r="D1261" t="str">
            <v>46,93</v>
          </cell>
        </row>
        <row r="1262">
          <cell r="A1262">
            <v>92573</v>
          </cell>
          <cell r="B1262" t="str">
            <v>TRAMA DE AÇO COMPOSTA POR RIPAS PARA TELHADOS DE MAIS DE 2 ÁGUAS PARA TELHA DE ENCAIXE DE CERÂMICA OU DE CONCRETO, INCLUSO TRANSPORTE VERTICAL, INCLUSO TRANSPORTE VERTICAL. AF_07/2019</v>
          </cell>
          <cell r="C1262" t="str">
            <v>M2</v>
          </cell>
          <cell r="D1262" t="str">
            <v>28,03</v>
          </cell>
        </row>
        <row r="1263">
          <cell r="A1263">
            <v>92574</v>
          </cell>
          <cell r="B1263" t="str">
            <v>TRAMA DE AÇO COMPOSTA POR RIPAS, CAIBROS E TERÇAS PARA TELHADOS DE ATÉ 2 ÁGUAS PARA TELHA CERÂMICA CAPA-CANAL, INCLUSO TRANSPORTE VERTICAL. AF_07/2019</v>
          </cell>
          <cell r="C1263" t="str">
            <v>M2</v>
          </cell>
          <cell r="D1263" t="str">
            <v>74,39</v>
          </cell>
        </row>
        <row r="1264">
          <cell r="A1264">
            <v>92575</v>
          </cell>
          <cell r="B1264" t="str">
            <v>TRAMA DE AÇO COMPOSTA POR RIPAS E CAIBROS PARA TELHADOS DE ATÉ 2 ÁGUAS PARA TELHA CERÂMICA CAPA-CANAL, INCLUSO TRANSPORTE VERTICAL. AF_07/2019</v>
          </cell>
          <cell r="C1264" t="str">
            <v>M2</v>
          </cell>
          <cell r="D1264" t="str">
            <v>37,29</v>
          </cell>
        </row>
        <row r="1265">
          <cell r="A1265">
            <v>92576</v>
          </cell>
          <cell r="B1265" t="str">
            <v>TRAMA DE AÇO COMPOSTA POR RIPAS PARA TELHADOS DE ATÉ 2 ÁGUAS PARA TELHA CERÂMICA CAPA-CANAL, INCLUSO TRANSPORTE VERTICAL. AF_07/2019</v>
          </cell>
          <cell r="C1265" t="str">
            <v>M2</v>
          </cell>
          <cell r="D1265" t="str">
            <v>20,41</v>
          </cell>
        </row>
        <row r="1266">
          <cell r="A1266">
            <v>92577</v>
          </cell>
          <cell r="B1266" t="str">
            <v>TRAMA DE AÇO COMPOSTA POR RIPAS, CAIBROS E TERÇAS PARA TELHADOS DE MAIS DE 2 ÁGUAS PARA TELHA CERÂMICA CAPA-CANAL, INCLUSO TRANSPORTE VERTICAL. AF_07/2019</v>
          </cell>
          <cell r="C1266" t="str">
            <v>M2</v>
          </cell>
          <cell r="D1266" t="str">
            <v>79,91</v>
          </cell>
        </row>
        <row r="1267">
          <cell r="A1267">
            <v>92578</v>
          </cell>
          <cell r="B1267" t="str">
            <v>TRAMA DE AÇO COMPOSTA POR RIPAS E CAIBROS PARA TELHADOS DE MAIS DE 2 ÁGUAS PARA TELHA CERÂMICA CAPA-CANAL, INCLUSO TRANSPORTE VERTICAL. AF_07/2019</v>
          </cell>
          <cell r="C1267" t="str">
            <v>M2</v>
          </cell>
          <cell r="D1267" t="str">
            <v>40,36</v>
          </cell>
        </row>
        <row r="1268">
          <cell r="A1268">
            <v>92579</v>
          </cell>
          <cell r="B1268" t="str">
            <v>TRAMA DE AÇO COMPOSTA POR RIPAS PARA TELHADOS DE MAIS DE 2 ÁGUAS PARA TELHA CERÂMICA CAPA-CANAL, INCLUSO TRANSPORTE VERTICAL. AF_07/2019</v>
          </cell>
          <cell r="C1268" t="str">
            <v>M2</v>
          </cell>
          <cell r="D1268" t="str">
            <v>22,22</v>
          </cell>
        </row>
        <row r="1269">
          <cell r="A1269">
            <v>92580</v>
          </cell>
          <cell r="B1269" t="str">
            <v>TRAMA DE AÇO COMPOSTA POR TERÇAS PARA TELHADOS DE ATÉ 2 ÁGUAS PARA TELHA ONDULADA DE FIBROCIMENTO, METÁLICA, PLÁSTICA OU TERMOACÚSTICA, INCLUSO TRANSPORTE VERTICAL. AF_07/2019</v>
          </cell>
          <cell r="C1269" t="str">
            <v>M2</v>
          </cell>
          <cell r="D1269" t="str">
            <v>27,81</v>
          </cell>
        </row>
        <row r="1270">
          <cell r="A1270">
            <v>92581</v>
          </cell>
          <cell r="B1270" t="str">
            <v>TRAMA DE AÇO COMPOSTA POR TERÇAS PARA TELHADOS DE ATÉ 2 ÁGUAS PARA TELHA ESTRUTURAL DE FIBROCIMENTO, INCLUSO TRANSPORTE VERTICAL. AF_07/2019</v>
          </cell>
          <cell r="C1270" t="str">
            <v>M2</v>
          </cell>
          <cell r="D1270" t="str">
            <v>28,91</v>
          </cell>
        </row>
        <row r="1271">
          <cell r="A1271">
            <v>92582</v>
          </cell>
          <cell r="B1271" t="str">
            <v>FABRICAÇÃO E INSTALAÇÃO DE TESOURA INTEIRA EM AÇO, VÃO DE 3 M, PARA TELHA CERÂMICA OU DE CONCRETO, INCLUSO IÇAMENTO. AF_12/2015</v>
          </cell>
          <cell r="C1271" t="str">
            <v>UN</v>
          </cell>
          <cell r="D1271" t="str">
            <v>431,09</v>
          </cell>
        </row>
        <row r="1272">
          <cell r="A1272">
            <v>92584</v>
          </cell>
          <cell r="B1272" t="str">
            <v>FABRICAÇÃO E INSTALAÇÃO DE TESOURA INTEIRA EM AÇO, VÃO DE 4 M, PARA TELHA CERÂMICA OU DE CONCRETO, INCLUSO IÇAMENTO. AF_12/2015</v>
          </cell>
          <cell r="C1272" t="str">
            <v>UN</v>
          </cell>
          <cell r="D1272" t="str">
            <v>498,95</v>
          </cell>
        </row>
        <row r="1273">
          <cell r="A1273">
            <v>92586</v>
          </cell>
          <cell r="B1273" t="str">
            <v>FABRICAÇÃO E INSTALAÇÃO DE TESOURA INTEIRA EM AÇO, VÃO DE 5 M, PARA TELHA CERÂMICA OU DE CONCRETO, INCLUSO IÇAMENTO. AF_12/2015</v>
          </cell>
          <cell r="C1273" t="str">
            <v>UN</v>
          </cell>
          <cell r="D1273" t="str">
            <v>566,79</v>
          </cell>
        </row>
        <row r="1274">
          <cell r="A1274">
            <v>92588</v>
          </cell>
          <cell r="B1274" t="str">
            <v>FABRICAÇÃO E INSTALAÇÃO DE TESOURA INTEIRA EM AÇO, VÃO DE 6 M, PARA TELHA CERÂMICA OU DE CONCRETO, INCLUSO IÇAMENTO. AF_12/2015</v>
          </cell>
          <cell r="C1274" t="str">
            <v>UN</v>
          </cell>
          <cell r="D1274" t="str">
            <v>712,38</v>
          </cell>
        </row>
        <row r="1275">
          <cell r="A1275">
            <v>92590</v>
          </cell>
          <cell r="B1275" t="str">
            <v>FABRICAÇÃO E INSTALAÇÃO DE TESOURA INTEIRA EM AÇO, VÃO DE 7 M, PARA TELHA CERÂMICA OU DE CONCRETO, INCLUSO IÇAMENTO. AF_12/2015</v>
          </cell>
          <cell r="C1275" t="str">
            <v>UN</v>
          </cell>
          <cell r="D1275" t="str">
            <v>780,22</v>
          </cell>
        </row>
        <row r="1276">
          <cell r="A1276">
            <v>92592</v>
          </cell>
          <cell r="B1276" t="str">
            <v>FABRICAÇÃO E INSTALAÇÃO DE TESOURA INTEIRA EM AÇO, VÃO DE 8 M, PARA TELHA CERÂMICA OU DE CONCRETO, INCLUSO IÇAMENTO. AF_12/2015</v>
          </cell>
          <cell r="C1276" t="str">
            <v>UN</v>
          </cell>
          <cell r="D1276" t="str">
            <v>875,26</v>
          </cell>
        </row>
        <row r="1277">
          <cell r="A1277">
            <v>92593</v>
          </cell>
          <cell r="B1277" t="str">
            <v>(COMPOSIÇÃO REPRESENTATIVA) FABRICAÇÃO E INSTALAÇÃO DE TESOURA INTEIRA EM AÇO, PARA VÃOS DE 3 A 12 M E PARA QUALQUER TIPO DE TELHA, INCLUSO IÇAMENTO. AF_12/2015</v>
          </cell>
          <cell r="C1277" t="str">
            <v>KG</v>
          </cell>
          <cell r="D1277" t="str">
            <v>6,61</v>
          </cell>
        </row>
        <row r="1278">
          <cell r="A1278">
            <v>92594</v>
          </cell>
          <cell r="B1278" t="str">
            <v>FABRICAÇÃO E INSTALAÇÃO DE TESOURA INTEIRA EM AÇO, VÃO DE 9 M, PARA TELHA CERÂMICA OU DE CONCRETO, INCLUSO IÇAMENTO. AF_12/2015</v>
          </cell>
          <cell r="C1278" t="str">
            <v>UN</v>
          </cell>
          <cell r="D1278" t="str">
            <v>1.010,57</v>
          </cell>
        </row>
        <row r="1279">
          <cell r="A1279">
            <v>92596</v>
          </cell>
          <cell r="B1279" t="str">
            <v>FABRICAÇÃO E INSTALAÇÃO DE TESOURA INTEIRA EM AÇO, VÃO DE 10 M, PARA TELHA CERÂMICA OU DE CONCRETO, INCLUSO IÇAMENTO. AF_12/2015</v>
          </cell>
          <cell r="C1279" t="str">
            <v>UN</v>
          </cell>
          <cell r="D1279" t="str">
            <v>1.125,04</v>
          </cell>
        </row>
        <row r="1280">
          <cell r="A1280">
            <v>92598</v>
          </cell>
          <cell r="B1280" t="str">
            <v>FABRICAÇÃO E INSTALAÇÃO DE TESOURA INTEIRA EM AÇO, VÃO DE 11 M, PARA TELHA CERÂMICA OU DE CONCRETO, INCLUSO IÇAMENTO. AF_12/2015</v>
          </cell>
          <cell r="C1280" t="str">
            <v>UN</v>
          </cell>
          <cell r="D1280" t="str">
            <v>1.192,90</v>
          </cell>
        </row>
        <row r="1281">
          <cell r="A1281">
            <v>92600</v>
          </cell>
          <cell r="B1281" t="str">
            <v>FABRICAÇÃO E INSTALAÇÃO DE TESOURA INTEIRA EM AÇO, VÃO DE 12 M, PARA TELHA CERÂMICA OU DE CONCRETO, INCLUSO IÇAMENTO. AF_12/2015</v>
          </cell>
          <cell r="C1281" t="str">
            <v>UN</v>
          </cell>
          <cell r="D1281" t="str">
            <v>1.277,91</v>
          </cell>
        </row>
        <row r="1282">
          <cell r="A1282">
            <v>92602</v>
          </cell>
          <cell r="B1282" t="str">
            <v>FABRICAÇÃO E INSTALAÇÃO DE TESOURA INTEIRA EM AÇO, VÃO DE 3 M, PARA TELHA ONDULADA DE FIBROCIMENTO, METÁLICA, PLÁSTICA OU TERMOACÚSTICA, INCLUSO IÇAMENTO.. AF_12/2015</v>
          </cell>
          <cell r="C1282" t="str">
            <v>UN</v>
          </cell>
          <cell r="D1282" t="str">
            <v>431,09</v>
          </cell>
        </row>
        <row r="1283">
          <cell r="A1283">
            <v>92604</v>
          </cell>
          <cell r="B1283" t="str">
            <v>FABRICAÇÃO E INSTALAÇÃO DE TESOURA INTEIRA EM AÇO, VÃO DE 4 M, PARA TELHA ONDULADA DE FIBROCIMENTO, METÁLICA, PLÁSTICA OU TERMOACÚSTICA, INCLUSO IÇAMENTO. AF_12/2015</v>
          </cell>
          <cell r="C1283" t="str">
            <v>UN</v>
          </cell>
          <cell r="D1283" t="str">
            <v>481,78</v>
          </cell>
        </row>
        <row r="1284">
          <cell r="A1284">
            <v>92606</v>
          </cell>
          <cell r="B1284" t="str">
            <v>FABRICAÇÃO E INSTALAÇÃO DE TESOURA INTEIRA EM AÇO, VÃO DE 5 M, PARA TELHA ONDULADA DE FIBROCIMENTO, METÁLICA, PLÁSTICA OU TERMOACÚSTICA, INCLUSO IÇAMENTO. AF_12/2015</v>
          </cell>
          <cell r="C1284" t="str">
            <v>UN</v>
          </cell>
          <cell r="D1284" t="str">
            <v>549,63</v>
          </cell>
        </row>
        <row r="1285">
          <cell r="A1285">
            <v>92608</v>
          </cell>
          <cell r="B1285" t="str">
            <v>FABRICAÇÃO E INSTALAÇÃO DE TESOURA INTEIRA EM AÇO, VÃO DE 6 M, PARA TELHA ONDULADA DE FIBROCIMENTO, METÁLICA, PLÁSTICA OU TERMOACÚSTICA, INCLUSO IÇAMENTO. AF_12/2015</v>
          </cell>
          <cell r="C1285" t="str">
            <v>UN</v>
          </cell>
          <cell r="D1285" t="str">
            <v>678,05</v>
          </cell>
        </row>
        <row r="1286">
          <cell r="A1286">
            <v>92610</v>
          </cell>
          <cell r="B1286" t="str">
            <v>FABRICAÇÃO E INSTALAÇÃO DE TESOURA INTEIRA EM AÇO, VÃO DE 7 M, PARA TELHA ONDULADA DE FIBROCIMENTO, METÁLICA, PLÁSTICA OU TERMOACÚSTICA, INCLUSO IÇAMENTO. AF_12/2015</v>
          </cell>
          <cell r="C1286" t="str">
            <v>UN</v>
          </cell>
          <cell r="D1286" t="str">
            <v>745,89</v>
          </cell>
        </row>
        <row r="1287">
          <cell r="A1287">
            <v>92612</v>
          </cell>
          <cell r="B1287" t="str">
            <v>FABRICAÇÃO E INSTALAÇÃO DE TESOURA INTEIRA EM AÇO, VÃO DE 8 M, PARA TELHA ONDULADA DE FIBROCIMENTO, METÁLICA, PLÁSTICA OU TERMOACÚSTICA, INCLUSO IÇAMENTO, INCLUSO IÇAMENTO. AF_12/2015</v>
          </cell>
          <cell r="C1287" t="str">
            <v>UN</v>
          </cell>
          <cell r="D1287" t="str">
            <v>840,93</v>
          </cell>
        </row>
        <row r="1288">
          <cell r="A1288">
            <v>92614</v>
          </cell>
          <cell r="B1288" t="str">
            <v>FABRICAÇÃO E INSTALAÇÃO DE TESOURA INTEIRA EM AÇO, VÃO DE 9 M, PARA TELHA ONDULADA DE FIBROCIMENTO, METÁLICA, PLÁSTICA OU TERMOACÚSTICA, INCLUSO IÇAMENTO. AF_12/2015</v>
          </cell>
          <cell r="C1288" t="str">
            <v>UN</v>
          </cell>
          <cell r="D1288" t="str">
            <v>941,91</v>
          </cell>
        </row>
        <row r="1289">
          <cell r="A1289">
            <v>92616</v>
          </cell>
          <cell r="B1289" t="str">
            <v>FABRICAÇÃO E INSTALAÇÃO DE TESOURA INTEIRA EM AÇO, VÃO DE 10 M, PARA TELHA ONDULADA DE FIBROCIMENTO, METÁLICA, PLÁSTICA OU TERMOACÚSTICA, INCLUSO IÇAMENTO. AF_12/2015</v>
          </cell>
          <cell r="C1289" t="str">
            <v>UN</v>
          </cell>
          <cell r="D1289" t="str">
            <v>1.073,55</v>
          </cell>
        </row>
        <row r="1290">
          <cell r="A1290">
            <v>92618</v>
          </cell>
          <cell r="B1290" t="str">
            <v>FABRICAÇÃO E INSTALAÇÃO DE TESOURA INTEIRA EM AÇO, VÃO DE 11 M, PARA TELHA ONDULADA DE FIBROCIMENTO, METÁLICA, PLÁSTICA OU TERMOACÚSTICA, INCLUSO IÇAMENTO. AF_12/2015</v>
          </cell>
          <cell r="C1290" t="str">
            <v>UN</v>
          </cell>
          <cell r="D1290" t="str">
            <v>1.141,40</v>
          </cell>
        </row>
        <row r="1291">
          <cell r="A1291">
            <v>92620</v>
          </cell>
          <cell r="B1291" t="str">
            <v>FABRICAÇÃO E INSTALAÇÃO DE TESOURA INTEIRA EM AÇO, VÃO DE 12 M, PARA TELHA ONDULADA DE FIBROCIMENTO, METÁLICA, PLÁSTICA OU TERMOACÚSTICA, INCLUSO IÇAMENTO. AF_12/2015</v>
          </cell>
          <cell r="C1291" t="str">
            <v>UN</v>
          </cell>
          <cell r="D1291" t="str">
            <v>1.209,25</v>
          </cell>
        </row>
        <row r="1292">
          <cell r="A1292">
            <v>100357</v>
          </cell>
          <cell r="B1292" t="str">
            <v>FABRICAÇÃO E INSTALAÇÃO DE MEIA TESOURA DE MADEIRA NÃO APARELHADA, COM VÃO DE 3 M, PARA TELHA CERÂMICA OU DE CONCRETO, INCLUSO IÇAMENTO. AF_07/2019</v>
          </cell>
          <cell r="C1292" t="str">
            <v>UN</v>
          </cell>
          <cell r="D1292" t="str">
            <v>671,23</v>
          </cell>
        </row>
        <row r="1293">
          <cell r="A1293">
            <v>100358</v>
          </cell>
          <cell r="B1293" t="str">
            <v>FABRICAÇÃO E INSTALAÇÃO DE MEIA TESOURA DE MADEIRA NÃO APARELHADA, COM VÃO DE 4 M, PARA TELHA CERÂMICA OU DE CONCRETO, INCLUSO IÇAMENTO. AF_07/2019</v>
          </cell>
          <cell r="C1293" t="str">
            <v>UN</v>
          </cell>
          <cell r="D1293" t="str">
            <v>912,50</v>
          </cell>
        </row>
        <row r="1294">
          <cell r="A1294">
            <v>100359</v>
          </cell>
          <cell r="B1294" t="str">
            <v>FABRICAÇÃO E INSTALAÇÃO DE MEIA TESOURA DE MADEIRA NÃO APARELHADA, COM VÃO DE 5 M, PARA TELHA CERÂMICA OU DE CONCRETO, INCLUSO IÇAMENTO. AF_07/2019</v>
          </cell>
          <cell r="C1294" t="str">
            <v>UN</v>
          </cell>
          <cell r="D1294" t="str">
            <v>955,37</v>
          </cell>
        </row>
        <row r="1295">
          <cell r="A1295">
            <v>100360</v>
          </cell>
          <cell r="B1295" t="str">
            <v>FABRICAÇÃO E INSTALAÇÃO DE MEIA TESOURA DE MADEIRA NÃO APARELHADA, COM VÃO DE 6 M, PARA TELHA CERÂMICA OU DE CONCRETO, INCLUSO IÇAMENTO. AF_07/2019</v>
          </cell>
          <cell r="C1295" t="str">
            <v>UN</v>
          </cell>
          <cell r="D1295" t="str">
            <v>1.056,70</v>
          </cell>
        </row>
        <row r="1296">
          <cell r="A1296">
            <v>100361</v>
          </cell>
          <cell r="B1296" t="str">
            <v>FABRICAÇÃO E INSTALAÇÃO DE MEIA TESOURA DE MADEIRA NÃO APARELHADA, COM VÃO DE 7 M, PARA TELHA CERÂMICA OU DE CONCRETO, INCLUSO IÇAMENTO. AF_07/2019</v>
          </cell>
          <cell r="C1296" t="str">
            <v>UN</v>
          </cell>
          <cell r="D1296" t="str">
            <v>1.316,45</v>
          </cell>
        </row>
        <row r="1297">
          <cell r="A1297">
            <v>100362</v>
          </cell>
          <cell r="B1297" t="str">
            <v>FABRICAÇÃO E INSTALAÇÃO DE MEIA TESOURA DE MADEIRA NÃO APARELHADA, COM VÃO DE 8 M, PARA TELHA CERÂMICA OU DE CONCRETO, INCLUSO IÇAMENTO. AF_07/2019</v>
          </cell>
          <cell r="C1297" t="str">
            <v>UN</v>
          </cell>
          <cell r="D1297" t="str">
            <v>1.731,12</v>
          </cell>
        </row>
        <row r="1298">
          <cell r="A1298">
            <v>100363</v>
          </cell>
          <cell r="B1298" t="str">
            <v>FABRICAÇÃO E INSTALAÇÃO DE MEIA TESOURA DE MADEIRA NÃO APARELHADA, COM VÃO DE 9 M, PARA TELHA CERÂMICA OU DE CONCRETO, INCLUSO IÇAMENTO. AF_07/2019</v>
          </cell>
          <cell r="C1298" t="str">
            <v>UN</v>
          </cell>
          <cell r="D1298" t="str">
            <v>1.793,98</v>
          </cell>
        </row>
        <row r="1299">
          <cell r="A1299">
            <v>100364</v>
          </cell>
          <cell r="B1299" t="str">
            <v>FABRICAÇÃO E INSTALAÇÃO DE MEIA TESOURA DE MADEIRA NÃO APARELHADA, COM VÃO DE 10 M, PARA TELHA CERÂMICA OU DE CONCRETO, INCLUSO IÇAMENTO. AF_07/2019</v>
          </cell>
          <cell r="C1299" t="str">
            <v>UN</v>
          </cell>
          <cell r="D1299" t="str">
            <v>1.951,93</v>
          </cell>
        </row>
        <row r="1300">
          <cell r="A1300">
            <v>100365</v>
          </cell>
          <cell r="B1300" t="str">
            <v>FABRICAÇÃO E INSTALAÇÃO DE MEIA TESOURA DE MADEIRA NÃO APARELHADA, COM VÃO DE 11 M, PARA TELHA CERÂMICA OU DE CONCRETO, INCLUSO IÇAMENTO. AF_07/2019</v>
          </cell>
          <cell r="C1300" t="str">
            <v>UN</v>
          </cell>
          <cell r="D1300" t="str">
            <v>2.247,06</v>
          </cell>
        </row>
        <row r="1301">
          <cell r="A1301">
            <v>100366</v>
          </cell>
          <cell r="B1301" t="str">
            <v>FABRICAÇÃO E INSTALAÇÃO DE MEIA TESOURA DE MADEIRA NÃO APARELHADA, COM VÃO DE 12 M, PARA TELHA CERÂMICA OU DE CONCRETO, INCLUSO IÇAMENTO. AF_07/2019</v>
          </cell>
          <cell r="C1301" t="str">
            <v>UN</v>
          </cell>
          <cell r="D1301" t="str">
            <v>2.397,53</v>
          </cell>
        </row>
        <row r="1302">
          <cell r="A1302">
            <v>100367</v>
          </cell>
          <cell r="B1302" t="str">
            <v>FABRICAÇÃO E INSTALAÇÃO DE MEIA TESOURA DE MADEIRA NÃO APARELHADA, COM VÃO DE 3 M, PARA TELHA ONDULADA DE FIBROCIMENTO, ALUMÍNIO, PLÁSTICA OU TERMOACÚSTICA, INCLUSO IÇAMENTO. AF_07/2019</v>
          </cell>
          <cell r="C1302" t="str">
            <v>UN</v>
          </cell>
          <cell r="D1302" t="str">
            <v>654,54</v>
          </cell>
        </row>
        <row r="1303">
          <cell r="A1303">
            <v>100368</v>
          </cell>
          <cell r="B1303" t="str">
            <v>FABRICAÇÃO E INSTALAÇÃO DE MEIA TESOURA DE MADEIRA NÃO APARELHADA, COM VÃO DE 4 M, PARA TELHA ONDULADA DE FIBROCIMENTO, ALUMÍNIO, PLÁSTICA OU TERMOACÚSTICA, INCLUSO IÇAMENTO. AF_07/2019</v>
          </cell>
          <cell r="C1303" t="str">
            <v>UN</v>
          </cell>
          <cell r="D1303" t="str">
            <v>891,09</v>
          </cell>
        </row>
        <row r="1304">
          <cell r="A1304">
            <v>100369</v>
          </cell>
          <cell r="B1304" t="str">
            <v>FABRICAÇÃO E INSTALAÇÃO DE MEIA TESOURA DE MADEIRA NÃO APARELHADA, COM VÃO DE 5 M, PARA TELHA ONDULADA DE FIBROCIMENTO, ALUMÍNIO, PLÁSTICA OU TERMOACÚSTICA, INCLUSO IÇAMENTO. AF_07/2019</v>
          </cell>
          <cell r="C1304" t="str">
            <v>UN</v>
          </cell>
          <cell r="D1304" t="str">
            <v>933,96</v>
          </cell>
        </row>
        <row r="1305">
          <cell r="A1305">
            <v>100370</v>
          </cell>
          <cell r="B1305" t="str">
            <v>FABRICAÇÃO E INSTALAÇÃO DE MEIA TESOURA DE MADEIRA NÃO APARELHADA, COM VÃO DE 6 M, PARA TELHA ONDULADA DE FIBROCIMENTO, ALUMÍNIO, PLÁSTICA OU TERMOACÚSTICA, INCLUSO IÇAMENTO. AF_07/2019</v>
          </cell>
          <cell r="C1305" t="str">
            <v>UN</v>
          </cell>
          <cell r="D1305" t="str">
            <v>1.098,25</v>
          </cell>
        </row>
        <row r="1306">
          <cell r="A1306">
            <v>100371</v>
          </cell>
          <cell r="B1306" t="str">
            <v>FABRICAÇÃO E INSTALAÇÃO DE MEIA TESOURA DE MADEIRA NÃO APARELHADA, COM VÃO DE 7 M, PARA TELHA ONDULADA DE FIBROCIMENTO, ALUMÍNIO, PLÁSTICA OU TERMOACÚSTICA, INCLUSO IÇAMENTO. AF_07/2019</v>
          </cell>
          <cell r="C1306" t="str">
            <v>UN</v>
          </cell>
          <cell r="D1306" t="str">
            <v>1.258,68</v>
          </cell>
        </row>
        <row r="1307">
          <cell r="A1307">
            <v>100372</v>
          </cell>
          <cell r="B1307" t="str">
            <v>FABRICAÇÃO E INSTALAÇÃO DE MEIA TESOURA DE MADEIRA NÃO APARELHADA, COM VÃO DE 8 M, PARA TELHA ONDULADA DE FIBROCIMENTO, ALUMÍNIO, PLÁSTICA OU TERMOACÚSTICA, INCLUSO IÇAMENTO. AF_07/2019</v>
          </cell>
          <cell r="C1307" t="str">
            <v>UN</v>
          </cell>
          <cell r="D1307" t="str">
            <v>1.638,80</v>
          </cell>
        </row>
        <row r="1308">
          <cell r="A1308">
            <v>100373</v>
          </cell>
          <cell r="B1308" t="str">
            <v>FABRICAÇÃO E INSTALAÇÃO DE MEIA TESOURA DE MADEIRA NÃO APARELHADA, COM VÃO DE 9 M, PARA TELHA ONDULADA DE FIBROCIMENTO, ALUMÍNIO, PLÁSTICA OU TERMOACÚSTICA, INCLUSO IÇAMENTO. AF_07/2019</v>
          </cell>
          <cell r="C1308" t="str">
            <v>UN</v>
          </cell>
          <cell r="D1308" t="str">
            <v>1.691,47</v>
          </cell>
        </row>
        <row r="1309">
          <cell r="A1309">
            <v>100374</v>
          </cell>
          <cell r="B1309" t="str">
            <v>FABRICAÇÃO E INSTALAÇÃO DE MEIA TESOURA DE MADEIRA NÃO APARELHADA, COM VÃO DE 10 M, PARA TELHA ONDULADA DE FIBROCIMENTO, ALUMÍNIO, PLÁSTICA OU TERMOACÚSTICA, INCLUSO IÇAMENTO. AF_07/2019</v>
          </cell>
          <cell r="C1309" t="str">
            <v>UN</v>
          </cell>
          <cell r="D1309" t="str">
            <v>1.814,74</v>
          </cell>
        </row>
        <row r="1310">
          <cell r="A1310">
            <v>100375</v>
          </cell>
          <cell r="B1310" t="str">
            <v>FABRICAÇÃO E INSTALAÇÃO DE MEIA TESOURA DE MADEIRA NÃO APARELHADA, COM VÃO DE 11 M, PARA TELHA ONDULADA DE FIBROCIMENTO, ALUMÍNIO, PLÁSTICA OU TERMOACÚSTICA, INCLUSO IÇAMENTO. AF_07/2019</v>
          </cell>
          <cell r="C1310" t="str">
            <v>UN</v>
          </cell>
          <cell r="D1310" t="str">
            <v>2.047,30</v>
          </cell>
        </row>
        <row r="1311">
          <cell r="A1311">
            <v>100376</v>
          </cell>
          <cell r="B1311" t="str">
            <v>FABRICAÇÃO E INSTALAÇÃO DE MEIA TESOURA DE MADEIRA NÃO APARELHADA, COM VÃO DE 12 M, PARA TELHA ONDULADA DE FIBROCIMENTO, ALUMÍNIO, PLÁSTICA OU TERMOACÚSTICA, INCLUSO IÇAMENTO. AF_07/2019</v>
          </cell>
          <cell r="C1311" t="str">
            <v>UN</v>
          </cell>
          <cell r="D1311" t="str">
            <v>1.989,76</v>
          </cell>
        </row>
        <row r="1312">
          <cell r="A1312">
            <v>100377</v>
          </cell>
          <cell r="B1312" t="str">
            <v>FABRICAÇÃO E INSTALAÇÃO DE TESOURA (INTEIRA OU MEIA) EM AÇO, VÃOS MAIORES OU IGUAIS A 3,0 M E MENORES OU IGUAL A 6,0 M, INCLUSO IÇAMENTO. AF_07/2019</v>
          </cell>
          <cell r="C1312" t="str">
            <v>KG</v>
          </cell>
          <cell r="D1312" t="str">
            <v>7,02</v>
          </cell>
        </row>
        <row r="1313">
          <cell r="A1313">
            <v>100378</v>
          </cell>
          <cell r="B1313" t="str">
            <v>FABRICAÇÃO E INSTALAÇÃO DE TESOURA (INTEIRA OU MEIA) EM AÇO, VÃOS MAIORES QUE 6,0 M E MENORES QUE 12,0 M, INCLUSO IÇAMENTO. AF_07/2019</v>
          </cell>
          <cell r="C1313" t="str">
            <v>KG</v>
          </cell>
          <cell r="D1313" t="str">
            <v>6,37</v>
          </cell>
        </row>
        <row r="1314">
          <cell r="A1314">
            <v>100382</v>
          </cell>
          <cell r="B1314" t="str">
            <v>FABRICAÇÃO E INSTALAÇÃO DE PONTALETES DE MADEIRA NÃO APARELHADA PARA TELHADOS COM ATÉ 2 ÁGUAS E COM TELHA ONDULADA DE FIBROCIMENTO, ALUMÍNIO OU PLÁSTICA EM EDIFÍCIO RESIDENCIAL TÉRREO, INCLUSO TRANSPORTE VERTICAL. AF_07/2019</v>
          </cell>
          <cell r="C1314" t="str">
            <v>M2</v>
          </cell>
          <cell r="D1314" t="str">
            <v>14,72</v>
          </cell>
        </row>
        <row r="1315">
          <cell r="A1315">
            <v>94444</v>
          </cell>
          <cell r="B1315" t="str">
            <v>TELHAMENTO COM TELHA DE ENCAIXE, TIPO FRANCESA DE VIDRO, COM ATÉ 2 ÁGUAS, INCLUSO TRANSPORTE VERTICAL. AF_07/2019</v>
          </cell>
          <cell r="C1315" t="str">
            <v>M2</v>
          </cell>
          <cell r="D1315" t="str">
            <v>698,93</v>
          </cell>
        </row>
        <row r="1316">
          <cell r="A1316" t="str">
            <v>73816/1</v>
          </cell>
          <cell r="B1316" t="str">
            <v>EXECUCAO DE DRENO COM TUBOS DE PVC CORRUGADO FLEXIVEL PERFURADO - DN 100</v>
          </cell>
          <cell r="C1316" t="str">
            <v>M</v>
          </cell>
          <cell r="D1316" t="str">
            <v>26,86</v>
          </cell>
        </row>
        <row r="1317">
          <cell r="A1317" t="str">
            <v>73881/1</v>
          </cell>
          <cell r="B1317" t="str">
            <v>EXECUCAO DE DRENO COM MANTA GEOTEXTIL 200 G/M2</v>
          </cell>
          <cell r="C1317" t="str">
            <v>M2</v>
          </cell>
          <cell r="D1317" t="str">
            <v>7,21</v>
          </cell>
        </row>
        <row r="1318">
          <cell r="A1318" t="str">
            <v>73881/3</v>
          </cell>
          <cell r="B1318" t="str">
            <v>EXECUCAO DE DRENO COM MANTA GEOTEXTIL 400 G/M2</v>
          </cell>
          <cell r="C1318" t="str">
            <v>M2</v>
          </cell>
          <cell r="D1318" t="str">
            <v>14,18</v>
          </cell>
        </row>
        <row r="1319">
          <cell r="A1319" t="str">
            <v>73883/1</v>
          </cell>
          <cell r="B1319" t="str">
            <v>EXECUCAO DE DRENO FRANCES COM AREIA MEDIA</v>
          </cell>
          <cell r="C1319" t="str">
            <v>M3</v>
          </cell>
          <cell r="D1319" t="str">
            <v>89,46</v>
          </cell>
        </row>
        <row r="1320">
          <cell r="A1320" t="str">
            <v>73883/2</v>
          </cell>
          <cell r="B1320" t="str">
            <v>EXECUCAO DE DRENO FRANCES COM BRITA NUM 2</v>
          </cell>
          <cell r="C1320" t="str">
            <v>M3</v>
          </cell>
          <cell r="D1320" t="str">
            <v>109,22</v>
          </cell>
        </row>
        <row r="1321">
          <cell r="A1321" t="str">
            <v>73883/3</v>
          </cell>
          <cell r="B1321" t="str">
            <v>EXECUCAO DE DRENO FRANCES COM CASCALHO</v>
          </cell>
          <cell r="C1321" t="str">
            <v>M3</v>
          </cell>
          <cell r="D1321" t="str">
            <v>67,44</v>
          </cell>
        </row>
        <row r="1322">
          <cell r="A1322" t="str">
            <v>73969/1</v>
          </cell>
          <cell r="B1322" t="str">
            <v>EXECUCAO DE DRENOS DE CHORUME EM TUBOS DRENANTES DE CONCRETO, DIAM=200MM, ENVOLTOS EM BRITA E GEOTEXTIL</v>
          </cell>
          <cell r="C1322" t="str">
            <v>M</v>
          </cell>
          <cell r="D1322" t="str">
            <v>65,66</v>
          </cell>
        </row>
        <row r="1323">
          <cell r="A1323" t="str">
            <v>74017/1</v>
          </cell>
          <cell r="B1323" t="str">
            <v>EXECUCAO DE DRENOS DE CHORUME EM TUBOS DRENANTES, PVC, DIAM=100 MM, ENVOLTOS EM BRITA E GEOTEXTIL</v>
          </cell>
          <cell r="C1323" t="str">
            <v>M</v>
          </cell>
          <cell r="D1323" t="str">
            <v>49,34</v>
          </cell>
        </row>
        <row r="1324">
          <cell r="A1324" t="str">
            <v>74017/2</v>
          </cell>
          <cell r="B1324" t="str">
            <v>EXECUCAO DE DRENOS DE CHORUME EM TUBOS DRENANTES, PVC, DIAM=150 MM, ENVOLTOS EM BRITA E GEOTEXTIL</v>
          </cell>
          <cell r="C1324" t="str">
            <v>M</v>
          </cell>
          <cell r="D1324" t="str">
            <v>65,24</v>
          </cell>
        </row>
        <row r="1325">
          <cell r="A1325" t="str">
            <v>75029/1</v>
          </cell>
          <cell r="B1325" t="str">
            <v>TUBO PVC CORRUGADO RIGIDO PERFURADO DN 150 PARA DRENAGEM - FORNECIMENTO E INSTALACAO</v>
          </cell>
          <cell r="C1325" t="str">
            <v>M</v>
          </cell>
          <cell r="D1325" t="str">
            <v>39,81</v>
          </cell>
        </row>
        <row r="1326">
          <cell r="A1326">
            <v>83651</v>
          </cell>
          <cell r="B1326" t="str">
            <v>TUBO PVC CORRUGADO PERFURADO 100 MM C/ JUNTA ELASTICA PARA DRENAGEM.</v>
          </cell>
          <cell r="C1326" t="str">
            <v>M</v>
          </cell>
          <cell r="D1326" t="str">
            <v>29,62</v>
          </cell>
        </row>
        <row r="1327">
          <cell r="A1327">
            <v>83658</v>
          </cell>
          <cell r="B1327" t="str">
            <v>EXECUCAO DRENO PROFUNDO, COM CORTE TRAPEZOIDAL EM SOLO, DE 70X80X150CM EXCL TUBO INCL MATERIAL EXECUCAO, COM SELO ENCHIMENTO MATERIAL DRENANTE E ESCAVACAO</v>
          </cell>
          <cell r="C1327" t="str">
            <v>M</v>
          </cell>
          <cell r="D1327" t="str">
            <v>125,77</v>
          </cell>
        </row>
        <row r="1328">
          <cell r="A1328">
            <v>83661</v>
          </cell>
          <cell r="B1328" t="str">
            <v>EXECUCAO DE DRENO PROFUNDO, CORTE EM SOLO, COM TUBO POROSO D=0,20M</v>
          </cell>
          <cell r="C1328" t="str">
            <v>M</v>
          </cell>
          <cell r="D1328" t="str">
            <v>95,72</v>
          </cell>
        </row>
        <row r="1329">
          <cell r="A1329">
            <v>83662</v>
          </cell>
          <cell r="B1329" t="str">
            <v>EXECUCAO DE DRENO CEGO</v>
          </cell>
          <cell r="C1329" t="str">
            <v>M3</v>
          </cell>
          <cell r="D1329" t="str">
            <v>99,43</v>
          </cell>
        </row>
        <row r="1330">
          <cell r="A1330">
            <v>83664</v>
          </cell>
          <cell r="B1330" t="str">
            <v>EXECUCAO DE DRENO DE TUBO DE CONRETO SIMPLES POROSO D=0,20 M (0,5MX0,5M) PARA GALERIAS DE AGUAS PLUVIAIS</v>
          </cell>
          <cell r="C1330" t="str">
            <v>M</v>
          </cell>
          <cell r="D1330" t="str">
            <v>56,44</v>
          </cell>
        </row>
        <row r="1331">
          <cell r="A1331">
            <v>83670</v>
          </cell>
          <cell r="B1331" t="str">
            <v>TUBO PVC DN 75 MM PARA DRENAGEM - FORNECIMENTO E INSTALACAO</v>
          </cell>
          <cell r="C1331" t="str">
            <v>M</v>
          </cell>
          <cell r="D1331" t="str">
            <v>44,03</v>
          </cell>
        </row>
        <row r="1332">
          <cell r="A1332">
            <v>83671</v>
          </cell>
          <cell r="B1332" t="str">
            <v>TUBO PVC DN 100 MM PARA DRENAGEM - FORNECIMENTO E INSTALACAO</v>
          </cell>
          <cell r="C1332" t="str">
            <v>M</v>
          </cell>
          <cell r="D1332" t="str">
            <v>47,17</v>
          </cell>
        </row>
        <row r="1333">
          <cell r="A1333">
            <v>83679</v>
          </cell>
          <cell r="B1333" t="str">
            <v>TUBO PVC D=2 COM MATERIAL DRENANTE PARA DRENO/BARBACA - FORNECIMENTO E INSTALACAO</v>
          </cell>
          <cell r="C1333" t="str">
            <v>M</v>
          </cell>
          <cell r="D1333" t="str">
            <v>12,62</v>
          </cell>
        </row>
        <row r="1334">
          <cell r="A1334">
            <v>83680</v>
          </cell>
          <cell r="B1334" t="str">
            <v>TUBO PVC D=3" COM MATERIAL DRENANTE PARA DRENO/BARBACA - FORNECIMENTO E INSTALACAO</v>
          </cell>
          <cell r="C1334" t="str">
            <v>M</v>
          </cell>
          <cell r="D1334" t="str">
            <v>15,08</v>
          </cell>
        </row>
        <row r="1335">
          <cell r="A1335">
            <v>83681</v>
          </cell>
          <cell r="B1335" t="str">
            <v>TUBO PVC D=4" COM MATERIAL DRENANTE PARA DRENO/BARBACA - FORNECIMENTO E INSTALACAO</v>
          </cell>
          <cell r="C1335" t="str">
            <v>M</v>
          </cell>
          <cell r="D1335" t="str">
            <v>16,21</v>
          </cell>
        </row>
        <row r="1336">
          <cell r="A1336">
            <v>92743</v>
          </cell>
          <cell r="B1336" t="str">
            <v>MURO DE GABIÃO, ENCHIMENTO COM PEDRA DE MÃO TIPO RACHÃO, DE GRAVIDADE, COM GAIOLAS DE COMPRIMENTO IGUAL A 2 M, PARA MUROS COM ALTURA MENOR OU IGUAL A 4 M  FORNECIMENTO E EXECUÇÃO. AF_12/2015</v>
          </cell>
          <cell r="C1336" t="str">
            <v>M3</v>
          </cell>
          <cell r="D1336" t="str">
            <v>489,47</v>
          </cell>
        </row>
        <row r="1337">
          <cell r="A1337">
            <v>92744</v>
          </cell>
          <cell r="B1337" t="str">
            <v>MURO DE GABIÃO, ENCHIMENTO COM PEDRA DE MÃO TIPO RACHÃO, DE GRAVIDADE, COM GAIOLAS DE COMPRIMENTO IGUAL A 5 M, PARA MUROS COM ALTURA MENOR OU IGUAL A 4 M  FORNECIMENTO E EXECUÇÃO. AF_12/2015</v>
          </cell>
          <cell r="C1337" t="str">
            <v>M3</v>
          </cell>
          <cell r="D1337" t="str">
            <v>481,89</v>
          </cell>
        </row>
        <row r="1338">
          <cell r="A1338">
            <v>92745</v>
          </cell>
          <cell r="B1338" t="str">
            <v>MURO DE GABIÃO, ENCHIMENTO COM PEDRA DE MÃO TIPO RACHÃO, DE GRAVIDADE, COM GAIOLAS DE COMPRIMENTO IGUAL A 2 M, PARA MUROS COM ALTURA MAIOR QUE 4 M E MENOR OU IGUAL A 6 M  FORNECIMENTO E EXECUÇÃO. AF_12/2015</v>
          </cell>
          <cell r="C1338" t="str">
            <v>M3</v>
          </cell>
          <cell r="D1338" t="str">
            <v>607,62</v>
          </cell>
        </row>
        <row r="1339">
          <cell r="A1339">
            <v>92746</v>
          </cell>
          <cell r="B1339" t="str">
            <v>MURO DE GABIÃO, ENCHIMENTO COM PEDRA DE MÃO TIPO RACHÃO, DE GRAVIDADE, COM GAIOLAS DE COMPRIMENTO IGUAL A 5 M, PARA MUROS COM ALTURA MAIOR QUE 4 M E MENOR OU IGUAL A 6 M   FORNECIMENTO E EXECUÇÃO. AF_12/2015</v>
          </cell>
          <cell r="C1339" t="str">
            <v>M3</v>
          </cell>
          <cell r="D1339" t="str">
            <v>567,69</v>
          </cell>
        </row>
        <row r="1340">
          <cell r="A1340">
            <v>92747</v>
          </cell>
          <cell r="B1340" t="str">
            <v>MURO DE GABIÃO, ENCHIMENTO COM PEDRA DE MÃO TIPO RACHÃO, DE GRAVIDADE, COM GAIOLAS DE COMPRIMENTO IGUAL A 2 M, PARA MUROS COM ALTURA MAIOR QUE 6 M E MENOR OU IGUAL A 10 M   FORNECIMENTO E EXECUÇÃO. AF_12/2015</v>
          </cell>
          <cell r="C1340" t="str">
            <v>M3</v>
          </cell>
          <cell r="D1340" t="str">
            <v>674,35</v>
          </cell>
        </row>
        <row r="1341">
          <cell r="A1341">
            <v>92748</v>
          </cell>
          <cell r="B1341" t="str">
            <v>MURO DE GABIÃO, ENCHIMENTO COM PEDRA DE MÃO TIPO RACHÃO, DE GRAVIDADE, COM GAIOLAS DE COMPRIMENTO IGUAL A 5 M, PARA MUROS COM ALTURA MAIOR QUE 6 M E MENOR OU IGUAL A 10 M FORNECIMENTO E EXECUÇÃO. AF_12/2015</v>
          </cell>
          <cell r="C1341" t="str">
            <v>M3</v>
          </cell>
          <cell r="D1341" t="str">
            <v>616,26</v>
          </cell>
        </row>
        <row r="1342">
          <cell r="A1342">
            <v>92749</v>
          </cell>
          <cell r="B1342" t="str">
            <v>MURO DE GABIÃO, ENCHIMENTO COM PEDRA DE MÃO TIPO RACHÃO, COM SOLO REFORÇADO, PARA MUROS COM ALTURA MENOR OU IGUAL A 4 M   FORNECIMENTO E EXECUÇÃO. AF_12/2015</v>
          </cell>
          <cell r="C1342" t="str">
            <v>M3</v>
          </cell>
          <cell r="D1342" t="str">
            <v>710,86</v>
          </cell>
        </row>
        <row r="1343">
          <cell r="A1343">
            <v>92750</v>
          </cell>
          <cell r="B1343" t="str">
            <v>MURO DE GABIÃO, ENCHIMENTO COM PEDRA DE MÃO TIPO RACHÃO, COM SOLO REFORÇADO, PARA MUROS COM ALTURA MAIOR QUE 4 M E MENOR OU IGUAL A 12 M   FORNECIMENTO E EXECUÇÃO. AF_12/2015</v>
          </cell>
          <cell r="C1343" t="str">
            <v>M3</v>
          </cell>
          <cell r="D1343" t="str">
            <v>1.229,42</v>
          </cell>
        </row>
        <row r="1344">
          <cell r="A1344">
            <v>92751</v>
          </cell>
          <cell r="B1344" t="str">
            <v>MURO DE GABIÃO, ENCHIMENTO COM PEDRA DE MÃO TIPO RACHÃO, COM SOLO REFORÇADO, PARA MUROS COM ALTURA MAIOR QUE 12 M E MENOR OU IGUAL A 20 M    FORNECIMENTO E EXECUÇÃO. AF_12/2015</v>
          </cell>
          <cell r="C1344" t="str">
            <v>M3</v>
          </cell>
          <cell r="D1344" t="str">
            <v>1.530,59</v>
          </cell>
        </row>
        <row r="1345">
          <cell r="A1345">
            <v>92752</v>
          </cell>
          <cell r="B1345" t="str">
            <v>MURO DE GABIÃO, ENCHIMENTO COM PEDRA DE MÃO TIPO RACHÃO, COM SOLO REFORÇADO, PARA MUROS COM ALTURA MAIOR QUE 20 M E MENOR OU IGUAL A 28 M   FORNECIMENTO E EXECUÇÃO. AF_12/2015</v>
          </cell>
          <cell r="C1345" t="str">
            <v>M3</v>
          </cell>
          <cell r="D1345" t="str">
            <v>1.830,78</v>
          </cell>
        </row>
        <row r="1346">
          <cell r="A1346">
            <v>92753</v>
          </cell>
          <cell r="B1346" t="str">
            <v>MURO DE GABIÃO, ENCHIMENTO COM RESÍDUO DE CONSTRUÇÃO E DEMOLIÇÃO, DE GRAVIDADE, COM GAIOLA TRAPEZOIDAL DE COMPRIMENTO IGUAL A 2 M, PARA MUROS COM ALTURA MENOR OU IGUAL A 2 M   FORNECIMENTO E EXECUÇÃO. AF_12/2015</v>
          </cell>
          <cell r="C1346" t="str">
            <v>M3</v>
          </cell>
          <cell r="D1346" t="str">
            <v>465,12</v>
          </cell>
        </row>
        <row r="1347">
          <cell r="A1347">
            <v>92754</v>
          </cell>
          <cell r="B1347" t="str">
            <v>MURO DE GABIÃO, ENCHIMENTO COM RESÍDUO DE CONSTRUÇÃO E DEMOLIÇÃO, DE GRAVIDADE, COM GAIOLA TRAPEZOIDAL DE COMPRIMENTO IGUAL A 2 M, PARA MUROS COM ALTURA MAIOR QUE 2 M E MENOR OU IGUAL A 4 M    FORNECIMENTO E EXECUÇÃO. AF_12/2015</v>
          </cell>
          <cell r="C1347" t="str">
            <v>M3</v>
          </cell>
          <cell r="D1347" t="str">
            <v>424,57</v>
          </cell>
        </row>
        <row r="1348">
          <cell r="A1348">
            <v>92755</v>
          </cell>
          <cell r="B1348" t="str">
            <v>PROTEÇÃO SUPERFICIAL DE CANAL EM GABIÃO TIPO COLCHÃO, ALTURA DE 17 CENTÍMETROS, ENCHIMENTO COM PEDRA DE MÃO TIPO RACHÃO - FORNECIMENTO E EXECUÇÃO. AF_12/2015</v>
          </cell>
          <cell r="C1348" t="str">
            <v>M2</v>
          </cell>
          <cell r="D1348" t="str">
            <v>180,16</v>
          </cell>
        </row>
        <row r="1349">
          <cell r="A1349">
            <v>92756</v>
          </cell>
          <cell r="B1349" t="str">
            <v>PROTEÇÃO SUPERFICIAL DE CANAL EM GABIÃO TIPO COLCHÃO, ALTURA DE 23 CENTÍMETROS, ENCHIMENTO COM PEDRA DE MÃO TIPO RACHÃO - FORNECIMENTO E EXECUÇÃO. AF_12/2015</v>
          </cell>
          <cell r="C1349" t="str">
            <v>M2</v>
          </cell>
          <cell r="D1349" t="str">
            <v>203,85</v>
          </cell>
        </row>
        <row r="1350">
          <cell r="A1350">
            <v>92757</v>
          </cell>
          <cell r="B1350" t="str">
            <v>PROTEÇÃO SUPERFICIAL DE CANAL EM GABIÃO TIPO COLCHÃO, ALTURA DE 30 CENTÍMETROS, ENCHIMENTO COM PEDRA DE MÃO TIPO RACHÃO - FORNECIMENTO E EXECUÇÃO. AF_12/2015</v>
          </cell>
          <cell r="C1350" t="str">
            <v>M2</v>
          </cell>
          <cell r="D1350" t="str">
            <v>232,66</v>
          </cell>
        </row>
        <row r="1351">
          <cell r="A1351">
            <v>92758</v>
          </cell>
          <cell r="B1351" t="str">
            <v>PROTEÇÃO SUPERFICIAL DE CANAL EM GABIÃO TIPO SACO, DIÂMETRO DE 65 CENTÍMETROS, ENCHIMENTO MANUAL COM PEDRA DE MÃO TIPO RACHÃO - FORNECIMENTO E EXECUÇÃO. AF_12/2015</v>
          </cell>
          <cell r="C1351" t="str">
            <v>M3</v>
          </cell>
          <cell r="D1351" t="str">
            <v>571,89</v>
          </cell>
        </row>
        <row r="1352">
          <cell r="A1352">
            <v>91069</v>
          </cell>
          <cell r="B1352" t="str">
            <v>EXECUÇÃO DE REVESTIMENTO DE CONCRETO PROJETADO COM ESPESSURA DE 7 CM, ARMADO COM TELA, INCLINAÇÃO MENOR QUE 90°, APLICAÇÃO CONTÍNUA, UTILIZANDO EQUIPAMENTO DE PROJEÇÃO COM 6 M³/H DE CAPACIDADE. AF_01/2016</v>
          </cell>
          <cell r="C1352" t="str">
            <v>M2</v>
          </cell>
          <cell r="D1352" t="str">
            <v>89,39</v>
          </cell>
        </row>
        <row r="1353">
          <cell r="A1353">
            <v>91070</v>
          </cell>
          <cell r="B1353" t="str">
            <v>EXECUÇÃO DE REVESTIMENTO DE CONCRETO PROJETADO COM ESPESSURA DE 10 CM, ARMADO COM TELA, INCLINAÇÃO MENOR QUE 90°, APLICAÇÃO CONTÍNUA, UTILIZANDO EQUIPAMENTO DE PROJEÇÃO COM 6 M³/H DE CAPACIDADE. AF_01/2016</v>
          </cell>
          <cell r="C1353" t="str">
            <v>M2</v>
          </cell>
          <cell r="D1353" t="str">
            <v>100,77</v>
          </cell>
        </row>
        <row r="1354">
          <cell r="A1354">
            <v>91071</v>
          </cell>
          <cell r="B1354" t="str">
            <v>EXECUÇÃO DE REVESTIMENTO DE CONCRETO PROJETADO COM ESPESSURA DE 7 CM, ARMADO COM TELA, INCLINAÇÃO DE 90°, APLICAÇÃO CONTÍNUA, UTILIZANDO EQUIPAMENTO DE PROJEÇÃO COM 6 M³/H DE CAPACIDADE. AF_01/2016</v>
          </cell>
          <cell r="C1354" t="str">
            <v>M2</v>
          </cell>
          <cell r="D1354" t="str">
            <v>119,37</v>
          </cell>
        </row>
        <row r="1355">
          <cell r="A1355">
            <v>91072</v>
          </cell>
          <cell r="B1355" t="str">
            <v>EXECUÇÃO DE REVESTIMENTO DE CONCRETO PROJETADO COM ESPESSURA DE 10 CM, ARMADO COM TELA, INCLINAÇÃO DE 90°, APLICAÇÃO CONTÍNUA, UTILIZANDO EQUIPAMENTO DE PROJEÇÃO COM 6 M³/H DE CAPACIDADE. AF_01/2016</v>
          </cell>
          <cell r="C1355" t="str">
            <v>M2</v>
          </cell>
          <cell r="D1355" t="str">
            <v>130,71</v>
          </cell>
        </row>
        <row r="1356">
          <cell r="A1356">
            <v>91073</v>
          </cell>
          <cell r="B1356" t="str">
            <v>EXECUÇÃO DE REVESTIMENTO DE CONCRETO PROJETADO COM ESPESSURA DE 7 CM, ARMADO COM TELA, INCLINAÇÃO MENOR QUE 90°, APLICAÇÃO CONTÍNUA, UTILIZANDO EQUIPAMENTO DE PROJEÇÃO COM 3 M³/H DE CAPACIDADE. AF_01/2016</v>
          </cell>
          <cell r="C1356" t="str">
            <v>M2</v>
          </cell>
          <cell r="D1356" t="str">
            <v>100,06</v>
          </cell>
        </row>
        <row r="1357">
          <cell r="A1357">
            <v>91074</v>
          </cell>
          <cell r="B1357" t="str">
            <v>EXECUÇÃO DE REVESTIMENTO DE CONCRETO PROJETADO COM ESPESSURA DE 10 CM, ARMADO COM TELA, INCLINAÇÃO MENOR QUE 90°, APLICAÇÃO CONTÍNUA, UTILIZANDO EQUIPAMENTO DE PROJEÇÃO COM 3 M³/H DE CAPACIDADE. AF_01/2016</v>
          </cell>
          <cell r="C1357" t="str">
            <v>M2</v>
          </cell>
          <cell r="D1357" t="str">
            <v>112,54</v>
          </cell>
        </row>
        <row r="1358">
          <cell r="A1358">
            <v>91075</v>
          </cell>
          <cell r="B1358" t="str">
            <v>EXECUÇÃO DE REVESTIMENTO DE CONCRETO PROJETADO COM ESPESSURA DE 7 CM, ARMADO COM TELA, INCLINAÇÃO DE 90°, APLICAÇÃO CONTÍNUA, UTILIZANDO EQUIPAMENTO DE PROJEÇÃO COM 3 M³/H DE CAPACIDADE. AF_01/2016</v>
          </cell>
          <cell r="C1358" t="str">
            <v>M2</v>
          </cell>
          <cell r="D1358" t="str">
            <v>131,80</v>
          </cell>
        </row>
        <row r="1359">
          <cell r="A1359">
            <v>91076</v>
          </cell>
          <cell r="B1359" t="str">
            <v>EXECUÇÃO DE REVESTIMENTO DE CONCRETO PROJETADO COM ESPESSURA DE 10 CM, ARMADO COM TELA, INCLINAÇÃO DE 90°, APLICAÇÃO CONTÍNUA, UTILIZANDO EQUIPAMENTO DE PROJEÇÃO COM 3 M³/H DE CAPACIDADE. AF_01/2016</v>
          </cell>
          <cell r="C1359" t="str">
            <v>M2</v>
          </cell>
          <cell r="D1359" t="str">
            <v>144,29</v>
          </cell>
        </row>
        <row r="1360">
          <cell r="A1360">
            <v>91077</v>
          </cell>
          <cell r="B1360" t="str">
            <v>EXECUÇÃO DE REVESTIMENTO DE CONCRETO PROJETADO COM ESPESSURA DE 7 CM, ARMADO COM FIBRAS DE AÇO, INCLINAÇÃO MENOR QUE 90°, APLICAÇÃO CONTÍNUA, UTILIZANDO EQUIPAMENTO DE PROJEÇÃO COM 6 M³/H DE CAPACIDADE. AF_01/2016</v>
          </cell>
          <cell r="C1360" t="str">
            <v>M2</v>
          </cell>
          <cell r="D1360" t="str">
            <v>98,05</v>
          </cell>
        </row>
        <row r="1361">
          <cell r="A1361">
            <v>91078</v>
          </cell>
          <cell r="B1361" t="str">
            <v>EXECUÇÃO DE REVESTIMENTO DE CONCRETO PROJETADO COM ESPESSURA DE 10 CM, ARMADO COM FIBRAS DE AÇO, INCLINAÇÃO MENOR QUE 90°, APLICAÇÃO CONTÍNUA, UTILIZANDO EQUIPAMENTO DE PROJEÇÃO COM 6 M³/H DE CAPACIDADE. AF_01/2016</v>
          </cell>
          <cell r="C1361" t="str">
            <v>M2</v>
          </cell>
          <cell r="D1361" t="str">
            <v>115,43</v>
          </cell>
        </row>
        <row r="1362">
          <cell r="A1362">
            <v>91079</v>
          </cell>
          <cell r="B1362" t="str">
            <v>EXECUÇÃO DE REVESTIMENTO DE CONCRETO PROJETADO COM ESPESSURA DE 7 CM, ARMADO COM FIBRAS DE AÇO, INCLINAÇÃO DE 90°, APLICAÇÃO CONTÍNUA, UTILIZANDO EQUIPAMENTO DE PROJEÇÃO COM 6 M³/H DE CAPACIDADE. AF_01/2016</v>
          </cell>
          <cell r="C1362" t="str">
            <v>M2</v>
          </cell>
          <cell r="D1362" t="str">
            <v>102,30</v>
          </cell>
        </row>
        <row r="1363">
          <cell r="A1363">
            <v>91080</v>
          </cell>
          <cell r="B1363" t="str">
            <v>EXECUÇÃO DE REVESTIMENTO DE CONCRETO PROJETADO COM ESPESSURA DE 10 CM, ARMADO COM FIBRAS DE AÇO, INCLINAÇÃO DE 90°, APLICAÇÃO CONTÍNUA, UTILIZANDO EQUIPAMENTO DE PROJEÇÃO COM 6 M³/H DE CAPACIDADE. AF_01/2016</v>
          </cell>
          <cell r="C1363" t="str">
            <v>M2</v>
          </cell>
          <cell r="D1363" t="str">
            <v>119,52</v>
          </cell>
        </row>
        <row r="1364">
          <cell r="A1364">
            <v>91081</v>
          </cell>
          <cell r="B1364" t="str">
            <v>EXECUÇÃO DE REVESTIMENTO DE CONCRETO PROJETADO COM ESPESSURA DE 7 CM, ARMADO COM FIBRAS DE AÇO, INCLINAÇÃO MENOR QUE 90°, APLICAÇÃO CONTÍNUA, UTILIZANDO EQUIPAMENTO DE PROJEÇÃO COM 3 M³/H DE CAPACIDADE. AF_01/2016</v>
          </cell>
          <cell r="C1364" t="str">
            <v>M2</v>
          </cell>
          <cell r="D1364" t="str">
            <v>109,99</v>
          </cell>
        </row>
        <row r="1365">
          <cell r="A1365">
            <v>91082</v>
          </cell>
          <cell r="B1365" t="str">
            <v>EXECUÇÃO DE REVESTIMENTO DE CONCRETO PROJETADO COM ESPESSURA DE 10 CM, ARMADO COM FIBRAS DE AÇO, INCLINAÇÃO MENOR QUE 90°, APLICAÇÃO CONTÍNUA, UTILIZANDO EQUIPAMENTO DE PROJEÇÃO COM 3 M³/H DE CAPACIDADE. AF_01/2016</v>
          </cell>
          <cell r="C1365" t="str">
            <v>M2</v>
          </cell>
          <cell r="D1365" t="str">
            <v>128,32</v>
          </cell>
        </row>
        <row r="1366">
          <cell r="A1366">
            <v>91083</v>
          </cell>
          <cell r="B1366" t="str">
            <v>EXECUÇÃO DE REVESTIMENTO DE CONCRETO PROJETADO COM ESPESSURA DE 7 CM, ARMADO COM FIBRAS DE AÇO, INCLINAÇÃO DE 90°, APLICAÇÃO CONTÍNUA, UTILIZANDO EQUIPAMENTO DE PROJEÇÃO COM 3 M³/H DE CAPACIDADE. AF_01/2016</v>
          </cell>
          <cell r="C1366" t="str">
            <v>M2</v>
          </cell>
          <cell r="D1366" t="str">
            <v>117,48</v>
          </cell>
        </row>
        <row r="1367">
          <cell r="A1367">
            <v>91084</v>
          </cell>
          <cell r="B1367" t="str">
            <v>EXECUÇÃO DE REVESTIMENTO DE CONCRETO PROJETADO COM ESPESSURA DE 10 CM, ARMADO COM FIBRAS DE AÇO, INCLINAÇÃO DE 90°, APLICAÇÃO CONTÍNUA, UTILIZANDO EQUIPAMENTO DE PROJEÇÃO COM 3 M³/H DE CAPACIDADE. AF_01/2016</v>
          </cell>
          <cell r="C1367" t="str">
            <v>M2</v>
          </cell>
          <cell r="D1367" t="str">
            <v>135,61</v>
          </cell>
        </row>
        <row r="1368">
          <cell r="A1368">
            <v>91086</v>
          </cell>
          <cell r="B1368" t="str">
            <v>EXECUÇÃO DE REVESTIMENTO DE CONCRETO PROJETADO COM ESPESSURA DE 7 CM, ARMADO COM TELA, INCLINAÇÃO MENOR QUE 90°, APLICAÇÃO DESCONTÍNUA, UTILIZANDO EQUIPAMENTO DE PROJEÇÃO COM 6 M³/H DE CAPACIDADE. AF_01/2016</v>
          </cell>
          <cell r="C1368" t="str">
            <v>M2</v>
          </cell>
          <cell r="D1368" t="str">
            <v>97,14</v>
          </cell>
        </row>
        <row r="1369">
          <cell r="A1369">
            <v>91087</v>
          </cell>
          <cell r="B1369" t="str">
            <v>EXECUÇÃO DE REVESTIMENTO DE CONCRETO PROJETADO COM ESPESSURA DE 10 CM, ARMADO COM TELA, INCLINAÇÃO MENOR QUE 90°, APLICAÇÃO DESCONTÍNUA, UTILIZANDO EQUIPAMENTO DE PROJEÇÃO COM 6 M³/H DE CAPACIDADE. AF_01/2016</v>
          </cell>
          <cell r="C1369" t="str">
            <v>M2</v>
          </cell>
          <cell r="D1369" t="str">
            <v>108,75</v>
          </cell>
        </row>
        <row r="1370">
          <cell r="A1370">
            <v>91088</v>
          </cell>
          <cell r="B1370" t="str">
            <v>EXECUÇÃO DE REVESTIMENTO DE CONCRETO PROJETADO COM ESPESSURA DE 7 CM, ARMADO COM TELA, INCLINAÇÃO DE 90°, APLICAÇÃO DESCONTÍNUA, UTILIZANDO EQUIPAMENTO DE PROJEÇÃO COM 6 M³/H DE CAPACIDADE. AF_01/2016</v>
          </cell>
          <cell r="C1370" t="str">
            <v>M2</v>
          </cell>
          <cell r="D1370" t="str">
            <v>128,15</v>
          </cell>
        </row>
        <row r="1371">
          <cell r="A1371">
            <v>91089</v>
          </cell>
          <cell r="B1371" t="str">
            <v>EXECUÇÃO DE REVESTIMENTO DE CONCRETO PROJETADO COM ESPESSURA DE 10 CM, ARMADO COM TELA, INCLINAÇÃO DE 90°, APLICAÇÃO DESCONTÍNUA, UTILIZANDO EQUIPAMENTO DE PROJEÇÃO COM 6 M³/H DE CAPACIDADE. AF_01/2016</v>
          </cell>
          <cell r="C1371" t="str">
            <v>M2</v>
          </cell>
          <cell r="D1371" t="str">
            <v>139,86</v>
          </cell>
        </row>
        <row r="1372">
          <cell r="A1372">
            <v>91090</v>
          </cell>
          <cell r="B1372" t="str">
            <v>EXECUÇÃO DE REVESTIMENTO DE CONCRETO PROJETADO COM ESPESSURA DE 7 CM, ARMADO COM TELA, INCLINAÇÃO MENOR QUE 90°, APLICAÇÃO DESCONTÍNUA, UTILIZANDO EQUIPAMENTO DE PROJEÇÃO COM 3 M³/H DE CAPACIDADE. AF_01/2016</v>
          </cell>
          <cell r="C1372" t="str">
            <v>M2</v>
          </cell>
          <cell r="D1372" t="str">
            <v>106,30</v>
          </cell>
        </row>
        <row r="1373">
          <cell r="A1373">
            <v>91091</v>
          </cell>
          <cell r="B1373" t="str">
            <v>EXECUÇÃO DE REVESTIMENTO DE CONCRETO PROJETADO COM ESPESSURA DE 10 CM, ARMADO COM TELA, INCLINAÇÃO MENOR QUE 90°, APLICAÇÃO DESCONTÍNUA, UTILIZANDO EQUIPAMENTO DE PROJEÇÃO COM 3 M³/H DE CAPACIDADE. AF_01/2016</v>
          </cell>
          <cell r="C1373" t="str">
            <v>M2</v>
          </cell>
          <cell r="D1373" t="str">
            <v>119,17</v>
          </cell>
        </row>
        <row r="1374">
          <cell r="A1374">
            <v>91092</v>
          </cell>
          <cell r="B1374" t="str">
            <v>EXECUÇÃO DE REVESTIMENTO DE CONCRETO PROJETADO COM ESPESSURA DE 7 CM, ARMADO COM TELA, INCLINAÇÃO DE 90°, APLICAÇÃO DESCONTÍNUA, UTILIZANDO EQUIPAMENTO DE PROJEÇÃO COM 3 M³/H DE CAPACIDADE. AF_01/2016</v>
          </cell>
          <cell r="C1374" t="str">
            <v>M2</v>
          </cell>
          <cell r="D1374" t="str">
            <v>138,74</v>
          </cell>
        </row>
        <row r="1375">
          <cell r="A1375">
            <v>91093</v>
          </cell>
          <cell r="B1375" t="str">
            <v>EXECUÇÃO DE REVESTIMENTO DE CONCRETO PROJETADO COM ESPESSURA DE 10 CM, ARMADO COM TELA, INCLINAÇÃO DE 90°, APLICAÇÃO DESCONTÍNUA, UTILIZANDO EQUIPAMENTO DE PROJEÇÃO COM 3 M³/H DE CAPACIDADE. AF_01/2016</v>
          </cell>
          <cell r="C1375" t="str">
            <v>M2</v>
          </cell>
          <cell r="D1375" t="str">
            <v>151,83</v>
          </cell>
        </row>
        <row r="1376">
          <cell r="A1376">
            <v>91094</v>
          </cell>
          <cell r="B1376" t="str">
            <v>EXECUÇÃO DE REVESTIMENTO DE CONCRETO PROJETADO COM ESPESSURA DE 7 CM, ARMADO COM FIBRAS DE AÇO, INCLINAÇÃO MENOR QUE 90°, APLICAÇÃO DESCONTÍNUA, UTILIZANDO EQUIPAMENTO DE PROJEÇÃO COM 6 M³/H DE CAPACIDADE. AF_01/2016</v>
          </cell>
          <cell r="C1376" t="str">
            <v>M2</v>
          </cell>
          <cell r="D1376" t="str">
            <v>102,76</v>
          </cell>
        </row>
        <row r="1377">
          <cell r="A1377">
            <v>91095</v>
          </cell>
          <cell r="B1377" t="str">
            <v>EXECUÇÃO DE REVESTIMENTO DE CONCRETO PROJETADO COM ESPESSURA DE 10 CM, ARMADO COM FIBRAS DE AÇO, INCLINAÇÃO MENOR QUE 90°, APLICAÇÃO DESCONTÍNUA, UTILIZANDO EQUIPAMENTO DE PROJEÇÃO COM 6 M³/H DE CAPACIDADE. AF_01/2016</v>
          </cell>
          <cell r="C1377" t="str">
            <v>M2</v>
          </cell>
          <cell r="D1377" t="str">
            <v>120,43</v>
          </cell>
        </row>
        <row r="1378">
          <cell r="A1378">
            <v>91096</v>
          </cell>
          <cell r="B1378" t="str">
            <v>EXECUÇÃO DE REVESTIMENTO DE CONCRETO PROJETADO COM ESPESSURA DE 7 CM, ARMADO COM FIBRAS DE AÇO, INCLINAÇÃO DE 90°, APLICAÇÃO DESCONTÍNUA, UTILIZANDO EQUIPAMENTO DE PROJEÇÃO COM 6 M³/H DE CAPACIDADE. AF_01/2016</v>
          </cell>
          <cell r="C1378" t="str">
            <v>M2</v>
          </cell>
          <cell r="D1378" t="str">
            <v>104,86</v>
          </cell>
        </row>
        <row r="1379">
          <cell r="A1379">
            <v>91097</v>
          </cell>
          <cell r="B1379" t="str">
            <v>EXECUÇÃO DE REVESTIMENTO DE CONCRETO PROJETADO COM ESPESSURA DE 10 CM, ARMADO COM FIBRAS DE AÇO, INCLINAÇÃO DE 90°, APLICAÇÃO DESCONTÍNUA, UTILIZANDO EQUIPAMENTO DE PROJEÇÃO COM 6 M³/H DE CAPACIDADE. AF_01/2016</v>
          </cell>
          <cell r="C1379" t="str">
            <v>M2</v>
          </cell>
          <cell r="D1379" t="str">
            <v>122,38</v>
          </cell>
        </row>
        <row r="1380">
          <cell r="A1380">
            <v>91098</v>
          </cell>
          <cell r="B1380" t="str">
            <v>EXECUÇÃO DE REVESTIMENTO DE CONCRETO PROJETADO COM ESPESSURA DE 7 CM, ARMADO COM FIBRAS DE AÇO, INCLINAÇÃO MENOR QUE 90°, APLICAÇÃO DESCONTÍNUA, UTILIZANDO EQUIPAMENTO DE PROJEÇÃO COM 3 M³/H DE CAPACIDADE. AF_01/2016</v>
          </cell>
          <cell r="C1380" t="str">
            <v>M2</v>
          </cell>
          <cell r="D1380" t="str">
            <v>114,56</v>
          </cell>
        </row>
        <row r="1381">
          <cell r="A1381">
            <v>91099</v>
          </cell>
          <cell r="B1381" t="str">
            <v>EXECUÇÃO DE REVESTIMENTO DE CONCRETO PROJETADO COM ESPESSURA DE 10 CM, ARMADO COM FIBRAS DE AÇO, INCLINAÇÃO MENOR QUE 90°, APLICAÇÃO DESCONTÍNUA, UTILIZANDO EQUIPAMENTO DE PROJEÇÃO COM 3 M³/H DE CAPACIDADE. AF_01/2016</v>
          </cell>
          <cell r="C1381" t="str">
            <v>M2</v>
          </cell>
          <cell r="D1381" t="str">
            <v>133,25</v>
          </cell>
        </row>
        <row r="1382">
          <cell r="A1382">
            <v>91100</v>
          </cell>
          <cell r="B1382" t="str">
            <v>EXECUÇÃO DE REVESTIMENTO DE CONCRETO PROJETADO COM ESPESSURA DE 7 CM, ARMADO COM FIBRAS DE AÇO, INCLINAÇÃO DE 90°, APLICAÇÃO DESCONTÍNUA, UTILIZANDO EQUIPAMENTO DE PROJEÇÃO COM 3 M³/H DE CAPACIDADE. AF_01/2016</v>
          </cell>
          <cell r="C1382" t="str">
            <v>M2</v>
          </cell>
          <cell r="D1382" t="str">
            <v>120,45</v>
          </cell>
        </row>
        <row r="1383">
          <cell r="A1383">
            <v>91101</v>
          </cell>
          <cell r="B1383" t="str">
            <v>EXECUÇÃO DE REVESTIMENTO DE CONCRETO PROJETADO COM ESPESSURA DE 10 CM, ARMADO COM FIBRAS DE AÇO, INCLINAÇÃO DE 90°, APLICAÇÃO DESCONTÍNUA, UTILIZANDO EQUIPAMENTO DE PROJEÇÃO COM 3 M³/H DE CAPACIDADE. AF_01/2016</v>
          </cell>
          <cell r="C1383" t="str">
            <v>M2</v>
          </cell>
          <cell r="D1383" t="str">
            <v>139,07</v>
          </cell>
        </row>
        <row r="1384">
          <cell r="A1384">
            <v>93952</v>
          </cell>
          <cell r="B1384" t="str">
            <v>EXECUÇÃO DE GRAMPO PARA SOLO GRAMPEADO COM COMPRIMENTO MENOR OU IGUAL A 4 M, DIÂMETRO DE 10 CM, PERFURAÇÃO COM EQUIPAMENTO MANUAL E ARMADURA COM DIÂMETRO DE 16 MM. AF_05/2016</v>
          </cell>
          <cell r="C1384" t="str">
            <v>M</v>
          </cell>
          <cell r="D1384" t="str">
            <v>166,22</v>
          </cell>
        </row>
        <row r="1385">
          <cell r="A1385">
            <v>93953</v>
          </cell>
          <cell r="B1385" t="str">
            <v>EXECUÇÃO DE GRAMPO PARA SOLO GRAMPEADO COM COMPRIMENTO MAIOR QUE 4 M E MENOR OU IGUAL A 6 M, DIÂMETRO DE 10 CM, PERFURAÇÃO COM EQUIPAMENTO MANUAL E ARMADURA COM DIÂMETRO DE 16 MM. AF_05/2016</v>
          </cell>
          <cell r="C1385" t="str">
            <v>M</v>
          </cell>
          <cell r="D1385" t="str">
            <v>155,86</v>
          </cell>
        </row>
        <row r="1386">
          <cell r="A1386">
            <v>93954</v>
          </cell>
          <cell r="B1386" t="str">
            <v>EXECUÇÃO DE GRAMPO PARA SOLO GRAMPEADO COM COMPRIMENTO MAIOR QUE 6 M E MENOR OU IGUAL A 8 M, DIÂMETRO DE 10 CM, PERFURAÇÃO COM EQUIPAMENTO MANUAL E ARMADURA COM DIÂMETRO DE 16 MM. AF_05/2016</v>
          </cell>
          <cell r="C1386" t="str">
            <v>M</v>
          </cell>
          <cell r="D1386" t="str">
            <v>149,65</v>
          </cell>
        </row>
        <row r="1387">
          <cell r="A1387">
            <v>93955</v>
          </cell>
          <cell r="B1387" t="str">
            <v>EXECUÇÃO DE GRAMPO PARA SOLO GRAMPEADO COM COMPRIMENTO MAIOR QUE 8 M E MENOR OU IGUAL A 10 M, DIÂMETRO DE 10 CM, PERFURAÇÃO COM EQUIPAMENTO MANUAL E ARMADURA COM DIÂMETRO DE 16 MM. AF_05/2016</v>
          </cell>
          <cell r="C1387" t="str">
            <v>M</v>
          </cell>
          <cell r="D1387" t="str">
            <v>145,20</v>
          </cell>
        </row>
        <row r="1388">
          <cell r="A1388">
            <v>93956</v>
          </cell>
          <cell r="B1388" t="str">
            <v>EXECUÇÃO DE GRAMPO PARA SOLO GRAMPEADO COM COMPRIMENTO MAIOR QUE 10 M, DIÂMETRO DE 10 CM, PERFURAÇÃO COM EQUIPAMENTO MANUAL E ARMADURA COM DIÂMETRO DE 16 MM. AF_05/2016</v>
          </cell>
          <cell r="C1388" t="str">
            <v>M</v>
          </cell>
          <cell r="D1388" t="str">
            <v>141,71</v>
          </cell>
        </row>
        <row r="1389">
          <cell r="A1389">
            <v>93957</v>
          </cell>
          <cell r="B1389" t="str">
            <v>EXECUÇÃO DE GRAMPO PARA SOLO GRAMPEADO COM COMPRIMENTO MENOR OU IGUAL A 4 M, DIÂMETRO DE 10 CM, PERFURAÇÃO COM EQUIPAMENTO MANUAL E ARMADURA COM DIÂMETRO DE 20 MM. AF_05/2016</v>
          </cell>
          <cell r="C1389" t="str">
            <v>M</v>
          </cell>
          <cell r="D1389" t="str">
            <v>174,10</v>
          </cell>
        </row>
        <row r="1390">
          <cell r="A1390">
            <v>93958</v>
          </cell>
          <cell r="B1390" t="str">
            <v>EXECUÇÃO DE GRAMPO PARA SOLO GRAMPEADO COM COMPRIMENTO MAIOR QUE 4 M E MENOR OU IGUAL A 6 M, DIÂMETRO DE 10 CM, PERFURAÇÃO COM EQUIPAMENTO MANUAL E ARMADURA COM DIÂMETRO DE 20 MM. AF_05/2016</v>
          </cell>
          <cell r="C1390" t="str">
            <v>M</v>
          </cell>
          <cell r="D1390" t="str">
            <v>163,16</v>
          </cell>
        </row>
        <row r="1391">
          <cell r="A1391">
            <v>93959</v>
          </cell>
          <cell r="B1391" t="str">
            <v>EXECUÇÃO DE GRAMPO PARA SOLO GRAMPEADO COM COMPRIMENTO MAIOR QUE 6 M E MENOR OU IGUAL A 8 M, DIÂMETRO DE 10 CM, PERFURAÇÃO COM EQUIPAMENTO MANUAL E ARMADURA COM DIÂMETRO DE 20 MM. AF_05/2016</v>
          </cell>
          <cell r="C1391" t="str">
            <v>M</v>
          </cell>
          <cell r="D1391" t="str">
            <v>156,64</v>
          </cell>
        </row>
        <row r="1392">
          <cell r="A1392">
            <v>93960</v>
          </cell>
          <cell r="B1392" t="str">
            <v>EXECUÇÃO DE GRAMPO PARA SOLO GRAMPEADO COM COMPRIMENTO MAIOR QUE 8 M E MENOR OU IGUAL A 10 M, DIÂMETRO DE 10 CM, PERFURAÇÃO COM EQUIPAMENTO MANUAL E ARMADURA COM DIÂMETRO DE 20 MM. AF_05/2016</v>
          </cell>
          <cell r="C1392" t="str">
            <v>M</v>
          </cell>
          <cell r="D1392" t="str">
            <v>152,01</v>
          </cell>
        </row>
        <row r="1393">
          <cell r="A1393">
            <v>93961</v>
          </cell>
          <cell r="B1393" t="str">
            <v>EXECUÇÃO DE GRAMPO PARA SOLO GRAMPEADO COM COMPRIMENTO MAIOR QUE 10 M, DIÂMETRO DE 10 CM, PERFURAÇÃO COM EQUIPAMENTO MANUAL E ARMADURA COM DIÂMETRO DE 20 MM. AF_05/2016</v>
          </cell>
          <cell r="C1393" t="str">
            <v>M</v>
          </cell>
          <cell r="D1393" t="str">
            <v>148,39</v>
          </cell>
        </row>
        <row r="1394">
          <cell r="A1394">
            <v>93962</v>
          </cell>
          <cell r="B1394" t="str">
            <v>EXECUÇÃO DE GRAMPO PARA SOLO GRAMPEADO COM COMPRIMENTO MENOR OU IGUAL A 4 M, DIÂMETRO DE 7 CM, PERFURAÇÃO COM EQUIPAMENTO MANUAL E ARMADURA COM DIÂMETRO DE 16 MM. AF_05/2016</v>
          </cell>
          <cell r="C1394" t="str">
            <v>M</v>
          </cell>
          <cell r="D1394" t="str">
            <v>153,73</v>
          </cell>
        </row>
        <row r="1395">
          <cell r="A1395">
            <v>93963</v>
          </cell>
          <cell r="B1395" t="str">
            <v>EXECUÇÃO DE GRAMPO PARA SOLO GRAMPEADO COM COMPRIMENTO MAIOR QUE 4 E MENOR OU IGUAL A 6 M, DIÂMETRO DE 7 CM, PERFURAÇÃO COM EQUIPAMENTO MANUAL E ARMADURA COM DIÂMETRO DE 16 MM. AF_05/2016</v>
          </cell>
          <cell r="C1395" t="str">
            <v>M</v>
          </cell>
          <cell r="D1395" t="str">
            <v>143,39</v>
          </cell>
        </row>
        <row r="1396">
          <cell r="A1396">
            <v>93964</v>
          </cell>
          <cell r="B1396" t="str">
            <v>EXECUÇÃO DE GRAMPO PARA SOLO GRAMPEADO COM COMPRIMENTO MAIOR QUE 6 M E MENOR OU IGUAL A 8 M, DIÂMETRO DE 7 CM, PERFURAÇÃO COM EQUIPAMENTO MANUAL E ARMADURA COM DIÂMETRO DE 16 MM. AF_05/2016</v>
          </cell>
          <cell r="C1396" t="str">
            <v>M</v>
          </cell>
          <cell r="D1396" t="str">
            <v>137,18</v>
          </cell>
        </row>
        <row r="1397">
          <cell r="A1397">
            <v>93965</v>
          </cell>
          <cell r="B1397" t="str">
            <v>EXECUÇÃO DE GRAMPO PARA SOLO GRAMPEADO COM COMPRIMENTO MAIOR QUE 8 M E MENOR OU IGUAL A 10 M, DIÂMETRO DE 7 CM, PERFURAÇÃO COM EQUIPAMENTO MANUAL E ARMADURA COM DIÂMETRO DE 16 MM. AF_05/2016</v>
          </cell>
          <cell r="C1397" t="str">
            <v>M</v>
          </cell>
          <cell r="D1397" t="str">
            <v>130,98</v>
          </cell>
        </row>
        <row r="1398">
          <cell r="A1398">
            <v>93966</v>
          </cell>
          <cell r="B1398" t="str">
            <v>EXECUÇÃO DE GRAMPO PARA SOLO GRAMPEADO COM COMPRIMENTO MAIOR QUE 10 M, DIÂMETRO DE 7 CM, PERFURAÇÃO COM EQUIPAMENTO MANUAL E ARMADURA COM DIÂMETRO DE 16 MM. AF_05/2016</v>
          </cell>
          <cell r="C1398" t="str">
            <v>M</v>
          </cell>
          <cell r="D1398" t="str">
            <v>129,32</v>
          </cell>
        </row>
        <row r="1399">
          <cell r="A1399">
            <v>93967</v>
          </cell>
          <cell r="B1399" t="str">
            <v>EXECUÇÃO DE GRAMPO PARA SOLO GRAMPEADO COM COMPRIMENTO MENOR OU IGUAL A 4 M, DIÂMETRO DE 7 CM, PERFURAÇÃO COM EQUIPAMENTO MANUAL E ARMADURA COM DIÂMETRO DE 20 MM. AF_05/2016</v>
          </cell>
          <cell r="C1399" t="str">
            <v>M</v>
          </cell>
          <cell r="D1399" t="str">
            <v>161,63</v>
          </cell>
        </row>
        <row r="1400">
          <cell r="A1400">
            <v>93968</v>
          </cell>
          <cell r="B1400" t="str">
            <v>EXECUÇÃO DE GRAMPO PARA SOLO GRAMPEADO COM COMPRIMENTO MAIOR QUE 4 E MENOR OU IGUAL A 6 M, DIÂMETRO DE 7 CM, PERFURAÇÃO COM EQUIPAMENTO MANUAL E ARMADURA COM DIÂMETRO DE 20 MM. AF_05/2016</v>
          </cell>
          <cell r="C1400" t="str">
            <v>M</v>
          </cell>
          <cell r="D1400" t="str">
            <v>150,68</v>
          </cell>
        </row>
        <row r="1401">
          <cell r="A1401">
            <v>93969</v>
          </cell>
          <cell r="B1401" t="str">
            <v>EXECUÇÃO DE GRAMPO PARA SOLO GRAMPEADO COM COMPRIMENTO MAIOR QUE 6 M E MENOR OU IGUAL A 8 M, DIÂMETRO DE 7 CM, PERFURAÇÃO COM EQUIPAMENTO MANUAL E ARMADURA COM DIÂMETRO DE 20 MM. AF_05/2016</v>
          </cell>
          <cell r="C1401" t="str">
            <v>M</v>
          </cell>
          <cell r="D1401" t="str">
            <v>144,18</v>
          </cell>
        </row>
        <row r="1402">
          <cell r="A1402">
            <v>93970</v>
          </cell>
          <cell r="B1402" t="str">
            <v>EXECUÇÃO DE GRAMPO PARA SOLO GRAMPEADO COM COMPRIMENTO MAIOR QUE 8 MENOR OU IGUAL A 10 M, DIÂMETRO DE 7 CM, PERFURAÇÃO COM EQUIPAMENTO MANUAL E ARMADURA COM DIÂMETRO DE 20 MM. AF_05/2016</v>
          </cell>
          <cell r="C1402" t="str">
            <v>M</v>
          </cell>
          <cell r="D1402" t="str">
            <v>139,58</v>
          </cell>
        </row>
        <row r="1403">
          <cell r="A1403">
            <v>93971</v>
          </cell>
          <cell r="B1403" t="str">
            <v>EXECUÇÃO DE GRAMPO PARA SOLO GRAMPEADO COM COMPRIMENTO MAIOR QUE 10 M, DIÂMETRO DE 7 CM, PERFURAÇÃO COM EQUIPAMENTO MANUAL E ARMADURA COM DIÂMETRO DE 20 MM. AF_05/2016</v>
          </cell>
          <cell r="C1403" t="str">
            <v>M</v>
          </cell>
          <cell r="D1403" t="str">
            <v>132,57</v>
          </cell>
        </row>
        <row r="1404">
          <cell r="A1404">
            <v>95108</v>
          </cell>
          <cell r="B1404" t="str">
            <v>EXECUÇÃO DE PROTEÇÃO DA CABEÇA DO TIRANTE COM USO DE FÔRMAS EM CHAPA COMPENSADA PLASTIFICADA DE MADEIRA E CONCRETO FCK =15 MPA. AF_07/2016</v>
          </cell>
          <cell r="C1404" t="str">
            <v>UN</v>
          </cell>
          <cell r="D1404" t="str">
            <v>22,23</v>
          </cell>
        </row>
        <row r="1405">
          <cell r="A1405">
            <v>100332</v>
          </cell>
          <cell r="B1405" t="str">
            <v>CONTENÇÃO EM PERFIL PRANCHADO COM PRANCHÃO DE MADEIRA, PERFIS ESPAÇADOS A 1,5 M PARA 1 SUBSOLO. AF_07/2019</v>
          </cell>
          <cell r="C1405" t="str">
            <v>M2</v>
          </cell>
          <cell r="D1405" t="str">
            <v>519,44</v>
          </cell>
        </row>
        <row r="1406">
          <cell r="A1406">
            <v>100333</v>
          </cell>
          <cell r="B1406" t="str">
            <v>CONTENÇÃO EM PERFIL PRANCHADO COM PRANCHÃO DE MADEIRA, PERFIS ESPAÇADOS A 1,5 M PARA 2 OU MAIS SUBSOLOS. AF_07/2019</v>
          </cell>
          <cell r="C1406" t="str">
            <v>M2</v>
          </cell>
          <cell r="D1406" t="str">
            <v>334,28</v>
          </cell>
        </row>
        <row r="1407">
          <cell r="A1407">
            <v>100334</v>
          </cell>
          <cell r="B1407" t="str">
            <v>CONTENÇÃO EM PERFIL PRANCHADO COM PRANCHÃO DE MADEIRA, PERFIS ESPAÇADOS A 2 M PARA 1 SUBSOLO. AF_07/2019</v>
          </cell>
          <cell r="C1407" t="str">
            <v>M2</v>
          </cell>
          <cell r="D1407" t="str">
            <v>418,70</v>
          </cell>
        </row>
        <row r="1408">
          <cell r="A1408">
            <v>100335</v>
          </cell>
          <cell r="B1408" t="str">
            <v>CONTENÇÃO EM PERFIL PRANCHADO COM PRANCHÃO DE MADEIRA, PERFIS ESPAÇADOS A 2 M PARA 2 OU MAIS SUBSOLOS. AF_07/2019</v>
          </cell>
          <cell r="C1408" t="str">
            <v>M2</v>
          </cell>
          <cell r="D1408" t="str">
            <v>279,83</v>
          </cell>
        </row>
        <row r="1409">
          <cell r="A1409">
            <v>100341</v>
          </cell>
          <cell r="B1409" t="str">
            <v>FABRICAÇÃO, MONTAGEM E DESMONTAGEM DE FÔRMA PARA CORTINA DE CONTENÇÃO, EM CHAPA DE MADEIRA COMPENSADA PLASTIFICADA, E = 18 MM, 10 UTILIZAÇÕES. AF_07/2019</v>
          </cell>
          <cell r="C1409" t="str">
            <v>M2</v>
          </cell>
          <cell r="D1409" t="str">
            <v>22,83</v>
          </cell>
        </row>
        <row r="1410">
          <cell r="A1410">
            <v>100342</v>
          </cell>
          <cell r="B1410" t="str">
            <v>ARMAÇÃO DE CORTINA DE CONTENÇÃO EM CONCRETO ARMADO, COM AÇO CA-50 DE 6,3 MM - MONTAGEM. AF_07/2019</v>
          </cell>
          <cell r="C1410" t="str">
            <v>KG</v>
          </cell>
          <cell r="D1410" t="str">
            <v>8,88</v>
          </cell>
        </row>
        <row r="1411">
          <cell r="A1411">
            <v>100343</v>
          </cell>
          <cell r="B1411" t="str">
            <v>ARMAÇÃO DE CORTINA DE CONTENÇÃO EM CONCRETO ARMADO, COM AÇO CA-50 DE 8 MM - MONTAGEM. AF_07/2019</v>
          </cell>
          <cell r="C1411" t="str">
            <v>KG</v>
          </cell>
          <cell r="D1411" t="str">
            <v>8,15</v>
          </cell>
        </row>
        <row r="1412">
          <cell r="A1412">
            <v>100344</v>
          </cell>
          <cell r="B1412" t="str">
            <v>ARMAÇÃO DE CORTINA DE CONTENÇÃO EM CONCRETO ARMADO, COM AÇO CA-50 DE 10 MM - MONTAGEM. AF_07/2019</v>
          </cell>
          <cell r="C1412" t="str">
            <v>KG</v>
          </cell>
          <cell r="D1412" t="str">
            <v>7,19</v>
          </cell>
        </row>
        <row r="1413">
          <cell r="A1413">
            <v>100345</v>
          </cell>
          <cell r="B1413" t="str">
            <v>ARMAÇÃO DE CORTINA DE CONTENÇÃO EM CONCRETO ARMADO, COM AÇO CA-50 DE 12,5 MM - MONTAGEM. AF_07/2019</v>
          </cell>
          <cell r="C1413" t="str">
            <v>KG</v>
          </cell>
          <cell r="D1413" t="str">
            <v>6,01</v>
          </cell>
        </row>
        <row r="1414">
          <cell r="A1414">
            <v>100346</v>
          </cell>
          <cell r="B1414" t="str">
            <v>ARMAÇÃO DE CORTINA DE CONTENÇÃO EM CONCRETO ARMADO, COM AÇO CA-50 DE 16 MM - MONTAGEM. AF_07/2019</v>
          </cell>
          <cell r="C1414" t="str">
            <v>KG</v>
          </cell>
          <cell r="D1414" t="str">
            <v>5,63</v>
          </cell>
        </row>
        <row r="1415">
          <cell r="A1415">
            <v>100347</v>
          </cell>
          <cell r="B1415" t="str">
            <v>ARMAÇÃO DE CORTINA DE CONTENÇÃO EM CONCRETO ARMADO, COM AÇO CA-50 DE 20 MM - MONTAGEM. AF_07/2019</v>
          </cell>
          <cell r="C1415" t="str">
            <v>KG</v>
          </cell>
          <cell r="D1415" t="str">
            <v>6,24</v>
          </cell>
        </row>
        <row r="1416">
          <cell r="A1416">
            <v>100348</v>
          </cell>
          <cell r="B1416" t="str">
            <v>ARMAÇÃO DE CORTINA DE CONTENÇÃO EM CONCRETO ARMADO, COM AÇO CA-50 DE 25 MM - MONTAGEM. AF_07/2019</v>
          </cell>
          <cell r="C1416" t="str">
            <v>KG</v>
          </cell>
          <cell r="D1416" t="str">
            <v>6,05</v>
          </cell>
        </row>
        <row r="1417">
          <cell r="A1417">
            <v>100349</v>
          </cell>
          <cell r="B1417" t="str">
            <v>CONCRETAGEM DE CORTINA DE CONTENÇÃO, ATRAVÉS DE BOMBA   LANÇAMENTO, ADENSAMENTO E ACABAMENTO. AF_07/2019</v>
          </cell>
          <cell r="C1417" t="str">
            <v>M3</v>
          </cell>
          <cell r="D1417" t="str">
            <v>494,86</v>
          </cell>
        </row>
        <row r="1418">
          <cell r="A1418" t="str">
            <v>73799/1</v>
          </cell>
          <cell r="B1418" t="str">
            <v>GRELHA EM FERRO FUNDIDO SIMPLES COM REQUADRO, CARGA MÁXIMA 12,5 T,  300 X 1000 MM, E = 15 MM, FORNECIDA E ASSENTADA COM ARGAMASSA 1:4 CIMENTO:AREIA.</v>
          </cell>
          <cell r="C1418" t="str">
            <v>UN</v>
          </cell>
          <cell r="D1418" t="str">
            <v>336,75</v>
          </cell>
        </row>
        <row r="1419">
          <cell r="A1419" t="str">
            <v>73856/1</v>
          </cell>
          <cell r="B1419" t="str">
            <v>BOCA P/BUEIRO SIMPLES TUBULAR D=0,40M EM CONCRETO CICLOPICO, INCLINDO FORMAS, ESCAVACAO, REATERRO E MATERIAIS, EXCLUINDO MATERIAL REATERRO JAZIDA E TRANSPORTE</v>
          </cell>
          <cell r="C1419" t="str">
            <v>UN</v>
          </cell>
          <cell r="D1419" t="str">
            <v>558,47</v>
          </cell>
        </row>
        <row r="1420">
          <cell r="A1420" t="str">
            <v>73856/2</v>
          </cell>
          <cell r="B1420" t="str">
            <v>BOCA PARA BUEIRO SIMPLES TUBULAR, DIAMETRO =0,60M, EM CONCRETO CICLOPICO, INCLUINDO FORMAS, ESCAVACAO, REATERRO E MATERIAIS, EXCLUINDO MATERIAL REATERRO JAZIDA E TRANSPORTE.</v>
          </cell>
          <cell r="C1420" t="str">
            <v>UN</v>
          </cell>
          <cell r="D1420" t="str">
            <v>917,25</v>
          </cell>
        </row>
        <row r="1421">
          <cell r="A1421" t="str">
            <v>73856/3</v>
          </cell>
          <cell r="B1421" t="str">
            <v>BOCA PARA BUEIRO SIMPLES TUBULAR, DIAMETRO =0,80M, EM CONCRETO CICLOPICO, INCLUINDO FORMAS, ESCAVACAO, REATERRO E MATERIAIS, EXCLUINDO MATERIAL REATERRO JAZIDA E TRANSPORTE.</v>
          </cell>
          <cell r="C1421" t="str">
            <v>UN</v>
          </cell>
          <cell r="D1421" t="str">
            <v>1.377,17</v>
          </cell>
        </row>
        <row r="1422">
          <cell r="A1422" t="str">
            <v>73856/4</v>
          </cell>
          <cell r="B1422" t="str">
            <v>BOCA PARA BUEIRO SIMPLES TUBULAR, DIAMETRO =1,00M, EM CONCRETO CICLOPICO, INCLUINDO FORMAS, ESCAVACAO, REATERRO E MATERIAIS, EXCLUINDO MATERIAL REATERRO JAZIDA E TRANSPORTE.</v>
          </cell>
          <cell r="C1422" t="str">
            <v>UN</v>
          </cell>
          <cell r="D1422" t="str">
            <v>1.945,21</v>
          </cell>
        </row>
        <row r="1423">
          <cell r="A1423" t="str">
            <v>73856/5</v>
          </cell>
          <cell r="B1423" t="str">
            <v>BOCA PARA BUEIRO SIMPLES TUBULAR, DIAMETRO =1,20M, EM CONCRETO CICLOPICO, INCLUINDO FORMAS, ESCAVACAO, REATERRO E MATERIAIS, EXCLUINDO MATERIAL REATERRO JAZIDA E TRANSPORTE.</v>
          </cell>
          <cell r="C1423" t="str">
            <v>UN</v>
          </cell>
          <cell r="D1423" t="str">
            <v>2.626,97</v>
          </cell>
        </row>
        <row r="1424">
          <cell r="A1424" t="str">
            <v>73856/6</v>
          </cell>
          <cell r="B1424" t="str">
            <v>BOCA PARA BUEIRO DUPLO TUBULAR, DIAMETRO =0,40M, EM CONCRETO CICLOPICO, INCLUINDO FORMAS, ESCAVACAO, REATERRO E MATERIAIS, EXCLUINDO MATERIAL REATERRO JAZIDA E TRANSPORTE.</v>
          </cell>
          <cell r="C1424" t="str">
            <v>UN</v>
          </cell>
          <cell r="D1424" t="str">
            <v>789,76</v>
          </cell>
        </row>
        <row r="1425">
          <cell r="A1425" t="str">
            <v>73856/7</v>
          </cell>
          <cell r="B1425" t="str">
            <v>BOCA PARA BUEIRO DUPLO TUBULAR, DIAMETRO =0,60M, EM CONCRETO CICLOPICO, INCLUINDO FORMAS, ESCAVACAO, REATERRO E MATERIAIS, EXCLUINDO MATERIAL REATERRO JAZIDA E TRANSPORTE.</v>
          </cell>
          <cell r="C1425" t="str">
            <v>UN</v>
          </cell>
          <cell r="D1425" t="str">
            <v>1.304,46</v>
          </cell>
        </row>
        <row r="1426">
          <cell r="A1426" t="str">
            <v>73856/8</v>
          </cell>
          <cell r="B1426" t="str">
            <v>BOCA PARA BUEIRO DUPLO TUBULAR, DIAMETRO =0,80M, EM CONCRETO CICLOPICO, INCLUINDO FORMAS, ESCAVACAO, REATERRO E MATERIAIS, EXCLUINDO MATERIAL REATERRO JAZIDA E TRANSPORTE.</v>
          </cell>
          <cell r="C1426" t="str">
            <v>UN</v>
          </cell>
          <cell r="D1426" t="str">
            <v>1.961,54</v>
          </cell>
        </row>
        <row r="1427">
          <cell r="A1427" t="str">
            <v>73856/9</v>
          </cell>
          <cell r="B1427" t="str">
            <v>BOCA PARA BUEIRO DUPLO TUBULAR, DIAMETRO =1,00M, EM CONCRETO CICLOPICO, INCLUINDO FORMAS, ESCAVACAO, REATERRO E MATERIAIS, EXCLUINDO MATERIAL REATERRO JAZIDA E TRANSPORTE.</v>
          </cell>
          <cell r="C1427" t="str">
            <v>UN</v>
          </cell>
          <cell r="D1427" t="str">
            <v>2.475,36</v>
          </cell>
        </row>
        <row r="1428">
          <cell r="A1428" t="str">
            <v>73856/10</v>
          </cell>
          <cell r="B1428" t="str">
            <v>BOCA PARA BUEIRO DUPLOTUBULAR, DIAMETRO =1,20M, EM CONCRETO CICLOPICO, INCLUINDO FORMAS, ESCAVACAO, REATERRO E MATERIAIS, EXCLUINDO MATERIAL REATERRO JAZIDA E TRANSPORTE.</v>
          </cell>
          <cell r="C1428" t="str">
            <v>UN</v>
          </cell>
          <cell r="D1428" t="str">
            <v>3.733,46</v>
          </cell>
        </row>
        <row r="1429">
          <cell r="A1429" t="str">
            <v>73856/11</v>
          </cell>
          <cell r="B1429" t="str">
            <v>BOCA PARA BUEIRO TRIPLO TUBULAR, DIAMETRO =0,40M, EM CONCRETO CICLOPICO, INCLUINDO FORMAS, ESCAVACAO, REATERRO E MATERIAIS, EXCLUINDO MATERIAL REATERRO JAZIDA E TRANSPORTE.</v>
          </cell>
          <cell r="C1429" t="str">
            <v>UN</v>
          </cell>
          <cell r="D1429" t="str">
            <v>1.020,60</v>
          </cell>
        </row>
        <row r="1430">
          <cell r="A1430" t="str">
            <v>73856/12</v>
          </cell>
          <cell r="B1430" t="str">
            <v>BOCA PARA BUEIRO TRIPLO TUBULAR, DIAMETRO =0,60M, EM CONCRETO CICLOPICO, INCLUINDO FORMAS, ESCAVACAO, REATERRO E MATERIAIS, EXCLUINDO MATERIAL REATERRO JAZIDA E TRANSPORTE.</v>
          </cell>
          <cell r="C1430" t="str">
            <v>UN</v>
          </cell>
          <cell r="D1430" t="str">
            <v>1.691,19</v>
          </cell>
        </row>
        <row r="1431">
          <cell r="A1431" t="str">
            <v>73856/13</v>
          </cell>
          <cell r="B1431" t="str">
            <v>BOCA PARA BUEIRO TRIPLO TUBULAR, DIAMETRO =0,80M, EM CONCRETO CICLOPICO, INCLUINDO FORMAS, ESCAVACAO, REATERRO E MATERIAIS, EXCLUINDO MATERIAL REATERRO JAZIDA E TRANSPORTE.</v>
          </cell>
          <cell r="C1431" t="str">
            <v>UN</v>
          </cell>
          <cell r="D1431" t="str">
            <v>2.545,51</v>
          </cell>
        </row>
        <row r="1432">
          <cell r="A1432" t="str">
            <v>73856/14</v>
          </cell>
          <cell r="B1432" t="str">
            <v>BOCA PARA BUEIRO TRIPLO TUBULAR, DIAMETRO =1,00M, EM CONCRETO CICLOPICO, INCLUINDO FORMAS, ESCAVACAO, REATERRO E MATERIAIS, EXCLUINDO MATERIAL REATERRO JAZIDA E TRANSPORTE.</v>
          </cell>
          <cell r="C1432" t="str">
            <v>UN</v>
          </cell>
          <cell r="D1432" t="str">
            <v>3.592,32</v>
          </cell>
        </row>
        <row r="1433">
          <cell r="A1433" t="str">
            <v>73856/15</v>
          </cell>
          <cell r="B1433" t="str">
            <v>BOCA PARA BUEIRO TRIPLO TUBULAR, DIAMETRO =1,20M, EM CONCRETO CICLOPICO, INCLUINDO FORMAS, ESCAVACAO, REATERRO E MATERIAIS, EXCLUINDO MATERIAL REATERRO JAZIDA E TRANSPORTE.</v>
          </cell>
          <cell r="C1433" t="str">
            <v>UN</v>
          </cell>
          <cell r="D1433" t="str">
            <v>4.840,02</v>
          </cell>
        </row>
        <row r="1434">
          <cell r="A1434" t="str">
            <v>74224/1</v>
          </cell>
          <cell r="B1434" t="str">
            <v>POCO DE VISITA PARA DRENAGEM PLUVIAL, EM CONCRETO ESTRUTURAL, DIMENSOES INTERNAS DE 90X150X80CM (LARGXCOMPXALT), PARA REDE DE 600 MM, EXCLUSOS TAMPAO E CHAMINE.</v>
          </cell>
          <cell r="C1434" t="str">
            <v>UN</v>
          </cell>
          <cell r="D1434" t="str">
            <v>1.468,09</v>
          </cell>
        </row>
        <row r="1435">
          <cell r="A1435">
            <v>83659</v>
          </cell>
          <cell r="B1435" t="str">
            <v>BOCA DE LOBO EM ALVENARIA TIJOLO MACICO, REVESTIDA C/ ARGAMASSA DE CIMENTO E AREIA 1:3, SOBRE LASTRO DE CONCRETO 10CM E TAMPA DE CONCRETO ARMADO</v>
          </cell>
          <cell r="C1435" t="str">
            <v>UN</v>
          </cell>
          <cell r="D1435" t="str">
            <v>765,36</v>
          </cell>
        </row>
        <row r="1436">
          <cell r="A1436">
            <v>83716</v>
          </cell>
          <cell r="B1436" t="str">
            <v>GRELHA FF 30X90CM, 135KG, P/ CX RALO COM ASSENTAMENTO DE ARGAMASSA CIMENTO/AREIA 1:4 - FORNECIMENTO E INSTALAÇÃO</v>
          </cell>
          <cell r="C1436" t="str">
            <v>UN</v>
          </cell>
          <cell r="D1436" t="str">
            <v>336,02</v>
          </cell>
        </row>
        <row r="1437">
          <cell r="A1437">
            <v>97976</v>
          </cell>
          <cell r="B1437" t="str">
            <v>POÇO DE INSPEÇÃO CIRCULAR PARA ESGOTO, EM ALVENARIA COM TIJOLOS CERÂMICOS MACIÇOS, DIÂMETRO INTERNO = 0,6 M, PROFUNDIDADE = 1 M, EXCLUINDO TAMPÃO. AF_05/2018</v>
          </cell>
          <cell r="C1437" t="str">
            <v>UN</v>
          </cell>
          <cell r="D1437" t="str">
            <v>909,48</v>
          </cell>
        </row>
        <row r="1438">
          <cell r="A1438">
            <v>97977</v>
          </cell>
          <cell r="B1438" t="str">
            <v>POÇO DE INSPEÇÃO CIRCULAR PARA ESGOTO, EM ALVENARIA COM TIJOLOS CERÂMICOS MACIÇOS, DIÂMETRO INTERNO = 0,6 M, PROFUNDIDADE = 1,5 M, EXCLUINDO TAMPÃO. AF_05/2018</v>
          </cell>
          <cell r="C1438" t="str">
            <v>UN</v>
          </cell>
          <cell r="D1438" t="str">
            <v>1.330,81</v>
          </cell>
        </row>
        <row r="1439">
          <cell r="A1439">
            <v>97980</v>
          </cell>
          <cell r="B1439" t="str">
            <v>BASE PARA POÇO DE VISITA CIRCULAR PARA  ESGOTO, EM ALVENARIA COM TIJOLOS CERÂMICOS MACIÇOS, DIÂMETRO INTERNO = 0,8 M, PROFUNDIDADE = 1,45 M, EXCLUINDO TAMPÃO. AF_05/2018</v>
          </cell>
          <cell r="C1439" t="str">
            <v>UN</v>
          </cell>
          <cell r="D1439" t="str">
            <v>1.694,47</v>
          </cell>
        </row>
        <row r="1440">
          <cell r="A1440">
            <v>97981</v>
          </cell>
          <cell r="B1440" t="str">
            <v>ACRÉSCIMO PARA POÇO DE VISITA CIRCULAR PARA ESGOTO, EM ALVENARIA COM TIJOLOS CERÂMICOS MACIÇOS, DIÂMETRO INTERNO = 0,8 M. AF_05/2018</v>
          </cell>
          <cell r="C1440" t="str">
            <v>M</v>
          </cell>
          <cell r="D1440" t="str">
            <v>1.021,33</v>
          </cell>
        </row>
        <row r="1441">
          <cell r="A1441">
            <v>97983</v>
          </cell>
          <cell r="B1441" t="str">
            <v>ACRÉSCIMO PARA POÇO DE VISITA CIRCULAR PARA ESGOTO, EM CONCRETO PRÉ-MOLDADO, DIÂMETRO INTERNO = 1 M. AF_05/2018</v>
          </cell>
          <cell r="C1441" t="str">
            <v>M</v>
          </cell>
          <cell r="D1441" t="str">
            <v>290,91</v>
          </cell>
        </row>
        <row r="1442">
          <cell r="A1442">
            <v>97985</v>
          </cell>
          <cell r="B1442" t="str">
            <v>ACRÉSCIMO PARA POÇO DE VISITA CIRCULAR PARA  ESGOTO, EM ALVENARIA COM TIJOLOS CERÂMICOS MACIÇOS, DIÂMETRO INTERNO = 1 M. AF_05/2018</v>
          </cell>
          <cell r="C1442" t="str">
            <v>M</v>
          </cell>
          <cell r="D1442" t="str">
            <v>1.230,06</v>
          </cell>
        </row>
        <row r="1443">
          <cell r="A1443">
            <v>97987</v>
          </cell>
          <cell r="B1443" t="str">
            <v>ACRÉSCIMO PARA POÇO DE VISITA CIRCULAR PARA ESGOTO, EM CONCRETO PRÉ-MOLDADO, DIÂMETRO INTERNO = 1,2 M. AF_05/2018</v>
          </cell>
          <cell r="C1443" t="str">
            <v>M</v>
          </cell>
          <cell r="D1443" t="str">
            <v>378,73</v>
          </cell>
        </row>
        <row r="1444">
          <cell r="A1444">
            <v>97988</v>
          </cell>
          <cell r="B1444" t="str">
            <v>BASE PARA POÇO DE VISITA CIRCULAR PARA  ESGOTO, EM ALVENARIA COM TIJOLOS CERÂMICOS MACIÇOS, DIÂMETRO INTERNO = 1,2 M, PROFUNDIDADE = 1,45 M, EXCLUINDO TAMPÃO. AF_05/2018</v>
          </cell>
          <cell r="C1444" t="str">
            <v>UN</v>
          </cell>
          <cell r="D1444" t="str">
            <v>2.453,01</v>
          </cell>
        </row>
        <row r="1445">
          <cell r="A1445">
            <v>97989</v>
          </cell>
          <cell r="B1445" t="str">
            <v>ACRÉSCIMO PARA POÇO DE VISITA CIRCULAR PARA ESGOTO, EM ALVENARIA COM TIJOLOS CERÂMICOS MACIÇOS, DIÂMETRO INTERNO = 1,2 M. AF_05/2018</v>
          </cell>
          <cell r="C1445" t="str">
            <v>M</v>
          </cell>
          <cell r="D1445" t="str">
            <v>1.438,81</v>
          </cell>
        </row>
        <row r="1446">
          <cell r="A1446">
            <v>97991</v>
          </cell>
          <cell r="B1446" t="str">
            <v>ACRÉSCIMO PARA POÇO DE VISITA CIRCULAR PARA  ESGOTO, EM CONCRETO PRÉ-MOLDADO, DIÂMETRO INTERNO = 1,5 M. AF_05/2018</v>
          </cell>
          <cell r="C1446" t="str">
            <v>M</v>
          </cell>
          <cell r="D1446" t="str">
            <v>538,40</v>
          </cell>
        </row>
        <row r="1447">
          <cell r="A1447">
            <v>97992</v>
          </cell>
          <cell r="B1447" t="str">
            <v>BASE PARA POÇO DE VISITA CIRCULAR PARA  ESGOTO, EM ALVENARIA COM TIJOLOS CERÂMICOS MACIÇOS, DIÂMETRO INTERNO = 1,5 M, PROFUNDIDADE = 1,45 M, EXCLUINDO TAMPÃO. AF_05/2018</v>
          </cell>
          <cell r="C1447" t="str">
            <v>UN</v>
          </cell>
          <cell r="D1447" t="str">
            <v>3.122,10</v>
          </cell>
        </row>
        <row r="1448">
          <cell r="A1448">
            <v>97993</v>
          </cell>
          <cell r="B1448" t="str">
            <v>ACRÉSCIMO PARA POÇO DE VISITA CIRCULAR PARA  ESGOTO, EM ALVENARIA COM TIJOLOS CERÂMICOS MACIÇOS, DIÂMETRO INTERNO = 1,5 M. AF_05/2018</v>
          </cell>
          <cell r="C1448" t="str">
            <v>M</v>
          </cell>
          <cell r="D1448" t="str">
            <v>1.751,94</v>
          </cell>
        </row>
        <row r="1449">
          <cell r="A1449">
            <v>97994</v>
          </cell>
          <cell r="B1449" t="str">
            <v>BASE PARA POÇO DE VISITA RETANGULAR PARA  ESGOTO, EM ALVENARIA COM BLOCOS DE CONCRETO, DIMENSÕES INTERNAS = 1X1 M, PROFUNDIDADE = 1,45 M, EXCLUINDO TAMPÃO. AF_05/2018</v>
          </cell>
          <cell r="C1449" t="str">
            <v>UN</v>
          </cell>
          <cell r="D1449" t="str">
            <v>2.080,71</v>
          </cell>
        </row>
        <row r="1450">
          <cell r="A1450">
            <v>97995</v>
          </cell>
          <cell r="B1450" t="str">
            <v>ACRÉSCIMO PARA POÇO DE VISITA RETANGULAR PARA ESGOTO, EM ALVENARIA COM BLOCOS DE CONCRETO, DIMENSÕES INTERNAS = 1X1 M. AF_05/2018</v>
          </cell>
          <cell r="C1450" t="str">
            <v>M</v>
          </cell>
          <cell r="D1450" t="str">
            <v>1.041,81</v>
          </cell>
        </row>
        <row r="1451">
          <cell r="A1451">
            <v>97996</v>
          </cell>
          <cell r="B1451" t="str">
            <v>BASE PARA POÇO DE VISITA RETANGULAR PARA ESGOTO, EM ALVENARIA COM BLOCOS DE CONCRETO, DIMENSÕES INTERNAS = 1X1,5 M, PROFUNDIDADE = 1,45 M, EXCLUINDO TAMPÃO. AF_05/2018</v>
          </cell>
          <cell r="C1451" t="str">
            <v>UN</v>
          </cell>
          <cell r="D1451" t="str">
            <v>2.632,04</v>
          </cell>
        </row>
        <row r="1452">
          <cell r="A1452">
            <v>97997</v>
          </cell>
          <cell r="B1452" t="str">
            <v>ACRÉSCIMO PARA POÇO DE VISITA RETANGULAR PARA ESGOTO, EM ALVENARIA COM BLOCOS DE CONCRETO, DIMENSÕES INTERNAS = 1X1,5 M. AF_05/2018</v>
          </cell>
          <cell r="C1452" t="str">
            <v>M</v>
          </cell>
          <cell r="D1452" t="str">
            <v>1.247,15</v>
          </cell>
        </row>
        <row r="1453">
          <cell r="A1453">
            <v>97999</v>
          </cell>
          <cell r="B1453" t="str">
            <v>ACRÉSCIMO PARA POÇO DE VISITA RETANGULAR PARA ESGOTO, EM ALVENARIA COM BLOCOS DE CONCRETO, DIMENSÕES INTERNAS = 1X2 M. AF_05/2018</v>
          </cell>
          <cell r="C1453" t="str">
            <v>M</v>
          </cell>
          <cell r="D1453" t="str">
            <v>1.452,55</v>
          </cell>
        </row>
        <row r="1454">
          <cell r="A1454">
            <v>98001</v>
          </cell>
          <cell r="B1454" t="str">
            <v>ACRÉSCIMO PARA POÇO DE VISITA RETANGULAR PARA ESGOTO, EM ALVENARIA COM BLOCOS DE CONCRETO, DIMENSÕES INTERNAS = 1X2,5 M. AF_05/2018</v>
          </cell>
          <cell r="C1454" t="str">
            <v>M</v>
          </cell>
          <cell r="D1454" t="str">
            <v>1.657,90</v>
          </cell>
        </row>
        <row r="1455">
          <cell r="A1455">
            <v>98002</v>
          </cell>
          <cell r="B1455" t="str">
            <v>BASE PARA POÇO DE VISITA RETANGULAR PARA ESGOTO, EM ALVENARIA COM BLOCOS DE CONCRETO, DIMENSÕES INTERNAS = 1X3 M, PROFUNDIDADE = 1,45 M, EXCLUINDO TAMPÃO. AF_05/2018</v>
          </cell>
          <cell r="C1455" t="str">
            <v>UN</v>
          </cell>
          <cell r="D1455" t="str">
            <v>4.307,27</v>
          </cell>
        </row>
        <row r="1456">
          <cell r="A1456">
            <v>98003</v>
          </cell>
          <cell r="B1456" t="str">
            <v>ACRÉSCIMO PARA POÇO DE VISITA RETANGULAR PARA ESGOTO, EM ALVENARIA COM BLOCOS DE CONCRETO, DIMENSÕES INTERNAS = 1X3 M. AF_05/2018</v>
          </cell>
          <cell r="C1456" t="str">
            <v>M</v>
          </cell>
          <cell r="D1456" t="str">
            <v>1.863,32</v>
          </cell>
        </row>
        <row r="1457">
          <cell r="A1457">
            <v>98005</v>
          </cell>
          <cell r="B1457" t="str">
            <v>ACRÉSCIMO PARA POÇO DE VISITA RETANGULAR PARA ESGOTO, EM ALVENARIA COM BLOCOS DE CONCRETO, DIMENSÕES INTERNAS = 1X3,5 M. AF_05/2018</v>
          </cell>
          <cell r="C1457" t="str">
            <v>M</v>
          </cell>
          <cell r="D1457" t="str">
            <v>2.068,70</v>
          </cell>
        </row>
        <row r="1458">
          <cell r="A1458">
            <v>98006</v>
          </cell>
          <cell r="B1458" t="str">
            <v>BASE PARA POÇO DE VISITA RETANGULAR PARA ESGOTO, EM ALVENARIA COM BLOCOS DE CONCRETO, DIMENSÕES INTERNAS = 1X4 M, PROFUNDIDADE = 1,45 M, EXCLUINDO TAMPÃO. AF_05/2018</v>
          </cell>
          <cell r="C1458" t="str">
            <v>UN</v>
          </cell>
          <cell r="D1458" t="str">
            <v>5.415,17</v>
          </cell>
        </row>
        <row r="1459">
          <cell r="A1459">
            <v>98007</v>
          </cell>
          <cell r="B1459" t="str">
            <v>ACRÉSCIMO PARA POÇO DE VISITA RETANGULAR PARA ESGOTO, EM ALVENARIA COM BLOCOS DE CONCRETO, DIMENSÕES INTERNAS = 1X4 M. AF_05/2018</v>
          </cell>
          <cell r="C1459" t="str">
            <v>M</v>
          </cell>
          <cell r="D1459" t="str">
            <v>2.274,09</v>
          </cell>
        </row>
        <row r="1460">
          <cell r="A1460">
            <v>98008</v>
          </cell>
          <cell r="B1460" t="str">
            <v>BASE PARA POÇO DE VISITA RETANGULAR PARA ESGOTO, EM ALVENARIA COM BLOCOS DE CONCRETO, DIMENSÕES INTERNAS = 1,5X1,5 M, PROFUNDIDADE = 1,45 M, EXCLUINDO TAMPÃO . AF_05/2018</v>
          </cell>
          <cell r="C1460" t="str">
            <v>UN</v>
          </cell>
          <cell r="D1460" t="str">
            <v>3.270,04</v>
          </cell>
        </row>
        <row r="1461">
          <cell r="A1461">
            <v>98009</v>
          </cell>
          <cell r="B1461" t="str">
            <v>ACRÉSCIMO PARA POÇO DE VISITA RETANGULAR PARA ESGOTO, EM ALVENARIA COM BLOCOS DE CONCRETO, DIMENSÕES INTERNAS = 1,5X1,5 M. AF_05/2018</v>
          </cell>
          <cell r="C1461" t="str">
            <v>M</v>
          </cell>
          <cell r="D1461" t="str">
            <v>1.452,55</v>
          </cell>
        </row>
        <row r="1462">
          <cell r="A1462">
            <v>98010</v>
          </cell>
          <cell r="B1462" t="str">
            <v>BASE PARA POÇO DE VISITA RETANGULAR PARA ESGOTO, EM ALVENARIA COM BLOCOS DE CONCRETO, DIMENSÕES INTERNAS = 1,5X2 M, PROFUNDIDADE = 1,45 M, EXCLUINDO TAMPÃO. AF_05/2018</v>
          </cell>
          <cell r="C1462" t="str">
            <v>UN</v>
          </cell>
          <cell r="D1462" t="str">
            <v>3.983,50</v>
          </cell>
        </row>
        <row r="1463">
          <cell r="A1463">
            <v>98011</v>
          </cell>
          <cell r="B1463" t="str">
            <v>ACRÉSCIMO PARA POÇO DE VISITA RETANGULAR PARA ESGOTO, EM ALVENARIA COM BLOCOS DE CONCRETO, DIMENSÕES INTERNAS = 1,5X2 M. AF_05/2018</v>
          </cell>
          <cell r="C1463" t="str">
            <v>M</v>
          </cell>
          <cell r="D1463" t="str">
            <v>1.657,90</v>
          </cell>
        </row>
        <row r="1464">
          <cell r="A1464">
            <v>98012</v>
          </cell>
          <cell r="B1464" t="str">
            <v>BASE PARA POÇO DE VISITA RETANGULAR PARA ESGOTO, EM ALVENARIA COM BLOCOS DE CONCRETO, DIMENSÕES INTERNAS = 1,5X2,5 M, PROFUNDIDADE = 1,45 M, EXCLUINDO TAMPÃO. AF_05/2018</v>
          </cell>
          <cell r="C1464" t="str">
            <v>UN</v>
          </cell>
          <cell r="D1464" t="str">
            <v>4.680,13</v>
          </cell>
        </row>
        <row r="1465">
          <cell r="A1465">
            <v>98013</v>
          </cell>
          <cell r="B1465" t="str">
            <v>ACRÉSCIMO PARA POÇO DE VISITA RETANGULAR PARA ESGOTO, EM ALVENARIA COM BLOCOS DE CONCRETO, DIMENSÕES INTERNAS = 1,5X2,5 M. AF_05/2018</v>
          </cell>
          <cell r="C1465" t="str">
            <v>M</v>
          </cell>
          <cell r="D1465" t="str">
            <v>1.863,32</v>
          </cell>
        </row>
        <row r="1466">
          <cell r="A1466">
            <v>98014</v>
          </cell>
          <cell r="B1466" t="str">
            <v>BASE PARA POÇO DE VISITA RETANGULAR PARA ESGOTO, EM ALVENARIA COM BLOCOS DE CONCRETO, DIMENSÕES INTERNAS = 1,5X3 M, PROFUNDIDADE = 1,45 M, EXCLUINDO TAMPÃO. AF_05/2018</v>
          </cell>
          <cell r="C1466" t="str">
            <v>UN</v>
          </cell>
          <cell r="D1466" t="str">
            <v>5.376,66</v>
          </cell>
        </row>
        <row r="1467">
          <cell r="A1467">
            <v>98015</v>
          </cell>
          <cell r="B1467" t="str">
            <v>ACRÉSCIMO PARA POÇO DE VISITA RETANGULAR PARA ESGOTO, EM ALVENARIA COM BLOCOS DE CONCRETO, DIMENSÕES INTERNAS = 1,5X3 M. AF_05/2018</v>
          </cell>
          <cell r="C1467" t="str">
            <v>M</v>
          </cell>
          <cell r="D1467" t="str">
            <v>2.068,70</v>
          </cell>
        </row>
        <row r="1468">
          <cell r="A1468">
            <v>98016</v>
          </cell>
          <cell r="B1468" t="str">
            <v>BASE PARA POÇO DE VISITA RETANGULAR PARA ESGOTO, EM ALVENARIA COM BLOCOS DE CONCRETO, DIMENSÕES INTERNAS = 1,5X3,5 M, PROFUNDIDADE = 1,45 M, EXCLUINDO TAMPÃO. AF_05/2018</v>
          </cell>
          <cell r="C1468" t="str">
            <v>UN</v>
          </cell>
          <cell r="D1468" t="str">
            <v>6.073,28</v>
          </cell>
        </row>
        <row r="1469">
          <cell r="A1469">
            <v>98017</v>
          </cell>
          <cell r="B1469" t="str">
            <v>ACRÉSCIMO PARA POÇO DE VISITA RETANGULAR PARA ESGOTO, EM ALVENARIA COM BLOCOS DE CONCRETO, DIMENSÕES INTERNAS = 1,5X3,5 M. AF_05/2018</v>
          </cell>
          <cell r="C1469" t="str">
            <v>M</v>
          </cell>
          <cell r="D1469" t="str">
            <v>2.274,09</v>
          </cell>
        </row>
        <row r="1470">
          <cell r="A1470">
            <v>98018</v>
          </cell>
          <cell r="B1470" t="str">
            <v>BASE PARA POÇO DE VISITA RETANGULAR PARA ESGOTO, EM ALVENARIA COM BLOCOS DE CONCRETO, DIMENSÕES INTERNAS = 1,5X4 M, PROFUNDIDADE = 1,45 M, EXCLUINDO TAMPÃO. AF_05/2018</v>
          </cell>
          <cell r="C1470" t="str">
            <v>UN</v>
          </cell>
          <cell r="D1470" t="str">
            <v>6.769,86</v>
          </cell>
        </row>
        <row r="1471">
          <cell r="A1471">
            <v>98019</v>
          </cell>
          <cell r="B1471" t="str">
            <v>ACRÉSCIMO PARA POÇO DE VISITA RETANGULAR PARA ESGOTO, EM ALVENARIA COM BLOCOS DE CONCRETO, DIMENSÕES INTERNAS = 1,5X4 M. AF_05/2018</v>
          </cell>
          <cell r="C1471" t="str">
            <v>M</v>
          </cell>
          <cell r="D1471" t="str">
            <v>2.513,84</v>
          </cell>
        </row>
        <row r="1472">
          <cell r="A1472">
            <v>98020</v>
          </cell>
          <cell r="B1472" t="str">
            <v>BASE PARA POÇO DE VISITA RETANGULAR PARA ESGOTO, EM ALVENARIA COM BLOCOS DE CONCRETO, DIMENSÕES INTERNAS = 2X2 M, PROFUNDIDADE = 1,45 M, EXCLUINDO TAMPÃO. AF_05/2018</v>
          </cell>
          <cell r="C1472" t="str">
            <v>UN</v>
          </cell>
          <cell r="D1472" t="str">
            <v>4.829,89</v>
          </cell>
        </row>
        <row r="1473">
          <cell r="A1473">
            <v>98021</v>
          </cell>
          <cell r="B1473" t="str">
            <v>ACRÉSCIMO PARA POÇO DE VISITA RETANGULAR PARA ESGOTO, EM ALVENARIA COM BLOCOS DE CONCRETO, DIMENSÕES INTERNAS = 2X2 M. AF_05/2018</v>
          </cell>
          <cell r="C1473" t="str">
            <v>M</v>
          </cell>
          <cell r="D1473" t="str">
            <v>1.897,70</v>
          </cell>
        </row>
        <row r="1474">
          <cell r="A1474">
            <v>98022</v>
          </cell>
          <cell r="B1474" t="str">
            <v>BASE PARA POÇO DE VISITA RETANGULAR PARA ESGOTO, EM ALVENARIA COM BLOCOS DE CONCRETO, DIMENSÕES INTERNAS = 2X2,5 M, PROFUNDIDADE = 1,45 M, EXCLUINDO TAMPÃO. AF_05/2018</v>
          </cell>
          <cell r="C1474" t="str">
            <v>UN</v>
          </cell>
          <cell r="D1474" t="str">
            <v>5.661,83</v>
          </cell>
        </row>
        <row r="1475">
          <cell r="A1475">
            <v>98023</v>
          </cell>
          <cell r="B1475" t="str">
            <v>ACRÉSCIMO PARA POÇO DE VISITA RETANGULAR PARA ESGOTO, EM ALVENARIA COM BLOCOS DE CONCRETO, DIMENSÕES INTERNAS = 2X2,5 M. AF_05/2018</v>
          </cell>
          <cell r="C1475" t="str">
            <v>M</v>
          </cell>
          <cell r="D1475" t="str">
            <v>2.103,09</v>
          </cell>
        </row>
        <row r="1476">
          <cell r="A1476">
            <v>98024</v>
          </cell>
          <cell r="B1476" t="str">
            <v>BASE PARA POÇO DE VISITA RETANGULAR PARA ESGOTO, EM ALVENARIA COM BLOCOS DE CONCRETO, DIMENSÕES INTERNAS = 2X3 M, PROFUNDIDADE = 1,45 M, EXCLUINDO TAMPÃO. AF_05/2018</v>
          </cell>
          <cell r="C1476" t="str">
            <v>UN</v>
          </cell>
          <cell r="D1476" t="str">
            <v>6.532,33</v>
          </cell>
        </row>
        <row r="1477">
          <cell r="A1477">
            <v>98025</v>
          </cell>
          <cell r="B1477" t="str">
            <v>ACRÉSCIMO PARA POÇO DE VISITA RETANGULAR PARA ESGOTO, EM ALVENARIA COM BLOCOS DE CONCRETO, DIMENSÕES INTERNAS = 2X3 M. AF_05/2018</v>
          </cell>
          <cell r="C1477" t="str">
            <v>M</v>
          </cell>
          <cell r="D1477" t="str">
            <v>2.308,46</v>
          </cell>
        </row>
        <row r="1478">
          <cell r="A1478">
            <v>98026</v>
          </cell>
          <cell r="B1478" t="str">
            <v>BASE PARA POÇO DE VISITA RETANGULAR PARA ESGOTO, EM ALVENARIA COM BLOCOS DE CONCRETO, DIMENSÕES INTERNAS = 2X3,5 M, PROFUNDIDADE = 1,45 M, EXCLUINDO TAMPÃO. AF_05/2018</v>
          </cell>
          <cell r="C1478" t="str">
            <v>UN</v>
          </cell>
          <cell r="D1478" t="str">
            <v>7.369,07</v>
          </cell>
        </row>
        <row r="1479">
          <cell r="A1479">
            <v>98027</v>
          </cell>
          <cell r="B1479" t="str">
            <v>ACRÉSCIMO PARA POÇO DE VISITA RETANGULAR PARA ESGOTO, EM ALVENARIA COM BLOCOS DE CONCRETO, DIMENSÕES INTERNAS = 2X3,5 M. AF_05/2018</v>
          </cell>
          <cell r="C1479" t="str">
            <v>M</v>
          </cell>
          <cell r="D1479" t="str">
            <v>2.513,84</v>
          </cell>
        </row>
        <row r="1480">
          <cell r="A1480">
            <v>98028</v>
          </cell>
          <cell r="B1480" t="str">
            <v>BASE PARA POÇO DE VISITA RETANGULAR PARA ESGOTO, EM ALVENARIA COM BLOCOS DE CONCRETO, DIMENSÕES INTERNAS = 2X4 M, PROFUNDIDADE = 1,45 M, EXCLUINDO TAMPÃO. AF_05/2018</v>
          </cell>
          <cell r="C1480" t="str">
            <v>UN</v>
          </cell>
          <cell r="D1480" t="str">
            <v>8.205,76</v>
          </cell>
        </row>
        <row r="1481">
          <cell r="A1481">
            <v>98029</v>
          </cell>
          <cell r="B1481" t="str">
            <v>ACRÉSCIMO PARA POÇO DE VISITA RETANGULAR PARA ESGOTO, EM ALVENARIA COM BLOCOS DE CONCRETO, DIMENSÕES INTERNAS = 2X4 M. AF_05/2018</v>
          </cell>
          <cell r="C1481" t="str">
            <v>M</v>
          </cell>
          <cell r="D1481" t="str">
            <v>2.726,32</v>
          </cell>
        </row>
        <row r="1482">
          <cell r="A1482">
            <v>98030</v>
          </cell>
          <cell r="B1482" t="str">
            <v>BASE PARA POÇO DE VISITA RETANGULAR PARA ESGOTO, EM ALVENARIA COM BLOCOS DE CONCRETO, DIMENSÕES INTERNAS = 2,5X2,5 M, PROFUNDIDADE = 1,45 M, EXCLUINDO TAMPÃO. AF_05/2018</v>
          </cell>
          <cell r="C1482" t="str">
            <v>UN</v>
          </cell>
          <cell r="D1482" t="str">
            <v>6.708,10</v>
          </cell>
        </row>
        <row r="1483">
          <cell r="A1483">
            <v>98031</v>
          </cell>
          <cell r="B1483" t="str">
            <v>ACRÉSCIMO PARA POÇO DE VISITA RETANGULAR PARA ESGOTO, EM ALVENARIA COM BLOCOS DE CONCRETO, DIMENSÕES INTERNAS = 2,5X2,5 M. AF_05/2018</v>
          </cell>
          <cell r="C1483" t="str">
            <v>M</v>
          </cell>
          <cell r="D1483" t="str">
            <v>2.315,64</v>
          </cell>
        </row>
        <row r="1484">
          <cell r="A1484">
            <v>98032</v>
          </cell>
          <cell r="B1484" t="str">
            <v>BASE PARA POÇO DE VISITA RETANGULAR PARA ESGOTO, EM ALVENARIA COM BLOCOS DE CONCRETO, DIMENSÕES INTERNAS = 2,5X3 M, PROFUNDIDADE = 1,45 M, EXCLUINDO TAMPÃO. AF_05/2018</v>
          </cell>
          <cell r="C1484" t="str">
            <v>UN</v>
          </cell>
          <cell r="D1484" t="str">
            <v>7.719,63</v>
          </cell>
        </row>
        <row r="1485">
          <cell r="A1485">
            <v>98033</v>
          </cell>
          <cell r="B1485" t="str">
            <v>ACRÉSCIMO PARA POÇO DE VISITA RETANGULAR PARA ESGOTO, EM ALVENARIA COM BLOCOS DE CONCRETO, DIMENSÕES INTERNAS = 2,5X3 M. AF_05/2018</v>
          </cell>
          <cell r="C1485" t="str">
            <v>M</v>
          </cell>
          <cell r="D1485" t="str">
            <v>2.521,02</v>
          </cell>
        </row>
        <row r="1486">
          <cell r="A1486">
            <v>98034</v>
          </cell>
          <cell r="B1486" t="str">
            <v>BASE PARA POÇO DE VISITA RETANGULAR PARA ESGOTO, EM ALVENARIA COM BLOCOS DE CONCRETO, DIMENSÕES INTERNAS = 2,5X3,5 M, PROFUNDIDADE = 1,45 M, EXCLUINDO TAMPÃO. AF_05/2018</v>
          </cell>
          <cell r="C1486" t="str">
            <v>UN</v>
          </cell>
          <cell r="D1486" t="str">
            <v>8.731,17</v>
          </cell>
        </row>
        <row r="1487">
          <cell r="A1487">
            <v>98035</v>
          </cell>
          <cell r="B1487" t="str">
            <v>ACRÉSCIMO PARA POÇO DE VISITA RETANGULAR PARA ESGOTO, EM ALVENARIA COM BLOCOS DE CONCRETO, DIMENSÕES INTERNAS = 2,5X3,5 M. AF_05/2018</v>
          </cell>
          <cell r="C1487" t="str">
            <v>M</v>
          </cell>
          <cell r="D1487" t="str">
            <v>2.726,32</v>
          </cell>
        </row>
        <row r="1488">
          <cell r="A1488">
            <v>98036</v>
          </cell>
          <cell r="B1488" t="str">
            <v>BASE PARA POÇO DE VISITA RETANGULAR PARA ESGOTO, EM ALVENARIA COM BLOCOS DE CONCRETO, DIMENSÕES INTERNAS = 2,5X4 M, PROFUNDIDADE = 1,45 M, EXCLUINDO TAMPÃO. AF_05/2018</v>
          </cell>
          <cell r="C1488" t="str">
            <v>UN</v>
          </cell>
          <cell r="D1488" t="str">
            <v>9.742,74</v>
          </cell>
        </row>
        <row r="1489">
          <cell r="A1489">
            <v>98037</v>
          </cell>
          <cell r="B1489" t="str">
            <v>ACRÉSCIMO PARA POÇO DE VISITA RETANGULAR PARA ESGOTO, EM ALVENARIA COM BLOCOS DE CONCRETO, DIMENSÕES INTERNAS = 2,5X4 M. AF_05/2018</v>
          </cell>
          <cell r="C1489" t="str">
            <v>M</v>
          </cell>
          <cell r="D1489" t="str">
            <v>2.938,85</v>
          </cell>
        </row>
        <row r="1490">
          <cell r="A1490">
            <v>98038</v>
          </cell>
          <cell r="B1490" t="str">
            <v>BASE PARA POÇO DE VISITA RETANGULAR PARA ESGOTO, EM ALVENARIA COM BLOCOS DE CONCRETO, DIMENSÕES INTERNAS = 3X3 M, PROFUNDIDADE = 1,45 M, EXCLUINDO TAMPÃO. AF_05/2018</v>
          </cell>
          <cell r="C1490" t="str">
            <v>UN</v>
          </cell>
          <cell r="D1490" t="str">
            <v>8.937,68</v>
          </cell>
        </row>
        <row r="1491">
          <cell r="A1491">
            <v>98039</v>
          </cell>
          <cell r="B1491" t="str">
            <v>ACRÉSCIMO PARA POÇO DE VISITA RETANGULAR PARA ESGOTO, EM ALVENARIA COM BLOCOS DE CONCRETO, DIMENSÕES INTERNAS = 3X3 M. AF_05/2018</v>
          </cell>
          <cell r="C1491" t="str">
            <v>M</v>
          </cell>
          <cell r="D1491" t="str">
            <v>2.733,48</v>
          </cell>
        </row>
        <row r="1492">
          <cell r="A1492">
            <v>98040</v>
          </cell>
          <cell r="B1492" t="str">
            <v>BASE PARA POÇO DE VISITA RETANGULAR PARA ESGOTO, EM ALVENARIA COM BLOCOS DE CONCRETO, DIMENSÕES INTERNAS = 3X3,5 M, PROFUNDIDADE = 1,45 M, EXCLUINDO TAMPÃO. AF_05/2018</v>
          </cell>
          <cell r="C1492" t="str">
            <v>UN</v>
          </cell>
          <cell r="D1492" t="str">
            <v>10.105,02</v>
          </cell>
        </row>
        <row r="1493">
          <cell r="A1493">
            <v>98041</v>
          </cell>
          <cell r="B1493" t="str">
            <v>ACRÉSCIMO PARA POÇO DE VISITA RETANGULAR PARA ESGOTO, EM ALVENARIA COM BLOCOS DE CONCRETO, DIMENSÕES INTERNAS = 3X3,5 M. AF_05/2018</v>
          </cell>
          <cell r="C1493" t="str">
            <v>M</v>
          </cell>
          <cell r="D1493" t="str">
            <v>2.938,85</v>
          </cell>
        </row>
        <row r="1494">
          <cell r="A1494">
            <v>98042</v>
          </cell>
          <cell r="B1494" t="str">
            <v>BASE PARA POÇO DE VISITA RETANGULAR PARA ESGOTO, EM ALVENARIA COM BLOCOS DE CONCRETO, DIMENSÕES INTERNAS = 3X4 M, PROFUNDIDADE = 1,45 M, EXCLUINDO TAMPÃO. AF_05/2018</v>
          </cell>
          <cell r="C1494" t="str">
            <v>UN</v>
          </cell>
          <cell r="D1494" t="str">
            <v>11.272,46</v>
          </cell>
        </row>
        <row r="1495">
          <cell r="A1495">
            <v>98043</v>
          </cell>
          <cell r="B1495" t="str">
            <v>ACRÉSCIMO PARA POÇO DE VISITA RETANGULAR PARA ESGOTO, EM ALVENARIA COM BLOCOS DE CONCRETO, DIMENSÕES INTERNAS = 3X4 M. AF_05/2018</v>
          </cell>
          <cell r="C1495" t="str">
            <v>M</v>
          </cell>
          <cell r="D1495" t="str">
            <v>3.151,42</v>
          </cell>
        </row>
        <row r="1496">
          <cell r="A1496">
            <v>98044</v>
          </cell>
          <cell r="B1496" t="str">
            <v>BASE PARA POÇO DE VISITA RETANGULAR PARA ESGOTO, EM ALVENARIA COM BLOCOS DE CONCRETO, DIMENSÕES INTERNAS = 3,5X3,5 M, PROFUNDIDADE = 1,45 M, EXCLUINDO TAMPÃO. AF_05/2018</v>
          </cell>
          <cell r="C1496" t="str">
            <v>UN</v>
          </cell>
          <cell r="D1496" t="str">
            <v>11.488,16</v>
          </cell>
        </row>
        <row r="1497">
          <cell r="A1497">
            <v>98045</v>
          </cell>
          <cell r="B1497" t="str">
            <v>ACRÉSCIMO PARA POÇO DE VISITA RETANGULAR PARA ESGOTO, EM ALVENARIA COM BLOCOS DE CONCRETO, DIMENSÕES INTERNAS = 3,5X3,5 M. AF_05/2018</v>
          </cell>
          <cell r="C1497" t="str">
            <v>M</v>
          </cell>
          <cell r="D1497" t="str">
            <v>3.151,42</v>
          </cell>
        </row>
        <row r="1498">
          <cell r="A1498">
            <v>98046</v>
          </cell>
          <cell r="B1498" t="str">
            <v>BASE PARA POÇO DE VISITA RETANGULAR PARA ESGOTO, EM ALVENARIA COM BLOCOS DE CONCRETO, DIMENSÕES INTERNAS = 3,5X4 M, PROFUNDIDADE = 1,45 M, EXCLUINDO TAMPÃO. AF_05/2018</v>
          </cell>
          <cell r="C1498" t="str">
            <v>UN</v>
          </cell>
          <cell r="D1498" t="str">
            <v>12.812,72</v>
          </cell>
        </row>
        <row r="1499">
          <cell r="A1499">
            <v>98047</v>
          </cell>
          <cell r="B1499" t="str">
            <v>ACRÉSCIMO PARA POÇO DE VISITA RETANGULAR PARA ESGOTO, EM ALVENARIA COM BLOCOS DE CONCRETO, DIMENSÕES INTERNAS = 3,5X4 M. AF_05/2018</v>
          </cell>
          <cell r="C1499" t="str">
            <v>M</v>
          </cell>
          <cell r="D1499" t="str">
            <v>3.363,96</v>
          </cell>
        </row>
        <row r="1500">
          <cell r="A1500">
            <v>98048</v>
          </cell>
          <cell r="B1500" t="str">
            <v>BASE PARA POÇO DE VISITA RETANGULAR PARA ESGOTO, EM ALVENARIA COM BLOCOS DE CONCRETO, DIMENSÕES INTERNAS = 4X4 M, PROFUNDIDADE = 1,45 M, EXCLUINDO TAMPÃO. AF_05/2018</v>
          </cell>
          <cell r="C1500" t="str">
            <v>UN</v>
          </cell>
          <cell r="D1500" t="str">
            <v>14.363,75</v>
          </cell>
        </row>
        <row r="1501">
          <cell r="A1501">
            <v>98049</v>
          </cell>
          <cell r="B1501" t="str">
            <v>ACRÉSCIMO PARA POÇO DE VISITA RETANGULAR PARA ESGOTO, EM ALVENARIA COM BLOCOS DE CONCRETO, DIMENSÕES INTERNAS = 4X4 M. AF_05/2018</v>
          </cell>
          <cell r="C1501" t="str">
            <v>M</v>
          </cell>
          <cell r="D1501" t="str">
            <v>3.506,32</v>
          </cell>
        </row>
        <row r="1502">
          <cell r="A1502">
            <v>98050</v>
          </cell>
          <cell r="B1502" t="str">
            <v>CHAMINÉ CIRCULAR PARA POÇO DE VISITA PARA ESGOTO, EM CONCRETO PRÉ-MOLDADO, DIÂMETRO INTERNO = 0,6 M. AF_05/2018</v>
          </cell>
          <cell r="C1502" t="str">
            <v>M</v>
          </cell>
          <cell r="D1502" t="str">
            <v>151,86</v>
          </cell>
        </row>
        <row r="1503">
          <cell r="A1503">
            <v>98051</v>
          </cell>
          <cell r="B1503" t="str">
            <v>CHAMINÉ CIRCULAR PARA POÇO DE VISITA PARA ESGOTO, EM ALVENARIA COM TIJOLOS CERÂMICOS MACIÇOS, DIÂMETRO INTERNO = 0,6 M. AF_05/2018</v>
          </cell>
          <cell r="C1503" t="str">
            <v>M</v>
          </cell>
          <cell r="D1503" t="str">
            <v>809,06</v>
          </cell>
        </row>
        <row r="1504">
          <cell r="A1504">
            <v>98405</v>
          </cell>
          <cell r="B1504" t="str">
            <v>BASE PARA POÇO DE VISITA CIRCULAR PARA  ESGOTO, EM ALVENARIA COM TIJOLOS CERÂMICOS MACIÇOS, DIÂMETRO INTERNO = 1 M, PROFUNDIDADE = 1,45 M, EXCLUINDO TAMPÃO. AF_05/2018</v>
          </cell>
          <cell r="C1504" t="str">
            <v>UN</v>
          </cell>
          <cell r="D1504" t="str">
            <v>2.076,13</v>
          </cell>
        </row>
        <row r="1505">
          <cell r="A1505">
            <v>98406</v>
          </cell>
          <cell r="B1505" t="str">
            <v>BASE PARA POÇO DE VISITA RETANGULAR PARA ESGOTO, EM ALVENARIA COM BLOCOS DE CONCRETO, DIMENSÕES INTERNAS = 1X3,5 M, PROFUNDIDADE = 1,45 M, EXCLUINDO TAMPÃO. AF_05/2018</v>
          </cell>
          <cell r="C1505" t="str">
            <v>UN</v>
          </cell>
          <cell r="D1505" t="str">
            <v>4.861,15</v>
          </cell>
        </row>
        <row r="1506">
          <cell r="A1506">
            <v>98407</v>
          </cell>
          <cell r="B1506" t="str">
            <v>BASE PARA POÇO DE VISITA RETANGULAR PARA ESGOTO, EM ALVENARIA COM BLOCOS DE CONCRETO, DIMENSÕES INTERNAS = 1X2 M, PROFUNDIDADE = 1,45 M, EXCLUINDO TAMPÃO. AF_05/2018</v>
          </cell>
          <cell r="C1506" t="str">
            <v>UN</v>
          </cell>
          <cell r="D1506" t="str">
            <v>3.183,27</v>
          </cell>
        </row>
        <row r="1507">
          <cell r="A1507">
            <v>98408</v>
          </cell>
          <cell r="B1507" t="str">
            <v>BASE PARA POÇO DE VISITA RETANGULAR PARA ESGOTO, EM ALVENARIA COM BLOCOS DE CONCRETO, DIMENSÕES INTERNAS = 1X2,5 M, PROFUNDIDADE = 1,45 M, EXCLUINDO TAMPÃO. AF_05/2018</v>
          </cell>
          <cell r="C1507" t="str">
            <v>UN</v>
          </cell>
          <cell r="D1507" t="str">
            <v>3.734,51</v>
          </cell>
        </row>
        <row r="1508">
          <cell r="A1508">
            <v>98409</v>
          </cell>
          <cell r="B1508" t="str">
            <v>ACRÉSCIMO PARA POÇO DE VISITA CIRCULAR PARA ESGOTO, EM CONCRETO PRÉ-MOLDADO, DIÂMETRO INTERNO = 0,8 M. AF_05/2018</v>
          </cell>
          <cell r="C1508" t="str">
            <v>M</v>
          </cell>
          <cell r="D1508" t="str">
            <v>223,25</v>
          </cell>
        </row>
        <row r="1509">
          <cell r="A1509">
            <v>98414</v>
          </cell>
          <cell r="B1509" t="str">
            <v>BASE PARA POÇO DE VISITA CIRCULAR PARA  ESGOTO, EM CONCRETO PRÉ-MOLDADO, DIÂMETRO INTERNO = 1 M, PROFUNDIDADE = 1,45 M, EXCLUINDO TAMPÃO. AF_05/2018_P</v>
          </cell>
          <cell r="C1509" t="str">
            <v>UN</v>
          </cell>
          <cell r="D1509" t="str">
            <v>901,81</v>
          </cell>
        </row>
        <row r="1510">
          <cell r="A1510">
            <v>98415</v>
          </cell>
          <cell r="B1510" t="str">
            <v>(COMPOSIÇÃO REPRESENTATIVA) POÇO DE VISITA CIRCULAR PARA ESGOTO, EM CONCRETO PRÉ-MOLDADO, DIÂMETRO INTERNO = 1,0 M, PROFUNDIDADE ATÉ 1,50 M, EXCLUINDO TAMPÃO. AF_04/2018</v>
          </cell>
          <cell r="C1510" t="str">
            <v>UN</v>
          </cell>
          <cell r="D1510" t="str">
            <v>901,81</v>
          </cell>
        </row>
        <row r="1511">
          <cell r="A1511">
            <v>98416</v>
          </cell>
          <cell r="B1511" t="str">
            <v>(COMPOSIÇÃO REPRESENTATIVA) POÇO DE VISITA CIRCULAR PARA ESGOTO, EM CONCRETO PRÉ-MOLDADO, DIÂMETRO INTERNO = 1,0 M, PROFUNDIDADE DE 1,50 A 2,00 M, EXCLUINDO TAMPÃO. AF_04/2018</v>
          </cell>
          <cell r="C1511" t="str">
            <v>UN</v>
          </cell>
          <cell r="D1511" t="str">
            <v>1.047,26</v>
          </cell>
        </row>
        <row r="1512">
          <cell r="A1512">
            <v>98417</v>
          </cell>
          <cell r="B1512" t="str">
            <v>(COMPOSIÇÃO REPRESENTATIVA) POÇO DE VISITA CIRCULAR PARA ESGOTO, EM CONCRETO PRÉ-MOLDADO, DIÂMETRO INTERNO = 1,0 M, PROFUNDIDADE DE 2,00 A 2,50 M, EXCLUINDO TAMPÃO. AF_04/2018</v>
          </cell>
          <cell r="C1512" t="str">
            <v>UN</v>
          </cell>
          <cell r="D1512" t="str">
            <v>1.192,72</v>
          </cell>
        </row>
        <row r="1513">
          <cell r="A1513">
            <v>98418</v>
          </cell>
          <cell r="B1513" t="str">
            <v>(COMPOSIÇÃO REPRESENTATIVA) POÇO DE VISITA CIRCULAR PARA ESGOTO, EM CONCRETO PRÉ-MOLDADO, DIÂMETRO INTERNO = 1,0 M, PROFUNDIDADE DE 2,50 A 3,00 M, EXCLUINDO TAMPÃO. AF_04/2018</v>
          </cell>
          <cell r="C1513" t="str">
            <v>UN</v>
          </cell>
          <cell r="D1513" t="str">
            <v>1.268,65</v>
          </cell>
        </row>
        <row r="1514">
          <cell r="A1514">
            <v>98419</v>
          </cell>
          <cell r="B1514" t="str">
            <v>(COMPOSIÇÃO REPRESENTATIVA) POÇO DE VISITA CIRCULAR PARA ESGOTO, EM CONCRETO PRÉ-MOLDADO, DIÂMETRO INTERNO = 1,0 M, PROFUNDIDADE DE 3,00 A 3,50 M, EXCLUINDO TAMPÃO. AF_04/2018</v>
          </cell>
          <cell r="C1514" t="str">
            <v>UN</v>
          </cell>
          <cell r="D1514" t="str">
            <v>1.344,58</v>
          </cell>
        </row>
        <row r="1515">
          <cell r="A1515">
            <v>98420</v>
          </cell>
          <cell r="B1515" t="str">
            <v>(COMPOSIÇÃO REPRESENTATIVA) POÇO DE VISITA CIRCULAR PARA ESGOTO, EM CONCRETO PRÉ-MOLDADO, DIÂMETRO INTERNO = 1,0 M, PROFUNDIDADE ATÉ 1,50 M, INCLUINDO TAMPÃO DE FERRO FUNDIDO, DIÂMETRO DE 60 CM. AF_04/2018</v>
          </cell>
          <cell r="C1515" t="str">
            <v>UN</v>
          </cell>
          <cell r="D1515" t="str">
            <v>1.364,52</v>
          </cell>
        </row>
        <row r="1516">
          <cell r="A1516">
            <v>98421</v>
          </cell>
          <cell r="B1516" t="str">
            <v>(COMPOSIÇÃO REPRESENTATIVA) POÇO DE VISITA CIRCULAR PARA ESGOTO, EM CONCRETO PRÉ-MOLDADO, DIÂMETRO INTERNO = 1,0 M, PROFUNDIDADE DE 1,50 A 2,00 M, INCLUINDO TAMPÃO DE FERRO FUNDIDO, DIÂMETRO DE 60 CM. AF_04/2018</v>
          </cell>
          <cell r="C1516" t="str">
            <v>UN</v>
          </cell>
          <cell r="D1516" t="str">
            <v>1.509,97</v>
          </cell>
        </row>
        <row r="1517">
          <cell r="A1517">
            <v>98422</v>
          </cell>
          <cell r="B1517" t="str">
            <v>(COMPOSIÇÃO REPRESENTATIVA) POÇO DE VISITA CIRCULAR PARA ESGOTO, EM CONCRETO PRÉ-MOLDADO, DIÂMETRO INTERNO = 1,0 M, PROFUNDIDADE DE 2,00 A 2,50 M, INCLUINDO TAMPÃO DE FERRO FUNDIDO, DIÂMETRO DE 60 CM. AF_04/2018</v>
          </cell>
          <cell r="C1517" t="str">
            <v>UN</v>
          </cell>
          <cell r="D1517" t="str">
            <v>1.655,43</v>
          </cell>
        </row>
        <row r="1518">
          <cell r="A1518">
            <v>98423</v>
          </cell>
          <cell r="B1518" t="str">
            <v>(COMPOSIÇÃO REPRESENTATIVA) POÇO DE VISITA CIRCULAR PARA ESGOTO, EM CONCRETO PRÉ-MOLDADO, DIÂMETRO INTERNO = 1,0 M, PROFUNDIDADE DE 2,50 A 3,00 M, INCLUINDO TAMPÃO DE FERRO FUNDIDO, DIÂMETRO DE 60 CM. AF_04/2018</v>
          </cell>
          <cell r="C1518" t="str">
            <v>UN</v>
          </cell>
          <cell r="D1518" t="str">
            <v>1.731,36</v>
          </cell>
        </row>
        <row r="1519">
          <cell r="A1519">
            <v>98424</v>
          </cell>
          <cell r="B1519" t="str">
            <v>(COMPOSIÇÃO REPRESENTATIVA) POÇO DE VISITA CIRCULAR PARA ESGOTO, EM CONCRETO PRÉ-MOLDADO, DIÂMETRO INTERNO = 1,0 M, PROFUNDIDADE DE 3,00 A 3,50 M, INCLUINDO TAMPÃO DE FERRO FUNDIDO, DIÂMETRO DE 60 CM. AF_04/2018</v>
          </cell>
          <cell r="C1519" t="str">
            <v>UN</v>
          </cell>
          <cell r="D1519" t="str">
            <v>1.807,29</v>
          </cell>
        </row>
        <row r="1520">
          <cell r="A1520">
            <v>98425</v>
          </cell>
          <cell r="B1520" t="str">
            <v>(COMPOSIÇÃO REPRESENTATIVA) POÇO DE VISITA CIRCULAR PARA ESGOTO, EM ALVENARIA COM TIJOLOS CERÂMICOS MACIÇOS, DIÂMETRO INTERNO = 1,2 M, PROFUNDIDADE ATÉ 1,50 M, EXCLUINDO TAMPÃO. AF_04/2018</v>
          </cell>
          <cell r="C1520" t="str">
            <v>UN</v>
          </cell>
          <cell r="D1520" t="str">
            <v>2.453,01</v>
          </cell>
        </row>
        <row r="1521">
          <cell r="A1521">
            <v>98426</v>
          </cell>
          <cell r="B1521" t="str">
            <v>(COMPOSIÇÃO REPRESENTATIVA) POÇO DE VISITA CIRCULAR PARA ESGOTO, EM ALVENARIA COM TIJOLOS CERÂMICOS MACIÇOS, DIÂMETRO INTERNO = 1,2 M, PROFUNDIDADE DE 1,50 A 2,00 M, EXCLUINDO TAMPÃO. AF_04/2018</v>
          </cell>
          <cell r="C1521" t="str">
            <v>UN</v>
          </cell>
          <cell r="D1521" t="str">
            <v>3.172,41</v>
          </cell>
        </row>
        <row r="1522">
          <cell r="A1522">
            <v>98427</v>
          </cell>
          <cell r="B1522" t="str">
            <v>(COMPOSIÇÃO REPRESENTATIVA) POÇO DE VISITA CIRCULAR PARA ESGOTO, EM ALVENARIA COM TIJOLOS CERÂMICOS MACIÇOS, DIÂMETRO INTERNO = 1,2 M, PROFUNDIDADE DE 2,00 A 2,50 M, EXCLUINDO TAMPÃO. AF_04/2018</v>
          </cell>
          <cell r="C1522" t="str">
            <v>UN</v>
          </cell>
          <cell r="D1522" t="str">
            <v>3.891,82</v>
          </cell>
        </row>
        <row r="1523">
          <cell r="A1523">
            <v>98428</v>
          </cell>
          <cell r="B1523" t="str">
            <v>(COMPOSIÇÃO REPRESENTATIVA) POÇO DE VISITA CIRCULAR PARA ESGOTO, EM ALVENARIA COM TIJOLOS CERÂMICOS MACIÇOS, DIÂMETRO INTERNO = 1,2 M, PROFUNDIDADE DE 2,50 A 3,00 M, EXCLUINDO TAMPÃO. AF_04/2018</v>
          </cell>
          <cell r="C1523" t="str">
            <v>UN</v>
          </cell>
          <cell r="D1523" t="str">
            <v>4.296,35</v>
          </cell>
        </row>
        <row r="1524">
          <cell r="A1524">
            <v>98429</v>
          </cell>
          <cell r="B1524" t="str">
            <v>(COMPOSIÇÃO REPRESENTATIVA) POÇO DE VISITA CIRCULAR PARA ESGOTO, EM ALVENARIA COM TIJOLOS CERÂMICOS MACIÇOS, DIÂMETRO INTERNO = 1,2 M, PROFUNDIDADE DE 3,00 A 3,50 M, EXCLUINDO TAMPÃO. AF_04/2018</v>
          </cell>
          <cell r="C1524" t="str">
            <v>UN</v>
          </cell>
          <cell r="D1524" t="str">
            <v>4.700,88</v>
          </cell>
        </row>
        <row r="1525">
          <cell r="A1525">
            <v>98430</v>
          </cell>
          <cell r="B1525" t="str">
            <v>(COMPOSIÇÃO REPRESENTATIVA) POÇO DE VISITA CIRCULAR PARA ESGOTO, EM ALVENARIA COM TIJOLOS CERÂMICOS MACIÇOS, DIÂMETRO INTERNO = 1,2 M, PROFUNDIDADE ATÉ 1,50 M, INCLUINDO TAMPÃO DE FERRO FUNDIDO, DIÂMETRO DE 60 CM. AF_04/2018</v>
          </cell>
          <cell r="C1525" t="str">
            <v>UN</v>
          </cell>
          <cell r="D1525" t="str">
            <v>2.915,72</v>
          </cell>
        </row>
        <row r="1526">
          <cell r="A1526">
            <v>98431</v>
          </cell>
          <cell r="B1526" t="str">
            <v>(COMPOSIÇÃO REPRESENTATIVA) POÇO DE VISITA CIRCULAR PARA ESGOTO, EM ALVENARIA COM TIJOLOS CERÂMICOS MACIÇOS, DIÂMETRO INTERNO = 1,2 M, PROFUNDIDADE DE 1,50 A 2,00 M, INCLUINDO TAMPÃO DE FERRO FUNDIDO, DIÂMETRO DE 60 CM. AF_04/2018</v>
          </cell>
          <cell r="C1526" t="str">
            <v>UN</v>
          </cell>
          <cell r="D1526" t="str">
            <v>3.635,12</v>
          </cell>
        </row>
        <row r="1527">
          <cell r="A1527">
            <v>98432</v>
          </cell>
          <cell r="B1527" t="str">
            <v>(COMPOSIÇÃO REPRESENTATIVA) POÇO DE VISITA CIRCULAR PARA ESGOTO, EM ALVENARIA COM TIJOLOS CERÂMICOS MACIÇOS, DIÂMETRO INTERNO = 1,2 M, PROFUNDIDADE DE 2,00 A 2,50 M, INCLUINDO TAMPÃO DE FERRO FUNDIDO, DIÂMETRO DE 60 CM. AF_04/2018</v>
          </cell>
          <cell r="C1527" t="str">
            <v>UN</v>
          </cell>
          <cell r="D1527" t="str">
            <v>4.354,53</v>
          </cell>
        </row>
        <row r="1528">
          <cell r="A1528">
            <v>98433</v>
          </cell>
          <cell r="B1528" t="str">
            <v>(COMPOSIÇÃO REPRESENTATIVA) POÇO DE VISITA CIRCULAR PARA ESGOTO, EM ALVENARIA COM TIJOLOS CERÂMICOS MACIÇOS, DIÂMETRO INTERNO = 1,2 M, PROFUNDIDADE DE 2,50 A 3,00 M, INCLUINDO TAMPÃO DE FERRO FUNDIDO, DIÂMETRO DE 60 CM. AF_04/2018</v>
          </cell>
          <cell r="C1528" t="str">
            <v>UN</v>
          </cell>
          <cell r="D1528" t="str">
            <v>4.759,06</v>
          </cell>
        </row>
        <row r="1529">
          <cell r="A1529">
            <v>98434</v>
          </cell>
          <cell r="B1529" t="str">
            <v>(COMPOSIÇÃO REPRESENTATIVA) POÇO DE VISITA CIRCULAR PARA ESGOTO, EM ALVENARIA COM TIJOLOS CERÂMICOS MACIÇOS, DIÂMETRO INTERNO = 1,2 M, PROFUNDIDADE DE 3,00 A 3,50 M, INCLUINDO TAMPÃO DE FERRO FUNDIDO, DIÂMETRO DE 60 CM. AF_04/2018</v>
          </cell>
          <cell r="C1529" t="str">
            <v>UN</v>
          </cell>
          <cell r="D1529" t="str">
            <v>5.163,59</v>
          </cell>
        </row>
        <row r="1530">
          <cell r="A1530">
            <v>99240</v>
          </cell>
          <cell r="B1530" t="str">
            <v>ACRÉSCIMO PARA POÇO DE VISITA CIRCULAR PARA DRENAGEM, EM CONCRETO PRÉ-MOLDADO, DIÂMETRO INTERNO = 1,2 M. AF_05/2018</v>
          </cell>
          <cell r="C1530" t="str">
            <v>M</v>
          </cell>
          <cell r="D1530" t="str">
            <v>366,38</v>
          </cell>
        </row>
        <row r="1531">
          <cell r="A1531">
            <v>99241</v>
          </cell>
          <cell r="B1531" t="str">
            <v>ACRÉSCIMO PARA POÇO DE VISITA RETANGULAR PARA DRENAGEM, EM ALVENARIA COM BLOCOS DE CONCRETO, DIMENSÕES INTERNAS = 1,5X1,5 M. AF_05/2018</v>
          </cell>
          <cell r="C1531" t="str">
            <v>M</v>
          </cell>
          <cell r="D1531" t="str">
            <v>1.387,83</v>
          </cell>
        </row>
        <row r="1532">
          <cell r="A1532">
            <v>99242</v>
          </cell>
          <cell r="B1532" t="str">
            <v>BASE PARA POÇO DE VISITA CIRCULAR PARA DRENAGEM, EM ALVENARIA COM TIJOLOS CERÂMICOS MACIÇOS, DIÂMETRO INTERNO = 1,2 M, PROFUNDIDADE = 1,45 M, EXCLUINDO TAMPÃO. AF_05/2018</v>
          </cell>
          <cell r="C1532" t="str">
            <v>UN</v>
          </cell>
          <cell r="D1532" t="str">
            <v>2.349,01</v>
          </cell>
        </row>
        <row r="1533">
          <cell r="A1533">
            <v>99243</v>
          </cell>
          <cell r="B1533" t="str">
            <v>ACRÉSCIMO PARA POÇO DE VISITA CIRCULAR PARA DRENAGEM, EM ALVENARIA COM TIJOLOS CERÂMICOS MACIÇOS, DIÂMETRO INTERNO = 1,2 M. AF_05/2018</v>
          </cell>
          <cell r="C1533" t="str">
            <v>M</v>
          </cell>
          <cell r="D1533" t="str">
            <v>1.355,47</v>
          </cell>
        </row>
        <row r="1534">
          <cell r="A1534">
            <v>99244</v>
          </cell>
          <cell r="B1534" t="str">
            <v>BASE PARA POÇO DE VISITA RETANGULAR PARA DRENAGEM, EM ALVENARIA COM BLOCOS DE CONCRETO, DIMENSÕES INTERNAS = 1,5X2 M, PROFUNDIDADE = 1,45 M, EXCLUINDO TAMPÃO. AF_05/2018</v>
          </cell>
          <cell r="C1534" t="str">
            <v>UN</v>
          </cell>
          <cell r="D1534" t="str">
            <v>3.850,32</v>
          </cell>
        </row>
        <row r="1535">
          <cell r="A1535">
            <v>99246</v>
          </cell>
          <cell r="B1535" t="str">
            <v>ACRÉSCIMO PARA POÇO DE VISITA CIRCULAR PARA DRENAGEM, EM CONCRETO PRÉ-MOLDADO, DIÂMETRO INTERNO = 1,5 M. AF_05/2018</v>
          </cell>
          <cell r="C1535" t="str">
            <v>M</v>
          </cell>
          <cell r="D1535" t="str">
            <v>521,56</v>
          </cell>
        </row>
        <row r="1536">
          <cell r="A1536">
            <v>99247</v>
          </cell>
          <cell r="B1536" t="str">
            <v>ACRÉSCIMO PARA POÇO DE VISITA RETANGULAR PARA DRENAGEM, EM ALVENARIA COM BLOCOS DE CONCRETO, DIMENSÕES INTERNAS = 1,5X2 M. AF_05/2018</v>
          </cell>
          <cell r="C1536" t="str">
            <v>M</v>
          </cell>
          <cell r="D1536" t="str">
            <v>1.583,68</v>
          </cell>
        </row>
        <row r="1537">
          <cell r="A1537">
            <v>99248</v>
          </cell>
          <cell r="B1537" t="str">
            <v>BASE PARA POÇO DE VISITA CIRCULAR PARA DRENAGEM, EM ALVENARIA COM TIJOLOS CERÂMICOS MACIÇOS, DIÂMETRO INTERNO = 1,5 M, PROFUNDIDADE = 1,45 M, EXCLUINDO TAMPÃO. AF_05/2018</v>
          </cell>
          <cell r="C1537" t="str">
            <v>UN</v>
          </cell>
          <cell r="D1537" t="str">
            <v>2.993,00</v>
          </cell>
        </row>
        <row r="1538">
          <cell r="A1538">
            <v>99249</v>
          </cell>
          <cell r="B1538" t="str">
            <v>ACRÉSCIMO PARA POÇO DE VISITA CIRCULAR PARA DRENAGEM, EM ALVENARIA COM TIJOLOS CERÂMICOS MACIÇOS, DIÂMETRO INTERNO = 1,5 M. AF_05/2018</v>
          </cell>
          <cell r="C1538" t="str">
            <v>M</v>
          </cell>
          <cell r="D1538" t="str">
            <v>1.655,63</v>
          </cell>
        </row>
        <row r="1539">
          <cell r="A1539">
            <v>99252</v>
          </cell>
          <cell r="B1539" t="str">
            <v>BASE PARA POÇO DE VISITA RETANGULAR PARA DRENAGEM, EM ALVENARIA COM BLOCOS DE CONCRETO, DIMENSÕES INTERNAS = 1X1 M, PROFUNDIDADE = 1,45 M, EXCLUINDO TAMPÃO. AF_05/2018</v>
          </cell>
          <cell r="C1539" t="str">
            <v>UN</v>
          </cell>
          <cell r="D1539" t="str">
            <v>2.012,44</v>
          </cell>
        </row>
        <row r="1540">
          <cell r="A1540">
            <v>99254</v>
          </cell>
          <cell r="B1540" t="str">
            <v>ACRÉSCIMO PARA POÇO DE VISITA RETANGULAR PARA DRENAGEM, EM ALVENARIA COM BLOCOS DE CONCRETO, DIMENSÕES INTERNAS = 1X1 M. AF_05/2018</v>
          </cell>
          <cell r="C1540" t="str">
            <v>M</v>
          </cell>
          <cell r="D1540" t="str">
            <v>996,12</v>
          </cell>
        </row>
        <row r="1541">
          <cell r="A1541">
            <v>99256</v>
          </cell>
          <cell r="B1541" t="str">
            <v>BASE PARA POÇO DE VISITA RETANGULAR PARA DRENAGEM, EM ALVENARIA COM BLOCOS DE CONCRETO, DIMENSÕES INTERNAS = 1,5X2,5 M, PROFUNDIDADE = 1,45 M, EXCLUINDO TAMPÃO. AF_05/2018</v>
          </cell>
          <cell r="C1541" t="str">
            <v>UN</v>
          </cell>
          <cell r="D1541" t="str">
            <v>4.522,87</v>
          </cell>
        </row>
        <row r="1542">
          <cell r="A1542">
            <v>99259</v>
          </cell>
          <cell r="B1542" t="str">
            <v>BASE PARA POÇO DE VISITA RETANGULAR PARA DRENAGEM, EM ALVENARIA COM BLOCOS DE CONCRETO, DIMENSÕES INTERNAS = 1X1,5 M, PROFUNDIDADE = 1,45 M, EXCLUINDO TAMPÃO. AF_05/2018</v>
          </cell>
          <cell r="C1542" t="str">
            <v>UN</v>
          </cell>
          <cell r="D1542" t="str">
            <v>2.545,40</v>
          </cell>
        </row>
        <row r="1543">
          <cell r="A1543">
            <v>99261</v>
          </cell>
          <cell r="B1543" t="str">
            <v>ACRÉSCIMO PARA POÇO DE VISITA RETANGULAR PARA DRENAGEM, EM ALVENARIA COM BLOCOS DE CONCRETO, DIMENSÕES INTERNAS = 1X1,5 M. AF_05/2018</v>
          </cell>
          <cell r="C1543" t="str">
            <v>M</v>
          </cell>
          <cell r="D1543" t="str">
            <v>1.191,95</v>
          </cell>
        </row>
        <row r="1544">
          <cell r="A1544">
            <v>99263</v>
          </cell>
          <cell r="B1544" t="str">
            <v>ACRÉSCIMO PARA POÇO DE VISITA RETANGULAR PARA DRENAGEM, EM ALVENARIA COM BLOCOS DE CONCRETO, DIMENSÕES INTERNAS = 1,5X2,5 M. AF_05/2018</v>
          </cell>
          <cell r="C1544" t="str">
            <v>M</v>
          </cell>
          <cell r="D1544" t="str">
            <v>1.779,58</v>
          </cell>
        </row>
        <row r="1545">
          <cell r="A1545">
            <v>99265</v>
          </cell>
          <cell r="B1545" t="str">
            <v>BASE PARA POÇO DE VISITA RETANGULAR PARA DRENAGEM, EM ALVENARIA COM BLOCOS DE CONCRETO, DIMENSÕES INTERNAS = 1X2 M, PROFUNDIDADE = 1,45 M, EXCLUINDO TAMPÃO. AF_05/2018</v>
          </cell>
          <cell r="C1545" t="str">
            <v>UN</v>
          </cell>
          <cell r="D1545" t="str">
            <v>3.078,28</v>
          </cell>
        </row>
        <row r="1546">
          <cell r="A1546">
            <v>99266</v>
          </cell>
          <cell r="B1546" t="str">
            <v>ACRÉSCIMO PARA POÇO DE VISITA RETANGULAR PARA DRENAGEM, EM ALVENARIA COM BLOCOS DE CONCRETO, DIMENSÕES INTERNAS = 1X2 M. AF_05/2018</v>
          </cell>
          <cell r="C1546" t="str">
            <v>M</v>
          </cell>
          <cell r="D1546" t="str">
            <v>1.387,83</v>
          </cell>
        </row>
        <row r="1547">
          <cell r="A1547">
            <v>99267</v>
          </cell>
          <cell r="B1547" t="str">
            <v>BASE PARA POÇO DE VISITA RETANGULAR PARA DRENAGEM, EM ALVENARIA COM BLOCOS DE CONCRETO, DIMENSÕES INTERNAS = 1X2,5 M, PROFUNDIDADE = 1,45 M, EXCLUINDO TAMPÃO. AF_05/2018</v>
          </cell>
          <cell r="C1547" t="str">
            <v>UN</v>
          </cell>
          <cell r="D1547" t="str">
            <v>3.611,16</v>
          </cell>
        </row>
        <row r="1548">
          <cell r="A1548">
            <v>99269</v>
          </cell>
          <cell r="B1548" t="str">
            <v>ACRÉSCIMO PARA POÇO DE VISITA RETANGULAR PARA DRENAGEM, EM ALVENARIA COM BLOCOS DE CONCRETO, DIMENSÕES INTERNAS = 1X2,5 M. AF_05/2018</v>
          </cell>
          <cell r="C1548" t="str">
            <v>M</v>
          </cell>
          <cell r="D1548" t="str">
            <v>1.583,68</v>
          </cell>
        </row>
        <row r="1549">
          <cell r="A1549">
            <v>99271</v>
          </cell>
          <cell r="B1549" t="str">
            <v>BASE PARA POÇO DE VISITA RETANGULAR PARA DRENAGEM, EM ALVENARIA COM BLOCOS DE CONCRETO, DIMENSÕES INTERNAS = 1,5X3 M, PROFUNDIDADE = 1,45 M, EXCLUINDO TAMPÃO. AF_05/2018</v>
          </cell>
          <cell r="C1549" t="str">
            <v>UN</v>
          </cell>
          <cell r="D1549" t="str">
            <v>5.195,31</v>
          </cell>
        </row>
        <row r="1550">
          <cell r="A1550">
            <v>99272</v>
          </cell>
          <cell r="B1550" t="str">
            <v>POÇO DE INSPEÇÃO CIRCULAR PARA DRENAGEM, EM ALVENARIA COM TIJOLOS CERÂMICOS MACIÇOS, DIÂMETRO INTERNO = 0,6 M, PROFUNDIDADE = 1 M, EXCLUINDO TAMPÃO. AF_05/2018</v>
          </cell>
          <cell r="C1550" t="str">
            <v>UN</v>
          </cell>
          <cell r="D1550" t="str">
            <v>865,54</v>
          </cell>
        </row>
        <row r="1551">
          <cell r="A1551">
            <v>99273</v>
          </cell>
          <cell r="B1551" t="str">
            <v>POÇO DE INSPEÇÃO CIRCULAR PARA DRENAGEM, EM ALVENARIA COM TIJOLOS CERÂMICOS MACIÇOS, DIÂMETRO INTERNO = 0,6 M, PROFUNDIDADE = 1,5 M, EXCLUINDO TAMPÃO. AF_05/2018</v>
          </cell>
          <cell r="C1551" t="str">
            <v>UN</v>
          </cell>
          <cell r="D1551" t="str">
            <v>1.256,25</v>
          </cell>
        </row>
        <row r="1552">
          <cell r="A1552">
            <v>99274</v>
          </cell>
          <cell r="B1552" t="str">
            <v>BASE PARA POÇO DE VISITA RETANGULAR PARA DRENAGEM, EM ALVENARIA COM BLOCOS DE CONCRETO, DIMENSÕES INTERNAS = 1X3 M, PROFUNDIDADE = 1,45 M, EXCLUINDO TAMPÃO. AF_05/2018</v>
          </cell>
          <cell r="C1552" t="str">
            <v>UN</v>
          </cell>
          <cell r="D1552" t="str">
            <v>4.165,57</v>
          </cell>
        </row>
        <row r="1553">
          <cell r="A1553">
            <v>99276</v>
          </cell>
          <cell r="B1553" t="str">
            <v>ACRÉSCIMO PARA POÇO DE VISITA RETANGULAR PARA DRENAGEM, EM ALVENARIA COM BLOCOS DE CONCRETO, DIMENSÕES INTERNAS = 1,5X3 M. AF_05/2018</v>
          </cell>
          <cell r="C1553" t="str">
            <v>M</v>
          </cell>
          <cell r="D1553" t="str">
            <v>1.975,44</v>
          </cell>
        </row>
        <row r="1554">
          <cell r="A1554">
            <v>99277</v>
          </cell>
          <cell r="B1554" t="str">
            <v>ACRÉSCIMO PARA POÇO DE VISITA RETANGULAR PARA DRENAGEM, EM ALVENARIA COM BLOCOS DE CONCRETO, DIMENSÕES INTERNAS = 1X3 M. AF_05/2018</v>
          </cell>
          <cell r="C1554" t="str">
            <v>M</v>
          </cell>
          <cell r="D1554" t="str">
            <v>1.779,58</v>
          </cell>
        </row>
        <row r="1555">
          <cell r="A1555">
            <v>99278</v>
          </cell>
          <cell r="B1555" t="str">
            <v>ACRÉSCIMO PARA POÇO DE VISITA CIRCULAR PARA DRENAGEM, EM CONCRETO PRÉ-MOLDADO, DIÂMETRO INTERNO = 0,8 M. AF_05/2018</v>
          </cell>
          <cell r="C1555" t="str">
            <v>M</v>
          </cell>
          <cell r="D1555" t="str">
            <v>215,76</v>
          </cell>
        </row>
        <row r="1556">
          <cell r="A1556">
            <v>99279</v>
          </cell>
          <cell r="B1556" t="str">
            <v>BASE PARA POÇO DE VISITA RETANGULAR PARA DRENAGEM, EM ALVENARIA COM BLOCOS DE CONCRETO, DIMENSÕES INTERNAS = 1X3,5 M, PROFUNDIDADE = 1,45 M, EXCLUINDO TAMPÃO. AF_05/2018</v>
          </cell>
          <cell r="C1556" t="str">
            <v>UN</v>
          </cell>
          <cell r="D1556" t="str">
            <v>4.701,09</v>
          </cell>
        </row>
        <row r="1557">
          <cell r="A1557">
            <v>99280</v>
          </cell>
          <cell r="B1557" t="str">
            <v>BASE PARA POÇO DE VISITA CIRCULAR PARA DRENAGEM, EM ALVENARIA COM TIJOLOS CERÂMICOS MACIÇOS, DIÂMETRO INTERNO = 0,8 M, PROFUNDIDADE = 1,45 M, EXCLUINDO TAMPÃO. AF_05/2018</v>
          </cell>
          <cell r="C1557" t="str">
            <v>UN</v>
          </cell>
          <cell r="D1557" t="str">
            <v>1.615,41</v>
          </cell>
        </row>
        <row r="1558">
          <cell r="A1558">
            <v>99281</v>
          </cell>
          <cell r="B1558" t="str">
            <v>ACRÉSCIMO PARA POÇO DE VISITA RETANGULAR PARA DRENAGEM, EM ALVENARIA COM BLOCOS DE CONCRETO, DIMENSÕES INTERNAS = 1X3,5 M. AF_05/2018</v>
          </cell>
          <cell r="C1558" t="str">
            <v>M</v>
          </cell>
          <cell r="D1558" t="str">
            <v>1.975,44</v>
          </cell>
        </row>
        <row r="1559">
          <cell r="A1559">
            <v>99282</v>
          </cell>
          <cell r="B1559" t="str">
            <v>ACRÉSCIMO PARA POÇO DE VISITA RETANGULAR PARA DRENAGEM, EM ALVENARIA COM BLOCOS DE CONCRETO, DIMENSÕES INTERNAS = 2,5X2,5 M. AF_05/2018</v>
          </cell>
          <cell r="C1559" t="str">
            <v>M</v>
          </cell>
          <cell r="D1559" t="str">
            <v>2.205,95</v>
          </cell>
        </row>
        <row r="1560">
          <cell r="A1560">
            <v>99283</v>
          </cell>
          <cell r="B1560" t="str">
            <v>ACRÉSCIMO PARA POÇO DE VISITA CIRCULAR PARA DRENAGEM, EM ALVENARIA COM TIJOLOS CERÂMICOS MACIÇOS, DIÂMETRO INTERNO = 0,8 M. AF_05/2018</v>
          </cell>
          <cell r="C1560" t="str">
            <v>M</v>
          </cell>
          <cell r="D1560" t="str">
            <v>955,27</v>
          </cell>
        </row>
        <row r="1561">
          <cell r="A1561">
            <v>99284</v>
          </cell>
          <cell r="B1561" t="str">
            <v>BASE PARA POÇO DE VISITA RETANGULAR PARA DRENAGEM, EM ALVENARIA COM BLOCOS DE CONCRETO, DIMENSÕES INTERNAS = 1,5X3,5 M, PROFUNDIDADE = 1,45 M, EXCLUINDO TAMPÃO. AF_05/2018</v>
          </cell>
          <cell r="C1561" t="str">
            <v>UN</v>
          </cell>
          <cell r="D1561" t="str">
            <v>5.867,85</v>
          </cell>
        </row>
        <row r="1562">
          <cell r="A1562">
            <v>99286</v>
          </cell>
          <cell r="B1562" t="str">
            <v>BASE PARA POÇO DE VISITA RETANGULAR PARA DRENAGEM, EM ALVENARIA COM BLOCOS DE CONCRETO, DIMENSÕES INTERNAS = 1X4 M, PROFUNDIDADE = 1,45 M, EXCLUINDO TAMPÃO. AF_05/2018</v>
          </cell>
          <cell r="C1562" t="str">
            <v>UN</v>
          </cell>
          <cell r="D1562" t="str">
            <v>5.236,75</v>
          </cell>
        </row>
        <row r="1563">
          <cell r="A1563">
            <v>99287</v>
          </cell>
          <cell r="B1563" t="str">
            <v>BASE PARA POÇO DE VISITA RETANGULAR PARA DRENAGEM, EM ALVENARIA COM BLOCOS DE CONCRETO, DIMENSÕES INTERNAS = 2,5X3 M, PROFUNDIDADE = 1,45 M, EXCLUINDO TAMPÃO. AF_05/2018</v>
          </cell>
          <cell r="C1563" t="str">
            <v>UN</v>
          </cell>
          <cell r="D1563" t="str">
            <v>7.444,19</v>
          </cell>
        </row>
        <row r="1564">
          <cell r="A1564">
            <v>99288</v>
          </cell>
          <cell r="B1564" t="str">
            <v>ACRÉSCIMO PARA POÇO DE VISITA CIRCULAR PARA DRENAGEM, EM CONCRETO PRÉ-MOLDADO, DIÂMETRO INTERNO = 1 M. AF_05/2018</v>
          </cell>
          <cell r="C1564" t="str">
            <v>M</v>
          </cell>
          <cell r="D1564" t="str">
            <v>281,09</v>
          </cell>
        </row>
        <row r="1565">
          <cell r="A1565">
            <v>99289</v>
          </cell>
          <cell r="B1565" t="str">
            <v>ACRÉSCIMO PARA POÇO DE VISITA RETANGULAR PARA DRENAGEM, EM ALVENARIA COM BLOCOS DE CONCRETO, DIMENSÕES INTERNAS = 1X4 M. AF_05/2018</v>
          </cell>
          <cell r="C1565" t="str">
            <v>M</v>
          </cell>
          <cell r="D1565" t="str">
            <v>2.171,31</v>
          </cell>
        </row>
        <row r="1566">
          <cell r="A1566">
            <v>99290</v>
          </cell>
          <cell r="B1566" t="str">
            <v>BASE PARA POÇO DE VISITA RETANGULAR PARA DRENAGEM, EM ALVENARIA COM BLOCOS DE CONCRETO, DIMENSÕES INTERNAS = 1,5X1,5 M, PROFUNDIDADE = 1,45 M, EXCLUINDO TAMPÃO. AF_05/2018</v>
          </cell>
          <cell r="C1566" t="str">
            <v>UN</v>
          </cell>
          <cell r="D1566" t="str">
            <v>3.160,93</v>
          </cell>
        </row>
        <row r="1567">
          <cell r="A1567">
            <v>99291</v>
          </cell>
          <cell r="B1567" t="str">
            <v>ACRÉSCIMO PARA POÇO DE VISITA RETANGULAR PARA DRENAGEM, EM ALVENARIA COM BLOCOS DE CONCRETO, DIMENSÕES INTERNAS = 1,5X3,5 M. AF_05/2018</v>
          </cell>
          <cell r="C1567" t="str">
            <v>M</v>
          </cell>
          <cell r="D1567" t="str">
            <v>2.171,31</v>
          </cell>
        </row>
        <row r="1568">
          <cell r="A1568">
            <v>99292</v>
          </cell>
          <cell r="B1568" t="str">
            <v>BASE PARA POÇO DE VISITA CIRCULAR PARA DRENAGEM, EM ALVENARIA COM TIJOLOS CERÂMICOS MACIÇOS, DIÂMETRO INTERNO = 1 M, PROFUNDIDADE = 1,45 M, EXCLUINDO TAMPÃO. AF_05/2018</v>
          </cell>
          <cell r="C1568" t="str">
            <v>UN</v>
          </cell>
          <cell r="D1568" t="str">
            <v>1.984,40</v>
          </cell>
        </row>
        <row r="1569">
          <cell r="A1569">
            <v>99293</v>
          </cell>
          <cell r="B1569" t="str">
            <v>ACRÉSCIMO PARA POÇO DE VISITA CIRCULAR PARA DRENAGEM, EM ALVENARIA COM TIJOLOS CERÂMICOS MACIÇOS, DIÂMETRO INTERNO = 1 M. AF_05/2018</v>
          </cell>
          <cell r="C1569" t="str">
            <v>M</v>
          </cell>
          <cell r="D1569" t="str">
            <v>1.155,36</v>
          </cell>
        </row>
        <row r="1570">
          <cell r="A1570">
            <v>99294</v>
          </cell>
          <cell r="B1570" t="str">
            <v>BASE PARA POÇO DE VISITA RETANGULAR PARA DRENAGEM, EM ALVENARIA COM BLOCOS DE CONCRETO, DIMENSÕES INTERNAS = 1,5X4 M, PROFUNDIDADE = 1,45 M, EXCLUINDO TAMPÃO. AF_05/2018</v>
          </cell>
          <cell r="C1570" t="str">
            <v>UN</v>
          </cell>
          <cell r="D1570" t="str">
            <v>6.540,35</v>
          </cell>
        </row>
        <row r="1571">
          <cell r="A1571">
            <v>99296</v>
          </cell>
          <cell r="B1571" t="str">
            <v>ACRÉSCIMO PARA POÇO DE VISITA RETANGULAR PARA DRENAGEM, EM ALVENARIA COM BLOCOS DE CONCRETO, DIMENSÕES INTERNAS = 2,5X3 M. AF_05/2018</v>
          </cell>
          <cell r="C1571" t="str">
            <v>M</v>
          </cell>
          <cell r="D1571" t="str">
            <v>2.401,81</v>
          </cell>
        </row>
        <row r="1572">
          <cell r="A1572">
            <v>99297</v>
          </cell>
          <cell r="B1572" t="str">
            <v>ACRÉSCIMO PARA POÇO DE VISITA RETANGULAR PARA DRENAGEM, EM ALVENARIA COM BLOCOS DE CONCRETO, DIMENSÕES INTERNAS = 1,5X4 M. AF_05/2018</v>
          </cell>
          <cell r="C1572" t="str">
            <v>M</v>
          </cell>
          <cell r="D1572" t="str">
            <v>2.395,82</v>
          </cell>
        </row>
        <row r="1573">
          <cell r="A1573">
            <v>99298</v>
          </cell>
          <cell r="B1573" t="str">
            <v>BASE PARA POÇO DE VISITA RETANGULAR PARA DRENAGEM, EM ALVENARIA COM BLOCOS DE CONCRETO, DIMENSÕES INTERNAS = 2,5X3,5 M, PROFUNDIDADE = 1,45 M, EXCLUINDO TAMPÃO. AF_05/2018</v>
          </cell>
          <cell r="C1573" t="str">
            <v>UN</v>
          </cell>
          <cell r="D1573" t="str">
            <v>8.417,62</v>
          </cell>
        </row>
        <row r="1574">
          <cell r="A1574">
            <v>99299</v>
          </cell>
          <cell r="B1574" t="str">
            <v>ACRÉSCIMO PARA POÇO DE VISITA RETANGULAR PARA DRENAGEM, EM ALVENARIA COM BLOCOS DE CONCRETO, DIMENSÕES INTERNAS = 2,5X3,5 M. AF_05/2018</v>
          </cell>
          <cell r="C1574" t="str">
            <v>M</v>
          </cell>
          <cell r="D1574" t="str">
            <v>2.597,60</v>
          </cell>
        </row>
        <row r="1575">
          <cell r="A1575">
            <v>99300</v>
          </cell>
          <cell r="B1575" t="str">
            <v>BASE PARA POÇO DE VISITA RETANGULAR PARA DRENAGEM, EM ALVENARIA COM BLOCOS DE CONCRETO, DIMENSÕES INTERNAS = 2,5X4 M, PROFUNDIDADE = 1,45 M, EXCLUINDO TAMPÃO. AF_05/2018</v>
          </cell>
          <cell r="C1575" t="str">
            <v>UN</v>
          </cell>
          <cell r="D1575" t="str">
            <v>9.391,09</v>
          </cell>
        </row>
        <row r="1576">
          <cell r="A1576">
            <v>99301</v>
          </cell>
          <cell r="B1576" t="str">
            <v>BASE PARA POÇO DE VISITA RETANGULAR PARA DRENAGEM, EM ALVENARIA COM BLOCOS DE CONCRETO, DIMENSÕES INTERNAS = 2X2 M, PROFUNDIDADE = 1,45 M, EXCLUINDO TAMPÃO. AF_05/2018</v>
          </cell>
          <cell r="C1576" t="str">
            <v>UN</v>
          </cell>
          <cell r="D1576" t="str">
            <v>4.665,25</v>
          </cell>
        </row>
        <row r="1577">
          <cell r="A1577">
            <v>99302</v>
          </cell>
          <cell r="B1577" t="str">
            <v>ACRÉSCIMO PARA POÇO DE VISITA RETANGULAR PARA DRENAGEM, EM ALVENARIA COM BLOCOS DE CONCRETO, DIMENSÕES INTERNAS = 2,5X4 M. AF_05/2018</v>
          </cell>
          <cell r="C1577" t="str">
            <v>M</v>
          </cell>
          <cell r="D1577" t="str">
            <v>2.799,42</v>
          </cell>
        </row>
        <row r="1578">
          <cell r="A1578">
            <v>99303</v>
          </cell>
          <cell r="B1578" t="str">
            <v>BASE PARA POÇO DE VISITA RETANGULAR PARA DRENAGEM, EM ALVENARIA COM BLOCOS DE CONCRETO, DIMENSÕES INTERNAS = 3X3 M, PROFUNDIDADE = 1,45 M, EXCLUINDO TAMPÃO. AF_05/2018</v>
          </cell>
          <cell r="C1578" t="str">
            <v>UN</v>
          </cell>
          <cell r="D1578" t="str">
            <v>8.613,05</v>
          </cell>
        </row>
        <row r="1579">
          <cell r="A1579">
            <v>99304</v>
          </cell>
          <cell r="B1579" t="str">
            <v>ACRÉSCIMO PARA POÇO DE VISITA RETANGULAR PARA DRENAGEM, EM ALVENARIA COM BLOCOS DE CONCRETO, DIMENSÕES INTERNAS = 3X3 M. AF_05/2018</v>
          </cell>
          <cell r="C1579" t="str">
            <v>M</v>
          </cell>
          <cell r="D1579" t="str">
            <v>2.603,57</v>
          </cell>
        </row>
        <row r="1580">
          <cell r="A1580">
            <v>99305</v>
          </cell>
          <cell r="B1580" t="str">
            <v>BASE PARA POÇO DE VISITA RETANGULAR PARA DRENAGEM, EM ALVENARIA COM BLOCOS DE CONCRETO, DIMENSÕES INTERNAS = 3X3,5 M, PROFUNDIDADE = 1,45 M, EXCLUINDO TAMPÃO. AF_05/2018</v>
          </cell>
          <cell r="C1580" t="str">
            <v>UN</v>
          </cell>
          <cell r="D1580" t="str">
            <v>9.735,52</v>
          </cell>
        </row>
        <row r="1581">
          <cell r="A1581">
            <v>99306</v>
          </cell>
          <cell r="B1581" t="str">
            <v>ACRÉSCIMO PARA POÇO DE VISITA RETANGULAR PARA DRENAGEM, EM ALVENARIA COM BLOCOS DE CONCRETO, DIMENSÕES INTERNAS = 3X3,5 M. AF_05/2018</v>
          </cell>
          <cell r="C1581" t="str">
            <v>M</v>
          </cell>
          <cell r="D1581" t="str">
            <v>2.799,42</v>
          </cell>
        </row>
        <row r="1582">
          <cell r="A1582">
            <v>99307</v>
          </cell>
          <cell r="B1582" t="str">
            <v>ACRÉSCIMO PARA POÇO DE VISITA RETANGULAR PARA DRENAGEM, EM ALVENARIA COM BLOCOS DE CONCRETO, DIMENSÕES INTERNAS = 2X2 M. AF_05/2018</v>
          </cell>
          <cell r="C1582" t="str">
            <v>M</v>
          </cell>
          <cell r="D1582" t="str">
            <v>1.808,23</v>
          </cell>
        </row>
        <row r="1583">
          <cell r="A1583">
            <v>99308</v>
          </cell>
          <cell r="B1583" t="str">
            <v>BASE PARA POÇO DE VISITA RETANGULAR PARA DRENAGEM, EM ALVENARIA COM BLOCOS DE CONCRETO, DIMENSÕES INTERNAS = 3X4 M, PROFUNDIDADE = 1,45 M, EXCLUINDO TAMPÃO. AF_05/2018</v>
          </cell>
          <cell r="C1583" t="str">
            <v>UN</v>
          </cell>
          <cell r="D1583" t="str">
            <v>10.858,09</v>
          </cell>
        </row>
        <row r="1584">
          <cell r="A1584">
            <v>99309</v>
          </cell>
          <cell r="B1584" t="str">
            <v>ACRÉSCIMO PARA POÇO DE VISITA RETANGULAR PARA DRENAGEM, EM ALVENARIA COM BLOCOS DE CONCRETO, DIMENSÕES INTERNAS = 3X4 M. AF_05/2018</v>
          </cell>
          <cell r="C1584" t="str">
            <v>M</v>
          </cell>
          <cell r="D1584" t="str">
            <v>3.001,27</v>
          </cell>
        </row>
        <row r="1585">
          <cell r="A1585">
            <v>99310</v>
          </cell>
          <cell r="B1585" t="str">
            <v>BASE PARA POÇO DE VISITA RETANGULAR PARA DRENAGEM, EM ALVENARIA COM BLOCOS DE CONCRETO, DIMENSÕES INTERNAS = 3,5X3,5 M, PROFUNDIDADE = 1,45 M, EXCLUINDO TAMPÃO. AF_05/2018</v>
          </cell>
          <cell r="C1585" t="str">
            <v>UN</v>
          </cell>
          <cell r="D1585" t="str">
            <v>11.061,86</v>
          </cell>
        </row>
        <row r="1586">
          <cell r="A1586">
            <v>99311</v>
          </cell>
          <cell r="B1586" t="str">
            <v>ACRÉSCIMO PARA POÇO DE VISITA RETANGULAR PARA DRENAGEM, EM ALVENARIA COM BLOCOS DE CONCRETO, DIMENSÕES INTERNAS = 3,5X3,5 M. AF_05/2018</v>
          </cell>
          <cell r="C1586" t="str">
            <v>M</v>
          </cell>
          <cell r="D1586" t="str">
            <v>3.001,27</v>
          </cell>
        </row>
        <row r="1587">
          <cell r="A1587">
            <v>99312</v>
          </cell>
          <cell r="B1587" t="str">
            <v>BASE PARA POÇO DE VISITA RETANGULAR PARA DRENAGEM, EM ALVENARIA COM BLOCOS DE CONCRETO, DIMENSÕES INTERNAS = 2X2,5 M, PROFUNDIDADE = 1,45 M, EXCLUINDO TAMPÃO. AF_05/2018</v>
          </cell>
          <cell r="C1587" t="str">
            <v>UN</v>
          </cell>
          <cell r="D1587" t="str">
            <v>5.467,80</v>
          </cell>
        </row>
        <row r="1588">
          <cell r="A1588">
            <v>99313</v>
          </cell>
          <cell r="B1588" t="str">
            <v>BASE PARA POÇO DE VISITA RETANGULAR PARA DRENAGEM, EM ALVENARIA COM BLOCOS DE CONCRETO, DIMENSÕES INTERNAS = 3,5X4 M, PROFUNDIDADE = 1,45 M, EXCLUINDO TAMPÃO. AF_05/2018</v>
          </cell>
          <cell r="C1588" t="str">
            <v>UN</v>
          </cell>
          <cell r="D1588" t="str">
            <v>12.334,64</v>
          </cell>
        </row>
        <row r="1589">
          <cell r="A1589">
            <v>99314</v>
          </cell>
          <cell r="B1589" t="str">
            <v>ACRÉSCIMO PARA POÇO DE VISITA RETANGULAR PARA DRENAGEM, EM ALVENARIA COM BLOCOS DE CONCRETO, DIMENSÕES INTERNAS = 3,5X4 M. AF_05/2018</v>
          </cell>
          <cell r="C1589" t="str">
            <v>M</v>
          </cell>
          <cell r="D1589" t="str">
            <v>3.203,11</v>
          </cell>
        </row>
        <row r="1590">
          <cell r="A1590">
            <v>99315</v>
          </cell>
          <cell r="B1590" t="str">
            <v>BASE PARA POÇO DE VISITA RETANGULAR PARA DRENAGEM, EM ALVENARIA COM BLOCOS DE CONCRETO, DIMENSÕES INTERNAS = 4X4 M, PROFUNDIDADE = 1,45 M, EXCLUINDO TAMPÃO. AF_05/2018</v>
          </cell>
          <cell r="C1590" t="str">
            <v>UN</v>
          </cell>
          <cell r="D1590" t="str">
            <v>13.820,99</v>
          </cell>
        </row>
        <row r="1591">
          <cell r="A1591">
            <v>99317</v>
          </cell>
          <cell r="B1591" t="str">
            <v>ACRÉSCIMO PARA POÇO DE VISITA RETANGULAR PARA DRENAGEM, EM ALVENARIA COM BLOCOS DE CONCRETO, DIMENSÕES INTERNAS = 2X2,5 M. AF_05/2018</v>
          </cell>
          <cell r="C1591" t="str">
            <v>M</v>
          </cell>
          <cell r="D1591" t="str">
            <v>2.004,10</v>
          </cell>
        </row>
        <row r="1592">
          <cell r="A1592">
            <v>99318</v>
          </cell>
          <cell r="B1592" t="str">
            <v>CHAMINÉ CIRCULAR PARA POÇO DE VISITA PARA DRENAGEM, EM CONCRETO PRÉ-MOLDADO, DIÂMETRO INTERNO = 0,6 M. AF_05/2018</v>
          </cell>
          <cell r="C1592" t="str">
            <v>M</v>
          </cell>
          <cell r="D1592" t="str">
            <v>148,49</v>
          </cell>
        </row>
        <row r="1593">
          <cell r="A1593">
            <v>99319</v>
          </cell>
          <cell r="B1593" t="str">
            <v>CHAMINÉ CIRCULAR PARA POÇO DE VISITA PARA DRENAGEM, EM ALVENARIA COM TIJOLOS CERÂMICOS MACIÇOS, DIÂMETRO INTERNO = 0,6 M. AF_05/2018</v>
          </cell>
          <cell r="C1593" t="str">
            <v>M</v>
          </cell>
          <cell r="D1593" t="str">
            <v>753,80</v>
          </cell>
        </row>
        <row r="1594">
          <cell r="A1594">
            <v>99320</v>
          </cell>
          <cell r="B1594" t="str">
            <v>BASE PARA POÇO DE VISITA RETANGULAR PARA DRENAGEM, EM ALVENARIA COM BLOCOS DE CONCRETO, DIMENSÕES INTERNAS = 2X3 M, PROFUNDIDADE = 1,45 M, EXCLUINDO TAMPÃO. AF_05/2018</v>
          </cell>
          <cell r="C1594" t="str">
            <v>UN</v>
          </cell>
          <cell r="D1594" t="str">
            <v>6.308,89</v>
          </cell>
        </row>
        <row r="1595">
          <cell r="A1595">
            <v>99321</v>
          </cell>
          <cell r="B1595" t="str">
            <v>ACRÉSCIMO PARA POÇO DE VISITA RETANGULAR PARA DRENAGEM, EM ALVENARIA COM BLOCOS DE CONCRETO, DIMENSÕES INTERNAS = 2X3 M. AF_05/2018</v>
          </cell>
          <cell r="C1595" t="str">
            <v>M</v>
          </cell>
          <cell r="D1595" t="str">
            <v>2.199,97</v>
          </cell>
        </row>
        <row r="1596">
          <cell r="A1596">
            <v>99322</v>
          </cell>
          <cell r="B1596" t="str">
            <v>BASE PARA POÇO DE VISITA RETANGULAR PARA DRENAGEM, EM ALVENARIA COM BLOCOS DE CONCRETO, DIMENSÕES INTERNAS = 2X3,5 M, PROFUNDIDADE = 1,45 M, EXCLUINDO TAMPÃO. AF_05/2018</v>
          </cell>
          <cell r="C1596" t="str">
            <v>UN</v>
          </cell>
          <cell r="D1596" t="str">
            <v>7.116,23</v>
          </cell>
        </row>
        <row r="1597">
          <cell r="A1597">
            <v>99323</v>
          </cell>
          <cell r="B1597" t="str">
            <v>ACRÉSCIMO PARA POÇO DE VISITA RETANGULAR PARA DRENAGEM, EM ALVENARIA COM BLOCOS DE CONCRETO, DIMENSÕES INTERNAS = 2X3,5 M. AF_05/2018</v>
          </cell>
          <cell r="C1597" t="str">
            <v>M</v>
          </cell>
          <cell r="D1597" t="str">
            <v>2.395,82</v>
          </cell>
        </row>
        <row r="1598">
          <cell r="A1598">
            <v>99324</v>
          </cell>
          <cell r="B1598" t="str">
            <v>BASE PARA POÇO DE VISITA RETANGULAR PARA DRENAGEM, EM ALVENARIA COM BLOCOS DE CONCRETO, DIMENSÕES INTERNAS = 2X4 M, PROFUNDIDADE = 1,45 M, EXCLUINDO TAMPÃO. AF_05/2018</v>
          </cell>
          <cell r="C1598" t="str">
            <v>UN</v>
          </cell>
          <cell r="D1598" t="str">
            <v>7.923,53</v>
          </cell>
        </row>
        <row r="1599">
          <cell r="A1599">
            <v>99325</v>
          </cell>
          <cell r="B1599" t="str">
            <v>ACRÉSCIMO PARA POÇO DE VISITA RETANGULAR PARA DRENAGEM, EM ALVENARIA COM BLOCOS DE CONCRETO, DIMENSÕES INTERNAS = 2X4 M. AF_05/2018</v>
          </cell>
          <cell r="C1599" t="str">
            <v>M</v>
          </cell>
          <cell r="D1599" t="str">
            <v>2.597,60</v>
          </cell>
        </row>
        <row r="1600">
          <cell r="A1600">
            <v>99326</v>
          </cell>
          <cell r="B1600" t="str">
            <v>BASE PARA POÇO DE VISITA RETANGULAR PARA DRENAGEM, EM ALVENARIA COM BLOCOS DE CONCRETO, DIMENSÕES INTERNAS = 2,5X2,5 M, PROFUNDIDADE = 1,45 M, EXCLUINDO TAMPÃO. AF_05/2018</v>
          </cell>
          <cell r="C1600" t="str">
            <v>UN</v>
          </cell>
          <cell r="D1600" t="str">
            <v>6.470,75</v>
          </cell>
        </row>
        <row r="1601">
          <cell r="A1601">
            <v>99327</v>
          </cell>
          <cell r="B1601" t="str">
            <v>ACRÉSCIMO PARA POÇO DE VISITA RETANGULAR PARA DRENAGEM, EM ALVENARIA COM BLOCOS DE CONCRETO, DIMENSÕES INTERNAS = 4X4 M. AF_05/2018</v>
          </cell>
          <cell r="C1601" t="str">
            <v>M</v>
          </cell>
          <cell r="D1601" t="str">
            <v>3.346,43</v>
          </cell>
        </row>
        <row r="1602">
          <cell r="A1602">
            <v>94263</v>
          </cell>
          <cell r="B1602" t="str">
            <v>GUIA (MEIO-FIO) CONCRETO, MOLDADA  IN LOCO  EM TRECHO RETO COM EXTRUSORA, 13 CM BASE X 22 CM ALTURA. AF_06/2016</v>
          </cell>
          <cell r="C1602" t="str">
            <v>M</v>
          </cell>
          <cell r="D1602" t="str">
            <v>24,93</v>
          </cell>
        </row>
        <row r="1603">
          <cell r="A1603">
            <v>94264</v>
          </cell>
          <cell r="B1603" t="str">
            <v>GUIA (MEIO-FIO) CONCRETO, MOLDADA  IN LOCO  EM TRECHO CURVO COM EXTRUSORA, 13 CM BASE X 22 CM ALTURA. AF_06/2016</v>
          </cell>
          <cell r="C1603" t="str">
            <v>M</v>
          </cell>
          <cell r="D1603" t="str">
            <v>27,51</v>
          </cell>
        </row>
        <row r="1604">
          <cell r="A1604">
            <v>94265</v>
          </cell>
          <cell r="B1604" t="str">
            <v>GUIA (MEIO-FIO) CONCRETO, MOLDADA  IN LOCO  EM TRECHO RETO COM EXTRUSORA, 15 CM BASE X 30 CM ALTURA. AF_06/2016</v>
          </cell>
          <cell r="C1604" t="str">
            <v>M</v>
          </cell>
          <cell r="D1604" t="str">
            <v>33,30</v>
          </cell>
        </row>
        <row r="1605">
          <cell r="A1605">
            <v>94266</v>
          </cell>
          <cell r="B1605" t="str">
            <v>GUIA (MEIO-FIO) CONCRETO, MOLDADA  IN LOCO  EM TRECHO CURVO COM EXTRUSORA, 15 CM BASE X 30 CM ALTURA. AF_06/2016</v>
          </cell>
          <cell r="C1605" t="str">
            <v>M</v>
          </cell>
          <cell r="D1605" t="str">
            <v>36,27</v>
          </cell>
        </row>
        <row r="1606">
          <cell r="A1606">
            <v>94267</v>
          </cell>
          <cell r="B1606" t="str">
            <v>GUIA (MEIO-FIO) E SARJETA CONJUGADOS DE CONCRETO, MOLDADA  IN LOCO  EM TRECHO RETO COM EXTRUSORA, 45 CM BASE (15 CM BASE DA GUIA + 30 CM BASE DA SARJETA) X 22 CM ALTURA. AF_06/2016</v>
          </cell>
          <cell r="C1606" t="str">
            <v>M</v>
          </cell>
          <cell r="D1606" t="str">
            <v>39,86</v>
          </cell>
        </row>
        <row r="1607">
          <cell r="A1607">
            <v>94268</v>
          </cell>
          <cell r="B1607" t="str">
            <v>GUIA (MEIO-FIO) E SARJETA CONJUGADOS DE CONCRETO, MOLDADA  IN LOCO  EM TRECHO CURVO COM EXTRUSORA, 45 CM BASE (15 CM BASE DA GUIA + 30 CM BASE DA SARJETA) X 22 CM ALTURA. AF_06/2016</v>
          </cell>
          <cell r="C1607" t="str">
            <v>M</v>
          </cell>
          <cell r="D1607" t="str">
            <v>43,11</v>
          </cell>
        </row>
        <row r="1608">
          <cell r="A1608">
            <v>94269</v>
          </cell>
          <cell r="B1608" t="str">
            <v>GUIA (MEIO-FIO) E SARJETA CONJUGADOS DE CONCRETO, MOLDADA  IN LOCO  EM TRECHO RETO COM EXTRUSORA, 60 CM BASE (15 CM BASE DA GUIA + 45 CM BASE DA SARJETA) X 26 CM ALTURA. AF_06/2016</v>
          </cell>
          <cell r="C1608" t="str">
            <v>M</v>
          </cell>
          <cell r="D1608" t="str">
            <v>57,49</v>
          </cell>
        </row>
        <row r="1609">
          <cell r="A1609">
            <v>94270</v>
          </cell>
          <cell r="B1609" t="str">
            <v>GUIA (MEIO-FIO) E SARJETA CONJUGADOS DE CONCRETO, MOLDADA IN LOCO  EM TRECHO CURVO COM EXTRUSORA, 60 CM BASE (15 CM BASE DA GUIA + 45 CM BASE DA SARJETA) X 26 CM ALTURA. AF_06/2016</v>
          </cell>
          <cell r="C1609" t="str">
            <v>M</v>
          </cell>
          <cell r="D1609" t="str">
            <v>62,04</v>
          </cell>
        </row>
        <row r="1610">
          <cell r="A1610">
            <v>94271</v>
          </cell>
          <cell r="B1610" t="str">
            <v>GUIA (MEIO-FIO) E SARJETA CONJUGADOS DE CONCRETO, MOLDADA  IN LOCO  EM TRECHO RETO COM EXTRUSORA, 65 CM BASE (15 CM BASE DA GUIA + 50 CM BASE DA SARJETA) X 26 CM ALTURA. AF_06/2016</v>
          </cell>
          <cell r="C1610" t="str">
            <v>M</v>
          </cell>
          <cell r="D1610" t="str">
            <v>70,23</v>
          </cell>
        </row>
        <row r="1611">
          <cell r="A1611">
            <v>94272</v>
          </cell>
          <cell r="B1611" t="str">
            <v>GUIA (MEIO-FIO) E SARJETA CONJUGADOS DE CONCRETO, MOLDADA  IN LOCO  EM TRECHO CURVO COM EXTRUSORA, 65 CM BASE (15 CM BASE DA GUIA + 50 CM BASE DA SARJETA) X 26 CM ALTURA. AF_06/2016</v>
          </cell>
          <cell r="C1611" t="str">
            <v>M</v>
          </cell>
          <cell r="D1611" t="str">
            <v>76,29</v>
          </cell>
        </row>
        <row r="1612">
          <cell r="A1612">
            <v>94273</v>
          </cell>
          <cell r="B1612" t="str">
            <v>ASSENTAMENTO DE GUIA (MEIO-FIO) EM TRECHO RETO, CONFECCIONADA EM CONCRETO PRÉ-FABRICADO, DIMENSÕES 100X15X13X30 CM (COMPRIMENTO X BASE INFERIOR X BASE SUPERIOR X ALTURA), PARA VIAS URBANAS (USO VIÁRIO). AF_06/2016</v>
          </cell>
          <cell r="C1612" t="str">
            <v>M</v>
          </cell>
          <cell r="D1612" t="str">
            <v>35,78</v>
          </cell>
        </row>
        <row r="1613">
          <cell r="A1613">
            <v>94274</v>
          </cell>
          <cell r="B1613" t="str">
            <v>ASSENTAMENTO DE GUIA (MEIO-FIO) EM TRECHO CURVO, CONFECCIONADA EM CONCRETO PRÉ-FABRICADO, DIMENSÕES 100X15X13X30 CM (COMPRIMENTO X BASE INFERIOR X BASE SUPERIOR X ALTURA), PARA VIAS URBANAS (USO VIÁRIO). AF_06/2016</v>
          </cell>
          <cell r="C1613" t="str">
            <v>M</v>
          </cell>
          <cell r="D1613" t="str">
            <v>38,67</v>
          </cell>
        </row>
        <row r="1614">
          <cell r="A1614">
            <v>94275</v>
          </cell>
          <cell r="B1614" t="str">
            <v>ASSENTAMENTO DE GUIA (MEIO-FIO) EM TRECHO RETO, CONFECCIONADA EM CONCRETO PRÉ-FABRICADO, DIMENSÕES 100X15X13X20 CM (COMPRIMENTO X BASE INFERIOR X BASE SUPERIOR X ALTURA), PARA URBANIZAÇÃO INTERNA DE EMPREENDIMENTOS. AF_06/2016_P</v>
          </cell>
          <cell r="C1614" t="str">
            <v>M</v>
          </cell>
          <cell r="D1614" t="str">
            <v>34,11</v>
          </cell>
        </row>
        <row r="1615">
          <cell r="A1615">
            <v>94276</v>
          </cell>
          <cell r="B1615" t="str">
            <v>ASSENTAMENTO DE GUIA (MEIO-FIO) EM TRECHO CURVO, CONFECCIONADA EM CONCRETO PRÉ-FABRICADO, DIMENSÕES 100X15X13X20 CM (COMPRIMENTO X BASE INFERIOR X BASE SUPERIOR X ALTURA), PARA URBANIZAÇÃO INTERNA DE EMPREENDIMENTOS. AF_06/2016_P</v>
          </cell>
          <cell r="C1615" t="str">
            <v>M</v>
          </cell>
          <cell r="D1615" t="str">
            <v>37,00</v>
          </cell>
        </row>
        <row r="1616">
          <cell r="A1616">
            <v>94281</v>
          </cell>
          <cell r="B1616" t="str">
            <v>EXECUÇÃO DE SARJETA DE CONCRETO USINADO, MOLDADA  IN LOCO  EM TRECHO RETO, 30 CM BASE X 15 CM ALTURA. AF_06/2016</v>
          </cell>
          <cell r="C1616" t="str">
            <v>M</v>
          </cell>
          <cell r="D1616" t="str">
            <v>39,72</v>
          </cell>
        </row>
        <row r="1617">
          <cell r="A1617">
            <v>94282</v>
          </cell>
          <cell r="B1617" t="str">
            <v>EXECUÇÃO DE SARJETA DE CONCRETO USINADO, MOLDADA  IN LOCO  EM TRECHO CURVO, 30 CM BASE X 15 CM ALTURA. AF_06/2016</v>
          </cell>
          <cell r="C1617" t="str">
            <v>M</v>
          </cell>
          <cell r="D1617" t="str">
            <v>48,49</v>
          </cell>
        </row>
        <row r="1618">
          <cell r="A1618">
            <v>94283</v>
          </cell>
          <cell r="B1618" t="str">
            <v>EXECUÇÃO DE SARJETA DE CONCRETO USINADO, MOLDADA  IN LOCO  EM TRECHO RETO, 45 CM BASE X 15 CM ALTURA. AF_06/2016</v>
          </cell>
          <cell r="C1618" t="str">
            <v>M</v>
          </cell>
          <cell r="D1618" t="str">
            <v>51,97</v>
          </cell>
        </row>
        <row r="1619">
          <cell r="A1619">
            <v>94284</v>
          </cell>
          <cell r="B1619" t="str">
            <v>EXECUÇÃO DE SARJETA DE CONCRETO USINADO, MOLDADA  IN LOCO  EM TRECHO CURVO, 45 CM BASE X 15 CM ALTURA. AF_06/2016</v>
          </cell>
          <cell r="C1619" t="str">
            <v>M</v>
          </cell>
          <cell r="D1619" t="str">
            <v>60,74</v>
          </cell>
        </row>
        <row r="1620">
          <cell r="A1620">
            <v>94285</v>
          </cell>
          <cell r="B1620" t="str">
            <v>EXECUÇÃO DE SARJETA DE CONCRETO USINADO, MOLDADA  IN LOCO  EM TRECHO RETO, 60 CM BASE X 15 CM ALTURA. AF_06/2016</v>
          </cell>
          <cell r="C1620" t="str">
            <v>M</v>
          </cell>
          <cell r="D1620" t="str">
            <v>63,81</v>
          </cell>
        </row>
        <row r="1621">
          <cell r="A1621">
            <v>94286</v>
          </cell>
          <cell r="B1621" t="str">
            <v>EXECUÇÃO DE SARJETA DE CONCRETO USINADO, MOLDADA  IN LOCO  EM TRECHO CURVO, 60 CM BASE X 15 CM ALTURA. AF_06/2016</v>
          </cell>
          <cell r="C1621" t="str">
            <v>M</v>
          </cell>
          <cell r="D1621" t="str">
            <v>72,58</v>
          </cell>
        </row>
        <row r="1622">
          <cell r="A1622">
            <v>94287</v>
          </cell>
          <cell r="B1622" t="str">
            <v>EXECUÇÃO DE SARJETA DE CONCRETO USINADO, MOLDADA  IN LOCO  EM TRECHO RETO, 30 CM BASE X 10 CM ALTURA. AF_06/2016</v>
          </cell>
          <cell r="C1622" t="str">
            <v>M</v>
          </cell>
          <cell r="D1622" t="str">
            <v>30,60</v>
          </cell>
        </row>
        <row r="1623">
          <cell r="A1623">
            <v>94288</v>
          </cell>
          <cell r="B1623" t="str">
            <v>EXECUÇÃO DE SARJETA DE CONCRETO USINADO, MOLDADA  IN LOCO  EM TRECHO CURVO, 30 CM BASE X 10 CM ALTURA. AF_06/2016</v>
          </cell>
          <cell r="C1623" t="str">
            <v>M</v>
          </cell>
          <cell r="D1623" t="str">
            <v>38,28</v>
          </cell>
        </row>
        <row r="1624">
          <cell r="A1624">
            <v>94289</v>
          </cell>
          <cell r="B1624" t="str">
            <v>EXECUÇÃO DE SARJETA DE CONCRETO USINADO, MOLDADA  IN LOCO  EM TRECHO RETO, 45 CM BASE X 10 CM ALTURA. AF_06/2016</v>
          </cell>
          <cell r="C1624" t="str">
            <v>M</v>
          </cell>
          <cell r="D1624" t="str">
            <v>39,32</v>
          </cell>
        </row>
        <row r="1625">
          <cell r="A1625">
            <v>94290</v>
          </cell>
          <cell r="B1625" t="str">
            <v>EXECUÇÃO DE SARJETA DE CONCRETO USINADO, MOLDADA  IN LOCO  EM TRECHO CURVO, 45 CM BASE X 10 CM ALTURA. AF_06/2016</v>
          </cell>
          <cell r="C1625" t="str">
            <v>M</v>
          </cell>
          <cell r="D1625" t="str">
            <v>46,99</v>
          </cell>
        </row>
        <row r="1626">
          <cell r="A1626">
            <v>94291</v>
          </cell>
          <cell r="B1626" t="str">
            <v>EXECUÇÃO DE SARJETA DE CONCRETO USINADO, MOLDADA  IN LOCO  EM TRECHO RETO, 60 CM BASE X 10 CM ALTURA. AF_06/2016</v>
          </cell>
          <cell r="C1626" t="str">
            <v>M</v>
          </cell>
          <cell r="D1626" t="str">
            <v>47,65</v>
          </cell>
        </row>
        <row r="1627">
          <cell r="A1627">
            <v>94292</v>
          </cell>
          <cell r="B1627" t="str">
            <v>EXECUÇÃO DE SARJETA DE CONCRETO USINADO, MOLDADA  IN LOCO  EM TRECHO CURVO, 60 CM BASE X 10 CM ALTURA. AF_06/2016</v>
          </cell>
          <cell r="C1627" t="str">
            <v>M</v>
          </cell>
          <cell r="D1627" t="str">
            <v>55,32</v>
          </cell>
        </row>
        <row r="1628">
          <cell r="A1628">
            <v>94293</v>
          </cell>
          <cell r="B1628" t="str">
            <v>EXECUÇÃO DE SARJETÃO DE CONCRETO USINADO, MOLDADA  IN LOCO  EM TRECHO RETO, 100 CM BASE X 20 CM ALTURA. AF_06/2016</v>
          </cell>
          <cell r="C1628" t="str">
            <v>M</v>
          </cell>
          <cell r="D1628" t="str">
            <v>127,56</v>
          </cell>
        </row>
        <row r="1629">
          <cell r="A1629">
            <v>94294</v>
          </cell>
          <cell r="B1629" t="str">
            <v>EXECUÇÃO DE ESCORAS DE CONCRETO PARA CONTENÇÃO DE GUIAS PRÉ-FABRICADAS. AF_06/2016</v>
          </cell>
          <cell r="C1629" t="str">
            <v>M</v>
          </cell>
          <cell r="D1629" t="str">
            <v>7,23</v>
          </cell>
        </row>
        <row r="1630">
          <cell r="A1630">
            <v>94037</v>
          </cell>
          <cell r="B1630" t="str">
            <v>ESCORAMENTO DE VALA, TIPO PONTALETEAMENTO, COM PROFUNDIDADE DE 0 A 1,5 M, LARGURA MENOR QUE 1,5 M, EM LOCAL COM NÍVEL ALTO DE INTERFERÊNCIA. AF_06/2016</v>
          </cell>
          <cell r="C1630" t="str">
            <v>M2</v>
          </cell>
          <cell r="D1630" t="str">
            <v>15,08</v>
          </cell>
        </row>
        <row r="1631">
          <cell r="A1631">
            <v>94038</v>
          </cell>
          <cell r="B1631" t="str">
            <v>ESCORAMENTO DE VALA, TIPO PONTALETEAMENTO, COM PROFUNDIDADE DE 0 A 1,5 M, LARGURA MAIOR OU IGUAL A 1,5 M E MENOR QUE 2,5 M, EM LOCAL COM NÍVEL ALTO DE INTERFERÊNCIA. AF_06/2016</v>
          </cell>
          <cell r="C1631" t="str">
            <v>M2</v>
          </cell>
          <cell r="D1631" t="str">
            <v>20,65</v>
          </cell>
        </row>
        <row r="1632">
          <cell r="A1632">
            <v>94039</v>
          </cell>
          <cell r="B1632" t="str">
            <v>ESCORAMENTO DE VALA, TIPO PONTALETEAMENTO, COM PROFUNDIDADE DE 1,5 A 3,0 M, LARGURA MENOR QUE 1,5 M, EM LOCAL COM NÍVEL ALTO DE INTERFERÊNCIA. AF_06/2016</v>
          </cell>
          <cell r="C1632" t="str">
            <v>M2</v>
          </cell>
          <cell r="D1632" t="str">
            <v>11,89</v>
          </cell>
        </row>
        <row r="1633">
          <cell r="A1633">
            <v>94040</v>
          </cell>
          <cell r="B1633" t="str">
            <v>ESCORAMENTO DE VALA, TIPO PONTALETEAMENTO, COM PROFUNDIDADE DE 1,5 A 3,0 M, LARGURA MAIOR OU IGUAL A 1,5 M E MENOR QUE 2,5 M, EM LOCAL COM NÍVEL ALTO DE INTERFERÊNCIA. AF_06/2016</v>
          </cell>
          <cell r="C1633" t="str">
            <v>M2</v>
          </cell>
          <cell r="D1633" t="str">
            <v>17,49</v>
          </cell>
        </row>
        <row r="1634">
          <cell r="A1634">
            <v>94041</v>
          </cell>
          <cell r="B1634" t="str">
            <v>ESCORAMENTO DE VALA, TIPO PONTALETEAMENTO, COM PROFUNDIDADE DE 3,0 A 4,5 M, LARGURA MENOR QUE 1,5 M EM LOCAL COM NÍVEL ALTO DE INTERFERÊNCIA. AF_06/2016</v>
          </cell>
          <cell r="C1634" t="str">
            <v>M2</v>
          </cell>
          <cell r="D1634" t="str">
            <v>9,10</v>
          </cell>
        </row>
        <row r="1635">
          <cell r="A1635">
            <v>94042</v>
          </cell>
          <cell r="B1635" t="str">
            <v>ESCORAMENTO DE VALA, TIPO PONTALETEAMENTO, COM PROFUNDIDADE DE 3,0 A 4,5 M, LARGURA MAIOR OU IGUAL A 1,5 M E MENOR QUE 2,5 M, EM LOCAL COM NÍVEL ALTO DE INTERFERÊNCIA. AF_06/2016</v>
          </cell>
          <cell r="C1635" t="str">
            <v>M2</v>
          </cell>
          <cell r="D1635" t="str">
            <v>14,82</v>
          </cell>
        </row>
        <row r="1636">
          <cell r="A1636">
            <v>94043</v>
          </cell>
          <cell r="B1636" t="str">
            <v>ESCORAMENTO DE VALA, TIPO PONTALETEAMENTO, COM PROFUNDIDADE DE 0 A 1,5 M, LARGURA MENOR QUE 1,5 M, EM LOCAL COM NÍVEL BAIXO DE INTERFERÊNCIA. AF_06/2016</v>
          </cell>
          <cell r="C1636" t="str">
            <v>M2</v>
          </cell>
          <cell r="D1636" t="str">
            <v>14,20</v>
          </cell>
        </row>
        <row r="1637">
          <cell r="A1637">
            <v>94044</v>
          </cell>
          <cell r="B1637" t="str">
            <v>ESCORAMENTO DE VALA, TIPO PONTALETEAMENTO, COM PROFUNDIDADE DE 0 A 1,5 M, LARGURA MAIOR OU IGUAL A 1,5 M E MENOR QUE 2,5 M, EM LOCAL COM NÍVEL BAIXO DE INTERFERÊNCIA. AF_06/2016</v>
          </cell>
          <cell r="C1637" t="str">
            <v>M2</v>
          </cell>
          <cell r="D1637" t="str">
            <v>19,80</v>
          </cell>
        </row>
        <row r="1638">
          <cell r="A1638">
            <v>94045</v>
          </cell>
          <cell r="B1638" t="str">
            <v>ESCORAMENTO DE VALA, TIPO PONTALETEAMENTO, COM PROFUNDIDADE DE 1,5 A 3,0 M, LARGURA MENOR QUE 1,5 M, EM LOCAL COM NÍVEL BAIXO DE INTERFERÊNCIA. AF_06/2016</v>
          </cell>
          <cell r="C1638" t="str">
            <v>M2</v>
          </cell>
          <cell r="D1638" t="str">
            <v>11,04</v>
          </cell>
        </row>
        <row r="1639">
          <cell r="A1639">
            <v>94046</v>
          </cell>
          <cell r="B1639" t="str">
            <v>ESCORAMENTO DE VALA, TIPO PONTALETEAMENTO, COM PROFUNDIDADE DE 1,5 A 3,0 M, LARGURA MAIOR OU IGUAL A 1,5 M E MENOR QUE 2,5 M, EM LOCAL COM NÍVEL BAIXO DE INTERFERÊNCIA. AF_06/2016</v>
          </cell>
          <cell r="C1639" t="str">
            <v>M2</v>
          </cell>
          <cell r="D1639" t="str">
            <v>16,60</v>
          </cell>
        </row>
        <row r="1640">
          <cell r="A1640">
            <v>94047</v>
          </cell>
          <cell r="B1640" t="str">
            <v>ESCORAMENTO DE VALA, TIPO PONTALETEAMENTO, COM PROFUNDIDADE DE 3,0 A 4,5 M, LARGURA MENOR QUE 1,5 M EM LOCAL COM NÍVEL BAIXO DE INTERFERÊNCIA. AF_06/2016</v>
          </cell>
          <cell r="C1640" t="str">
            <v>M2</v>
          </cell>
          <cell r="D1640" t="str">
            <v>8,24</v>
          </cell>
        </row>
        <row r="1641">
          <cell r="A1641">
            <v>94048</v>
          </cell>
          <cell r="B1641" t="str">
            <v>ESCORAMENTO DE VALA, TIPO PONTALETEAMENTO, COM PROFUNDIDADE DE 3,0 A 4,5 M, LARGURA MAIOR OU IGUAL A 1,5 M E MENOR QUE 2,5 M, EM LOCAL COM NÍVEL BAIXO DE INTERFERÊNCIA. AF_06/2016</v>
          </cell>
          <cell r="C1641" t="str">
            <v>M2</v>
          </cell>
          <cell r="D1641" t="str">
            <v>13,92</v>
          </cell>
        </row>
        <row r="1642">
          <cell r="A1642">
            <v>94049</v>
          </cell>
          <cell r="B1642" t="str">
            <v>ESCORAMENTO DE VALA, TIPO DESCONTÍNUO, COM PROFUNDIDADE DE 0 A 1,5 M, LARGURA MENOR QUE 1,5 M, EM LOCAL COM NÍVEL ALTO DE INTERFERÊNCIA. AF_06/2016</v>
          </cell>
          <cell r="C1642" t="str">
            <v>M2</v>
          </cell>
          <cell r="D1642" t="str">
            <v>25,67</v>
          </cell>
        </row>
        <row r="1643">
          <cell r="A1643">
            <v>94050</v>
          </cell>
          <cell r="B1643" t="str">
            <v>ESCORAMENTO DE VALA, TIPO DESCONTÍNUO, COM PROFUNDIDADE DE 0 A 1,5 M, LARGURA MAIOR OU IGUAL A 1,5 M E MENOR QUE 2,5 M, EM LOCAL COM NÍVEL ALTO DE INTERFERÊNCIA. AF_06/2016</v>
          </cell>
          <cell r="C1643" t="str">
            <v>M2</v>
          </cell>
          <cell r="D1643" t="str">
            <v>32,92</v>
          </cell>
        </row>
        <row r="1644">
          <cell r="A1644">
            <v>94051</v>
          </cell>
          <cell r="B1644" t="str">
            <v>ESCORAMENTO DE VALA, TIPO DESCONTÍNUO, COM PROFUNDIDADE DE 1,5 M A 3,0 M, LARGURA MENOR QUE 1,5 M, EM LOCAL COM NÍVEL ALTO DE INTERFERÊNCIA. AF_06/2016</v>
          </cell>
          <cell r="C1644" t="str">
            <v>M2</v>
          </cell>
          <cell r="D1644" t="str">
            <v>21,17</v>
          </cell>
        </row>
        <row r="1645">
          <cell r="A1645">
            <v>94052</v>
          </cell>
          <cell r="B1645" t="str">
            <v>ESCORAMENTO DE VALA, TIPO DESCONTÍNUO, COM PROFUNDIDADE DE 1,5 A 3,0 M, LARGURA MAIOR OU IGUAL A 1,5 M E MENOR QUE 2,5 M, EM LOCAL COM NÍVEL ALTO DE INTERFERÊNCIA. AF_06/2016</v>
          </cell>
          <cell r="C1645" t="str">
            <v>M2</v>
          </cell>
          <cell r="D1645" t="str">
            <v>28,32</v>
          </cell>
        </row>
        <row r="1646">
          <cell r="A1646">
            <v>94053</v>
          </cell>
          <cell r="B1646" t="str">
            <v>ESCORAMENTO DE VALA, TIPO DESCONTÍNUO, COM PROFUNDIDADE DE 3,0 A 4,5 M, LARGURA MENOR QUE 1,5 M, EM LOCAL COM NÍVEL ALTO DE INTERFERÊNCIA. AF_06/2016</v>
          </cell>
          <cell r="C1646" t="str">
            <v>M2</v>
          </cell>
          <cell r="D1646" t="str">
            <v>18,46</v>
          </cell>
        </row>
        <row r="1647">
          <cell r="A1647">
            <v>94054</v>
          </cell>
          <cell r="B1647" t="str">
            <v>ESCORAMENTO DE VALA, TIPO DESCONTÍNUO, COM PROFUNDIDADE DE 3,0 A 4,5 M, LARGURA MAIOR OU IGUAL A 1,5 E MENOR QUE 2,5 M, EM LOCAL COM NÍVEL ALTO DE INTERFERÊNCIA. AF_06/2016</v>
          </cell>
          <cell r="C1647" t="str">
            <v>M2</v>
          </cell>
          <cell r="D1647" t="str">
            <v>25,73</v>
          </cell>
        </row>
        <row r="1648">
          <cell r="A1648">
            <v>94055</v>
          </cell>
          <cell r="B1648" t="str">
            <v>ESCORAMENTO DE VALA, TIPO DESCONTÍNUO, COM PROFUNDIDADE DE 0 A 1,5 M, LARGURA MENOR QUE 1,5 M, EM LOCAL COM NÍVEL BAIXO DE INTERFERÊNCIA. AF_06/2016</v>
          </cell>
          <cell r="C1648" t="str">
            <v>M2</v>
          </cell>
          <cell r="D1648" t="str">
            <v>25,00</v>
          </cell>
        </row>
        <row r="1649">
          <cell r="A1649">
            <v>94056</v>
          </cell>
          <cell r="B1649" t="str">
            <v>ESCORAMENTO DE VALA, TIPO DESCONTÍNUO, COM PROFUNDIDADE DE 0 A 1,5 M, LARGURA MAIOR OU IGUAL A 1,5 M E MENOR QUE 2,5 M, EM LOCAL COM NÍVEL BAIXO DE INTERFERÊNCIA. AF_06/2016</v>
          </cell>
          <cell r="C1649" t="str">
            <v>M2</v>
          </cell>
          <cell r="D1649" t="str">
            <v>31,79</v>
          </cell>
        </row>
        <row r="1650">
          <cell r="A1650">
            <v>94057</v>
          </cell>
          <cell r="B1650" t="str">
            <v>ESCORAMENTO DE VALA, TIPO DESCONTÍNUO, COM PROFUNDIDADE DE 1,5 M A 3,0 M, LARGURA MENOR QUE 1,5 M, EM LOCAL COM NÍVEL BAIXO DE INTERFERÊNCIA. AF_06/2016</v>
          </cell>
          <cell r="C1650" t="str">
            <v>M2</v>
          </cell>
          <cell r="D1650" t="str">
            <v>20,04</v>
          </cell>
        </row>
        <row r="1651">
          <cell r="A1651">
            <v>94058</v>
          </cell>
          <cell r="B1651" t="str">
            <v>ESCORAMENTO DE VALA, TIPO DESCONTÍNUO, COM PROFUNDIDADE DE 1,5 A 3,0 M, LARGURA MAIOR OU IGUAL A 1,5 M E MENOR QUE 2,5 M, EM LOCAL COM NÍVEL BAIXO DE INTERFERÊNCIA. AF_06/2016</v>
          </cell>
          <cell r="C1651" t="str">
            <v>M2</v>
          </cell>
          <cell r="D1651" t="str">
            <v>27,18</v>
          </cell>
        </row>
        <row r="1652">
          <cell r="A1652">
            <v>94059</v>
          </cell>
          <cell r="B1652" t="str">
            <v>ESCORAMENTO DE VALA, TIPO DESCONTÍNUO, COM PROFUNDIDADE DE 3,0 A 4,5 M, LARGURA MENOR QUE 1,5 M, EM LOCAL COM NÍVEL BAIXO DE INTERFERÊNCIA. AF_06/2016</v>
          </cell>
          <cell r="C1652" t="str">
            <v>M2</v>
          </cell>
          <cell r="D1652" t="str">
            <v>17,33</v>
          </cell>
        </row>
        <row r="1653">
          <cell r="A1653">
            <v>94060</v>
          </cell>
          <cell r="B1653" t="str">
            <v>ESCORAMENTO DE VALA, TIPO DESCONTÍNUO, COM PROFUNDIDADE DE 3,0 A 4,5 M, LARGURA MAIOR OU IGUAL A 1,5 E MENOR QUE 2,5 M, EM LOCAL COM NÍVEL BAIXO DE INTERFERÊNCIA. AF_06/2016</v>
          </cell>
          <cell r="C1653" t="str">
            <v>M2</v>
          </cell>
          <cell r="D1653" t="str">
            <v>24,59</v>
          </cell>
        </row>
        <row r="1654">
          <cell r="A1654">
            <v>73301</v>
          </cell>
          <cell r="B1654" t="str">
            <v>ESCORAMENTO FORMAS ATE H = 3,30M, COM MADEIRA DE 3A QUALIDADE, NAO APARELHADA, APROVEITAMENTO TABUAS 3X E PRUMOS 4X.</v>
          </cell>
          <cell r="C1654" t="str">
            <v>M3</v>
          </cell>
          <cell r="D1654" t="str">
            <v>9,39</v>
          </cell>
        </row>
        <row r="1655">
          <cell r="A1655">
            <v>83515</v>
          </cell>
          <cell r="B1655" t="str">
            <v>ESCORAMENTO FORMAS DE H=3,30 A 3,50 M, COM MADEIRA 3A QUALIDADE, NAO APARELHADA, APROVEITAMENTO TABUAS 3X E PRUMOS 4X</v>
          </cell>
          <cell r="C1655" t="str">
            <v>M3</v>
          </cell>
          <cell r="D1655" t="str">
            <v>16,98</v>
          </cell>
        </row>
        <row r="1656">
          <cell r="A1656">
            <v>83516</v>
          </cell>
          <cell r="B1656" t="str">
            <v>ESCORAMENTO FORMAS H=3,50 A 4,00 M, COM MADEIRA DE 3A QUALIDADE, NAO APARELHADA, APROVEITAMENTO TABUAS 3X E PRUMOS 4X.</v>
          </cell>
          <cell r="C1656" t="str">
            <v>M3</v>
          </cell>
          <cell r="D1656" t="str">
            <v>19,59</v>
          </cell>
        </row>
        <row r="1657">
          <cell r="A1657">
            <v>90788</v>
          </cell>
          <cell r="B1657" t="str">
            <v>KIT DE PORTA-PRONTA DE MADEIRA EM ACABAMENTO MELAMÍNICO BRANCO, FOLHA LEVE OU MÉDIA, 60X210CM, EXCLUSIVE FECHADURA, FIXAÇÃO COM PREENCHIMENTO PARCIAL DE ESPUMA EXPANSIVA - FORNECIMENTO E INSTALAÇÃO. AF_12/2019</v>
          </cell>
          <cell r="C1657" t="str">
            <v>UN</v>
          </cell>
          <cell r="D1657" t="str">
            <v>506,45</v>
          </cell>
        </row>
        <row r="1658">
          <cell r="A1658">
            <v>90789</v>
          </cell>
          <cell r="B1658" t="str">
            <v>KIT DE PORTA-PRONTA DE MADEIRA EM ACABAMENTO MELAMÍNICO BRANCO, FOLHA LEVE OU MÉDIA, 70X210CM, EXCLUSIVE FECHADURA, FIXAÇÃO COM PREENCHIMENTO PARCIAL DE ESPUMA EXPANSIVA - FORNECIMENTO E INSTALAÇÃO. AF_12/2019</v>
          </cell>
          <cell r="C1658" t="str">
            <v>UN</v>
          </cell>
          <cell r="D1658" t="str">
            <v>523,16</v>
          </cell>
        </row>
        <row r="1659">
          <cell r="A1659">
            <v>90790</v>
          </cell>
          <cell r="B1659" t="str">
            <v>KIT DE PORTA-PRONTA DE MADEIRA EM ACABAMENTO MELAMÍNICO BRANCO, FOLHA LEVE OU MÉDIA, 80X210CM, EXCLUSIVE FECHADURA, FIXAÇÃO COM PREENCHIMENTO PARCIAL DE ESPUMA EXPANSIVA - FORNECIMENTO E INSTALAÇÃO. AF_12/2019</v>
          </cell>
          <cell r="C1659" t="str">
            <v>UN</v>
          </cell>
          <cell r="D1659" t="str">
            <v>527,44</v>
          </cell>
        </row>
        <row r="1660">
          <cell r="A1660">
            <v>90791</v>
          </cell>
          <cell r="B1660" t="str">
            <v>KIT DE PORTA-PRONTA DE MADEIRA EM ACABAMENTO MELAMÍNICO BRANCO, FOLHA PESADA OU SUPERPESADA, 80X210CM, EXCLUSIVE FECHADURA, FIXAÇÃO COM PREENCHIMENTO PARCIAL DE ESPUMA EXPANSIVA - FORNECIMENTO E INSTALAÇÃO. AF_12/2019</v>
          </cell>
          <cell r="C1660" t="str">
            <v>UN</v>
          </cell>
          <cell r="D1660" t="str">
            <v>563,33</v>
          </cell>
        </row>
        <row r="1661">
          <cell r="A1661">
            <v>90793</v>
          </cell>
          <cell r="B1661" t="str">
            <v>KIT DE PORTA-PRONTA DE MADEIRA EM ACABAMENTO MELAMÍNICO BRANCO, FOLHA PESADA OU SUPERPESADA, 90X210CM, EXCLUSIVE FECHADURA, FIXAÇÃO COM PREENCHIMENTO TOTAL DE ESPUMA EXPANSIVA - FORNECIMENTO E INSTALAÇÃO. AF_12/2019</v>
          </cell>
          <cell r="C1661" t="str">
            <v>UN</v>
          </cell>
          <cell r="D1661" t="str">
            <v>600,71</v>
          </cell>
        </row>
        <row r="1662">
          <cell r="A1662">
            <v>90794</v>
          </cell>
          <cell r="B1662" t="str">
            <v>KIT DE PORTA-PRONTA DE MADEIRA EM ACABAMENTO MELAMÍNICO BRANCO, FOLHA LEVE OU MÉDIA, E BATENTE METÁLICO, 60X210CM, EXCLUSIVE FECHADURA, FIXAÇÃO COM ARGAMASSA - FORNECIMENTO E INSTALAÇÃO. AF_12/2019</v>
          </cell>
          <cell r="C1662" t="str">
            <v>UN</v>
          </cell>
          <cell r="D1662" t="str">
            <v>501,56</v>
          </cell>
        </row>
        <row r="1663">
          <cell r="A1663">
            <v>90795</v>
          </cell>
          <cell r="B1663" t="str">
            <v>KIT DE PORTA-PRONTA DE MADEIRA EM ACABAMENTO MELAMÍNICO BRANCO, FOLHA LEVE OU MÉDIA, E BATENTE METÁLICO, 70X210CM,  EXCLUSIVE FECHADURA, FIXAÇÃO COM ARGAMASSA - FORNECIMENTO E INSTALAÇÃO. AF_12/2019</v>
          </cell>
          <cell r="C1663" t="str">
            <v>UN</v>
          </cell>
          <cell r="D1663" t="str">
            <v>486,05</v>
          </cell>
        </row>
        <row r="1664">
          <cell r="A1664">
            <v>90796</v>
          </cell>
          <cell r="B1664" t="str">
            <v>KIT DE PORTA-PRONTA DE MADEIRA EM ACABAMENTO MELAMÍNICO BRANCO, FOLHA LEVE OU MÉDIA, E BATENTE METÁLICO, 80X210CM, EXCLUSIVE FECHADURA, FIXAÇÃO COM ARGAMASSA - FORNECIMENTO E INSTALAÇÃO. AF_12/2019</v>
          </cell>
          <cell r="C1664" t="str">
            <v>UN</v>
          </cell>
          <cell r="D1664" t="str">
            <v>495,11</v>
          </cell>
        </row>
        <row r="1665">
          <cell r="A1665">
            <v>90797</v>
          </cell>
          <cell r="B1665" t="str">
            <v>KIT DE PORTA-PRONTA DE MADEIRA EM ACABAMENTO MELAMÍNICO BRANCO, FOLHA LEVE OU MÉDIA, E BATENTE METÁLICO, 90X210CM,  EXCLUSIVE FECHADURA, FIXAÇÃO COM ARGAMASSA - FORNECIMENTO E INSTALAÇÃO. AF_12/2019</v>
          </cell>
          <cell r="C1665" t="str">
            <v>UN</v>
          </cell>
          <cell r="D1665" t="str">
            <v>605,53</v>
          </cell>
        </row>
        <row r="1666">
          <cell r="A1666">
            <v>90798</v>
          </cell>
          <cell r="B1666" t="str">
            <v>KIT DE PORTA-PRONTA DE MADEIRA EM ACABAMENTO MELAMÍNICO BRANCO, FOLHA PESADA OU SUPERPESADA, E BATENTE METÁLICO, 80X210CM, EXCLUSIVE FECHADURA, FIXAÇÃO COM ARGAMASSA - FORNECIMENTO E INSTALAÇÃO. AF_12/2019</v>
          </cell>
          <cell r="C1666" t="str">
            <v>UN</v>
          </cell>
          <cell r="D1666" t="str">
            <v>609,49</v>
          </cell>
        </row>
        <row r="1667">
          <cell r="A1667">
            <v>90799</v>
          </cell>
          <cell r="B1667" t="str">
            <v>KIT DE PORTA-PRONTA DE MADEIRA EM ACABAMENTO MELAMÍNICO BRANCO, FOLHA PESADA OU SUPERPESADA, E BATENTE METÁLICO, 90X210CM, EXCLUSIVE FECHADURA, FIXAÇÃO COM ARGAMASSA - FORNECIMENTO E INSTALAÇÃO. AF_12/2019</v>
          </cell>
          <cell r="C1667" t="str">
            <v>UN</v>
          </cell>
          <cell r="D1667" t="str">
            <v>629,06</v>
          </cell>
        </row>
        <row r="1668">
          <cell r="A1668">
            <v>90801</v>
          </cell>
          <cell r="B1668" t="str">
            <v>BATENTE PARA PORTA DE MADEIRA, PADRÃO MÉDIO - FORNECIMENTO E MONTAGEM. AF_12/2019</v>
          </cell>
          <cell r="C1668" t="str">
            <v>UN</v>
          </cell>
          <cell r="D1668" t="str">
            <v>163,92</v>
          </cell>
        </row>
        <row r="1669">
          <cell r="A1669">
            <v>90806</v>
          </cell>
          <cell r="B1669" t="str">
            <v>BATENTE PARA PORTA DE MADEIRA, FIXAÇÃO COM ARGAMASSA, PADRÃO MÉDIO - FORNECIMENTO E INSTALAÇÃO. AF_12/2019_P</v>
          </cell>
          <cell r="C1669" t="str">
            <v>UN</v>
          </cell>
          <cell r="D1669" t="str">
            <v>228,05</v>
          </cell>
        </row>
        <row r="1670">
          <cell r="A1670">
            <v>90820</v>
          </cell>
          <cell r="B1670" t="str">
            <v>PORTA DE MADEIRA PARA PINTURA, SEMI-OCA (LEVE OU MÉDIA), 60X210CM, ESPESSURA DE 3,5CM, INCLUSO DOBRADIÇAS - FORNECIMENTO E INSTALAÇÃO. AF_12/2019</v>
          </cell>
          <cell r="C1670" t="str">
            <v>UN</v>
          </cell>
          <cell r="D1670" t="str">
            <v>324,78</v>
          </cell>
        </row>
        <row r="1671">
          <cell r="A1671">
            <v>90821</v>
          </cell>
          <cell r="B1671" t="str">
            <v>PORTA DE MADEIRA PARA PINTURA, SEMI-OCA (LEVE OU MÉDIA), 70X210CM, ESPESSURA DE 3,5CM, INCLUSO DOBRADIÇAS - FORNECIMENTO E INSTALAÇÃO. AF_12/2019</v>
          </cell>
          <cell r="C1671" t="str">
            <v>UN</v>
          </cell>
          <cell r="D1671" t="str">
            <v>354,43</v>
          </cell>
        </row>
        <row r="1672">
          <cell r="A1672">
            <v>90822</v>
          </cell>
          <cell r="B1672" t="str">
            <v>PORTA DE MADEIRA PARA PINTURA, SEMI-OCA (LEVE OU MÉDIA), 80X210CM, ESPESSURA DE 3,5CM, INCLUSO DOBRADIÇAS - FORNECIMENTO E INSTALAÇÃO. AF_12/2019</v>
          </cell>
          <cell r="C1672" t="str">
            <v>UN</v>
          </cell>
          <cell r="D1672" t="str">
            <v>349,01</v>
          </cell>
        </row>
        <row r="1673">
          <cell r="A1673">
            <v>90823</v>
          </cell>
          <cell r="B1673" t="str">
            <v>PORTA DE MADEIRA PARA PINTURA, SEMI-OCA (LEVE OU MÉDIA), 90X210CM, ESPESSURA DE 3,5CM, INCLUSO DOBRADIÇAS - FORNECIMENTO E INSTALAÇÃO. AF_12/2019</v>
          </cell>
          <cell r="C1673" t="str">
            <v>UN</v>
          </cell>
          <cell r="D1673" t="str">
            <v>367,39</v>
          </cell>
        </row>
        <row r="1674">
          <cell r="A1674">
            <v>90824</v>
          </cell>
          <cell r="B1674" t="str">
            <v>PORTA DE MADEIRA PARA PINTURA, SEMI-OCA (PESADA OU SUPERPESADA), 80X210CM, ESPESSURA DE 3,5CM, INCLUSO DOBRADIÇAS - FORNECIMENTO E INSTALAÇÃO. AF_12/2019</v>
          </cell>
          <cell r="C1674" t="str">
            <v>UN</v>
          </cell>
          <cell r="D1674" t="str">
            <v>374,55</v>
          </cell>
        </row>
        <row r="1675">
          <cell r="A1675">
            <v>90825</v>
          </cell>
          <cell r="B1675" t="str">
            <v>PORTA DE MADEIRA, MACIÇA (PESADA OU SUPERPESADA), 90X210CM, ESPESSURA DE 3,5CM, INCLUSO DOBRADIÇAS - FORNECIMENTO E INSTALAÇÃO. AF_12/2019</v>
          </cell>
          <cell r="C1675" t="str">
            <v>UN</v>
          </cell>
          <cell r="D1675" t="str">
            <v>401,76</v>
          </cell>
        </row>
        <row r="1676">
          <cell r="A1676">
            <v>90830</v>
          </cell>
          <cell r="B1676" t="str">
            <v>FECHADURA DE EMBUTIR COM CILINDRO, EXTERNA, COMPLETA, ACABAMENTO PADRÃO MÉDIO, INCLUSO EXECUÇÃO DE FURO - FORNECIMENTO E INSTALAÇÃO. AF_12/2019</v>
          </cell>
          <cell r="C1676" t="str">
            <v>UN</v>
          </cell>
          <cell r="D1676" t="str">
            <v>100,80</v>
          </cell>
        </row>
        <row r="1677">
          <cell r="A1677">
            <v>90831</v>
          </cell>
          <cell r="B1677" t="str">
            <v>FECHADURA DE EMBUTIR PARA PORTA DE BANHEIRO, COMPLETA, ACABAMENTO PADRÃO MÉDIO, INCLUSO EXECUÇÃO DE FURO - FORNECIMENTO E INSTALAÇÃO. AF_12/2019</v>
          </cell>
          <cell r="C1677" t="str">
            <v>UN</v>
          </cell>
          <cell r="D1677" t="str">
            <v>79,08</v>
          </cell>
        </row>
        <row r="1678">
          <cell r="A1678">
            <v>90841</v>
          </cell>
          <cell r="B1678" t="str">
            <v>KIT DE PORTA DE MADEIRA PARA PINTURA, SEMI-OCA (LEVE OU MÉDIA), PADRÃO MÉDIO, 60X210CM, ESPESSURA DE 3,5CM, ITENS INCLUSOS: DOBRADIÇAS, MONTAGEM E INSTALAÇÃO DO BATENTE, FECHADURA COM EXECUÇÃO DO FURO - FORNECIMENTO E INSTALAÇÃO. AF_12/2019</v>
          </cell>
          <cell r="C1678" t="str">
            <v>UN</v>
          </cell>
          <cell r="D1678" t="str">
            <v>680,67</v>
          </cell>
        </row>
        <row r="1679">
          <cell r="A1679">
            <v>90842</v>
          </cell>
          <cell r="B1679" t="str">
            <v>KIT DE PORTA DE MADEIRA PARA PINTURA, SEMI-OCA (LEVE OU MÉDIA), PADRÃO MÉDIO, 70X210CM, ESPESSURA DE 3,5CM, ITENS INCLUSOS: DOBRADIÇAS, MONTAGEM E INSTALAÇÃO DO BATENTE, FECHADURA COM EXECUÇÃO DO FURO - FORNECIMENTO E INSTALAÇÃO. AF_12/2019</v>
          </cell>
          <cell r="C1679" t="str">
            <v>UN</v>
          </cell>
          <cell r="D1679" t="str">
            <v>718,68</v>
          </cell>
        </row>
        <row r="1680">
          <cell r="A1680">
            <v>90843</v>
          </cell>
          <cell r="B1680" t="str">
            <v>KIT DE PORTA DE MADEIRA PARA PINTURA, SEMI-OCA (LEVE OU MÉDIA), PADRÃO MÉDIO, 80X210CM, ESPESSURA DE 3,5CM, ITENS INCLUSOS: DOBRADIÇAS, MONTAGEM E INSTALAÇÃO DO BATENTE, FECHADURA COM EXECUÇÃO DO FURO - FORNECIMENTO E INSTALAÇÃO. AF_12/2019</v>
          </cell>
          <cell r="C1680" t="str">
            <v>UN</v>
          </cell>
          <cell r="D1680" t="str">
            <v>728,66</v>
          </cell>
        </row>
        <row r="1681">
          <cell r="A1681">
            <v>90844</v>
          </cell>
          <cell r="B1681" t="str">
            <v>KIT DE PORTA DE MADEIRA PARA PINTURA, SEMI-OCA (LEVE OU MÉDIA), PADRÃO MÉDIO, 90X210CM, ESPESSURA DE 3,5CM, ITENS INCLUSOS: DOBRADIÇAS, MONTAGEM E INSTALAÇÃO DO BATENTE, FECHADURA COM EXECUÇÃO DO FURO - FORNECIMENTO E INSTALAÇÃO. AF_12/2019</v>
          </cell>
          <cell r="C1681" t="str">
            <v>UN</v>
          </cell>
          <cell r="D1681" t="str">
            <v>748,05</v>
          </cell>
        </row>
        <row r="1682">
          <cell r="A1682">
            <v>90845</v>
          </cell>
          <cell r="B1682" t="str">
            <v>KIT DE PORTA DE MADEIRA PARA PINTURA, SEMI-OCA (PESADA OU SUPERPESADA), PADRÃO MÉDIO, 80X210CM, ESPESSURA DE 3,5CM, ITENS INCLUSOS: DOBRADIÇAS, MONTAGEM E INSTALAÇÃO DO BATENTE, FECHADURA COM EXECUÇÃO DO FURO - FORNECIMENTO E INSTALAÇÃO. AF_12/2019</v>
          </cell>
          <cell r="C1682" t="str">
            <v>UN</v>
          </cell>
          <cell r="D1682" t="str">
            <v>754,20</v>
          </cell>
        </row>
        <row r="1683">
          <cell r="A1683">
            <v>90846</v>
          </cell>
          <cell r="B1683" t="str">
            <v>KIT DE PORTA DE MADEIRA PARA PINTURA, SEMI-OCA (PESADA OU SUPERPESADA), PADRÃO MÉDIO, 90X210CM, ESPESSURA DE 3,5CM, ITENS INCLUSOS: DOBRADIÇAS, MONTAGEM E INSTALAÇÃO DO BATENTE, FECHADURA COM EXECUÇÃO DO FURO - FORNECIMENTO E INSTALAÇÃO. AF_12/2019</v>
          </cell>
          <cell r="C1683" t="str">
            <v>UN</v>
          </cell>
          <cell r="D1683" t="str">
            <v>782,42</v>
          </cell>
        </row>
        <row r="1684">
          <cell r="A1684">
            <v>90847</v>
          </cell>
          <cell r="B1684" t="str">
            <v>KIT DE PORTA DE MADEIRA PARA PINTURA, SEMI-OCA (LEVE OU MÉDIA), PADRÃO MÉDIO, 60X210CM, ESPESSURA DE 3,5CM, ITENS INCLUSOS: DOBRADIÇAS, MONTAGEM E INSTALAÇÃO DO BATENTE, SEM FECHADURA - FORNECIMENTO E INSTALAÇÃO. AF_12/2019</v>
          </cell>
          <cell r="C1684" t="str">
            <v>UN</v>
          </cell>
          <cell r="D1684" t="str">
            <v>601,59</v>
          </cell>
        </row>
        <row r="1685">
          <cell r="A1685">
            <v>90848</v>
          </cell>
          <cell r="B1685" t="str">
            <v>KIT DE PORTA DE MADEIRA PARA PINTURA, SEMI-OCA (LEVE OU MÉDIA), PADRÃO MÉDIO, 70X210CM, ESPESSURA DE 3,5CM, ITENS INCLUSOS: DOBRADIÇAS, MONTAGEM E INSTALAÇÃO DO BATENTE, SEM FECHADURA - FORNECIMENTO E INSTALAÇÃO. AF_12/2019</v>
          </cell>
          <cell r="C1685" t="str">
            <v>UN</v>
          </cell>
          <cell r="D1685" t="str">
            <v>632,26</v>
          </cell>
        </row>
        <row r="1686">
          <cell r="A1686">
            <v>90849</v>
          </cell>
          <cell r="B1686" t="str">
            <v>KIT DE PORTA DE MADEIRA PARA PINTURA, SEMI-OCA (LEVE OU MÉDIA), PADRÃO MÉDIO, 80X210CM, ESPESSURA DE 3,5CM, ITENS INCLUSOS: DOBRADIÇAS, MONTAGEM E INSTALAÇÃO DO BATENTE, SEM FECHADURA - FORNECIMENTO E INSTALAÇÃO. AF_12/2019</v>
          </cell>
          <cell r="C1686" t="str">
            <v>UN</v>
          </cell>
          <cell r="D1686" t="str">
            <v>627,86</v>
          </cell>
        </row>
        <row r="1687">
          <cell r="A1687">
            <v>90850</v>
          </cell>
          <cell r="B1687" t="str">
            <v>KIT DE PORTA DE MADEIRA PARA PINTURA, SEMI-OCA (LEVE OU MÉDIA), PADRÃO MÉDIO, 90X210CM, ESPESSURA DE 3,5CM, ITENS INCLUSOS: DOBRADIÇAS, MONTAGEM E INSTALAÇÃO DO BATENTE, SEM FECHADURA - FORNECIMENTO E INSTALAÇÃO. AF_12/2019</v>
          </cell>
          <cell r="C1687" t="str">
            <v>UN</v>
          </cell>
          <cell r="D1687" t="str">
            <v>647,25</v>
          </cell>
        </row>
        <row r="1688">
          <cell r="A1688">
            <v>90851</v>
          </cell>
          <cell r="B1688" t="str">
            <v>KIT DE PORTA DE MADEIRA PARA PINTURA, SEMI-OCA (PESADA OU SUPERPESADA), PADRÃO MÉDIO, 80X210CM, ESPESSURA DE 3,5CM, ITENS INCLUSOS: DOBRADIÇAS, MONTAGEM E INSTALAÇÃO DO BATENTE, SEM FECHADURA - FORNECIMENTO E INSTALAÇÃO. AF_12/2019</v>
          </cell>
          <cell r="C1688" t="str">
            <v>UN</v>
          </cell>
          <cell r="D1688" t="str">
            <v>653,40</v>
          </cell>
        </row>
        <row r="1689">
          <cell r="A1689">
            <v>90852</v>
          </cell>
          <cell r="B1689" t="str">
            <v>KIT DE PORTA DE MADEIRA PARA PINTURA, SEMI-OCA (PESADA OU SUPERPESADA), PADRÃO MÉDIO, 90X210CM, ESPESSURA DE 3,5CM, ITENS INCLUSOS: DOBRADIÇAS, MONTAGEM E INSTALAÇÃO DO BATENTE, SEM FECHADURA - FORNECIMENTO E INSTALAÇÃO. AF_12/2019</v>
          </cell>
          <cell r="C1689" t="str">
            <v>UN</v>
          </cell>
          <cell r="D1689" t="str">
            <v>681,62</v>
          </cell>
        </row>
        <row r="1690">
          <cell r="A1690">
            <v>91009</v>
          </cell>
          <cell r="B1690" t="str">
            <v>PORTA DE MADEIRA PARA VERNIZ, SEMI-OCA (LEVE OU MÉDIA), 60X210CM, ESPESSURA DE 3,5CM, INCLUSO DOBRADIÇAS - FORNECIMENTO E INSTALAÇÃO. AF_12/2019</v>
          </cell>
          <cell r="C1690" t="str">
            <v>UN</v>
          </cell>
          <cell r="D1690" t="str">
            <v>333,02</v>
          </cell>
        </row>
        <row r="1691">
          <cell r="A1691">
            <v>91010</v>
          </cell>
          <cell r="B1691" t="str">
            <v>PORTA DE MADEIRA PARA VERNIZ, SEMI-OCA (LEVE OU MÉDIA), 70X210CM, ESPESSURA DE 3,5CM, INCLUSO DOBRADIÇAS - FORNECIMENTO E INSTALAÇÃO. AF_12/2019</v>
          </cell>
          <cell r="C1691" t="str">
            <v>UN</v>
          </cell>
          <cell r="D1691" t="str">
            <v>264,09</v>
          </cell>
        </row>
        <row r="1692">
          <cell r="A1692">
            <v>91011</v>
          </cell>
          <cell r="B1692" t="str">
            <v>PORTA DE MADEIRA PARA VERNIZ, SEMI-OCA (LEVE OU MÉDIA), 80X210CM, ESPESSURA DE 3,5CM, INCLUSO DOBRADIÇAS - FORNECIMENTO E INSTALAÇÃO. AF_12/2019</v>
          </cell>
          <cell r="C1692" t="str">
            <v>UN</v>
          </cell>
          <cell r="D1692" t="str">
            <v>379,88</v>
          </cell>
        </row>
        <row r="1693">
          <cell r="A1693">
            <v>91012</v>
          </cell>
          <cell r="B1693" t="str">
            <v>PORTA DE MADEIRA PARA VERNIZ, SEMI-OCA (LEVE OU MÉDIA), 90X210CM, ESPESSURA DE 3,5CM, INCLUSO DOBRADIÇAS - FORNECIMENTO E INSTALAÇÃO. AF_12/2019</v>
          </cell>
          <cell r="C1693" t="str">
            <v>UN</v>
          </cell>
          <cell r="D1693" t="str">
            <v>361,05</v>
          </cell>
        </row>
        <row r="1694">
          <cell r="A1694">
            <v>91013</v>
          </cell>
          <cell r="B1694" t="str">
            <v>KIT DE PORTA DE MADEIRA PARA VERNIZ, SEMI-OCA (LEVE OU MÉDIA), PADRÃO MÉDIO, 60X210CM, ESPESSURA DE 3,5CM, ITENS INCLUSOS: DOBRADIÇAS, MONTAGEM E INSTALAÇÃO DO BATENTE, SEM FECHADURA - FORNECIMENTO E INSTALAÇÃO. AF_12/2019</v>
          </cell>
          <cell r="C1694" t="str">
            <v>UN</v>
          </cell>
          <cell r="D1694" t="str">
            <v>609,83</v>
          </cell>
        </row>
        <row r="1695">
          <cell r="A1695">
            <v>91014</v>
          </cell>
          <cell r="B1695" t="str">
            <v>KIT DE PORTA DE MADEIRA PARA VERNIZ, SEMI-OCA (LEVE OU MÉDIA), PADRÃO MÉDIO, 70X210CM, ESPESSURA DE 3,5CM, ITENS INCLUSOS: DOBRADIÇAS, MONTAGEM E INSTALAÇÃO DO BATENTE, SEM FECHADURA - FORNECIMENTO E INSTALAÇÃO. AF_12/2019</v>
          </cell>
          <cell r="C1695" t="str">
            <v>UN</v>
          </cell>
          <cell r="D1695" t="str">
            <v>541,92</v>
          </cell>
        </row>
        <row r="1696">
          <cell r="A1696">
            <v>91015</v>
          </cell>
          <cell r="B1696" t="str">
            <v>KIT DE PORTA DE MADEIRA PARA VERNIZ, SEMI-OCA (LEVE OU MÉDIA), PADRÃO MÉDIO, 80X210CM, ESPESSURA DE 3,5CM, ITENS INCLUSOS: DOBRADIÇAS, MONTAGEM E INSTALAÇÃO DO BATENTE, SEM FECHADURA - FORNECIMENTO E INSTALAÇÃO. AF_12/2019</v>
          </cell>
          <cell r="C1696" t="str">
            <v>UN</v>
          </cell>
          <cell r="D1696" t="str">
            <v>658,73</v>
          </cell>
        </row>
        <row r="1697">
          <cell r="A1697">
            <v>91016</v>
          </cell>
          <cell r="B1697" t="str">
            <v>KIT DE PORTA DE MADEIRA PARA VERNIZ, SEMI-OCA (LEVE OU MÉDIA), PADRÃO MÉDIO, 90X210CM, ESPESSURA DE 3,5CM, ITENS INCLUSOS: DOBRADIÇAS, MONTAGEM E INSTALAÇÃO DO BATENTE, SEM FECHADURA - FORNECIMENTO E INSTALAÇÃO. AF_12/2019</v>
          </cell>
          <cell r="C1697" t="str">
            <v>UN</v>
          </cell>
          <cell r="D1697" t="str">
            <v>640,91</v>
          </cell>
        </row>
        <row r="1698">
          <cell r="A1698">
            <v>91287</v>
          </cell>
          <cell r="B1698" t="str">
            <v>BATENTE PARA PORTA DE MADEIRA, PADRÃO POPULAR - FORNECIMENTO E MONTAGEM. AF_12/2019</v>
          </cell>
          <cell r="C1698" t="str">
            <v>UN</v>
          </cell>
          <cell r="D1698" t="str">
            <v>131,97</v>
          </cell>
        </row>
        <row r="1699">
          <cell r="A1699">
            <v>91292</v>
          </cell>
          <cell r="B1699" t="str">
            <v>BATENTE PARA PORTA DE MADEIRA, FIXAÇÃO COM ARGAMASSA, PADRÃO POPULAR. FORNECIMENTO E INSTALAÇÃO. AF_12/2019_P</v>
          </cell>
          <cell r="C1699" t="str">
            <v>UN</v>
          </cell>
          <cell r="D1699" t="str">
            <v>196,10</v>
          </cell>
        </row>
        <row r="1700">
          <cell r="A1700">
            <v>91295</v>
          </cell>
          <cell r="B1700" t="str">
            <v>PORTA DE MADEIRA FRISADA, SEMI-OCA (LEVE OU MÉDIA), 60X210CM, ESPESSURA DE 3CM, INCLUSO DOBRADIÇAS - FORNECIMENTO E INSTALAÇÃO. AF_12/2019</v>
          </cell>
          <cell r="C1700" t="str">
            <v>UN</v>
          </cell>
          <cell r="D1700" t="str">
            <v>310,88</v>
          </cell>
        </row>
        <row r="1701">
          <cell r="A1701">
            <v>91296</v>
          </cell>
          <cell r="B1701" t="str">
            <v>PORTA DE MADEIRA FRISADA, SEMI-OCA (LEVE OU MÉDIA), 70X210CM, ESPESSURA DE 3CM, INCLUSO DOBRADIÇAS - FORNECIMENTO E INSTALAÇÃO. AF_12/2019</v>
          </cell>
          <cell r="C1701" t="str">
            <v>UN</v>
          </cell>
          <cell r="D1701" t="str">
            <v>330,35</v>
          </cell>
        </row>
        <row r="1702">
          <cell r="A1702">
            <v>91297</v>
          </cell>
          <cell r="B1702" t="str">
            <v>PORTA DE MADEIRA FRISADA, SEMI-OCA (LEVE OU MÉDIA), 80X210CM, ESPESSURA DE 3,5CM, INCLUSO DOBRADIÇAS - FORNECIMENTO E INSTALAÇÃO. AF_12/2019</v>
          </cell>
          <cell r="C1702" t="str">
            <v>UN</v>
          </cell>
          <cell r="D1702" t="str">
            <v>382,14</v>
          </cell>
        </row>
        <row r="1703">
          <cell r="A1703">
            <v>91298</v>
          </cell>
          <cell r="B1703" t="str">
            <v>PORTA DE MADEIRA TIPO VENEZIANA, 80X210CM, ESPESSURA DE 3CM, INCLUSO DOBRADIÇAS - FORNECIMENTO E INSTALAÇÃO. AF_12/2019</v>
          </cell>
          <cell r="C1703" t="str">
            <v>UN</v>
          </cell>
          <cell r="D1703" t="str">
            <v>546,85</v>
          </cell>
        </row>
        <row r="1704">
          <cell r="A1704">
            <v>91299</v>
          </cell>
          <cell r="B1704" t="str">
            <v>PORTA DE MADEIRA, TIPO MEXICANA, MACIÇA (PESADA OU SUPERPESADA), 80X210CM, ESPESSURA DE 3,5CM, INCLUSO DOBRADIÇAS - FORNECIMENTO E INSTALAÇÃO. AF_12/2019</v>
          </cell>
          <cell r="C1704" t="str">
            <v>UN</v>
          </cell>
          <cell r="D1704" t="str">
            <v>753,85</v>
          </cell>
        </row>
        <row r="1705">
          <cell r="A1705">
            <v>91304</v>
          </cell>
          <cell r="B1705" t="str">
            <v>FECHADURA DE EMBUTIR COM CILINDRO, EXTERNA, COMPLETA, ACABAMENTO PADRÃO POPULAR, INCLUSO EXECUÇÃO DE FURO - FORNECIMENTO E INSTALAÇÃO. AF_12/2019</v>
          </cell>
          <cell r="C1705" t="str">
            <v>UN</v>
          </cell>
          <cell r="D1705" t="str">
            <v>75,13</v>
          </cell>
        </row>
        <row r="1706">
          <cell r="A1706">
            <v>91305</v>
          </cell>
          <cell r="B1706" t="str">
            <v>FECHADURA DE EMBUTIR PARA PORTA DE BANHEIRO, COMPLETA, ACABAMENTO PADRÃO POPULAR, INCLUSO EXECUÇÃO DE FURO - FORNECIMENTO E INSTALAÇÃO. AF_12/2019</v>
          </cell>
          <cell r="C1706" t="str">
            <v>UN</v>
          </cell>
          <cell r="D1706" t="str">
            <v>56,65</v>
          </cell>
        </row>
        <row r="1707">
          <cell r="A1707">
            <v>91306</v>
          </cell>
          <cell r="B1707" t="str">
            <v>FECHADURA DE EMBUTIR PARA PORTAS INTERNAS, COMPLETA, ACABAMENTO PADRÃO MÉDIO, COM EXECUÇÃO DE FURO - FORNECIMENTO E INSTALAÇÃO. AF_12/2019</v>
          </cell>
          <cell r="C1707" t="str">
            <v>UN</v>
          </cell>
          <cell r="D1707" t="str">
            <v>86,42</v>
          </cell>
        </row>
        <row r="1708">
          <cell r="A1708">
            <v>91307</v>
          </cell>
          <cell r="B1708" t="str">
            <v>FECHADURA DE EMBUTIR PARA PORTAS INTERNAS, COMPLETA, ACABAMENTO PADRÃO POPULAR, COM EXECUÇÃO DE FURO - FORNECIMENTO E INSTALAÇÃO. AF_12/2019</v>
          </cell>
          <cell r="C1708" t="str">
            <v>UN</v>
          </cell>
          <cell r="D1708" t="str">
            <v>59,67</v>
          </cell>
        </row>
        <row r="1709">
          <cell r="A1709">
            <v>91312</v>
          </cell>
          <cell r="B1709" t="str">
            <v>KIT DE PORTA DE MADEIRA PARA PINTURA, SEMI-OCA (LEVE OU MÉDIA), PADRÃO POPULAR, 60X210CM, ESPESSURA DE 3,5CM, ITENS INCLUSOS: DOBRADIÇAS, MONTAGEM E INSTALAÇÃO DO BATENTE, FECHADURA COM EXECUÇÃO DO FURO - FORNECIMENTO E INSTALAÇÃO. AF_12/2019</v>
          </cell>
          <cell r="C1709" t="str">
            <v>UN</v>
          </cell>
          <cell r="D1709" t="str">
            <v>618,81</v>
          </cell>
        </row>
        <row r="1710">
          <cell r="A1710">
            <v>91313</v>
          </cell>
          <cell r="B1710" t="str">
            <v>KIT DE PORTA DE MADEIRA PARA PINTURA, SEMI-OCA (LEVE OU MÉDIA), PADRÃO POPULAR, 70X210CM, ESPESSURA DE 3,5CM, ITENS INCLUSOS: DOBRADIÇAS, MONTAGEM E INSTALAÇÃO DO BATENTE, FECHADURA COM EXECUÇÃO DO FURO - FORNECIMENTO E INSTALAÇÃO. AF_12/2019</v>
          </cell>
          <cell r="C1710" t="str">
            <v>UN</v>
          </cell>
          <cell r="D1710" t="str">
            <v>652,34</v>
          </cell>
        </row>
        <row r="1711">
          <cell r="A1711">
            <v>91314</v>
          </cell>
          <cell r="B1711" t="str">
            <v>KIT DE PORTA DE MADEIRA PARA PINTURA, SEMI-OCA (LEVE OU MÉDIA), PADRÃO POPULAR, 80X210CM, ESPESSURA DE 3,5CM, ITENS INCLUSOS: DOBRADIÇAS, MONTAGEM E INSTALAÇÃO DO BATENTE, FECHADURA COM EXECUÇÃO DO FURO - FORNECIMENTO E INSTALAÇÃO. AF_12/2019</v>
          </cell>
          <cell r="C1711" t="str">
            <v>UN</v>
          </cell>
          <cell r="D1711" t="str">
            <v>663,24</v>
          </cell>
        </row>
        <row r="1712">
          <cell r="A1712">
            <v>91315</v>
          </cell>
          <cell r="B1712" t="str">
            <v>KIT DE PORTA DE MADEIRA PARA PINTURA, SEMI-OCA (LEVE OU MÉDIA), PADRÃO POPULAR, 90X210CM, ESPESSURA DE 3,5CM, ITENS INCLUSOS: DOBRADIÇAS, MONTAGEM E INSTALAÇÃO DO BATENTE, FECHADURA COM EXECUÇÃO DO FURO - FORNECIMENTO E INSTALAÇÃO. AF_12/2019</v>
          </cell>
          <cell r="C1712" t="str">
            <v>UN</v>
          </cell>
          <cell r="D1712" t="str">
            <v>682,48</v>
          </cell>
        </row>
        <row r="1713">
          <cell r="A1713">
            <v>91316</v>
          </cell>
          <cell r="B1713" t="str">
            <v>KIT DE PORTA DE MADEIRA PARA PINTURA, SEMI-OCA (PESADA OU SUPERPESADA), PADRÃO POPULAR, 80X210CM, ESPESSURA DE 3,5CM, ITENS INCLUSOS: DOBRADIÇAS, MONTAGEM E INSTALAÇÃO DO BATENTE, FECHADURA COM EXECUÇÃO DO FURO - FORNECIMENTO E INSTALAÇÃO. AF_12/2019</v>
          </cell>
          <cell r="C1713" t="str">
            <v>UN</v>
          </cell>
          <cell r="D1713" t="str">
            <v>688,78</v>
          </cell>
        </row>
        <row r="1714">
          <cell r="A1714">
            <v>91317</v>
          </cell>
          <cell r="B1714" t="str">
            <v>KIT DE PORTA DE MADEIRA PARA PINTURA, SEMI-OCA (PESADA OU SUPERPESADA), PADRÃO POPULAR, 90X210CM, ESPESSURA DE 3,5CM, ITENS INCLUSOS: DOBRADIÇAS, MONTAGEM E INSTALAÇÃO DO BATENTE, FECHADURA COM EXECUÇÃO DO FURO - FORNECIMENTO E INSTALAÇÃO. AF_12/2019</v>
          </cell>
          <cell r="C1714" t="str">
            <v>UN</v>
          </cell>
          <cell r="D1714" t="str">
            <v>716,85</v>
          </cell>
        </row>
        <row r="1715">
          <cell r="A1715">
            <v>91318</v>
          </cell>
          <cell r="B1715" t="str">
            <v>KIT DE PORTA DE MADEIRA PARA PINTURA, SEMI-OCA (LEVE OU MÉDIA), PADRÃO POPULAR, 60X210CM, ESPESSURA DE 3,5CM, ITENS INCLUSOS: DOBRADIÇAS, MONTAGEM E INSTALAÇÃO DO BATENTE, SEM FECHADURA - FORNECIMENTO E INSTALAÇÃO. AF_12/2019</v>
          </cell>
          <cell r="C1715" t="str">
            <v>UN</v>
          </cell>
          <cell r="D1715" t="str">
            <v>562,16</v>
          </cell>
        </row>
        <row r="1716">
          <cell r="A1716">
            <v>91319</v>
          </cell>
          <cell r="B1716" t="str">
            <v>KIT DE PORTA DE MADEIRA PARA PINTURA, SEMI-OCA (LEVE OU MÉDIA), PADRÃO POPULAR, 70X210CM, ESPESSURA DE 3,5CM, ITENS INCLUSOS: DOBRADIÇAS, MONTAGEM E INSTALAÇÃO DO BATENTE, SEM FECHADURA - FORNECIMENTO E INSTALAÇÃO. AF_12/2019</v>
          </cell>
          <cell r="C1716" t="str">
            <v>UN</v>
          </cell>
          <cell r="D1716" t="str">
            <v>592,67</v>
          </cell>
        </row>
        <row r="1717">
          <cell r="A1717">
            <v>91320</v>
          </cell>
          <cell r="B1717" t="str">
            <v>KIT DE PORTA DE MADEIRA PARA PINTURA, SEMI-OCA (LEVE OU MÉDIA), PADRÃO POPULAR, 80X210CM, ESPESSURA DE 3,5CM, ITENS INCLUSOS: DOBRADIÇAS, MONTAGEM E INSTALAÇÃO DO BATENTE, SEM FECHADURA - FORNECIMENTO E INSTALAÇÃO. AF_12/2019</v>
          </cell>
          <cell r="C1717" t="str">
            <v>UN</v>
          </cell>
          <cell r="D1717" t="str">
            <v>588,11</v>
          </cell>
        </row>
        <row r="1718">
          <cell r="A1718">
            <v>91321</v>
          </cell>
          <cell r="B1718" t="str">
            <v>KIT DE PORTA DE MADEIRA PARA PINTURA, SEMI-OCA (LEVE OU MÉDIA), PADRÃO POPULAR, 90X210CM, ESPESSURA DE 3,5CM, ITENS INCLUSOS: DOBRADIÇAS, MONTAGEM E INSTALAÇÃO DO BATENTE, SEM FECHADURA - FORNECIMENTO E INSTALAÇÃO. AF_12/2019</v>
          </cell>
          <cell r="C1718" t="str">
            <v>UN</v>
          </cell>
          <cell r="D1718" t="str">
            <v>607,35</v>
          </cell>
        </row>
        <row r="1719">
          <cell r="A1719">
            <v>91322</v>
          </cell>
          <cell r="B1719" t="str">
            <v>KIT DE PORTA DE MADEIRA PARA PINTURA, SEMI-OCA (PESADA OU SUPERPESADA), PADRÃO POPULAR, 80X210CM, ESPESSURA DE 3,5CM, ITENS INCLUSOS: DOBRADIÇAS, MONTAGEM E INSTALAÇÃO DO BATENTE, SEM FECHADURA - FORNECIMENTO E INSTALAÇÃO. AF_12/2019</v>
          </cell>
          <cell r="C1719" t="str">
            <v>UN</v>
          </cell>
          <cell r="D1719" t="str">
            <v>613,65</v>
          </cell>
        </row>
        <row r="1720">
          <cell r="A1720">
            <v>91323</v>
          </cell>
          <cell r="B1720" t="str">
            <v>KIT DE PORTA DE MADEIRA PARA PINTURA, SEMI-OCA (PESADA OU SUPERPESADA), PADRÃO POPULAR, 90X210CM, ESPESSURA DE 3,5CM, ITENS INCLUSOS: DOBRADIÇAS, MONTAGEM E INSTALAÇÃO DO BATENTE, SEM FECHADURA - FORNECIMENTO E INSTALAÇÃO. AF_12/2019</v>
          </cell>
          <cell r="C1720" t="str">
            <v>UN</v>
          </cell>
          <cell r="D1720" t="str">
            <v>641,72</v>
          </cell>
        </row>
        <row r="1721">
          <cell r="A1721">
            <v>91324</v>
          </cell>
          <cell r="B1721" t="str">
            <v>KIT DE PORTA DE MADEIRA PARA VERNIZ, SEMI-OCA (LEVE OU MÉDIA), PADRÃO POPULAR, 60X210CM, ESPESSURA DE 3,5CM, ITENS INCLUSOS: DOBRADIÇAS, MONTAGEM E INSTALAÇÃO DO BATENTE, SEM FECHADURA - FORNECIMENTO E INSTALAÇÃO. AF_12/2019</v>
          </cell>
          <cell r="C1721" t="str">
            <v>UN</v>
          </cell>
          <cell r="D1721" t="str">
            <v>570,40</v>
          </cell>
        </row>
        <row r="1722">
          <cell r="A1722">
            <v>91325</v>
          </cell>
          <cell r="B1722" t="str">
            <v>KIT DE PORTA DE MADEIRA PARA VERNIZ, SEMI-OCA (LEVE OU MÉDIA), PADRÃO POPULAR, 70X210CM, ESPESSURA DE 3,5CM, ITENS INCLUSOS: DOBRADIÇAS, MONTAGEM E INSTALAÇÃO DO BATENTE, SEM FECHADURA - FORNECIMENTO E INSTALAÇÃO. AF_12/2019</v>
          </cell>
          <cell r="C1722" t="str">
            <v>UN</v>
          </cell>
          <cell r="D1722" t="str">
            <v>502,33</v>
          </cell>
        </row>
        <row r="1723">
          <cell r="A1723">
            <v>91326</v>
          </cell>
          <cell r="B1723" t="str">
            <v>KIT DE PORTA DE MADEIRA PARA VERNIZ, SEMI-OCA (LEVE OU MÉDIA), PADRÃO POPULAR, 80X210CM, ESPESSURA DE 3,5CM, ITENS INCLUSOS: DOBRADIÇAS, MONTAGEM E INSTALAÇÃO DO BATENTE, SEM FECHADURA - FORNECIMENTO E INSTALAÇÃO. AF_12/2019</v>
          </cell>
          <cell r="C1723" t="str">
            <v>UN</v>
          </cell>
          <cell r="D1723" t="str">
            <v>618,98</v>
          </cell>
        </row>
        <row r="1724">
          <cell r="A1724">
            <v>91327</v>
          </cell>
          <cell r="B1724" t="str">
            <v>KIT DE PORTA DE MADEIRA PARA VERNIZ, SEMI-OCA (LEVE OU MÉDIA), PADRÃO POPULAR, 90X210CM, ESPESSURA DE 3,5CM, ITENS INCLUSOS: DOBRADIÇAS, MONTAGEM E INSTALAÇÃO DO BATENTE, SEM FECHADURA - FORNECIMENTO E INSTALAÇÃO. AF_12/2019</v>
          </cell>
          <cell r="C1724" t="str">
            <v>UN</v>
          </cell>
          <cell r="D1724" t="str">
            <v>601,01</v>
          </cell>
        </row>
        <row r="1725">
          <cell r="A1725">
            <v>91328</v>
          </cell>
          <cell r="B1725" t="str">
            <v>KIT DE PORTA DE MADEIRA FRISADA, SEMI-OCA (LEVE OU MÉDIA), PADRÃO MÉDIO 60X210CM, ESPESSURA DE 3CM, ITENS INCLUSOS: DOBRADIÇAS, MONTAGEM E INSTALAÇÃO DO BATENTE, SEM FECHADURA - FORNECIMENTO E INSTALAÇÃO. AF_12/2019</v>
          </cell>
          <cell r="C1725" t="str">
            <v>UN</v>
          </cell>
          <cell r="D1725" t="str">
            <v>587,69</v>
          </cell>
        </row>
        <row r="1726">
          <cell r="A1726">
            <v>91329</v>
          </cell>
          <cell r="B1726" t="str">
            <v>KIT DE PORTA DE MADEIRA FRISADA, SEMI-OCA (LEVE OU MÉDIA), PADRÃO POPULAR, 60X210CM, ESPESSURA DE 3CM, ITENS INCLUSOS: DOBRADIÇAS, MONTAGEM E INSTALAÇÃO DO BATENTE, SEM FECHADURA - FORNECIMENTO E INSTALAÇÃO. AF_12/2019</v>
          </cell>
          <cell r="C1726" t="str">
            <v>UN</v>
          </cell>
          <cell r="D1726" t="str">
            <v>548,26</v>
          </cell>
        </row>
        <row r="1727">
          <cell r="A1727">
            <v>91330</v>
          </cell>
          <cell r="B1727" t="str">
            <v>KIT DE PORTA DE MADEIRA FRISADA, SEMI-OCA (LEVE OU MÉDIA), PADRÃO MÉDIO, 70X210CM, ESPESSURA DE 3CM, ITENS INCLUSOS: DOBRADIÇAS, MONTAGEM E INSTALAÇÃO DO BATENTE, SEM FECHADURA - FORNECIMENTO E INSTALAÇÃO. AF_12/2019</v>
          </cell>
          <cell r="C1727" t="str">
            <v>UN</v>
          </cell>
          <cell r="D1727" t="str">
            <v>608,18</v>
          </cell>
        </row>
        <row r="1728">
          <cell r="A1728">
            <v>91331</v>
          </cell>
          <cell r="B1728" t="str">
            <v>KIT DE PORTA DE MADEIRA FRISADA, SEMI-OCA (LEVE OU MÉDIA), PADRÃO POPULAR, 70X210CM, ESPESSURA DE 3CM, ITENS INCLUSOS: DOBRADIÇAS, MONTAGEM E INSTALAÇÃO DO BATENTE, SEM FECHADURA - FORNECIMENTO E INSTALAÇÃO. AF_12/2019</v>
          </cell>
          <cell r="C1728" t="str">
            <v>UN</v>
          </cell>
          <cell r="D1728" t="str">
            <v>568,59</v>
          </cell>
        </row>
        <row r="1729">
          <cell r="A1729">
            <v>91332</v>
          </cell>
          <cell r="B1729" t="str">
            <v>KIT DE PORTA DE MADEIRA FRISADA, SEMI-OCA (LEVE OU MÉDIA), PADRÃO MÉDIO, 80X210CM, ESPESSURA DE 3,5CM, ITENS INCLUSOS: DOBRADIÇAS, MONTAGEM E INSTALAÇÃO DO BATENTE, SEM FECHADURA - FORNECIMENTO E INSTALAÇÃO. AF_12/2019</v>
          </cell>
          <cell r="C1729" t="str">
            <v>UN</v>
          </cell>
          <cell r="D1729" t="str">
            <v>660,99</v>
          </cell>
        </row>
        <row r="1730">
          <cell r="A1730">
            <v>91333</v>
          </cell>
          <cell r="B1730" t="str">
            <v>KIT DE PORTA DE MADEIRA FRISADA, SEMI-OCA (LEVE OU MÉDIA), PADRÃO POPULAR, 80X210CM, ESPESSURA DE 3,5CM, ITENS INCLUSOS: DOBRADIÇAS, MONTAGEM E INSTALAÇÃO DO BATENTE, SEM FECHADURA - FORNECIMENTO E INSTALAÇÃO. AF_12/2019</v>
          </cell>
          <cell r="C1730" t="str">
            <v>UN</v>
          </cell>
          <cell r="D1730" t="str">
            <v>621,24</v>
          </cell>
        </row>
        <row r="1731">
          <cell r="A1731">
            <v>91334</v>
          </cell>
          <cell r="B1731" t="str">
            <v>KIT DE PORTA DE MADEIRA TIPO VENEZIANA, PADRÃO MÉDIO, 80X210CM, ESPESSURA DE 3CM, ITENS INCLUSOS: DOBRADIÇAS, MONTAGEM E INSTALAÇÃO DO BATENTE, SEM FECHADURA - FORNECIMENTO E INSTALAÇÃO. AF_12/2019</v>
          </cell>
          <cell r="C1731" t="str">
            <v>UN</v>
          </cell>
          <cell r="D1731" t="str">
            <v>825,70</v>
          </cell>
        </row>
        <row r="1732">
          <cell r="A1732">
            <v>91335</v>
          </cell>
          <cell r="B1732" t="str">
            <v>KIT DE PORTA DE MADEIRA TIPO VENEZIANA, PADRÃO POPULAR, 80X210CM, ESPESSURA DE 3CM, ITENS INCLUSOS: DOBRADIÇAS, MONTAGEM E INSTALAÇÃO DO BATENTE, SEM FECHADURA - FORNECIMENTO E INSTALAÇÃO. AF_12/2019</v>
          </cell>
          <cell r="C1732" t="str">
            <v>UN</v>
          </cell>
          <cell r="D1732" t="str">
            <v>785,95</v>
          </cell>
        </row>
        <row r="1733">
          <cell r="A1733">
            <v>91336</v>
          </cell>
          <cell r="B1733" t="str">
            <v>KIT DE PORTA DE MADEIRA TIPO MEXICANA, MACIÇA (PESADA OU SUPERPESADA), PADRÃO MÉDIO, 80X210CM, ESPESSURA DE 3CM, ITENS INCLUSOS: DOBRADIÇAS, MONTAGEM E INSTALAÇÃO DO BATENTE, SEM FECHADURA - FORNECIMENTO E INSTALAÇÃO. AF_12/2019</v>
          </cell>
          <cell r="C1733" t="str">
            <v>UN</v>
          </cell>
          <cell r="D1733" t="str">
            <v>1.032,70</v>
          </cell>
        </row>
        <row r="1734">
          <cell r="A1734">
            <v>91337</v>
          </cell>
          <cell r="B1734" t="str">
            <v>KIT DE PORTA DE MADEIRA TIPO MEXICANA, MACIÇA (PESADA OU SUPERPESADA), PADRÃO POPULAR, 80X210CM, ESPESSURA DE 3CM, ITENS INCLUSOS: DOBRADIÇAS, MONTAGEM E INSTALAÇÃO DO BATENTE, SEM FECHADURA - FORNECIMENTO E INSTALAÇÃO. AF_12/2019</v>
          </cell>
          <cell r="C1734" t="str">
            <v>UN</v>
          </cell>
          <cell r="D1734" t="str">
            <v>992,95</v>
          </cell>
        </row>
        <row r="1735">
          <cell r="A1735">
            <v>100659</v>
          </cell>
          <cell r="B1735" t="str">
            <v>ALIZAR DE 5X1,5CM PARA PORTA FIXADO COM PREGOS, PADRÃO MÉDIO - FORNECIMENTO E INSTALAÇÃO. AF_12/2019</v>
          </cell>
          <cell r="C1735" t="str">
            <v>M</v>
          </cell>
          <cell r="D1735" t="str">
            <v>5,08</v>
          </cell>
        </row>
        <row r="1736">
          <cell r="A1736">
            <v>100660</v>
          </cell>
          <cell r="B1736" t="str">
            <v>ALIZAR DE 5X1,5CM PARA PORTA FIXADO COM PREGOS, PADRÃO POPULAR - FORNECIMENTO E INSTALAÇÃO. AF_12/2019</v>
          </cell>
          <cell r="C1736" t="str">
            <v>M</v>
          </cell>
          <cell r="D1736" t="str">
            <v>4,30</v>
          </cell>
        </row>
        <row r="1737">
          <cell r="A1737">
            <v>100675</v>
          </cell>
          <cell r="B1737" t="str">
            <v>KIT DE PORTA-PRONTA DE MADEIRA EM ACABAMENTO MELAMÍNICO BRANCO, FOLHA LEVE OU MÉDIA, 90X210, EXCLUSIVE FECHADURA, FIXAÇÃO COM PREENCHIMENTO TOTAL DE ESPUMA EXPANSIVA - FORNECIMENTO E INSTALAÇÃO. AF_12/2019</v>
          </cell>
          <cell r="C1737" t="str">
            <v>UN</v>
          </cell>
          <cell r="D1737" t="str">
            <v>578,83</v>
          </cell>
        </row>
        <row r="1738">
          <cell r="A1738">
            <v>100676</v>
          </cell>
          <cell r="B1738" t="str">
            <v>BATENTE PARA PORTA COM BANDEIRA, FIXAÇÃO COM PARAFUSO E BUCHA. AF_12/2019</v>
          </cell>
          <cell r="C1738" t="str">
            <v>UN</v>
          </cell>
          <cell r="D1738" t="str">
            <v>112,77</v>
          </cell>
        </row>
        <row r="1739">
          <cell r="A1739">
            <v>100678</v>
          </cell>
          <cell r="B1739" t="str">
            <v>KIT DE PORTA DE MADEIRA PARA VERNIZ, SEMI-OCA (LEVE OU MÉDIA), PADRÃO MÉDIO, 60X210CM, ESPESSURA DE 3,5CM, ITENS INCLUSOS: DOBRADIÇAS, MONTAGEM E INSTALAÇÃO DE BATENTE, FECHADURA COM EXECUÇÃO DO FURO - FORNECIMENTO E INSTALAÇÃO. AF_12/2019</v>
          </cell>
          <cell r="C1739" t="str">
            <v>UN</v>
          </cell>
          <cell r="D1739" t="str">
            <v>688,91</v>
          </cell>
        </row>
        <row r="1740">
          <cell r="A1740">
            <v>100679</v>
          </cell>
          <cell r="B1740" t="str">
            <v>KIT DE PORTA DE MADEIRA PARA VERNIZ, SEMI-OCA (LEVE OU MÉDIA), PADRÃO POPULAR, 60X210CM, ESPESSURA DE 3,5CM, ITENS INCLUSOS: DOBRADIÇAS, MONTAGEM E INSTALAÇÃO DE BATENTE, FECHADURA COM EXECUÇÃO DO FURO - FORNECIMENTO E INSTALAÇÃO. AF_12/2019</v>
          </cell>
          <cell r="C1740" t="str">
            <v>UN</v>
          </cell>
          <cell r="D1740" t="str">
            <v>627,05</v>
          </cell>
        </row>
        <row r="1741">
          <cell r="A1741">
            <v>100680</v>
          </cell>
          <cell r="B1741" t="str">
            <v>KIT DE PORTA DE MADEIRA PARA VERNIZ, SEMI-OCA (LEVE OU MÉDIA), PADRÃO MÉDIO, 70X210CM, ESPESSURA DE 3,5CM, ITENS INCLUSOS: DOBRADIÇAS, MONTAGEM E INSTALAÇÃO DE BATENTE, FECHADURA COM EXECUÇÃO DO FURO - FORNECIMENTO E INSTALAÇÃO. AF_12/2019</v>
          </cell>
          <cell r="C1741" t="str">
            <v>UN</v>
          </cell>
          <cell r="D1741" t="str">
            <v>628,34</v>
          </cell>
        </row>
        <row r="1742">
          <cell r="A1742">
            <v>100681</v>
          </cell>
          <cell r="B1742" t="str">
            <v>KIT DE PORTA DE MADEIRA FRISADA, SEMI-OCA (LEVE OU MÉDIA), PADRÃO MÉDIO, 70X210CM, ESPESSURA DE 3CM, ITENS INCLUSOS: DOBRADIÇAS, MONTAGEM E INSTALAÇÃO DE BATENTE, FECHADURA COM EXECUÇÃO DO FURO - FORNECIMENTO E INSTALAÇÃO. AF_12/2019</v>
          </cell>
          <cell r="C1742" t="str">
            <v>UN</v>
          </cell>
          <cell r="D1742" t="str">
            <v>694,60</v>
          </cell>
        </row>
        <row r="1743">
          <cell r="A1743">
            <v>100682</v>
          </cell>
          <cell r="B1743" t="str">
            <v>KIT DE PORTA DE MADEIRA FRISADA, SEMI-OCA (LEVE OU MÉDIA), PADRÃO POPULAR, 70X210CM, ESPESSURA DE 3CM, ITENS INCLUSOS: DOBRADIÇAS, MONTAGEM E INSTALAÇÃO DE BATENTE, FECHADURA COM EXECUÇÃO DO FURO - FORNECIMENTO E INSTALAÇÃO. AF_12/2019</v>
          </cell>
          <cell r="C1743" t="str">
            <v>UN</v>
          </cell>
          <cell r="D1743" t="str">
            <v>628,26</v>
          </cell>
        </row>
        <row r="1744">
          <cell r="A1744">
            <v>100683</v>
          </cell>
          <cell r="B1744" t="str">
            <v>KIT DE PORTA DE MADEIRA PARA VERNIZ, SEMI-OCA (LEVE OU MÉDIA), PADRÃO MÉDIO, 80X210CM, ESPESSURA DE 3,5CM, ITENS INCLUSOS: DOBRADIÇAS, MONTAGEM E INSTALAÇÃO DE BATENTE, FECHADURA COM EXECUÇÃO DO FURO - FORNECIMENTO E INSTALAÇÃO. AF_12/2019</v>
          </cell>
          <cell r="C1744" t="str">
            <v>UN</v>
          </cell>
          <cell r="D1744" t="str">
            <v>759,53</v>
          </cell>
        </row>
        <row r="1745">
          <cell r="A1745">
            <v>100684</v>
          </cell>
          <cell r="B1745" t="str">
            <v>KIT DE PORTA DE MADEIRA PARA VERNIZ, SEMI-OCA (LEVE OU MÉDIA), PADRÃO POPULAR, 80X210CM, ESPESSURA DE 3,5CM, ITENS INCLUSOS: DOBRADIÇAS, MONTAGEM E INSTALAÇÃO DE BATENTE, FECHADURA COM EXECUÇÃO DO FURO - FORNECIMENTO E INSTALAÇÃO. AF_12/2019</v>
          </cell>
          <cell r="C1745" t="str">
            <v>UN</v>
          </cell>
          <cell r="D1745" t="str">
            <v>694,11</v>
          </cell>
        </row>
        <row r="1746">
          <cell r="A1746">
            <v>100685</v>
          </cell>
          <cell r="B1746" t="str">
            <v>KIT DE PORTA DE MADEIRA PARA VERNIZ, SEMI-OCA (LEVE OU MÉDIA), PADRÃO MÉDIO, 90X210CM, ESPESSURA DE 3,5CM, ITENS INCLUSOS: DOBRADIÇAS, MONTAGEM E INSTALAÇÃO DE BATENTE, FECHADURA COM EXECUÇÃO DO FURO - FORNECIMENTO E INSTALAÇÃO. AF_12/2019</v>
          </cell>
          <cell r="C1746" t="str">
            <v>UN</v>
          </cell>
          <cell r="D1746" t="str">
            <v>741,71</v>
          </cell>
        </row>
        <row r="1747">
          <cell r="A1747">
            <v>100686</v>
          </cell>
          <cell r="B1747" t="str">
            <v>KIT DE PORTA DE MADEIRA PARA VERNIZ, SEMI-OCA (LEVE OU MÉDIA), PADRÃO POPULAR, 90X210CM, ESPESSURA DE 3CM, ITENS INCLUSOS: DOBRADIÇAS, MONTAGEM E INSTALAÇÃO DE BATENTE, FECHADURA COM EXECUÇÃO DO FURO - FORNECIMENTO E INSTALAÇÃO. AF_12/2019</v>
          </cell>
          <cell r="C1747" t="str">
            <v>UN</v>
          </cell>
          <cell r="D1747" t="str">
            <v>676,14</v>
          </cell>
        </row>
        <row r="1748">
          <cell r="A1748">
            <v>100687</v>
          </cell>
          <cell r="B1748" t="str">
            <v>KIT DE PORTA DE MADEIRA FRISADA, SEMI-OCA (LEVE OU MÉDIA), PADRÃO MÉDIO, 60X210CM, ESPESSURA DE 3,5CM, ITENS INCLUSOS: DOBRADIÇAS, MONTAGEM E INSTALAÇÃO DE BATENTE, FECHADURA COM EXECUÇÃO DO FURO - FORNECIMENTO E INSTALAÇÃO. AF_12/2019</v>
          </cell>
          <cell r="C1748" t="str">
            <v>UN</v>
          </cell>
          <cell r="D1748" t="str">
            <v>666,77</v>
          </cell>
        </row>
        <row r="1749">
          <cell r="A1749">
            <v>100688</v>
          </cell>
          <cell r="B1749" t="str">
            <v>KIT DE PORTA DE MADEIRA FRISADA, SEMI-OCA (LEVE OU MÉDIA), PADRÃO POPULAR, 60X210CM, ESPESSURA DE 3CM, ITENS INCLUSOS: DOBRADIÇAS, MONTAGEM E INSTALAÇÃO DE BATENTE, FECHADURA COM EXECUÇÃO DO FURO - FORNECIMENTO E INSTALAÇÃO. AF_12/2019</v>
          </cell>
          <cell r="C1749" t="str">
            <v>UN</v>
          </cell>
          <cell r="D1749" t="str">
            <v>604,91</v>
          </cell>
        </row>
        <row r="1750">
          <cell r="A1750">
            <v>100689</v>
          </cell>
          <cell r="B1750" t="str">
            <v>KIT DE PORTA DE MADEIRA FRISADA, SEMI-OCA (LEVE OU MÉDIA), PADRÃO MÉDIO, 80X210CM, ESPESSURA DE 3,5CM, ITENS INCLUSOS: DOBRADIÇAS, MONTAGEM E INSTALAÇÃO DE BATENTE, FECHADURA COM EXECUÇÃO DO FURO - FORNECIMENTO E INSTALAÇÃO. AF_12/2019</v>
          </cell>
          <cell r="C1750" t="str">
            <v>UN</v>
          </cell>
          <cell r="D1750" t="str">
            <v>761,79</v>
          </cell>
        </row>
        <row r="1751">
          <cell r="A1751">
            <v>100690</v>
          </cell>
          <cell r="B1751" t="str">
            <v>KIT DE PORTA DE MADEIRA FRISADA, SEMI-OCA (LEVE OU MÉDIA), PADRÃO POPULAR, 80X210CM, ESPESSURA DE 3,5CM, ITENS INCLUSOS: DOBRADIÇAS, MONTAGEM E INSTALAÇÃO DE BATENTE, FECHADURA COM EXECUÇÃO DO FURO - FORNECIMENTO E INSTALAÇÃO. AF_12/2019</v>
          </cell>
          <cell r="C1751" t="str">
            <v>UN</v>
          </cell>
          <cell r="D1751" t="str">
            <v>696,37</v>
          </cell>
        </row>
        <row r="1752">
          <cell r="A1752">
            <v>100691</v>
          </cell>
          <cell r="B1752" t="str">
            <v>KIT DE PORTA DE MADEIRA TIPO VENEZIANA, 80X210CM (ESPESSURA DE 3CM), PADRÃO MÉDIO, ITENS INCLUSOS: DOBRADIÇAS, MONTAGEM E INSTALAÇÃO DE BATENTE, FECHADURA COM EXECUÇÃO DO FURO - FORNECIMENTO E INSTALAÇÃO. AF_12/2019</v>
          </cell>
          <cell r="C1752" t="str">
            <v>UN</v>
          </cell>
          <cell r="D1752" t="str">
            <v>926,50</v>
          </cell>
        </row>
        <row r="1753">
          <cell r="A1753">
            <v>100692</v>
          </cell>
          <cell r="B1753" t="str">
            <v>KIT DE PORTA DE MADEIRA TIPO VENEZIANA, 80X210CM (ESPESSURA DE 3CM), PADRÃO POPULAR, ITENS INCLUSOS: DOBRADIÇAS, MONTAGEM E INSTALAÇÃO DE BATENTE, FECHADURA COM EXECUÇÃO DO FURO - FORNECIMENTO E INSTALAÇÃO. AF_12/2019</v>
          </cell>
          <cell r="C1753" t="str">
            <v>UN</v>
          </cell>
          <cell r="D1753" t="str">
            <v>861,08</v>
          </cell>
        </row>
        <row r="1754">
          <cell r="A1754">
            <v>100693</v>
          </cell>
          <cell r="B1754" t="str">
            <v>KIT DE PORTA DE MADEIRA TIPO MEXICANA, MACIÇA (PESADA OU SUPERPESADA), PADRÃO MÉDIO, 80X210CM, ESPESSURA DE 3,5CM, ITENS INCLUSOS: DOBRADIÇAS, MONTAGEM E INSTALAÇÃO DE BATENTE, FECHADURA COM EXECUÇÃO DO FURO - FORNECIMENTO E INSTALAÇÃO. AF_12/2019</v>
          </cell>
          <cell r="C1754" t="str">
            <v>UN</v>
          </cell>
          <cell r="D1754" t="str">
            <v>1.133,50</v>
          </cell>
        </row>
        <row r="1755">
          <cell r="A1755">
            <v>100694</v>
          </cell>
          <cell r="B1755" t="str">
            <v>KIT DE PORTA DE MADEIRA TIPO MEXICANA, MACIÇA (PESADA OU SUPERPESADA), PADRÃO POPULAR, 80X210CM, ESPESSURA DE 3,5CM, ITENS INCLUSOS: DOBRADIÇAS, MONTAGEM E INSTALAÇÃO DE BATENTE, FECHADURA COM EXECUÇÃO DO FURO - FORNECIMENTO E INSTALAÇÃO. AF_12/2019</v>
          </cell>
          <cell r="C1755" t="str">
            <v>UN</v>
          </cell>
          <cell r="D1755" t="str">
            <v>1.068,08</v>
          </cell>
        </row>
        <row r="1756">
          <cell r="A1756">
            <v>100695</v>
          </cell>
          <cell r="B1756" t="str">
            <v>RECOLOCAÇÃO DE FOLHAS DE PORTA DE MADEIRA LEVE OU MÉDIA DE 60CM DE LARGURA, CONSIDERANDO REAPROVEITAMENTO DO MATERIAL. AF_12/2019</v>
          </cell>
          <cell r="C1756" t="str">
            <v>UN</v>
          </cell>
          <cell r="D1756" t="str">
            <v>41,00</v>
          </cell>
        </row>
        <row r="1757">
          <cell r="A1757">
            <v>100696</v>
          </cell>
          <cell r="B1757" t="str">
            <v>RECOLOCAÇÃO DE FOLHAS DE PORTA DE MADEIRA LEVE OU MÉDIA DE 70CM DE LARGURA, CONSIDERANDO REAPROVEITAMENTO DO MATERIAL. AF_12/2019</v>
          </cell>
          <cell r="C1757" t="str">
            <v>UN</v>
          </cell>
          <cell r="D1757" t="str">
            <v>45,56</v>
          </cell>
        </row>
        <row r="1758">
          <cell r="A1758">
            <v>100697</v>
          </cell>
          <cell r="B1758" t="str">
            <v>RECOLOCAÇÃO DE FOLHAS DE PORTA DE MADEIRA LEVE OU MÉDIA DE 80CM DE LARGURA, CONSIDERANDO REAPROVEITAMENTO DO MATERIAL. AF_12/2019</v>
          </cell>
          <cell r="C1758" t="str">
            <v>UN</v>
          </cell>
          <cell r="D1758" t="str">
            <v>50,17</v>
          </cell>
        </row>
        <row r="1759">
          <cell r="A1759">
            <v>100698</v>
          </cell>
          <cell r="B1759" t="str">
            <v>RECOLOCAÇÃO DE FOLHAS DE PORTA DE MADEIRA LEVE OU MÉDIA DE 90CM DE LARGURA, CONSIDERANDO REAPROVEITAMENTO DO MATERIAL. AF_12/2019</v>
          </cell>
          <cell r="C1759" t="str">
            <v>UN</v>
          </cell>
          <cell r="D1759" t="str">
            <v>54,76</v>
          </cell>
        </row>
        <row r="1760">
          <cell r="A1760">
            <v>100699</v>
          </cell>
          <cell r="B1760" t="str">
            <v>RECOLOCAÇÃO DE FOLHAS DE PORTA DE MADEIRA PESADA OU SUPERPESADA DE 80CM DE LARGURA, CONSIDERANDO REAPROVEITAMENTO DO MATERIAL. AF_12/2019</v>
          </cell>
          <cell r="C1760" t="str">
            <v>UN</v>
          </cell>
          <cell r="D1760" t="str">
            <v>65,19</v>
          </cell>
        </row>
        <row r="1761">
          <cell r="A1761">
            <v>100700</v>
          </cell>
          <cell r="B1761" t="str">
            <v>PORTA DE MADEIRA COMPENSADA LISA PARA PINTURA, 120X210X3,5CM, 2 FOLHAS, INCLUSO ADUELA 2A, ALIZAR 2A E DOBRADIÇAS. AF_12/2019</v>
          </cell>
          <cell r="C1761" t="str">
            <v>UN</v>
          </cell>
          <cell r="D1761" t="str">
            <v>714,91</v>
          </cell>
        </row>
        <row r="1762">
          <cell r="A1762">
            <v>100712</v>
          </cell>
          <cell r="B1762" t="str">
            <v>KIT DE PORTA DE MADEIRA PARA VERNIZ, SEMI-OCA (LEVE OU MÉDIA), PADRÃO POPULAR, 70X210CM, ESPESSURA DE 3,5CM, ITENS INCLUSOS: DOBRADIÇAS, MONTAGEM E INSTALAÇÃO DE BATENTE, FECHADURA COM EXECUÇÃO DO FURO - FORNECIMENTO E INSTALAÇÃO. AF_12/2019</v>
          </cell>
          <cell r="C1762" t="str">
            <v>UN</v>
          </cell>
          <cell r="D1762" t="str">
            <v>562,00</v>
          </cell>
        </row>
        <row r="1763">
          <cell r="A1763">
            <v>100665</v>
          </cell>
          <cell r="B1763" t="str">
            <v>JANELA DE MADEIRA - CEDRINHO/ANGELIM OU EQUIVALENTE DA REGIÃO - DE ABRIR COM 4 FOLHAS (2 VENEZIANAS E 2 GUILHOTINAS PARA VIDRO), COM BATENTE, ALIZAR E FERRAGENS. EXCLUSIVE VIDROS, ACABAMENTO E CONTRAMARCO. FORNECIMENTO E INSTALAÇÃO. AF_12/2019</v>
          </cell>
          <cell r="C1763" t="str">
            <v>M2</v>
          </cell>
          <cell r="D1763" t="str">
            <v>706,11</v>
          </cell>
        </row>
        <row r="1764">
          <cell r="A1764">
            <v>100666</v>
          </cell>
          <cell r="B1764" t="str">
            <v>JANELA DE MADEIRA (PINUS/EUCALIPTO OU EQUIV.) DE ABRIR COM 4 FOLHAS (2 VENEZIANAS E 2 GUILHOTINAS PARA VIDRO), COM BATENTE, ALIZAR E FERRAGENS. EXCLUSIVE VIDROS, ACABAMENTO E CONTRAMARCO. FORNECIMENTO E INSTALAÇÃO. AF_12/2019</v>
          </cell>
          <cell r="C1764" t="str">
            <v>M2</v>
          </cell>
          <cell r="D1764" t="str">
            <v>558,88</v>
          </cell>
        </row>
        <row r="1765">
          <cell r="A1765">
            <v>100667</v>
          </cell>
          <cell r="B1765" t="str">
            <v>JANELA DE MADEIRA (IMBUIA/CEDRO OU EQUIV.) DE ABRIR COM 4 FOLHAS (2 VENEZIANAS E 2 GUILHOTINAS PARA VIDRO), COM BATENTE, ALIZAR E FERRAGENS. EXCLUSIVE VIDROS, ACABAMENTO E CONTRAMARCO. FORNECIMENTO E INSTALAÇÃO. AF_12/2019</v>
          </cell>
          <cell r="C1765" t="str">
            <v>M2</v>
          </cell>
          <cell r="D1765" t="str">
            <v>914,24</v>
          </cell>
        </row>
        <row r="1766">
          <cell r="A1766">
            <v>100668</v>
          </cell>
          <cell r="B1766" t="str">
            <v>JANELA DE MADEIRA (CEDRINHO/ANGELIM OU EQUIV.) TIPO MAXIM-AR, PARA VIDRO, COM BATENTE, ALIZAR E FERRAGENS. EXCLUSIVE VIDRO, ACABAMENTO E CONTRAMARCO. FORNECIMENTO E INSTALAÇÃO. AF_12/2019</v>
          </cell>
          <cell r="C1766" t="str">
            <v>M2</v>
          </cell>
          <cell r="D1766" t="str">
            <v>1.114,62</v>
          </cell>
        </row>
        <row r="1767">
          <cell r="A1767">
            <v>100669</v>
          </cell>
          <cell r="B1767" t="str">
            <v>JANELA DE MADEIRA (PINUS/EUCALIPTO OU EQUIV.) TIPO BASCULANTE COM 2 FOLHAS PARA VIDRO, COM BATENTE, ALIZAR E FERRAGENS. EXCLUSIVE VIDROS, ACABAMENTO E CONTRAMARCO. FORNECIMENTO E INSTALAÇÃO. AF_12/2019</v>
          </cell>
          <cell r="C1767" t="str">
            <v>M2</v>
          </cell>
          <cell r="D1767" t="str">
            <v>650,01</v>
          </cell>
        </row>
        <row r="1768">
          <cell r="A1768">
            <v>100670</v>
          </cell>
          <cell r="B1768" t="str">
            <v>JANELA DE MADEIRA (CEDRINHO/ANGELIM OU EQUIV.) DE CORRER COM 6 FOLHAS (2 VENEZ. FIXAS, 2 VENEZ. DE CORRER E 2 DE CORRER PARA VIDRO), COM BATENTE, ALIZAR E FERRAGENS. EXCLUSIVE VIDROS, ACABAMENTO E CONTRAMARCO. FORNECIMENTO E INSTALAÇÃO. AF_12/2019</v>
          </cell>
          <cell r="C1768" t="str">
            <v>M2</v>
          </cell>
          <cell r="D1768" t="str">
            <v>873,71</v>
          </cell>
        </row>
        <row r="1769">
          <cell r="A1769">
            <v>100671</v>
          </cell>
          <cell r="B1769" t="str">
            <v>JANELA DE MADEIRA (IMBUIA/CEDRO OU EQUIV) DE CORRER COM 6 FOLHAS (2 VENEZIANAS FIXAS, 2 VENEZIANAS DE CORRER E 2 DE CORRER PARA VIDRO), COM BATENTE, ALIZAR E FERRAGENS. EXCLUSIVE VIDROS, ACABAMENTO E CONTRAMARCO. FORNECIMENTO E INSTALAÇÃO. AF_12/2019</v>
          </cell>
          <cell r="C1769" t="str">
            <v>M2</v>
          </cell>
          <cell r="D1769" t="str">
            <v>1.085,25</v>
          </cell>
        </row>
        <row r="1770">
          <cell r="A1770">
            <v>100672</v>
          </cell>
          <cell r="B1770" t="str">
            <v>JANELA DE MADEIRA (PINUS/EUCALIPTO OU EQUIV.) DE CORRER COM 6 FOLHAS (2 VENEZ. FIXAS, 2 VENEZ. DE CORRER E 2 DE CORRER PARA VIDRO), COM BATENTE, ALIZAR E FERRAGENS. EXCLUSIVE VIDROS, ACABAMENTO E CONTRAMARCO. FORNECIMENTO EINSTALAÇÃO. AF_12/2019</v>
          </cell>
          <cell r="C1770" t="str">
            <v>M2</v>
          </cell>
          <cell r="D1770" t="str">
            <v>699,24</v>
          </cell>
        </row>
        <row r="1771">
          <cell r="A1771">
            <v>100701</v>
          </cell>
          <cell r="B1771" t="str">
            <v>PORTA DE FERRO, DE ABRIR, TIPO GRADE COM CHAPA, COM GUARNIÇÕES. AF_12/2019</v>
          </cell>
          <cell r="C1771" t="str">
            <v>M2</v>
          </cell>
          <cell r="D1771" t="str">
            <v>349,46</v>
          </cell>
        </row>
        <row r="1772">
          <cell r="A1772">
            <v>94559</v>
          </cell>
          <cell r="B1772" t="str">
            <v>JANELA DE AÇO TIPO BASCULANTE PARA VIDROS, COM BATENTE, FERRAGENS E PINTURA ANTICORROSIVA. EXCLUSIVE VIDROS, ACABAMENTO, ALIZAR E CONTRAMARCO. FORNECIMENTO E INSTALAÇÃO. AF_12/2019</v>
          </cell>
          <cell r="C1772" t="str">
            <v>M2</v>
          </cell>
          <cell r="D1772" t="str">
            <v>579,05</v>
          </cell>
        </row>
        <row r="1773">
          <cell r="A1773">
            <v>94560</v>
          </cell>
          <cell r="B1773" t="str">
            <v>JANELA DE AÇO DE CORRER COM 2 FOLHAS PARA VIDRO, COM VIDROS, BATENTE, FERRAGENS E PINTURAS ANTICORROSIVA E DE ACABAMENTO. EXCLUSIVE ALIZAR E CONTRAMARCO. FORNECIMENTO E INSTALAÇÃO. AF_12/2019</v>
          </cell>
          <cell r="C1773" t="str">
            <v>M2</v>
          </cell>
          <cell r="D1773" t="str">
            <v>530,96</v>
          </cell>
        </row>
        <row r="1774">
          <cell r="A1774">
            <v>94562</v>
          </cell>
          <cell r="B1774" t="str">
            <v>JANELA DE AÇO DE CORRER COM 4 FOLHAS PARA VIDRO, COM BATENTE, FERRAGENS E PINTURA ANTICORROSIVA. EXCLUSIVE VIDROS, ALIZAR E CONTRAMARCO. FORNECIMENTO E INSTALAÇÃO. AF_12/2019</v>
          </cell>
          <cell r="C1774" t="str">
            <v>M2</v>
          </cell>
          <cell r="D1774" t="str">
            <v>556,53</v>
          </cell>
        </row>
        <row r="1775">
          <cell r="A1775">
            <v>94563</v>
          </cell>
          <cell r="B1775" t="str">
            <v>JANELA DE AÇO DE CORRER COM 6 FOLHAS (4 VENEZIANAS E 2 PARA VIDRO), COM VIDROS, BATENTE, FERRAGENS E PINTURAS ANTICORROSIVA E DE ACABAMENTO. EXCLUSIVE ALIZAR E CONTRAMARCO. FORNECIMENTO E INSTALAÇÃO. AF_12/2019</v>
          </cell>
          <cell r="C1775" t="str">
            <v>M2</v>
          </cell>
          <cell r="D1775" t="str">
            <v>699,81</v>
          </cell>
        </row>
        <row r="1776">
          <cell r="A1776">
            <v>94587</v>
          </cell>
          <cell r="B1776" t="str">
            <v>CONTRAMARCO DE AÇO, FIXAÇÃO COM ARGAMASSA - FORNECIMENTO E INSTALAÇÃO. AF_12/2019</v>
          </cell>
          <cell r="C1776" t="str">
            <v>M</v>
          </cell>
          <cell r="D1776" t="str">
            <v>39,16</v>
          </cell>
        </row>
        <row r="1777">
          <cell r="A1777">
            <v>94588</v>
          </cell>
          <cell r="B1777" t="str">
            <v>CONTRAMARCO DE AÇO, FIXAÇÃO COM PARAFUSO - FORNECIMENTO E INSTALAÇÃO. AF_12/2019</v>
          </cell>
          <cell r="C1777" t="str">
            <v>M</v>
          </cell>
          <cell r="D1777" t="str">
            <v>34,99</v>
          </cell>
        </row>
        <row r="1778">
          <cell r="A1778">
            <v>99837</v>
          </cell>
          <cell r="B1778" t="str">
            <v>GUARDA-CORPO DE AÇO GALVANIZADO DE 1,10M, MONTANTES TUBULARES DE 1.1/4" ESPAÇADOS DE 1,20M, TRAVESSA SUPERIOR DE 1.1/2", GRADIL FORMADO POR TUBOS HORIZONTAIS DE 1" E VERTICAIS DE 3/4", FIXADO COM CHUMBADOR MECÂNICO. AF_04/2019_P</v>
          </cell>
          <cell r="C1778" t="str">
            <v>M</v>
          </cell>
          <cell r="D1778" t="str">
            <v>358,23</v>
          </cell>
        </row>
        <row r="1779">
          <cell r="A1779">
            <v>99839</v>
          </cell>
          <cell r="B1779" t="str">
            <v>GUARDA-CORPO DE AÇO GALVANIZADO DE 1,10M DE ALTURA, MONTANTES TUBULARES DE 1.1/2 ESPAÇADOS DE 1,20M, TRAVESSA SUPERIOR DE 2, GRADIL FORMADO POR BARRAS CHATAS EM FERRO DE 32X4,8MM, FIXADO COM CHUMBADOR MECÂNICO. AF_04/2019_P</v>
          </cell>
          <cell r="C1779" t="str">
            <v>M</v>
          </cell>
          <cell r="D1779" t="str">
            <v>298,75</v>
          </cell>
        </row>
        <row r="1780">
          <cell r="A1780">
            <v>99841</v>
          </cell>
          <cell r="B1780" t="str">
            <v>GUARDA-CORPO PANORÂMICO COM PERFIS DE ALUMÍNIO E VIDRO LAMINADO 8 MM, FIXADO COM CHUMBADOR MECÂNICO. AF_04/2019_P</v>
          </cell>
          <cell r="C1780" t="str">
            <v>M</v>
          </cell>
          <cell r="D1780" t="str">
            <v>899,59</v>
          </cell>
        </row>
        <row r="1781">
          <cell r="A1781">
            <v>99855</v>
          </cell>
          <cell r="B1781" t="str">
            <v>CORRIMÃO SIMPLES, DIÂMETRO EXTERNO = 1 1/2", EM AÇO GALVANIZADO. AF_04/2019_P</v>
          </cell>
          <cell r="C1781" t="str">
            <v>M</v>
          </cell>
          <cell r="D1781" t="str">
            <v>68,51</v>
          </cell>
        </row>
        <row r="1782">
          <cell r="A1782">
            <v>99857</v>
          </cell>
          <cell r="B1782" t="str">
            <v>CORRIMÃO SIMPLES, DIÂMETRO EXTERNO = 1 1/2", EM ALUMÍNIO. AF_04/2019_P</v>
          </cell>
          <cell r="C1782" t="str">
            <v>M</v>
          </cell>
          <cell r="D1782" t="str">
            <v>62,32</v>
          </cell>
        </row>
        <row r="1783">
          <cell r="A1783">
            <v>99861</v>
          </cell>
          <cell r="B1783" t="str">
            <v>GRADIL EM FERRO FIXADO EM VÃOS DE JANELAS, FORMADO POR BARRAS CHATAS DE 25X4,8 MM. AF_04/2019</v>
          </cell>
          <cell r="C1783" t="str">
            <v>M2</v>
          </cell>
          <cell r="D1783" t="str">
            <v>377,39</v>
          </cell>
        </row>
        <row r="1784">
          <cell r="A1784">
            <v>99862</v>
          </cell>
          <cell r="B1784" t="str">
            <v>GRADIL EM ALUMÍNIO FIXADO EM VÃOS DE JANELAS, FORMADO POR TUBOS DE 3/4". AF_04/2019</v>
          </cell>
          <cell r="C1784" t="str">
            <v>M2</v>
          </cell>
          <cell r="D1784" t="str">
            <v>399,32</v>
          </cell>
        </row>
        <row r="1785">
          <cell r="A1785">
            <v>73665</v>
          </cell>
          <cell r="B1785" t="str">
            <v>ESCADA TIPO MARINHEIRO EM ACO CA-50 9,52MM INCLUSO PINTURA COM FUNDO ANTICORROSIVO TIPO ZARCAO</v>
          </cell>
          <cell r="C1785" t="str">
            <v>M</v>
          </cell>
          <cell r="D1785" t="str">
            <v>58,44</v>
          </cell>
        </row>
        <row r="1786">
          <cell r="A1786" t="str">
            <v>74194/1</v>
          </cell>
          <cell r="B1786" t="str">
            <v>ESCADA TIPO MARINHEIRO EM TUBO ACO GALVANIZADO 1 1/2" 5 DEGRAUS</v>
          </cell>
          <cell r="C1786" t="str">
            <v>M</v>
          </cell>
          <cell r="D1786" t="str">
            <v>236,15</v>
          </cell>
        </row>
        <row r="1787">
          <cell r="A1787">
            <v>90838</v>
          </cell>
          <cell r="B1787" t="str">
            <v>PORTA CORTA-FOGO 90X210X4CM - FORNECIMENTO E INSTALAÇÃO. AF_12/2019</v>
          </cell>
          <cell r="C1787" t="str">
            <v>UN</v>
          </cell>
          <cell r="D1787" t="str">
            <v>796,68</v>
          </cell>
        </row>
        <row r="1788">
          <cell r="A1788">
            <v>91338</v>
          </cell>
          <cell r="B1788" t="str">
            <v>PORTA DE ALUMÍNIO DE ABRIR COM LAMBRI, COM GUARNIÇÃO, FIXAÇÃO COM PARAFUSOS - FORNECIMENTO E INSTALAÇÃO. AF_12/2019</v>
          </cell>
          <cell r="C1788" t="str">
            <v>M2</v>
          </cell>
          <cell r="D1788" t="str">
            <v>417,08</v>
          </cell>
        </row>
        <row r="1789">
          <cell r="A1789">
            <v>91341</v>
          </cell>
          <cell r="B1789" t="str">
            <v>PORTA EM ALUMÍNIO DE ABRIR TIPO VENEZIANA COM GUARNIÇÃO, FIXAÇÃO COM PARAFUSOS - FORNECIMENTO E INSTALAÇÃO. AF_12/2019</v>
          </cell>
          <cell r="C1789" t="str">
            <v>M2</v>
          </cell>
          <cell r="D1789" t="str">
            <v>315,95</v>
          </cell>
        </row>
        <row r="1790">
          <cell r="A1790">
            <v>94805</v>
          </cell>
          <cell r="B1790" t="str">
            <v>PORTA DE ALUMÍNIO DE ABRIR PARA VIDRO SEM GUARNIÇÃO, 87X210CM, FIXAÇÃO COM PARAFUSOS, INCLUSIVE VIDROS - FORNECIMENTO E INSTALAÇÃO. AF_12/2019</v>
          </cell>
          <cell r="C1790" t="str">
            <v>UN</v>
          </cell>
          <cell r="D1790" t="str">
            <v>481,66</v>
          </cell>
        </row>
        <row r="1791">
          <cell r="A1791">
            <v>94806</v>
          </cell>
          <cell r="B1791" t="str">
            <v>PORTA EM AÇO DE ABRIR PARA VIDRO SEM GUARNIÇÃO, 87X210CM, FIXAÇÃO COM PARAFUSOS, EXCLUSIVE VIDROS - FORNECIMENTO E INSTALAÇÃO. AF_12/2019</v>
          </cell>
          <cell r="C1791" t="str">
            <v>UN</v>
          </cell>
          <cell r="D1791" t="str">
            <v>389,02</v>
          </cell>
        </row>
        <row r="1792">
          <cell r="A1792">
            <v>94807</v>
          </cell>
          <cell r="B1792" t="str">
            <v>PORTA EM AÇO DE ABRIR TIPO VENEZIANA SEM GUARNIÇÃO, 87X210CM, FIXAÇÃO COM PARAFUSOS - FORNECIMENTO E INSTALAÇÃO. AF_12/2019</v>
          </cell>
          <cell r="C1792" t="str">
            <v>UN</v>
          </cell>
          <cell r="D1792" t="str">
            <v>463,23</v>
          </cell>
        </row>
        <row r="1793">
          <cell r="A1793">
            <v>100702</v>
          </cell>
          <cell r="B1793" t="str">
            <v>PORTA DE CORRER DE ALUMÍNIO, COM DUAS FOLHAS PARA VIDRO, INCLUSO VIDRO LISO INCOLOR, FECHADURA E PUXADOR, SEM ALIZAR. AF_12/2019</v>
          </cell>
          <cell r="C1793" t="str">
            <v>M2</v>
          </cell>
          <cell r="D1793" t="str">
            <v>239,11</v>
          </cell>
        </row>
        <row r="1794">
          <cell r="A1794">
            <v>84885</v>
          </cell>
          <cell r="B1794" t="str">
            <v>JOGO DE FERRAGENS CROMADAS PARA PORTA DE VIDRO TEMPERADO, UMA FOLHA COMPOSTO DE DOBRADICAS SUPERIOR E INFERIOR, TRINCO, FECHADURA, CONTRA FECHADURA COM CAPUCHINHO SEM MOLA E PUXADOR</v>
          </cell>
          <cell r="C1794" t="str">
            <v>UN</v>
          </cell>
          <cell r="D1794" t="str">
            <v>657,85</v>
          </cell>
        </row>
        <row r="1795">
          <cell r="A1795">
            <v>84886</v>
          </cell>
          <cell r="B1795" t="str">
            <v>MOLA HIDRAULICA DE PISO PARA PORTA DE VIDRO TEMPERADO</v>
          </cell>
          <cell r="C1795" t="str">
            <v>UN</v>
          </cell>
          <cell r="D1795" t="str">
            <v>1.279,06</v>
          </cell>
        </row>
        <row r="1796">
          <cell r="A1796">
            <v>100703</v>
          </cell>
          <cell r="B1796" t="str">
            <v>PUXADOR CENTRAL PARA ESQUADRIA DE MADEIRA. AF_12/2019</v>
          </cell>
          <cell r="C1796" t="str">
            <v>UN</v>
          </cell>
          <cell r="D1796" t="str">
            <v>18,87</v>
          </cell>
        </row>
        <row r="1797">
          <cell r="A1797">
            <v>100704</v>
          </cell>
          <cell r="B1797" t="str">
            <v>PORTA CADEADO ZINCADO OXIDADO PRETO COM CADEADO DE AÇO INOX, LARGURA DE *50* MM. AF_12/2019</v>
          </cell>
          <cell r="C1797" t="str">
            <v>UN</v>
          </cell>
          <cell r="D1797" t="str">
            <v>146,62</v>
          </cell>
        </row>
        <row r="1798">
          <cell r="A1798">
            <v>100705</v>
          </cell>
          <cell r="B1798" t="str">
            <v>TARJETA TIPO LIVRE/OCUPADO PARA PORTA DE BANHEIRO. AF_12/2019</v>
          </cell>
          <cell r="C1798" t="str">
            <v>UN</v>
          </cell>
          <cell r="D1798" t="str">
            <v>47,05</v>
          </cell>
        </row>
        <row r="1799">
          <cell r="A1799">
            <v>100706</v>
          </cell>
          <cell r="B1799" t="str">
            <v>CREMONA EM LATÃO CROMADO OU POLIDO, COMPLETA. AF_12/2019</v>
          </cell>
          <cell r="C1799" t="str">
            <v>UN</v>
          </cell>
          <cell r="D1799" t="str">
            <v>86,85</v>
          </cell>
        </row>
        <row r="1800">
          <cell r="A1800">
            <v>100707</v>
          </cell>
          <cell r="B1800" t="str">
            <v>FECHO DE EMBUTIR TIPO UNHA 22CM. AF_12/2019</v>
          </cell>
          <cell r="C1800" t="str">
            <v>UN</v>
          </cell>
          <cell r="D1800" t="str">
            <v>48,87</v>
          </cell>
        </row>
        <row r="1801">
          <cell r="A1801">
            <v>100708</v>
          </cell>
          <cell r="B1801" t="str">
            <v>FECHO DE EMBUTIR TIPO UNHA 40CM. AF_12/2019</v>
          </cell>
          <cell r="C1801" t="str">
            <v>UN</v>
          </cell>
          <cell r="D1801" t="str">
            <v>63,37</v>
          </cell>
        </row>
        <row r="1802">
          <cell r="A1802">
            <v>100709</v>
          </cell>
          <cell r="B1802" t="str">
            <v>DOBRADIÇA EM AÇO/FERRO, 3" X 21/2", E=1,9 A 2MM, SEN ANEL, CROMADO OU ZINCADO, TAMPA BOLA, COM PARAFUSOS. AF_12/2019</v>
          </cell>
          <cell r="C1802" t="str">
            <v>UN</v>
          </cell>
          <cell r="D1802" t="str">
            <v>36,05</v>
          </cell>
        </row>
        <row r="1803">
          <cell r="A1803">
            <v>100710</v>
          </cell>
          <cell r="B1803" t="str">
            <v>DOBRADIÇA TIPO VAI E VEM EM LATÃO POLIDO 3". AF_12/2019</v>
          </cell>
          <cell r="C1803" t="str">
            <v>UN</v>
          </cell>
          <cell r="D1803" t="str">
            <v>99,95</v>
          </cell>
        </row>
        <row r="1804">
          <cell r="A1804">
            <v>72116</v>
          </cell>
          <cell r="B1804" t="str">
            <v>VIDRO LISO COMUM TRANSPARENTE, ESPESSURA 3MM</v>
          </cell>
          <cell r="C1804" t="str">
            <v>M2</v>
          </cell>
          <cell r="D1804" t="str">
            <v>125,82</v>
          </cell>
        </row>
        <row r="1805">
          <cell r="A1805">
            <v>72117</v>
          </cell>
          <cell r="B1805" t="str">
            <v>VIDRO LISO COMUM TRANSPARENTE, ESPESSURA 4MM</v>
          </cell>
          <cell r="C1805" t="str">
            <v>M2</v>
          </cell>
          <cell r="D1805" t="str">
            <v>161,65</v>
          </cell>
        </row>
        <row r="1806">
          <cell r="A1806">
            <v>72118</v>
          </cell>
          <cell r="B1806" t="str">
            <v>VIDRO TEMPERADO INCOLOR, ESPESSURA 6MM, FORNECIMENTO E INSTALACAO, INCLUSIVE MASSA PARA VEDACAO</v>
          </cell>
          <cell r="C1806" t="str">
            <v>M2</v>
          </cell>
          <cell r="D1806" t="str">
            <v>172,14</v>
          </cell>
        </row>
        <row r="1807">
          <cell r="A1807">
            <v>72119</v>
          </cell>
          <cell r="B1807" t="str">
            <v>VIDRO TEMPERADO INCOLOR, ESPESSURA 8MM, FORNECIMENTO E INSTALACAO, INCLUSIVE MASSA PARA VEDACAO</v>
          </cell>
          <cell r="C1807" t="str">
            <v>M2</v>
          </cell>
          <cell r="D1807" t="str">
            <v>215,88</v>
          </cell>
        </row>
        <row r="1808">
          <cell r="A1808">
            <v>72120</v>
          </cell>
          <cell r="B1808" t="str">
            <v>VIDRO TEMPERADO INCOLOR, ESPESSURA 10MM, FORNECIMENTO E INSTALACAO, INCLUSIVE MASSA PARA VEDACAO</v>
          </cell>
          <cell r="C1808" t="str">
            <v>M2</v>
          </cell>
          <cell r="D1808" t="str">
            <v>271,63</v>
          </cell>
        </row>
        <row r="1809">
          <cell r="A1809">
            <v>72122</v>
          </cell>
          <cell r="B1809" t="str">
            <v>VIDRO FANTASIA TIPO CANELADO, ESPESSURA 4MM</v>
          </cell>
          <cell r="C1809" t="str">
            <v>M2</v>
          </cell>
          <cell r="D1809" t="str">
            <v>138,56</v>
          </cell>
        </row>
        <row r="1810">
          <cell r="A1810">
            <v>72123</v>
          </cell>
          <cell r="B1810" t="str">
            <v>VIDRO ARAMADO, ESPESSURA 7MM</v>
          </cell>
          <cell r="C1810" t="str">
            <v>M2</v>
          </cell>
          <cell r="D1810" t="str">
            <v>372,20</v>
          </cell>
        </row>
        <row r="1811">
          <cell r="A1811" t="str">
            <v>73838/1</v>
          </cell>
          <cell r="B1811" t="str">
            <v>PORTA DE VIDRO TEMPERADO, 0,9X2,10M, ESPESSURA 10MM, INCLUSIVE ACESSORIOS</v>
          </cell>
          <cell r="C1811" t="str">
            <v>UN</v>
          </cell>
          <cell r="D1811" t="str">
            <v>2.160,27</v>
          </cell>
        </row>
        <row r="1812">
          <cell r="A1812" t="str">
            <v>74125/1</v>
          </cell>
          <cell r="B1812" t="str">
            <v>ESPELHO CRISTAL ESPESSURA 4MM, COM MOLDURA DE MADEIRA</v>
          </cell>
          <cell r="C1812" t="str">
            <v>M2</v>
          </cell>
          <cell r="D1812" t="str">
            <v>464,12</v>
          </cell>
        </row>
        <row r="1813">
          <cell r="A1813" t="str">
            <v>74125/2</v>
          </cell>
          <cell r="B1813" t="str">
            <v>ESPELHO CRISTAL ESPESSURA 4MM, COM MOLDURA EM ALUMINIO E COMPENSADO 6MM PLASTIFICADO COLADO</v>
          </cell>
          <cell r="C1813" t="str">
            <v>M2</v>
          </cell>
          <cell r="D1813" t="str">
            <v>505,88</v>
          </cell>
        </row>
        <row r="1814">
          <cell r="A1814">
            <v>84957</v>
          </cell>
          <cell r="B1814" t="str">
            <v>VIDRO LISO COMUM TRANSPARENTE, ESPESSURA 5MM</v>
          </cell>
          <cell r="C1814" t="str">
            <v>M2</v>
          </cell>
          <cell r="D1814" t="str">
            <v>193,66</v>
          </cell>
        </row>
        <row r="1815">
          <cell r="A1815">
            <v>84959</v>
          </cell>
          <cell r="B1815" t="str">
            <v>VIDRO LISO COMUM TRANSPARENTE, ESPESSURA 6MM</v>
          </cell>
          <cell r="C1815" t="str">
            <v>M2</v>
          </cell>
          <cell r="D1815" t="str">
            <v>227,04</v>
          </cell>
        </row>
        <row r="1816">
          <cell r="A1816">
            <v>85001</v>
          </cell>
          <cell r="B1816" t="str">
            <v>VIDRO LISO FUME, ESPESSURA 4MM</v>
          </cell>
          <cell r="C1816" t="str">
            <v>M2</v>
          </cell>
          <cell r="D1816" t="str">
            <v>215,91</v>
          </cell>
        </row>
        <row r="1817">
          <cell r="A1817">
            <v>85002</v>
          </cell>
          <cell r="B1817" t="str">
            <v>VIDRO LISO FUME, ESPESSURA 6MM</v>
          </cell>
          <cell r="C1817" t="str">
            <v>M2</v>
          </cell>
          <cell r="D1817" t="str">
            <v>304,92</v>
          </cell>
        </row>
        <row r="1818">
          <cell r="A1818">
            <v>85004</v>
          </cell>
          <cell r="B1818" t="str">
            <v>VIDRO FANTASIA MARTELADO 4MM</v>
          </cell>
          <cell r="C1818" t="str">
            <v>M2</v>
          </cell>
          <cell r="D1818" t="str">
            <v>149,16</v>
          </cell>
        </row>
        <row r="1819">
          <cell r="A1819">
            <v>85005</v>
          </cell>
          <cell r="B1819" t="str">
            <v>ESPELHO CRISTAL, ESPESSURA 4MM, COM PARAFUSOS DE FIXACAO, SEM MOLDURA</v>
          </cell>
          <cell r="C1819" t="str">
            <v>M2</v>
          </cell>
          <cell r="D1819" t="str">
            <v>437,37</v>
          </cell>
        </row>
        <row r="1820">
          <cell r="A1820">
            <v>94569</v>
          </cell>
          <cell r="B1820" t="str">
            <v>JANELA DE ALUMÍNIO TIPO MAXIM-AR, COM VIDROS, BATENTE E FERRAGENS. EXCLUSIVE ALIZAR, ACABAMENTO E CONTRAMARCO. FORNECIMENTO E INSTALAÇÃO. AF_12/2019</v>
          </cell>
          <cell r="C1820" t="str">
            <v>M2</v>
          </cell>
          <cell r="D1820" t="str">
            <v>382,28</v>
          </cell>
        </row>
        <row r="1821">
          <cell r="A1821">
            <v>94570</v>
          </cell>
          <cell r="B1821" t="str">
            <v>JANELA DE ALUMÍNIO DE CORRER COM 2 FOLHAS PARA VIDROS, COM VIDROS, BATENTE, ACABAMENTO COM ACETATO OU BRILHANTE E FERRAGENS. EXCLUSIVE ALIZAR E CONTRAMARCO. FORNECIMENTO E INSTALAÇÃO. AF_12/2019</v>
          </cell>
          <cell r="C1821" t="str">
            <v>M2</v>
          </cell>
          <cell r="D1821" t="str">
            <v>236,72</v>
          </cell>
        </row>
        <row r="1822">
          <cell r="A1822">
            <v>94572</v>
          </cell>
          <cell r="B1822" t="str">
            <v>JANELA DE ALUMÍNIO DE CORRER COM 3 FOLHAS (2 VENEZIANAS E 1 PARA VIDRO), COM VIDROS, BATENTE E FERRAGENS. EXCLUSIVE ACABAMENTO, ALIZAR E CONTRAMARCO. FORNECIMENTO E INSTALAÇÃO. AF_12/2019</v>
          </cell>
          <cell r="C1822" t="str">
            <v>M2</v>
          </cell>
          <cell r="D1822" t="str">
            <v>352,29</v>
          </cell>
        </row>
        <row r="1823">
          <cell r="A1823">
            <v>94573</v>
          </cell>
          <cell r="B1823" t="str">
            <v>JANELA DE ALUMÍNIO DE CORRER COM 4 FOLHAS PARA VIDROS, COM VIDROS, BATENTE, ACABAMENTO COM ACETATO OU BRILHANTE E FERRAGENS. EXCLUSIVE ALIZAR E CONTRAMARCO. FORNECIMENTO E INSTALAÇÃO. AF_12/2019</v>
          </cell>
          <cell r="C1823" t="str">
            <v>M2</v>
          </cell>
          <cell r="D1823" t="str">
            <v>273,35</v>
          </cell>
        </row>
        <row r="1824">
          <cell r="A1824">
            <v>94580</v>
          </cell>
          <cell r="B1824" t="str">
            <v>JANELA DE ALUMÍNIO DE CORRER COM 6 FOLHAS (2 VENEZIANAS FIXAS, 2 VENEZIANAS DE CORRER E 2 PARA VIDRO), COM VIDROS, BATENTE, ACABAMENTO COM ACETATO OU BRILHANTE E FERRAGENS. EXCLUSIVE ALIZAR E CONTRAMARCO. FORNECIMENTO E INSTALAÇÃO. AF_12/2019</v>
          </cell>
          <cell r="C1824" t="str">
            <v>M2</v>
          </cell>
          <cell r="D1824" t="str">
            <v>398,91</v>
          </cell>
        </row>
        <row r="1825">
          <cell r="A1825">
            <v>100674</v>
          </cell>
          <cell r="B1825" t="str">
            <v>JANELA FIXA DE ALUMÍNIO PARA VIDRO, COM VIDRO, BATENTE E FERRAGENS. EXCLUSIVE ACABAMENTO, ALIZAR E CONTRAMARCO. FORNECIMENTO E INSTALAÇÃO. AF_12/2019</v>
          </cell>
          <cell r="C1825" t="str">
            <v>M2</v>
          </cell>
          <cell r="D1825" t="str">
            <v>259,07</v>
          </cell>
        </row>
        <row r="1826">
          <cell r="A1826">
            <v>101096</v>
          </cell>
          <cell r="B1826" t="str">
            <v>TUBULÃO A CÉU ABERTO, DIÂMETRO DO FUSTE DE 70CM, ESCAVAÇÃO MANUAL, SEM ALARGAMENTO DE BASE, CONCRETO FEITO EM OBRA E LANÇADO COM JERICA. AF_05/2020</v>
          </cell>
          <cell r="C1826" t="str">
            <v>M3</v>
          </cell>
          <cell r="D1826" t="str">
            <v>950,76</v>
          </cell>
        </row>
        <row r="1827">
          <cell r="A1827">
            <v>101097</v>
          </cell>
          <cell r="B1827" t="str">
            <v>TUBULÃO A CÉU ABERTO, DIÂMETRO DO FUSTE DE 80CM, ESCAVAÇÃO MANUAL, SEM ALARGAMENTO DE BASE, CONCRETO FEITO EM OBRA E LANÇADO COM JERICA. AF_05/2020</v>
          </cell>
          <cell r="C1827" t="str">
            <v>M3</v>
          </cell>
          <cell r="D1827" t="str">
            <v>905,05</v>
          </cell>
        </row>
        <row r="1828">
          <cell r="A1828">
            <v>101098</v>
          </cell>
          <cell r="B1828" t="str">
            <v>TUBULÃO A CÉU ABERTO, DIÂMETRO DO FUSTE DE 100CM, ESCAVAÇÃO MANUAL, SEM ALARGAMENTO DE BASE, CONCRETO FEITO EM OBRA E LANÇADO COM JERICA. AF_05/2020</v>
          </cell>
          <cell r="C1828" t="str">
            <v>M3</v>
          </cell>
          <cell r="D1828" t="str">
            <v>843,43</v>
          </cell>
        </row>
        <row r="1829">
          <cell r="A1829">
            <v>101099</v>
          </cell>
          <cell r="B1829" t="str">
            <v>TUBULÃO A CÉU ABERTO, DIÂMETRO DO FUSTE DE 120CM, ESCAVAÇÃO MANUAL, SEM ALARGAMENTO DE BASE, CONCRETO FEITO EM OBRA E LANÇADO COM JERICA. AF_05/2020</v>
          </cell>
          <cell r="C1829" t="str">
            <v>M3</v>
          </cell>
          <cell r="D1829" t="str">
            <v>779,61</v>
          </cell>
        </row>
        <row r="1830">
          <cell r="A1830">
            <v>101100</v>
          </cell>
          <cell r="B1830" t="str">
            <v>TUBULÃO A CÉU ABERTO, DIÂMETRO DO FUSTE DE 70CM, ESCAVAÇÃO MECÂNICA, SEM ALARGAMENTO DE BASE, CONCRETO FEITO EM OBRA E LANÇADO COM JERICA. AF_05/2020</v>
          </cell>
          <cell r="C1830" t="str">
            <v>M3</v>
          </cell>
          <cell r="D1830" t="str">
            <v>725,88</v>
          </cell>
        </row>
        <row r="1831">
          <cell r="A1831">
            <v>101101</v>
          </cell>
          <cell r="B1831" t="str">
            <v>TUBULÃO A CÉU ABERTO, DIÂMETRO DO FUSTE DE 80CM, ESCAVAÇÃO MECÂNICA, SEM ALARGAMENTO DE BASE, CONCRETO FEITO EM OBRA E LANÇADO COM JERICA. AF_05/2020</v>
          </cell>
          <cell r="C1831" t="str">
            <v>M3</v>
          </cell>
          <cell r="D1831" t="str">
            <v>710,46</v>
          </cell>
        </row>
        <row r="1832">
          <cell r="A1832">
            <v>101102</v>
          </cell>
          <cell r="B1832" t="str">
            <v>TUBULÃO A CÉU ABERTO, DIÂMETRO DO FUSTE DE 100CM, ESCAVAÇÃO MECÂNICA, SEM ALARGAMENTO DE BASE, CONCRETO FEITO EM OBRA E LANÇADO COM JERICA. AF_05/2020</v>
          </cell>
          <cell r="C1832" t="str">
            <v>M3</v>
          </cell>
          <cell r="D1832" t="str">
            <v>690,56</v>
          </cell>
        </row>
        <row r="1833">
          <cell r="A1833">
            <v>101103</v>
          </cell>
          <cell r="B1833" t="str">
            <v>TUBULÃO A CÉU ABERTO, DIÂMETRO DO FUSTE DE 120CM, ESCAVAÇÃO MECÂNICA, SEM ALARGAMENTO DE BASE, CONCRETO FEITO EM OBRA E LANÇADO COM JERICA. AF_05/2020</v>
          </cell>
          <cell r="C1833" t="str">
            <v>M3</v>
          </cell>
          <cell r="D1833" t="str">
            <v>653,84</v>
          </cell>
        </row>
        <row r="1834">
          <cell r="A1834">
            <v>101104</v>
          </cell>
          <cell r="B1834" t="str">
            <v>TUBULÃO A CÉU ABERTO, DIÂMETRO DO FUSTE DE 70CM, ESCAVAÇÃO MANUAL, SEM ALARGAMENTO DE BASE, CONCRETO USINADO E LANÇADO COM BOMBA OU DIRETAMENTE DO CAMINHÃO. AF_05/2020</v>
          </cell>
          <cell r="C1834" t="str">
            <v>M3</v>
          </cell>
          <cell r="D1834" t="str">
            <v>902,60</v>
          </cell>
        </row>
        <row r="1835">
          <cell r="A1835">
            <v>101105</v>
          </cell>
          <cell r="B1835" t="str">
            <v>TUBULÃO A CÉU ABERTO, DIÂMETRO DO FUSTE DE 80CM, ESCAVAÇÃO MANUAL, SEM ALARGAMENTO DE BASE, CONCRETO USINADO E LANÇADO COM BOMBA OU DIRETAMENTE DO CAMINHÃO. AF_05/2020</v>
          </cell>
          <cell r="C1835" t="str">
            <v>M3</v>
          </cell>
          <cell r="D1835" t="str">
            <v>857,80</v>
          </cell>
        </row>
        <row r="1836">
          <cell r="A1836">
            <v>101106</v>
          </cell>
          <cell r="B1836" t="str">
            <v>TUBULÃO A CÉU ABERTO, DIÂMETRO DO FUSTE DE 100CM, ESCAVAÇÃO MANUAL, SEM ALARGAMENTO DE BASE, CONCRETO USINADO E LANÇADO COM BOMBA OU DIRETAMENTE DO CAMINHÃO. AF_05/2020</v>
          </cell>
          <cell r="C1836" t="str">
            <v>M3</v>
          </cell>
          <cell r="D1836" t="str">
            <v>797,88</v>
          </cell>
        </row>
        <row r="1837">
          <cell r="A1837">
            <v>101107</v>
          </cell>
          <cell r="B1837" t="str">
            <v>TUBULÃO A CÉU ABERTO, DIÂMETRO DO FUSTE DE 120CM, ESCAVAÇÃO MANUAL, SEM ALARGAMENTO DE BASE, CONCRETO USINADO E LANÇADO COM BOMBA OU DIRETAMENTE DO CAMINHÃO. AF_05/2020</v>
          </cell>
          <cell r="C1837" t="str">
            <v>M3</v>
          </cell>
          <cell r="D1837" t="str">
            <v>735,91</v>
          </cell>
        </row>
        <row r="1838">
          <cell r="A1838">
            <v>101108</v>
          </cell>
          <cell r="B1838" t="str">
            <v>TUBULÃO A CÉU ABERTO, DIÂMETRO DO FUSTE DE 70CM, ESCAVAÇÃO MECÂNICA, SEM ALARGAMENTO DE BASE, CONCRETO USINADO E LANÇADO COM BOMBA OU DIRETAMENTE DO CAMINHÃO. AF_05/2020</v>
          </cell>
          <cell r="C1838" t="str">
            <v>M3</v>
          </cell>
          <cell r="D1838" t="str">
            <v>674,35</v>
          </cell>
        </row>
        <row r="1839">
          <cell r="A1839">
            <v>101109</v>
          </cell>
          <cell r="B1839" t="str">
            <v>TUBULÃO A CÉU ABERTO, DIÂMETRO DO FUSTE DE 80CM, ESCAVAÇÃO MECÂNICA, SEM ALARGAMENTO DE BASE, CONCRETO USINADO E LANÇADO COM BOMBA OU DIRETAMENTE DO CAMINHÃO. AF_05/2020</v>
          </cell>
          <cell r="C1839" t="str">
            <v>M3</v>
          </cell>
          <cell r="D1839" t="str">
            <v>660,01</v>
          </cell>
        </row>
        <row r="1840">
          <cell r="A1840">
            <v>101110</v>
          </cell>
          <cell r="B1840" t="str">
            <v>TUBULÃO A CÉU ABERTO, DIÂMETRO DO FUSTE DE 100CM, ESCAVAÇÃO MECÂNICA, SEM ALARGAMENTO DE BASE, CONCRETO USINADO E LANÇADO COM BOMBA OU DIRETAMENTE DO CAMINHÃO. AF_05/2020</v>
          </cell>
          <cell r="C1840" t="str">
            <v>M3</v>
          </cell>
          <cell r="D1840" t="str">
            <v>642,20</v>
          </cell>
        </row>
        <row r="1841">
          <cell r="A1841">
            <v>101111</v>
          </cell>
          <cell r="B1841" t="str">
            <v>TUBULÃO A CÉU ABERTO, DIÂMETRO DO FUSTE DE 120CM, ESCAVAÇÃO MECÂNICA, SEM ALARGAMENTO DE BASE, CONCRETO USINADO E LANÇADO COM BOMBA OU DIRETAMENTE DO CAMINHÃO. AF_05/2020</v>
          </cell>
          <cell r="C1841" t="str">
            <v>M3</v>
          </cell>
          <cell r="D1841" t="str">
            <v>607,71</v>
          </cell>
        </row>
        <row r="1842">
          <cell r="A1842">
            <v>101112</v>
          </cell>
          <cell r="B1842" t="str">
            <v>ALARGAMENTO DE BASE DE TUBULÃO A CÉU ABERTO, ESCAVAÇÃO MANUAL, CONCRETO FEITO EM OBRA E LANÇADO COM JERICA. AF_05/2020</v>
          </cell>
          <cell r="C1842" t="str">
            <v>M3</v>
          </cell>
          <cell r="D1842" t="str">
            <v>721,34</v>
          </cell>
        </row>
        <row r="1843">
          <cell r="A1843">
            <v>101113</v>
          </cell>
          <cell r="B1843" t="str">
            <v>ALARGAMENTO DE BASE DE TUBULÃO A CÉU ABERTO, ESCAVAÇÃO MANUAL, CONCRETO USINADO E LANÇADO COM BOMBA OU DIRETAMENTE DO CAMINHÃO. AF_05/2020</v>
          </cell>
          <cell r="C1843" t="str">
            <v>M3</v>
          </cell>
          <cell r="D1843" t="str">
            <v>675,42</v>
          </cell>
        </row>
        <row r="1844">
          <cell r="A1844">
            <v>95601</v>
          </cell>
          <cell r="B1844" t="str">
            <v>ARRASAMENTO MECANICO DE ESTACA DE CONCRETO ARMADO, DIAMETROS DE ATÉ 40 CM. AF_11/2016</v>
          </cell>
          <cell r="C1844" t="str">
            <v>UN</v>
          </cell>
          <cell r="D1844" t="str">
            <v>15,11</v>
          </cell>
        </row>
        <row r="1845">
          <cell r="A1845">
            <v>95602</v>
          </cell>
          <cell r="B1845" t="str">
            <v>ARRASAMENTO MECANICO DE ESTACA DE CONCRETO ARMADO, DIAMETROS DE 41 CM A 60 CM. AF_11/2016</v>
          </cell>
          <cell r="C1845" t="str">
            <v>UN</v>
          </cell>
          <cell r="D1845" t="str">
            <v>19,27</v>
          </cell>
        </row>
        <row r="1846">
          <cell r="A1846">
            <v>95603</v>
          </cell>
          <cell r="B1846" t="str">
            <v>ARRASAMENTO MECANICO DE ESTACA DE CONCRETO ARMADO, DIAMETROS DE 61 CM A 80 CM. AF_11/2016</v>
          </cell>
          <cell r="C1846" t="str">
            <v>UN</v>
          </cell>
          <cell r="D1846" t="str">
            <v>25,30</v>
          </cell>
        </row>
        <row r="1847">
          <cell r="A1847">
            <v>95604</v>
          </cell>
          <cell r="B1847" t="str">
            <v>ARRASAMENTO MECANICO DE ESTACA DE CONCRETO ARMADO, DIAMETROS DE 81 CM A 100 CM. AF_11/2016</v>
          </cell>
          <cell r="C1847" t="str">
            <v>UN</v>
          </cell>
          <cell r="D1847" t="str">
            <v>33,30</v>
          </cell>
        </row>
        <row r="1848">
          <cell r="A1848">
            <v>95605</v>
          </cell>
          <cell r="B1848" t="str">
            <v>ARRASAMENTO MECANICO DE ESTACA DE CONCRETO ARMADO, DIAMETROS DE 101 CM A 150 CM. AF_11/2016</v>
          </cell>
          <cell r="C1848" t="str">
            <v>UN</v>
          </cell>
          <cell r="D1848" t="str">
            <v>52,22</v>
          </cell>
        </row>
        <row r="1849">
          <cell r="A1849">
            <v>95607</v>
          </cell>
          <cell r="B1849" t="str">
            <v>ARRASAMENTO DE ESTACA METÁLICA, PERFIL LAMINADO TIPO I FAMÍLIA 250. AF_11/2016</v>
          </cell>
          <cell r="C1849" t="str">
            <v>UN</v>
          </cell>
          <cell r="D1849" t="str">
            <v>4,85</v>
          </cell>
        </row>
        <row r="1850">
          <cell r="A1850">
            <v>95608</v>
          </cell>
          <cell r="B1850" t="str">
            <v>ARRASAMENTO DE ESTACA METÁLICA, PERFIL LAMINADO TIPO H FAMÍLIA 250. AF_11/2016</v>
          </cell>
          <cell r="C1850" t="str">
            <v>UN</v>
          </cell>
          <cell r="D1850" t="str">
            <v>5,58</v>
          </cell>
        </row>
        <row r="1851">
          <cell r="A1851">
            <v>95609</v>
          </cell>
          <cell r="B1851" t="str">
            <v>ARRASAMENTO DE ESTACA METÁLICA, PERFIL LAMINADO TIPO H FAMÍLIA 310. AF_11/2016</v>
          </cell>
          <cell r="C1851" t="str">
            <v>UN</v>
          </cell>
          <cell r="D1851" t="str">
            <v>6,24</v>
          </cell>
        </row>
        <row r="1852">
          <cell r="A1852">
            <v>100651</v>
          </cell>
          <cell r="B1852" t="str">
            <v>ESTACA HÉLICE CONTÍNUA, DIÂMETRO DE 30 CM, INCLUSO CONCRETO FCK=20MPA E ARMADURA MÍNIMA (EXCLUSIVE MOBILIZAÇÃO E DESMOBILIZAÇÃO). AF_12/2019</v>
          </cell>
          <cell r="C1852" t="str">
            <v>M</v>
          </cell>
          <cell r="D1852" t="str">
            <v>90,99</v>
          </cell>
        </row>
        <row r="1853">
          <cell r="A1853">
            <v>100652</v>
          </cell>
          <cell r="B1853" t="str">
            <v>ESTACA HÉLICE CONTÍNUA , DIÂMETRO DE 50 CM, INCLUSO CONCRETO FCK=20MPA E ARMADURA MÍNIMA (EXCLUSIVE MOBILIZAÇÃO E DESMOBILIZAÇÃO). AF_12/2019</v>
          </cell>
          <cell r="C1853" t="str">
            <v>M</v>
          </cell>
          <cell r="D1853" t="str">
            <v>180,53</v>
          </cell>
        </row>
        <row r="1854">
          <cell r="A1854">
            <v>100653</v>
          </cell>
          <cell r="B1854" t="str">
            <v>ESTACA HÉLICE CONTÍNUA, DIÂMETRO DE 70 CM, INCLUSO CONCRETO FCK=20MPA E ARMADURA MÍNIMA (EXCLUSIVE MOBILIZAÇÃO E DESMOBILIZAÇÃO). AF_12/2019</v>
          </cell>
          <cell r="C1854" t="str">
            <v>M</v>
          </cell>
          <cell r="D1854" t="str">
            <v>305,68</v>
          </cell>
        </row>
        <row r="1855">
          <cell r="A1855">
            <v>100654</v>
          </cell>
          <cell r="B1855" t="str">
            <v>ESTACA HÉLICE CONTÍNUA, DIÂMETRO DE 80 CM, INCLUSO CONCRETO FCK=20MPA E ARMADURA MÍNIMA (EXCLUSIVE MOBILIZAÇÃO E DESMOBILIZAÇÃO). AF_12/2019.</v>
          </cell>
          <cell r="C1855" t="str">
            <v>M</v>
          </cell>
          <cell r="D1855" t="str">
            <v>407,07</v>
          </cell>
        </row>
        <row r="1856">
          <cell r="A1856">
            <v>100655</v>
          </cell>
          <cell r="B1856" t="str">
            <v>ESTACA HÉLICE CONTÍNUA, DIÂMETRO DE 90 CM, INCLUSO CONCRETO FCK=20MPA E ARMADURA MÍNIMA (EXCLUSIVE MOBILIZAÇÃO E DESMOBILIZAÇÃO). AF_12/2019.</v>
          </cell>
          <cell r="C1856" t="str">
            <v>M</v>
          </cell>
          <cell r="D1856" t="str">
            <v>475,24</v>
          </cell>
        </row>
        <row r="1857">
          <cell r="A1857">
            <v>100656</v>
          </cell>
          <cell r="B1857" t="str">
            <v>ESTACA PRÉ-MOLDADA DE CONCRETO, SEÇÃO QUADRADA, CAPACIDADE DE 25 TONELADAS, INCLUSO EMENDA (EXCLUSIVE MOBILIZAÇÃO E DESMOBILIZAÇÃO). AF_12/2019</v>
          </cell>
          <cell r="C1857" t="str">
            <v>M</v>
          </cell>
          <cell r="D1857" t="str">
            <v>67,08</v>
          </cell>
        </row>
        <row r="1858">
          <cell r="A1858">
            <v>100657</v>
          </cell>
          <cell r="B1858" t="str">
            <v>ESTACA PRÉ-MOLDADA DE CONCRETO SEÇÃO QUADRADA, CAPACIDADE DE 50 TONELADAS, INCLUSO EMENDA (EXCLUSIVE MOBILIZAÇÃO E DESMOBILIZAÇÃO). AF_12/2019</v>
          </cell>
          <cell r="C1858" t="str">
            <v>M</v>
          </cell>
          <cell r="D1858" t="str">
            <v>86,46</v>
          </cell>
        </row>
        <row r="1859">
          <cell r="A1859">
            <v>100658</v>
          </cell>
          <cell r="B1859" t="str">
            <v>ESTACA PRÉ-MOLDADA DE CONCRETO CENTRIFUGADO, SEÇÃO CIRCULAR, CAPACIDADE DE 100 TONELADAS, INCLUSO EMENDA (EXCLUSIVE MOBILIZAÇÃO E DESMOBILIZAÇÃO). AF_12/2019</v>
          </cell>
          <cell r="C1859" t="str">
            <v>M</v>
          </cell>
          <cell r="D1859" t="str">
            <v>199,38</v>
          </cell>
        </row>
        <row r="1860">
          <cell r="A1860">
            <v>100889</v>
          </cell>
          <cell r="B1860" t="str">
            <v>ESTACA METÁLICA PARA FUNDAÇÃO, UTILIZANDO PERFIL LAMINADO HP250X62 (EXCLUSIVE MOBILIZAÇÃO E DESMOBILIZAÇÃO). AF_01/2020</v>
          </cell>
          <cell r="C1860" t="str">
            <v>KG</v>
          </cell>
          <cell r="D1860" t="str">
            <v>7,59</v>
          </cell>
        </row>
        <row r="1861">
          <cell r="A1861">
            <v>100890</v>
          </cell>
          <cell r="B1861" t="str">
            <v>ESTACA METÁLICA PARA FUNDAÇÃO, UTILIZANDO PERFIL LAMINADO HP310X79 (EXCLUSIVE MOBILIZAÇÃO E DESMOBILIZAÇÃO). AF_01/2020</v>
          </cell>
          <cell r="C1861" t="str">
            <v>KG</v>
          </cell>
          <cell r="D1861" t="str">
            <v>7,48</v>
          </cell>
        </row>
        <row r="1862">
          <cell r="A1862">
            <v>100892</v>
          </cell>
          <cell r="B1862" t="str">
            <v>ESTACA METÁLICA PARA CONTENÇÃO, UTILIZANDO PERFIL LAMINADO W250X32,7 (EXCLUSIVE MOBILIZAÇÃO E DESMOBILIZAÇÃO). AF_01/2020</v>
          </cell>
          <cell r="C1862" t="str">
            <v>KG</v>
          </cell>
          <cell r="D1862" t="str">
            <v>7,28</v>
          </cell>
        </row>
        <row r="1863">
          <cell r="A1863">
            <v>100893</v>
          </cell>
          <cell r="B1863" t="str">
            <v>ESTACA METÁLICA PARA CONTENÇÃO, UTILIZANDO PERFIL LAMINADO W250X38,5 (EXCLUSIVE MOBILIZAÇÃO E DESMOBILIZAÇÃO). AF_01/2020</v>
          </cell>
          <cell r="C1863" t="str">
            <v>KG</v>
          </cell>
          <cell r="D1863" t="str">
            <v>7,16</v>
          </cell>
        </row>
        <row r="1864">
          <cell r="A1864">
            <v>100894</v>
          </cell>
          <cell r="B1864" t="str">
            <v>ESTACA METÁLICA PARA CONTENÇÃO, UTILIZANDO PERFIL LAMINADO W250X44,8 (EXCLUSIVE MOBILIZAÇÃO E DESMOBILIZAÇÃO). AF_01/2020</v>
          </cell>
          <cell r="C1864" t="str">
            <v>KG</v>
          </cell>
          <cell r="D1864" t="str">
            <v>7,08</v>
          </cell>
        </row>
        <row r="1865">
          <cell r="A1865">
            <v>100896</v>
          </cell>
          <cell r="B1865" t="str">
            <v>ESTACA ESCAVADA MECANICAMENTE, SEM FLUIDO ESTABILIZANTE, COM 25CM DE DIÂMETRO, CONCRETO LANÇADO POR CAMINHÃO BETONEIRA (EXCLUSIVE MOBILIZAÇÃO E DESMOBILIZAÇÃO). AF_01/2020</v>
          </cell>
          <cell r="C1865" t="str">
            <v>M</v>
          </cell>
          <cell r="D1865" t="str">
            <v>41,75</v>
          </cell>
        </row>
        <row r="1866">
          <cell r="A1866">
            <v>100897</v>
          </cell>
          <cell r="B1866" t="str">
            <v>ESTACA ESCAVADA MECANICAMENTE, SEM FLUIDO ESTABILIZANTE, COM 40CM DE DIÂMETRO, CONCRETO LANÇADO POR CAMINHÃO BETONEIRA (EXCLUSIVE MOBILIZAÇÃO E DESMOBILIZAÇÃO). AF_01/2020</v>
          </cell>
          <cell r="C1866" t="str">
            <v>M</v>
          </cell>
          <cell r="D1866" t="str">
            <v>84,15</v>
          </cell>
        </row>
        <row r="1867">
          <cell r="A1867">
            <v>100898</v>
          </cell>
          <cell r="B1867" t="str">
            <v>ESTACA ESCAVADA MECANICAMENTE, SEM FLUIDO ESTABILIZANTE, COM 60CM DE DIÂMETRO, CONCRETO LANÇADO POR CAMINHÃO BETONEIRA (EXCLUSIVE MOBILIZAÇÃO E DESMOBILIZAÇÃO). AF_01/2020</v>
          </cell>
          <cell r="C1867" t="str">
            <v>M</v>
          </cell>
          <cell r="D1867" t="str">
            <v>166,08</v>
          </cell>
        </row>
        <row r="1868">
          <cell r="A1868">
            <v>100899</v>
          </cell>
          <cell r="B1868" t="str">
            <v>ESTACA ESCAVADA MECANICAMENTE, SEM FLUIDO ESTABILIZANTE, COM 25CM DE DIÂMETRO, CONCRETO LANÇADO MANUALMENTE (EXCLUSIVE MOBILIZAÇÃO E DESMOBILIZAÇÃO). AF_01/2020</v>
          </cell>
          <cell r="C1868" t="str">
            <v>M</v>
          </cell>
          <cell r="D1868" t="str">
            <v>57,77</v>
          </cell>
        </row>
        <row r="1869">
          <cell r="A1869">
            <v>100900</v>
          </cell>
          <cell r="B1869" t="str">
            <v>ESTACA ESCAVADA MECANICAMENTE, SEM FLUIDO ESTABILIZANTE, COM 60CM DE DIÂMETRO, CONCRETO LANÇADO POR BOMBA LANÇA (EXCLUSIVE MOBILIZAÇÃO E DESMOBILIZAÇÃO). AF_01/2020</v>
          </cell>
          <cell r="C1869" t="str">
            <v>M</v>
          </cell>
          <cell r="D1869" t="str">
            <v>191,96</v>
          </cell>
        </row>
        <row r="1870">
          <cell r="A1870">
            <v>100929</v>
          </cell>
          <cell r="B1870" t="str">
            <v>ESTACA RAÍZ, DIÂMETRO DE 20CM, SEM PRESENÇA DE ROCHA (EXCLUSIVE MOBILIZAÇÃO E DESMOBILIZAÇÃO). AF_03/2020</v>
          </cell>
          <cell r="C1870" t="str">
            <v>M</v>
          </cell>
          <cell r="D1870" t="str">
            <v>168,53</v>
          </cell>
        </row>
        <row r="1871">
          <cell r="A1871">
            <v>100930</v>
          </cell>
          <cell r="B1871" t="str">
            <v>ESTACA RAÍZ, DIÂMETRO DE 31CM, SEM PRESENÇA DE ROCHA (EXCLUSIVE MOBILIZAÇÃO E DESMOBILIZAÇÃO). AF_03/2020</v>
          </cell>
          <cell r="C1871" t="str">
            <v>M</v>
          </cell>
          <cell r="D1871" t="str">
            <v>263,26</v>
          </cell>
        </row>
        <row r="1872">
          <cell r="A1872">
            <v>100931</v>
          </cell>
          <cell r="B1872" t="str">
            <v>ESTACA RAÍZ, DIÂMETRO DE 40CM, SEM PRESENÇA DE ROCHA (EXCLUSIVE MOBILIZAÇÃO E DESMOBILIZAÇÃO). AF_03/2020</v>
          </cell>
          <cell r="C1872" t="str">
            <v>M</v>
          </cell>
          <cell r="D1872" t="str">
            <v>350,71</v>
          </cell>
        </row>
        <row r="1873">
          <cell r="A1873">
            <v>100932</v>
          </cell>
          <cell r="B1873" t="str">
            <v>ESTACA RAÍZ, DIÂMETRO DE 45CM, SEM PRESENÇA DE ROCHA (EXCLUSIVE MOBILIZAÇÃO E DESMOBILIZAÇÃO). AF_03/2020</v>
          </cell>
          <cell r="C1873" t="str">
            <v>M</v>
          </cell>
          <cell r="D1873" t="str">
            <v>463,90</v>
          </cell>
        </row>
        <row r="1874">
          <cell r="A1874">
            <v>100933</v>
          </cell>
          <cell r="B1874" t="str">
            <v>ESTACA RAÍZ, DIÂMETRO DE 20CM, PERFURADA EM ROCHA (EXCLUSIVE MOBILIZAÇÃO E DESMOBILIZAÇÃO). AF_03/2020</v>
          </cell>
          <cell r="C1874" t="str">
            <v>M</v>
          </cell>
          <cell r="D1874" t="str">
            <v>213,91</v>
          </cell>
        </row>
        <row r="1875">
          <cell r="A1875">
            <v>100934</v>
          </cell>
          <cell r="B1875" t="str">
            <v>ESTACA RAÍZ, DIÂMETRO DE 31CM, PERFURADA EM ROCHA (EXCLUSIVE MOBILIZAÇÃO E DESMOBILIZAÇÃO). AF_03/2020</v>
          </cell>
          <cell r="C1875" t="str">
            <v>M</v>
          </cell>
          <cell r="D1875" t="str">
            <v>319,98</v>
          </cell>
        </row>
        <row r="1876">
          <cell r="A1876">
            <v>100935</v>
          </cell>
          <cell r="B1876" t="str">
            <v>ESTACA RAÍZ, DIÂMETRO DE 40CM, PERFURADA EM ROCHA (EXCLUSIVE MOBILIZAÇÃO E DESMOBILIZAÇÃO). AF_03/2020</v>
          </cell>
          <cell r="C1876" t="str">
            <v>M</v>
          </cell>
          <cell r="D1876" t="str">
            <v>422,03</v>
          </cell>
        </row>
        <row r="1877">
          <cell r="A1877">
            <v>100936</v>
          </cell>
          <cell r="B1877" t="str">
            <v>ESTACA RAÍZ, DIÂMETRO DE 45CM, PERFURADA EM ROCHA (EXCLUSIVE MOBILIZAÇÃO E DESMOBILIZAÇÃO). AF_03/2020</v>
          </cell>
          <cell r="C1877" t="str">
            <v>M</v>
          </cell>
          <cell r="D1877" t="str">
            <v>547,10</v>
          </cell>
        </row>
        <row r="1878">
          <cell r="A1878">
            <v>101173</v>
          </cell>
          <cell r="B1878" t="str">
            <v>ESTACA BROCA DE CONCRETO, DIÂMETRO DE 20CM, ESCAVAÇÃO MANUAL COM TRADO CONCHA, COM ARMADURA DE ARRANQUE. AF_05/2020</v>
          </cell>
          <cell r="C1878" t="str">
            <v>M</v>
          </cell>
          <cell r="D1878" t="str">
            <v>42,90</v>
          </cell>
        </row>
        <row r="1879">
          <cell r="A1879">
            <v>101174</v>
          </cell>
          <cell r="B1879" t="str">
            <v>ESTACA BROCA DE CONCRETO, DIÂMETRO DE 25CM, ESCAVAÇÃO MANUAL COM TRADO CONCHA, COM ARMADURA DE ARRANQUE. AF_05/2020</v>
          </cell>
          <cell r="C1879" t="str">
            <v>M</v>
          </cell>
          <cell r="D1879" t="str">
            <v>60,75</v>
          </cell>
        </row>
        <row r="1880">
          <cell r="A1880">
            <v>101175</v>
          </cell>
          <cell r="B1880" t="str">
            <v>ESTACA BROCA DE CONCRETO, DIÂMETRO DE 30CM, ESCAVAÇÃO MANUAL COM TRADO CONCHA, COM ARMADURA DE ARRANQUE. AF_05/2020</v>
          </cell>
          <cell r="C1880" t="str">
            <v>M</v>
          </cell>
          <cell r="D1880" t="str">
            <v>83,06</v>
          </cell>
        </row>
        <row r="1881">
          <cell r="A1881">
            <v>101176</v>
          </cell>
          <cell r="B1881" t="str">
            <v>ESTACA BROCA DE CONCRETO, DIÂMETRO DE 30CM, ESCAVAÇÃO MANUAL COM TRADO CONCHA, INTEIRAMENTE ARMADA. AF_05/2020</v>
          </cell>
          <cell r="C1881" t="str">
            <v>M</v>
          </cell>
          <cell r="D1881" t="str">
            <v>103,22</v>
          </cell>
        </row>
        <row r="1882">
          <cell r="A1882">
            <v>95240</v>
          </cell>
          <cell r="B1882" t="str">
            <v>LASTRO DE CONCRETO MAGRO, APLICADO EM PISOS OU RADIERS, ESPESSURA DE 3 CM. AF_07/2016</v>
          </cell>
          <cell r="C1882" t="str">
            <v>M2</v>
          </cell>
          <cell r="D1882" t="str">
            <v>14,12</v>
          </cell>
        </row>
        <row r="1883">
          <cell r="A1883">
            <v>95241</v>
          </cell>
          <cell r="B1883" t="str">
            <v>LASTRO DE CONCRETO MAGRO, APLICADO EM PISOS OU RADIERS, ESPESSURA DE 5 CM. AF_07/2016</v>
          </cell>
          <cell r="C1883" t="str">
            <v>M2</v>
          </cell>
          <cell r="D1883" t="str">
            <v>23,55</v>
          </cell>
        </row>
        <row r="1884">
          <cell r="A1884">
            <v>96616</v>
          </cell>
          <cell r="B1884" t="str">
            <v>LASTRO DE CONCRETO MAGRO, APLICADO EM BLOCOS DE COROAMENTO OU SAPATAS. AF_08/2017</v>
          </cell>
          <cell r="C1884" t="str">
            <v>M3</v>
          </cell>
          <cell r="D1884" t="str">
            <v>488,26</v>
          </cell>
        </row>
        <row r="1885">
          <cell r="A1885">
            <v>96617</v>
          </cell>
          <cell r="B1885" t="str">
            <v>LASTRO DE CONCRETO MAGRO, APLICADO EM BLOCOS DE COROAMENTO OU SAPATAS, ESPESSURA DE 3 CM. AF_08/2017</v>
          </cell>
          <cell r="C1885" t="str">
            <v>M2</v>
          </cell>
          <cell r="D1885" t="str">
            <v>14,63</v>
          </cell>
        </row>
        <row r="1886">
          <cell r="A1886">
            <v>96619</v>
          </cell>
          <cell r="B1886" t="str">
            <v>LASTRO DE CONCRETO MAGRO, APLICADO EM BLOCOS DE COROAMENTO OU SAPATAS, ESPESSURA DE 5 CM. AF_08/2017</v>
          </cell>
          <cell r="C1886" t="str">
            <v>M2</v>
          </cell>
          <cell r="D1886" t="str">
            <v>24,40</v>
          </cell>
        </row>
        <row r="1887">
          <cell r="A1887">
            <v>96620</v>
          </cell>
          <cell r="B1887" t="str">
            <v>LASTRO DE CONCRETO MAGRO, APLICADO EM PISOS OU RADIERS. AF_08/2017</v>
          </cell>
          <cell r="C1887" t="str">
            <v>M3</v>
          </cell>
          <cell r="D1887" t="str">
            <v>471,26</v>
          </cell>
        </row>
        <row r="1888">
          <cell r="A1888">
            <v>96621</v>
          </cell>
          <cell r="B1888" t="str">
            <v>LASTRO COM MATERIAL GRANULAR, APLICAÇÃO EM BLOCOS DE COROAMENTO, ESPESSURA DE *5 CM*. AF_08/2017</v>
          </cell>
          <cell r="C1888" t="str">
            <v>M3</v>
          </cell>
          <cell r="D1888" t="str">
            <v>156,91</v>
          </cell>
        </row>
        <row r="1889">
          <cell r="A1889">
            <v>96622</v>
          </cell>
          <cell r="B1889" t="str">
            <v>LASTRO COM MATERIAL GRANULAR, APLICAÇÃO EM PISOS OU RADIERS, ESPESSURA DE *5 CM*. AF_08/2017</v>
          </cell>
          <cell r="C1889" t="str">
            <v>M3</v>
          </cell>
          <cell r="D1889" t="str">
            <v>106,90</v>
          </cell>
        </row>
        <row r="1890">
          <cell r="A1890">
            <v>96623</v>
          </cell>
          <cell r="B1890" t="str">
            <v>LASTRO COM MATERIAL GRANULAR, APLICADO EM BLOCOS DE COROAMENTO, ESPESSURA DE *10 CM*. AF_08/2017</v>
          </cell>
          <cell r="C1890" t="str">
            <v>M3</v>
          </cell>
          <cell r="D1890" t="str">
            <v>145,28</v>
          </cell>
        </row>
        <row r="1891">
          <cell r="A1891">
            <v>96624</v>
          </cell>
          <cell r="B1891" t="str">
            <v>LASTRO COM MATERIAL GRANULAR (PEDRA BRITADA N.2), APLICADO EM PISOS OU RADIERS, ESPESSURA DE *10 CM*. AF_08/2017</v>
          </cell>
          <cell r="C1891" t="str">
            <v>M3</v>
          </cell>
          <cell r="D1891" t="str">
            <v>102,80</v>
          </cell>
        </row>
        <row r="1892">
          <cell r="A1892">
            <v>97082</v>
          </cell>
          <cell r="B1892" t="str">
            <v>ESCAVAÇÃO MANUAL DE VIGA DE BORDA PARA RADIER. AF_09/2017</v>
          </cell>
          <cell r="C1892" t="str">
            <v>M3</v>
          </cell>
          <cell r="D1892" t="str">
            <v>41,70</v>
          </cell>
        </row>
        <row r="1893">
          <cell r="A1893">
            <v>97083</v>
          </cell>
          <cell r="B1893" t="str">
            <v>COMPACTAÇÃO MECÂNICA DE SOLO PARA EXECUÇÃO DE RADIER, COM COMPACTADOR DE SOLOS A PERCUSSÃO. AF_09/2017</v>
          </cell>
          <cell r="C1893" t="str">
            <v>M2</v>
          </cell>
          <cell r="D1893" t="str">
            <v>2,22</v>
          </cell>
        </row>
        <row r="1894">
          <cell r="A1894">
            <v>97084</v>
          </cell>
          <cell r="B1894" t="str">
            <v>COMPACTAÇÃO MECÂNICA DE SOLO PARA EXECUÇÃO DE RADIER, COM COMPACTADOR DE SOLOS TIPO PLACA VIBRATÓRIA. AF_09/2017</v>
          </cell>
          <cell r="C1894" t="str">
            <v>M2</v>
          </cell>
          <cell r="D1894" t="str">
            <v>0,46</v>
          </cell>
        </row>
        <row r="1895">
          <cell r="A1895">
            <v>97086</v>
          </cell>
          <cell r="B1895" t="str">
            <v>FABRICAÇÃO, MONTAGEM E DESMONTAGEM DE FORMA PARA RADIER, EM MADEIRA SERRADA, 4 UTILIZAÇÕES. AF_09/2017</v>
          </cell>
          <cell r="C1895" t="str">
            <v>M2</v>
          </cell>
          <cell r="D1895" t="str">
            <v>79,66</v>
          </cell>
        </row>
        <row r="1896">
          <cell r="A1896">
            <v>97094</v>
          </cell>
          <cell r="B1896" t="str">
            <v>CONCRETAGEM DE RADIER, PISO OU LAJE SOBRE SOLO, FCK 30 MPA, PARA ESPESSURA DE 10 CM - LANÇAMENTO, ADENSAMENTO E ACABAMENTO. AF_09/2017</v>
          </cell>
          <cell r="C1896" t="str">
            <v>M3</v>
          </cell>
          <cell r="D1896" t="str">
            <v>517,35</v>
          </cell>
        </row>
        <row r="1897">
          <cell r="A1897">
            <v>97095</v>
          </cell>
          <cell r="B1897" t="str">
            <v>CONCRETAGEM DE RADIER, PISO OU LAJE SOBRE SOLO, FCK 30 MPA, PARA ESPESSURA DE 15 CM - LANÇAMENTO, ADENSAMENTO E ACABAMENTO. AF_09/2017</v>
          </cell>
          <cell r="C1897" t="str">
            <v>M3</v>
          </cell>
          <cell r="D1897" t="str">
            <v>486,03</v>
          </cell>
        </row>
        <row r="1898">
          <cell r="A1898">
            <v>97096</v>
          </cell>
          <cell r="B1898" t="str">
            <v>CONCRETAGEM DE RADIER, PISO OU LAJE SOBRE SOLO, FCK 30 MPA, PARA ESPESSURA DE 20 CM - LANÇAMENTO, ADENSAMENTO E ACABAMENTO. AF_09/2017</v>
          </cell>
          <cell r="C1898" t="str">
            <v>M3</v>
          </cell>
          <cell r="D1898" t="str">
            <v>469,95</v>
          </cell>
        </row>
        <row r="1899">
          <cell r="A1899">
            <v>97097</v>
          </cell>
          <cell r="B1899" t="str">
            <v>ACABAMENTO POLIDO PARA PISO DE CONCRETO ARMADO DE ALTA RESISTÊNCIA. AF_09/2017</v>
          </cell>
          <cell r="C1899" t="str">
            <v>M2</v>
          </cell>
          <cell r="D1899" t="str">
            <v>34,14</v>
          </cell>
        </row>
        <row r="1900">
          <cell r="A1900">
            <v>100322</v>
          </cell>
          <cell r="B1900" t="str">
            <v>LASTRO COM MATERIAL GRANULAR (PEDRA BRITADA N.3), APLICADO EM PISOS OU RADIERS, ESPESSURA DE *10 CM*. AF_07/2019</v>
          </cell>
          <cell r="C1900" t="str">
            <v>M3</v>
          </cell>
          <cell r="D1900" t="str">
            <v>102,80</v>
          </cell>
        </row>
        <row r="1901">
          <cell r="A1901">
            <v>100323</v>
          </cell>
          <cell r="B1901" t="str">
            <v>LASTRO COM MATERIAL GRANULAR (AREIA MÉDIA), APLICADO EM PISOS OU RADIERS, ESPESSURA DE *10 CM*. AF_07/2019</v>
          </cell>
          <cell r="C1901" t="str">
            <v>M3</v>
          </cell>
          <cell r="D1901" t="str">
            <v>90,37</v>
          </cell>
        </row>
        <row r="1902">
          <cell r="A1902">
            <v>100324</v>
          </cell>
          <cell r="B1902" t="str">
            <v>LASTRO COM MATERIAL GRANULAR (PEDRA BRITADA N.1 E PEDRA BRITADA N.2), APLICADO EM PISOS OU RADIERS, ESPESSURA DE *10 CM*. AF_07/2019</v>
          </cell>
          <cell r="C1902" t="str">
            <v>M3</v>
          </cell>
          <cell r="D1902" t="str">
            <v>102,80</v>
          </cell>
        </row>
        <row r="1903">
          <cell r="A1903">
            <v>90996</v>
          </cell>
          <cell r="B1903" t="str">
            <v>FORMAS MANUSEÁVEIS PARA PAREDES DE CONCRETO MOLDADAS IN LOCO, DE EDIFICAÇÕES DE MULTIPLOS PAVIMENTO, EM PLATIBANDA. AF_06/2015</v>
          </cell>
          <cell r="C1903" t="str">
            <v>M2</v>
          </cell>
          <cell r="D1903" t="str">
            <v>11,39</v>
          </cell>
        </row>
        <row r="1904">
          <cell r="A1904">
            <v>90997</v>
          </cell>
          <cell r="B1904" t="str">
            <v>FORMAS MANUSEÁVEIS PARA PAREDES DE CONCRETO MOLDADAS IN LOCO, DE EDIFICAÇÕES DE MULTIPLOS PAVIMENTOS, EM FACES INTERNAS DE PAREDES. AF_06/2015</v>
          </cell>
          <cell r="C1904" t="str">
            <v>M2</v>
          </cell>
          <cell r="D1904" t="str">
            <v>15,38</v>
          </cell>
        </row>
        <row r="1905">
          <cell r="A1905">
            <v>90998</v>
          </cell>
          <cell r="B1905" t="str">
            <v>FORMAS MANUSEÁVEIS PARA PAREDES DE CONCRETO MOLDADAS IN LOCO, DE EDIFICAÇÕES DE MULTIPLOS PAVIMENTOS, EM LAJES. AF_06/2015</v>
          </cell>
          <cell r="C1905" t="str">
            <v>M2</v>
          </cell>
          <cell r="D1905" t="str">
            <v>18,52</v>
          </cell>
        </row>
        <row r="1906">
          <cell r="A1906">
            <v>91000</v>
          </cell>
          <cell r="B1906" t="str">
            <v>FORMAS MANUSEÁVEIS PARA PAREDES DE CONCRETO MOLDADAS IN LOCO, DE EDIFICAÇÕES DE MULTIPLOS PAVIMENTOS, EM PANOS DE FACHADA COM VÃOS. AF_06/2015</v>
          </cell>
          <cell r="C1906" t="str">
            <v>M2</v>
          </cell>
          <cell r="D1906" t="str">
            <v>14,20</v>
          </cell>
        </row>
        <row r="1907">
          <cell r="A1907">
            <v>91002</v>
          </cell>
          <cell r="B1907" t="str">
            <v>FORMAS MANUSEÁVEIS PARA PAREDES DE CONCRETO MOLDADAS IN LOCO, DE EDIFICAÇÕES DE MULTIPLOS PAVIMENTOS, EM PANOS DE FACHADA SEM VÃOS. AF_06/2015</v>
          </cell>
          <cell r="C1907" t="str">
            <v>M2</v>
          </cell>
          <cell r="D1907" t="str">
            <v>13,08</v>
          </cell>
        </row>
        <row r="1908">
          <cell r="A1908">
            <v>91003</v>
          </cell>
          <cell r="B1908" t="str">
            <v>FORMAS MANUSEÁVEIS PARA PAREDES DE CONCRETO MOLDADAS IN LOCO, DE EDIFICAÇÕES DE MULTIPLOS PAVIMENTOS, EM PANOS DE FACHADA COM VARANDAS. AF_06/2015</v>
          </cell>
          <cell r="C1908" t="str">
            <v>M2</v>
          </cell>
          <cell r="D1908" t="str">
            <v>15,10</v>
          </cell>
        </row>
        <row r="1909">
          <cell r="A1909">
            <v>91004</v>
          </cell>
          <cell r="B1909" t="str">
            <v>FORMAS MANUSEÁVEIS PARA PAREDES DE CONCRETO MOLDADAS IN LOCO, DE EDIFICAÇÕES DE PAVIMENTO ÚNICO, EM FACES INTERNAS DE PAREDES. AF_06/2015</v>
          </cell>
          <cell r="C1909" t="str">
            <v>M2</v>
          </cell>
          <cell r="D1909" t="str">
            <v>12,00</v>
          </cell>
        </row>
        <row r="1910">
          <cell r="A1910">
            <v>91005</v>
          </cell>
          <cell r="B1910" t="str">
            <v>FORMAS MANUSEÁVEIS PARA PAREDES DE CONCRETO MOLDADAS IN LOCO, DE EDIFICAÇÕES DE PAVIMENTO ÚNICO, EM LAJES. AF_06/2015</v>
          </cell>
          <cell r="C1910" t="str">
            <v>M2</v>
          </cell>
          <cell r="D1910" t="str">
            <v>14,34</v>
          </cell>
        </row>
        <row r="1911">
          <cell r="A1911">
            <v>91006</v>
          </cell>
          <cell r="B1911" t="str">
            <v>FORMAS MANUSEÁVEIS PARA PAREDES DE CONCRETO MOLDADAS IN LOCO, DE EDIFICAÇÕES DE PAVIMENTO ÚNICO, EM PANOS DE FACHADA COM VÃOS. AF_06/2015</v>
          </cell>
          <cell r="C1911" t="str">
            <v>M2</v>
          </cell>
          <cell r="D1911" t="str">
            <v>11,10</v>
          </cell>
        </row>
        <row r="1912">
          <cell r="A1912">
            <v>91007</v>
          </cell>
          <cell r="B1912" t="str">
            <v>FORMAS MANUSEÁVEIS PARA PAREDES DE CONCRETO MOLDADAS IN LOCO, DE EDIFICAÇÕES DE PAVIMENTO ÚNICO, EM PANOS DE FACHADA SEM VÃOS. AF_06/2015</v>
          </cell>
          <cell r="C1912" t="str">
            <v>M2</v>
          </cell>
          <cell r="D1912" t="str">
            <v>9,98</v>
          </cell>
        </row>
        <row r="1913">
          <cell r="A1913">
            <v>91008</v>
          </cell>
          <cell r="B1913" t="str">
            <v>FORMAS MANUSEÁVEIS PARA PAREDES DE CONCRETO MOLDADAS IN LOCO, DE EDIFICAÇÕES DE PAVIMENTO ÚNICO, EM PANOS DE FACHADA COM VARANDA. AF_06/2015</v>
          </cell>
          <cell r="C1913" t="str">
            <v>M2</v>
          </cell>
          <cell r="D1913" t="str">
            <v>12,01</v>
          </cell>
        </row>
        <row r="1914">
          <cell r="A1914">
            <v>92263</v>
          </cell>
          <cell r="B1914" t="str">
            <v>FABRICAÇÃO DE FÔRMA PARA PILARES E ESTRUTURAS SIMILARES, EM CHAPA DE MADEIRA COMPENSADA RESINADA, E = 17 MM. AF_12/2015</v>
          </cell>
          <cell r="C1914" t="str">
            <v>M2</v>
          </cell>
          <cell r="D1914" t="str">
            <v>104,05</v>
          </cell>
        </row>
        <row r="1915">
          <cell r="A1915">
            <v>92264</v>
          </cell>
          <cell r="B1915" t="str">
            <v>FABRICAÇÃO DE FÔRMA PARA PILARES E ESTRUTURAS SIMILARES, EM CHAPA DE MADEIRA COMPENSADA PLASTIFICADA, E = 18 MM. AF_12/2015</v>
          </cell>
          <cell r="C1915" t="str">
            <v>M2</v>
          </cell>
          <cell r="D1915" t="str">
            <v>127,20</v>
          </cell>
        </row>
        <row r="1916">
          <cell r="A1916">
            <v>92265</v>
          </cell>
          <cell r="B1916" t="str">
            <v>FABRICAÇÃO DE FÔRMA PARA VIGAS, EM CHAPA DE MADEIRA COMPENSADA RESINADA, E = 17 MM. AF_12/2015</v>
          </cell>
          <cell r="C1916" t="str">
            <v>M2</v>
          </cell>
          <cell r="D1916" t="str">
            <v>80,36</v>
          </cell>
        </row>
        <row r="1917">
          <cell r="A1917">
            <v>92266</v>
          </cell>
          <cell r="B1917" t="str">
            <v>FABRICAÇÃO DE FÔRMA PARA VIGAS, EM CHAPA DE MADEIRA COMPENSADA PLASTIFICADA, E = 18 MM. AF_12/2015</v>
          </cell>
          <cell r="C1917" t="str">
            <v>M2</v>
          </cell>
          <cell r="D1917" t="str">
            <v>101,00</v>
          </cell>
        </row>
        <row r="1918">
          <cell r="A1918">
            <v>92267</v>
          </cell>
          <cell r="B1918" t="str">
            <v>FABRICAÇÃO DE FÔRMA PARA LAJES, EM CHAPA DE MADEIRA COMPENSADA RESINADA, E = 17 MM. AF_12/2015</v>
          </cell>
          <cell r="C1918" t="str">
            <v>M2</v>
          </cell>
          <cell r="D1918" t="str">
            <v>32,78</v>
          </cell>
        </row>
        <row r="1919">
          <cell r="A1919">
            <v>92268</v>
          </cell>
          <cell r="B1919" t="str">
            <v>FABRICAÇÃO DE FÔRMA PARA LAJES, EM CHAPA DE MADEIRA COMPENSADA PLASTIFICADA, E = 18 MM. AF_12/2015</v>
          </cell>
          <cell r="C1919" t="str">
            <v>M2</v>
          </cell>
          <cell r="D1919" t="str">
            <v>50,99</v>
          </cell>
        </row>
        <row r="1920">
          <cell r="A1920">
            <v>92269</v>
          </cell>
          <cell r="B1920" t="str">
            <v>FABRICAÇÃO DE FÔRMA PARA PILARES E ESTRUTURAS SIMILARES, EM MADEIRA SERRADA, E=25 MM. AF_12/2015</v>
          </cell>
          <cell r="C1920" t="str">
            <v>M2</v>
          </cell>
          <cell r="D1920" t="str">
            <v>83,16</v>
          </cell>
        </row>
        <row r="1921">
          <cell r="A1921">
            <v>92270</v>
          </cell>
          <cell r="B1921" t="str">
            <v>FABRICAÇÃO DE FÔRMA PARA VIGAS, COM MADEIRA SERRADA, E = 25 MM. AF_12/2015</v>
          </cell>
          <cell r="C1921" t="str">
            <v>M2</v>
          </cell>
          <cell r="D1921" t="str">
            <v>67,46</v>
          </cell>
        </row>
        <row r="1922">
          <cell r="A1922">
            <v>92271</v>
          </cell>
          <cell r="B1922" t="str">
            <v>FABRICAÇÃO DE FÔRMA PARA LAJES, EM MADEIRA SERRADA, E=25 MM. AF_12/2015</v>
          </cell>
          <cell r="C1922" t="str">
            <v>M2</v>
          </cell>
          <cell r="D1922" t="str">
            <v>48,47</v>
          </cell>
        </row>
        <row r="1923">
          <cell r="A1923">
            <v>92272</v>
          </cell>
          <cell r="B1923" t="str">
            <v>FABRICAÇÃO DE ESCORAS DE VIGA DO TIPO GARFO, EM MADEIRA. AF_12/2015</v>
          </cell>
          <cell r="C1923" t="str">
            <v>M</v>
          </cell>
          <cell r="D1923" t="str">
            <v>22,13</v>
          </cell>
        </row>
        <row r="1924">
          <cell r="A1924">
            <v>92273</v>
          </cell>
          <cell r="B1924" t="str">
            <v>FABRICAÇÃO DE ESCORAS DO TIPO PONTALETE, EM MADEIRA. AF_12/2015</v>
          </cell>
          <cell r="C1924" t="str">
            <v>M</v>
          </cell>
          <cell r="D1924" t="str">
            <v>9,33</v>
          </cell>
        </row>
        <row r="1925">
          <cell r="A1925">
            <v>92408</v>
          </cell>
          <cell r="B1925" t="str">
            <v>MONTAGEM E DESMONTAGEM DE FÔRMA DE PILARES RETANGULARES E ESTRUTURAS SIMILARES COM ÁREA MÉDIA DAS SEÇÕES MENOR OU IGUAL A 0,25 M², PÉ-DIREITO SIMPLES, EM MADEIRA SERRADA, 1 UTILIZAÇÃO. AF_12/2015</v>
          </cell>
          <cell r="C1925" t="str">
            <v>M2</v>
          </cell>
          <cell r="D1925" t="str">
            <v>156,00</v>
          </cell>
        </row>
        <row r="1926">
          <cell r="A1926">
            <v>92409</v>
          </cell>
          <cell r="B1926" t="str">
            <v>MONTAGEM E DESMONTAGEM DE FÔRMA DE PILARES RETANGULARES E ESTRUTURAS SIMILARES COM ÁREA MÉDIA DAS SEÇÕES MAIOR QUE 0,25 M², PÉ-DIREITO SIMPLES, EM MADEIRA SERRADA, 1 UTILIZAÇÃO. AF_12/2015</v>
          </cell>
          <cell r="C1926" t="str">
            <v>M2</v>
          </cell>
          <cell r="D1926" t="str">
            <v>147,74</v>
          </cell>
        </row>
        <row r="1927">
          <cell r="A1927">
            <v>92410</v>
          </cell>
          <cell r="B1927" t="str">
            <v>MONTAGEM E DESMONTAGEM DE FÔRMA DE PILARES RETANGULARES E ESTRUTURAS SIMILARES COM ÁREA MÉDIA DAS SEÇÕES MENOR OU IGUAL A 0,25 M², PÉ-DIREITO SIMPLES, EM MADEIRA SERRADA, 2 UTILIZAÇÕES. AF_12/2015</v>
          </cell>
          <cell r="C1927" t="str">
            <v>M2</v>
          </cell>
          <cell r="D1927" t="str">
            <v>106,95</v>
          </cell>
        </row>
        <row r="1928">
          <cell r="A1928">
            <v>92411</v>
          </cell>
          <cell r="B1928" t="str">
            <v>MONTAGEM E DESMONTAGEM DE FÔRMA DE PILARES RETANGULARES E ESTRUTURAS SIMILARES COM ÁREA MÉDIA DAS SEÇÕES MAIOR QUE 0,25 M², PÉ-DIREITO SIMPLES, EM MADEIRA SERRADA, 2 UTILIZAÇÕES. AF_12/2015</v>
          </cell>
          <cell r="C1928" t="str">
            <v>M2</v>
          </cell>
          <cell r="D1928" t="str">
            <v>99,64</v>
          </cell>
        </row>
        <row r="1929">
          <cell r="A1929">
            <v>92412</v>
          </cell>
          <cell r="B1929" t="str">
            <v>MONTAGEM E DESMONTAGEM DE FÔRMA DE PILARES RETANGULARES E ESTRUTURAS SIMILARES COM ÁREA MÉDIA DAS SEÇÕES MENOR OU IGUAL A 0,25 M², PÉ-DIREITO SIMPLES, EM MADEIRA SERRADA, 4 UTILIZAÇÕES. AF_12/2015</v>
          </cell>
          <cell r="C1929" t="str">
            <v>M2</v>
          </cell>
          <cell r="D1929" t="str">
            <v>71,32</v>
          </cell>
        </row>
        <row r="1930">
          <cell r="A1930">
            <v>92413</v>
          </cell>
          <cell r="B1930" t="str">
            <v>MONTAGEM E DESMONTAGEM DE FÔRMA DE PILARES RETANGULARES E ESTRUTURAS SIMILARES COM ÁREA MÉDIA DAS SEÇÕES MAIOR QUE 0,25 M², PÉ-DIREITO SIMPLES, EM MADEIRA SERRADA, 4 UTILIZAÇÕES. AF_12/2015</v>
          </cell>
          <cell r="C1930" t="str">
            <v>M2</v>
          </cell>
          <cell r="D1930" t="str">
            <v>65,70</v>
          </cell>
        </row>
        <row r="1931">
          <cell r="A1931">
            <v>92414</v>
          </cell>
          <cell r="B1931" t="str">
            <v>MONTAGEM E DESMONTAGEM DE FÔRMA DE PILARES RETANGULARES E ESTRUTURAS SIMILARES COM ÁREA MÉDIA DAS SEÇÕES MENOR OU IGUAL A 0,25 M², PÉ-DIREITO SIMPLES, EM CHAPA DE MADEIRA COMPENSADA RESINADA, 2 UTILIZAÇÕES. AF_12/2015</v>
          </cell>
          <cell r="C1931" t="str">
            <v>M2</v>
          </cell>
          <cell r="D1931" t="str">
            <v>93,33</v>
          </cell>
        </row>
        <row r="1932">
          <cell r="A1932">
            <v>92415</v>
          </cell>
          <cell r="B1932" t="str">
            <v>MONTAGEM E DESMONTAGEM DE FÔRMA DE PILARES RETANGULARES E ESTRUTURAS SIMILARES COM ÁREA MÉDIA DAS SEÇÕES MAIOR QUE 0,25 M², PÉ-DIREITO SIMPLES, EM CHAPA DE MADEIRA COMPENSADA RESINADA, 2 UTILIZAÇÕES. AF_12/2015</v>
          </cell>
          <cell r="C1932" t="str">
            <v>M2</v>
          </cell>
          <cell r="D1932" t="str">
            <v>86,02</v>
          </cell>
        </row>
        <row r="1933">
          <cell r="A1933">
            <v>92416</v>
          </cell>
          <cell r="B1933" t="str">
            <v>MONTAGEM E DESMONTAGEM DE FÔRMA DE PILARES RETANGULARES E ESTRUTURAS SIMILARES COM ÁREA MÉDIA DAS SEÇÕES MENOR OU IGUAL A 0,25 M², PÉ-DIREITO DUPLO, EM CHAPA DE MADEIRA COMPENSADA RESINADA, 2 UTILIZAÇÕES. AF_12/2015</v>
          </cell>
          <cell r="C1933" t="str">
            <v>M2</v>
          </cell>
          <cell r="D1933" t="str">
            <v>108,34</v>
          </cell>
        </row>
        <row r="1934">
          <cell r="A1934">
            <v>92417</v>
          </cell>
          <cell r="B1934" t="str">
            <v>MONTAGEM E DESMONTAGEM DE FÔRMA DE PILARES RETANGULARES E ESTRUTURAS SIMILARES COM ÁREA MÉDIA DAS SEÇÕES MAIOR QUE 0,25 M², PÉ-DIREITO DUPLO, EM CHAPA DE MADEIRA COMPENSADA RESINADA, 2 UTILIZAÇÕES. AF_12/2015</v>
          </cell>
          <cell r="C1934" t="str">
            <v>M2</v>
          </cell>
          <cell r="D1934" t="str">
            <v>101,07</v>
          </cell>
        </row>
        <row r="1935">
          <cell r="A1935">
            <v>92418</v>
          </cell>
          <cell r="B1935" t="str">
            <v>MONTAGEM E DESMONTAGEM DE FÔRMA DE PILARES RETANGULARES E ESTRUTURAS SIMILARES COM ÁREA MÉDIA DAS SEÇÕES MENOR OU IGUAL A 0,25 M², PÉ-DIREITO SIMPLES, EM CHAPA DE MADEIRA COMPENSADA RESINADA, 4 UTILIZAÇÕES. AF_12/2015</v>
          </cell>
          <cell r="C1935" t="str">
            <v>M2</v>
          </cell>
          <cell r="D1935" t="str">
            <v>59,01</v>
          </cell>
        </row>
        <row r="1936">
          <cell r="A1936">
            <v>92419</v>
          </cell>
          <cell r="B1936" t="str">
            <v>MONTAGEM E DESMONTAGEM DE FÔRMA DE PILARES RETANGULARES E ESTRUTURAS SIMILARES COM ÁREA MÉDIA DAS SEÇÕES MAIOR QUE 0,25 M², PÉ-DIREITO SIMPLES, EM CHAPA DE MADEIRA COMPENSADA RESINADA, 4 UTILIZAÇÕES. AF_12/2015</v>
          </cell>
          <cell r="C1936" t="str">
            <v>M2</v>
          </cell>
          <cell r="D1936" t="str">
            <v>53,42</v>
          </cell>
        </row>
        <row r="1937">
          <cell r="A1937">
            <v>92420</v>
          </cell>
          <cell r="B1937" t="str">
            <v>MONTAGEM E DESMONTAGEM DE FÔRMA DE PILARES RETANGULARES E ESTRUTURAS SIMILARES COM ÁREA MÉDIA DAS SEÇÕES MENOR OU IGUAL A 0,25 M², PÉ-DIREITO DUPLO, EM CHAPA DE MADEIRA COMPENSADA RESINADA, 4 UTILIZAÇÕES. AF_12/2015</v>
          </cell>
          <cell r="C1937" t="str">
            <v>M2</v>
          </cell>
          <cell r="D1937" t="str">
            <v>70,56</v>
          </cell>
        </row>
        <row r="1938">
          <cell r="A1938">
            <v>92421</v>
          </cell>
          <cell r="B1938" t="str">
            <v>MONTAGEM E DESMONTAGEM DE FÔRMA DE PILARES RETANGULARES E ESTRUTURAS SIMILARES COM ÁREA MÉDIA DAS SEÇÕES MAIOR QUE 0,25 M², PÉ-DIREITO DUPLO, EM CHAPA DE MADEIRA COMPENSADA RESINADA, 4 UTILIZAÇÕES. AF_12/2015</v>
          </cell>
          <cell r="C1938" t="str">
            <v>M2</v>
          </cell>
          <cell r="D1938" t="str">
            <v>64,94</v>
          </cell>
        </row>
        <row r="1939">
          <cell r="A1939">
            <v>92422</v>
          </cell>
          <cell r="B1939" t="str">
            <v>MONTAGEM E DESMONTAGEM DE FÔRMA DE PILARES RETANGULARES E ESTRUTURAS SIMILARES COM ÁREA MÉDIA DAS SEÇÕES MENOR OU IGUAL A 0,25 M², PÉ-DIREITO SIMPLES, EM CHAPA DE MADEIRA COMPENSADA RESINADA, 6 UTILIZAÇÕES. AF_12/2015</v>
          </cell>
          <cell r="C1939" t="str">
            <v>M2</v>
          </cell>
          <cell r="D1939" t="str">
            <v>48,11</v>
          </cell>
        </row>
        <row r="1940">
          <cell r="A1940">
            <v>92423</v>
          </cell>
          <cell r="B1940" t="str">
            <v>MONTAGEM E DESMONTAGEM DE FÔRMA DE PILARES RETANGULARES E ESTRUTURAS SIMILARES COM ÁREA MÉDIA DAS SEÇÕES MAIOR QUE 0,25 M², PÉ-DIREITO SIMPLES, EM CHAPA DE MADEIRA COMPENSADA RESINADA, 6 UTILIZAÇÕES. AF_12/2015</v>
          </cell>
          <cell r="C1940" t="str">
            <v>M2</v>
          </cell>
          <cell r="D1940" t="str">
            <v>43,26</v>
          </cell>
        </row>
        <row r="1941">
          <cell r="A1941">
            <v>92424</v>
          </cell>
          <cell r="B1941" t="str">
            <v>MONTAGEM E DESMONTAGEM DE FÔRMA DE PILARES RETANGULARES E ESTRUTURAS SIMILARES COM ÁREA MÉDIA DAS SEÇÕES MENOR OU IGUAL A 0,25 M², PÉ-DIREITO DUPLO, EM CHAPA DE MADEIRA COMPENSADA RESINADA, 6 UTILIZAÇÕES. AF_12/2015</v>
          </cell>
          <cell r="C1941" t="str">
            <v>M2</v>
          </cell>
          <cell r="D1941" t="str">
            <v>58,16</v>
          </cell>
        </row>
        <row r="1942">
          <cell r="A1942">
            <v>92425</v>
          </cell>
          <cell r="B1942" t="str">
            <v>MONTAGEM E DESMONTAGEM DE FÔRMA DE PILARES RETANGULARES E ESTRUTURAS SIMILARES COM ÁREA MÉDIA DAS SEÇÕES MAIOR QUE 0,25 M², PÉ-DIREITO DUPLO, EM CHAPA DE MADEIRA COMPENSADA RESINADA, 6 UTILIZAÇÕES. AF_12/2015</v>
          </cell>
          <cell r="C1942" t="str">
            <v>M2</v>
          </cell>
          <cell r="D1942" t="str">
            <v>53,29</v>
          </cell>
        </row>
        <row r="1943">
          <cell r="A1943">
            <v>92426</v>
          </cell>
          <cell r="B1943" t="str">
            <v>MONTAGEM E DESMONTAGEM DE FÔRMA DE PILARES RETANGULARES E ESTRUTURAS SIMILARES COM ÁREA MÉDIA DAS SEÇÕES MENOR OU IGUAL A 0,25 M², PÉ-DIREITO SIMPLES, EM CHAPA DE MADEIRA COMPENSADA RESINADA, 8 UTILIZAÇÕES. AF_12/2015</v>
          </cell>
          <cell r="C1943" t="str">
            <v>M2</v>
          </cell>
          <cell r="D1943" t="str">
            <v>42,62</v>
          </cell>
        </row>
        <row r="1944">
          <cell r="A1944">
            <v>92427</v>
          </cell>
          <cell r="B1944" t="str">
            <v>MONTAGEM E DESMONTAGEM DE FÔRMA DE PILARES RETANGULARES E ESTRUTURAS SIMILARES COM ÁREA MÉDIA DAS SEÇÕES MAIOR QUE 0,25 M², PÉ-DIREITO SIMPLES, EM CHAPA DE MADEIRA COMPENSADA RESINADA, 8 UTILIZAÇÕES. AF_12/2015</v>
          </cell>
          <cell r="C1944" t="str">
            <v>M2</v>
          </cell>
          <cell r="D1944" t="str">
            <v>38,11</v>
          </cell>
        </row>
        <row r="1945">
          <cell r="A1945">
            <v>92428</v>
          </cell>
          <cell r="B1945" t="str">
            <v>MONTAGEM E DESMONTAGEM DE FÔRMA DE PILARES RETANGULARES E ESTRUTURAS SIMILARES COM ÁREA MÉDIA DAS SEÇÕES MENOR OU IGUAL A 0,25 M², PÉ-DIREITO DUPLO, EM CHAPA DE MADEIRA COMPENSADA RESINADA, 8 UTILIZAÇÕES. AF_12/2015</v>
          </cell>
          <cell r="C1945" t="str">
            <v>M2</v>
          </cell>
          <cell r="D1945" t="str">
            <v>51,91</v>
          </cell>
        </row>
        <row r="1946">
          <cell r="A1946">
            <v>92429</v>
          </cell>
          <cell r="B1946" t="str">
            <v>MONTAGEM E DESMONTAGEM DE FÔRMA DE PILARES RETANGULARES E ESTRUTURAS SIMILARES COM ÁREA MÉDIA DAS SEÇÕES MAIOR QUE 0,25 M², PÉ-DIREITO DUPLO, EM CHAPA DE MADEIRA COMPENSADA RESINADA, 8 UTILIZAÇÕES. AF_12/2015</v>
          </cell>
          <cell r="C1946" t="str">
            <v>M2</v>
          </cell>
          <cell r="D1946" t="str">
            <v>47,40</v>
          </cell>
        </row>
        <row r="1947">
          <cell r="A1947">
            <v>92430</v>
          </cell>
          <cell r="B1947" t="str">
            <v>MONTAGEM E DESMONTAGEM DE FÔRMA DE PILARES RETANGULARES E ESTRUTURAS SIMILARES COM ÁREA MÉDIA DAS SEÇÕES MENOR OU IGUAL A 0,25 M², PÉ-DIREITO SIMPLES, EM CHAPA DE MADEIRA COMPENSADA PLASTIFICADA, 10 UTILIZAÇÕES. AF_12/2015</v>
          </cell>
          <cell r="C1947" t="str">
            <v>M2</v>
          </cell>
          <cell r="D1947" t="str">
            <v>39,40</v>
          </cell>
        </row>
        <row r="1948">
          <cell r="A1948">
            <v>92431</v>
          </cell>
          <cell r="B1948" t="str">
            <v>MONTAGEM E DESMONTAGEM DE FÔRMA DE PILARES RETANGULARES E ESTRUTURAS SIMILARES COM ÁREA MÉDIA DAS SEÇÕES MAIOR QUE 0,25 M², PÉ-DIREITO SIMPLES, EM CHAPA DE MADEIRA COMPENSADA PLASTIFICADA, 10 UTILIZAÇÕES. AF_12/2015</v>
          </cell>
          <cell r="C1948" t="str">
            <v>M2</v>
          </cell>
          <cell r="D1948" t="str">
            <v>35,12</v>
          </cell>
        </row>
        <row r="1949">
          <cell r="A1949">
            <v>92432</v>
          </cell>
          <cell r="B1949" t="str">
            <v>MONTAGEM E DESMONTAGEM DE FÔRMA DE PILARES RETANGULARES E ESTRUTURAS SIMILARES COM ÁREA MÉDIA DAS SEÇÕES MENOR OU IGUAL A 0,25 M², PÉ-DIREITO DUPLO, EM CHAPA DE MADEIRA COMPENSADA PLASTIFICADA, 10 UTILIZAÇÕES. AF_12/2015</v>
          </cell>
          <cell r="C1949" t="str">
            <v>M2</v>
          </cell>
          <cell r="D1949" t="str">
            <v>48,23</v>
          </cell>
        </row>
        <row r="1950">
          <cell r="A1950">
            <v>92433</v>
          </cell>
          <cell r="B1950" t="str">
            <v>MONTAGEM E DESMONTAGEM DE FÔRMA DE PILARES RETANGULARES E ESTRUTURAS SIMILARES COM ÁREA MÉDIA DAS SEÇÕES MAIOR QUE 0,25 M², PÉ-DIREITO DUPLO, EM CHAPA DE MADEIRA COMPENSADA PLASTIFICADA, 10 UTILIZAÇÕES. AF_12/2015</v>
          </cell>
          <cell r="C1950" t="str">
            <v>M2</v>
          </cell>
          <cell r="D1950" t="str">
            <v>43,94</v>
          </cell>
        </row>
        <row r="1951">
          <cell r="A1951">
            <v>92434</v>
          </cell>
          <cell r="B1951" t="str">
            <v>MONTAGEM E DESMONTAGEM DE FÔRMA DE PILARES RETANGULARES E ESTRUTURAS SIMILARES COM ÁREA MÉDIA DAS SEÇÕES MENOR OU IGUAL A 0,25 M², PÉ-DIREITO SIMPLES, EM CHAPA DE MADEIRA COMPENSADA PLASTIFICADA, 12 UTILIZAÇÕES. AF_12/2015</v>
          </cell>
          <cell r="C1951" t="str">
            <v>M2</v>
          </cell>
          <cell r="D1951" t="str">
            <v>37,39</v>
          </cell>
        </row>
        <row r="1952">
          <cell r="A1952">
            <v>92435</v>
          </cell>
          <cell r="B1952" t="str">
            <v>MONTAGEM E DESMONTAGEM DE FÔRMA DE PILARES RETANGULARES E ESTRUTURAS SIMILARES COM ÁREA MÉDIA DAS SEÇÕES MAIOR QUE 0,25 M², PÉ-DIREITO SIMPLES, EM CHAPA DE MADEIRA COMPENSADA PLASTIFICADA, 12 UTILIZAÇÕES. AF_12/2015</v>
          </cell>
          <cell r="C1952" t="str">
            <v>M2</v>
          </cell>
          <cell r="D1952" t="str">
            <v>33,25</v>
          </cell>
        </row>
        <row r="1953">
          <cell r="A1953">
            <v>92436</v>
          </cell>
          <cell r="B1953" t="str">
            <v>MONTAGEM E DESMONTAGEM DE FÔRMA DE PILARES RETANGULARES E ESTRUTURAS SIMILARES COM ÁREA MÉDIA DAS SEÇÕES MENOR OU IGUAL A 0,25 M², PÉ-DIREITO DUPLO, EM CHAPA DE MADEIRA COMPENSADA PLASTIFICADA, 12 UTILIZAÇÕES. AF_12/2015</v>
          </cell>
          <cell r="C1953" t="str">
            <v>M2</v>
          </cell>
          <cell r="D1953" t="str">
            <v>45,90</v>
          </cell>
        </row>
        <row r="1954">
          <cell r="A1954">
            <v>92437</v>
          </cell>
          <cell r="B1954" t="str">
            <v>MONTAGEM E DESMONTAGEM DE FÔRMA DE PILARES RETANGULARES E ESTRUTURAS SIMILARES COM ÁREA MÉDIA DAS SEÇÕES MAIOR QUE 0,25 M², PÉ-DIREITO DUPLO, EM CHAPA DE MADEIRA COMPENSADA PLASTIFICADA, 12 UTILIZAÇÕES. AF_12/2015</v>
          </cell>
          <cell r="C1954" t="str">
            <v>M2</v>
          </cell>
          <cell r="D1954" t="str">
            <v>41,77</v>
          </cell>
        </row>
        <row r="1955">
          <cell r="A1955">
            <v>92438</v>
          </cell>
          <cell r="B1955" t="str">
            <v>MONTAGEM E DESMONTAGEM DE FÔRMA DE PILARES RETANGULARES E ESTRUTURAS SIMILARES COM ÁREA MÉDIA DAS SEÇÕES MENOR OU IGUAL A 0,25 M², PÉ-DIREITO SIMPLES, EM CHAPA DE MADEIRA COMPENSADA PLASTIFICADA, 14 UTILIZAÇÕES. AF_12/2015</v>
          </cell>
          <cell r="C1955" t="str">
            <v>M2</v>
          </cell>
          <cell r="D1955" t="str">
            <v>35,93</v>
          </cell>
        </row>
        <row r="1956">
          <cell r="A1956">
            <v>92439</v>
          </cell>
          <cell r="B1956" t="str">
            <v>MONTAGEM E DESMONTAGEM DE FÔRMA DE PILARES RETANGULARES E ESTRUTURAS SIMILARES COM ÁREA MÉDIA DAS SEÇÕES MAIOR QUE 0,25 M², PÉ-DIREITO SIMPLES, EM CHAPA DE MADEIRA COMPENSADA PLASTIFICADA, 14 UTILIZAÇÕES. AF_12/2015</v>
          </cell>
          <cell r="C1956" t="str">
            <v>M2</v>
          </cell>
          <cell r="D1956" t="str">
            <v>31,89</v>
          </cell>
        </row>
        <row r="1957">
          <cell r="A1957">
            <v>92440</v>
          </cell>
          <cell r="B1957" t="str">
            <v>MONTAGEM E DESMONTAGEM DE FÔRMA DE PILARES RETANGULARES E ESTRUTURAS SIMILARES COM ÁREA MÉDIA DAS SEÇÕES MENOR OU IGUAL A 0,25 M², PÉ-DIREITO DUPLO, EM CHAPA DE MADEIRA COMPENSADA PLASTIFICADA, 14 UTILIZAÇÕES. AF_12/2015</v>
          </cell>
          <cell r="C1957" t="str">
            <v>M2</v>
          </cell>
          <cell r="D1957" t="str">
            <v>44,22</v>
          </cell>
        </row>
        <row r="1958">
          <cell r="A1958">
            <v>92441</v>
          </cell>
          <cell r="B1958" t="str">
            <v>MONTAGEM E DESMONTAGEM DE FÔRMA DE PILARES RETANGULARES E ESTRUTURAS SIMILARES COM ÁREA MÉDIA DAS SEÇÕES MAIOR QUE 0,25 M², PÉ-DIREITO DUPLO, EM CHAPA DE MADEIRA COMPENSADA PLASTIFICADA, 14 UTILIZAÇÕES. AF_12/2015</v>
          </cell>
          <cell r="C1958" t="str">
            <v>M2</v>
          </cell>
          <cell r="D1958" t="str">
            <v>40,21</v>
          </cell>
        </row>
        <row r="1959">
          <cell r="A1959">
            <v>92442</v>
          </cell>
          <cell r="B1959" t="str">
            <v>MONTAGEM E DESMONTAGEM DE FÔRMA DE PILARES RETANGULARES E ESTRUTURAS SIMILARES COM ÁREA MÉDIA DAS SEÇÕES MENOR OU IGUAL A 0,25 M², PÉ-DIREITO SIMPLES, EM CHAPA DE MADEIRA COMPENSADA PLASTIFICADA, 18 UTILIZAÇÕES. AF_12/2015</v>
          </cell>
          <cell r="C1959" t="str">
            <v>M2</v>
          </cell>
          <cell r="D1959" t="str">
            <v>32,92</v>
          </cell>
        </row>
        <row r="1960">
          <cell r="A1960">
            <v>92443</v>
          </cell>
          <cell r="B1960" t="str">
            <v>MONTAGEM E DESMONTAGEM DE FÔRMA DE PILARES RETANGULARES E ESTRUTURAS SIMILARES COM ÁREA MÉDIA DAS SEÇÕES MAIOR QUE 0,25 M², PÉ-DIREITO SIMPLES, EM CHAPA DE MADEIRA COMPENSADA PLASTIFICADA, 18 UTILIZAÇÕES. AF_12/2015</v>
          </cell>
          <cell r="C1960" t="str">
            <v>M2</v>
          </cell>
          <cell r="D1960" t="str">
            <v>29,03</v>
          </cell>
        </row>
        <row r="1961">
          <cell r="A1961">
            <v>92444</v>
          </cell>
          <cell r="B1961" t="str">
            <v>MONTAGEM E DESMONTAGEM DE FÔRMA DE PILARES RETANGULARES E ESTRUTURAS SIMILARES COM ÁREA MÉDIA DAS SEÇÕES MENOR OU IGUAL A 0,25 M², PÉ-DIREITO DUPLO, EM CHAPA DE MADEIRA COMPENSADA PLASTIFICADA, 18 UTILIZAÇÕES. AF_12/2015</v>
          </cell>
          <cell r="C1961" t="str">
            <v>M2</v>
          </cell>
          <cell r="D1961" t="str">
            <v>40,95</v>
          </cell>
        </row>
        <row r="1962">
          <cell r="A1962">
            <v>92445</v>
          </cell>
          <cell r="B1962" t="str">
            <v>MONTAGEM E DESMONTAGEM DE FÔRMA DE PILARES RETANGULARES E ESTRUTURAS SIMILARES COM ÁREA MÉDIA DAS SEÇÕES MAIOR QUE 0,25 M², PÉ-DIREITO DUPLO, EM CHAPA DE MADEIRA COMPENSADA PLASTIFICADA, 18 UTILIZAÇÕES. AF_12/2015</v>
          </cell>
          <cell r="C1962" t="str">
            <v>M2</v>
          </cell>
          <cell r="D1962" t="str">
            <v>37,05</v>
          </cell>
        </row>
        <row r="1963">
          <cell r="A1963">
            <v>92446</v>
          </cell>
          <cell r="B1963" t="str">
            <v>MONTAGEM E DESMONTAGEM DE FÔRMA DE VIGA, ESCORAMENTO COM PONTALETE DE MADEIRA, PÉ-DIREITO SIMPLES, EM MADEIRA SERRADA, 1 UTILIZAÇÃO. AF_12/2015</v>
          </cell>
          <cell r="C1963" t="str">
            <v>M2</v>
          </cell>
          <cell r="D1963" t="str">
            <v>144,85</v>
          </cell>
        </row>
        <row r="1964">
          <cell r="A1964">
            <v>92447</v>
          </cell>
          <cell r="B1964" t="str">
            <v>MONTAGEM E DESMONTAGEM DE FÔRMA DE VIGA, ESCORAMENTO COM PONTALETE DE MADEIRA, PÉ-DIREITO SIMPLES, EM MADEIRA SERRADA, 2 UTILIZAÇÕES. AF_12/2015</v>
          </cell>
          <cell r="C1964" t="str">
            <v>M2</v>
          </cell>
          <cell r="D1964" t="str">
            <v>104,30</v>
          </cell>
        </row>
        <row r="1965">
          <cell r="A1965">
            <v>92448</v>
          </cell>
          <cell r="B1965" t="str">
            <v>MONTAGEM E DESMONTAGEM DE FÔRMA DE VIGA, ESCORAMENTO COM PONTALETE DE MADEIRA, PÉ-DIREITO SIMPLES, EM MADEIRA SERRADA, 4 UTILIZAÇÕES. AF_12/2015</v>
          </cell>
          <cell r="C1965" t="str">
            <v>M2</v>
          </cell>
          <cell r="D1965" t="str">
            <v>84,45</v>
          </cell>
        </row>
        <row r="1966">
          <cell r="A1966">
            <v>92449</v>
          </cell>
          <cell r="B1966" t="str">
            <v>MONTAGEM E DESMONTAGEM DE FÔRMA DE VIGA, ESCORAMENTO COM GARFO DE MADEIRA, PÉ-DIREITO DUPLO, EM CHAPA DE MADEIRA RESINADA, 2 UTILIZAÇÕES. AF_12/2015</v>
          </cell>
          <cell r="C1966" t="str">
            <v>M2</v>
          </cell>
          <cell r="D1966" t="str">
            <v>171,42</v>
          </cell>
        </row>
        <row r="1967">
          <cell r="A1967">
            <v>92450</v>
          </cell>
          <cell r="B1967" t="str">
            <v>MONTAGEM E DESMONTAGEM DE FÔRMA DE VIGA, ESCORAMENTO METÁLICO, PÉ-DIREITO DUPLO, EM CHAPA DE MADEIRA RESINADA, 2 UTILIZAÇÕES. AF_12/2015</v>
          </cell>
          <cell r="C1967" t="str">
            <v>M2</v>
          </cell>
          <cell r="D1967" t="str">
            <v>195,47</v>
          </cell>
        </row>
        <row r="1968">
          <cell r="A1968">
            <v>92451</v>
          </cell>
          <cell r="B1968" t="str">
            <v>MONTAGEM E DESMONTAGEM DE FÔRMA DE VIGA, ESCORAMENTO COM GARFO DE MADEIRA, PÉ-DIREITO SIMPLES, EM CHAPA DE MADEIRA RESINADA, 2 UTILIZAÇÕES. AF_12/2015</v>
          </cell>
          <cell r="C1968" t="str">
            <v>M2</v>
          </cell>
          <cell r="D1968" t="str">
            <v>118,10</v>
          </cell>
        </row>
        <row r="1969">
          <cell r="A1969">
            <v>92452</v>
          </cell>
          <cell r="B1969" t="str">
            <v>MONTAGEM E DESMONTAGEM DE FÔRMA DE VIGA, ESCORAMENTO METÁLICO, PÉ-DIREITO SIMPLES, EM CHAPA DE MADEIRA RESINADA, 2 UTILIZAÇÕES. AF_12/2015</v>
          </cell>
          <cell r="C1969" t="str">
            <v>M2</v>
          </cell>
          <cell r="D1969" t="str">
            <v>105,08</v>
          </cell>
        </row>
        <row r="1970">
          <cell r="A1970">
            <v>92453</v>
          </cell>
          <cell r="B1970" t="str">
            <v>MONTAGEM E DESMONTAGEM DE FÔRMA DE VIGA, ESCORAMENTO COM GARFO DE MADEIRA, PÉ-DIREITO DUPLO, EM CHAPA DE MADEIRA RESINADA, 4 UTILIZAÇÕES. AF_12/2015</v>
          </cell>
          <cell r="C1970" t="str">
            <v>M2</v>
          </cell>
          <cell r="D1970" t="str">
            <v>146,42</v>
          </cell>
        </row>
        <row r="1971">
          <cell r="A1971">
            <v>92454</v>
          </cell>
          <cell r="B1971" t="str">
            <v>MONTAGEM E DESMONTAGEM DE FÔRMA DE VIGA, ESCORAMENTO METÁLICO, PÉ-DIREITO DUPLO, EM CHAPA DE MADEIRA RESINADA, 4 UTILIZAÇÕES. AF_12/2015</v>
          </cell>
          <cell r="C1971" t="str">
            <v>M2</v>
          </cell>
          <cell r="D1971" t="str">
            <v>175,15</v>
          </cell>
        </row>
        <row r="1972">
          <cell r="A1972">
            <v>92455</v>
          </cell>
          <cell r="B1972" t="str">
            <v>MONTAGEM E DESMONTAGEM DE FÔRMA DE VIGA, ESCORAMENTO COM GARFO DE MADEIRA, PÉ-DIREITO SIMPLES, EM CHAPA DE MADEIRA RESINADA, 4 UTILIZAÇÕES. AF_12/2015</v>
          </cell>
          <cell r="C1972" t="str">
            <v>M2</v>
          </cell>
          <cell r="D1972" t="str">
            <v>96,49</v>
          </cell>
        </row>
        <row r="1973">
          <cell r="A1973">
            <v>92456</v>
          </cell>
          <cell r="B1973" t="str">
            <v>MONTAGEM E DESMONTAGEM DE FÔRMA DE VIGA, ESCORAMENTO METÁLICO, PÉ-DIREITO SIMPLES, EM CHAPA DE MADEIRA RESINADA, 4 UTILIZAÇÕES. AF_12/2015</v>
          </cell>
          <cell r="C1973" t="str">
            <v>M2</v>
          </cell>
          <cell r="D1973" t="str">
            <v>84,62</v>
          </cell>
        </row>
        <row r="1974">
          <cell r="A1974">
            <v>92457</v>
          </cell>
          <cell r="B1974" t="str">
            <v>MONTAGEM E DESMONTAGEM DE FÔRMA DE VIGA, ESCORAMENTO COM GARFO DE MADEIRA, PÉ-DIREITO DUPLO, EM CHAPA DE MADEIRA RESINADA, 6 UTILIZAÇÕES. AF_12/2015</v>
          </cell>
          <cell r="C1974" t="str">
            <v>M2</v>
          </cell>
          <cell r="D1974" t="str">
            <v>126,72</v>
          </cell>
        </row>
        <row r="1975">
          <cell r="A1975">
            <v>92458</v>
          </cell>
          <cell r="B1975" t="str">
            <v>MONTAGEM E DESMONTAGEM DE FÔRMA DE VIGA, ESCORAMENTO METÁLICO, PÉ-DIREITO DUPLO, EM CHAPA DE MADEIRA RESINADA, 6 UTILIZAÇÕES. AF_12/2015</v>
          </cell>
          <cell r="C1975" t="str">
            <v>M2</v>
          </cell>
          <cell r="D1975" t="str">
            <v>162,33</v>
          </cell>
        </row>
        <row r="1976">
          <cell r="A1976">
            <v>92459</v>
          </cell>
          <cell r="B1976" t="str">
            <v>MONTAGEM E DESMONTAGEM DE FÔRMA DE VIGA, ESCORAMENTO COM GARFO DE MADEIRA, PÉ-DIREITO SIMPLES, EM CHAPA DE MADEIRA RESINADA, 6 UTILIZAÇÕES. AF_12/2015</v>
          </cell>
          <cell r="C1976" t="str">
            <v>M2</v>
          </cell>
          <cell r="D1976" t="str">
            <v>81,53</v>
          </cell>
        </row>
        <row r="1977">
          <cell r="A1977">
            <v>92460</v>
          </cell>
          <cell r="B1977" t="str">
            <v>MONTAGEM E DESMONTAGEM DE FÔRMA DE VIGA, ESCORAMENTO METÁLICO, PÉ-DIREITO SIMPLES, EM CHAPA DE MADEIRA RESINADA, 6 UTILIZAÇÕES. AF_12/2015</v>
          </cell>
          <cell r="C1977" t="str">
            <v>M2</v>
          </cell>
          <cell r="D1977" t="str">
            <v>68,97</v>
          </cell>
        </row>
        <row r="1978">
          <cell r="A1978">
            <v>92461</v>
          </cell>
          <cell r="B1978" t="str">
            <v>MONTAGEM E DESMONTAGEM DE FÔRMA DE VIGA, ESCORAMENTO COM GARFO DE MADEIRA, PÉ-DIREITO DUPLO, EM CHAPA DE MADEIRA RESINADA, 8 UTILIZAÇÕES. AF_12/2015</v>
          </cell>
          <cell r="C1978" t="str">
            <v>M2</v>
          </cell>
          <cell r="D1978" t="str">
            <v>116,58</v>
          </cell>
        </row>
        <row r="1979">
          <cell r="A1979">
            <v>92462</v>
          </cell>
          <cell r="B1979" t="str">
            <v>MONTAGEM E DESMONTAGEM DE FÔRMA DE VIGA, ESCORAMENTO METÁLICO, PÉ-DIREITO DUPLO, EM CHAPA DE MADEIRA RESINADA, 8 UTILIZAÇÕES. AF_12/2015</v>
          </cell>
          <cell r="C1979" t="str">
            <v>M2</v>
          </cell>
          <cell r="D1979" t="str">
            <v>154,27</v>
          </cell>
        </row>
        <row r="1980">
          <cell r="A1980">
            <v>92463</v>
          </cell>
          <cell r="B1980" t="str">
            <v>MONTAGEM E DESMONTAGEM DE FÔRMA DE VIGA, ESCORAMENTO COM GARFO DE MADEIRA, PÉ-DIREITO SIMPLES, EM CHAPA DE MADEIRA RESINADA, 8 UTILIZAÇÕES. AF_12/2015</v>
          </cell>
          <cell r="C1980" t="str">
            <v>M2</v>
          </cell>
          <cell r="D1980" t="str">
            <v>73,59</v>
          </cell>
        </row>
        <row r="1981">
          <cell r="A1981">
            <v>92464</v>
          </cell>
          <cell r="B1981" t="str">
            <v>MONTAGEM E DESMONTAGEM DE FÔRMA DE VIGA, ESCORAMENTO METÁLICO, PÉ-DIREITO SIMPLES, EM CHAPA DE MADEIRA RESINADA, 8 UTILIZAÇÕES. AF_12/2015</v>
          </cell>
          <cell r="C1981" t="str">
            <v>M2</v>
          </cell>
          <cell r="D1981" t="str">
            <v>64,24</v>
          </cell>
        </row>
        <row r="1982">
          <cell r="A1982">
            <v>92465</v>
          </cell>
          <cell r="B1982" t="str">
            <v>MONTAGEM E DESMONTAGEM DE FÔRMA DE VIGA, ESCORAMENTO COM GARFO DE MADEIRA, PÉ-DIREITO DUPLO, EM CHAPA DE MADEIRA PLASTIFICADA, 10 UTILIZAÇÕES. AF_12/2015</v>
          </cell>
          <cell r="C1982" t="str">
            <v>M2</v>
          </cell>
          <cell r="D1982" t="str">
            <v>92,51</v>
          </cell>
        </row>
        <row r="1983">
          <cell r="A1983">
            <v>92466</v>
          </cell>
          <cell r="B1983" t="str">
            <v>MONTAGEM E DESMONTAGEM DE FÔRMA DE VIGA, ESCORAMENTO METÁLICO, PÉ-DIREITO DUPLO, EM CHAPA DE MADEIRA PLASTIFICADA, 10 UTILIZAÇÕES. AF_12/2015</v>
          </cell>
          <cell r="C1983" t="str">
            <v>M2</v>
          </cell>
          <cell r="D1983" t="str">
            <v>149,02</v>
          </cell>
        </row>
        <row r="1984">
          <cell r="A1984">
            <v>92467</v>
          </cell>
          <cell r="B1984" t="str">
            <v>MONTAGEM E DESMONTAGEM DE FÔRMA DE VIGA, ESCORAMENTO COM GARFO DE MADEIRA, PÉ-DIREITO SIMPLES, EM CHAPA DE MADEIRA PLASTIFICADA, 10 UTILIZAÇÕES. AF_12/2015</v>
          </cell>
          <cell r="C1984" t="str">
            <v>M2</v>
          </cell>
          <cell r="D1984" t="str">
            <v>60,05</v>
          </cell>
        </row>
        <row r="1985">
          <cell r="A1985">
            <v>92468</v>
          </cell>
          <cell r="B1985" t="str">
            <v>MONTAGEM E DESMONTAGEM DE FÔRMA DE VIGA, ESCORAMENTO METÁLICO, PÉ-DIREITO SIMPLES, EM CHAPA DE MADEIRA PLASTIFICADA, 10 UTILIZAÇÕES. AF_12/2015</v>
          </cell>
          <cell r="C1985" t="str">
            <v>M2</v>
          </cell>
          <cell r="D1985" t="str">
            <v>59,26</v>
          </cell>
        </row>
        <row r="1986">
          <cell r="A1986">
            <v>92469</v>
          </cell>
          <cell r="B1986" t="str">
            <v>MONTAGEM E DESMONTAGEM DE FÔRMA DE VIGA, ESCORAMENTO COM GARFO DE MADEIRA, PÉ-DIREITO DUPLO, EM CHAPA DE MADEIRA PLASTIFICADA, 12 UTILIZAÇÕES. AF_12/2015</v>
          </cell>
          <cell r="C1986" t="str">
            <v>M2</v>
          </cell>
          <cell r="D1986" t="str">
            <v>84,15</v>
          </cell>
        </row>
        <row r="1987">
          <cell r="A1987">
            <v>92470</v>
          </cell>
          <cell r="B1987" t="str">
            <v>MONTAGEM E DESMONTAGEM DE FÔRMA DE VIGA, ESCORAMENTO METÁLICO, PÉ-DIREITO DUPLO, EM CHAPA DE MADEIRA PLASTIFICADA, 12 UTILIZAÇÕES. AF_12/2015</v>
          </cell>
          <cell r="C1987" t="str">
            <v>M2</v>
          </cell>
          <cell r="D1987" t="str">
            <v>144,61</v>
          </cell>
        </row>
        <row r="1988">
          <cell r="A1988">
            <v>92471</v>
          </cell>
          <cell r="B1988" t="str">
            <v>MONTAGEM E DESMONTAGEM DE FÔRMA DE VIGA, ESCORAMENTO COM GARFO DE MADEIRA, PÉ-DIREITO SIMPLES, EM CHAPA DE MADEIRA PLASTIFICADA, 12 UTILIZAÇÕES. AF_12/2015</v>
          </cell>
          <cell r="C1988" t="str">
            <v>M2</v>
          </cell>
          <cell r="D1988" t="str">
            <v>54,68</v>
          </cell>
        </row>
        <row r="1989">
          <cell r="A1989">
            <v>92472</v>
          </cell>
          <cell r="B1989" t="str">
            <v>MONTAGEM E DESMONTAGEM DE FÔRMA DE VIGA, ESCORAMENTO METÁLICO, PÉ-DIREITO SIMPLES, EM CHAPA DE MADEIRA PLASTIFICADA, 12 UTILIZAÇÕES. AF_12/2015</v>
          </cell>
          <cell r="C1989" t="str">
            <v>M2</v>
          </cell>
          <cell r="D1989" t="str">
            <v>55,40</v>
          </cell>
        </row>
        <row r="1990">
          <cell r="A1990">
            <v>92473</v>
          </cell>
          <cell r="B1990" t="str">
            <v>MONTAGEM E DESMONTAGEM DE FÔRMA DE VIGA, ESCORAMENTO COM GARFO DE MADEIRA, PÉ-DIREITO DUPLO, EM CHAPA DE MADEIRA PLASTIFICADA, 14 UTILIZAÇÕES. AF_12/2015</v>
          </cell>
          <cell r="C1990" t="str">
            <v>M2</v>
          </cell>
          <cell r="D1990" t="str">
            <v>77,38</v>
          </cell>
        </row>
        <row r="1991">
          <cell r="A1991">
            <v>92474</v>
          </cell>
          <cell r="B1991" t="str">
            <v>MONTAGEM E DESMONTAGEM DE FÔRMA DE VIGA, ESCORAMENTO METÁLICO, PÉ-DIREITO DUPLO, EM CHAPA DE MADEIRA PLASTIFICADA, 14 UTILIZAÇÕES. AF_12/2015</v>
          </cell>
          <cell r="C1991" t="str">
            <v>M2</v>
          </cell>
          <cell r="D1991" t="str">
            <v>140,82</v>
          </cell>
        </row>
        <row r="1992">
          <cell r="A1992">
            <v>92475</v>
          </cell>
          <cell r="B1992" t="str">
            <v>MONTAGEM E DESMONTAGEM DE FÔRMA DE VIGA, ESCORAMENTO COM GARFO DE MADEIRA, PÉ-DIREITO SIMPLES, EM CHAPA DE MADEIRA PLASTIFICADA, 14 UTILIZAÇÕES. AF_12/2015</v>
          </cell>
          <cell r="C1992" t="str">
            <v>M2</v>
          </cell>
          <cell r="D1992" t="str">
            <v>50,33</v>
          </cell>
        </row>
        <row r="1993">
          <cell r="A1993">
            <v>92476</v>
          </cell>
          <cell r="B1993" t="str">
            <v>MONTAGEM E DESMONTAGEM DE FÔRMA DE VIGA, ESCORAMENTO METÁLICO, PÉ-DIREITO SIMPLES, EM CHAPA DE MADEIRA PLASTIFICADA, 14 UTILIZAÇÕES. AF_12/2015</v>
          </cell>
          <cell r="C1993" t="str">
            <v>M2</v>
          </cell>
          <cell r="D1993" t="str">
            <v>52,14</v>
          </cell>
        </row>
        <row r="1994">
          <cell r="A1994">
            <v>92477</v>
          </cell>
          <cell r="B1994" t="str">
            <v>MONTAGEM E DESMONTAGEM DE FÔRMA DE VIGA, ESCORAMENTO COM GARFO DE MADEIRA, PÉ-DIREITO DUPLO, EM CHAPA DE MADEIRA PLASTIFICADA, 18 UTILIZAÇÕES. AF_12/2015</v>
          </cell>
          <cell r="C1994" t="str">
            <v>M2</v>
          </cell>
          <cell r="D1994" t="str">
            <v>62,93</v>
          </cell>
        </row>
        <row r="1995">
          <cell r="A1995">
            <v>92478</v>
          </cell>
          <cell r="B1995" t="str">
            <v>MONTAGEM E DESMONTAGEM DE FÔRMA DE VIGA, ESCORAMENTO METÁLICO, PÉ-DIREITO DUPLO, EM CHAPA DE MADEIRA PLASTIFICADA, 18 UTILIZAÇÕES. AF_12/2015</v>
          </cell>
          <cell r="C1995" t="str">
            <v>M2</v>
          </cell>
          <cell r="D1995" t="str">
            <v>133,33</v>
          </cell>
        </row>
        <row r="1996">
          <cell r="A1996">
            <v>92479</v>
          </cell>
          <cell r="B1996" t="str">
            <v>MONTAGEM E DESMONTAGEM DE FÔRMA DE VIGA, ESCORAMENTO COM GARFO DE MADEIRA, PÉ-DIREITO SIMPLES, EM CHAPA DE MADEIRA PLASTIFICADA, 18 UTILIZAÇÕES. AF_12/2015</v>
          </cell>
          <cell r="C1996" t="str">
            <v>M2</v>
          </cell>
          <cell r="D1996" t="str">
            <v>41,02</v>
          </cell>
        </row>
        <row r="1997">
          <cell r="A1997">
            <v>92480</v>
          </cell>
          <cell r="B1997" t="str">
            <v>MONTAGEM E DESMONTAGEM DE FÔRMA DE VIGA, ESCORAMENTO METÁLICO, PÉ-DIREITO SIMPLES, EM CHAPA DE MADEIRA PLASTIFICADA, 18 UTILIZAÇÕES. AF_12/2015</v>
          </cell>
          <cell r="C1997" t="str">
            <v>M2</v>
          </cell>
          <cell r="D1997" t="str">
            <v>45,59</v>
          </cell>
        </row>
        <row r="1998">
          <cell r="A1998">
            <v>92481</v>
          </cell>
          <cell r="B1998" t="str">
            <v>MONTAGEM E DESMONTAGEM DE FÔRMA DE LAJE MACIÇA COM ÁREA MÉDIA MENOR OU IGUAL A 20 M², PÉ-DIREITO SIMPLES, EM MADEIRA SERRADA, 1 UTILIZAÇÃO. AF_12/2015</v>
          </cell>
          <cell r="C1998" t="str">
            <v>M2</v>
          </cell>
          <cell r="D1998" t="str">
            <v>182,72</v>
          </cell>
        </row>
        <row r="1999">
          <cell r="A1999">
            <v>92482</v>
          </cell>
          <cell r="B1999" t="str">
            <v>MONTAGEM E DESMONTAGEM DE FÔRMA DE LAJE MACIÇA COM ÁREA MÉDIA MAIOR QUE 20 M², PÉ-DIREITO SIMPLES, EM MADEIRA SERRADA, 1 UTILIZAÇÃO. AF_12/2015</v>
          </cell>
          <cell r="C1999" t="str">
            <v>M2</v>
          </cell>
          <cell r="D1999" t="str">
            <v>173,09</v>
          </cell>
        </row>
        <row r="2000">
          <cell r="A2000">
            <v>92483</v>
          </cell>
          <cell r="B2000" t="str">
            <v>MONTAGEM E DESMONTAGEM DE FÔRMA DE LAJE MACIÇA COM ÁREA MÉDIA MENOR OU IGUAL A 20 M², PÉ-DIREITO SIMPLES, EM MADEIRA SERRADA, 2 UTILIZAÇÕES. AF_12/2015</v>
          </cell>
          <cell r="C2000" t="str">
            <v>M2</v>
          </cell>
          <cell r="D2000" t="str">
            <v>137,91</v>
          </cell>
        </row>
        <row r="2001">
          <cell r="A2001">
            <v>92484</v>
          </cell>
          <cell r="B2001" t="str">
            <v>MONTAGEM E DESMONTAGEM DE FÔRMA DE LAJE MACIÇA COM ÁREA MÉDIA MAIOR QUE 20 M², PÉ-DIREITO SIMPLES, EM MADEIRA SERRADA, 2 UTILIZAÇÕES. AF_12/2015</v>
          </cell>
          <cell r="C2001" t="str">
            <v>M2</v>
          </cell>
          <cell r="D2001" t="str">
            <v>129,40</v>
          </cell>
        </row>
        <row r="2002">
          <cell r="A2002">
            <v>92485</v>
          </cell>
          <cell r="B2002" t="str">
            <v>MONTAGEM E DESMONTAGEM DE FÔRMA DE LAJE MACIÇA COM ÁREA MÉDIA MENOR OU IGUAL A 20 M², PÉ-DIREITO SIMPLES, EM MADEIRA SERRADA, 4 UTILIZAÇÕES. AF_12/2015</v>
          </cell>
          <cell r="C2002" t="str">
            <v>M2</v>
          </cell>
          <cell r="D2002" t="str">
            <v>98,71</v>
          </cell>
        </row>
        <row r="2003">
          <cell r="A2003">
            <v>92486</v>
          </cell>
          <cell r="B2003" t="str">
            <v>MONTAGEM E DESMONTAGEM DE FÔRMA DE LAJE MACIÇA COM ÁREA MÉDIA MAIOR QUE 20 M², PÉ-DIREITO SIMPLES, EM MADEIRA SERRADA, 4 UTILIZAÇÕES. AF_12/2015</v>
          </cell>
          <cell r="C2003" t="str">
            <v>M2</v>
          </cell>
          <cell r="D2003" t="str">
            <v>92,17</v>
          </cell>
        </row>
        <row r="2004">
          <cell r="A2004">
            <v>92487</v>
          </cell>
          <cell r="B2004" t="str">
            <v>MONTAGEM E DESMONTAGEM DE FÔRMA DE LAJE NERVURADA COM CUBETA E ASSOALHO COM ÁREA MÉDIA MENOR OU IGUAL A 20 M², PÉ-DIREITO DUPLO, EM CHAPA DE MADEIRA COMPENSADA RESINADA, 8 UTILIZAÇÕES. AF_12/2015</v>
          </cell>
          <cell r="C2004" t="str">
            <v>M2</v>
          </cell>
          <cell r="D2004" t="str">
            <v>61,45</v>
          </cell>
        </row>
        <row r="2005">
          <cell r="A2005">
            <v>92488</v>
          </cell>
          <cell r="B2005" t="str">
            <v>MONTAGEM E DESMONTAGEM DE FÔRMA DE LAJE NERVURADA COM CUBETA E ASSOALHO COM ÁREA MÉDIA MAIOR QUE 20 M², PÉ-DIREITO DUPLO, EM CHAPA DE MADEIRA COMPENSADA RESINADA, 8 UTILIZAÇÕES. AF_12/2015</v>
          </cell>
          <cell r="C2005" t="str">
            <v>M2</v>
          </cell>
          <cell r="D2005" t="str">
            <v>59,19</v>
          </cell>
        </row>
        <row r="2006">
          <cell r="A2006">
            <v>92489</v>
          </cell>
          <cell r="B2006" t="str">
            <v>MONTAGEM E DESMONTAGEM DE FÔRMA DE LAJE NERVURADA COM CUBETA E ASSOALHO COM ÁREA MÉDIA MENOR OU IGUAL A 20 M², PÉ-DIREITO SIMPLES, EM CHAPA DE MADEIRA COMPENSADA RESINADA, 8 UTILIZAÇÕES. AF_12/2015</v>
          </cell>
          <cell r="C2006" t="str">
            <v>M2</v>
          </cell>
          <cell r="D2006" t="str">
            <v>36,96</v>
          </cell>
        </row>
        <row r="2007">
          <cell r="A2007">
            <v>92490</v>
          </cell>
          <cell r="B2007" t="str">
            <v>MONTAGEM E DESMONTAGEM DE FÔRMA DE LAJE NERVURADA COM CUBETA E ASSOALHO COM ÁREA MÉDIA MAIOR QUE 20 M², PÉ-DIREITO SIMPLES, EM CHAPA DE MADEIRA COMPENSADA RESINADA, 8 UTILIZAÇÕES. AF_12/2015</v>
          </cell>
          <cell r="C2007" t="str">
            <v>M2</v>
          </cell>
          <cell r="D2007" t="str">
            <v>34,90</v>
          </cell>
        </row>
        <row r="2008">
          <cell r="A2008">
            <v>92491</v>
          </cell>
          <cell r="B2008" t="str">
            <v>MONTAGEM E DESMONTAGEM DE FÔRMA DE LAJE NERVURADA COM CUBETA E ASSOALHO COM ÁREA MÉDIA MENOR OU IGUAL A 20 M², PÉ-DIREITO DUPLO, EM CHAPA DE MADEIRA COMPENSADA RESINADA, 10 UTILIZAÇÕES. AF_12/2015</v>
          </cell>
          <cell r="C2008" t="str">
            <v>M2</v>
          </cell>
          <cell r="D2008" t="str">
            <v>58,94</v>
          </cell>
        </row>
        <row r="2009">
          <cell r="A2009">
            <v>92492</v>
          </cell>
          <cell r="B2009" t="str">
            <v>MONTAGEM E DESMONTAGEM DE FÔRMA DE LAJE NERVURADA COM CUBETA E ASSOALHO COM ÁREA MÉDIA MAIOR QUE 20 M², PÉ-DIREITO DUPLO, EM CHAPA DE MADEIRA COMPENSADA RESINADA, 10 UTILIZAÇÕES. AF_12/2015</v>
          </cell>
          <cell r="C2009" t="str">
            <v>M2</v>
          </cell>
          <cell r="D2009" t="str">
            <v>56,79</v>
          </cell>
        </row>
        <row r="2010">
          <cell r="A2010">
            <v>92493</v>
          </cell>
          <cell r="B2010" t="str">
            <v>MONTAGEM E DESMONTAGEM DE FÔRMA DE LAJE NERVURADA COM CUBETA E ASSOALHO COM ÁREA MÉDIA MENOR OU IGUAL A 20 M², PÉ-DIREITO SIMPLES, EM CHAPA DE MADEIRA COMPENSADA RESINADA, 10 UTILIZAÇÕES. AF_12/2015</v>
          </cell>
          <cell r="C2010" t="str">
            <v>M2</v>
          </cell>
          <cell r="D2010" t="str">
            <v>33,07</v>
          </cell>
        </row>
        <row r="2011">
          <cell r="A2011">
            <v>92494</v>
          </cell>
          <cell r="B2011" t="str">
            <v>MONTAGEM E DESMONTAGEM DE FÔRMA DE LAJE NERVURADA COM CUBETA E ASSOALHO COM ÁREA MÉDIA MAIOR QUE 20 M², PÉ-DIREITO SIMPLES, EM CHAPA DE MADEIRA COMPENSADA RESINADA, 10 UTILIZAÇÕES. AF_12/2015</v>
          </cell>
          <cell r="C2011" t="str">
            <v>M2</v>
          </cell>
          <cell r="D2011" t="str">
            <v>32,83</v>
          </cell>
        </row>
        <row r="2012">
          <cell r="A2012">
            <v>92495</v>
          </cell>
          <cell r="B2012" t="str">
            <v>MONTAGEM E DESMONTAGEM DE FÔRMA DE LAJE NERVURADA COM CUBETA E ASSOALHO COM ÁREA MÉDIA MENOR OU IGUAL A 20 M², PÉ-DIREITO DUPLO, EM CHAPA DE MADEIRA COMPENSADA RESINADA, 12 UTILIZAÇÕES. AF_12/2015</v>
          </cell>
          <cell r="C2012" t="str">
            <v>M2</v>
          </cell>
          <cell r="D2012" t="str">
            <v>57,23</v>
          </cell>
        </row>
        <row r="2013">
          <cell r="A2013">
            <v>92496</v>
          </cell>
          <cell r="B2013" t="str">
            <v>MONTAGEM E DESMONTAGEM DE FÔRMA DE LAJE NERVURADA COM CUBETA E ASSOALHO COM ÁREA MÉDIA MAIOR QUE 20 M², PÉ-DIREITO DUPLO, EM CHAPA DE MADEIRA COMPENSADA RESINADA, 12 UTILIZAÇÕES. AF_12/2015</v>
          </cell>
          <cell r="C2013" t="str">
            <v>M2</v>
          </cell>
          <cell r="D2013" t="str">
            <v>55,16</v>
          </cell>
        </row>
        <row r="2014">
          <cell r="A2014">
            <v>92497</v>
          </cell>
          <cell r="B2014" t="str">
            <v>MONTAGEM E DESMONTAGEM DE FÔRMA DE LAJE NERVURADA COM CUBETA E ASSOALHO COM ÁREA MÉDIA MENOR OU IGUAL A 20 M², PÉ-DIREITO SIMPLES, EM CHAPA DE MADEIRA COMPENSADA RESINADA, 12 UTILIZAÇÕES. AF_12/2015</v>
          </cell>
          <cell r="C2014" t="str">
            <v>M2</v>
          </cell>
          <cell r="D2014" t="str">
            <v>33,35</v>
          </cell>
        </row>
        <row r="2015">
          <cell r="A2015">
            <v>92498</v>
          </cell>
          <cell r="B2015" t="str">
            <v>MONTAGEM E DESMONTAGEM DE FÔRMA DE LAJE NERVURADA COM CUBETA E ASSOALHO COM ÁREA MÉDIA MAIOR QUE 20 M², PÉ-DIREITO SIMPLES, EM CHAPA DE MADEIRA COMPENSADA RESINADA, 12 UTILIZAÇÕES. AF_12/2015</v>
          </cell>
          <cell r="C2015" t="str">
            <v>M2</v>
          </cell>
          <cell r="D2015" t="str">
            <v>31,43</v>
          </cell>
        </row>
        <row r="2016">
          <cell r="A2016">
            <v>92499</v>
          </cell>
          <cell r="B2016" t="str">
            <v>MONTAGEM E DESMONTAGEM DE FÔRMA DE LAJE NERVURADA COM CUBETA E ASSOALHO COM ÁREA MÉDIA MENOR OU IGUAL A 20 M², PÉ-DIREITO DUPLO, EM CHAPA DE MADEIRA COMPENSADA RESINADA, 14 UTILIZAÇÕES. AF_12/2015</v>
          </cell>
          <cell r="C2016" t="str">
            <v>M2</v>
          </cell>
          <cell r="D2016" t="str">
            <v>56,24</v>
          </cell>
        </row>
        <row r="2017">
          <cell r="A2017">
            <v>92500</v>
          </cell>
          <cell r="B2017" t="str">
            <v>MONTAGEM E DESMONTAGEM DE FÔRMA DE LAJE NERVURADA COM CUBETA E ASSOALHO COM ÁREA MÉDIA MAIOR QUE 20 M², PÉ-DIREITO DUPLO, EM CHAPA DE MADEIRA COMPENSADA RESINADA, 14 UTILIZAÇÕES. AF_12/2015</v>
          </cell>
          <cell r="C2017" t="str">
            <v>M2</v>
          </cell>
          <cell r="D2017" t="str">
            <v>54,23</v>
          </cell>
        </row>
        <row r="2018">
          <cell r="A2018">
            <v>92501</v>
          </cell>
          <cell r="B2018" t="str">
            <v>MONTAGEM E DESMONTAGEM DE FÔRMA DE LAJE NERVURADA COM CUBETA E ASSOALHO COM ÁREA MÉDIA MENOR OU IGUAL A 20 M², PÉ-DIREITO SIMPLES, EM CHAPA DE MADEIRA COMPENSADA RESINADA, 14 UTILIZAÇÕES. AF_12/2015</v>
          </cell>
          <cell r="C2018" t="str">
            <v>M2</v>
          </cell>
          <cell r="D2018" t="str">
            <v>32,52</v>
          </cell>
        </row>
        <row r="2019">
          <cell r="A2019">
            <v>92502</v>
          </cell>
          <cell r="B2019" t="str">
            <v>MONTAGEM E DESMONTAGEM DE FÔRMA DE LAJE NERVURADA COM CUBETA E ASSOALHO COM ÁREA MÉDIA MAIOR QUE 20 M², PÉ-DIREITO SIMPLES, EM CHAPA DE MADEIRA COMPENSADA RESINADA, 14 UTILIZAÇÕES. AF_12/2015</v>
          </cell>
          <cell r="C2019" t="str">
            <v>M2</v>
          </cell>
          <cell r="D2019" t="str">
            <v>30,65</v>
          </cell>
        </row>
        <row r="2020">
          <cell r="A2020">
            <v>92503</v>
          </cell>
          <cell r="B2020" t="str">
            <v>MONTAGEM E DESMONTAGEM DE FÔRMA DE LAJE NERVURADA COM CUBETA E ASSOALHO COM ÁREA MÉDIA MENOR OU IGUAL A 20 M², PÉ-DIREITO DUPLO, EM CHAPA DE MADEIRA COMPENSADA RESINADA, 18 UTILIZAÇÕES. AF_12/2015</v>
          </cell>
          <cell r="C2020" t="str">
            <v>M2</v>
          </cell>
          <cell r="D2020" t="str">
            <v>54,60</v>
          </cell>
        </row>
        <row r="2021">
          <cell r="A2021">
            <v>92504</v>
          </cell>
          <cell r="B2021" t="str">
            <v>MONTAGEM E DESMONTAGEM DE FÔRMA DE LAJE NERVURADA COM CUBETA E ASSOALHO COM ÁREA MÉDIA MAIOR QUE 20 M², PÉ-DIREITO DUPLO, EM CHAPA DE MADEIRA COMPENSADA RESINADA, 18 UTILIZAÇÕES. AF_12/2015</v>
          </cell>
          <cell r="C2021" t="str">
            <v>M2</v>
          </cell>
          <cell r="D2021" t="str">
            <v>35,39</v>
          </cell>
        </row>
        <row r="2022">
          <cell r="A2022">
            <v>92505</v>
          </cell>
          <cell r="B2022" t="str">
            <v>MONTAGEM E DESMONTAGEM DE FÔRMA DE LAJE NERVURADA COM CUBETA E ASSOALHO COM ÁREA MÉDIA MENOR OU IGUAL A 20 M², PÉ-DIREITO SIMPLES, EM CHAPA DE MADEIRA COMPENSADA RESINADA, 18 UTILIZAÇÕES. AF_12/2015</v>
          </cell>
          <cell r="C2022" t="str">
            <v>M2</v>
          </cell>
          <cell r="D2022" t="str">
            <v>31,11</v>
          </cell>
        </row>
        <row r="2023">
          <cell r="A2023">
            <v>92506</v>
          </cell>
          <cell r="B2023" t="str">
            <v>MONTAGEM E DESMONTAGEM DE FÔRMA DE LAJE NERVURADA COM CUBETA E ASSOALHO COM ÁREA MÉDIA MAIOR QUE 20 M², PÉ-DIREITO SIMPLES, EM CHAPA DE MADEIRA COMPENSADA RESINADA, 18 UTILIZAÇÕES. AF_12/2015</v>
          </cell>
          <cell r="C2023" t="str">
            <v>M2</v>
          </cell>
          <cell r="D2023" t="str">
            <v>29,31</v>
          </cell>
        </row>
        <row r="2024">
          <cell r="A2024">
            <v>92507</v>
          </cell>
          <cell r="B2024" t="str">
            <v>MONTAGEM E DESMONTAGEM DE FÔRMA DE LAJE MACIÇA COM ÁREA MÉDIA MENOR OU IGUAL A 20 M², PÉ-DIREITO DUPLO, EM CHAPA DE MADEIRA COMPENSADA RESINADA, 2 UTILIZAÇÕES. AF_12/2015</v>
          </cell>
          <cell r="C2024" t="str">
            <v>M2</v>
          </cell>
          <cell r="D2024" t="str">
            <v>66,10</v>
          </cell>
        </row>
        <row r="2025">
          <cell r="A2025">
            <v>92508</v>
          </cell>
          <cell r="B2025" t="str">
            <v>MONTAGEM E DESMONTAGEM DE FÔRMA DE LAJE MACIÇA COM ÁREA MÉDIA MAIOR QUE 20 M², PÉ-DIREITO DUPLO, EM CHAPA DE MADEIRA COMPENSADA RESINADA, 2 UTILIZAÇÕES. AF_12/2015</v>
          </cell>
          <cell r="C2025" t="str">
            <v>M2</v>
          </cell>
          <cell r="D2025" t="str">
            <v>64,30</v>
          </cell>
        </row>
        <row r="2026">
          <cell r="A2026">
            <v>92509</v>
          </cell>
          <cell r="B2026" t="str">
            <v>MONTAGEM E DESMONTAGEM DE FÔRMA DE LAJE MACIÇA COM ÁREA MÉDIA MENOR OU IGUAL A 20 M², PÉ-DIREITO SIMPLES, EM CHAPA DE MADEIRA COMPENSADA RESINADA, 2 UTILIZAÇÕES. AF_12/2015</v>
          </cell>
          <cell r="C2026" t="str">
            <v>M2</v>
          </cell>
          <cell r="D2026" t="str">
            <v>38,41</v>
          </cell>
        </row>
        <row r="2027">
          <cell r="A2027">
            <v>92510</v>
          </cell>
          <cell r="B2027" t="str">
            <v>MONTAGEM E DESMONTAGEM DE FÔRMA DE LAJE MACIÇA COM ÁREA MÉDIA MAIOR QUE 20 M², PÉ-DIREITO SIMPLES, EM CHAPA DE MADEIRA COMPENSADA RESINADA, 2 UTILIZAÇÕES. AF_12/2015</v>
          </cell>
          <cell r="C2027" t="str">
            <v>M2</v>
          </cell>
          <cell r="D2027" t="str">
            <v>36,76</v>
          </cell>
        </row>
        <row r="2028">
          <cell r="A2028">
            <v>92511</v>
          </cell>
          <cell r="B2028" t="str">
            <v>MONTAGEM E DESMONTAGEM DE FÔRMA DE LAJE MACIÇA COM ÁREA MÉDIA MENOR OU IGUAL A 20 M², PÉ-DIREITO DUPLO, EM CHAPA DE MADEIRA COMPENSADA RESINADA, 4 UTILIZAÇÕES. AF_12/2015</v>
          </cell>
          <cell r="C2028" t="str">
            <v>M2</v>
          </cell>
          <cell r="D2028" t="str">
            <v>52,28</v>
          </cell>
        </row>
        <row r="2029">
          <cell r="A2029">
            <v>92512</v>
          </cell>
          <cell r="B2029" t="str">
            <v>MONTAGEM E DESMONTAGEM DE FÔRMA DE LAJE MACIÇA COM ÁREA MÉDIA MAIOR QUE 20 M², PÉ-DIREITO DUPLO, EM CHAPA DE MADEIRA COMPENSADA RESINADA, 4 UTILIZAÇÕES. AF_12/2015</v>
          </cell>
          <cell r="C2029" t="str">
            <v>M2</v>
          </cell>
          <cell r="D2029" t="str">
            <v>50,90</v>
          </cell>
        </row>
        <row r="2030">
          <cell r="A2030">
            <v>92513</v>
          </cell>
          <cell r="B2030" t="str">
            <v>MONTAGEM E DESMONTAGEM DE FÔRMA DE LAJE MACIÇA COM ÁREA MÉDIA MENOR OU IGUAL A 20 M², PÉ-DIREITO SIMPLES, EM CHAPA DE MADEIRA COMPENSADA RESINADA, 4 UTILIZAÇÕES. AF_12/2015</v>
          </cell>
          <cell r="C2030" t="str">
            <v>M2</v>
          </cell>
          <cell r="D2030" t="str">
            <v>27,01</v>
          </cell>
        </row>
        <row r="2031">
          <cell r="A2031">
            <v>92514</v>
          </cell>
          <cell r="B2031" t="str">
            <v>MONTAGEM E DESMONTAGEM DE FÔRMA DE LAJE MACIÇA COM ÁREA MÉDIA MAIOR QUE 20 M², PÉ-DIREITO SIMPLES, EM CHAPA DE MADEIRA COMPENSADA RESINADA, 4 UTILIZAÇÕES. AF_12/2015</v>
          </cell>
          <cell r="C2031" t="str">
            <v>M2</v>
          </cell>
          <cell r="D2031" t="str">
            <v>25,74</v>
          </cell>
        </row>
        <row r="2032">
          <cell r="A2032">
            <v>92515</v>
          </cell>
          <cell r="B2032" t="str">
            <v>MONTAGEM E DESMONTAGEM DE FÔRMA DE LAJE MACIÇA COM ÁREA MÉDIA MAIOR QUE 20 M², PÉ-DIREITO DUPLO, EM CHAPA DE MADEIRA COMPENSADA RESINADA, 6 UTILIZAÇÕES. AF_12/2015</v>
          </cell>
          <cell r="C2032" t="str">
            <v>M2</v>
          </cell>
          <cell r="D2032" t="str">
            <v>46,47</v>
          </cell>
        </row>
        <row r="2033">
          <cell r="A2033">
            <v>92516</v>
          </cell>
          <cell r="B2033" t="str">
            <v>MONTAGEM E DESMONTAGEM DE FÔRMA DE LAJE MACIÇA COM ÁREA MÉDIA MENOR OU IGUAL A 20 M², PÉ-DIREITO DUPLO, EM CHAPA DE MADEIRA COMPENSADA RESINADA, 6 UTILIZAÇÕES. AF_12/2015</v>
          </cell>
          <cell r="C2033" t="str">
            <v>M2</v>
          </cell>
          <cell r="D2033" t="str">
            <v>45,28</v>
          </cell>
        </row>
        <row r="2034">
          <cell r="A2034">
            <v>92517</v>
          </cell>
          <cell r="B2034" t="str">
            <v>MONTAGEM E DESMONTAGEM DE FÔRMA DE LAJE MACIÇA COM ÁREA MÉDIA MENOR OU IGUAL A 20 M², PÉ-DIREITO SIMPLES, EM CHAPA DE MADEIRA COMPENSADA RESINADA, 6 UTILIZAÇÕES. AF_12/2015</v>
          </cell>
          <cell r="C2034" t="str">
            <v>M2</v>
          </cell>
          <cell r="D2034" t="str">
            <v>22,28</v>
          </cell>
        </row>
        <row r="2035">
          <cell r="A2035">
            <v>92518</v>
          </cell>
          <cell r="B2035" t="str">
            <v>MONTAGEM E DESMONTAGEM DE FÔRMA DE LAJE MACIÇA COM ÁREA MÉDIA MAIOR QUE 20 M², PÉ-DIREITO SIMPLES, EM CHAPA DE MADEIRA COMPENSADA RESINADA, 6 UTILIZAÇÕES. AF_12/2015</v>
          </cell>
          <cell r="C2035" t="str">
            <v>M2</v>
          </cell>
          <cell r="D2035" t="str">
            <v>21,16</v>
          </cell>
        </row>
        <row r="2036">
          <cell r="A2036">
            <v>92519</v>
          </cell>
          <cell r="B2036" t="str">
            <v>MONTAGEM E DESMONTAGEM DE FÔRMA DE LAJE MACIÇA COM ÁREA MÉDIA MENOR OU IGUAL A 20 M², PÉ-DIREITO DUPLO, EM CHAPA DE MADEIRA COMPENSADA RESINADA, 8 UTILIZAÇÕES. AF_12/2015</v>
          </cell>
          <cell r="C2036" t="str">
            <v>M2</v>
          </cell>
          <cell r="D2036" t="str">
            <v>43,50</v>
          </cell>
        </row>
        <row r="2037">
          <cell r="A2037">
            <v>92520</v>
          </cell>
          <cell r="B2037" t="str">
            <v>MONTAGEM E DESMONTAGEM DE FÔRMA DE LAJE MACIÇA COM ÁREA MÉDIA MAIOR QUE 20 M², PÉ-DIREITO DUPLO, EM CHAPA DE MADEIRA COMPENSADA RESINADA, 8 UTILIZAÇÕES. AF_12/2015</v>
          </cell>
          <cell r="C2037" t="str">
            <v>M2</v>
          </cell>
          <cell r="D2037" t="str">
            <v>42,39</v>
          </cell>
        </row>
        <row r="2038">
          <cell r="A2038">
            <v>92521</v>
          </cell>
          <cell r="B2038" t="str">
            <v>MONTAGEM E DESMONTAGEM DE FÔRMA DE LAJE MACIÇA COM ÁREA MÉDIA MENOR OU IGUAL A 20 M², PÉ-DIREITO SIMPLES, EM CHAPA DE MADEIRA COMPENSADA RESINADA, 8 UTILIZAÇÕES. AF_12/2015</v>
          </cell>
          <cell r="C2038" t="str">
            <v>M2</v>
          </cell>
          <cell r="D2038" t="str">
            <v>19,83</v>
          </cell>
        </row>
        <row r="2039">
          <cell r="A2039">
            <v>92522</v>
          </cell>
          <cell r="B2039" t="str">
            <v>MONTAGEM E DESMONTAGEM DE FÔRMA DE LAJE MACIÇA COM ÁREA MÉDIA MAIOR QUE 20 M², PÉ-DIREITO SIMPLES, EM CHAPA DE MADEIRA COMPENSADA RESINADA, 8 UTILIZAÇÕES. AF_12/2015</v>
          </cell>
          <cell r="C2039" t="str">
            <v>M2</v>
          </cell>
          <cell r="D2039" t="str">
            <v>18,80</v>
          </cell>
        </row>
        <row r="2040">
          <cell r="A2040">
            <v>92523</v>
          </cell>
          <cell r="B2040" t="str">
            <v>MONTAGEM E DESMONTAGEM DE FÔRMA DE LAJE MACIÇA COM ÁREA MÉDIA MENOR OU IGUAL A 20 M², PÉ-DIREITO DUPLO, EM CHAPA DE MADEIRA COMPENSADA PLASTIFICADA, 10 UTILIZAÇÕES. AF_12/2015</v>
          </cell>
          <cell r="C2040" t="str">
            <v>M2</v>
          </cell>
          <cell r="D2040" t="str">
            <v>43,19</v>
          </cell>
        </row>
        <row r="2041">
          <cell r="A2041">
            <v>92524</v>
          </cell>
          <cell r="B2041" t="str">
            <v>MONTAGEM E DESMONTAGEM DE FÔRMA DE LAJE MACIÇA COM ÁREA MÉDIA MAIOR QUE 20 M², PÉ-DIREITO DUPLO, EM CHAPA DE MADEIRA COMPENSADA PLASTIFICADA, 10 UTILIZAÇÕES. AF_12/2015</v>
          </cell>
          <cell r="C2041" t="str">
            <v>M2</v>
          </cell>
          <cell r="D2041" t="str">
            <v>42,15</v>
          </cell>
        </row>
        <row r="2042">
          <cell r="A2042">
            <v>92525</v>
          </cell>
          <cell r="B2042" t="str">
            <v>MONTAGEM E DESMONTAGEM DE FÔRMA DE LAJE MACIÇA COM ÁREA MÉDIA MENOR OU IGUAL A 20 M², PÉ-DIREITO SIMPLES, EM CHAPA DE MADEIRA COMPENSADA PLASTIFICADA, 10 UTILIZAÇÕES. AF_12/2015</v>
          </cell>
          <cell r="C2042" t="str">
            <v>M2</v>
          </cell>
          <cell r="D2042" t="str">
            <v>19,86</v>
          </cell>
        </row>
        <row r="2043">
          <cell r="A2043">
            <v>92526</v>
          </cell>
          <cell r="B2043" t="str">
            <v>MONTAGEM E DESMONTAGEM DE FÔRMA DE LAJE MACIÇA COM ÁREA MÉDIA MAIOR QUE 20 M², PÉ-DIREITO SIMPLES, EM CHAPA DE MADEIRA COMPENSADA PLASTIFICADA, 10 UTILIZAÇÕES. AF_12/2015</v>
          </cell>
          <cell r="C2043" t="str">
            <v>M2</v>
          </cell>
          <cell r="D2043" t="str">
            <v>18,87</v>
          </cell>
        </row>
        <row r="2044">
          <cell r="A2044">
            <v>92527</v>
          </cell>
          <cell r="B2044" t="str">
            <v>MONTAGEM E DESMONTAGEM DE FÔRMA DE LAJE MACIÇA COM ÁREA MÉDIA MENOR OU IGUAL A 20 M², PÉ-DIREITO DUPLO, EM CHAPA DE MADEIRA COMPENSADA PLASTIFICADA, 12 UTILIZAÇÕES. AF_12/2015</v>
          </cell>
          <cell r="C2044" t="str">
            <v>M2</v>
          </cell>
          <cell r="D2044" t="str">
            <v>41,96</v>
          </cell>
        </row>
        <row r="2045">
          <cell r="A2045">
            <v>92528</v>
          </cell>
          <cell r="B2045" t="str">
            <v>MONTAGEM E DESMONTAGEM DE FÔRMA DE LAJE MACIÇA COM ÁREA MÉDIA MAIOR QUE 20 M², PÉ-DIREITO DUPLO, EM CHAPA DE MADEIRA COMPENSADA PLASTIFICADA, 12 UTILIZAÇÕES. AF_12/2015</v>
          </cell>
          <cell r="C2045" t="str">
            <v>M2</v>
          </cell>
          <cell r="D2045" t="str">
            <v>40,95</v>
          </cell>
        </row>
        <row r="2046">
          <cell r="A2046">
            <v>92529</v>
          </cell>
          <cell r="B2046" t="str">
            <v>MONTAGEM E DESMONTAGEM DE FÔRMA DE LAJE MACIÇA COM ÁREA MÉDIA MENOR OU IGUAL A 20 M², PÉ-DIREITO SIMPLES, EM CHAPA DE MADEIRA COMPENSADA PLASTIFICADA, 12 UTILIZAÇÕES. AF_12/2015</v>
          </cell>
          <cell r="C2046" t="str">
            <v>M2</v>
          </cell>
          <cell r="D2046" t="str">
            <v>18,82</v>
          </cell>
        </row>
        <row r="2047">
          <cell r="A2047">
            <v>92530</v>
          </cell>
          <cell r="B2047" t="str">
            <v>MONTAGEM E DESMONTAGEM DE FÔRMA DE LAJE MACIÇA COM ÁREA MÉDIA MAIOR QUE 20 M², PÉ-DIREITO SIMPLES, EM CHAPA DE MADEIRA COMPENSADA PLASTIFICADA, 12 UTILIZAÇÕES. AF_12/2015</v>
          </cell>
          <cell r="C2047" t="str">
            <v>M2</v>
          </cell>
          <cell r="D2047" t="str">
            <v>17,86</v>
          </cell>
        </row>
        <row r="2048">
          <cell r="A2048">
            <v>92531</v>
          </cell>
          <cell r="B2048" t="str">
            <v>MONTAGEM E DESMONTAGEM DE FÔRMA DE LAJE MACIÇA COM ÁREA MÉDIA MENOR OU IGUAL A 20 M², PÉ-DIREITO DUPLO, EM CHAPA DE MADEIRA COMPENSADA PLASTIFICADA, 14 UTILIZAÇÕES. AF_12/2015</v>
          </cell>
          <cell r="C2048" t="str">
            <v>M2</v>
          </cell>
          <cell r="D2048" t="str">
            <v>41,00</v>
          </cell>
        </row>
        <row r="2049">
          <cell r="A2049">
            <v>92532</v>
          </cell>
          <cell r="B2049" t="str">
            <v>MONTAGEM E DESMONTAGEM DE FÔRMA DE LAJE MACIÇA COM ÁREA MÉDIA MAIOR QUE 20 M², PÉ-DIREITO DUPLO, EM CHAPA DE MADEIRA COMPENSADA PLASTIFICADA, 14 UTILIZAÇÕES. AF_12/2015</v>
          </cell>
          <cell r="C2049" t="str">
            <v>M2</v>
          </cell>
          <cell r="D2049" t="str">
            <v>40,02</v>
          </cell>
        </row>
        <row r="2050">
          <cell r="A2050">
            <v>92533</v>
          </cell>
          <cell r="B2050" t="str">
            <v>MONTAGEM E DESMONTAGEM DE FÔRMA DE LAJE MACIÇA COM ÁREA MÉDIA MENOR OU IGUAL A 20 M², PÉ-DIREITO SIMPLES, EM CHAPA DE MADEIRA COMPENSADA PLASTIFICADA, 14 UTILIZAÇÕES. AF_12/2015</v>
          </cell>
          <cell r="C2050" t="str">
            <v>M2</v>
          </cell>
          <cell r="D2050" t="str">
            <v>18,02</v>
          </cell>
        </row>
        <row r="2051">
          <cell r="A2051">
            <v>92534</v>
          </cell>
          <cell r="B2051" t="str">
            <v>MONTAGEM E DESMONTAGEM DE FÔRMA DE LAJE MACIÇA COM ÁREA MÉDIA MAIOR QUE 20 M², PÉ-DIREITO SIMPLES, EM CHAPA DE MADEIRA COMPENSADA PLASTIFICADA, 14 UTILIZAÇÕES. AF_12/2015</v>
          </cell>
          <cell r="C2051" t="str">
            <v>M2</v>
          </cell>
          <cell r="D2051" t="str">
            <v>17,12</v>
          </cell>
        </row>
        <row r="2052">
          <cell r="A2052">
            <v>92535</v>
          </cell>
          <cell r="B2052" t="str">
            <v>MONTAGEM E DESMONTAGEM DE FÔRMA DE LAJE MACIÇA COM ÁREA MÉDIA MENOR OU IGUAL A 20 M², PÉ-DIREITO DUPLO, EM CHAPA DE MADEIRA COMPENSADA PLASTIFICADA, 18 UTILIZAÇÕES. AF_12/2015</v>
          </cell>
          <cell r="C2052" t="str">
            <v>M2</v>
          </cell>
          <cell r="D2052" t="str">
            <v>39,28</v>
          </cell>
        </row>
        <row r="2053">
          <cell r="A2053">
            <v>92536</v>
          </cell>
          <cell r="B2053" t="str">
            <v>MONTAGEM E DESMONTAGEM DE FÔRMA DE LAJE MACIÇA COM ÁREA MÉDIA MAIOR QUE 20 M², PÉ-DIREITO DUPLO, EM CHAPA DE MADEIRA COMPENSADA PLASTIFICADA, 18 UTILIZAÇÕES. AF_12/2015</v>
          </cell>
          <cell r="C2053" t="str">
            <v>M2</v>
          </cell>
          <cell r="D2053" t="str">
            <v>38,31</v>
          </cell>
        </row>
        <row r="2054">
          <cell r="A2054">
            <v>92537</v>
          </cell>
          <cell r="B2054" t="str">
            <v>MONTAGEM E DESMONTAGEM DE FÔRMA DE LAJE MACIÇA COM ÁREA MÉDIA MENOR OU IGUAL A 20 M², PÉ-DIREITO SIMPLES, EM CHAPA DE MADEIRA COMPENSADA PLASTIFICADA, 18 UTILIZAÇÕES. AF_12/2015</v>
          </cell>
          <cell r="C2054" t="str">
            <v>M2</v>
          </cell>
          <cell r="D2054" t="str">
            <v>16,49</v>
          </cell>
        </row>
        <row r="2055">
          <cell r="A2055">
            <v>92538</v>
          </cell>
          <cell r="B2055" t="str">
            <v>MONTAGEM E DESMONTAGEM DE FÔRMA DE LAJE MACIÇA COM ÁREA MÉDIA MAIOR QUE 20 M², PÉ-DIREITO SIMPLES, EM CHAPA DE MADEIRA COMPENSADA PLASTIFICADA, 18 UTILIZAÇÕES. AF_12/2015</v>
          </cell>
          <cell r="C2055" t="str">
            <v>M2</v>
          </cell>
          <cell r="D2055" t="str">
            <v>15,60</v>
          </cell>
        </row>
        <row r="2056">
          <cell r="A2056">
            <v>95934</v>
          </cell>
          <cell r="B2056" t="str">
            <v>FABRICAÇÃO DE FÔRMA PARA ESCADAS, COM 2 LANCES, EM CHAPA DE MADEIRA COMPENSADA PLASTIFICADA, E=18 MM. AF_01/2017</v>
          </cell>
          <cell r="C2056" t="str">
            <v>M2</v>
          </cell>
          <cell r="D2056" t="str">
            <v>125,43</v>
          </cell>
        </row>
        <row r="2057">
          <cell r="A2057">
            <v>95935</v>
          </cell>
          <cell r="B2057" t="str">
            <v>FABRICAÇÃO DE FÔRMA PARA ESCADAS, COM 2 LANCES, EM CHAPA DE MADEIRA COMPENSADA RESINADA, E= 17 MM. AF_01/2017</v>
          </cell>
          <cell r="C2057" t="str">
            <v>M2</v>
          </cell>
          <cell r="D2057" t="str">
            <v>102,11</v>
          </cell>
        </row>
        <row r="2058">
          <cell r="A2058">
            <v>95936</v>
          </cell>
          <cell r="B2058" t="str">
            <v>FABRICAÇÃO DE FÔRMA PARA ESCADAS, COM 2 LANCES, EM MADEIRA SERRADA, E=25 MM. AF_01/2017</v>
          </cell>
          <cell r="C2058" t="str">
            <v>M2</v>
          </cell>
          <cell r="D2058" t="str">
            <v>113,59</v>
          </cell>
        </row>
        <row r="2059">
          <cell r="A2059">
            <v>95937</v>
          </cell>
          <cell r="B2059" t="str">
            <v>MONTAGEM E DESMONTAGEM DE FÔRMA PARA ESCADAS, COM 2 LANCES, EM MADEIRA SERRADA, 1 UTILIZAÇÃO. AF_01/2017</v>
          </cell>
          <cell r="C2059" t="str">
            <v>M2</v>
          </cell>
          <cell r="D2059" t="str">
            <v>258,67</v>
          </cell>
        </row>
        <row r="2060">
          <cell r="A2060">
            <v>95938</v>
          </cell>
          <cell r="B2060" t="str">
            <v>MONTAGEM E DESMONTAGEM DE FÔRMA PARA ESCADAS, COM 2 LANCES, EM MADEIRA SERRADA, 2 UTILIZAÇÕES. AF_01/2017</v>
          </cell>
          <cell r="C2060" t="str">
            <v>M2</v>
          </cell>
          <cell r="D2060" t="str">
            <v>217,74</v>
          </cell>
        </row>
        <row r="2061">
          <cell r="A2061">
            <v>95939</v>
          </cell>
          <cell r="B2061" t="str">
            <v>MONTAGEM E DESMONTAGEM DE FÔRMA PARA ESCADAS, COM 2 LANCES, EM CHAPA DE MADEIRA COMPENSADA RESINADA, 4 UTILIZAÇÕES. AF_01/2017</v>
          </cell>
          <cell r="C2061" t="str">
            <v>M2</v>
          </cell>
          <cell r="D2061" t="str">
            <v>151,46</v>
          </cell>
        </row>
        <row r="2062">
          <cell r="A2062">
            <v>95940</v>
          </cell>
          <cell r="B2062" t="str">
            <v>MONTAGEM E DESMONTAGEM DE FÔRMA PARA ESCADAS, COM 2 LANCES, EM CHAPA DE MADEIRA COMPENSADA PLASTIFICADA, 6 UTILIZAÇÕES. AF_01/2017</v>
          </cell>
          <cell r="C2062" t="str">
            <v>M2</v>
          </cell>
          <cell r="D2062" t="str">
            <v>124,26</v>
          </cell>
        </row>
        <row r="2063">
          <cell r="A2063">
            <v>95941</v>
          </cell>
          <cell r="B2063" t="str">
            <v>MONTAGEM E DESMONTAGEM DE FÔRMA PARA ESCADAS, COM 2 LANCES, EM CHAPA DE MADEIRA COMPENSADA PLASTIFICADA, 8 UTILIZAÇÕES. AF_01/2017</v>
          </cell>
          <cell r="C2063" t="str">
            <v>M2</v>
          </cell>
          <cell r="D2063" t="str">
            <v>108,55</v>
          </cell>
        </row>
        <row r="2064">
          <cell r="A2064">
            <v>95942</v>
          </cell>
          <cell r="B2064" t="str">
            <v>MONTAGEM E DESMONTAGEM DE FÔRMA PARA ESCADAS, COM 2 LANCES, EM CHAPA DE MADEIRA COMPENSADA PLASTIFICADA, 10 UTILIZAÇÕES. AF_01/2017</v>
          </cell>
          <cell r="C2064" t="str">
            <v>M2</v>
          </cell>
          <cell r="D2064" t="str">
            <v>98,73</v>
          </cell>
        </row>
        <row r="2065">
          <cell r="A2065">
            <v>96252</v>
          </cell>
          <cell r="B2065" t="str">
            <v>FABRICAÇÃO DE FÔRMA PARA PILARES CIRCULARES, EM CHAPA DE MADEIRA COMPENSADA RESINADA. AF_06/2017</v>
          </cell>
          <cell r="C2065" t="str">
            <v>M2</v>
          </cell>
          <cell r="D2065" t="str">
            <v>162,04</v>
          </cell>
        </row>
        <row r="2066">
          <cell r="A2066">
            <v>96257</v>
          </cell>
          <cell r="B2066" t="str">
            <v>MONTAGEM E DESMONTAGEM DE FÔRMA DE PILARES CIRCULARES, COM ÁREA MÉDIA DAS SEÇÕES MENOR OU IGUAL A 0,28 M², PÉ-DIREITO SIMPLES, EM MADEIRA, 2 UTILIZAÇÕES. AF_06/2017</v>
          </cell>
          <cell r="C2066" t="str">
            <v>M2</v>
          </cell>
          <cell r="D2066" t="str">
            <v>131,94</v>
          </cell>
        </row>
        <row r="2067">
          <cell r="A2067">
            <v>96258</v>
          </cell>
          <cell r="B2067" t="str">
            <v>MONTAGEM E DESMONTAGEM DE FÔRMA DE PILARES CIRCULARES, COM ÁREA MÉDIA DAS SEÇÕES MAIOR QUE 0,28 M², PÉ-DIREITO SIMPLES, EM MADEIRA, 2 UTILIZAÇÕES. AF_06/2017</v>
          </cell>
          <cell r="C2067" t="str">
            <v>M2</v>
          </cell>
          <cell r="D2067" t="str">
            <v>124,12</v>
          </cell>
        </row>
        <row r="2068">
          <cell r="A2068">
            <v>96259</v>
          </cell>
          <cell r="B2068" t="str">
            <v>MONTAGEM E DESMONTAGEM DE FÔRMA DE PILARES CIRCULARES, COM ÁREA MÉDIA DAS SEÇÕES MENOR OU IGUAL A 0,28 M², PÉ-DIREITO DUPLO, EM MADEIRA, 2 UTILIZAÇÕES. AF_06/2017</v>
          </cell>
          <cell r="C2068" t="str">
            <v>M2</v>
          </cell>
          <cell r="D2068" t="str">
            <v>148,17</v>
          </cell>
        </row>
        <row r="2069">
          <cell r="A2069">
            <v>96529</v>
          </cell>
          <cell r="B2069" t="str">
            <v>FABRICAÇÃO, MONTAGEM E DESMONTAGEM DE FÔRMA PARA SAPATA, EM MADEIRA SERRADA, E=25 MM, 1 UTILIZAÇÃO. AF_06/2017</v>
          </cell>
          <cell r="C2069" t="str">
            <v>M2</v>
          </cell>
          <cell r="D2069" t="str">
            <v>204,77</v>
          </cell>
        </row>
        <row r="2070">
          <cell r="A2070">
            <v>96530</v>
          </cell>
          <cell r="B2070" t="str">
            <v>FABRICAÇÃO, MONTAGEM E DESMONTAGEM DE FÔRMA PARA VIGA BALDRAME, EM MADEIRA SERRADA, E=25 MM, 1 UTILIZAÇÃO. AF_06/2017</v>
          </cell>
          <cell r="C2070" t="str">
            <v>M2</v>
          </cell>
          <cell r="D2070" t="str">
            <v>104,64</v>
          </cell>
        </row>
        <row r="2071">
          <cell r="A2071">
            <v>96531</v>
          </cell>
          <cell r="B2071" t="str">
            <v>FABRICAÇÃO, MONTAGEM E DESMONTAGEM DE FÔRMA PARA BLOCO DE COROAMENTO, EM MADEIRA SERRADA, E=25 MM, 2 UTILIZAÇÕES. AF_06/2017</v>
          </cell>
          <cell r="C2071" t="str">
            <v>M2</v>
          </cell>
          <cell r="D2071" t="str">
            <v>75,71</v>
          </cell>
        </row>
        <row r="2072">
          <cell r="A2072">
            <v>96532</v>
          </cell>
          <cell r="B2072" t="str">
            <v>FABRICAÇÃO, MONTAGEM E DESMONTAGEM DE FÔRMA PARA SAPATA, EM MADEIRA SERRADA, E=25 MM, 2 UTILIZAÇÕES. AF_06/2017</v>
          </cell>
          <cell r="C2072" t="str">
            <v>M2</v>
          </cell>
          <cell r="D2072" t="str">
            <v>132,27</v>
          </cell>
        </row>
        <row r="2073">
          <cell r="A2073">
            <v>96533</v>
          </cell>
          <cell r="B2073" t="str">
            <v>FABRICAÇÃO, MONTAGEM E DESMONTAGEM DE FÔRMA PARA VIGA BALDRAME, EM MADEIRA SERRADA, E=25 MM, 2 UTILIZAÇÕES. AF_06/2017</v>
          </cell>
          <cell r="C2073" t="str">
            <v>M2</v>
          </cell>
          <cell r="D2073" t="str">
            <v>66,32</v>
          </cell>
        </row>
        <row r="2074">
          <cell r="A2074">
            <v>96534</v>
          </cell>
          <cell r="B2074" t="str">
            <v>FABRICAÇÃO, MONTAGEM E DESMONTAGEM DE FÔRMA PARA BLOCO DE COROAMENTO, EM MADEIRA SERRADA, E=25 MM, 4 UTILIZAÇÕES. AF_06/2017</v>
          </cell>
          <cell r="C2074" t="str">
            <v>M2</v>
          </cell>
          <cell r="D2074" t="str">
            <v>54,37</v>
          </cell>
        </row>
        <row r="2075">
          <cell r="A2075">
            <v>96535</v>
          </cell>
          <cell r="B2075" t="str">
            <v>FABRICAÇÃO, MONTAGEM E DESMONTAGEM DE FÔRMA PARA SAPATA, EM MADEIRA SERRADA, E=25 MM, 4 UTILIZAÇÕES. AF_06/2017</v>
          </cell>
          <cell r="C2075" t="str">
            <v>M2</v>
          </cell>
          <cell r="D2075" t="str">
            <v>94,52</v>
          </cell>
        </row>
        <row r="2076">
          <cell r="A2076">
            <v>96536</v>
          </cell>
          <cell r="B2076" t="str">
            <v>FABRICAÇÃO, MONTAGEM E DESMONTAGEM DE FÔRMA PARA VIGA BALDRAME, EM MADEIRA SERRADA, E=25 MM, 4 UTILIZAÇÕES. AF_06/2017</v>
          </cell>
          <cell r="C2076" t="str">
            <v>M2</v>
          </cell>
          <cell r="D2076" t="str">
            <v>46,36</v>
          </cell>
        </row>
        <row r="2077">
          <cell r="A2077">
            <v>96537</v>
          </cell>
          <cell r="B2077" t="str">
            <v>FABRICAÇÃO, MONTAGEM E DESMONTAGEM DE FÔRMA PARA BLOCO DE COROAMENTO, EM CHAPA DE MADEIRA COMPENSADA RESINADA, E=17 MM, 2 UTILIZAÇÕES. AF_06/2017</v>
          </cell>
          <cell r="C2077" t="str">
            <v>M2</v>
          </cell>
          <cell r="D2077" t="str">
            <v>119,82</v>
          </cell>
        </row>
        <row r="2078">
          <cell r="A2078">
            <v>96538</v>
          </cell>
          <cell r="B2078" t="str">
            <v>FABRICAÇÃO, MONTAGEM E DESMONTAGEM DE FÔRMA PARA SAPATA, EM CHAPA DE MADEIRA COMPENSADA RESINADA, E=17 MM, 2 UTILIZAÇÕES. AF_06/2017</v>
          </cell>
          <cell r="C2078" t="str">
            <v>M2</v>
          </cell>
          <cell r="D2078" t="str">
            <v>178,43</v>
          </cell>
        </row>
        <row r="2079">
          <cell r="A2079">
            <v>96539</v>
          </cell>
          <cell r="B2079" t="str">
            <v>FABRICAÇÃO, MONTAGEM E DESMONTAGEM DE FÔRMA PARA VIGA BALDRAME, EM CHAPA DE MADEIRA COMPENSADA RESINADA, E=17 MM, 2 UTILIZAÇÕES. AF_06/2017</v>
          </cell>
          <cell r="C2079" t="str">
            <v>M2</v>
          </cell>
          <cell r="D2079" t="str">
            <v>80,80</v>
          </cell>
        </row>
        <row r="2080">
          <cell r="A2080">
            <v>96540</v>
          </cell>
          <cell r="B2080" t="str">
            <v>FABRICAÇÃO, MONTAGEM E DESMONTAGEM DE FÔRMA PARA BLOCO DE COROAMENTO, EM CHAPA DE MADEIRA COMPENSADA RESINADA, E=17 MM, 4 UTILIZAÇÕES. AF_06/2017</v>
          </cell>
          <cell r="C2080" t="str">
            <v>M2</v>
          </cell>
          <cell r="D2080" t="str">
            <v>84,51</v>
          </cell>
        </row>
        <row r="2081">
          <cell r="A2081">
            <v>96541</v>
          </cell>
          <cell r="B2081" t="str">
            <v>FABRICAÇÃO, MONTAGEM E DESMONTAGEM DE FÔRMA PARA SAPATA, EM CHAPA DE MADEIRA COMPENSADA RESINADA, E=17 MM, 4 UTILIZAÇÕES. AF_06/2017</v>
          </cell>
          <cell r="C2081" t="str">
            <v>M2</v>
          </cell>
          <cell r="D2081" t="str">
            <v>126,36</v>
          </cell>
        </row>
        <row r="2082">
          <cell r="A2082">
            <v>96542</v>
          </cell>
          <cell r="B2082" t="str">
            <v>FABRICAÇÃO, MONTAGEM E DESMONTAGEM DE FÔRMA PARA VIGA BALDRAME, EM CHAPA DE MADEIRA COMPENSADA RESINADA, E=17 MM, 4 UTILIZAÇÕES. AF_06/2017</v>
          </cell>
          <cell r="C2082" t="str">
            <v>M2</v>
          </cell>
          <cell r="D2082" t="str">
            <v>60,70</v>
          </cell>
        </row>
        <row r="2083">
          <cell r="A2083">
            <v>96543</v>
          </cell>
          <cell r="B2083" t="str">
            <v>ARMAÇÃO DE BLOCO, VIGA BALDRAME E SAPATA UTILIZANDO AÇO CA-60 DE 5 MM - MONTAGEM. AF_06/2017</v>
          </cell>
          <cell r="C2083" t="str">
            <v>KG</v>
          </cell>
          <cell r="D2083" t="str">
            <v>11,34</v>
          </cell>
        </row>
        <row r="2084">
          <cell r="A2084">
            <v>97747</v>
          </cell>
          <cell r="B2084" t="str">
            <v>MONTAGEM E DESMONTAGEM DE FÔRMA DE PILARES CIRCULARES, COM ÁREA MÉDIA DAS SEÇÕES MAIOR QUE 0,28 M², PÉ-DIREITO DUPLO, EM MADEIRA, 2 UTILIZAÇÕES.  AF_06/2017</v>
          </cell>
          <cell r="C2084" t="str">
            <v>M2</v>
          </cell>
          <cell r="D2084" t="str">
            <v>138,00</v>
          </cell>
        </row>
        <row r="2085">
          <cell r="A2085">
            <v>89996</v>
          </cell>
          <cell r="B2085" t="str">
            <v>ARMAÇÃO VERTICAL DE ALVENARIA ESTRUTURAL; DIÂMETRO DE 10,0 MM. AF_01/2015</v>
          </cell>
          <cell r="C2085" t="str">
            <v>KG</v>
          </cell>
          <cell r="D2085" t="str">
            <v>6,62</v>
          </cell>
        </row>
        <row r="2086">
          <cell r="A2086">
            <v>89997</v>
          </cell>
          <cell r="B2086" t="str">
            <v>ARMAÇÃO VERTICAL DE ALVENARIA ESTRUTURAL; DIÂMETRO DE 12,5 MM. AF_01/2015</v>
          </cell>
          <cell r="C2086" t="str">
            <v>KG</v>
          </cell>
          <cell r="D2086" t="str">
            <v>5,35</v>
          </cell>
        </row>
        <row r="2087">
          <cell r="A2087">
            <v>89998</v>
          </cell>
          <cell r="B2087" t="str">
            <v>ARMAÇÃO DE CINTA DE ALVENARIA ESTRUTURAL; DIÂMETRO DE 10,0 MM. AF_01/2015</v>
          </cell>
          <cell r="C2087" t="str">
            <v>KG</v>
          </cell>
          <cell r="D2087" t="str">
            <v>6,24</v>
          </cell>
        </row>
        <row r="2088">
          <cell r="A2088">
            <v>89999</v>
          </cell>
          <cell r="B2088" t="str">
            <v>ARMAÇÃO DE VERGA E CONTRAVERGA DE ALVENARIA ESTRUTURAL; DIÂMETRO DE 8,0 MM. AF_01/2015</v>
          </cell>
          <cell r="C2088" t="str">
            <v>KG</v>
          </cell>
          <cell r="D2088" t="str">
            <v>9,44</v>
          </cell>
        </row>
        <row r="2089">
          <cell r="A2089">
            <v>90000</v>
          </cell>
          <cell r="B2089" t="str">
            <v>ARMAÇÃO DE VERGA E CONTRAVERGA DE ALVENARIA ESTRUTURAL; DIÂMETRO DE 10,0 MM. AF_01/2015</v>
          </cell>
          <cell r="C2089" t="str">
            <v>KG</v>
          </cell>
          <cell r="D2089" t="str">
            <v>7,60</v>
          </cell>
        </row>
        <row r="2090">
          <cell r="A2090">
            <v>91593</v>
          </cell>
          <cell r="B2090" t="str">
            <v>ARMAÇÃO DO SISTEMA DE PAREDES DE CONCRETO, EXECUTADA EM PAREDES DE EDIFICAÇÕES DE MÚLTIPLOS PAVIMENTOS, TELA Q-138. AF_06/2019</v>
          </cell>
          <cell r="C2090" t="str">
            <v>KG</v>
          </cell>
          <cell r="D2090" t="str">
            <v>6,66</v>
          </cell>
        </row>
        <row r="2091">
          <cell r="A2091">
            <v>91594</v>
          </cell>
          <cell r="B2091" t="str">
            <v>ARMAÇÃO DO SISTEMA DE PAREDES DE CONCRETO, EXECUTADA EM PAREDES DE EDIFICAÇÕES TÉRREAS OU DE MÚLTIPLOS PAVIMENTOS, TELA Q-92. AF_06/2019</v>
          </cell>
          <cell r="C2091" t="str">
            <v>KG</v>
          </cell>
          <cell r="D2091" t="str">
            <v>6,93</v>
          </cell>
        </row>
        <row r="2092">
          <cell r="A2092">
            <v>91595</v>
          </cell>
          <cell r="B2092" t="str">
            <v>ARMAÇÃO DO SISTEMA DE PAREDES DE CONCRETO, EXECUTADA EM PAREDES DE EDIFICAÇÕES TÉRREAS, TELA Q-61. AF_06/2019</v>
          </cell>
          <cell r="C2092" t="str">
            <v>KG</v>
          </cell>
          <cell r="D2092" t="str">
            <v>7,42</v>
          </cell>
        </row>
        <row r="2093">
          <cell r="A2093">
            <v>91596</v>
          </cell>
          <cell r="B2093" t="str">
            <v>ARMAÇÃO DO SISTEMA DE PAREDES DE CONCRETO, EXECUTADA COMO ARMADURA POSITIVA DE LAJES, TELA Q-138. AF_06/2019</v>
          </cell>
          <cell r="C2093" t="str">
            <v>KG</v>
          </cell>
          <cell r="D2093" t="str">
            <v>6,87</v>
          </cell>
        </row>
        <row r="2094">
          <cell r="A2094">
            <v>91597</v>
          </cell>
          <cell r="B2094" t="str">
            <v>ARMAÇÃO DO SISTEMA DE PAREDES DE CONCRETO, EXECUTADA COMO ARMADURA NEGATIVA DE LAJES, TELA T-196. AF_06/2019</v>
          </cell>
          <cell r="C2094" t="str">
            <v>KG</v>
          </cell>
          <cell r="D2094" t="str">
            <v>4,90</v>
          </cell>
        </row>
        <row r="2095">
          <cell r="A2095">
            <v>91598</v>
          </cell>
          <cell r="B2095" t="str">
            <v>ARMAÇÃO DO SISTEMA DE PAREDES DE CONCRETO, EXECUTADA COMO ARMADURA POSITIVA DE LAJES, TELA Q-113. AF_06/2019</v>
          </cell>
          <cell r="C2095" t="str">
            <v>KG</v>
          </cell>
          <cell r="D2095" t="str">
            <v>6,76</v>
          </cell>
        </row>
        <row r="2096">
          <cell r="A2096">
            <v>91599</v>
          </cell>
          <cell r="B2096" t="str">
            <v>ARMAÇÃO DO SISTEMA DE PAREDES DE CONCRETO, EXECUTADA COMO ARMADURA NEGATIVA DE LAJES, TELA L-159. AF_06/2019</v>
          </cell>
          <cell r="C2096" t="str">
            <v>KG</v>
          </cell>
          <cell r="D2096" t="str">
            <v>5,16</v>
          </cell>
        </row>
        <row r="2097">
          <cell r="A2097">
            <v>91600</v>
          </cell>
          <cell r="B2097" t="str">
            <v>ARMAÇÃO DO SISTEMA DE PAREDES DE CONCRETO, EXECUTADA EM PLATIBANDAS, TELA Q-92. AF_06/2019</v>
          </cell>
          <cell r="C2097" t="str">
            <v>KG</v>
          </cell>
          <cell r="D2097" t="str">
            <v>8,58</v>
          </cell>
        </row>
        <row r="2098">
          <cell r="A2098">
            <v>91601</v>
          </cell>
          <cell r="B2098" t="str">
            <v>ARMAÇÃO DO SISTEMA DE PAREDES DE CONCRETO, EXECUTADA COMO REFORÇO, VERGALHÃO DE 6,3 MM DE DIÂMETRO. AF_06/2019</v>
          </cell>
          <cell r="C2098" t="str">
            <v>KG</v>
          </cell>
          <cell r="D2098" t="str">
            <v>7,55</v>
          </cell>
        </row>
        <row r="2099">
          <cell r="A2099">
            <v>91602</v>
          </cell>
          <cell r="B2099" t="str">
            <v>ARMAÇÃO DO SISTEMA DE PAREDES DE CONCRETO, EXECUTADA COMO REFORÇO, VERGALHÃO DE 8,0 MM DE DIÂMETRO. AF_06/2019</v>
          </cell>
          <cell r="C2099" t="str">
            <v>KG</v>
          </cell>
          <cell r="D2099" t="str">
            <v>6,89</v>
          </cell>
        </row>
        <row r="2100">
          <cell r="A2100">
            <v>91603</v>
          </cell>
          <cell r="B2100" t="str">
            <v>ARMAÇÃO DO SISTEMA DE PAREDES DE CONCRETO, EXECUTADA COMO REFORÇO, VERGALHÃO DE 10,0 MM DE DIÂMETRO. AF_06/2019</v>
          </cell>
          <cell r="C2100" t="str">
            <v>KG</v>
          </cell>
          <cell r="D2100" t="str">
            <v>6,50</v>
          </cell>
        </row>
        <row r="2101">
          <cell r="A2101">
            <v>92759</v>
          </cell>
          <cell r="B2101" t="str">
            <v>ARMAÇÃO DE PILAR OU VIGA DE UMA ESTRUTURA CONVENCIONAL DE CONCRETO ARMADO EM UM EDIFÍCIO DE MÚLTIPLOS PAVIMENTOS UTILIZANDO AÇO CA-60 DE 5,0 MM - MONTAGEM. AF_12/2015</v>
          </cell>
          <cell r="C2101" t="str">
            <v>KG</v>
          </cell>
          <cell r="D2101" t="str">
            <v>9,37</v>
          </cell>
        </row>
        <row r="2102">
          <cell r="A2102">
            <v>92760</v>
          </cell>
          <cell r="B2102" t="str">
            <v>ARMAÇÃO DE PILAR OU VIGA DE UMA ESTRUTURA CONVENCIONAL DE CONCRETO ARMADO EM UM EDIFÍCIO DE MÚLTIPLOS PAVIMENTOS UTILIZANDO AÇO CA-50 DE 6,3 MM - MONTAGEM. AF_12/2015</v>
          </cell>
          <cell r="C2102" t="str">
            <v>KG</v>
          </cell>
          <cell r="D2102" t="str">
            <v>8,61</v>
          </cell>
        </row>
        <row r="2103">
          <cell r="A2103">
            <v>92761</v>
          </cell>
          <cell r="B2103" t="str">
            <v>ARMAÇÃO DE PILAR OU VIGA DE UMA ESTRUTURA CONVENCIONAL DE CONCRETO ARMADO EM UM EDIFÍCIO DE MÚLTIPLOS PAVIMENTOS UTILIZANDO AÇO CA-50 DE 8,0 MM - MONTAGEM. AF_12/2015</v>
          </cell>
          <cell r="C2103" t="str">
            <v>KG</v>
          </cell>
          <cell r="D2103" t="str">
            <v>7,95</v>
          </cell>
        </row>
        <row r="2104">
          <cell r="A2104">
            <v>92762</v>
          </cell>
          <cell r="B2104" t="str">
            <v>ARMAÇÃO DE PILAR OU VIGA DE UMA ESTRUTURA CONVENCIONAL DE CONCRETO ARMADO EM UM EDIFÍCIO DE MÚLTIPLOS PAVIMENTOS UTILIZANDO AÇO CA-50 DE 10,0 MM - MONTAGEM. AF_12/2015</v>
          </cell>
          <cell r="C2104" t="str">
            <v>KG</v>
          </cell>
          <cell r="D2104" t="str">
            <v>7,04</v>
          </cell>
        </row>
        <row r="2105">
          <cell r="A2105">
            <v>92763</v>
          </cell>
          <cell r="B2105" t="str">
            <v>ARMAÇÃO DE PILAR OU VIGA DE UMA ESTRUTURA CONVENCIONAL DE CONCRETO ARMADO EM UM EDIFÍCIO DE MÚLTIPLOS PAVIMENTOS UTILIZANDO AÇO CA-50 DE 12,5 MM - MONTAGEM. AF_12/2015</v>
          </cell>
          <cell r="C2105" t="str">
            <v>KG</v>
          </cell>
          <cell r="D2105" t="str">
            <v>5,89</v>
          </cell>
        </row>
        <row r="2106">
          <cell r="A2106">
            <v>92764</v>
          </cell>
          <cell r="B2106" t="str">
            <v>ARMAÇÃO DE PILAR OU VIGA DE UMA ESTRUTURA CONVENCIONAL DE CONCRETO ARMADO EM UM EDIFÍCIO DE MÚLTIPLOS PAVIMENTOS UTILIZANDO AÇO CA-50 DE 16,0 MM - MONTAGEM. AF_12/2015</v>
          </cell>
          <cell r="C2106" t="str">
            <v>KG</v>
          </cell>
          <cell r="D2106" t="str">
            <v>5,55</v>
          </cell>
        </row>
        <row r="2107">
          <cell r="A2107">
            <v>92765</v>
          </cell>
          <cell r="B2107" t="str">
            <v>ARMAÇÃO DE PILAR OU VIGA DE UMA ESTRUTURA CONVENCIONAL DE CONCRETO ARMADO EM UM EDIFÍCIO DE MÚLTIPLOS PAVIMENTOS UTILIZANDO AÇO CA-50 DE 20,0 MM - MONTAGEM. AF_12/2015</v>
          </cell>
          <cell r="C2107" t="str">
            <v>KG</v>
          </cell>
          <cell r="D2107" t="str">
            <v>6,18</v>
          </cell>
        </row>
        <row r="2108">
          <cell r="A2108">
            <v>92766</v>
          </cell>
          <cell r="B2108" t="str">
            <v>ARMAÇÃO DE PILAR OU VIGA DE UMA ESTRUTURA CONVENCIONAL DE CONCRETO ARMADO EM UM EDIFÍCIO DE MÚLTIPLOS PAVIMENTOS UTILIZANDO AÇO CA-50 DE 25,0 MM - MONTAGEM. AF_12/2015</v>
          </cell>
          <cell r="C2108" t="str">
            <v>KG</v>
          </cell>
          <cell r="D2108" t="str">
            <v>6,02</v>
          </cell>
        </row>
        <row r="2109">
          <cell r="A2109">
            <v>92767</v>
          </cell>
          <cell r="B2109" t="str">
            <v>ARMAÇÃO DE LAJE DE UMA ESTRUTURA CONVENCIONAL DE CONCRETO ARMADO EM UM EDIFÍCIO DE MÚLTIPLOS PAVIMENTOS UTILIZANDO AÇO CA-60 DE 4,2 MM - MONTAGEM. AF_12/2015</v>
          </cell>
          <cell r="C2109" t="str">
            <v>KG</v>
          </cell>
          <cell r="D2109" t="str">
            <v>9,52</v>
          </cell>
        </row>
        <row r="2110">
          <cell r="A2110">
            <v>92768</v>
          </cell>
          <cell r="B2110" t="str">
            <v>ARMAÇÃO DE LAJE DE UMA ESTRUTURA CONVENCIONAL DE CONCRETO ARMADO EM UM EDIFÍCIO DE MÚLTIPLOS PAVIMENTOS UTILIZANDO AÇO CA-60 DE 5,0 MM - MONTAGEM. AF_12/2015</v>
          </cell>
          <cell r="C2110" t="str">
            <v>KG</v>
          </cell>
          <cell r="D2110" t="str">
            <v>8,34</v>
          </cell>
        </row>
        <row r="2111">
          <cell r="A2111">
            <v>92769</v>
          </cell>
          <cell r="B2111" t="str">
            <v>ARMAÇÃO DE LAJE DE UMA ESTRUTURA CONVENCIONAL DE CONCRETO ARMADO EM UM EDIFÍCIO DE MÚLTIPLOS PAVIMENTOS UTILIZANDO AÇO CA-50 DE 6,3 MM - MONTAGEM. AF_12/2015</v>
          </cell>
          <cell r="C2111" t="str">
            <v>KG</v>
          </cell>
          <cell r="D2111" t="str">
            <v>7,83</v>
          </cell>
        </row>
        <row r="2112">
          <cell r="A2112">
            <v>92770</v>
          </cell>
          <cell r="B2112" t="str">
            <v>ARMAÇÃO DE LAJE DE UMA ESTRUTURA CONVENCIONAL DE CONCRETO ARMADO EM UM EDIFÍCIO DE MÚLTIPLOS PAVIMENTOS UTILIZANDO AÇO CA-50 DE 8,0 MM - MONTAGEM. AF_12/2015</v>
          </cell>
          <cell r="C2112" t="str">
            <v>KG</v>
          </cell>
          <cell r="D2112" t="str">
            <v>7,36</v>
          </cell>
        </row>
        <row r="2113">
          <cell r="A2113">
            <v>92771</v>
          </cell>
          <cell r="B2113" t="str">
            <v>ARMAÇÃO DE LAJE DE UMA ESTRUTURA CONVENCIONAL DE CONCRETO ARMADO EM UM EDIFÍCIO DE MÚLTIPLOS PAVIMENTOS UTILIZANDO AÇO CA-50 DE 10,0 MM - MONTAGEM. AF_12/2015</v>
          </cell>
          <cell r="C2113" t="str">
            <v>KG</v>
          </cell>
          <cell r="D2113" t="str">
            <v>6,56</v>
          </cell>
        </row>
        <row r="2114">
          <cell r="A2114">
            <v>92772</v>
          </cell>
          <cell r="B2114" t="str">
            <v>ARMAÇÃO DE LAJE DE UMA ESTRUTURA CONVENCIONAL DE CONCRETO ARMADO EM UM EDIFÍCIO DE MÚLTIPLOS PAVIMENTOS UTILIZANDO AÇO CA-50 DE 12,5 MM - MONTAGEM. AF_12/2015</v>
          </cell>
          <cell r="C2114" t="str">
            <v>KG</v>
          </cell>
          <cell r="D2114" t="str">
            <v>5,53</v>
          </cell>
        </row>
        <row r="2115">
          <cell r="A2115">
            <v>92773</v>
          </cell>
          <cell r="B2115" t="str">
            <v>ARMAÇÃO DE LAJE DE UMA ESTRUTURA CONVENCIONAL DE CONCRETO ARMADO EM UM EDIFÍCIO DE MÚLTIPLOS PAVIMENTOS UTILIZANDO AÇO CA-50 DE 16,0 MM - MONTAGEM. AF_12/2015</v>
          </cell>
          <cell r="C2115" t="str">
            <v>KG</v>
          </cell>
          <cell r="D2115" t="str">
            <v>5,30</v>
          </cell>
        </row>
        <row r="2116">
          <cell r="A2116">
            <v>92774</v>
          </cell>
          <cell r="B2116" t="str">
            <v>ARMAÇÃO DE LAJE DE UMA ESTRUTURA CONVENCIONAL DE CONCRETO ARMADO EM UM EDIFÍCIO DE MÚLTIPLOS PAVIMENTOS UTILIZANDO AÇO CA-50 DE 20,0 MM - MONTAGEM. AF_12/2015</v>
          </cell>
          <cell r="C2116" t="str">
            <v>KG</v>
          </cell>
          <cell r="D2116" t="str">
            <v>6,01</v>
          </cell>
        </row>
        <row r="2117">
          <cell r="A2117">
            <v>92775</v>
          </cell>
          <cell r="B2117" t="str">
            <v>ARMAÇÃO DE PILAR OU VIGA DE UMA ESTRUTURA CONVENCIONAL DE CONCRETO ARMADO EM UMA EDIFICAÇÃO TÉRREA OU SOBRADO UTILIZANDO AÇO CA-60 DE 5,0 MM - MONTAGEM. AF_12/2015</v>
          </cell>
          <cell r="C2117" t="str">
            <v>KG</v>
          </cell>
          <cell r="D2117" t="str">
            <v>11,40</v>
          </cell>
        </row>
        <row r="2118">
          <cell r="A2118">
            <v>92776</v>
          </cell>
          <cell r="B2118" t="str">
            <v>ARMAÇÃO DE PILAR OU VIGA DE UMA ESTRUTURA CONVENCIONAL DE CONCRETO ARMADO EM UMA EDIFICAÇÃO TÉRREA OU SOBRADO UTILIZANDO AÇO CA-50 DE 6,3 MM - MONTAGEM. AF_12/2015</v>
          </cell>
          <cell r="C2118" t="str">
            <v>KG</v>
          </cell>
          <cell r="D2118" t="str">
            <v>10,17</v>
          </cell>
        </row>
        <row r="2119">
          <cell r="A2119">
            <v>92777</v>
          </cell>
          <cell r="B2119" t="str">
            <v>ARMAÇÃO DE PILAR OU VIGA DE UMA ESTRUTURA CONVENCIONAL DE CONCRETO ARMADO EM UMA EDIFICAÇÃO TÉRREA OU SOBRADO UTILIZANDO AÇO CA-50 DE 8,0 MM - MONTAGEM. AF_12/2015</v>
          </cell>
          <cell r="C2119" t="str">
            <v>KG</v>
          </cell>
          <cell r="D2119" t="str">
            <v>9,11</v>
          </cell>
        </row>
        <row r="2120">
          <cell r="A2120">
            <v>92778</v>
          </cell>
          <cell r="B2120" t="str">
            <v>ARMAÇÃO DE PILAR OU VIGA DE UMA ESTRUTURA CONVENCIONAL DE CONCRETO ARMADO EM UMA EDIFICAÇÃO TÉRREA OU SOBRADO UTILIZANDO AÇO CA-50 DE 10,0 MM - MONTAGEM. AF_12/2015</v>
          </cell>
          <cell r="C2120" t="str">
            <v>KG</v>
          </cell>
          <cell r="D2120" t="str">
            <v>7,90</v>
          </cell>
        </row>
        <row r="2121">
          <cell r="A2121">
            <v>92779</v>
          </cell>
          <cell r="B2121" t="str">
            <v>ARMAÇÃO DE PILAR OU VIGA DE UMA ESTRUTURA CONVENCIONAL DE CONCRETO ARMADO EM UMA EDIFICAÇÃO TÉRREA OU SOBRADO UTILIZANDO AÇO CA-50 DE 12,5 MM - MONTAGEM. AF_12/2015</v>
          </cell>
          <cell r="C2121" t="str">
            <v>KG</v>
          </cell>
          <cell r="D2121" t="str">
            <v>6,52</v>
          </cell>
        </row>
        <row r="2122">
          <cell r="A2122">
            <v>92780</v>
          </cell>
          <cell r="B2122" t="str">
            <v>ARMAÇÃO DE PILAR OU VIGA DE UMA ESTRUTURA CONVENCIONAL DE CONCRETO ARMADO EM UMA EDIFICAÇÃO TÉRREA OU SOBRADO UTILIZANDO AÇO CA-50 DE 16,0 MM - MONTAGEM. AF_12/2015</v>
          </cell>
          <cell r="C2122" t="str">
            <v>KG</v>
          </cell>
          <cell r="D2122" t="str">
            <v>5,97</v>
          </cell>
        </row>
        <row r="2123">
          <cell r="A2123">
            <v>92781</v>
          </cell>
          <cell r="B2123" t="str">
            <v>ARMAÇÃO DE PILAR OU VIGA DE UMA ESTRUTURA CONVENCIONAL DE CONCRETO ARMADO EM UMA EDIFICAÇÃO TÉRREA OU SOBRADO UTILIZANDO AÇO CA-50 DE 20,0 MM - MONTAGEM. AF_12/2015</v>
          </cell>
          <cell r="C2123" t="str">
            <v>KG</v>
          </cell>
          <cell r="D2123" t="str">
            <v>6,47</v>
          </cell>
        </row>
        <row r="2124">
          <cell r="A2124">
            <v>92782</v>
          </cell>
          <cell r="B2124" t="str">
            <v>ARMAÇÃO DE PILAR OU VIGA DE UMA ESTRUTURA CONVENCIONAL DE CONCRETO ARMADO EM UMA EDIFICAÇÃO TÉRREA OU SOBRADO UTILIZANDO AÇO CA-50 DE 25,0 MM - MONTAGEM. AF_12/2015</v>
          </cell>
          <cell r="C2124" t="str">
            <v>KG</v>
          </cell>
          <cell r="D2124" t="str">
            <v>6,18</v>
          </cell>
        </row>
        <row r="2125">
          <cell r="A2125">
            <v>92783</v>
          </cell>
          <cell r="B2125" t="str">
            <v>ARMAÇÃO DE LAJE DE UMA ESTRUTURA CONVENCIONAL DE CONCRETO ARMADO EM UMA EDIFICAÇÃO TÉRREA OU SOBRADO UTILIZANDO AÇO CA-60 DE 4,2 MM - MONTAGEM. AF_12/2015</v>
          </cell>
          <cell r="C2125" t="str">
            <v>KG</v>
          </cell>
          <cell r="D2125" t="str">
            <v>11,24</v>
          </cell>
        </row>
        <row r="2126">
          <cell r="A2126">
            <v>92784</v>
          </cell>
          <cell r="B2126" t="str">
            <v>ARMAÇÃO DE LAJE DE UMA ESTRUTURA CONVENCIONAL DE CONCRETO ARMADO EM UMA EDIFICAÇÃO TÉRREA OU SOBRADO UTILIZANDO AÇO CA-60 DE 5,0 MM - MONTAGEM. AF_12/2015</v>
          </cell>
          <cell r="C2126" t="str">
            <v>KG</v>
          </cell>
          <cell r="D2126" t="str">
            <v>9,74</v>
          </cell>
        </row>
        <row r="2127">
          <cell r="A2127">
            <v>92785</v>
          </cell>
          <cell r="B2127" t="str">
            <v>ARMAÇÃO DE LAJE DE UMA ESTRUTURA CONVENCIONAL DE CONCRETO ARMADO EM UMA EDIFICAÇÃO TÉRREA OU SOBRADO UTILIZANDO AÇO CA-50 DE 6,3 MM - MONTAGEM. AF_12/2015</v>
          </cell>
          <cell r="C2127" t="str">
            <v>KG</v>
          </cell>
          <cell r="D2127" t="str">
            <v>8,89</v>
          </cell>
        </row>
        <row r="2128">
          <cell r="A2128">
            <v>92786</v>
          </cell>
          <cell r="B2128" t="str">
            <v>ARMAÇÃO DE LAJE DE UMA ESTRUTURA CONVENCIONAL DE CONCRETO ARMADO EM UMA EDIFICAÇÃO TÉRREA OU SOBRADO UTILIZANDO AÇO CA-50 DE 8,0 MM - MONTAGEM. AF_12/2015</v>
          </cell>
          <cell r="C2128" t="str">
            <v>KG</v>
          </cell>
          <cell r="D2128" t="str">
            <v>8,14</v>
          </cell>
        </row>
        <row r="2129">
          <cell r="A2129">
            <v>92787</v>
          </cell>
          <cell r="B2129" t="str">
            <v>ARMAÇÃO DE LAJE DE UMA ESTRUTURA CONVENCIONAL DE CONCRETO ARMADO EM UMA EDIFICAÇÃO TÉRREA OU SOBRADO UTILIZANDO AÇO CA-50 DE 10,0 MM - MONTAGEM. AF_12/2015</v>
          </cell>
          <cell r="C2129" t="str">
            <v>KG</v>
          </cell>
          <cell r="D2129" t="str">
            <v>7,13</v>
          </cell>
        </row>
        <row r="2130">
          <cell r="A2130">
            <v>92788</v>
          </cell>
          <cell r="B2130" t="str">
            <v>ARMAÇÃO DE LAJE DE UMA ESTRUTURA CONVENCIONAL DE CONCRETO ARMADO EM UMA EDIFICAÇÃO TÉRREA OU SOBRADO UTILIZANDO AÇO CA-50 DE 12,5 MM - MONTAGEM. AF_12/2015</v>
          </cell>
          <cell r="C2130" t="str">
            <v>KG</v>
          </cell>
          <cell r="D2130" t="str">
            <v>5,94</v>
          </cell>
        </row>
        <row r="2131">
          <cell r="A2131">
            <v>92789</v>
          </cell>
          <cell r="B2131" t="str">
            <v>ARMAÇÃO DE LAJE DE UMA ESTRUTURA CONVENCIONAL DE CONCRETO ARMADO EM UMA EDIFICAÇÃO TÉRREA OU SOBRADO UTILIZANDO AÇO CA-50 DE 16,0 MM - MONTAGEM. AF_12/2015</v>
          </cell>
          <cell r="C2131" t="str">
            <v>KG</v>
          </cell>
          <cell r="D2131" t="str">
            <v>5,56</v>
          </cell>
        </row>
        <row r="2132">
          <cell r="A2132">
            <v>92790</v>
          </cell>
          <cell r="B2132" t="str">
            <v>ARMAÇÃO DE LAJE DE UMA ESTRUTURA CONVENCIONAL DE CONCRETO ARMADO EM UMA EDIFICAÇÃO TÉRREA OU SOBRADO UTILIZANDO AÇO CA-50 DE 20,0 MM - MONTAGEM. AF_12/2015</v>
          </cell>
          <cell r="C2132" t="str">
            <v>KG</v>
          </cell>
          <cell r="D2132" t="str">
            <v>6,16</v>
          </cell>
        </row>
        <row r="2133">
          <cell r="A2133">
            <v>92791</v>
          </cell>
          <cell r="B2133" t="str">
            <v>CORTE E DOBRA DE AÇO CA-60, DIÂMETRO DE 5,0 MM, UTILIZADO EM ESTRUTURAS DIVERSAS, EXCETO LAJES. AF_12/2015</v>
          </cell>
          <cell r="C2133" t="str">
            <v>KG</v>
          </cell>
          <cell r="D2133" t="str">
            <v>6,45</v>
          </cell>
        </row>
        <row r="2134">
          <cell r="A2134">
            <v>92792</v>
          </cell>
          <cell r="B2134" t="str">
            <v>CORTE E DOBRA DE AÇO CA-50, DIÂMETRO DE 6,3 MM, UTILIZADO EM ESTRUTURAS DIVERSAS, EXCETO LAJES. AF_12/2015</v>
          </cell>
          <cell r="C2134" t="str">
            <v>KG</v>
          </cell>
          <cell r="D2134" t="str">
            <v>6,32</v>
          </cell>
        </row>
        <row r="2135">
          <cell r="A2135">
            <v>92793</v>
          </cell>
          <cell r="B2135" t="str">
            <v>CORTE E DOBRA DE AÇO CA-50, DIÂMETRO DE 8,0 MM, UTILIZADO EM ESTRUTURAS DIVERSAS, EXCETO LAJES. AF_12/2015</v>
          </cell>
          <cell r="C2135" t="str">
            <v>KG</v>
          </cell>
          <cell r="D2135" t="str">
            <v>6,17</v>
          </cell>
        </row>
        <row r="2136">
          <cell r="A2136">
            <v>92794</v>
          </cell>
          <cell r="B2136" t="str">
            <v>CORTE E DOBRA DE AÇO CA-50, DIÂMETRO DE 10,0 MM, UTILIZADO EM ESTRUTURAS DIVERSAS, EXCETO LAJES. AF_12/2015</v>
          </cell>
          <cell r="C2136" t="str">
            <v>KG</v>
          </cell>
          <cell r="D2136" t="str">
            <v>5,64</v>
          </cell>
        </row>
        <row r="2137">
          <cell r="A2137">
            <v>92795</v>
          </cell>
          <cell r="B2137" t="str">
            <v>CORTE E DOBRA DE AÇO CA-50, DIÂMETRO DE 12,5 MM, UTILIZADO EM ESTRUTURAS DIVERSAS, EXCETO LAJES. AF_12/2015</v>
          </cell>
          <cell r="C2137" t="str">
            <v>KG</v>
          </cell>
          <cell r="D2137" t="str">
            <v>4,81</v>
          </cell>
        </row>
        <row r="2138">
          <cell r="A2138">
            <v>92796</v>
          </cell>
          <cell r="B2138" t="str">
            <v>CORTE E DOBRA DE AÇO CA-50, DIÂMETRO DE 16,0 MM, UTILIZADO EM ESTRUTURAS DIVERSAS, EXCETO LAJES. AF_12/2015</v>
          </cell>
          <cell r="C2138" t="str">
            <v>KG</v>
          </cell>
          <cell r="D2138" t="str">
            <v>4,74</v>
          </cell>
        </row>
        <row r="2139">
          <cell r="A2139">
            <v>92797</v>
          </cell>
          <cell r="B2139" t="str">
            <v>CORTE E DOBRA DE AÇO CA-50, DIÂMETRO DE 20,0 MM, UTILIZADO EM ESTRUTURAS DIVERSAS, EXCETO LAJES. AF_12/2015</v>
          </cell>
          <cell r="C2139" t="str">
            <v>KG</v>
          </cell>
          <cell r="D2139" t="str">
            <v>5,57</v>
          </cell>
        </row>
        <row r="2140">
          <cell r="A2140">
            <v>92798</v>
          </cell>
          <cell r="B2140" t="str">
            <v>CORTE E DOBRA DE AÇO CA-50, DIÂMETRO DE 25,0 MM, UTILIZADO EM ESTRUTURAS DIVERSAS, EXCETO LAJES. AF_12/2015</v>
          </cell>
          <cell r="C2140" t="str">
            <v>KG</v>
          </cell>
          <cell r="D2140" t="str">
            <v>5,55</v>
          </cell>
        </row>
        <row r="2141">
          <cell r="A2141">
            <v>92799</v>
          </cell>
          <cell r="B2141" t="str">
            <v>CORTE E DOBRA DE AÇO CA-60, DIÂMETRO DE 4,2 MM, UTILIZADO EM LAJE. AF_12/2015</v>
          </cell>
          <cell r="C2141" t="str">
            <v>KG</v>
          </cell>
          <cell r="D2141" t="str">
            <v>6,78</v>
          </cell>
        </row>
        <row r="2142">
          <cell r="A2142">
            <v>92800</v>
          </cell>
          <cell r="B2142" t="str">
            <v>CORTE E DOBRA DE AÇO CA-60, DIÂMETRO DE 5,0 MM, UTILIZADO EM LAJE. AF_12/2015</v>
          </cell>
          <cell r="C2142" t="str">
            <v>KG</v>
          </cell>
          <cell r="D2142" t="str">
            <v>6,08</v>
          </cell>
        </row>
        <row r="2143">
          <cell r="A2143">
            <v>92801</v>
          </cell>
          <cell r="B2143" t="str">
            <v>CORTE E DOBRA DE AÇO CA-50, DIÂMETRO DE 6,3 MM, UTILIZADO EM LAJE. AF_12/2015</v>
          </cell>
          <cell r="C2143" t="str">
            <v>KG</v>
          </cell>
          <cell r="D2143" t="str">
            <v>6,10</v>
          </cell>
        </row>
        <row r="2144">
          <cell r="A2144">
            <v>92802</v>
          </cell>
          <cell r="B2144" t="str">
            <v>CORTE E DOBRA DE AÇO CA-50, DIÂMETRO DE 8,0 MM, UTILIZADO EM LAJE. AF_12/2015</v>
          </cell>
          <cell r="C2144" t="str">
            <v>KG</v>
          </cell>
          <cell r="D2144" t="str">
            <v>6,05</v>
          </cell>
        </row>
        <row r="2145">
          <cell r="A2145">
            <v>92803</v>
          </cell>
          <cell r="B2145" t="str">
            <v>CORTE E DOBRA DE AÇO CA-50, DIÂMETRO DE 10,0 MM, UTILIZADO EM LAJE. AF_12/2015</v>
          </cell>
          <cell r="C2145" t="str">
            <v>KG</v>
          </cell>
          <cell r="D2145" t="str">
            <v>5,56</v>
          </cell>
        </row>
        <row r="2146">
          <cell r="A2146">
            <v>92804</v>
          </cell>
          <cell r="B2146" t="str">
            <v>CORTE E DOBRA DE AÇO CA-50, DIÂMETRO DE 12,5 MM, UTILIZADO EM LAJE. AF_12/2015</v>
          </cell>
          <cell r="C2146" t="str">
            <v>KG</v>
          </cell>
          <cell r="D2146" t="str">
            <v>4,76</v>
          </cell>
        </row>
        <row r="2147">
          <cell r="A2147">
            <v>92805</v>
          </cell>
          <cell r="B2147" t="str">
            <v>CORTE E DOBRA DE AÇO CA-50, DIÂMETRO DE 16,0 MM, UTILIZADO EM LAJE. AF_12/2015</v>
          </cell>
          <cell r="C2147" t="str">
            <v>KG</v>
          </cell>
          <cell r="D2147" t="str">
            <v>4,72</v>
          </cell>
        </row>
        <row r="2148">
          <cell r="A2148">
            <v>92806</v>
          </cell>
          <cell r="B2148" t="str">
            <v>CORTE E DOBRA DE AÇO CA-50, DIÂMETRO DE 20,0 MM, UTILIZADO EM LAJE. AF_12/2015</v>
          </cell>
          <cell r="C2148" t="str">
            <v>KG</v>
          </cell>
          <cell r="D2148" t="str">
            <v>5,56</v>
          </cell>
        </row>
        <row r="2149">
          <cell r="A2149">
            <v>92875</v>
          </cell>
          <cell r="B2149" t="str">
            <v>CORTE E DOBRA DE AÇO CA-25, DIÂMETRO DE 6,3 MM. AF_12/2015</v>
          </cell>
          <cell r="C2149" t="str">
            <v>KG</v>
          </cell>
          <cell r="D2149" t="str">
            <v>5,82</v>
          </cell>
        </row>
        <row r="2150">
          <cell r="A2150">
            <v>92876</v>
          </cell>
          <cell r="B2150" t="str">
            <v>CORTE E DOBRA DE AÇO CA-25, DIÂMETRO DE 8,0 MM. AF_12/2015</v>
          </cell>
          <cell r="C2150" t="str">
            <v>KG</v>
          </cell>
          <cell r="D2150" t="str">
            <v>5,62</v>
          </cell>
        </row>
        <row r="2151">
          <cell r="A2151">
            <v>92877</v>
          </cell>
          <cell r="B2151" t="str">
            <v>CORTE E DOBRA DE AÇO CA-25, DIÂMETRO DE 10,0 MM. AF_12/2015</v>
          </cell>
          <cell r="C2151" t="str">
            <v>KG</v>
          </cell>
          <cell r="D2151" t="str">
            <v>6,04</v>
          </cell>
        </row>
        <row r="2152">
          <cell r="A2152">
            <v>92878</v>
          </cell>
          <cell r="B2152" t="str">
            <v>CORTE E DOBRA DE AÇO CA-25, DIÂMETRO DE 12,5 MM. AF_12/2015</v>
          </cell>
          <cell r="C2152" t="str">
            <v>KG</v>
          </cell>
          <cell r="D2152" t="str">
            <v>5,93</v>
          </cell>
        </row>
        <row r="2153">
          <cell r="A2153">
            <v>92879</v>
          </cell>
          <cell r="B2153" t="str">
            <v>CORTE E DOBRA DE AÇO CA-25, DIÂMETRO DE 16,0 MM. AF_12/2015</v>
          </cell>
          <cell r="C2153" t="str">
            <v>KG</v>
          </cell>
          <cell r="D2153" t="str">
            <v>5,86</v>
          </cell>
        </row>
        <row r="2154">
          <cell r="A2154">
            <v>92880</v>
          </cell>
          <cell r="B2154" t="str">
            <v>CORTE E DOBRA DE AÇO CA-25, DIÂMETRO DE 20,0 MM. AF_12/2015</v>
          </cell>
          <cell r="C2154" t="str">
            <v>KG</v>
          </cell>
          <cell r="D2154" t="str">
            <v>5,99</v>
          </cell>
        </row>
        <row r="2155">
          <cell r="A2155">
            <v>92881</v>
          </cell>
          <cell r="B2155" t="str">
            <v>CORTE E DOBRA DE AÇO CA-25, DIÂMETRO DE 25,0 MM. AF_12/2015</v>
          </cell>
          <cell r="C2155" t="str">
            <v>KG</v>
          </cell>
          <cell r="D2155" t="str">
            <v>5,97</v>
          </cell>
        </row>
        <row r="2156">
          <cell r="A2156">
            <v>92882</v>
          </cell>
          <cell r="B2156" t="str">
            <v>ARMAÇÃO UTILIZANDO AÇO CA-25 DE 6,3 MM - MONTAGEM. AF_12/2015</v>
          </cell>
          <cell r="C2156" t="str">
            <v>KG</v>
          </cell>
          <cell r="D2156" t="str">
            <v>8,11</v>
          </cell>
        </row>
        <row r="2157">
          <cell r="A2157">
            <v>92883</v>
          </cell>
          <cell r="B2157" t="str">
            <v>ARMAÇÃO UTILIZANDO AÇO CA-25 DE 8,0 MM - MONTAGEM. AF_12/2015</v>
          </cell>
          <cell r="C2157" t="str">
            <v>KG</v>
          </cell>
          <cell r="D2157" t="str">
            <v>7,40</v>
          </cell>
        </row>
        <row r="2158">
          <cell r="A2158">
            <v>92884</v>
          </cell>
          <cell r="B2158" t="str">
            <v>ARMAÇÃO UTILIZANDO AÇO CA-25 DE 10,0 MM - MONTAGEM. AF_12/2015</v>
          </cell>
          <cell r="C2158" t="str">
            <v>KG</v>
          </cell>
          <cell r="D2158" t="str">
            <v>7,44</v>
          </cell>
        </row>
        <row r="2159">
          <cell r="A2159">
            <v>92885</v>
          </cell>
          <cell r="B2159" t="str">
            <v>ARMAÇÃO UTILIZANDO AÇO CA-25 DE 12,5 MM - MONTAGEM. AF_12/2015</v>
          </cell>
          <cell r="C2159" t="str">
            <v>KG</v>
          </cell>
          <cell r="D2159" t="str">
            <v>7,01</v>
          </cell>
        </row>
        <row r="2160">
          <cell r="A2160">
            <v>92886</v>
          </cell>
          <cell r="B2160" t="str">
            <v>ARMAÇÃO UTILIZANDO AÇO CA-25 DE 16,0 MM - MONTAGEM. AF_12/2015</v>
          </cell>
          <cell r="C2160" t="str">
            <v>KG</v>
          </cell>
          <cell r="D2160" t="str">
            <v>6,67</v>
          </cell>
        </row>
        <row r="2161">
          <cell r="A2161">
            <v>92887</v>
          </cell>
          <cell r="B2161" t="str">
            <v>ARMAÇÃO UTILIZANDO AÇO CA-25 DE 20,0 MM - MONTAGEM. AF_12/2015</v>
          </cell>
          <cell r="C2161" t="str">
            <v>KG</v>
          </cell>
          <cell r="D2161" t="str">
            <v>6,60</v>
          </cell>
        </row>
        <row r="2162">
          <cell r="A2162">
            <v>92888</v>
          </cell>
          <cell r="B2162" t="str">
            <v>ARMAÇÃO UTILIZANDO AÇO CA-25 DE 25,0 MM - MONTAGEM. AF_12/2015</v>
          </cell>
          <cell r="C2162" t="str">
            <v>KG</v>
          </cell>
          <cell r="D2162" t="str">
            <v>6,44</v>
          </cell>
        </row>
        <row r="2163">
          <cell r="A2163">
            <v>92915</v>
          </cell>
          <cell r="B2163" t="str">
            <v>ARMAÇÃO DE ESTRUTURAS DE CONCRETO ARMADO, EXCETO VIGAS, PILARES, LAJES E FUNDAÇÕES, UTILIZANDO AÇO CA-60 DE 5,0 MM - MONTAGEM. AF_12/2015</v>
          </cell>
          <cell r="C2163" t="str">
            <v>KG</v>
          </cell>
          <cell r="D2163" t="str">
            <v>10,38</v>
          </cell>
        </row>
        <row r="2164">
          <cell r="A2164">
            <v>92916</v>
          </cell>
          <cell r="B2164" t="str">
            <v>ARMAÇÃO DE ESTRUTURAS DE CONCRETO ARMADO, EXCETO VIGAS, PILARES, LAJES E FUNDAÇÕES, UTILIZANDO AÇO CA-50 DE 6,3 MM - MONTAGEM. AF_12/2015</v>
          </cell>
          <cell r="C2164" t="str">
            <v>KG</v>
          </cell>
          <cell r="D2164" t="str">
            <v>9,39</v>
          </cell>
        </row>
        <row r="2165">
          <cell r="A2165">
            <v>92917</v>
          </cell>
          <cell r="B2165" t="str">
            <v>ARMAÇÃO DE ESTRUTURAS DE CONCRETO ARMADO, EXCETO VIGAS, PILARES, LAJES E FUNDAÇÕES, UTILIZANDO AÇO CA-50 DE 8,0 MM - MONTAGEM. AF_12/2015</v>
          </cell>
          <cell r="C2165" t="str">
            <v>KG</v>
          </cell>
          <cell r="D2165" t="str">
            <v>8,53</v>
          </cell>
        </row>
        <row r="2166">
          <cell r="A2166">
            <v>92919</v>
          </cell>
          <cell r="B2166" t="str">
            <v>ARMAÇÃO DE ESTRUTURAS DE CONCRETO ARMADO, EXCETO VIGAS, PILARES, LAJES E FUNDAÇÕES, UTILIZANDO AÇO CA-50 DE 10,0 MM - MONTAGEM. AF_12/2015</v>
          </cell>
          <cell r="C2166" t="str">
            <v>KG</v>
          </cell>
          <cell r="D2166" t="str">
            <v>7,47</v>
          </cell>
        </row>
        <row r="2167">
          <cell r="A2167">
            <v>92921</v>
          </cell>
          <cell r="B2167" t="str">
            <v>ARMAÇÃO DE ESTRUTURAS DE CONCRETO ARMADO, EXCETO VIGAS, PILARES, LAJES E FUNDAÇÕES, UTILIZANDO AÇO CA-50 DE 12,5 MM - MONTAGEM. AF_12/2015</v>
          </cell>
          <cell r="C2167" t="str">
            <v>KG</v>
          </cell>
          <cell r="D2167" t="str">
            <v>6,21</v>
          </cell>
        </row>
        <row r="2168">
          <cell r="A2168">
            <v>92922</v>
          </cell>
          <cell r="B2168" t="str">
            <v>ARMAÇÃO DE ESTRUTURAS DE CONCRETO ARMADO, EXCETO VIGAS, PILARES, LAJES E FUNDAÇÕES, UTILIZANDO AÇO CA-50 DE 16,0 MM - MONTAGEM. AF_12/2015</v>
          </cell>
          <cell r="C2168" t="str">
            <v>KG</v>
          </cell>
          <cell r="D2168" t="str">
            <v>5,76</v>
          </cell>
        </row>
        <row r="2169">
          <cell r="A2169">
            <v>92923</v>
          </cell>
          <cell r="B2169" t="str">
            <v>ARMAÇÃO DE ESTRUTURAS DE CONCRETO ARMADO, EXCETO VIGAS, PILARES, LAJES E FUNDAÇÕES, UTILIZANDO AÇO CA-50 DE 20,0 MM - MONTAGEM. AF_12/2015</v>
          </cell>
          <cell r="C2169" t="str">
            <v>KG</v>
          </cell>
          <cell r="D2169" t="str">
            <v>6,33</v>
          </cell>
        </row>
        <row r="2170">
          <cell r="A2170">
            <v>92924</v>
          </cell>
          <cell r="B2170" t="str">
            <v>ARMAÇÃO DE ESTRUTURAS DE CONCRETO ARMADO, EXCETO VIGAS, PILARES, LAJES E FUNDAÇÕES, UTILIZANDO AÇO CA-50 DE 25,0 MM - MONTAGEM. AF_12/2015</v>
          </cell>
          <cell r="C2170" t="str">
            <v>KG</v>
          </cell>
          <cell r="D2170" t="str">
            <v>6,10</v>
          </cell>
        </row>
        <row r="2171">
          <cell r="A2171">
            <v>95445</v>
          </cell>
          <cell r="B2171" t="str">
            <v>CORTE E DOBRA DE AÇO CA-60, DIÂMETRO DE 5,0 MM, UTILIZADO EM ESTRIBO CONTÍNUO HELICOIDAL. AF_10/2016</v>
          </cell>
          <cell r="C2171" t="str">
            <v>KG</v>
          </cell>
          <cell r="D2171" t="str">
            <v>5,11</v>
          </cell>
        </row>
        <row r="2172">
          <cell r="A2172">
            <v>95446</v>
          </cell>
          <cell r="B2172" t="str">
            <v>CORTE E DOBRA DE AÇO CA-50, DIÂMETRO DE 6,3 MM, UTILIZADO EM ESTRIBO CONTÍNUO HELICOIDAL. AF_10/2016</v>
          </cell>
          <cell r="C2172" t="str">
            <v>KG</v>
          </cell>
          <cell r="D2172" t="str">
            <v>5,51</v>
          </cell>
        </row>
        <row r="2173">
          <cell r="A2173">
            <v>95448</v>
          </cell>
          <cell r="B2173" t="str">
            <v>CORTE E DOBRA DE AÇO CA-50, DIÂMERO DE 32 MM, UTILIZADO EM ESTRUTURAS DIVERSAS, EXCETO LAJE. AF_10/2016</v>
          </cell>
          <cell r="C2173" t="str">
            <v>KG</v>
          </cell>
          <cell r="D2173" t="str">
            <v>6,09</v>
          </cell>
        </row>
        <row r="2174">
          <cell r="A2174">
            <v>95576</v>
          </cell>
          <cell r="B2174" t="str">
            <v>MONTAGEM DE ARMADURA LONGITUDINAL/TRANSVERSAL DE ESTACAS DE SEÇÃO CIRCULAR, DIÂMETRO = 8,0 MM. AF_11/2016</v>
          </cell>
          <cell r="C2174" t="str">
            <v>KG</v>
          </cell>
          <cell r="D2174" t="str">
            <v>8,08</v>
          </cell>
        </row>
        <row r="2175">
          <cell r="A2175">
            <v>95577</v>
          </cell>
          <cell r="B2175" t="str">
            <v>MONTAGEM DE ARMADURA LONGITUDINAL DE ESTACAS DE SEÇÃO CIRCULAR, DIÂMETRO = 10,0 MM. AF_11/2016</v>
          </cell>
          <cell r="C2175" t="str">
            <v>KG</v>
          </cell>
          <cell r="D2175" t="str">
            <v>7,21</v>
          </cell>
        </row>
        <row r="2176">
          <cell r="A2176">
            <v>95578</v>
          </cell>
          <cell r="B2176" t="str">
            <v>MONTAGEM DE ARMADURA LONGITUDINAL/TRANSVERSAL DE ESTACAS DE SEÇÃO CIRCULAR, DIÂMETRO = 12,5 MM. AF_11/2016</v>
          </cell>
          <cell r="C2176" t="str">
            <v>KG</v>
          </cell>
          <cell r="D2176" t="str">
            <v>6,12</v>
          </cell>
        </row>
        <row r="2177">
          <cell r="A2177">
            <v>95579</v>
          </cell>
          <cell r="B2177" t="str">
            <v>MONTAGEM DE ARMADURA LONGITUDINAL DE ESTACAS DE SEÇÃO CIRCULAR, DIÂMETRO = 16,0 MM. AF_11/2016</v>
          </cell>
          <cell r="C2177" t="str">
            <v>KG</v>
          </cell>
          <cell r="D2177" t="str">
            <v>5,80</v>
          </cell>
        </row>
        <row r="2178">
          <cell r="A2178">
            <v>95580</v>
          </cell>
          <cell r="B2178" t="str">
            <v>MONTAGEM DE ARMADURA LONGITUDINAL DE ESTACAS DE SEÇÃO CIRCULAR, DIÂMETRO = 20,0 MM. AF_11/2016</v>
          </cell>
          <cell r="C2178" t="str">
            <v>KG</v>
          </cell>
          <cell r="D2178" t="str">
            <v>6,47</v>
          </cell>
        </row>
        <row r="2179">
          <cell r="A2179">
            <v>95581</v>
          </cell>
          <cell r="B2179" t="str">
            <v>MONTAGEM DE ARMADURA LONGITUDINAL DE ESTACAS DE SEÇÃO CIRCULAR, DIÂMETRO = 25,0 MM. AF_11/2016</v>
          </cell>
          <cell r="C2179" t="str">
            <v>KG</v>
          </cell>
          <cell r="D2179" t="str">
            <v>6,32</v>
          </cell>
        </row>
        <row r="2180">
          <cell r="A2180">
            <v>95582</v>
          </cell>
          <cell r="B2180" t="str">
            <v>MONTAGEM DE ARMADURA LONGITUDINAL DE ESTACAS DE SEÇÃO CIRCULAR, DIÂMETRO = 32,0 MM. AF_11/2016</v>
          </cell>
          <cell r="C2180" t="str">
            <v>KG</v>
          </cell>
          <cell r="D2180" t="str">
            <v>6,75</v>
          </cell>
        </row>
        <row r="2181">
          <cell r="A2181">
            <v>95583</v>
          </cell>
          <cell r="B2181" t="str">
            <v>MONTAGEM DE ARMADURA TRANSVERSAL DE ESTACAS DE SEÇÃO CIRCULAR, DIÂMETRO = 5,0 MM. AF_11/2016</v>
          </cell>
          <cell r="C2181" t="str">
            <v>KG</v>
          </cell>
          <cell r="D2181" t="str">
            <v>10,75</v>
          </cell>
        </row>
        <row r="2182">
          <cell r="A2182">
            <v>95584</v>
          </cell>
          <cell r="B2182" t="str">
            <v>MONTAGEM DE ARMADURA TRANSVERSAL DE ESTACAS DE SEÇÃO CIRCULAR, DIÂMETRO = 6,3 MM. AF_11/2016</v>
          </cell>
          <cell r="C2182" t="str">
            <v>KG</v>
          </cell>
          <cell r="D2182" t="str">
            <v>9,10</v>
          </cell>
        </row>
        <row r="2183">
          <cell r="A2183">
            <v>95585</v>
          </cell>
          <cell r="B2183" t="str">
            <v>MONTAGEM DE ARMADURA LONGITUDINAL/TRANSVERSAL DE ESTACAS DE SEÇÃO RETANGULAR (BARRETE), DIÂMETRO = 8,0 MM. AF_11/2016</v>
          </cell>
          <cell r="C2183" t="str">
            <v>KG</v>
          </cell>
          <cell r="D2183" t="str">
            <v>8,42</v>
          </cell>
        </row>
        <row r="2184">
          <cell r="A2184">
            <v>95586</v>
          </cell>
          <cell r="B2184" t="str">
            <v>MONTAGEM DE ARMADURA LONGITUDINAL DE ESTACAS DE SEÇÃO RETANGULAR (BARRETE), DIÂMETRO = 10,0 MM. AF_11/2016</v>
          </cell>
          <cell r="C2184" t="str">
            <v>KG</v>
          </cell>
          <cell r="D2184" t="str">
            <v>7,47</v>
          </cell>
        </row>
        <row r="2185">
          <cell r="A2185">
            <v>95587</v>
          </cell>
          <cell r="B2185" t="str">
            <v>MONTAGEM DE ARMADURA LONGITUDINAL/TRANSVERSAL DE ESTACAS DE SEÇÃO RETANGULAR (BARRETE), DIÂMETRO = 12,5 MM. AF_11/2016</v>
          </cell>
          <cell r="C2185" t="str">
            <v>KG</v>
          </cell>
          <cell r="D2185" t="str">
            <v>6,34</v>
          </cell>
        </row>
        <row r="2186">
          <cell r="A2186">
            <v>95588</v>
          </cell>
          <cell r="B2186" t="str">
            <v>MONTAGEM DE ARMADURA LONGITUDINAL DE ESTACAS DE SEÇÃO RETANGULAR (BARRETE), DIÂMETRO = 16,0 MM. AF_11/2016</v>
          </cell>
          <cell r="C2186" t="str">
            <v>KG</v>
          </cell>
          <cell r="D2186" t="str">
            <v>5,98</v>
          </cell>
        </row>
        <row r="2187">
          <cell r="A2187">
            <v>95589</v>
          </cell>
          <cell r="B2187" t="str">
            <v>MONTAGEM DE ARMADURA LONGITUDINAL DE ESTACAS DE SEÇÃO RETANGULAR (BARRETE), DIÂMETRO = 20,0 MM. AF_11/2016</v>
          </cell>
          <cell r="C2187" t="str">
            <v>KG</v>
          </cell>
          <cell r="D2187" t="str">
            <v>6,62</v>
          </cell>
        </row>
        <row r="2188">
          <cell r="A2188">
            <v>95590</v>
          </cell>
          <cell r="B2188" t="str">
            <v>MONTAGEM DE ARMADURA LONGITUDINAL DE ESTACAS DE SEÇÃO RETANGULAR (BARRETE), DIÂMETRO = 25,0 MM. AF_11/2016</v>
          </cell>
          <cell r="C2188" t="str">
            <v>KG</v>
          </cell>
          <cell r="D2188" t="str">
            <v>6,43</v>
          </cell>
        </row>
        <row r="2189">
          <cell r="A2189">
            <v>95591</v>
          </cell>
          <cell r="B2189" t="str">
            <v>MONTAGEM DE ARMADURA LONGITUDINAL DE ESTACAS DE SEÇÃO RETANGULAR (BARRETE), DIÂMETRO = 32,0 MM. AF_11/2016</v>
          </cell>
          <cell r="C2189" t="str">
            <v>KG</v>
          </cell>
          <cell r="D2189" t="str">
            <v>6,82</v>
          </cell>
        </row>
        <row r="2190">
          <cell r="A2190">
            <v>95592</v>
          </cell>
          <cell r="B2190" t="str">
            <v>MONTAGEM DE ARMADURA TRANSVERSAL DE ESTACAS DE SEÇÃO RETANGULAR (BARRETE), DIÂMETRO = 5,0 MM. AF_11/2016</v>
          </cell>
          <cell r="C2190" t="str">
            <v>KG</v>
          </cell>
          <cell r="D2190" t="str">
            <v>13,17</v>
          </cell>
        </row>
        <row r="2191">
          <cell r="A2191">
            <v>95593</v>
          </cell>
          <cell r="B2191" t="str">
            <v>MONTAGEM DE ARMADURA TRANSVERSAL DE ESTACAS DE SEÇÃO RETANGULAR (BARRETE), DIÂMETRO = 6,3 MM. AF_11/2016</v>
          </cell>
          <cell r="C2191" t="str">
            <v>KG</v>
          </cell>
          <cell r="D2191" t="str">
            <v>10,58</v>
          </cell>
        </row>
        <row r="2192">
          <cell r="A2192">
            <v>95943</v>
          </cell>
          <cell r="B2192" t="str">
            <v>ARMAÇÃO DE ESCADA, COM 2 LANCES, DE UMA ESTRUTURA CONVENCIONAL DE CONCRETO ARMADO UTILIZANDO AÇO CA-60 DE 5,0 MM - MONTAGEM. AF_01/2017</v>
          </cell>
          <cell r="C2192" t="str">
            <v>KG</v>
          </cell>
          <cell r="D2192" t="str">
            <v>13,85</v>
          </cell>
        </row>
        <row r="2193">
          <cell r="A2193">
            <v>95944</v>
          </cell>
          <cell r="B2193" t="str">
            <v>ARMAÇÃO DE ESCADA, COM 2 LANCES, DE UMA ESTRUTURA CONVENCIONAL DE CONCRETO ARMADO UTILIZANDO AÇO CA-50 DE 6,3 MM - MONTAGEM. AF_01/2017</v>
          </cell>
          <cell r="C2193" t="str">
            <v>KG</v>
          </cell>
          <cell r="D2193" t="str">
            <v>12,44</v>
          </cell>
        </row>
        <row r="2194">
          <cell r="A2194">
            <v>95945</v>
          </cell>
          <cell r="B2194" t="str">
            <v>ARMAÇÃO DE ESCADA, COM 2 LANCES, DE UMA ESTRUTURA CONVENCIONAL DE CONCRETO ARMADO UTILIZANDO AÇO CA-50 DE 8,0 MM - MONTAGEM. AF_01/2017</v>
          </cell>
          <cell r="C2194" t="str">
            <v>KG</v>
          </cell>
          <cell r="D2194" t="str">
            <v>9,91</v>
          </cell>
        </row>
        <row r="2195">
          <cell r="A2195">
            <v>95946</v>
          </cell>
          <cell r="B2195" t="str">
            <v>ARMAÇÃO DE ESCADA, COM 2 LANCES, DE UMA ESTRUTURA CONVENCIONAL DE CONCRETO ARMADO UTILIZANDO AÇO CA-50 DE 10,0 MM - MONTAGEM. AF_01/2017</v>
          </cell>
          <cell r="C2195" t="str">
            <v>KG</v>
          </cell>
          <cell r="D2195" t="str">
            <v>7,77</v>
          </cell>
        </row>
        <row r="2196">
          <cell r="A2196">
            <v>95947</v>
          </cell>
          <cell r="B2196" t="str">
            <v>ARMAÇÃO DE ESCADA, COM 2 LANCES, DE UMA ESTRUTURA CONVENCIONAL DE CONCRETO ARMADO UTILIZANDO AÇO CA-50 DE 12,5 MM - MONTAGEM. AF_01/2017</v>
          </cell>
          <cell r="C2196" t="str">
            <v>KG</v>
          </cell>
          <cell r="D2196" t="str">
            <v>5,90</v>
          </cell>
        </row>
        <row r="2197">
          <cell r="A2197">
            <v>95948</v>
          </cell>
          <cell r="B2197" t="str">
            <v>ARMAÇÃO DE ESCADA, COM 2 LANCES, DE UMA ESTRUTURA CONVENCIONAL DE CONCRETO ARMADO UTILIZANDO AÇO CA-50 DE 16,0 MM - MONTAGEM. AF_01/2017</v>
          </cell>
          <cell r="C2197" t="str">
            <v>KG</v>
          </cell>
          <cell r="D2197" t="str">
            <v>5,13</v>
          </cell>
        </row>
        <row r="2198">
          <cell r="A2198">
            <v>96544</v>
          </cell>
          <cell r="B2198" t="str">
            <v>ARMAÇÃO DE BLOCO, VIGA BALDRAME OU SAPATA UTILIZANDO AÇO CA-50 DE 6,3 MM - MONTAGEM. AF_06/2017</v>
          </cell>
          <cell r="C2198" t="str">
            <v>KG</v>
          </cell>
          <cell r="D2198" t="str">
            <v>10,12</v>
          </cell>
        </row>
        <row r="2199">
          <cell r="A2199">
            <v>96545</v>
          </cell>
          <cell r="B2199" t="str">
            <v>ARMAÇÃO DE BLOCO, VIGA BALDRAME OU SAPATA UTILIZANDO AÇO CA-50 DE 8 MM - MONTAGEM. AF_06/2017</v>
          </cell>
          <cell r="C2199" t="str">
            <v>KG</v>
          </cell>
          <cell r="D2199" t="str">
            <v>9,12</v>
          </cell>
        </row>
        <row r="2200">
          <cell r="A2200">
            <v>96546</v>
          </cell>
          <cell r="B2200" t="str">
            <v>ARMAÇÃO DE BLOCO, VIGA BALDRAME OU SAPATA UTILIZANDO AÇO CA-50 DE 10 MM - MONTAGEM. AF_06/2017</v>
          </cell>
          <cell r="C2200" t="str">
            <v>KG</v>
          </cell>
          <cell r="D2200" t="str">
            <v>7,96</v>
          </cell>
        </row>
        <row r="2201">
          <cell r="A2201">
            <v>96547</v>
          </cell>
          <cell r="B2201" t="str">
            <v>ARMAÇÃO DE BLOCO, VIGA BALDRAME OU SAPATA UTILIZANDO AÇO CA-50 DE 12,5 MM - MONTAGEM. AF_06/2017</v>
          </cell>
          <cell r="C2201" t="str">
            <v>KG</v>
          </cell>
          <cell r="D2201" t="str">
            <v>6,62</v>
          </cell>
        </row>
        <row r="2202">
          <cell r="A2202">
            <v>96548</v>
          </cell>
          <cell r="B2202" t="str">
            <v>ARMAÇÃO DE BLOCO, VIGA BALDRAME OU SAPATA UTILIZANDO AÇO CA-50 DE 16 MM - MONTAGEM. AF_06/2017</v>
          </cell>
          <cell r="C2202" t="str">
            <v>KG</v>
          </cell>
          <cell r="D2202" t="str">
            <v>6,13</v>
          </cell>
        </row>
        <row r="2203">
          <cell r="A2203">
            <v>96549</v>
          </cell>
          <cell r="B2203" t="str">
            <v>ARMAÇÃO DE BLOCO, VIGA BALDRAME OU SAPATA UTILIZANDO AÇO CA-50 DE 20 MM - MONTAGEM. AF_06/2017</v>
          </cell>
          <cell r="C2203" t="str">
            <v>KG</v>
          </cell>
          <cell r="D2203" t="str">
            <v>6,66</v>
          </cell>
        </row>
        <row r="2204">
          <cell r="A2204">
            <v>96550</v>
          </cell>
          <cell r="B2204" t="str">
            <v>ARMAÇÃO DE BLOCO, VIGA BALDRAME OU SAPATA UTILIZANDO AÇO CA-50 DE 25 MM - MONTAGEM. AF_06/2017</v>
          </cell>
          <cell r="C2204" t="str">
            <v>KG</v>
          </cell>
          <cell r="D2204" t="str">
            <v>6,40</v>
          </cell>
        </row>
        <row r="2205">
          <cell r="A2205">
            <v>100066</v>
          </cell>
          <cell r="B2205" t="str">
            <v>ARMAÇÃO DO SISTEMA DE PAREDES DE CONCRETO, EXECUTADA COMO ARMADURA POSITIVA DE LAJES, TELA Q-196. AF_06/2019</v>
          </cell>
          <cell r="C2205" t="str">
            <v>KG</v>
          </cell>
          <cell r="D2205" t="str">
            <v>6,76</v>
          </cell>
        </row>
        <row r="2206">
          <cell r="A2206">
            <v>100067</v>
          </cell>
          <cell r="B2206" t="str">
            <v>ARMAÇÃO DO SISTEMA DE PAREDES DE CONCRETO, EXECUTADA COMO REFORÇO, VERGALHÃO DE 5,0 MM DE DIÂMETRO. AF_06/2019</v>
          </cell>
          <cell r="C2206" t="str">
            <v>KG</v>
          </cell>
          <cell r="D2206" t="str">
            <v>7,38</v>
          </cell>
        </row>
        <row r="2207">
          <cell r="A2207">
            <v>100068</v>
          </cell>
          <cell r="B2207" t="str">
            <v>ARMAÇÃO DO SISTEMA DE PAREDES DE CONCRETO, EXECUTADA COMO REFORÇO, VERGALHÃO DE 12,5 MM DE DIÂMETRO. AF_06/2019</v>
          </cell>
          <cell r="C2207" t="str">
            <v>KG</v>
          </cell>
          <cell r="D2207" t="str">
            <v>5,55</v>
          </cell>
        </row>
        <row r="2208">
          <cell r="A2208">
            <v>89993</v>
          </cell>
          <cell r="B2208" t="str">
            <v>GRAUTEAMENTO VERTICAL EM ALVENARIA ESTRUTURAL. AF_01/2015</v>
          </cell>
          <cell r="C2208" t="str">
            <v>M3</v>
          </cell>
          <cell r="D2208" t="str">
            <v>718,64</v>
          </cell>
        </row>
        <row r="2209">
          <cell r="A2209">
            <v>89994</v>
          </cell>
          <cell r="B2209" t="str">
            <v>GRAUTEAMENTO DE CINTA INTERMEDIÁRIA OU DE CONTRAVERGA EM ALVENARIA ESTRUTURAL. AF_01/2015</v>
          </cell>
          <cell r="C2209" t="str">
            <v>M3</v>
          </cell>
          <cell r="D2209" t="str">
            <v>623,72</v>
          </cell>
        </row>
        <row r="2210">
          <cell r="A2210">
            <v>89995</v>
          </cell>
          <cell r="B2210" t="str">
            <v>GRAUTEAMENTO DE CINTA SUPERIOR OU DE VERGA EM ALVENARIA ESTRUTURAL. AF_01/2015</v>
          </cell>
          <cell r="C2210" t="str">
            <v>M3</v>
          </cell>
          <cell r="D2210" t="str">
            <v>694,36</v>
          </cell>
        </row>
        <row r="2211">
          <cell r="A2211">
            <v>90278</v>
          </cell>
          <cell r="B2211" t="str">
            <v>GRAUTE FGK=15 MPA; TRAÇO 1:0,04:2,0:2,4 (CIMENTO/ CAL/ AREIA GROSSA/ BRITA 0) - PREPARO MECÂNICO COM BETONEIRA 400 L. AF_02/2015</v>
          </cell>
          <cell r="C2211" t="str">
            <v>M3</v>
          </cell>
          <cell r="D2211" t="str">
            <v>371,59</v>
          </cell>
        </row>
        <row r="2212">
          <cell r="A2212">
            <v>90279</v>
          </cell>
          <cell r="B2212" t="str">
            <v>GRAUTE FGK=20 MPA; TRAÇO 1:0,04:1,6:1,9 (CIMENTO/ CAL/ AREIA GROSSA/ BRITA 0) - PREPARO MECÂNICO COM BETONEIRA 400 L. AF_02/2015</v>
          </cell>
          <cell r="C2212" t="str">
            <v>M3</v>
          </cell>
          <cell r="D2212" t="str">
            <v>407,67</v>
          </cell>
        </row>
        <row r="2213">
          <cell r="A2213">
            <v>90280</v>
          </cell>
          <cell r="B2213" t="str">
            <v>GRAUTE FGK=25 MPA; TRAÇO 1:0,02:1,2:1,5 (CIMENTO/ CAL/ AREIA GROSSA/ BRITA 0) - PREPARO MECÂNICO COM BETONEIRA 400 L. AF_02/2015</v>
          </cell>
          <cell r="C2213" t="str">
            <v>M3</v>
          </cell>
          <cell r="D2213" t="str">
            <v>464,84</v>
          </cell>
        </row>
        <row r="2214">
          <cell r="A2214">
            <v>90281</v>
          </cell>
          <cell r="B2214" t="str">
            <v>GRAUTE FGK=30 MPA; TRAÇO 1:0,02:0,8:1,1 (CIMENTO/ CAL/ AREIA GROSSA/ BRITA 0) - PREPARO MECÂNICO COM BETONEIRA 400 L. AF_02/2015</v>
          </cell>
          <cell r="C2214" t="str">
            <v>M3</v>
          </cell>
          <cell r="D2214" t="str">
            <v>551,21</v>
          </cell>
        </row>
        <row r="2215">
          <cell r="A2215">
            <v>90282</v>
          </cell>
          <cell r="B2215" t="str">
            <v>GRAUTE FGK=15 MPA; TRAÇO 1:2,0:2,4 (CIMENTO/ AREIA GROSSA/ BRITA 0/ ADITIVO) - PREPARO MECÂNICO COM BETONEIRA 400 L. AF_02/2015</v>
          </cell>
          <cell r="C2215" t="str">
            <v>M3</v>
          </cell>
          <cell r="D2215" t="str">
            <v>372,68</v>
          </cell>
        </row>
        <row r="2216">
          <cell r="A2216">
            <v>90283</v>
          </cell>
          <cell r="B2216" t="str">
            <v>GRAUTE FGK=20 MPA; TRAÇO 1:1,6:1,9 (CIMENTO/ AREIA GROSSA/ BRITA 0/ ADITIVO) - PREPARO MECÂNICO COM BETONEIRA 400 L. AF_02/2015</v>
          </cell>
          <cell r="C2216" t="str">
            <v>M3</v>
          </cell>
          <cell r="D2216" t="str">
            <v>409,33</v>
          </cell>
        </row>
        <row r="2217">
          <cell r="A2217">
            <v>90284</v>
          </cell>
          <cell r="B2217" t="str">
            <v>GRAUTE FGK=25 MPA; TRAÇO 1:1,2:1,5 (CIMENTO/ AREIA GROSSA/ BRITA 0/ ADITIVO) - PREPARO MECÂNICO COM BETONEIRA 400 L. AF_02/2015</v>
          </cell>
          <cell r="C2217" t="str">
            <v>M3</v>
          </cell>
          <cell r="D2217" t="str">
            <v>469,32</v>
          </cell>
        </row>
        <row r="2218">
          <cell r="A2218">
            <v>90285</v>
          </cell>
          <cell r="B2218" t="str">
            <v>GRAUTE FGK=30 MPA; TRAÇO 1:0,8:1,1 (CIMENTO/ AREIA GROSSA/ BRITA 0/ ADITIVO) - PREPARO MECÂNICO COM BETONEIRA 400 L. AF_02/2015</v>
          </cell>
          <cell r="C2218" t="str">
            <v>M3</v>
          </cell>
          <cell r="D2218" t="str">
            <v>557,97</v>
          </cell>
        </row>
        <row r="2219">
          <cell r="A2219">
            <v>90853</v>
          </cell>
          <cell r="B2219" t="str">
            <v>CONCRETAGEM DE LAJES EM EDIFICAÇÕES UNIFAMILIARES FEITAS COM SISTEMA DE FÔRMAS MANUSEÁVEIS, COM CONCRETO USINADO BOMBEÁVEL FCK 20 MPA - LANÇAMENTO, ADENSAMENTO E ACABAMENTO. AF_06/2015</v>
          </cell>
          <cell r="C2219" t="str">
            <v>M3</v>
          </cell>
          <cell r="D2219" t="str">
            <v>519,18</v>
          </cell>
        </row>
        <row r="2220">
          <cell r="A2220">
            <v>90854</v>
          </cell>
          <cell r="B2220" t="str">
            <v>CONCRETAGEM DE PAREDES EM EDIFICAÇÕES UNIFAMILIARES FEITAS COM SISTEMA DE FÔRMAS MANUSEÁVEIS, COM CONCRETO USINADO BOMBEÁVEL FCK 20 MPA - LANÇAMENTO, ADENSAMENTO E ACABAMENTO. AF_06/2015</v>
          </cell>
          <cell r="C2220" t="str">
            <v>M3</v>
          </cell>
          <cell r="D2220" t="str">
            <v>503,76</v>
          </cell>
        </row>
        <row r="2221">
          <cell r="A2221">
            <v>90855</v>
          </cell>
          <cell r="B2221" t="str">
            <v>CONCRETAGEM DE PLATIBANDA EM EDIFICAÇÕES UNIFAMILIARES FEITAS COM SISTEMA DE FÔRMAS MANUSEÁVEIS, COM CONCRETO USINADO BOMBEÁVEL FCK 20 MPA - LANÇAMENTO, ADENSAMENTO E ACABAMENTO. AF_06/2015</v>
          </cell>
          <cell r="C2221" t="str">
            <v>M3</v>
          </cell>
          <cell r="D2221" t="str">
            <v>547,66</v>
          </cell>
        </row>
        <row r="2222">
          <cell r="A2222">
            <v>90856</v>
          </cell>
          <cell r="B2222" t="str">
            <v>CONCRETAGEM DE LAJES EM EDIFICAÇÕES MULTIFAMILIARES FEITAS COM SISTEMA DE FÔRMAS MANUSEÁVEIS, COM CONCRETO USINADO BOMBEÁVEL FCK 20 MPA - LANÇAMENTO, ADENSAMENTO E ACABAMENTO. AF_06/2015</v>
          </cell>
          <cell r="C2222" t="str">
            <v>M3</v>
          </cell>
          <cell r="D2222" t="str">
            <v>522,42</v>
          </cell>
        </row>
        <row r="2223">
          <cell r="A2223">
            <v>90857</v>
          </cell>
          <cell r="B2223" t="str">
            <v>CONCRETAGEM DE PAREDES EM EDIFICAÇÕES MULTIFAMILIARES FEITAS COM SISTEMA DE FÔRMAS MANUSEÁVEIS, COM CONCRETO USINADO BOMBEÁVEL FCK 20 MPA - LANÇAMENTO, ADENSAMENTO E ACABAMENTO. AF_06/2015</v>
          </cell>
          <cell r="C2223" t="str">
            <v>M3</v>
          </cell>
          <cell r="D2223" t="str">
            <v>505,92</v>
          </cell>
        </row>
        <row r="2224">
          <cell r="A2224">
            <v>90858</v>
          </cell>
          <cell r="B2224" t="str">
            <v>CONCRETAGEM DE PLATIBANDA EM EDIFICAÇÕES MULTIFAMILIARES FEITAS COM SISTEMA DE FÔRMAS MANUSEÁVEIS, COM CONCRETO USINADO BOMBEÁVEL FCK 20 MPA - LANÇAMENTO, ADENSAMENTO E ACABAMENTO. AF_06/2015</v>
          </cell>
          <cell r="C2224" t="str">
            <v>M3</v>
          </cell>
          <cell r="D2224" t="str">
            <v>562,59</v>
          </cell>
        </row>
        <row r="2225">
          <cell r="A2225">
            <v>90859</v>
          </cell>
          <cell r="B2225" t="str">
            <v>CONCRETAGEM DE PLATIBANDA EM EDIFICAÇÕES UNIFAMILIARES FEITAS COM SISTEMA DE FÔRMAS MANUSEÁVEIS, COM CONCRETO USINADO AUTOADENSÁVEL FCK 20 MPA - LANÇAMENTO E ACABAMENTO. AF_06/2015</v>
          </cell>
          <cell r="C2225" t="str">
            <v>M3</v>
          </cell>
          <cell r="D2225" t="str">
            <v>523,05</v>
          </cell>
        </row>
        <row r="2226">
          <cell r="A2226">
            <v>90860</v>
          </cell>
          <cell r="B2226" t="str">
            <v>CONCRETAGEM DE PLATIBANDA EM EDIFICAÇÕES MULTIFAMILIARES FEITAS COM SISTEMA DE FÔRMAS MANUSEÁVEIS, COM CONCRETO USINADO AUTOADENSÁVEL FCK 20 MPA - LANÇAMENTO E ACABAMENTO. AF_06/2015</v>
          </cell>
          <cell r="C2226" t="str">
            <v>M3</v>
          </cell>
          <cell r="D2226" t="str">
            <v>527,57</v>
          </cell>
        </row>
        <row r="2227">
          <cell r="A2227">
            <v>90861</v>
          </cell>
          <cell r="B2227" t="str">
            <v>CONCRETAGEM DE EDIFICAÇÕES (PAREDES E LAJES) FEITAS COM SISTEMA DE FÔRMAS MANUSEÁVEIS, COM CONCRETO USINADO BOMBEÁVEL FCK 20 MPA - LANÇAMENTO, ADENSAMENTO E ACABAMENTO. AF_06/2015</v>
          </cell>
          <cell r="C2227" t="str">
            <v>M3</v>
          </cell>
          <cell r="D2227" t="str">
            <v>510,71</v>
          </cell>
        </row>
        <row r="2228">
          <cell r="A2228">
            <v>90862</v>
          </cell>
          <cell r="B2228" t="str">
            <v>CONCRETAGEM DE EDIFICAÇÕES (PAREDES E LAJES) FEITAS COM SISTEMA DE FÔRMAS MANUSEÁVEIS, COM CONCRETO USINADO AUTOADENSÁVEL FCK 20 MPA - LANÇAMENTO E ACABAMENTO. AF_06/2015</v>
          </cell>
          <cell r="C2228" t="str">
            <v>M3</v>
          </cell>
          <cell r="D2228" t="str">
            <v>492,72</v>
          </cell>
        </row>
        <row r="2229">
          <cell r="A2229">
            <v>92718</v>
          </cell>
          <cell r="B2229" t="str">
            <v>CONCRETAGEM DE PILARES, FCK = 25 MPA,  COM USO DE BALDES EM EDIFICAÇÃO COM SEÇÃO MÉDIA DE PILARES MENOR OU IGUAL A 0,25 M² - LANÇAMENTO, ADENSAMENTO E ACABAMENTO. AF_12/2015</v>
          </cell>
          <cell r="C2229" t="str">
            <v>M3</v>
          </cell>
          <cell r="D2229" t="str">
            <v>572,83</v>
          </cell>
        </row>
        <row r="2230">
          <cell r="A2230">
            <v>92719</v>
          </cell>
          <cell r="B2230" t="str">
            <v>CONCRETAGEM DE PILARES, FCK = 25 MPA, COM USO DE GRUA EM EDIFICAÇÃO COM SEÇÃO MÉDIA DE PILARES MENOR OU IGUAL A 0,25 M² - LANÇAMENTO, ADENSAMENTO E ACABAMENTO. AF_12/2015</v>
          </cell>
          <cell r="C2230" t="str">
            <v>M3</v>
          </cell>
          <cell r="D2230" t="str">
            <v>453,61</v>
          </cell>
        </row>
        <row r="2231">
          <cell r="A2231">
            <v>92720</v>
          </cell>
          <cell r="B2231" t="str">
            <v>CONCRETAGEM DE PILARES, FCK = 25 MPA, COM USO DE BOMBA EM EDIFICAÇÃO COM SEÇÃO MÉDIA DE PILARES MENOR OU IGUAL A 0,25 M² - LANÇAMENTO, ADENSAMENTO E ACABAMENTO. AF_12/2015</v>
          </cell>
          <cell r="C2231" t="str">
            <v>M3</v>
          </cell>
          <cell r="D2231" t="str">
            <v>485,29</v>
          </cell>
        </row>
        <row r="2232">
          <cell r="A2232">
            <v>92721</v>
          </cell>
          <cell r="B2232" t="str">
            <v>CONCRETAGEM DE PILARES, FCK = 25 MPA, COM USO DE GRUA EM EDIFICAÇÃO COM SEÇÃO MÉDIA DE PILARES MAIOR QUE 0,25 M² - LANÇAMENTO, ADENSAMENTO E ACABAMENTO. AF_12/2015</v>
          </cell>
          <cell r="C2232" t="str">
            <v>M3</v>
          </cell>
          <cell r="D2232" t="str">
            <v>446,32</v>
          </cell>
        </row>
        <row r="2233">
          <cell r="A2233">
            <v>92722</v>
          </cell>
          <cell r="B2233" t="str">
            <v>CONCRETAGEM DE PILARES, FCK = 25 MPA, COM USO DE BOMBA EM EDIFICAÇÃO COM SEÇÃO MÉDIA DE PILARES MAIOR QUE 0,25 M² - LANÇAMENTO, ADENSAMENTO E ACABAMENTO. AF_12/2015</v>
          </cell>
          <cell r="C2233" t="str">
            <v>M3</v>
          </cell>
          <cell r="D2233" t="str">
            <v>482,25</v>
          </cell>
        </row>
        <row r="2234">
          <cell r="A2234">
            <v>92723</v>
          </cell>
          <cell r="B2234" t="str">
            <v>CONCRETAGEM DE VIGAS E LAJES, FCK=20 MPA, PARA LAJES PREMOLDADAS COM USO DE BOMBA EM EDIFICAÇÃO COM ÁREA MÉDIA DE LAJES MENOR OU IGUAL A 20 M² - LANÇAMENTO, ADENSAMENTO E ACABAMENTO. AF_12/2015</v>
          </cell>
          <cell r="C2234" t="str">
            <v>M3</v>
          </cell>
          <cell r="D2234" t="str">
            <v>471,64</v>
          </cell>
        </row>
        <row r="2235">
          <cell r="A2235">
            <v>92724</v>
          </cell>
          <cell r="B2235" t="str">
            <v>CONCRETAGEM DE VIGAS E LAJES, FCK=20 MPA, PARA LAJES PREMOLDADAS COM USO DE BOMBA EM EDIFICAÇÃO COM ÁREA MÉDIA DE LAJES MAIOR QUE 20 M² - LANÇAMENTO, ADENSAMENTO E ACABAMENTO. AF_12/2015</v>
          </cell>
          <cell r="C2235" t="str">
            <v>M3</v>
          </cell>
          <cell r="D2235" t="str">
            <v>468,98</v>
          </cell>
        </row>
        <row r="2236">
          <cell r="A2236">
            <v>92725</v>
          </cell>
          <cell r="B2236" t="str">
            <v>CONCRETAGEM DE VIGAS E LAJES, FCK=20 MPA, PARA LAJES MACIÇAS OU NERVURADAS COM USO DE BOMBA EM EDIFICAÇÃO COM ÁREA MÉDIA DE LAJES MENOR OU IGUAL A 20 M² - LANÇAMENTO, ADENSAMENTO E ACABAMENTO. AF_12/2015</v>
          </cell>
          <cell r="C2236" t="str">
            <v>M3</v>
          </cell>
          <cell r="D2236" t="str">
            <v>467,87</v>
          </cell>
        </row>
        <row r="2237">
          <cell r="A2237">
            <v>92726</v>
          </cell>
          <cell r="B2237" t="str">
            <v>CONCRETAGEM DE VIGAS E LAJES, FCK=20 MPA, PARA LAJES MACIÇAS OU NERVURADAS COM USO DE BOMBA EM EDIFICAÇÃO COM ÁREA MÉDIA DE LAJES MAIOR QUE 20 M² - LANÇAMENTO, ADENSAMENTO E ACABAMENTO. AF_12/2015</v>
          </cell>
          <cell r="C2237" t="str">
            <v>M3</v>
          </cell>
          <cell r="D2237" t="str">
            <v>465,97</v>
          </cell>
        </row>
        <row r="2238">
          <cell r="A2238">
            <v>92727</v>
          </cell>
          <cell r="B2238" t="str">
            <v>CONCRETAGEM DE VIGAS E LAJES, FCK=20 MPA, PARA LAJES PREMOLDADAS COM JERICAS EM ELEVADOR DE CABO EM EDIFICAÇÃO DE MULTIPAVIMENTOS ATÉ 16 ANDARES, COM ÁREA MÉDIA DE LAJES MENOR OU IGUAL A 20 M² - LANÇAMENTO, ADENSAMENTO E ACABAMENTO. AF_12/2015</v>
          </cell>
          <cell r="C2238" t="str">
            <v>M3</v>
          </cell>
          <cell r="D2238" t="str">
            <v>517,24</v>
          </cell>
        </row>
        <row r="2239">
          <cell r="A2239">
            <v>92728</v>
          </cell>
          <cell r="B2239" t="str">
            <v>CONCRETAGEM DE VIGAS E LAJES, FCK=20 MPA, PARA LAJES PREMOLDADAS COM JERICAS EM ELEVADOR DE CABO EM EDIFICAÇÃO DE MULTIPAVIMENTOS ATÉ 16 ANDARES, COM ÁREA MÉDIA DE LAJES MAIOR QUE 20 M² - LANÇAMENTO, ADENSAMENTO E ACABAMENTO. AF_12/2015</v>
          </cell>
          <cell r="C2239" t="str">
            <v>M3</v>
          </cell>
          <cell r="D2239" t="str">
            <v>498,24</v>
          </cell>
        </row>
        <row r="2240">
          <cell r="A2240">
            <v>92729</v>
          </cell>
          <cell r="B2240" t="str">
            <v>CONCRETAGEM DE VIGAS E LAJES, FCK=20 MPA, PARA LAJES MACIÇAS OU NERVURADAS COM JERICAS EM ELEVADOR DE CABO EM EDIFICAÇÃO DE ATÉ 16 ANDARES, COM ÁREA MÉDIA DE LAJES MENOR OU IGUAL A 20 M² - LANÇAMENTO, ADENSAMENTO E ACABAMENTO. AF_12/2015</v>
          </cell>
          <cell r="C2240" t="str">
            <v>M3</v>
          </cell>
          <cell r="D2240" t="str">
            <v>490,18</v>
          </cell>
        </row>
        <row r="2241">
          <cell r="A2241">
            <v>92730</v>
          </cell>
          <cell r="B2241" t="str">
            <v>CONCRETAGEM DE VIGAS E LAJES, FCK=20 MPA, PARA LAJES MACIÇAS OU NERVURADAS COM JERICAS EM ELEVADOR DE CABO EM EDIFICAÇÃO DE MULTIPAVIMENTOS ATÉ 16 ANDARES, COM ÁREA MÉDIA DE LAJES MAIOR QUE 20 M² - LANÇAMENTO, ADENSAMENTO E ACABAMENTO. AF_12/2015</v>
          </cell>
          <cell r="C2241" t="str">
            <v>M3</v>
          </cell>
          <cell r="D2241" t="str">
            <v>476,78</v>
          </cell>
        </row>
        <row r="2242">
          <cell r="A2242">
            <v>92731</v>
          </cell>
          <cell r="B2242" t="str">
            <v>CONCRETAGEM DE VIGAS E LAJES, FCK=20 MPA, PARA LAJES PREMOLDADAS COM JERICAS EM CREMALHEIRA EM EDIFICAÇÃO DE MULTIPAVIMENTOS ATÉ 16 ANDARES, COM ÁREA MÉDIA DE LAJES MENOR OU IGUAL A 20 M² - LANÇAMENTO, ADENSAMENTO E ACABAMENTO. AF_12/2015</v>
          </cell>
          <cell r="C2242" t="str">
            <v>M3</v>
          </cell>
          <cell r="D2242" t="str">
            <v>492,32</v>
          </cell>
        </row>
        <row r="2243">
          <cell r="A2243">
            <v>92732</v>
          </cell>
          <cell r="B2243" t="str">
            <v>CONCRETAGEM DE VIGAS E LAJES, FCK=20 MPA, PARA LAJES PREMOLDADAS COM JERICAS EM CREMALHEIRA EM EDIFICAÇÃO DE MULTIPAVIMENTOS ATÉ 16 ANDARES, COM ÁREA MÉDIA DE LAJES MAIOR QUE 20 M² - LANÇAMENTO, ADENSAMENTO E ACABAMENTO. AF_12/2015</v>
          </cell>
          <cell r="C2243" t="str">
            <v>M3</v>
          </cell>
          <cell r="D2243" t="str">
            <v>479,29</v>
          </cell>
        </row>
        <row r="2244">
          <cell r="A2244">
            <v>92733</v>
          </cell>
          <cell r="B2244" t="str">
            <v>CONCRETAGEM DE VIGAS E LAJES, FCK=20 MPA, PARA LAJES MACIÇAS OU NERVURADAS COM JERICAS EM CREMALHEIRA EM EDIFICAÇÃO DE MULTIPAVIMENTOS ATÉ 16 ANDARES, COM ÁREA MÉDIA DE LAJES MENOR OU IGUAL A 20 M² - LANÇAMENTO, ADENSAMENTO E ACABAMENTO. AF_12/2015</v>
          </cell>
          <cell r="C2244" t="str">
            <v>M3</v>
          </cell>
          <cell r="D2244" t="str">
            <v>473,73</v>
          </cell>
        </row>
        <row r="2245">
          <cell r="A2245">
            <v>92734</v>
          </cell>
          <cell r="B2245" t="str">
            <v>CONCRETAGEM DE VIGAS E LAJES, FCK=20 MPA, PARA LAJES MACIÇAS OU NERVURADAS COM JERICAS EM CREMALHEIRA EM EDIFICAÇÃO DE MULTIPAVIMENTOS ATÉ 16 ANDARES, COM ÁREA MÉDIA DE LAJES MAIOR QUE 20 M² - LANÇAMENTO, ADENSAMENTO E ACABAMENTO. AF_12/2015</v>
          </cell>
          <cell r="C2245" t="str">
            <v>M3</v>
          </cell>
          <cell r="D2245" t="str">
            <v>464,56</v>
          </cell>
        </row>
        <row r="2246">
          <cell r="A2246">
            <v>92735</v>
          </cell>
          <cell r="B2246" t="str">
            <v>CONCRETAGEM DE VIGAS E LAJES, FCK=20 MPA, PARA LAJES PREMOLDADAS COM GRUA DE CAÇAMBA DE 350 L EM EDIFICAÇÃO DE MULTIPAVIMENTOS ATÉ 16 ANDARES, COM ÁREA MÉDIA DE LAJES MENOR OU IGUAL A 20 M² - LANÇAMENTO, ADENSAMENTO E ACABAMENTO. AF_12/2015</v>
          </cell>
          <cell r="C2246" t="str">
            <v>M3</v>
          </cell>
          <cell r="D2246" t="str">
            <v>469,82</v>
          </cell>
        </row>
        <row r="2247">
          <cell r="A2247">
            <v>92736</v>
          </cell>
          <cell r="B2247" t="str">
            <v>CONCRETAGEM DE VIGAS E LAJES, FCK=20 MPA, PARA LAJES PREMOLDADAS COM GRUA DE CAÇAMBA DE 350 L EM EDIFICAÇÃO DE MULTIPAVIMENTOS ATÉ 16 ANDARES, COM ÁREA MÉDIA DE LAJES MAIOR QUE 20 M² - LANÇAMENTO, ADENSAMENTO E ACABAMENTO. AF_12/2015</v>
          </cell>
          <cell r="C2247" t="str">
            <v>M3</v>
          </cell>
          <cell r="D2247" t="str">
            <v>459,88</v>
          </cell>
        </row>
        <row r="2248">
          <cell r="A2248">
            <v>92739</v>
          </cell>
          <cell r="B2248" t="str">
            <v>CONCRETAGEM DE VIGAS E LAJES, FCK=20 MPA, PARA LAJES MACIÇAS OU NERVURADAS COM GRUA DE CAÇAMBA DE 500 L EM EDIFICAÇÃO DE MULTIPAVIMENTOS ATÉ 16 ANDARES, COM ÁREA MÉDIA DE LAJES MENOR OU IGUAL A 20 M² - LANÇAMENTO, ADENSAMENTO E ACABAMENTO. AF_12/2015</v>
          </cell>
          <cell r="C2248" t="str">
            <v>M3</v>
          </cell>
          <cell r="D2248" t="str">
            <v>445,47</v>
          </cell>
        </row>
        <row r="2249">
          <cell r="A2249">
            <v>92740</v>
          </cell>
          <cell r="B2249" t="str">
            <v>CONCRETAGEM DE VIGAS E LAJES, FCK=20 MPA, PARA LAJES MACIÇAS OU NERVURADAS COM GRUA DE CAÇAMBA DE 500 L EM EDIFICAÇÃO DE MULTIPAVIMENTOS ATÉ 16 ANDARES, COM ÁREA MÉDIA DE LAJES MAIOR QUE 20 M² - LANÇAMENTO, ADENSAMENTO E ACABAMENTO. AF_12/2015</v>
          </cell>
          <cell r="C2249" t="str">
            <v>M3</v>
          </cell>
          <cell r="D2249" t="str">
            <v>440,56</v>
          </cell>
        </row>
        <row r="2250">
          <cell r="A2250">
            <v>92741</v>
          </cell>
          <cell r="B2250" t="str">
            <v>CONCRETAGEM DE VIGAS E LAJES, FCK=20 MPA, PARA QUALQUER TIPO DE LAJE COM BALDES EM EDIFICAÇÃO TÉRREA, COM ÁREA MÉDIA DE LAJES MENOR OU IGUAL A 20 M² - LANÇAMENTO, ADENSAMENTO E ACABAMENTO. AF_12/2015</v>
          </cell>
          <cell r="C2250" t="str">
            <v>M3</v>
          </cell>
          <cell r="D2250" t="str">
            <v>621,40</v>
          </cell>
        </row>
        <row r="2251">
          <cell r="A2251">
            <v>92742</v>
          </cell>
          <cell r="B2251" t="str">
            <v>CONCRETAGEM DE VIGAS E LAJES, FCK=20 MPA, PARA QUALQUER TIPO DE LAJE COM BALDES EM EDIFICAÇÃO DE MULTIPAVIMENTOS ATÉ 04 ANDARES, COM ÁREA MÉDIA DE LAJES MENOR OU IGUAL A 20 M² - LANÇAMENTO, ADENSAMENTO E ACABAMENTO. AF_12/2015</v>
          </cell>
          <cell r="C2251" t="str">
            <v>M3</v>
          </cell>
          <cell r="D2251" t="str">
            <v>811,52</v>
          </cell>
        </row>
        <row r="2252">
          <cell r="A2252">
            <v>92873</v>
          </cell>
          <cell r="B2252" t="str">
            <v>LANÇAMENTO COM USO DE BALDES, ADENSAMENTO E ACABAMENTO DE CONCRETO EM ESTRUTURAS. AF_12/2015</v>
          </cell>
          <cell r="C2252" t="str">
            <v>M3</v>
          </cell>
          <cell r="D2252" t="str">
            <v>147,40</v>
          </cell>
        </row>
        <row r="2253">
          <cell r="A2253">
            <v>92874</v>
          </cell>
          <cell r="B2253" t="str">
            <v>LANÇAMENTO COM USO DE BOMBA, ADENSAMENTO E ACABAMENTO DE CONCRETO EM ESTRUTURAS. AF_12/2015</v>
          </cell>
          <cell r="C2253" t="str">
            <v>M3</v>
          </cell>
          <cell r="D2253" t="str">
            <v>24,41</v>
          </cell>
        </row>
        <row r="2254">
          <cell r="A2254">
            <v>94962</v>
          </cell>
          <cell r="B2254" t="str">
            <v>CONCRETO MAGRO PARA LASTRO, TRAÇO 1:4,5:4,5 (CIMENTO/ AREIA MÉDIA/ BRITA 1)  - PREPARO MECÂNICO COM BETONEIRA 400 L. AF_07/2016</v>
          </cell>
          <cell r="C2254" t="str">
            <v>M3</v>
          </cell>
          <cell r="D2254" t="str">
            <v>313,12</v>
          </cell>
        </row>
        <row r="2255">
          <cell r="A2255">
            <v>94963</v>
          </cell>
          <cell r="B2255" t="str">
            <v>CONCRETO FCK = 15MPA, TRAÇO 1:3,4:3,5 (CIMENTO/ AREIA MÉDIA/ BRITA 1)  - PREPARO MECÂNICO COM BETONEIRA 400 L. AF_07/2016</v>
          </cell>
          <cell r="C2255" t="str">
            <v>M3</v>
          </cell>
          <cell r="D2255" t="str">
            <v>359,81</v>
          </cell>
        </row>
        <row r="2256">
          <cell r="A2256">
            <v>94964</v>
          </cell>
          <cell r="B2256" t="str">
            <v>CONCRETO FCK = 20MPA, TRAÇO 1:2,7:3 (CIMENTO/ AREIA MÉDIA/ BRITA 1)  - PREPARO MECÂNICO COM BETONEIRA 400 L. AF_07/2016</v>
          </cell>
          <cell r="C2256" t="str">
            <v>M3</v>
          </cell>
          <cell r="D2256" t="str">
            <v>401,79</v>
          </cell>
        </row>
        <row r="2257">
          <cell r="A2257">
            <v>94965</v>
          </cell>
          <cell r="B2257" t="str">
            <v>CONCRETO FCK = 25MPA, TRAÇO 1:2,3:2,7 (CIMENTO/ AREIA MÉDIA/ BRITA 1)  - PREPARO MECÂNICO COM BETONEIRA 400 L. AF_07/2016</v>
          </cell>
          <cell r="C2257" t="str">
            <v>M3</v>
          </cell>
          <cell r="D2257" t="str">
            <v>426,30</v>
          </cell>
        </row>
        <row r="2258">
          <cell r="A2258">
            <v>94966</v>
          </cell>
          <cell r="B2258" t="str">
            <v>CONCRETO FCK = 30MPA, TRAÇO 1:2,1:2,5 (CIMENTO/ AREIA MÉDIA/ BRITA 1)  - PREPARO MECÂNICO COM BETONEIRA 400 L. AF_07/2016</v>
          </cell>
          <cell r="C2258" t="str">
            <v>M3</v>
          </cell>
          <cell r="D2258" t="str">
            <v>445,55</v>
          </cell>
        </row>
        <row r="2259">
          <cell r="A2259">
            <v>94967</v>
          </cell>
          <cell r="B2259" t="str">
            <v>CONCRETO FCK = 40MPA, TRAÇO 1:1,6:1,9 (CIMENTO/ AREIA MÉDIA/ BRITA 1)  - PREPARO MECÂNICO COM BETONEIRA 400 L. AF_07/2016</v>
          </cell>
          <cell r="C2259" t="str">
            <v>M3</v>
          </cell>
          <cell r="D2259" t="str">
            <v>522,43</v>
          </cell>
        </row>
        <row r="2260">
          <cell r="A2260">
            <v>94968</v>
          </cell>
          <cell r="B2260" t="str">
            <v>CONCRETO MAGRO PARA LASTRO, TRAÇO 1:4,5:4,5 (CIMENTO/ AREIA MÉDIA/ BRITA 1)  - PREPARO MECÂNICO COM BETONEIRA 600 L. AF_07/2016</v>
          </cell>
          <cell r="C2260" t="str">
            <v>M3</v>
          </cell>
          <cell r="D2260" t="str">
            <v>311,51</v>
          </cell>
        </row>
        <row r="2261">
          <cell r="A2261">
            <v>94969</v>
          </cell>
          <cell r="B2261" t="str">
            <v>CONCRETO FCK = 15MPA, TRAÇO 1:3,4:3,5 (CIMENTO/ AREIA MÉDIA/ BRITA 1)  - PREPARO MECÂNICO COM BETONEIRA 600 L. AF_07/2016</v>
          </cell>
          <cell r="C2261" t="str">
            <v>M3</v>
          </cell>
          <cell r="D2261" t="str">
            <v>355,89</v>
          </cell>
        </row>
        <row r="2262">
          <cell r="A2262">
            <v>94970</v>
          </cell>
          <cell r="B2262" t="str">
            <v>CONCRETO FCK = 20MPA, TRAÇO 1:2,7:3 (CIMENTO/ AREIA MÉDIA/ BRITA 1)  - PREPARO MECÂNICO COM BETONEIRA 600 L. AF_07/2016</v>
          </cell>
          <cell r="C2262" t="str">
            <v>M3</v>
          </cell>
          <cell r="D2262" t="str">
            <v>394,18</v>
          </cell>
        </row>
        <row r="2263">
          <cell r="A2263">
            <v>94971</v>
          </cell>
          <cell r="B2263" t="str">
            <v>CONCRETO FCK = 25MPA, TRAÇO 1:2,3:2,7 (CIMENTO/ AREIA MÉDIA/ BRITA 1)  - PREPARO MECÂNICO COM BETONEIRA 600 L. AF_07/2016</v>
          </cell>
          <cell r="C2263" t="str">
            <v>M3</v>
          </cell>
          <cell r="D2263" t="str">
            <v>422,79</v>
          </cell>
        </row>
        <row r="2264">
          <cell r="A2264">
            <v>94972</v>
          </cell>
          <cell r="B2264" t="str">
            <v>CONCRETO FCK = 30MPA, TRAÇO 1:2,1:2,5 (CIMENTO/ AREIA MÉDIA/ BRITA 1)  - PREPARO MECÂNICO COM BETONEIRA 600 L. AF_07/2016</v>
          </cell>
          <cell r="C2264" t="str">
            <v>M3</v>
          </cell>
          <cell r="D2264" t="str">
            <v>441,87</v>
          </cell>
        </row>
        <row r="2265">
          <cell r="A2265">
            <v>94973</v>
          </cell>
          <cell r="B2265" t="str">
            <v>CONCRETO FCK = 40MPA, TRAÇO 1:1,6:1,9 (CIMENTO/ AREIA MÉDIA/ BRITA 1)  - PREPARO MECÂNICO COM BETONEIRA 600 L. AF_07/2016</v>
          </cell>
          <cell r="C2265" t="str">
            <v>M3</v>
          </cell>
          <cell r="D2265" t="str">
            <v>518,09</v>
          </cell>
        </row>
        <row r="2266">
          <cell r="A2266">
            <v>94974</v>
          </cell>
          <cell r="B2266" t="str">
            <v>CONCRETO MAGRO PARA LASTRO, TRAÇO 1:4,5:4,5 (CIMENTO/ AREIA MÉDIA/ BRITA 1)  - PREPARO MANUAL. AF_07/2016</v>
          </cell>
          <cell r="C2266" t="str">
            <v>M3</v>
          </cell>
          <cell r="D2266" t="str">
            <v>408,37</v>
          </cell>
        </row>
        <row r="2267">
          <cell r="A2267">
            <v>94975</v>
          </cell>
          <cell r="B2267" t="str">
            <v>CONCRETO FCK = 15MPA, TRAÇO 1:3,4:3,5 (CIMENTO/ AREIA MÉDIA/ BRITA 1)  - PREPARO MANUAL. AF_07/2016</v>
          </cell>
          <cell r="C2267" t="str">
            <v>M3</v>
          </cell>
          <cell r="D2267" t="str">
            <v>452,76</v>
          </cell>
        </row>
        <row r="2268">
          <cell r="A2268">
            <v>96555</v>
          </cell>
          <cell r="B2268" t="str">
            <v>CONCRETAGEM DE BLOCOS DE COROAMENTO E VIGAS BALDRAME, FCK 30 MPA, COM USO DE JERICA  LANÇAMENTO, ADENSAMENTO E ACABAMENTO. AF_06/2017</v>
          </cell>
          <cell r="C2268" t="str">
            <v>M3</v>
          </cell>
          <cell r="D2268" t="str">
            <v>587,18</v>
          </cell>
        </row>
        <row r="2269">
          <cell r="A2269">
            <v>96556</v>
          </cell>
          <cell r="B2269" t="str">
            <v>CONCRETAGEM DE SAPATAS, FCK 30 MPA, COM USO DE JERICA  LANÇAMENTO, ADENSAMENTO E ACABAMENTO. AF_06/2017</v>
          </cell>
          <cell r="C2269" t="str">
            <v>M3</v>
          </cell>
          <cell r="D2269" t="str">
            <v>645,03</v>
          </cell>
        </row>
        <row r="2270">
          <cell r="A2270">
            <v>96557</v>
          </cell>
          <cell r="B2270" t="str">
            <v>CONCRETAGEM DE BLOCOS DE COROAMENTO E VIGAS BALDRAMES, FCK 30 MPA, COM USO DE BOMBA  LANÇAMENTO, ADENSAMENTO E ACABAMENTO. AF_06/2017</v>
          </cell>
          <cell r="C2270" t="str">
            <v>M3</v>
          </cell>
          <cell r="D2270" t="str">
            <v>509,84</v>
          </cell>
        </row>
        <row r="2271">
          <cell r="A2271">
            <v>96558</v>
          </cell>
          <cell r="B2271" t="str">
            <v>CONCRETAGEM DE SAPATAS, FCK 30 MPA, COM USO DE BOMBA  LANÇAMENTO, ADENSAMENTO E ACABAMENTO. AF_11/2016</v>
          </cell>
          <cell r="C2271" t="str">
            <v>M3</v>
          </cell>
          <cell r="D2271" t="str">
            <v>515,06</v>
          </cell>
        </row>
        <row r="2272">
          <cell r="A2272">
            <v>99235</v>
          </cell>
          <cell r="B2272" t="str">
            <v>CONCRETAGEM DE EDIFICAÇÕES (PAREDES E LAJES) FEITAS COM SISTEMA DE FÔRMAS MANUSEÁVEIS, COM CONCRETO USINADO AUTOADENSÁVEL FCK 25 MPA - LANÇAMENTO E ACABAMENTO. AF_06/2015</v>
          </cell>
          <cell r="C2272" t="str">
            <v>M3</v>
          </cell>
          <cell r="D2272" t="str">
            <v>498,10</v>
          </cell>
        </row>
        <row r="2273">
          <cell r="A2273">
            <v>99431</v>
          </cell>
          <cell r="B2273" t="str">
            <v>CONCRETAGEM DE LAJES EM EDIFICAÇÕES UNIFAMILIARES FEITAS COM SISTEMA DE FÔRMAS MANUSEÁVEIS, COM CONCRETO USINADO BOMBEÁVEL FCK 25 MPA - LANÇAMENTO, ADENSAMENTO E ACABAMENTO (EXCLUSIVE BOMBA LANÇA). AF_06/2015</v>
          </cell>
          <cell r="C2273" t="str">
            <v>M3</v>
          </cell>
          <cell r="D2273" t="str">
            <v>517,04</v>
          </cell>
        </row>
        <row r="2274">
          <cell r="A2274">
            <v>99432</v>
          </cell>
          <cell r="B2274" t="str">
            <v>CONCRETAGEM DE PAREDES EM EDIFICAÇÕES UNIFAMILIARES FEITAS COM SISTEMA DE FÔRMAS MANUSEÁVEIS, COM CONCRETO USINADO BOMBEÁVEL FCK 25 MPA - LANÇAMENTO, ADENSAMENTO E ACABAMENTO (EXCLUSIVE BOMBA LANÇA). AF_06/2015</v>
          </cell>
          <cell r="C2274" t="str">
            <v>M3</v>
          </cell>
          <cell r="D2274" t="str">
            <v>492,17</v>
          </cell>
        </row>
        <row r="2275">
          <cell r="A2275">
            <v>99433</v>
          </cell>
          <cell r="B2275" t="str">
            <v>CONCRETAGEM DE PLATIBANDA EM EDIFICAÇÕES UNIFAMILIARES FEITAS COM SISTEMA DE FÔRMAS MANUSEÁVEIS, COM CONCRETO USINADO BOMBEÁVEL FCK 25 MPA, - LANÇAMENTO, ADENSAMENTO E ACABAMENTO (EXCLUSIVE BOMBA LANÇA). AF_06/2015</v>
          </cell>
          <cell r="C2275" t="str">
            <v>M3</v>
          </cell>
          <cell r="D2275" t="str">
            <v>545,44</v>
          </cell>
        </row>
        <row r="2276">
          <cell r="A2276">
            <v>99434</v>
          </cell>
          <cell r="B2276" t="str">
            <v>CONCRETAGEM DE LAJES EM EDIFICAÇÕES MULTIFAMILIARES FEITAS COM SISTEMA DE FÔRMAS MANUSEÁVEIS, COM CONCRETO USINADO BOMBEÁVEL FCK 25 MPA - LANÇAMENTO, ADENSAMENTO E ACABAMENTO (EXCLUSIVE BOMBA LANÇA). AF_06/2015</v>
          </cell>
          <cell r="C2276" t="str">
            <v>M3</v>
          </cell>
          <cell r="D2276" t="str">
            <v>520,28</v>
          </cell>
        </row>
        <row r="2277">
          <cell r="A2277">
            <v>99435</v>
          </cell>
          <cell r="B2277" t="str">
            <v>CONCRETAGEM DE PAREDES EM EDIFICAÇÕES MULTIFAMILIARES FEITAS COM SISTEMA DE FÔRMAS MANUSEÁVEIS, COM CONCRETO USINADO BOMBEÁVEL FCK 25 MPA - LANÇAMENTO, ADENSAMENTO E ACABAMENTO (EXCLUSIVE BOMBA LANÇA). AF_06/2015</v>
          </cell>
          <cell r="C2277" t="str">
            <v>M3</v>
          </cell>
          <cell r="D2277" t="str">
            <v>503,83</v>
          </cell>
        </row>
        <row r="2278">
          <cell r="A2278">
            <v>99436</v>
          </cell>
          <cell r="B2278" t="str">
            <v>CONCRETAGEM DE PLATIBANDA EM EDIFICAÇÕES MULTIFAMILIARES FEITAS COM SISTEMA DE FÔRMAS MANUSEÁVEIS, COM CONCRETO USINADO BOMBEÁVEL FCK 25 MPA - LANÇAMENTO, ADENSAMENTO E ACABAMENTO (EXCLUSIVE BOMBA LANÇA). AF_06/2015</v>
          </cell>
          <cell r="C2278" t="str">
            <v>M3</v>
          </cell>
          <cell r="D2278" t="str">
            <v>560,37</v>
          </cell>
        </row>
        <row r="2279">
          <cell r="A2279">
            <v>99437</v>
          </cell>
          <cell r="B2279" t="str">
            <v>CONCRETAGEM DE PLATIBANDA EM EDIFICAÇÕES UNIFAMILIARES FEITAS COM SISTEMA DE FÔRMAS MANUSEÁVEIS, COM CONCRETO USINADO AUTOADENSÁVEL FCK 25 MPA - LANÇAMENTO E ACABAMENTO. AF_06/2015</v>
          </cell>
          <cell r="C2279" t="str">
            <v>M3</v>
          </cell>
          <cell r="D2279" t="str">
            <v>528,72</v>
          </cell>
        </row>
        <row r="2280">
          <cell r="A2280">
            <v>99438</v>
          </cell>
          <cell r="B2280" t="str">
            <v>CONCRETAGEM DE PLATIBANDA EM EDIFICAÇÕES MULTIFAMILIARES FEITAS COM SISTEMA DE FÔRMAS MANUSEÁVEIS, COM CONCRETO USINADO AUTOADENSÁVEL FCK 25 MPA - LANÇAMENTO E ACABAMENTO. AF_06/2015</v>
          </cell>
          <cell r="C2280" t="str">
            <v>M3</v>
          </cell>
          <cell r="D2280" t="str">
            <v>533,24</v>
          </cell>
        </row>
        <row r="2281">
          <cell r="A2281">
            <v>99439</v>
          </cell>
          <cell r="B2281" t="str">
            <v>CONCRETAGEM DE EDIFICAÇÕES (PAREDES E LAJES) FEITAS COM SISTEMA DE FÔRMAS MANUSEÁVEIS, COM CONCRETO USINADO BOMBEÁVEL FCK 25 MPA - LANÇAMENTO, ADENSAMENTO E ACABAMENTO (EXCLUSIVE BOMBA LANÇA). AF_06/2015</v>
          </cell>
          <cell r="C2281" t="str">
            <v>M3</v>
          </cell>
          <cell r="D2281" t="str">
            <v>508,61</v>
          </cell>
        </row>
        <row r="2282">
          <cell r="A2282" t="str">
            <v>74141/1</v>
          </cell>
          <cell r="B2282" t="str">
            <v>LAJE PRE-MOLD BETA 11 P/1KN/M2 VAOS 4,40M/INCL VIGOTAS TIJOLOS ARMADURA NEGATIVA CAPEAMENTO 3CM CONCRETO 20MPA ESCORAMENTO MATERIAL E MAO  DE OBRA.</v>
          </cell>
          <cell r="C2282" t="str">
            <v>M2</v>
          </cell>
          <cell r="D2282" t="str">
            <v>76,20</v>
          </cell>
        </row>
        <row r="2283">
          <cell r="A2283" t="str">
            <v>74141/2</v>
          </cell>
          <cell r="B2283" t="str">
            <v>LAJE PRE-MOLD BETA 12 P/3,5KN/M2 VAO 4,1M INCL VIGOTAS TIJOLOS ARMADU-RA NEGATIVA CAPEAMENTO 3CM CONCRETO 15MPA ESCORAMENTO MATERIAIS E MAO DE OBRA.</v>
          </cell>
          <cell r="C2283" t="str">
            <v>M2</v>
          </cell>
          <cell r="D2283" t="str">
            <v>83,92</v>
          </cell>
        </row>
        <row r="2284">
          <cell r="A2284" t="str">
            <v>74141/3</v>
          </cell>
          <cell r="B2284" t="str">
            <v>LAJE PRE-MOLD BETA 16 P/3,5KN/M2 VAO 5,2M INCL VIGOTAS TIJOLOS ARMADU-RA NEGATIVA CAPEAMENTO 3CM CONCRETO 15MPA ESCORAMENTO MATERIAL E MAO  DE OBRA.</v>
          </cell>
          <cell r="C2284" t="str">
            <v>M2</v>
          </cell>
          <cell r="D2284" t="str">
            <v>99,96</v>
          </cell>
        </row>
        <row r="2285">
          <cell r="A2285" t="str">
            <v>74141/4</v>
          </cell>
          <cell r="B2285" t="str">
            <v>LAJE PRE-MOLD BETA 20 P/3,5KN/M2 VAO 6,2M INCL VIGOTAS TIJOLOS ARMADU-RA NEGATIVA CAPEAMENTO 3CM CONCRETO 15MPA ESCORAMENTO MATERIAL E MAO  DE OBRA.</v>
          </cell>
          <cell r="C2285" t="str">
            <v>M2</v>
          </cell>
          <cell r="D2285" t="str">
            <v>114,85</v>
          </cell>
        </row>
        <row r="2286">
          <cell r="A2286" t="str">
            <v>74202/1</v>
          </cell>
          <cell r="B2286" t="str">
            <v>LAJE PRE-MOLDADA P/FORRO, SOBRECARGA 100KG/M2, VAOS ATE 3,50M/E=8CM, C/LAJOTAS E CAP.C/CONC FCK=20MPA, 3CM, INTER-EIXO 38CM, C/ESCORAMENTO (REAPR.3X) E FERRAGEM NEGATIVA</v>
          </cell>
          <cell r="C2286" t="str">
            <v>M2</v>
          </cell>
          <cell r="D2286" t="str">
            <v>67,45</v>
          </cell>
        </row>
        <row r="2287">
          <cell r="A2287" t="str">
            <v>74202/2</v>
          </cell>
          <cell r="B2287" t="str">
            <v>LAJE PRE-MOLDADA P/PISO, SOBRECARGA 200KG/M2, VAOS ATE 3,50M/E=8CM, C/LAJOTAS E CAP.C/CONC FCK=20MPA, 4CM, INTER-EIXO 38CM, C/ESCORAMENTO (REAPR.3X) E FERRAGEM NEGATIVA</v>
          </cell>
          <cell r="C2287" t="str">
            <v>M2</v>
          </cell>
          <cell r="D2287" t="str">
            <v>74,87</v>
          </cell>
        </row>
        <row r="2288">
          <cell r="A2288">
            <v>101165</v>
          </cell>
          <cell r="B2288" t="str">
            <v>ALVENARIA DE EMBASAMENTO COM BLOCO ESTRUTURAL DE CONCRETO, DE 14X19X29CM E ARGAMASSA DE ASSENTAMENTO COM PREPARO EM BETONEIRA. AF_05/2020</v>
          </cell>
          <cell r="C2288" t="str">
            <v>M3</v>
          </cell>
          <cell r="D2288" t="str">
            <v>646,35</v>
          </cell>
        </row>
        <row r="2289">
          <cell r="A2289">
            <v>101166</v>
          </cell>
          <cell r="B2289" t="str">
            <v>ALVENARIA DE EMBASAMENTO COM BLOCO ESTRUTURAL DE CERÂMICA, DE 14X19X29CM E ARGAMASSA DE ASSENTAMENTO COM PREPARO EM BETONEIRA. AF_05/2020</v>
          </cell>
          <cell r="C2289" t="str">
            <v>M3</v>
          </cell>
          <cell r="D2289" t="str">
            <v>442,69</v>
          </cell>
        </row>
        <row r="2290">
          <cell r="A2290">
            <v>98576</v>
          </cell>
          <cell r="B2290" t="str">
            <v>TRATAMENTO DE JUNTA DE DILATAÇÃO COM MANTA ASFÁLTICA ADERIDA COM MAÇARICO. AF_06/2018</v>
          </cell>
          <cell r="C2290" t="str">
            <v>M</v>
          </cell>
          <cell r="D2290" t="str">
            <v>18,78</v>
          </cell>
        </row>
        <row r="2291">
          <cell r="A2291">
            <v>93182</v>
          </cell>
          <cell r="B2291" t="str">
            <v>VERGA PRÉ-MOLDADA PARA JANELAS COM ATÉ 1,5 M DE VÃO. AF_03/2016</v>
          </cell>
          <cell r="C2291" t="str">
            <v>M</v>
          </cell>
          <cell r="D2291" t="str">
            <v>26,31</v>
          </cell>
        </row>
        <row r="2292">
          <cell r="A2292">
            <v>93183</v>
          </cell>
          <cell r="B2292" t="str">
            <v>VERGA PRÉ-MOLDADA PARA JANELAS COM MAIS DE 1,5 M DE VÃO. AF_03/2016</v>
          </cell>
          <cell r="C2292" t="str">
            <v>M</v>
          </cell>
          <cell r="D2292" t="str">
            <v>33,23</v>
          </cell>
        </row>
        <row r="2293">
          <cell r="A2293">
            <v>93184</v>
          </cell>
          <cell r="B2293" t="str">
            <v>VERGA PRÉ-MOLDADA PARA PORTAS COM ATÉ 1,5 M DE VÃO. AF_03/2016</v>
          </cell>
          <cell r="C2293" t="str">
            <v>M</v>
          </cell>
          <cell r="D2293" t="str">
            <v>19,86</v>
          </cell>
        </row>
        <row r="2294">
          <cell r="A2294">
            <v>93185</v>
          </cell>
          <cell r="B2294" t="str">
            <v>VERGA PRÉ-MOLDADA PARA PORTAS COM MAIS DE 1,5 M DE VÃO. AF_03/2016</v>
          </cell>
          <cell r="C2294" t="str">
            <v>M</v>
          </cell>
          <cell r="D2294" t="str">
            <v>32,74</v>
          </cell>
        </row>
        <row r="2295">
          <cell r="A2295">
            <v>93186</v>
          </cell>
          <cell r="B2295" t="str">
            <v>VERGA MOLDADA IN LOCO EM CONCRETO PARA JANELAS COM ATÉ 1,5 M DE VÃO. AF_03/2016</v>
          </cell>
          <cell r="C2295" t="str">
            <v>M</v>
          </cell>
          <cell r="D2295" t="str">
            <v>45,87</v>
          </cell>
        </row>
        <row r="2296">
          <cell r="A2296">
            <v>93187</v>
          </cell>
          <cell r="B2296" t="str">
            <v>VERGA MOLDADA IN LOCO EM CONCRETO PARA JANELAS COM MAIS DE 1,5 M DE VÃO. AF_03/2016</v>
          </cell>
          <cell r="C2296" t="str">
            <v>M</v>
          </cell>
          <cell r="D2296" t="str">
            <v>52,32</v>
          </cell>
        </row>
        <row r="2297">
          <cell r="A2297">
            <v>93188</v>
          </cell>
          <cell r="B2297" t="str">
            <v>VERGA MOLDADA IN LOCO EM CONCRETO PARA PORTAS COM ATÉ 1,5 M DE VÃO. AF_03/2016</v>
          </cell>
          <cell r="C2297" t="str">
            <v>M</v>
          </cell>
          <cell r="D2297" t="str">
            <v>43,76</v>
          </cell>
        </row>
        <row r="2298">
          <cell r="A2298">
            <v>93189</v>
          </cell>
          <cell r="B2298" t="str">
            <v>VERGA MOLDADA IN LOCO EM CONCRETO PARA PORTAS COM MAIS DE 1,5 M DE VÃO. AF_03/2016</v>
          </cell>
          <cell r="C2298" t="str">
            <v>M</v>
          </cell>
          <cell r="D2298" t="str">
            <v>52,89</v>
          </cell>
        </row>
        <row r="2299">
          <cell r="A2299">
            <v>93190</v>
          </cell>
          <cell r="B2299" t="str">
            <v>VERGA MOLDADA IN LOCO COM UTILIZAÇÃO DE BLOCOS CANALETA PARA JANELAS COM ATÉ 1,5 M DE VÃO. AF_03/2016</v>
          </cell>
          <cell r="C2299" t="str">
            <v>M</v>
          </cell>
          <cell r="D2299" t="str">
            <v>31,36</v>
          </cell>
        </row>
        <row r="2300">
          <cell r="A2300">
            <v>93191</v>
          </cell>
          <cell r="B2300" t="str">
            <v>VERGA MOLDADA IN LOCO COM UTILIZAÇÃO DE BLOCOS CANALETA PARA JANELAS COM MAIS DE 1,5 M DE VÃO. AF_03/2016</v>
          </cell>
          <cell r="C2300" t="str">
            <v>M</v>
          </cell>
          <cell r="D2300" t="str">
            <v>32,11</v>
          </cell>
        </row>
        <row r="2301">
          <cell r="A2301">
            <v>93192</v>
          </cell>
          <cell r="B2301" t="str">
            <v>VERGA MOLDADA IN LOCO COM UTILIZAÇÃO DE BLOCOS CANALETA PARA PORTAS COM ATÉ 1,5 M DE VÃO. AF_03/2016</v>
          </cell>
          <cell r="C2301" t="str">
            <v>M</v>
          </cell>
          <cell r="D2301" t="str">
            <v>34,93</v>
          </cell>
        </row>
        <row r="2302">
          <cell r="A2302">
            <v>93193</v>
          </cell>
          <cell r="B2302" t="str">
            <v>VERGA MOLDADA IN LOCO COM UTILIZAÇÃO DE BLOCOS CANALETA PARA PORTAS COM MAIS DE 1,5 M DE VÃO. AF_03/2016</v>
          </cell>
          <cell r="C2302" t="str">
            <v>M</v>
          </cell>
          <cell r="D2302" t="str">
            <v>32,74</v>
          </cell>
        </row>
        <row r="2303">
          <cell r="A2303">
            <v>93194</v>
          </cell>
          <cell r="B2303" t="str">
            <v>CONTRAVERGA PRÉ-MOLDADA PARA VÃOS DE ATÉ 1,5 M DE COMPRIMENTO. AF_03/2016</v>
          </cell>
          <cell r="C2303" t="str">
            <v>M</v>
          </cell>
          <cell r="D2303" t="str">
            <v>25,91</v>
          </cell>
        </row>
        <row r="2304">
          <cell r="A2304">
            <v>93195</v>
          </cell>
          <cell r="B2304" t="str">
            <v>CONTRAVERGA PRÉ-MOLDADA PARA VÃOS DE MAIS DE 1,5 M DE COMPRIMENTO. AF_03/2016</v>
          </cell>
          <cell r="C2304" t="str">
            <v>M</v>
          </cell>
          <cell r="D2304" t="str">
            <v>31,18</v>
          </cell>
        </row>
        <row r="2305">
          <cell r="A2305">
            <v>93196</v>
          </cell>
          <cell r="B2305" t="str">
            <v>CONTRAVERGA MOLDADA IN LOCO EM CONCRETO PARA VÃOS DE ATÉ 1,5 M DE COMPRIMENTO. AF_03/2016</v>
          </cell>
          <cell r="C2305" t="str">
            <v>M</v>
          </cell>
          <cell r="D2305" t="str">
            <v>44,06</v>
          </cell>
        </row>
        <row r="2306">
          <cell r="A2306">
            <v>93197</v>
          </cell>
          <cell r="B2306" t="str">
            <v>CONTRAVERGA MOLDADA IN LOCO EM CONCRETO PARA VÃOS DE MAIS DE 1,5 M DE COMPRIMENTO. AF_03/2016</v>
          </cell>
          <cell r="C2306" t="str">
            <v>M</v>
          </cell>
          <cell r="D2306" t="str">
            <v>49,41</v>
          </cell>
        </row>
        <row r="2307">
          <cell r="A2307">
            <v>93198</v>
          </cell>
          <cell r="B2307" t="str">
            <v>CONTRAVERGA MOLDADA IN LOCO COM UTILIZAÇÃO DE BLOCOS CANALETA PARA VÃOS DE ATÉ 1,5 M DE COMPRIMENTO. AF_03/2016</v>
          </cell>
          <cell r="C2307" t="str">
            <v>M</v>
          </cell>
          <cell r="D2307" t="str">
            <v>27,97</v>
          </cell>
        </row>
        <row r="2308">
          <cell r="A2308">
            <v>93199</v>
          </cell>
          <cell r="B2308" t="str">
            <v>CONTRAVERGA MOLDADA IN LOCO COM UTILIZAÇÃO DE BLOCOS CANALETA PARA VÃOS DE MAIS DE 1,5 M DE COMPRIMENTO. AF_03/2016</v>
          </cell>
          <cell r="C2308" t="str">
            <v>M</v>
          </cell>
          <cell r="D2308" t="str">
            <v>27,56</v>
          </cell>
        </row>
        <row r="2309">
          <cell r="A2309">
            <v>93200</v>
          </cell>
          <cell r="B2309" t="str">
            <v>FIXAÇÃO (ENCUNHAMENTO) DE ALVENARIA DE VEDAÇÃO COM ARGAMASSA APLICADA COM BISNAGA. AF_03/2016</v>
          </cell>
          <cell r="C2309" t="str">
            <v>M</v>
          </cell>
          <cell r="D2309" t="str">
            <v>2,53</v>
          </cell>
        </row>
        <row r="2310">
          <cell r="A2310">
            <v>93201</v>
          </cell>
          <cell r="B2310" t="str">
            <v>FIXAÇÃO (ENCUNHAMENTO) DE ALVENARIA DE VEDAÇÃO COM ARGAMASSA APLICADA COM COLHER. AF_03/2016</v>
          </cell>
          <cell r="C2310" t="str">
            <v>M</v>
          </cell>
          <cell r="D2310" t="str">
            <v>4,77</v>
          </cell>
        </row>
        <row r="2311">
          <cell r="A2311">
            <v>93202</v>
          </cell>
          <cell r="B2311" t="str">
            <v>FIXAÇÃO (ENCUNHAMENTO) DE ALVENARIA DE VEDAÇÃO COM TIJOLO MACIÇO. AF_03/2016</v>
          </cell>
          <cell r="C2311" t="str">
            <v>M</v>
          </cell>
          <cell r="D2311" t="str">
            <v>18,18</v>
          </cell>
        </row>
        <row r="2312">
          <cell r="A2312">
            <v>93203</v>
          </cell>
          <cell r="B2312" t="str">
            <v>FIXAÇÃO (ENCUNHAMENTO) DE ALVENARIA DE VEDAÇÃO COM ESPUMA DE POLIURETANO EXPANSIVA. AF_03/2016</v>
          </cell>
          <cell r="C2312" t="str">
            <v>M</v>
          </cell>
          <cell r="D2312" t="str">
            <v>11,65</v>
          </cell>
        </row>
        <row r="2313">
          <cell r="A2313">
            <v>93204</v>
          </cell>
          <cell r="B2313" t="str">
            <v>CINTA DE AMARRAÇÃO DE ALVENARIA MOLDADA IN LOCO EM CONCRETO. AF_03/2016</v>
          </cell>
          <cell r="C2313" t="str">
            <v>M</v>
          </cell>
          <cell r="D2313" t="str">
            <v>34,29</v>
          </cell>
        </row>
        <row r="2314">
          <cell r="A2314">
            <v>93205</v>
          </cell>
          <cell r="B2314" t="str">
            <v>CINTA DE AMARRAÇÃO DE ALVENARIA MOLDADA IN LOCO COM UTILIZAÇÃO DE BLOCOS CANALETA. AF_03/2016</v>
          </cell>
          <cell r="C2314" t="str">
            <v>M</v>
          </cell>
          <cell r="D2314" t="str">
            <v>26,12</v>
          </cell>
        </row>
        <row r="2315">
          <cell r="A2315">
            <v>85233</v>
          </cell>
          <cell r="B2315" t="str">
            <v>ESCADA EM CONCRETO ARMADO, FCK = 15 MPA, MOLDADA IN LOCO</v>
          </cell>
          <cell r="C2315" t="str">
            <v>M3</v>
          </cell>
          <cell r="D2315" t="str">
            <v>2.300,68</v>
          </cell>
        </row>
        <row r="2316">
          <cell r="A2316">
            <v>95952</v>
          </cell>
          <cell r="B2316" t="str">
            <v>(COMPOSIÇÃO REPRESENTATIVA) EXECUÇÃO DE ESTRUTURAS DE CONCRETO ARMADO CONVENCIONAL, PARA EDIFICAÇÃO HABITACIONAL MULTIFAMILIAR (PRÉDIO), FCK = 25 MPA. AF_01/2017</v>
          </cell>
          <cell r="C2316" t="str">
            <v>M3</v>
          </cell>
          <cell r="D2316" t="str">
            <v>1.481,98</v>
          </cell>
        </row>
        <row r="2317">
          <cell r="A2317">
            <v>95953</v>
          </cell>
          <cell r="B2317" t="str">
            <v>(COMPOSIÇÃO REPRESENTATIVA) EXECUÇÃO DE ESTRUTURAS DE CONCRETO ARMADO, PARA EDIFICAÇÃO HABITACIONAL UNIFAMILIAR COM DOIS PAVIMENTOS (CASA ISOLADA), FCK = 25 MPA. AF_01/2017</v>
          </cell>
          <cell r="C2317" t="str">
            <v>M3</v>
          </cell>
          <cell r="D2317" t="str">
            <v>2.427,11</v>
          </cell>
        </row>
        <row r="2318">
          <cell r="A2318">
            <v>95954</v>
          </cell>
          <cell r="B2318" t="str">
            <v>(COMPOSIÇÃO REPRESENTATIVA) EXECUÇÃO DE ESTRUTURAS DE CONCRETO ARMADO, PARA EDIFICAÇÃO HABITACIONAL UNIFAMILIAR COM DOIS PAVIMENTOS (CASA EM EMPREENDIMENTOS), FCK = 25 MPA. AF_01/2017</v>
          </cell>
          <cell r="C2318" t="str">
            <v>M3</v>
          </cell>
          <cell r="D2318" t="str">
            <v>1.703,04</v>
          </cell>
        </row>
        <row r="2319">
          <cell r="A2319">
            <v>95955</v>
          </cell>
          <cell r="B2319" t="str">
            <v>(COMPOSIÇÃO REPRESENTATIVA) EXECUÇÃO DE ESTRUTURAS DE CONCRETO ARMADO, PARA EDIFICAÇÃO HABITACIONAL UNIFAMILIAR TÉRREA (CASA ISOLADA), FCK = 25 MPA. AF_01/2017</v>
          </cell>
          <cell r="C2319" t="str">
            <v>M3</v>
          </cell>
          <cell r="D2319" t="str">
            <v>2.137,98</v>
          </cell>
        </row>
        <row r="2320">
          <cell r="A2320">
            <v>95956</v>
          </cell>
          <cell r="B2320" t="str">
            <v>(COMPOSIÇÃO REPRESENTATIVA) EXECUÇÃO DE ESTRUTURAS DE CONCRETO ARMADO, PARA EDIFICAÇÃO HABITACIONAL UNIFAMILIAR TÉRREA (CASA EM EMPREENDIMENTOS), FCK = 25 MPA. AF_01/2017</v>
          </cell>
          <cell r="C2320" t="str">
            <v>M3</v>
          </cell>
          <cell r="D2320" t="str">
            <v>1.656,64</v>
          </cell>
        </row>
        <row r="2321">
          <cell r="A2321">
            <v>95957</v>
          </cell>
          <cell r="B2321" t="str">
            <v>(COMPOSIÇÃO REPRESENTATIVA) EXECUÇÃO DE ESTRUTURAS DE CONCRETO ARMADO, PARA EDIFICAÇÃO INSTITUCIONAL TÉRREA, FCK = 25 MPA. AF_01/2017</v>
          </cell>
          <cell r="C2321" t="str">
            <v>M3</v>
          </cell>
          <cell r="D2321" t="str">
            <v>2.104,48</v>
          </cell>
        </row>
        <row r="2322">
          <cell r="A2322">
            <v>95969</v>
          </cell>
          <cell r="B2322" t="str">
            <v>(COMPOSIÇÃO REPRESENTATIVA) EXECUÇÃO DE ESCADA EM CONCRETO ARMADO, MOLDADA IN LOCO, FCK = 25 MPA. AF_02/2017</v>
          </cell>
          <cell r="C2322" t="str">
            <v>M3</v>
          </cell>
          <cell r="D2322" t="str">
            <v>2.053,19</v>
          </cell>
        </row>
        <row r="2323">
          <cell r="A2323">
            <v>97733</v>
          </cell>
          <cell r="B2323" t="str">
            <v>PEÇA RETANGULAR PRÉ-MOLDADA, VOLUME DE CONCRETO DE ATÉ 10 LITROS, TAXA DE AÇO APROXIMADA DE 30KG/M³. AF_01/2018</v>
          </cell>
          <cell r="C2323" t="str">
            <v>M3</v>
          </cell>
          <cell r="D2323" t="str">
            <v>2.370,36</v>
          </cell>
        </row>
        <row r="2324">
          <cell r="A2324">
            <v>97734</v>
          </cell>
          <cell r="B2324" t="str">
            <v>PEÇA RETANGULAR PRÉ-MOLDADA, VOLUME DE CONCRETO DE 10 A 30 LITROS, TAXA DE AÇO APROXIMADA DE 30KG/M³. AF_01/2018</v>
          </cell>
          <cell r="C2324" t="str">
            <v>M3</v>
          </cell>
          <cell r="D2324" t="str">
            <v>2.082,75</v>
          </cell>
        </row>
        <row r="2325">
          <cell r="A2325">
            <v>97735</v>
          </cell>
          <cell r="B2325" t="str">
            <v>PEÇA RETANGULAR PRÉ-MOLDADA, VOLUME DE CONCRETO DE 30 A 100 LITROS, TAXA DE AÇO APROXIMADA DE 30KG/M³. AF_01/2018</v>
          </cell>
          <cell r="C2325" t="str">
            <v>M3</v>
          </cell>
          <cell r="D2325" t="str">
            <v>1.752,05</v>
          </cell>
        </row>
        <row r="2326">
          <cell r="A2326">
            <v>97736</v>
          </cell>
          <cell r="B2326" t="str">
            <v>PEÇA RETANGULAR PRÉ-MOLDADA, VOLUME DE CONCRETO ACIMA DE 100 LITROS, TAXA DE AÇO APROXIMADA DE 30KG/M³. AF_01/2018</v>
          </cell>
          <cell r="C2326" t="str">
            <v>M3</v>
          </cell>
          <cell r="D2326" t="str">
            <v>1.124,77</v>
          </cell>
        </row>
        <row r="2327">
          <cell r="A2327">
            <v>97737</v>
          </cell>
          <cell r="B2327" t="str">
            <v>PEÇA RETANGULAR PRÉ-MOLDADA, VOLUME DE CONCRETO DE 30 A 70 LITROS , TAXA DE AÇO APROXIMADA DE 70KG/M³. AF_01/2018</v>
          </cell>
          <cell r="C2327" t="str">
            <v>M3</v>
          </cell>
          <cell r="D2327" t="str">
            <v>2.343,19</v>
          </cell>
        </row>
        <row r="2328">
          <cell r="A2328">
            <v>97738</v>
          </cell>
          <cell r="B2328" t="str">
            <v>PEÇA CIRCULAR PRÉ-MOLDADA, VOLUME DE CONCRETO DE 10 A 30 LITROS, TAXA DE FIBRA DE POLIPROPILENO APROXIMADA DE 6 KG/M³. AF_01/2018_P</v>
          </cell>
          <cell r="C2328" t="str">
            <v>M3</v>
          </cell>
          <cell r="D2328" t="str">
            <v>3.323,71</v>
          </cell>
        </row>
        <row r="2329">
          <cell r="A2329">
            <v>97739</v>
          </cell>
          <cell r="B2329" t="str">
            <v>PEÇA CIRCULAR PRÉ-MOLDADA, VOLUME DE CONCRETO DE 30 A 100 LITROS, TAXA DE AÇO APROXIMADA DE 30KG/M³. AF_01/2018</v>
          </cell>
          <cell r="C2329" t="str">
            <v>M3</v>
          </cell>
          <cell r="D2329" t="str">
            <v>2.020,96</v>
          </cell>
        </row>
        <row r="2330">
          <cell r="A2330">
            <v>97740</v>
          </cell>
          <cell r="B2330" t="str">
            <v>PEÇA CIRCULAR PRÉ-MOLDADA, VOLUME DE CONCRETO ACIMA DE 100 LITROS, TAXA DE AÇO APROXIMADA DE 30KG/M³. AF_01/2018</v>
          </cell>
          <cell r="C2330" t="str">
            <v>M3</v>
          </cell>
          <cell r="D2330" t="str">
            <v>1.481,29</v>
          </cell>
        </row>
        <row r="2331">
          <cell r="A2331">
            <v>98615</v>
          </cell>
          <cell r="B2331" t="str">
            <v>CONTENÇÃO EM CORTINA COM ESTACAS ESPAÇADAS COM 30 CM DE DIÂMETRO E PROFUNDIDADE MENOR OU IGUAL A 10 M. AF_06/2018</v>
          </cell>
          <cell r="C2331" t="str">
            <v>M2</v>
          </cell>
          <cell r="D2331" t="str">
            <v>98,79</v>
          </cell>
        </row>
        <row r="2332">
          <cell r="A2332">
            <v>98616</v>
          </cell>
          <cell r="B2332" t="str">
            <v>CONTENÇÃO EM CORTINA COM ESTACAS ESPAÇADAS COM 30 CM DE DIÂMETRO E PROFUNDIDADE MAIOR QUE 10 M E MENOR OU IGUAL A 15 M. AF_06/2018</v>
          </cell>
          <cell r="C2332" t="str">
            <v>M2</v>
          </cell>
          <cell r="D2332" t="str">
            <v>80,42</v>
          </cell>
        </row>
        <row r="2333">
          <cell r="A2333">
            <v>98617</v>
          </cell>
          <cell r="B2333" t="str">
            <v>CONTENÇÃO EM CORTINA COM ESTACAS ESPAÇADAS COM 30 CM DE DIÂMETRO E PROFUNDIDADE MAIOR QUE 15 M. AF_06/2018</v>
          </cell>
          <cell r="C2333" t="str">
            <v>M2</v>
          </cell>
          <cell r="D2333" t="str">
            <v>75,34</v>
          </cell>
        </row>
        <row r="2334">
          <cell r="A2334">
            <v>98618</v>
          </cell>
          <cell r="B2334" t="str">
            <v>CONTENÇÃO EM CORTINA COM ESTACAS ESPAÇADAS COM 40 CM DE DIÂMETRO E PROFUNDIDADE MENOR OU IGUAL A 10 M. AF_06/2018</v>
          </cell>
          <cell r="C2334" t="str">
            <v>M2</v>
          </cell>
          <cell r="D2334" t="str">
            <v>102,91</v>
          </cell>
        </row>
        <row r="2335">
          <cell r="A2335">
            <v>98619</v>
          </cell>
          <cell r="B2335" t="str">
            <v>CONTENÇÃO EM CORTINA COM ESTACAS ESPAÇADAS COM 40 CM DE DIÂMETRO E PROFUNDIDADE MAIOR QUE 10 M E MENOR OU IGUAL A 15 M. AF_06/2018</v>
          </cell>
          <cell r="C2335" t="str">
            <v>M2</v>
          </cell>
          <cell r="D2335" t="str">
            <v>95,23</v>
          </cell>
        </row>
        <row r="2336">
          <cell r="A2336">
            <v>98620</v>
          </cell>
          <cell r="B2336" t="str">
            <v>CONTENÇÃO EM CORTINA COM ESTACAS ESPAÇADAS COM 40 CM DE DIÂMETRO E PROFUNDIDADE MAIOR QUE 15 M. AF_06/2018</v>
          </cell>
          <cell r="C2336" t="str">
            <v>M2</v>
          </cell>
          <cell r="D2336" t="str">
            <v>91,33</v>
          </cell>
        </row>
        <row r="2337">
          <cell r="A2337">
            <v>98621</v>
          </cell>
          <cell r="B2337" t="str">
            <v>CONTENÇÃO EM CORTINA COM ESTACAS ESPAÇADAS COM 50 CM DE DIÂMETRO E PROFUNDIDADE MENOR OU IGUAL A 10 M. AF_06/2018</v>
          </cell>
          <cell r="C2337" t="str">
            <v>M2</v>
          </cell>
          <cell r="D2337" t="str">
            <v>118,71</v>
          </cell>
        </row>
        <row r="2338">
          <cell r="A2338">
            <v>98622</v>
          </cell>
          <cell r="B2338" t="str">
            <v>CONTENÇÃO EM CORTINA COM ESTACAS ESPAÇADAS COM 50 CM DE DIÂMETRO E PROFUNDIDADE MAIOR QUE 10 M E MENOR OU IGUAL A 15 M. AF_06/2018</v>
          </cell>
          <cell r="C2338" t="str">
            <v>M2</v>
          </cell>
          <cell r="D2338" t="str">
            <v>112,50</v>
          </cell>
        </row>
        <row r="2339">
          <cell r="A2339">
            <v>98623</v>
          </cell>
          <cell r="B2339" t="str">
            <v>CONTENÇÃO EM CORTINA COM ESTACAS ESPAÇADAS COM 50 CM DE DIÂMETRO E PROFUNDIDADE MAIOR QUE 15 M. AF_06/2018</v>
          </cell>
          <cell r="C2339" t="str">
            <v>M2</v>
          </cell>
          <cell r="D2339" t="str">
            <v>109,33</v>
          </cell>
        </row>
        <row r="2340">
          <cell r="A2340">
            <v>98624</v>
          </cell>
          <cell r="B2340" t="str">
            <v>CONTENÇÃO EM CORTINA COM ESTACAS ESPAÇADAS COM 60 CM DE DIÂMETRO E PROFUNDIDADE MENOR OU IGUAL A 10 M. AF_06/2018</v>
          </cell>
          <cell r="C2340" t="str">
            <v>M2</v>
          </cell>
          <cell r="D2340" t="str">
            <v>135,51</v>
          </cell>
        </row>
        <row r="2341">
          <cell r="A2341">
            <v>98625</v>
          </cell>
          <cell r="B2341" t="str">
            <v>CONTENÇÃO EM CORTINA COM ESTACAS ESPAÇADAS COM 60 CM DE DIÂMETRO E PROFUNDIDADE MAIOR QUE 10 M E MENOR OU IGUAL A 15 M. AF_06/2018</v>
          </cell>
          <cell r="C2341" t="str">
            <v>M2</v>
          </cell>
          <cell r="D2341" t="str">
            <v>130,26</v>
          </cell>
        </row>
        <row r="2342">
          <cell r="A2342">
            <v>98626</v>
          </cell>
          <cell r="B2342" t="str">
            <v>CONTENÇÃO EM CORTINA COM ESTACAS ESPAÇADAS COM 60 CM DE DIÂMETRO E PROFUNDIDADE MAIOR QUE 15 M. AF_06/2018</v>
          </cell>
          <cell r="C2342" t="str">
            <v>M2</v>
          </cell>
          <cell r="D2342" t="str">
            <v>127,52</v>
          </cell>
        </row>
        <row r="2343">
          <cell r="A2343">
            <v>98655</v>
          </cell>
          <cell r="B2343" t="str">
            <v>EXECUÇÃO DE MURETA GUIA PARA CONTENÇÃO/ FUNDAÇÃO COM 30 CM DE ESPESSURA. AF_06/2018</v>
          </cell>
          <cell r="C2343" t="str">
            <v>M</v>
          </cell>
          <cell r="D2343" t="str">
            <v>435,16</v>
          </cell>
        </row>
        <row r="2344">
          <cell r="A2344">
            <v>98656</v>
          </cell>
          <cell r="B2344" t="str">
            <v>EXECUÇÃO DE MURETA GUIA PARA CONTENÇÃO/ FUNDAÇÃO COM 40 CM DE ESPESSURA. AF_06/2018</v>
          </cell>
          <cell r="C2344" t="str">
            <v>M</v>
          </cell>
          <cell r="D2344" t="str">
            <v>441,29</v>
          </cell>
        </row>
        <row r="2345">
          <cell r="A2345">
            <v>98657</v>
          </cell>
          <cell r="B2345" t="str">
            <v>EXECUÇÃO DE MURETA GUIA PARA CONTENÇÃO/ FUNDAÇÃO COM 50 CM DE ESPESSURA. AF_06/2018</v>
          </cell>
          <cell r="C2345" t="str">
            <v>M</v>
          </cell>
          <cell r="D2345" t="str">
            <v>447,42</v>
          </cell>
        </row>
        <row r="2346">
          <cell r="A2346">
            <v>98658</v>
          </cell>
          <cell r="B2346" t="str">
            <v>EXECUÇÃO DE MURETA GUIA PARA CONTENÇÃO/ FUNDAÇÃO COM 60 CM DE ESPESSURA. AF_06/2018</v>
          </cell>
          <cell r="C2346" t="str">
            <v>M</v>
          </cell>
          <cell r="D2346" t="str">
            <v>453,55</v>
          </cell>
        </row>
        <row r="2347">
          <cell r="A2347">
            <v>98659</v>
          </cell>
          <cell r="B2347" t="str">
            <v>EXECUÇÃO DE MURETA GUIA PARA CONTENÇÃO/ FUNDAÇÃO COM 80 CM DE ESPESSURA. AF_06/2018</v>
          </cell>
          <cell r="C2347" t="str">
            <v>M</v>
          </cell>
          <cell r="D2347" t="str">
            <v>465,83</v>
          </cell>
        </row>
        <row r="2348">
          <cell r="A2348">
            <v>98746</v>
          </cell>
          <cell r="B2348" t="str">
            <v>SOLDA DE TOPO EM CHAPA/PERFIL/TUBO DE AÇO CHANFRADO, ESPESSURA=1/4''. AF_06/2018</v>
          </cell>
          <cell r="C2348" t="str">
            <v>M</v>
          </cell>
          <cell r="D2348" t="str">
            <v>41,60</v>
          </cell>
        </row>
        <row r="2349">
          <cell r="A2349">
            <v>98749</v>
          </cell>
          <cell r="B2349" t="str">
            <v>SOLDA DE TOPO EM CHAPA/PERFIL/TUBO DE AÇO CHANFRADO, ESPESSURA=5/16''. AF_06/2018</v>
          </cell>
          <cell r="C2349" t="str">
            <v>M</v>
          </cell>
          <cell r="D2349" t="str">
            <v>49,06</v>
          </cell>
        </row>
        <row r="2350">
          <cell r="A2350">
            <v>98750</v>
          </cell>
          <cell r="B2350" t="str">
            <v>SOLDA DE TOPO EM CHAPA/PERFIL/TUBO DE AÇO CHANFRADO, ESPESSURA=3/8''. AF_06/2018</v>
          </cell>
          <cell r="C2350" t="str">
            <v>M</v>
          </cell>
          <cell r="D2350" t="str">
            <v>58,02</v>
          </cell>
        </row>
        <row r="2351">
          <cell r="A2351">
            <v>98751</v>
          </cell>
          <cell r="B2351" t="str">
            <v>SOLDA DE TOPO EM CHAPA/PERFIL/TUBO DE AÇO CHANFRADO, ESPESSURA=1/2''. AF_06/2018</v>
          </cell>
          <cell r="C2351" t="str">
            <v>M</v>
          </cell>
          <cell r="D2351" t="str">
            <v>81,39</v>
          </cell>
        </row>
        <row r="2352">
          <cell r="A2352">
            <v>98752</v>
          </cell>
          <cell r="B2352" t="str">
            <v>SOLDA DE TOPO EM CHAPA/PERFIL/TUBO DE AÇO CHANFRADO, ESPESSURA=5/8''. AF_06/2018</v>
          </cell>
          <cell r="C2352" t="str">
            <v>M</v>
          </cell>
          <cell r="D2352" t="str">
            <v>109,44</v>
          </cell>
        </row>
        <row r="2353">
          <cell r="A2353">
            <v>98753</v>
          </cell>
          <cell r="B2353" t="str">
            <v>SOLDA DE TOPO EM CHAPA/PERFIL/TUBO DE AÇO CHANFRADO, ESPESSURA=3/4''. AF_06/2018</v>
          </cell>
          <cell r="C2353" t="str">
            <v>M</v>
          </cell>
          <cell r="D2353" t="str">
            <v>144,24</v>
          </cell>
        </row>
        <row r="2354">
          <cell r="A2354">
            <v>100763</v>
          </cell>
          <cell r="B2354" t="str">
            <v>VIGA METÁLICA EM PERFIL LAMINADO OU SOLDADO EM AÇO ESTRUTURAL, COM CONEXÕES PARAFUSADAS, INCLUSOS MÃO DE OBRA, TRANSPORTE E IÇAMENTO UTILIZANDO GUINDASTE - FORNECIMENTO E INSTALAÇÃO. AF_01/2020_P</v>
          </cell>
          <cell r="C2354" t="str">
            <v>KG</v>
          </cell>
          <cell r="D2354" t="str">
            <v>9,52</v>
          </cell>
        </row>
        <row r="2355">
          <cell r="A2355">
            <v>100764</v>
          </cell>
          <cell r="B2355" t="str">
            <v>VIGA METÁLICA EM PERFIL LAMINADO OU SOLDADO EM AÇO ESTRUTURAL, COM CONEXÕES SOLDADAS, INCLUSOS MÃO DE OBRA, TRANSPORTE E IÇAMENTO UTILIZANDO GUINDASTE - FORNECIMENTO E INSTALAÇÃO. AF_01/2020_P</v>
          </cell>
          <cell r="C2355" t="str">
            <v>KG</v>
          </cell>
          <cell r="D2355" t="str">
            <v>9,45</v>
          </cell>
        </row>
        <row r="2356">
          <cell r="A2356">
            <v>100765</v>
          </cell>
          <cell r="B2356" t="str">
            <v>PILAR METÁLICO PERFIL LAMINADO/SOLDADO EM AÇO ESTRUTURAL, COM CONEXÕES PARAFUSADAS, INCLUSOS MÃO DE OBRA, TRANSPORTE E IÇAMENTO UTILIZANDO GUINDASTE - FORNECIMENTO E INSTALAÇÃO. AF_01/2020_P</v>
          </cell>
          <cell r="C2356" t="str">
            <v>KG</v>
          </cell>
          <cell r="D2356" t="str">
            <v>8,41</v>
          </cell>
        </row>
        <row r="2357">
          <cell r="A2357">
            <v>100766</v>
          </cell>
          <cell r="B2357" t="str">
            <v>PILAR METÁLICO PERFIL LAMINADO OU SOLDADO EM AÇO ESTRUTURAL, COM CONEXÕES SOLDADAS, INCLUSOS MÃO DE OBRA, TRANSPORTE E IÇAMENTO UTILIZANDO GUINDASTE - FORNECIMENTO E INSTALAÇÃO. AF_01/2020</v>
          </cell>
          <cell r="C2357" t="str">
            <v>KG</v>
          </cell>
          <cell r="D2357" t="str">
            <v>8,60</v>
          </cell>
        </row>
        <row r="2358">
          <cell r="A2358">
            <v>100767</v>
          </cell>
          <cell r="B2358" t="str">
            <v>CONTRAVENTAMENTO COM CANTONEIRAS DE AÇO, ABAS IGUAIS, COM CONEXÕES PARAFUSADAS, INCLUSOS MÃO DE OBRA, TRANSPORTE E IÇAMENTO UTILIZANDO TALHA MANUAL, PARA EDIFÍCIOS DE ATÉ 2 PAVIMENTOS - FORNECIMENTO E INSTALAÇÃO. AF_01/2020_P</v>
          </cell>
          <cell r="C2358" t="str">
            <v>KG</v>
          </cell>
          <cell r="D2358" t="str">
            <v>9,04</v>
          </cell>
        </row>
        <row r="2359">
          <cell r="A2359">
            <v>100768</v>
          </cell>
          <cell r="B2359" t="str">
            <v>CONTRAVENTAMENTO COM CANTONEIRAS DE AÇO, ABAS IGUAIS, COM CONEXÕES SOLDADAS, INCLUSOS MÃO DE OBRA, TRANSPORTE E IÇAMENTO UTILIZANDO TALHA MANUAL, PARA EDIFÍCIOS DE ATÉ 2 PAVIMENTOS - FORNECIMENTO E INSTALAÇÃO. AF_01/2020</v>
          </cell>
          <cell r="C2359" t="str">
            <v>KG</v>
          </cell>
          <cell r="D2359" t="str">
            <v>13,08</v>
          </cell>
        </row>
        <row r="2360">
          <cell r="A2360">
            <v>100769</v>
          </cell>
          <cell r="B2360" t="str">
            <v>CONTRAVENTAMENTO COM CANTONEIRAS DE AÇO, ABAS IGUAIS, COM CONEXÕES PARAFUSADAS, INCLUSOS MÃO DE OBRA, TRANSPORTE E IÇAMENTO UTILIZANDO GUINDASTE, PARA EDIFÍCIOS DE 3 A 5 PAVIMENTOS - FORNECIMENTO E INSTALAÇÃO. AF_01/2020_P</v>
          </cell>
          <cell r="C2360" t="str">
            <v>KG</v>
          </cell>
          <cell r="D2360" t="str">
            <v>14,68</v>
          </cell>
        </row>
        <row r="2361">
          <cell r="A2361">
            <v>100770</v>
          </cell>
          <cell r="B2361" t="str">
            <v>CONTRAVENTAMENTO COM CANTONEIRAS DE AÇO, ABAS IGUAIS, COM CONEXÕES SOLDADAS, INCLUSOS MÃO DE OBRA, TRANSPORTE E IÇAMENTO UTILIZANDO GUINDASTE, PARA EDIFÍCIOS DE 3 A 5 PAVIMENTOS - FORNECIMENTO E INSTALAÇÃO. AF_01/2020</v>
          </cell>
          <cell r="C2361" t="str">
            <v>KG</v>
          </cell>
          <cell r="D2361" t="str">
            <v>14,25</v>
          </cell>
        </row>
        <row r="2362">
          <cell r="A2362">
            <v>100771</v>
          </cell>
          <cell r="B2362" t="str">
            <v>CONTRAVENTAMENTO COM CANTONEIRAS DE AÇO, ABAS IGUAIS, COM CONEXÕES PARAFUSADAS, INCLUSOS MÃO DE OBRA, TRANSPORTE E IÇAMENTO UTILIZANDO GRUA, PARA EDIFÍCIOS DE 6 A 10 PAVIMENTOS - FORNECIMENTO E INSTALAÇÃO. AF_01/2020_P</v>
          </cell>
          <cell r="C2362" t="str">
            <v>KG</v>
          </cell>
          <cell r="D2362" t="str">
            <v>16,31</v>
          </cell>
        </row>
        <row r="2363">
          <cell r="A2363">
            <v>100772</v>
          </cell>
          <cell r="B2363" t="str">
            <v>CONTRAVENTAMENTO COM CANTONEIRAS DE AÇO, ABAS IGUAIS, COM CONEXÕES SOLDADAS, INCLUSOS MÃO DE OBRA, TRANSPORTE E IÇAMENTO UTILIZANDO GRUA, PARA EDIFÍCIOS DE 6 A 10 PAVIMENTOS - FORNECIMENTO E INSTALAÇÃO. AF_01/2020</v>
          </cell>
          <cell r="C2363" t="str">
            <v>KG</v>
          </cell>
          <cell r="D2363" t="str">
            <v>9,08</v>
          </cell>
        </row>
        <row r="2364">
          <cell r="A2364">
            <v>100773</v>
          </cell>
          <cell r="B2364" t="str">
            <v>ESTRUTURA TRELIÇADA DE COBERTURA, TIPO ARCO, COM LIGAÇÕES SOLDADAS, INCLUSOS PERFIS METÁLICOS, CHAPAS METÁLICAS, MÃO DE OBRA E TRANSPORTE COM GUINDASTE - FORNECIMENTO E INSTALAÇÃO. AF_01/2020_P</v>
          </cell>
          <cell r="C2364" t="str">
            <v>KG</v>
          </cell>
          <cell r="D2364" t="str">
            <v>12,32</v>
          </cell>
        </row>
        <row r="2365">
          <cell r="A2365">
            <v>100774</v>
          </cell>
          <cell r="B2365" t="str">
            <v>ESTRUTURA TRELIÇADA DE COBERTURA, TIPO SHED, COM LIGAÇÕES SOLDADAS, INCLUSOS PERFIS METÁLICOS, CHAPAS METÁLICAS, MÃO DE OBRA E TRANSPORTE COM GUINDASTE - FORNECIMENTO E INSTALAÇÃO. AF_01/2020_P</v>
          </cell>
          <cell r="C2365" t="str">
            <v>KG</v>
          </cell>
          <cell r="D2365" t="str">
            <v>6,57</v>
          </cell>
        </row>
        <row r="2366">
          <cell r="A2366">
            <v>100775</v>
          </cell>
          <cell r="B2366" t="str">
            <v>ESTRUTURA TRELIÇADA DE COBERTURA, TIPO FINK, COM LIGAÇÕES SOLDADAS, INCLUSOS PERFIS METÁLICOS, CHAPAS METÁLICAS, MÃO DE OBRA E TRANSPORTE COM GUINDASTE - FORNECIMENTO E INSTALAÇÃO. AF_01/2020_P</v>
          </cell>
          <cell r="C2366" t="str">
            <v>KG</v>
          </cell>
          <cell r="D2366" t="str">
            <v>8,00</v>
          </cell>
        </row>
        <row r="2367">
          <cell r="A2367">
            <v>100776</v>
          </cell>
          <cell r="B2367" t="str">
            <v>ESTRUTURA TRELIÇADA DE COBERTURA, TIPO ARCO, COM LIGAÇÕES PARAFUSADAS, INCLUSOS PERFIS METÁLICOS, CHAPAS METÁLICAS, MÃO DE OBRA E TRANSPORTE COM GUINDASTE - FORNECIMENTO E INSTALAÇÃO. AF_01/2020_P</v>
          </cell>
          <cell r="C2367" t="str">
            <v>KG</v>
          </cell>
          <cell r="D2367" t="str">
            <v>12,38</v>
          </cell>
        </row>
        <row r="2368">
          <cell r="A2368">
            <v>100777</v>
          </cell>
          <cell r="B2368" t="str">
            <v>ESTRUTURA TRELIÇADA DE COBERTURA, TIPO SHED, COM LIGAÇÕES PARAFUSADAS, INCLUSOS PERFIS METÁLICOS, CHAPAS METÁLICAS, MÃO DE OBRA E TRANSPORTE COM GUINDASTE - FORNECIMENTO E INSTALAÇÃO. AF_01/2020_P</v>
          </cell>
          <cell r="C2368" t="str">
            <v>KG</v>
          </cell>
          <cell r="D2368" t="str">
            <v>8,94</v>
          </cell>
        </row>
        <row r="2369">
          <cell r="A2369">
            <v>100778</v>
          </cell>
          <cell r="B2369" t="str">
            <v>ESTRUTURA TRELIÇADA DE COBERTURA, TIPO FINK, COM LIGAÇÕES PARAFUSADAS, INCLUSOS PERFIS METÁLICOS, CHAPAS METÁLICAS, MÃO DE OBRA E TRANSPORTE COM GUINDASTE - FORNECIMENTO E INSTALAÇÃO. AF_01/2020_P</v>
          </cell>
          <cell r="C2369" t="str">
            <v>KG</v>
          </cell>
          <cell r="D2369" t="str">
            <v>5,46</v>
          </cell>
        </row>
        <row r="2370">
          <cell r="A2370">
            <v>98560</v>
          </cell>
          <cell r="B2370" t="str">
            <v>IMPERMEABILIZAÇÃO DE PISO COM ARGAMASSA DE CIMENTO E AREIA, COM ADITIVO IMPERMEABILIZANTE, E = 2CM. AF_06/2018</v>
          </cell>
          <cell r="C2370" t="str">
            <v>M2</v>
          </cell>
          <cell r="D2370" t="str">
            <v>37,08</v>
          </cell>
        </row>
        <row r="2371">
          <cell r="A2371">
            <v>98561</v>
          </cell>
          <cell r="B2371" t="str">
            <v>IMPERMEABILIZAÇÃO DE PAREDES COM ARGAMASSA DE CIMENTO E AREIA, COM ADITIVO IMPERMEABILIZANTE, E = 2CM. AF_06/2018</v>
          </cell>
          <cell r="C2371" t="str">
            <v>M2</v>
          </cell>
          <cell r="D2371" t="str">
            <v>33,07</v>
          </cell>
        </row>
        <row r="2372">
          <cell r="A2372">
            <v>98562</v>
          </cell>
          <cell r="B2372" t="str">
            <v>IMPERMEABILIZAÇÃO DE FLOREIRA OU VIGA BALDRAME COM ARGAMASSA DE CIMENTO E AREIA, COM ADITIVO IMPERMEABILIZANTE, E = 2 CM. AF_06/2018</v>
          </cell>
          <cell r="C2372" t="str">
            <v>M2</v>
          </cell>
          <cell r="D2372" t="str">
            <v>33,81</v>
          </cell>
        </row>
        <row r="2373">
          <cell r="A2373">
            <v>98555</v>
          </cell>
          <cell r="B2373" t="str">
            <v>IMPERMEABILIZAÇÃO DE SUPERFÍCIE COM ARGAMASSA POLIMÉRICA / MEMBRANA ACRÍLICA, 3 DEMÃOS. AF_06/2018</v>
          </cell>
          <cell r="C2373" t="str">
            <v>M2</v>
          </cell>
          <cell r="D2373" t="str">
            <v>21,11</v>
          </cell>
        </row>
        <row r="2374">
          <cell r="A2374">
            <v>98556</v>
          </cell>
          <cell r="B2374" t="str">
            <v>IMPERMEABILIZAÇÃO DE SUPERFÍCIE COM ARGAMASSA POLIMÉRICA / MEMBRANA ACRÍLICA, 4 DEMÃOS, REFORÇADA COM VÉU DE POLIÉSTER (MAV). AF_06/2018</v>
          </cell>
          <cell r="C2374" t="str">
            <v>M2</v>
          </cell>
          <cell r="D2374" t="str">
            <v>39,88</v>
          </cell>
        </row>
        <row r="2375">
          <cell r="A2375">
            <v>98558</v>
          </cell>
          <cell r="B2375" t="str">
            <v>TRATAMENTO DE RALO OU PONTO EMERGENTE COM ARGAMASSA POLIMÉRICA / MEMBRANA ACRÍLICA REFORÇADO COM VÉU DE POLIÉSTER (MAV). AF_06/2018</v>
          </cell>
          <cell r="C2375" t="str">
            <v>UN</v>
          </cell>
          <cell r="D2375" t="str">
            <v>6,20</v>
          </cell>
        </row>
        <row r="2376">
          <cell r="A2376">
            <v>98559</v>
          </cell>
          <cell r="B2376" t="str">
            <v>TRATAMENTO DE RODAPÉ COM VÉU DE POLIÉSTER. AF_06/2018</v>
          </cell>
          <cell r="C2376" t="str">
            <v>M</v>
          </cell>
          <cell r="D2376" t="str">
            <v>3,69</v>
          </cell>
        </row>
        <row r="2377">
          <cell r="A2377">
            <v>98546</v>
          </cell>
          <cell r="B2377" t="str">
            <v>IMPERMEABILIZAÇÃO DE SUPERFÍCIE COM MANTA ASFÁLTICA, UMA CAMADA, INCLUSIVE APLICAÇÃO DE PRIMER ASFÁLTICO, E=3MM. AF_06/2018</v>
          </cell>
          <cell r="C2377" t="str">
            <v>M2</v>
          </cell>
          <cell r="D2377" t="str">
            <v>84,19</v>
          </cell>
        </row>
        <row r="2378">
          <cell r="A2378">
            <v>98547</v>
          </cell>
          <cell r="B2378" t="str">
            <v>IMPERMEABILIZAÇÃO DE SUPERFÍCIE COM MANTA ASFÁLTICA, DUAS CAMADAS, INCLUSIVE APLICAÇÃO DE PRIMER ASFÁLTICO, E=3MM E E=4MM. AF_06/2018</v>
          </cell>
          <cell r="C2378" t="str">
            <v>M2</v>
          </cell>
          <cell r="D2378" t="str">
            <v>159,47</v>
          </cell>
        </row>
        <row r="2379">
          <cell r="A2379">
            <v>98553</v>
          </cell>
          <cell r="B2379" t="str">
            <v>IMPERMEABILIZAÇÃO DE SUPERFÍCIE COM MEMBRANA À BASE DE POLIURETANO, 2 DEMÃOS. AF_06/2018</v>
          </cell>
          <cell r="C2379" t="str">
            <v>M2</v>
          </cell>
          <cell r="D2379" t="str">
            <v>120,16</v>
          </cell>
        </row>
        <row r="2380">
          <cell r="A2380">
            <v>98554</v>
          </cell>
          <cell r="B2380" t="str">
            <v>IMPERMEABILIZAÇÃO DE SUPERFÍCIE COM MEMBRANA À BASE DE RESINA ACRÍLICA, 3 DEMÃOS. AF_06/2018</v>
          </cell>
          <cell r="C2380" t="str">
            <v>M2</v>
          </cell>
          <cell r="D2380" t="str">
            <v>37,94</v>
          </cell>
        </row>
        <row r="2381">
          <cell r="A2381">
            <v>98557</v>
          </cell>
          <cell r="B2381" t="str">
            <v>IMPERMEABILIZAÇÃO DE SUPERFÍCIE COM EMULSÃO ASFÁLTICA, 2 DEMÃOS AF_06/2018</v>
          </cell>
          <cell r="C2381" t="str">
            <v>M2</v>
          </cell>
          <cell r="D2381" t="str">
            <v>29,30</v>
          </cell>
        </row>
        <row r="2382">
          <cell r="A2382">
            <v>98563</v>
          </cell>
          <cell r="B2382" t="str">
            <v>PROTEÇÃO MECÂNICA DE SUPERFÍCIE HORIZONTAL COM ARGAMASSA DE CIMENTO E AREIA, TRAÇO 1:3, E=2CM. AF_06/2018</v>
          </cell>
          <cell r="C2382" t="str">
            <v>M2</v>
          </cell>
          <cell r="D2382" t="str">
            <v>27,80</v>
          </cell>
        </row>
        <row r="2383">
          <cell r="A2383">
            <v>98564</v>
          </cell>
          <cell r="B2383" t="str">
            <v>PROTEÇÃO MECÂNICA DE SUPERFÍCIE VERTICAL COM ARGAMASSA DE CIMENTO E AREIA, TRAÇO 1:3, E=2CM. AF_06/2018</v>
          </cell>
          <cell r="C2383" t="str">
            <v>M2</v>
          </cell>
          <cell r="D2383" t="str">
            <v>35,80</v>
          </cell>
        </row>
        <row r="2384">
          <cell r="A2384">
            <v>98565</v>
          </cell>
          <cell r="B2384" t="str">
            <v>PROTEÇÃO MECÂNICA DE SUPERFICIE HORIZONTAL COM ARGAMASSA DE CIMENTO E AREIA, TRAÇO 1:3, E=3CM. AF_06/2018</v>
          </cell>
          <cell r="C2384" t="str">
            <v>M2</v>
          </cell>
          <cell r="D2384" t="str">
            <v>39,66</v>
          </cell>
        </row>
        <row r="2385">
          <cell r="A2385">
            <v>98566</v>
          </cell>
          <cell r="B2385" t="str">
            <v>PROTEÇÃO MECÂNICA DE SUPERFÍCIE VERTICAL COM ARGAMASSA DE CIMENTO E AREIA, TRAÇO 1:3, E=3CM. AF_06/2018</v>
          </cell>
          <cell r="C2385" t="str">
            <v>M2</v>
          </cell>
          <cell r="D2385" t="str">
            <v>47,68</v>
          </cell>
        </row>
        <row r="2386">
          <cell r="A2386">
            <v>98567</v>
          </cell>
          <cell r="B2386" t="str">
            <v>PROTEÇÃO MECÂNICA DE SUPERFICIE HORIZONTAL COM ARGAMASSA DE CIMENTO E AREIA, TRAÇO 1:3, E=4CM. AF_06/2018</v>
          </cell>
          <cell r="C2386" t="str">
            <v>M2</v>
          </cell>
          <cell r="D2386" t="str">
            <v>50,87</v>
          </cell>
        </row>
        <row r="2387">
          <cell r="A2387">
            <v>98568</v>
          </cell>
          <cell r="B2387" t="str">
            <v>PROTEÇÃO MECÂNICA DE SUPERFÍCIE VERTICAL COM ARGAMASSA DE CIMENTO E AREIA, TRAÇO 1:3, E=4CM. AF_06/2018</v>
          </cell>
          <cell r="C2387" t="str">
            <v>M2</v>
          </cell>
          <cell r="D2387" t="str">
            <v>58,87</v>
          </cell>
        </row>
        <row r="2388">
          <cell r="A2388">
            <v>98569</v>
          </cell>
          <cell r="B2388" t="str">
            <v>PROTEÇÃO MECÂNICA DE SUPERFICIE HORIZONTAL COM ARGAMASSA DE CIMENTO E AREIA, TRAÇO 1:3, E=5CM. AF_06/2018</v>
          </cell>
          <cell r="C2388" t="str">
            <v>M2</v>
          </cell>
          <cell r="D2388" t="str">
            <v>62,73</v>
          </cell>
        </row>
        <row r="2389">
          <cell r="A2389">
            <v>98570</v>
          </cell>
          <cell r="B2389" t="str">
            <v>PROTEÇÃO MECÂNICA DE SUPERFÍCIE VERTICAL COM ARGAMASSA DE CIMENTO E AREIA, TRAÇO 1:3, E=5CM. AF_06/2018</v>
          </cell>
          <cell r="C2389" t="str">
            <v>M2</v>
          </cell>
          <cell r="D2389" t="str">
            <v>70,76</v>
          </cell>
        </row>
        <row r="2390">
          <cell r="A2390">
            <v>98571</v>
          </cell>
          <cell r="B2390" t="str">
            <v>PROTEÇÃO MECÂNICA DE SUPERFICIE HORIZONTAL COM CONCRETO 15 MPA, E=4CM. AF_06/2018</v>
          </cell>
          <cell r="C2390" t="str">
            <v>M2</v>
          </cell>
          <cell r="D2390" t="str">
            <v>31,04</v>
          </cell>
        </row>
        <row r="2391">
          <cell r="A2391">
            <v>98572</v>
          </cell>
          <cell r="B2391" t="str">
            <v>PROTEÇÃO MECÂNICA DE SUPERFICIE HORIZONTAL COM CONCRETO 15 MPA, E=5CM. AF_06/2018</v>
          </cell>
          <cell r="C2391" t="str">
            <v>M2</v>
          </cell>
          <cell r="D2391" t="str">
            <v>38,16</v>
          </cell>
        </row>
        <row r="2392">
          <cell r="A2392">
            <v>98573</v>
          </cell>
          <cell r="B2392" t="str">
            <v>PROTEÇÃO MECÂNICA DE SUPERFÍCIE VERTICAL COM CONCRETO 15 MPA, E=5CM. AF_06/2018</v>
          </cell>
          <cell r="C2392" t="str">
            <v>M2</v>
          </cell>
          <cell r="D2392" t="str">
            <v>45,89</v>
          </cell>
        </row>
        <row r="2393">
          <cell r="A2393">
            <v>91831</v>
          </cell>
          <cell r="B2393" t="str">
            <v>ELETRODUTO FLEXÍVEL CORRUGADO, PVC, DN 20 MM (1/2"), PARA CIRCUITOS TERMINAIS, INSTALADO EM FORRO - FORNECIMENTO E INSTALAÇÃO. AF_12/2015</v>
          </cell>
          <cell r="C2393" t="str">
            <v>M</v>
          </cell>
          <cell r="D2393" t="str">
            <v>4,96</v>
          </cell>
        </row>
        <row r="2394">
          <cell r="A2394">
            <v>91833</v>
          </cell>
          <cell r="B2394" t="str">
            <v>ELETRODUTO FLEXÍVEL CORRUGADO REFORÇADO, PVC, DN 20 MM (1/2"), PARA CIRCUITOS TERMINAIS, INSTALADO EM FORRO - FORNECIMENTO E INSTALAÇÃO. AF_12/2015</v>
          </cell>
          <cell r="C2394" t="str">
            <v>M</v>
          </cell>
          <cell r="D2394" t="str">
            <v>5,25</v>
          </cell>
        </row>
        <row r="2395">
          <cell r="A2395">
            <v>91834</v>
          </cell>
          <cell r="B2395" t="str">
            <v>ELETRODUTO FLEXÍVEL CORRUGADO, PVC, DN 25 MM (3/4"), PARA CIRCUITOS TERMINAIS, INSTALADO EM FORRO - FORNECIMENTO E INSTALAÇÃO. AF_12/2015</v>
          </cell>
          <cell r="C2395" t="str">
            <v>M</v>
          </cell>
          <cell r="D2395" t="str">
            <v>5,55</v>
          </cell>
        </row>
        <row r="2396">
          <cell r="A2396">
            <v>91835</v>
          </cell>
          <cell r="B2396" t="str">
            <v>ELETRODUTO FLEXÍVEL CORRUGADO REFORÇADO, PVC, DN 25 MM (3/4"), PARA CIRCUITOS TERMINAIS, INSTALADO EM FORRO - FORNECIMENTO E INSTALAÇÃO. AF_12/2015</v>
          </cell>
          <cell r="C2396" t="str">
            <v>M</v>
          </cell>
          <cell r="D2396" t="str">
            <v>6,26</v>
          </cell>
        </row>
        <row r="2397">
          <cell r="A2397">
            <v>91836</v>
          </cell>
          <cell r="B2397" t="str">
            <v>ELETRODUTO FLEXÍVEL CORRUGADO, PVC, DN 32 MM (1"), PARA CIRCUITOS TERMINAIS, INSTALADO EM FORRO - FORNECIMENTO E INSTALAÇÃO. AF_12/2015</v>
          </cell>
          <cell r="C2397" t="str">
            <v>M</v>
          </cell>
          <cell r="D2397" t="str">
            <v>7,18</v>
          </cell>
        </row>
        <row r="2398">
          <cell r="A2398">
            <v>91837</v>
          </cell>
          <cell r="B2398" t="str">
            <v>ELETRODUTO FLEXÍVEL CORRUGADO REFORÇADO, PVC, DN 32 MM (1"), PARA CIRCUITOS TERMINAIS, INSTALADO EM FORRO - FORNECIMENTO E INSTALAÇÃO. AF_12/2015</v>
          </cell>
          <cell r="C2398" t="str">
            <v>M</v>
          </cell>
          <cell r="D2398" t="str">
            <v>8,84</v>
          </cell>
        </row>
        <row r="2399">
          <cell r="A2399">
            <v>91839</v>
          </cell>
          <cell r="B2399" t="str">
            <v>ELETRODUTO FLEXÍVEL LISO, PEAD, DN 32 MM (1"), PARA CIRCUITOS TERMINAIS, INSTALADO EM FORRO - FORNECIMENTO E INSTALAÇÃO. AF_12/2015</v>
          </cell>
          <cell r="C2399" t="str">
            <v>M</v>
          </cell>
          <cell r="D2399" t="str">
            <v>7,13</v>
          </cell>
        </row>
        <row r="2400">
          <cell r="A2400">
            <v>91840</v>
          </cell>
          <cell r="B2400" t="str">
            <v>ELETRODUTO FLEXÍVEL CORRUGADO, PEAD, DN 40 MM (1 1/4"), PARA CIRCUITOS TERMINAIS, INSTALADO EM FORRO - FORNECIMENTO E INSTALAÇÃO. AF_12/2015</v>
          </cell>
          <cell r="C2400" t="str">
            <v>M</v>
          </cell>
          <cell r="D2400" t="str">
            <v>9,06</v>
          </cell>
        </row>
        <row r="2401">
          <cell r="A2401">
            <v>91841</v>
          </cell>
          <cell r="B2401" t="str">
            <v>ELETRODUTO FLEXÍVEL LISO, PEAD, DN 40 MM (1 1/4"), PARA CIRCUITOS TERMINAIS, INSTALADO EM FORRO - FORNECIMENTO E INSTALAÇÃO. AF_12/2015</v>
          </cell>
          <cell r="C2401" t="str">
            <v>M</v>
          </cell>
          <cell r="D2401" t="str">
            <v>8,53</v>
          </cell>
        </row>
        <row r="2402">
          <cell r="A2402">
            <v>91842</v>
          </cell>
          <cell r="B2402" t="str">
            <v>ELETRODUTO FLEXÍVEL CORRUGADO, PVC, DN 20 MM (1/2"), PARA CIRCUITOS TERMINAIS, INSTALADO EM LAJE - FORNECIMENTO E INSTALAÇÃO. AF_12/2015</v>
          </cell>
          <cell r="C2402" t="str">
            <v>M</v>
          </cell>
          <cell r="D2402" t="str">
            <v>3,58</v>
          </cell>
        </row>
        <row r="2403">
          <cell r="A2403">
            <v>91843</v>
          </cell>
          <cell r="B2403" t="str">
            <v>ELETRODUTO FLEXÍVEL CORRUGADO REFORÇADO, PVC, DN 20 MM (1/2"), PARA CIRCUITOS TERMINAIS, INSTALADO EM LAJE - FORNECIMENTO E INSTALAÇÃO. AF_12/2015</v>
          </cell>
          <cell r="C2403" t="str">
            <v>M</v>
          </cell>
          <cell r="D2403" t="str">
            <v>3,87</v>
          </cell>
        </row>
        <row r="2404">
          <cell r="A2404">
            <v>91844</v>
          </cell>
          <cell r="B2404" t="str">
            <v>ELETRODUTO FLEXÍVEL CORRUGADO, PVC, DN 25 MM (3/4"), PARA CIRCUITOS TERMINAIS, INSTALADO EM LAJE - FORNECIMENTO E INSTALAÇÃO. AF_12/2015</v>
          </cell>
          <cell r="C2404" t="str">
            <v>M</v>
          </cell>
          <cell r="D2404" t="str">
            <v>4,19</v>
          </cell>
        </row>
        <row r="2405">
          <cell r="A2405">
            <v>91845</v>
          </cell>
          <cell r="B2405" t="str">
            <v>ELETRODUTO FLEXÍVEL CORRUGADO REFORÇADO, PVC, DN 25 MM (3/4"), PARA CIRCUITOS TERMINAIS, INSTALADO EM LAJE - FORNECIMENTO E INSTALAÇÃO. AF_12/2015</v>
          </cell>
          <cell r="C2405" t="str">
            <v>M</v>
          </cell>
          <cell r="D2405" t="str">
            <v>4,90</v>
          </cell>
        </row>
        <row r="2406">
          <cell r="A2406">
            <v>91846</v>
          </cell>
          <cell r="B2406" t="str">
            <v>ELETRODUTO FLEXÍVEL CORRUGADO, PVC, DN 32 MM (1"), PARA CIRCUITOS TERMINAIS, INSTALADO EM LAJE - FORNECIMENTO E INSTALAÇÃO. AF_12/2015</v>
          </cell>
          <cell r="C2406" t="str">
            <v>M</v>
          </cell>
          <cell r="D2406" t="str">
            <v>5,82</v>
          </cell>
        </row>
        <row r="2407">
          <cell r="A2407">
            <v>91847</v>
          </cell>
          <cell r="B2407" t="str">
            <v>ELETRODUTO FLEXÍVEL CORRUGADO REFORÇADO, PVC, DN 32 MM (1"), PARA CIRCUITOS TERMINAIS, INSTALADO EM LAJE - FORNECIMENTO E INSTALAÇÃO. AF_12/2015</v>
          </cell>
          <cell r="C2407" t="str">
            <v>M</v>
          </cell>
          <cell r="D2407" t="str">
            <v>7,48</v>
          </cell>
        </row>
        <row r="2408">
          <cell r="A2408">
            <v>91849</v>
          </cell>
          <cell r="B2408" t="str">
            <v>ELETRODUTO FLEXÍVEL LISO, PEAD, DN 32 MM (1"), PARA CIRCUITOS TERMINAIS, INSTALADO EM LAJE - FORNECIMENTO E INSTALAÇÃO. AF_12/2015</v>
          </cell>
          <cell r="C2408" t="str">
            <v>M</v>
          </cell>
          <cell r="D2408" t="str">
            <v>5,77</v>
          </cell>
        </row>
        <row r="2409">
          <cell r="A2409">
            <v>91850</v>
          </cell>
          <cell r="B2409" t="str">
            <v>ELETRODUTO FLEXÍVEL CORRUGADO, PEAD, DN 40 MM (1 1/4"), PARA CIRCUITOS TERMINAIS, INSTALADO EM LAJE - FORNECIMENTO E INSTALAÇÃO. AF_12/2015</v>
          </cell>
          <cell r="C2409" t="str">
            <v>M</v>
          </cell>
          <cell r="D2409" t="str">
            <v>7,74</v>
          </cell>
        </row>
        <row r="2410">
          <cell r="A2410">
            <v>91851</v>
          </cell>
          <cell r="B2410" t="str">
            <v>ELETRODUTO FLEXÍVEL LISO, PEAD, DN 40 MM (1 1/4"), PARA CIRCUITOS TERMINAIS, INSTALADO EM LAJE - FORNECIMENTO E INSTALAÇÃO. AF_12/2015</v>
          </cell>
          <cell r="C2410" t="str">
            <v>M</v>
          </cell>
          <cell r="D2410" t="str">
            <v>7,21</v>
          </cell>
        </row>
        <row r="2411">
          <cell r="A2411">
            <v>91852</v>
          </cell>
          <cell r="B2411" t="str">
            <v>ELETRODUTO FLEXÍVEL CORRUGADO, PVC, DN 20 MM (1/2"), PARA CIRCUITOS TERMINAIS, INSTALADO EM PAREDE - FORNECIMENTO E INSTALAÇÃO. AF_12/2015</v>
          </cell>
          <cell r="C2411" t="str">
            <v>M</v>
          </cell>
          <cell r="D2411" t="str">
            <v>5,33</v>
          </cell>
        </row>
        <row r="2412">
          <cell r="A2412">
            <v>91853</v>
          </cell>
          <cell r="B2412" t="str">
            <v>ELETRODUTO FLEXÍVEL CORRUGADO REFORÇADO, PVC, DN 20 MM (1/2"), PARA CIRCUITOS TERMINAIS, INSTALADO EM PAREDE - FORNECIMENTO E INSTALAÇÃO. AF_12/2015</v>
          </cell>
          <cell r="C2412" t="str">
            <v>M</v>
          </cell>
          <cell r="D2412" t="str">
            <v>5,60</v>
          </cell>
        </row>
        <row r="2413">
          <cell r="A2413">
            <v>91854</v>
          </cell>
          <cell r="B2413" t="str">
            <v>ELETRODUTO FLEXÍVEL CORRUGADO, PVC, DN 25 MM (3/4"), PARA CIRCUITOS TERMINAIS, INSTALADO EM PAREDE - FORNECIMENTO E INSTALAÇÃO. AF_12/2015</v>
          </cell>
          <cell r="C2413" t="str">
            <v>M</v>
          </cell>
          <cell r="D2413" t="str">
            <v>5,92</v>
          </cell>
        </row>
        <row r="2414">
          <cell r="A2414">
            <v>91855</v>
          </cell>
          <cell r="B2414" t="str">
            <v>ELETRODUTO FLEXÍVEL CORRUGADO REFORÇADO, PVC, DN 25 MM (3/4"), PARA CIRCUITOS TERMINAIS, INSTALADO EM PAREDE - FORNECIMENTO E INSTALAÇÃO. AF_12/2015</v>
          </cell>
          <cell r="C2414" t="str">
            <v>M</v>
          </cell>
          <cell r="D2414" t="str">
            <v>6,58</v>
          </cell>
        </row>
        <row r="2415">
          <cell r="A2415">
            <v>91856</v>
          </cell>
          <cell r="B2415" t="str">
            <v>ELETRODUTO FLEXÍVEL CORRUGADO, PVC, DN 32 MM (1"), PARA CIRCUITOS TERMINAIS, INSTALADO EM PAREDE - FORNECIMENTO E INSTALAÇÃO. AF_12/2015</v>
          </cell>
          <cell r="C2415" t="str">
            <v>M</v>
          </cell>
          <cell r="D2415" t="str">
            <v>7,48</v>
          </cell>
        </row>
        <row r="2416">
          <cell r="A2416">
            <v>91857</v>
          </cell>
          <cell r="B2416" t="str">
            <v>ELETRODUTO FLEXÍVEL CORRUGADO REFORÇADO, PVC, DN 32 MM (1"), PARA CIRCUITOS TERMINAIS, INSTALADO EM PAREDE - FORNECIMENTO E INSTALAÇÃO. AF_12/2015</v>
          </cell>
          <cell r="C2416" t="str">
            <v>M</v>
          </cell>
          <cell r="D2416" t="str">
            <v>9,02</v>
          </cell>
        </row>
        <row r="2417">
          <cell r="A2417">
            <v>91859</v>
          </cell>
          <cell r="B2417" t="str">
            <v>ELETRODUTO FLEXÍVEL LISO, PEAD, DN 32 MM (1"), PARA CIRCUITOS TERMINAIS, INSTALADO EM PAREDE - FORNECIMENTO E INSTALAÇÃO. AF_12/2015</v>
          </cell>
          <cell r="C2417" t="str">
            <v>M</v>
          </cell>
          <cell r="D2417" t="str">
            <v>7,44</v>
          </cell>
        </row>
        <row r="2418">
          <cell r="A2418">
            <v>91860</v>
          </cell>
          <cell r="B2418" t="str">
            <v>ELETRODUTO FLEXÍVEL CORRUGADO, PEAD, DN 40 MM (1 1/4"), PARA CIRCUITOS TERMINAIS, INSTALADO EM PAREDE - FORNECIMENTO E INSTALAÇÃO. AF_12/2015</v>
          </cell>
          <cell r="C2418" t="str">
            <v>M</v>
          </cell>
          <cell r="D2418" t="str">
            <v>9,30</v>
          </cell>
        </row>
        <row r="2419">
          <cell r="A2419">
            <v>91861</v>
          </cell>
          <cell r="B2419" t="str">
            <v>ELETRODUTO FLEXÍVEL LISO, PEAD, DN 40 MM (1 1/4"), PARA CIRCUITOS TERMINAIS, INSTALADO EM PAREDE - FORNECIMENTO E INSTALAÇÃO. AF_12/2015</v>
          </cell>
          <cell r="C2419" t="str">
            <v>M</v>
          </cell>
          <cell r="D2419" t="str">
            <v>8,81</v>
          </cell>
        </row>
        <row r="2420">
          <cell r="A2420">
            <v>91862</v>
          </cell>
          <cell r="B2420" t="str">
            <v>ELETRODUTO RÍGIDO ROSCÁVEL, PVC, DN 20 MM (1/2"), PARA CIRCUITOS TERMINAIS, INSTALADO EM FORRO - FORNECIMENTO E INSTALAÇÃO. AF_12/2015</v>
          </cell>
          <cell r="C2420" t="str">
            <v>M</v>
          </cell>
          <cell r="D2420" t="str">
            <v>5,96</v>
          </cell>
        </row>
        <row r="2421">
          <cell r="A2421">
            <v>91863</v>
          </cell>
          <cell r="B2421" t="str">
            <v>ELETRODUTO RÍGIDO ROSCÁVEL, PVC, DN 25 MM (3/4"), PARA CIRCUITOS TERMINAIS, INSTALADO EM FORRO - FORNECIMENTO E INSTALAÇÃO. AF_12/2015</v>
          </cell>
          <cell r="C2421" t="str">
            <v>M</v>
          </cell>
          <cell r="D2421" t="str">
            <v>6,99</v>
          </cell>
        </row>
        <row r="2422">
          <cell r="A2422">
            <v>91864</v>
          </cell>
          <cell r="B2422" t="str">
            <v>ELETRODUTO RÍGIDO ROSCÁVEL, PVC, DN 32 MM (1"), PARA CIRCUITOS TERMINAIS, INSTALADO EM FORRO - FORNECIMENTO E INSTALAÇÃO. AF_12/2015</v>
          </cell>
          <cell r="C2422" t="str">
            <v>M</v>
          </cell>
          <cell r="D2422" t="str">
            <v>9,11</v>
          </cell>
        </row>
        <row r="2423">
          <cell r="A2423">
            <v>91865</v>
          </cell>
          <cell r="B2423" t="str">
            <v>ELETRODUTO RÍGIDO ROSCÁVEL, PVC, DN 40 MM (1 1/4"), PARA CIRCUITOS TERMINAIS, INSTALADO EM FORRO - FORNECIMENTO E INSTALAÇÃO. AF_12/2015</v>
          </cell>
          <cell r="C2423" t="str">
            <v>M</v>
          </cell>
          <cell r="D2423" t="str">
            <v>11,27</v>
          </cell>
        </row>
        <row r="2424">
          <cell r="A2424">
            <v>91866</v>
          </cell>
          <cell r="B2424" t="str">
            <v>ELETRODUTO RÍGIDO ROSCÁVEL, PVC, DN 20 MM (1/2"), PARA CIRCUITOS TERMINAIS, INSTALADO EM LAJE - FORNECIMENTO E INSTALAÇÃO. AF_12/2015</v>
          </cell>
          <cell r="C2424" t="str">
            <v>M</v>
          </cell>
          <cell r="D2424" t="str">
            <v>4,69</v>
          </cell>
        </row>
        <row r="2425">
          <cell r="A2425">
            <v>91867</v>
          </cell>
          <cell r="B2425" t="str">
            <v>ELETRODUTO RÍGIDO ROSCÁVEL, PVC, DN 25 MM (3/4"), PARA CIRCUITOS TERMINAIS, INSTALADO EM LAJE - FORNECIMENTO E INSTALAÇÃO. AF_12/2015</v>
          </cell>
          <cell r="C2425" t="str">
            <v>M</v>
          </cell>
          <cell r="D2425" t="str">
            <v>5,71</v>
          </cell>
        </row>
        <row r="2426">
          <cell r="A2426">
            <v>91868</v>
          </cell>
          <cell r="B2426" t="str">
            <v>ELETRODUTO RÍGIDO ROSCÁVEL, PVC, DN 32 MM (1"), PARA CIRCUITOS TERMINAIS, INSTALADO EM LAJE - FORNECIMENTO E INSTALAÇÃO. AF_12/2015</v>
          </cell>
          <cell r="C2426" t="str">
            <v>M</v>
          </cell>
          <cell r="D2426" t="str">
            <v>7,85</v>
          </cell>
        </row>
        <row r="2427">
          <cell r="A2427">
            <v>91869</v>
          </cell>
          <cell r="B2427" t="str">
            <v>ELETRODUTO RÍGIDO ROSCÁVEL, PVC, DN 40 MM (1 1/4"), PARA CIRCUITOS TERMINAIS, INSTALADO EM LAJE - FORNECIMENTO E INSTALAÇÃO. AF_12/2015</v>
          </cell>
          <cell r="C2427" t="str">
            <v>M</v>
          </cell>
          <cell r="D2427" t="str">
            <v>10,01</v>
          </cell>
        </row>
        <row r="2428">
          <cell r="A2428">
            <v>91870</v>
          </cell>
          <cell r="B2428" t="str">
            <v>ELETRODUTO RÍGIDO ROSCÁVEL, PVC, DN 20 MM (1/2"), PARA CIRCUITOS TERMINAIS, INSTALADO EM PAREDE - FORNECIMENTO E INSTALAÇÃO. AF_12/2015</v>
          </cell>
          <cell r="C2428" t="str">
            <v>M</v>
          </cell>
          <cell r="D2428" t="str">
            <v>6,86</v>
          </cell>
        </row>
        <row r="2429">
          <cell r="A2429">
            <v>91871</v>
          </cell>
          <cell r="B2429" t="str">
            <v>ELETRODUTO RÍGIDO ROSCÁVEL, PVC, DN 25 MM (3/4"), PARA CIRCUITOS TERMINAIS, INSTALADO EM PAREDE - FORNECIMENTO E INSTALAÇÃO. AF_12/2015</v>
          </cell>
          <cell r="C2429" t="str">
            <v>M</v>
          </cell>
          <cell r="D2429" t="str">
            <v>7,91</v>
          </cell>
        </row>
        <row r="2430">
          <cell r="A2430">
            <v>91872</v>
          </cell>
          <cell r="B2430" t="str">
            <v>ELETRODUTO RÍGIDO ROSCÁVEL, PVC, DN 32 MM (1"), PARA CIRCUITOS TERMINAIS, INSTALADO EM PAREDE - FORNECIMENTO E INSTALAÇÃO. AF_12/2015</v>
          </cell>
          <cell r="C2430" t="str">
            <v>M</v>
          </cell>
          <cell r="D2430" t="str">
            <v>10,04</v>
          </cell>
        </row>
        <row r="2431">
          <cell r="A2431">
            <v>91873</v>
          </cell>
          <cell r="B2431" t="str">
            <v>ELETRODUTO RÍGIDO ROSCÁVEL, PVC, DN 40 MM (1 1/4"), PARA CIRCUITOS TERMINAIS, INSTALADO EM PAREDE - FORNECIMENTO E INSTALAÇÃO. AF_12/2015</v>
          </cell>
          <cell r="C2431" t="str">
            <v>M</v>
          </cell>
          <cell r="D2431" t="str">
            <v>12,16</v>
          </cell>
        </row>
        <row r="2432">
          <cell r="A2432">
            <v>93008</v>
          </cell>
          <cell r="B2432" t="str">
            <v>ELETRODUTO RÍGIDO ROSCÁVEL, PVC, DN 50 MM (1 1/2") - FORNECIMENTO E INSTALAÇÃO. AF_12/2015</v>
          </cell>
          <cell r="C2432" t="str">
            <v>M</v>
          </cell>
          <cell r="D2432" t="str">
            <v>9,57</v>
          </cell>
        </row>
        <row r="2433">
          <cell r="A2433">
            <v>93009</v>
          </cell>
          <cell r="B2433" t="str">
            <v>ELETRODUTO RÍGIDO ROSCÁVEL, PVC, DN 60 MM (2") - FORNECIMENTO E INSTALAÇÃO. AF_12/2015</v>
          </cell>
          <cell r="C2433" t="str">
            <v>M</v>
          </cell>
          <cell r="D2433" t="str">
            <v>13,90</v>
          </cell>
        </row>
        <row r="2434">
          <cell r="A2434">
            <v>93010</v>
          </cell>
          <cell r="B2434" t="str">
            <v>ELETRODUTO RÍGIDO ROSCÁVEL, PVC, DN 75 MM (2 1/2") - FORNECIMENTO E INSTALAÇÃO. AF_12/2015</v>
          </cell>
          <cell r="C2434" t="str">
            <v>M</v>
          </cell>
          <cell r="D2434" t="str">
            <v>19,18</v>
          </cell>
        </row>
        <row r="2435">
          <cell r="A2435">
            <v>93011</v>
          </cell>
          <cell r="B2435" t="str">
            <v>ELETRODUTO RÍGIDO ROSCÁVEL, PVC, DN 85 MM (3") - FORNECIMENTO E INSTALAÇÃO. AF_12/2015</v>
          </cell>
          <cell r="C2435" t="str">
            <v>M</v>
          </cell>
          <cell r="D2435" t="str">
            <v>23,33</v>
          </cell>
        </row>
        <row r="2436">
          <cell r="A2436">
            <v>93012</v>
          </cell>
          <cell r="B2436" t="str">
            <v>ELETRODUTO RÍGIDO ROSCÁVEL, PVC, DN 110 MM (4") - FORNECIMENTO E INSTALAÇÃO. AF_12/2015</v>
          </cell>
          <cell r="C2436" t="str">
            <v>M</v>
          </cell>
          <cell r="D2436" t="str">
            <v>34,94</v>
          </cell>
        </row>
        <row r="2437">
          <cell r="A2437">
            <v>95726</v>
          </cell>
          <cell r="B2437" t="str">
            <v>ELETRODUTO RÍGIDO SOLDÁVEL, PVC, DN 20 MM (½), APARENTE, INSTALADO EM TETO - FORNECIMENTO E INSTALAÇÃO. AF_11/2016_P</v>
          </cell>
          <cell r="C2437" t="str">
            <v>M</v>
          </cell>
          <cell r="D2437" t="str">
            <v>4,08</v>
          </cell>
        </row>
        <row r="2438">
          <cell r="A2438">
            <v>95727</v>
          </cell>
          <cell r="B2438" t="str">
            <v>ELETRODUTO RÍGIDO SOLDÁVEL, PVC, DN 25 MM (3/4), APARENTE, INSTALADO EM TETO - FORNECIMENTO E INSTALAÇÃO. AF_11/2016_P</v>
          </cell>
          <cell r="C2438" t="str">
            <v>M</v>
          </cell>
          <cell r="D2438" t="str">
            <v>4,63</v>
          </cell>
        </row>
        <row r="2439">
          <cell r="A2439">
            <v>95728</v>
          </cell>
          <cell r="B2439" t="str">
            <v>ELETRODUTO RÍGIDO SOLDÁVEL, PVC, DN 32 MM (1), APARENTE, INSTALADO EM TETO - FORNECIMENTO E INSTALAÇÃO. AF_11/2016_P</v>
          </cell>
          <cell r="C2439" t="str">
            <v>M</v>
          </cell>
          <cell r="D2439" t="str">
            <v>5,80</v>
          </cell>
        </row>
        <row r="2440">
          <cell r="A2440">
            <v>95729</v>
          </cell>
          <cell r="B2440" t="str">
            <v>ELETRODUTO RÍGIDO SOLDÁVEL, PVC, DN 20 MM (½), APARENTE, INSTALADO EM PAREDE - FORNECIMENTO E INSTALAÇÃO. AF_11/2016_P</v>
          </cell>
          <cell r="C2440" t="str">
            <v>M</v>
          </cell>
          <cell r="D2440" t="str">
            <v>5,45</v>
          </cell>
        </row>
        <row r="2441">
          <cell r="A2441">
            <v>95730</v>
          </cell>
          <cell r="B2441" t="str">
            <v>ELETRODUTO RÍGIDO SOLDÁVEL, PVC, DN 25 MM (3/4), APARENTE, INSTALADO EM PAREDE - FORNECIMENTO E INSTALAÇÃO. AF_11/2016_P</v>
          </cell>
          <cell r="C2441" t="str">
            <v>M</v>
          </cell>
          <cell r="D2441" t="str">
            <v>6,00</v>
          </cell>
        </row>
        <row r="2442">
          <cell r="A2442">
            <v>95731</v>
          </cell>
          <cell r="B2442" t="str">
            <v>ELETRODUTO RÍGIDO SOLDÁVEL, PVC, DN 32 MM (1), APARENTE, INSTALADO EM PAREDE - FORNECIMENTO E INSTALAÇÃO. AF_11/2016_P</v>
          </cell>
          <cell r="C2442" t="str">
            <v>M</v>
          </cell>
          <cell r="D2442" t="str">
            <v>7,17</v>
          </cell>
        </row>
        <row r="2443">
          <cell r="A2443">
            <v>95732</v>
          </cell>
          <cell r="B2443" t="str">
            <v>LUVA PARA ELETRODUTO, PVC, SOLDÁVEL, DN 20 MM (1/2), APARENTE, INSTALADA EM TETO - FORNECIMENTO E INSTALAÇÃO. AF_11/2016_P</v>
          </cell>
          <cell r="C2443" t="str">
            <v>UN</v>
          </cell>
          <cell r="D2443" t="str">
            <v>2,91</v>
          </cell>
        </row>
        <row r="2444">
          <cell r="A2444">
            <v>95745</v>
          </cell>
          <cell r="B2444" t="str">
            <v>ELETRODUTO DE AÇO GALVANIZADO, CLASSE LEVE, DN 20 MM (3/4), APARENTE, INSTALADO EM TETO - FORNECIMENTO E INSTALAÇÃO. AF_11/2016_P</v>
          </cell>
          <cell r="C2444" t="str">
            <v>M</v>
          </cell>
          <cell r="D2444" t="str">
            <v>16,00</v>
          </cell>
        </row>
        <row r="2445">
          <cell r="A2445">
            <v>95746</v>
          </cell>
          <cell r="B2445" t="str">
            <v>ELETRODUTO DE AÇO GALVANIZADO, CLASSE LEVE, DN 25 MM (1), APARENTE, INSTALADO EM TETO - FORNECIMENTO E INSTALAÇÃO. AF_11/2016_P</v>
          </cell>
          <cell r="C2445" t="str">
            <v>M</v>
          </cell>
          <cell r="D2445" t="str">
            <v>19,97</v>
          </cell>
        </row>
        <row r="2446">
          <cell r="A2446">
            <v>95747</v>
          </cell>
          <cell r="B2446" t="str">
            <v>ELETRODUTO DE AÇO GALVANIZADO, CLASSE SEMI PESADO, DN 32 MM (1 1/4), APARENTE, INSTALADO EM TETO - FORNECIMENTO E INSTALAÇÃO. AF_11/2016_P</v>
          </cell>
          <cell r="C2446" t="str">
            <v>M</v>
          </cell>
          <cell r="D2446" t="str">
            <v>33,52</v>
          </cell>
        </row>
        <row r="2447">
          <cell r="A2447">
            <v>95748</v>
          </cell>
          <cell r="B2447" t="str">
            <v>ELETRODUTO DE AÇO GALVANIZADO, CLASSE SEMI PESADO, DN 40 MM (1 1/2 ), APARENTE, INSTALADO EM TETO - FORNECIMENTO E INSTALAÇÃO. AF_11/2016_P</v>
          </cell>
          <cell r="C2447" t="str">
            <v>M</v>
          </cell>
          <cell r="D2447" t="str">
            <v>36,07</v>
          </cell>
        </row>
        <row r="2448">
          <cell r="A2448">
            <v>95749</v>
          </cell>
          <cell r="B2448" t="str">
            <v>ELETRODUTO DE AÇO GALVANIZADO, CLASSE LEVE, DN 20 MM (3/4), APARENTE, INSTALADO EM PAREDE - FORNECIMENTO E INSTALAÇÃO. AF_11/2016_P</v>
          </cell>
          <cell r="C2448" t="str">
            <v>M</v>
          </cell>
          <cell r="D2448" t="str">
            <v>20,48</v>
          </cell>
        </row>
        <row r="2449">
          <cell r="A2449">
            <v>95750</v>
          </cell>
          <cell r="B2449" t="str">
            <v>ELETRODUTO DE AÇO GALVANIZADO, CLASSE LEVE, DN 25 MM (1), APARENTE, INSTALADO EM PAREDE - FORNECIMENTO E INSTALAÇÃO. AF_11/2016_P</v>
          </cell>
          <cell r="C2449" t="str">
            <v>M</v>
          </cell>
          <cell r="D2449" t="str">
            <v>24,34</v>
          </cell>
        </row>
        <row r="2450">
          <cell r="A2450">
            <v>95751</v>
          </cell>
          <cell r="B2450" t="str">
            <v>ELETRODUTO DE AÇO GALVANIZADO, CLASSE SEMI PESADO, DN 32 MM (1 1/4), APARENTE, INSTALADO EM PAREDE - FORNECIMENTO E INSTALAÇÃO. AF_11/2016_P</v>
          </cell>
          <cell r="C2450" t="str">
            <v>M</v>
          </cell>
          <cell r="D2450" t="str">
            <v>37,77</v>
          </cell>
        </row>
        <row r="2451">
          <cell r="A2451">
            <v>95752</v>
          </cell>
          <cell r="B2451" t="str">
            <v>ELETRODUTO DE AÇO GALVANIZADO, CLASSE SEMI PESADO, DN 40 MM (1 1/2  ), APARENTE, INSTALADO EM PAREDE - FORNECIMENTO E INSTALAÇÃO. AF_11/2016_P</v>
          </cell>
          <cell r="C2451" t="str">
            <v>M</v>
          </cell>
          <cell r="D2451" t="str">
            <v>40,16</v>
          </cell>
        </row>
        <row r="2452">
          <cell r="A2452">
            <v>97667</v>
          </cell>
          <cell r="B2452" t="str">
            <v>ELETRODUTO FLEXÍVEL CORRUGADO, PEAD, DN 50 (1 ½)  - FORNECIMENTO E INSTALAÇÃO. AF_04/2016</v>
          </cell>
          <cell r="C2452" t="str">
            <v>M</v>
          </cell>
          <cell r="D2452" t="str">
            <v>5,99</v>
          </cell>
        </row>
        <row r="2453">
          <cell r="A2453">
            <v>97668</v>
          </cell>
          <cell r="B2453" t="str">
            <v>ELETRODUTO FLEXÍVEL CORRUGADO, PEAD, DN 63 (2")  - FORNECIMENTO E INSTALAÇÃO. AF_04/2016</v>
          </cell>
          <cell r="C2453" t="str">
            <v>M</v>
          </cell>
          <cell r="D2453" t="str">
            <v>9,12</v>
          </cell>
        </row>
        <row r="2454">
          <cell r="A2454">
            <v>97669</v>
          </cell>
          <cell r="B2454" t="str">
            <v>ELETRODUTO FLEXÍVEL CORRUGADO, PEAD, DN 90 (3) - FORNECIMENTO E INSTALAÇÃO. AF_04/2016</v>
          </cell>
          <cell r="C2454" t="str">
            <v>M</v>
          </cell>
          <cell r="D2454" t="str">
            <v>14,38</v>
          </cell>
        </row>
        <row r="2455">
          <cell r="A2455">
            <v>97670</v>
          </cell>
          <cell r="B2455" t="str">
            <v>ELETRODUTO FLEXÍVEL CORRUGADO, PEAD, DN 100 (4) - FORNECIMENTO E INSTALAÇÃO. AF_04/2016</v>
          </cell>
          <cell r="C2455" t="str">
            <v>M</v>
          </cell>
          <cell r="D2455" t="str">
            <v>18,64</v>
          </cell>
        </row>
        <row r="2456">
          <cell r="A2456">
            <v>91874</v>
          </cell>
          <cell r="B2456" t="str">
            <v>LUVA PARA ELETRODUTO, PVC, ROSCÁVEL, DN 20 MM (1/2"), PARA CIRCUITOS TERMINAIS, INSTALADA EM FORRO - FORNECIMENTO E INSTALAÇÃO. AF_12/2015</v>
          </cell>
          <cell r="C2456" t="str">
            <v>UN</v>
          </cell>
          <cell r="D2456" t="str">
            <v>3,21</v>
          </cell>
        </row>
        <row r="2457">
          <cell r="A2457">
            <v>91875</v>
          </cell>
          <cell r="B2457" t="str">
            <v>LUVA PARA ELETRODUTO, PVC, ROSCÁVEL, DN 25 MM (3/4"), PARA CIRCUITOS TERMINAIS, INSTALADA EM FORRO - FORNECIMENTO E INSTALAÇÃO. AF_12/2015</v>
          </cell>
          <cell r="C2457" t="str">
            <v>UN</v>
          </cell>
          <cell r="D2457" t="str">
            <v>4,24</v>
          </cell>
        </row>
        <row r="2458">
          <cell r="A2458">
            <v>91876</v>
          </cell>
          <cell r="B2458" t="str">
            <v>LUVA PARA ELETRODUTO, PVC, ROSCÁVEL, DN 32 MM (1"), PARA CIRCUITOS TERMINAIS, INSTALADA EM FORRO - FORNECIMENTO E INSTALAÇÃO. AF_12/2015</v>
          </cell>
          <cell r="C2458" t="str">
            <v>UN</v>
          </cell>
          <cell r="D2458" t="str">
            <v>5,59</v>
          </cell>
        </row>
        <row r="2459">
          <cell r="A2459">
            <v>91877</v>
          </cell>
          <cell r="B2459" t="str">
            <v>LUVA PARA ELETRODUTO, PVC, ROSCÁVEL, DN 40 MM (1 1/4"), PARA CIRCUITOS TERMINAIS, INSTALADA EM FORRO - FORNECIMENTO E INSTALAÇÃO. AF_12/2015</v>
          </cell>
          <cell r="C2459" t="str">
            <v>UN</v>
          </cell>
          <cell r="D2459" t="str">
            <v>7,41</v>
          </cell>
        </row>
        <row r="2460">
          <cell r="A2460">
            <v>91878</v>
          </cell>
          <cell r="B2460" t="str">
            <v>LUVA PARA ELETRODUTO, PVC, ROSCÁVEL, DN 20 MM (1/2"), PARA CIRCUITOS TERMINAIS, INSTALADA EM LAJE - FORNECIMENTO E INSTALAÇÃO. AF_12/2015</v>
          </cell>
          <cell r="C2460" t="str">
            <v>UN</v>
          </cell>
          <cell r="D2460" t="str">
            <v>4,15</v>
          </cell>
        </row>
        <row r="2461">
          <cell r="A2461">
            <v>91879</v>
          </cell>
          <cell r="B2461" t="str">
            <v>LUVA PARA ELETRODUTO, PVC, ROSCÁVEL, DN 25 MM (3/4"), PARA CIRCUITOS TERMINAIS, INSTALADA EM LAJE - FORNECIMENTO E INSTALAÇÃO. AF_12/2015</v>
          </cell>
          <cell r="C2461" t="str">
            <v>UN</v>
          </cell>
          <cell r="D2461" t="str">
            <v>5,15</v>
          </cell>
        </row>
        <row r="2462">
          <cell r="A2462">
            <v>91880</v>
          </cell>
          <cell r="B2462" t="str">
            <v>LUVA PARA ELETRODUTO, PVC, ROSCÁVEL, DN 32 MM (1"), PARA CIRCUITOS TERMINAIS, INSTALADA EM LAJE - FORNECIMENTO E INSTALAÇÃO. AF_12/2015</v>
          </cell>
          <cell r="C2462" t="str">
            <v>UN</v>
          </cell>
          <cell r="D2462" t="str">
            <v>6,53</v>
          </cell>
        </row>
        <row r="2463">
          <cell r="A2463">
            <v>91881</v>
          </cell>
          <cell r="B2463" t="str">
            <v>LUVA PARA ELETRODUTO, PVC, ROSCÁVEL, DN 40 MM (1 1/4"), PARA CIRCUITOS TERMINAIS, INSTALADA EM LAJE - FORNECIMENTO E INSTALAÇÃO. AF_12/2015</v>
          </cell>
          <cell r="C2463" t="str">
            <v>UN</v>
          </cell>
          <cell r="D2463" t="str">
            <v>8,34</v>
          </cell>
        </row>
        <row r="2464">
          <cell r="A2464">
            <v>91882</v>
          </cell>
          <cell r="B2464" t="str">
            <v>LUVA PARA ELETRODUTO, PVC, ROSCÁVEL, DN 20 MM (1/2"), PARA CIRCUITOS TERMINAIS, INSTALADA EM PAREDE - FORNECIMENTO E INSTALAÇÃO. AF_12/2015</v>
          </cell>
          <cell r="C2464" t="str">
            <v>UN</v>
          </cell>
          <cell r="D2464" t="str">
            <v>5,17</v>
          </cell>
        </row>
        <row r="2465">
          <cell r="A2465">
            <v>91884</v>
          </cell>
          <cell r="B2465" t="str">
            <v>LUVA PARA ELETRODUTO, PVC, ROSCÁVEL, DN 25 MM (3/4"), PARA CIRCUITOS TERMINAIS, INSTALADA EM PAREDE - FORNECIMENTO E INSTALAÇÃO. AF_12/2015</v>
          </cell>
          <cell r="C2465" t="str">
            <v>UN</v>
          </cell>
          <cell r="D2465" t="str">
            <v>5,94</v>
          </cell>
        </row>
        <row r="2466">
          <cell r="A2466">
            <v>91885</v>
          </cell>
          <cell r="B2466" t="str">
            <v>LUVA PARA ELETRODUTO, PVC, ROSCÁVEL, DN 32 MM (1"), PARA CIRCUITOS TERMINAIS, INSTALADA EM PAREDE - FORNECIMENTO E INSTALAÇÃO. AF_12/2015</v>
          </cell>
          <cell r="C2466" t="str">
            <v>UN</v>
          </cell>
          <cell r="D2466" t="str">
            <v>6,99</v>
          </cell>
        </row>
        <row r="2467">
          <cell r="A2467">
            <v>91886</v>
          </cell>
          <cell r="B2467" t="str">
            <v>LUVA PARA ELETRODUTO, PVC, ROSCÁVEL, DN 40 MM (1 1/4"), PARA CIRCUITOS TERMINAIS, INSTALADA EM PAREDE - FORNECIMENTO E INSTALAÇÃO. AF_12/2015</v>
          </cell>
          <cell r="C2467" t="str">
            <v>UN</v>
          </cell>
          <cell r="D2467" t="str">
            <v>8,45</v>
          </cell>
        </row>
        <row r="2468">
          <cell r="A2468">
            <v>91887</v>
          </cell>
          <cell r="B2468" t="str">
            <v>CURVA 90 GRAUS PARA ELETRODUTO, PVC, ROSCÁVEL, DN 20 MM (1/2"), PARA CIRCUITOS TERMINAIS, INSTALADA EM FORRO - FORNECIMENTO E INSTALAÇÃO. AF_12/2015</v>
          </cell>
          <cell r="C2468" t="str">
            <v>UN</v>
          </cell>
          <cell r="D2468" t="str">
            <v>5,84</v>
          </cell>
        </row>
        <row r="2469">
          <cell r="A2469">
            <v>91889</v>
          </cell>
          <cell r="B2469" t="str">
            <v>CURVA 180 GRAUS PARA ELETRODUTO, PVC, ROSCÁVEL, DN 20 MM (1/2"), PARA CIRCUITOS TERMINAIS, INSTALADA EM FORRO - FORNECIMENTO E INSTALAÇÃO. AF_12/2015</v>
          </cell>
          <cell r="C2469" t="str">
            <v>UN</v>
          </cell>
          <cell r="D2469" t="str">
            <v>5,64</v>
          </cell>
        </row>
        <row r="2470">
          <cell r="A2470">
            <v>91890</v>
          </cell>
          <cell r="B2470" t="str">
            <v>CURVA 90 GRAUS PARA ELETRODUTO, PVC, ROSCÁVEL, DN 25 MM (3/4"), PARA CIRCUITOS TERMINAIS, INSTALADA EM FORRO - FORNECIMENTO E INSTALAÇÃO. AF_12/2015</v>
          </cell>
          <cell r="C2470" t="str">
            <v>UN</v>
          </cell>
          <cell r="D2470" t="str">
            <v>7,00</v>
          </cell>
        </row>
        <row r="2471">
          <cell r="A2471">
            <v>91892</v>
          </cell>
          <cell r="B2471" t="str">
            <v>CURVA 180 GRAUS PARA ELETRODUTO, PVC, ROSCÁVEL, DN 25 MM (3/4"), PARA CIRCUITOS TERMINAIS, INSTALADA EM FORRO - FORNECIMENTO E INSTALAÇÃO. AF_12/2015</v>
          </cell>
          <cell r="C2471" t="str">
            <v>UN</v>
          </cell>
          <cell r="D2471" t="str">
            <v>8,30</v>
          </cell>
        </row>
        <row r="2472">
          <cell r="A2472">
            <v>91893</v>
          </cell>
          <cell r="B2472" t="str">
            <v>CURVA 90 GRAUS PARA ELETRODUTO, PVC, ROSCÁVEL, DN 32 MM (1"), PARA CIRCUITOS TERMINAIS, INSTALADA EM FORRO - FORNECIMENTO E INSTALAÇÃO. AF_12/2015</v>
          </cell>
          <cell r="C2472" t="str">
            <v>UN</v>
          </cell>
          <cell r="D2472" t="str">
            <v>9,52</v>
          </cell>
        </row>
        <row r="2473">
          <cell r="A2473">
            <v>91895</v>
          </cell>
          <cell r="B2473" t="str">
            <v>CURVA 180 GRAUS PARA ELETRODUTO, PVC, ROSCÁVEL, DN 32 MM (1"), PARA CIRCUITOS TERMINAIS, INSTALADA EM FORRO - FORNECIMENTO E INSTALAÇÃO. AF_12/2015</v>
          </cell>
          <cell r="C2473" t="str">
            <v>UN</v>
          </cell>
          <cell r="D2473" t="str">
            <v>10,84</v>
          </cell>
        </row>
        <row r="2474">
          <cell r="A2474">
            <v>91896</v>
          </cell>
          <cell r="B2474" t="str">
            <v>CURVA 90 GRAUS PARA ELETRODUTO, PVC, ROSCÁVEL, DN 40 MM (1 1/4"), PARA CIRCUITOS TERMINAIS, INSTALADA EM FORRO - FORNECIMENTO E INSTALAÇÃO. AF_12/2015</v>
          </cell>
          <cell r="C2474" t="str">
            <v>UN</v>
          </cell>
          <cell r="D2474" t="str">
            <v>11,66</v>
          </cell>
        </row>
        <row r="2475">
          <cell r="A2475">
            <v>91898</v>
          </cell>
          <cell r="B2475" t="str">
            <v>CURVA 180 GRAUS PARA ELETRODUTO, PVC, ROSCÁVEL, DN 40 MM (1 1/4"), PARA CIRCUITOS TERMINAIS, INSTALADA EM FORRO - FORNECIMENTO E INSTALAÇÃO. AF_12/2015</v>
          </cell>
          <cell r="C2475" t="str">
            <v>UN</v>
          </cell>
          <cell r="D2475" t="str">
            <v>13,07</v>
          </cell>
        </row>
        <row r="2476">
          <cell r="A2476">
            <v>91899</v>
          </cell>
          <cell r="B2476" t="str">
            <v>CURVA 90 GRAUS PARA ELETRODUTO, PVC, ROSCÁVEL, DN 20 MM (1/2"), PARA CIRCUITOS TERMINAIS, INSTALADA EM LAJE - FORNECIMENTO E INSTALAÇÃO. AF_12/2015</v>
          </cell>
          <cell r="C2476" t="str">
            <v>UN</v>
          </cell>
          <cell r="D2476" t="str">
            <v>7,20</v>
          </cell>
        </row>
        <row r="2477">
          <cell r="A2477">
            <v>91901</v>
          </cell>
          <cell r="B2477" t="str">
            <v>CURVA 180 GRAUS PARA ELETRODUTO, PVC, ROSCÁVEL, DN 20 MM (1/2"), PARA CIRCUITOS TERMINAIS, INSTALADA EM LAJE - FORNECIMENTO E INSTALAÇÃO. AF_12/2015</v>
          </cell>
          <cell r="C2477" t="str">
            <v>UN</v>
          </cell>
          <cell r="D2477" t="str">
            <v>7,00</v>
          </cell>
        </row>
        <row r="2478">
          <cell r="A2478">
            <v>91902</v>
          </cell>
          <cell r="B2478" t="str">
            <v>CURVA 90 GRAUS PARA ELETRODUTO, PVC, ROSCÁVEL, DN 25 MM (3/4"), PARA CIRCUITOS TERMINAIS, INSTALADA EM LAJE - FORNECIMENTO E INSTALAÇÃO. AF_12/2015</v>
          </cell>
          <cell r="C2478" t="str">
            <v>UN</v>
          </cell>
          <cell r="D2478" t="str">
            <v>8,36</v>
          </cell>
        </row>
        <row r="2479">
          <cell r="A2479">
            <v>91904</v>
          </cell>
          <cell r="B2479" t="str">
            <v>CURVA 180 GRAUS PARA ELETRODUTO, PVC, ROSCÁVEL, DN 25 MM (3/4"), PARA CIRCUITOS TERMINAIS, INSTALADA EM LAJE - FORNECIMENTO E INSTALAÇÃO. AF_12/2015</v>
          </cell>
          <cell r="C2479" t="str">
            <v>UN</v>
          </cell>
          <cell r="D2479" t="str">
            <v>9,66</v>
          </cell>
        </row>
        <row r="2480">
          <cell r="A2480">
            <v>91905</v>
          </cell>
          <cell r="B2480" t="str">
            <v>CURVA 90 GRAUS PARA ELETRODUTO, PVC, ROSCÁVEL, DN 32 MM (1"), PARA CIRCUITOS TERMINAIS, INSTALADA EM LAJE - FORNECIMENTO E INSTALAÇÃO. AF_12/2015</v>
          </cell>
          <cell r="C2480" t="str">
            <v>UN</v>
          </cell>
          <cell r="D2480" t="str">
            <v>10,88</v>
          </cell>
        </row>
        <row r="2481">
          <cell r="A2481">
            <v>91907</v>
          </cell>
          <cell r="B2481" t="str">
            <v>CURVA 180 GRAUS PARA ELETRODUTO, PVC, ROSCÁVEL, DN 32 MM (1), PARA CIRCUITOS TERMINAIS, INSTALADA EM LAJE - FORNECIMENTO E INSTALAÇÃO. AF_12/2015</v>
          </cell>
          <cell r="C2481" t="str">
            <v>UN</v>
          </cell>
          <cell r="D2481" t="str">
            <v>12,20</v>
          </cell>
        </row>
        <row r="2482">
          <cell r="A2482">
            <v>91908</v>
          </cell>
          <cell r="B2482" t="str">
            <v>CURVA 90 GRAUS PARA ELETRODUTO, PVC, ROSCÁVEL, DN 40 MM (1 1/4"), PARA CIRCUITOS TERMINAIS, INSTALADA EM LAJE - FORNECIMENTO E INSTALAÇÃO. AF_12/2015</v>
          </cell>
          <cell r="C2482" t="str">
            <v>UN</v>
          </cell>
          <cell r="D2482" t="str">
            <v>13,06</v>
          </cell>
        </row>
        <row r="2483">
          <cell r="A2483">
            <v>91910</v>
          </cell>
          <cell r="B2483" t="str">
            <v>CURVA 180 GRAUS PARA ELETRODUTO, PVC, ROSCÁVEL, DN 40 MM (1 1/4"), PARA CIRCUITOS TERMINAIS, INSTALADA EM LAJE - FORNECIMENTO E INSTALAÇÃO. AF_12/2015</v>
          </cell>
          <cell r="C2483" t="str">
            <v>UN</v>
          </cell>
          <cell r="D2483" t="str">
            <v>14,47</v>
          </cell>
        </row>
        <row r="2484">
          <cell r="A2484">
            <v>91911</v>
          </cell>
          <cell r="B2484" t="str">
            <v>CURVA 90 GRAUS PARA ELETRODUTO, PVC, ROSCÁVEL, DN 20 MM (1/2"), PARA CIRCUITOS TERMINAIS, INSTALADA EM PAREDE - FORNECIMENTO E INSTALAÇÃO. AF_12/2015</v>
          </cell>
          <cell r="C2484" t="str">
            <v>UN</v>
          </cell>
          <cell r="D2484" t="str">
            <v>8,77</v>
          </cell>
        </row>
        <row r="2485">
          <cell r="A2485">
            <v>91913</v>
          </cell>
          <cell r="B2485" t="str">
            <v>CURVA 180 GRAUS PARA ELETRODUTO, PVC, ROSCÁVEL, DN 20 MM (1/2"), PARA CIRCUITOS TERMINAIS, INSTALADA EM PAREDE - FORNECIMENTO E INSTALAÇÃO. AF_12/2015</v>
          </cell>
          <cell r="C2485" t="str">
            <v>UN</v>
          </cell>
          <cell r="D2485" t="str">
            <v>8,57</v>
          </cell>
        </row>
        <row r="2486">
          <cell r="A2486">
            <v>91914</v>
          </cell>
          <cell r="B2486" t="str">
            <v>CURVA 90 GRAUS PARA ELETRODUTO, PVC, ROSCÁVEL, DN 25 MM (3/4"), PARA CIRCUITOS TERMINAIS, INSTALADA EM PAREDE - FORNECIMENTO E INSTALAÇÃO. AF_12/2015</v>
          </cell>
          <cell r="C2486" t="str">
            <v>UN</v>
          </cell>
          <cell r="D2486" t="str">
            <v>9,56</v>
          </cell>
        </row>
        <row r="2487">
          <cell r="A2487">
            <v>91916</v>
          </cell>
          <cell r="B2487" t="str">
            <v>CURVA 180 GRAUS PARA ELETRODUTO, PVC, ROSCÁVEL, DN 25 MM (3/4"), PARA CIRCUITOS TERMINAIS, INSTALADA EM PAREDE - FORNECIMENTO E INSTALAÇÃO. AF_12/2015</v>
          </cell>
          <cell r="C2487" t="str">
            <v>UN</v>
          </cell>
          <cell r="D2487" t="str">
            <v>10,86</v>
          </cell>
        </row>
        <row r="2488">
          <cell r="A2488">
            <v>91917</v>
          </cell>
          <cell r="B2488" t="str">
            <v>CURVA 90 GRAUS PARA ELETRODUTO, PVC, ROSCÁVEL, DN 32 MM (1"), PARA CIRCUITOS TERMINAIS, INSTALADA EM PAREDE - FORNECIMENTO E INSTALAÇÃO. AF_12/2015</v>
          </cell>
          <cell r="C2488" t="str">
            <v>UN</v>
          </cell>
          <cell r="D2488" t="str">
            <v>11,59</v>
          </cell>
        </row>
        <row r="2489">
          <cell r="A2489">
            <v>91919</v>
          </cell>
          <cell r="B2489" t="str">
            <v>CURVA 180 GRAUS PARA ELETRODUTO, PVC, ROSCÁVEL, DN 32 MM (1), PARA CIRCUITOS TERMINAIS, INSTALADA EM PAREDE - FORNECIMENTO E INSTALAÇÃO. AF_12/2015</v>
          </cell>
          <cell r="C2489" t="str">
            <v>UN</v>
          </cell>
          <cell r="D2489" t="str">
            <v>12,91</v>
          </cell>
        </row>
        <row r="2490">
          <cell r="A2490">
            <v>91920</v>
          </cell>
          <cell r="B2490" t="str">
            <v>CURVA 90 GRAUS PARA ELETRODUTO, PVC, ROSCÁVEL, DN 40 MM (1 1/4"), PARA CIRCUITOS TERMINAIS, INSTALADA EM PAREDE - FORNECIMENTO E INSTALAÇÃO. AF_12/2015</v>
          </cell>
          <cell r="C2490" t="str">
            <v>UN</v>
          </cell>
          <cell r="D2490" t="str">
            <v>13,22</v>
          </cell>
        </row>
        <row r="2491">
          <cell r="A2491">
            <v>91922</v>
          </cell>
          <cell r="B2491" t="str">
            <v>CURVA 180 GRAUS PARA ELETRODUTO, PVC, ROSCÁVEL, DN 40 MM (1 1/4"), PARA CIRCUITOS TERMINAIS, INSTALADA EM PAREDE - FORNECIMENTO E INSTALAÇÃO. AF_12/2015</v>
          </cell>
          <cell r="C2491" t="str">
            <v>UN</v>
          </cell>
          <cell r="D2491" t="str">
            <v>14,63</v>
          </cell>
        </row>
        <row r="2492">
          <cell r="A2492">
            <v>93013</v>
          </cell>
          <cell r="B2492" t="str">
            <v>LUVA PARA ELETRODUTO, PVC, ROSCÁVEL, DN 50 MM (1 1/2") - FORNECIMENTO E INSTALAÇÃO. AF_12/2015</v>
          </cell>
          <cell r="C2492" t="str">
            <v>UN</v>
          </cell>
          <cell r="D2492" t="str">
            <v>9,60</v>
          </cell>
        </row>
        <row r="2493">
          <cell r="A2493">
            <v>93014</v>
          </cell>
          <cell r="B2493" t="str">
            <v>LUVA PARA ELETRODUTO, PVC, ROSCÁVEL, DN 60 MM (2") - FORNECIMENTO E INSTALAÇÃO. AF_12/2015</v>
          </cell>
          <cell r="C2493" t="str">
            <v>UN</v>
          </cell>
          <cell r="D2493" t="str">
            <v>11,76</v>
          </cell>
        </row>
        <row r="2494">
          <cell r="A2494">
            <v>93015</v>
          </cell>
          <cell r="B2494" t="str">
            <v>LUVA PARA ELETRODUTO, PVC, ROSCÁVEL, DN 75 MM (2 1/2") - FORNECIMENTO E INSTALAÇÃO. AF_12/2015</v>
          </cell>
          <cell r="C2494" t="str">
            <v>UN</v>
          </cell>
          <cell r="D2494" t="str">
            <v>17,53</v>
          </cell>
        </row>
        <row r="2495">
          <cell r="A2495">
            <v>93016</v>
          </cell>
          <cell r="B2495" t="str">
            <v>LUVA PARA ELETRODUTO, PVC, ROSCÁVEL, DN 85 MM (3") - FORNECIMENTO E INSTALAÇÃO. AF_12/2015</v>
          </cell>
          <cell r="C2495" t="str">
            <v>UN</v>
          </cell>
          <cell r="D2495" t="str">
            <v>21,22</v>
          </cell>
        </row>
        <row r="2496">
          <cell r="A2496">
            <v>93017</v>
          </cell>
          <cell r="B2496" t="str">
            <v>LUVA PARA ELETRODUTO, PVC, ROSCÁVEL, DN 110 MM (4") - FORNECIMENTO E INSTALAÇÃO. AF_12/2015</v>
          </cell>
          <cell r="C2496" t="str">
            <v>UN</v>
          </cell>
          <cell r="D2496" t="str">
            <v>31,61</v>
          </cell>
        </row>
        <row r="2497">
          <cell r="A2497">
            <v>93018</v>
          </cell>
          <cell r="B2497" t="str">
            <v>CURVA 90 GRAUS PARA ELETRODUTO, PVC, ROSCÁVEL, DN 50 MM (1 1/2") - FORNECIMENTO E INSTALAÇÃO. AF_12/2015</v>
          </cell>
          <cell r="C2497" t="str">
            <v>UN</v>
          </cell>
          <cell r="D2497" t="str">
            <v>14,65</v>
          </cell>
        </row>
        <row r="2498">
          <cell r="A2498">
            <v>93020</v>
          </cell>
          <cell r="B2498" t="str">
            <v>CURVA 90 GRAUS PARA ELETRODUTO, PVC, ROSCÁVEL, DN 60 MM (2") - FORNECIMENTO E INSTALAÇÃO. AF_12/2015</v>
          </cell>
          <cell r="C2498" t="str">
            <v>UN</v>
          </cell>
          <cell r="D2498" t="str">
            <v>18,65</v>
          </cell>
        </row>
        <row r="2499">
          <cell r="A2499">
            <v>93022</v>
          </cell>
          <cell r="B2499" t="str">
            <v>CURVA 90 GRAUS PARA ELETRODUTO, PVC, ROSCÁVEL, DN 75 MM (2 1/2") - FORNECIMENTO E INSTALAÇÃO. AF_12/2015</v>
          </cell>
          <cell r="C2499" t="str">
            <v>UN</v>
          </cell>
          <cell r="D2499" t="str">
            <v>30,59</v>
          </cell>
        </row>
        <row r="2500">
          <cell r="A2500">
            <v>93024</v>
          </cell>
          <cell r="B2500" t="str">
            <v>CURVA 90 GRAUS PARA ELETRODUTO, PVC, ROSCÁVEL, DN 85 MM (3") - FORNECIMENTO E INSTALAÇÃO. AF_12/2015</v>
          </cell>
          <cell r="C2500" t="str">
            <v>UN</v>
          </cell>
          <cell r="D2500" t="str">
            <v>32,23</v>
          </cell>
        </row>
        <row r="2501">
          <cell r="A2501">
            <v>93026</v>
          </cell>
          <cell r="B2501" t="str">
            <v>CURVA 90 GRAUS PARA ELETRODUTO, PVC, ROSCÁVEL, DN 110 MM (4") - FORNECIMENTO E INSTALAÇÃO. AF_12/2015</v>
          </cell>
          <cell r="C2501" t="str">
            <v>UN</v>
          </cell>
          <cell r="D2501" t="str">
            <v>52,05</v>
          </cell>
        </row>
        <row r="2502">
          <cell r="A2502">
            <v>95733</v>
          </cell>
          <cell r="B2502" t="str">
            <v>LUVA PARA ELETRODUTO, PVC, SOLDÁVEL, DN 25 MM (3/4), APARENTE, INSTALADA EM TETO - FORNECIMENTO E INSTALAÇÃO. AF_11/2016_P</v>
          </cell>
          <cell r="C2502" t="str">
            <v>UN</v>
          </cell>
          <cell r="D2502" t="str">
            <v>3,80</v>
          </cell>
        </row>
        <row r="2503">
          <cell r="A2503">
            <v>95734</v>
          </cell>
          <cell r="B2503" t="str">
            <v>LUVA PARA ELETRODUTO, PVC, SOLDÁVEL, DN 32 MM (1), APARENTE, INSTALADA EM TETO - FORNECIMENTO E INSTALAÇÃO. AF_11/2016_P</v>
          </cell>
          <cell r="C2503" t="str">
            <v>UN</v>
          </cell>
          <cell r="D2503" t="str">
            <v>5,06</v>
          </cell>
        </row>
        <row r="2504">
          <cell r="A2504">
            <v>95735</v>
          </cell>
          <cell r="B2504" t="str">
            <v>LUVA PARA ELETRODUTO, PVC, SOLDÁVEL, DN 20 MM (1/2), APARENTE, INSTALADA EM PAREDE - FORNECIMENTO E INSTALAÇÃO. AF_11/2016_P</v>
          </cell>
          <cell r="C2504" t="str">
            <v>UN</v>
          </cell>
          <cell r="D2504" t="str">
            <v>4,36</v>
          </cell>
        </row>
        <row r="2505">
          <cell r="A2505">
            <v>95736</v>
          </cell>
          <cell r="B2505" t="str">
            <v>LUVA PARA ELETRODUTO, PVC, SOLDÁVEL, DN 25 MM (3/4), APARENTE, INSTALADA EM PAREDE - FORNECIMENTO E INSTALAÇÃO. AF_11/2016_P</v>
          </cell>
          <cell r="C2505" t="str">
            <v>UN</v>
          </cell>
          <cell r="D2505" t="str">
            <v>5,07</v>
          </cell>
        </row>
        <row r="2506">
          <cell r="A2506">
            <v>95738</v>
          </cell>
          <cell r="B2506" t="str">
            <v>LUVA PARA ELETRODUTO, PVC, SOLDÁVEL, DN 32 MM (1), APARENTE, INSTALADA EM PAREDE - FORNECIMENTO E INSTALAÇÃO. AF_11/2016_P</v>
          </cell>
          <cell r="C2506" t="str">
            <v>UN</v>
          </cell>
          <cell r="D2506" t="str">
            <v>6,09</v>
          </cell>
        </row>
        <row r="2507">
          <cell r="A2507">
            <v>95753</v>
          </cell>
          <cell r="B2507" t="str">
            <v>LUVA DE EMENDA PARA ELETRODUTO, AÇO GALVANIZADO, DN 20 MM (3/4  ), APARENTE, INSTALADA EM TETO - FORNECIMENTO E INSTALAÇÃO. AF_11/2016_P</v>
          </cell>
          <cell r="C2507" t="str">
            <v>UN</v>
          </cell>
          <cell r="D2507" t="str">
            <v>5,12</v>
          </cell>
        </row>
        <row r="2508">
          <cell r="A2508">
            <v>95754</v>
          </cell>
          <cell r="B2508" t="str">
            <v>LUVA DE EMENDA PARA ELETRODUTO, AÇO GALVANIZADO, DN 25 MM (1''), APARENTE, INSTALADA EM TETO - FORNECIMENTO E INSTALAÇÃO. AF_11/2016_P</v>
          </cell>
          <cell r="C2508" t="str">
            <v>UN</v>
          </cell>
          <cell r="D2508" t="str">
            <v>6,37</v>
          </cell>
        </row>
        <row r="2509">
          <cell r="A2509">
            <v>95755</v>
          </cell>
          <cell r="B2509" t="str">
            <v>LUVA DE EMENDA PARA ELETRODUTO, AÇO GALVANIZADO, DN 32 MM (1 1/4''), APARENTE, INSTALADA EM TETO - FORNECIMENTO E INSTALAÇÃO. AF_11/2016_P</v>
          </cell>
          <cell r="C2509" t="str">
            <v>UN</v>
          </cell>
          <cell r="D2509" t="str">
            <v>9,24</v>
          </cell>
        </row>
        <row r="2510">
          <cell r="A2510">
            <v>95756</v>
          </cell>
          <cell r="B2510" t="str">
            <v>LUVA DE EMENDA PARA ELETRODUTO, AÇO GALVANIZADO, DN 40 MM (1 1/2''), APARENTE, INSTALADA EM TETO - FORNECIMENTO E INSTALAÇÃO. AF_11/2016_P</v>
          </cell>
          <cell r="C2510" t="str">
            <v>UN</v>
          </cell>
          <cell r="D2510" t="str">
            <v>12,36</v>
          </cell>
        </row>
        <row r="2511">
          <cell r="A2511">
            <v>95757</v>
          </cell>
          <cell r="B2511" t="str">
            <v>LUVA DE EMENDA PARA ELETRODUTO, AÇO GALVANIZADO, DN 20 MM (3/4''), APARENTE, INSTALADA EM PAREDE - FORNECIMENTO E INSTALAÇÃO. AF_11/2016_P</v>
          </cell>
          <cell r="C2511" t="str">
            <v>UN</v>
          </cell>
          <cell r="D2511" t="str">
            <v>7,62</v>
          </cell>
        </row>
        <row r="2512">
          <cell r="A2512">
            <v>95758</v>
          </cell>
          <cell r="B2512" t="str">
            <v>LUVA DE EMENDA PARA ELETRODUTO, AÇO GALVANIZADO, DN 25 MM (1''), APARENTE, INSTALADA EM PAREDE - FORNECIMENTO E INSTALAÇÃO. AF_11/2016_P</v>
          </cell>
          <cell r="C2512" t="str">
            <v>UN</v>
          </cell>
          <cell r="D2512" t="str">
            <v>8,57</v>
          </cell>
        </row>
        <row r="2513">
          <cell r="A2513">
            <v>95759</v>
          </cell>
          <cell r="B2513" t="str">
            <v>LUVA DE EMENDA PARA ELETRODUTO, AÇO GALVANIZADO, DN 32 MM (1 1/4''), APARENTE, INSTALADA EM PAREDE - FORNECIMENTO E INSTALAÇÃO. AF_11/2016_P</v>
          </cell>
          <cell r="C2513" t="str">
            <v>UN</v>
          </cell>
          <cell r="D2513" t="str">
            <v>11,04</v>
          </cell>
        </row>
        <row r="2514">
          <cell r="A2514">
            <v>95760</v>
          </cell>
          <cell r="B2514" t="str">
            <v>LUVA DE EMENDA PARA ELETRODUTO, AÇO GALVANIZADO, DN 40 MM (1 1/2''), APARENTE, INSTALADA EM PAREDE - FORNECIMENTO E INSTALAÇÃO. AF_11/2016_P</v>
          </cell>
          <cell r="C2514" t="str">
            <v>UN</v>
          </cell>
          <cell r="D2514" t="str">
            <v>13,68</v>
          </cell>
        </row>
        <row r="2515">
          <cell r="A2515">
            <v>97559</v>
          </cell>
          <cell r="B2515" t="str">
            <v>CURVA 135 GRAUS PARA ELETRODUTO, PVC, ROSCÁVEL, DN 25 MM (3/4), PARA CIRCUITOS TERMINAIS, INSTALADA EM FORRO - FORNECIMENTO E INSTALAÇÃO. AF_12/2015</v>
          </cell>
          <cell r="C2515" t="str">
            <v>UN</v>
          </cell>
          <cell r="D2515" t="str">
            <v>6,86</v>
          </cell>
        </row>
        <row r="2516">
          <cell r="A2516">
            <v>97562</v>
          </cell>
          <cell r="B2516" t="str">
            <v>CURVA 135 GRAUS PARA ELETRODUTO, PVC, ROSCÁVEL, DN 25 MM (3/4), PARA CIRCUITOS TERMINAIS, INSTALADA EM LAJE - FORNECIMENTO E INSTALAÇÃO. AF_12/2015</v>
          </cell>
          <cell r="C2516" t="str">
            <v>UN</v>
          </cell>
          <cell r="D2516" t="str">
            <v>8,22</v>
          </cell>
        </row>
        <row r="2517">
          <cell r="A2517">
            <v>97564</v>
          </cell>
          <cell r="B2517" t="str">
            <v>CURVA 135 GRAUS PARA ELETRODUTO, PVC, ROSCÁVEL, DN 25 MM (3/4), PARA CIRCUITOS TERMINAIS, INSTALADA EM PAREDE - FORNECIMENTO E INSTALAÇÃO. AF_12/2015</v>
          </cell>
          <cell r="C2517" t="str">
            <v>UN</v>
          </cell>
          <cell r="D2517" t="str">
            <v>9,42</v>
          </cell>
        </row>
        <row r="2518">
          <cell r="A2518">
            <v>91924</v>
          </cell>
          <cell r="B2518" t="str">
            <v>CABO DE COBRE FLEXÍVEL ISOLADO, 1,5 MM², ANTI-CHAMA 450/750 V, PARA CIRCUITOS TERMINAIS - FORNECIMENTO E INSTALAÇÃO. AF_12/2015</v>
          </cell>
          <cell r="C2518" t="str">
            <v>M</v>
          </cell>
          <cell r="D2518" t="str">
            <v>1,76</v>
          </cell>
        </row>
        <row r="2519">
          <cell r="A2519">
            <v>91925</v>
          </cell>
          <cell r="B2519" t="str">
            <v>CABO DE COBRE FLEXÍVEL ISOLADO, 1,5 MM², ANTI-CHAMA 0,6/1,0 KV, PARA CIRCUITOS TERMINAIS - FORNECIMENTO E INSTALAÇÃO. AF_12/2015</v>
          </cell>
          <cell r="C2519" t="str">
            <v>M</v>
          </cell>
          <cell r="D2519" t="str">
            <v>2,44</v>
          </cell>
        </row>
        <row r="2520">
          <cell r="A2520">
            <v>91926</v>
          </cell>
          <cell r="B2520" t="str">
            <v>CABO DE COBRE FLEXÍVEL ISOLADO, 2,5 MM², ANTI-CHAMA 450/750 V, PARA CIRCUITOS TERMINAIS - FORNECIMENTO E INSTALAÇÃO. AF_12/2015</v>
          </cell>
          <cell r="C2520" t="str">
            <v>M</v>
          </cell>
          <cell r="D2520" t="str">
            <v>2,52</v>
          </cell>
        </row>
        <row r="2521">
          <cell r="A2521">
            <v>91927</v>
          </cell>
          <cell r="B2521" t="str">
            <v>CABO DE COBRE FLEXÍVEL ISOLADO, 2,5 MM², ANTI-CHAMA 0,6/1,0 KV, PARA CIRCUITOS TERMINAIS - FORNECIMENTO E INSTALAÇÃO. AF_12/2015</v>
          </cell>
          <cell r="C2521" t="str">
            <v>M</v>
          </cell>
          <cell r="D2521" t="str">
            <v>3,26</v>
          </cell>
        </row>
        <row r="2522">
          <cell r="A2522">
            <v>91928</v>
          </cell>
          <cell r="B2522" t="str">
            <v>CABO DE COBRE FLEXÍVEL ISOLADO, 4 MM², ANTI-CHAMA 450/750 V, PARA CIRCUITOS TERMINAIS - FORNECIMENTO E INSTALAÇÃO. AF_12/2015</v>
          </cell>
          <cell r="C2522" t="str">
            <v>M</v>
          </cell>
          <cell r="D2522" t="str">
            <v>4,05</v>
          </cell>
        </row>
        <row r="2523">
          <cell r="A2523">
            <v>91929</v>
          </cell>
          <cell r="B2523" t="str">
            <v>CABO DE COBRE FLEXÍVEL ISOLADO, 4 MM², ANTI-CHAMA 0,6/1,0 KV, PARA CIRCUITOS TERMINAIS - FORNECIMENTO E INSTALAÇÃO. AF_12/2015</v>
          </cell>
          <cell r="C2523" t="str">
            <v>M</v>
          </cell>
          <cell r="D2523" t="str">
            <v>4,58</v>
          </cell>
        </row>
        <row r="2524">
          <cell r="A2524">
            <v>91930</v>
          </cell>
          <cell r="B2524" t="str">
            <v>CABO DE COBRE FLEXÍVEL ISOLADO, 6 MM², ANTI-CHAMA 450/750 V, PARA CIRCUITOS TERMINAIS - FORNECIMENTO E INSTALAÇÃO. AF_12/2015</v>
          </cell>
          <cell r="C2524" t="str">
            <v>M</v>
          </cell>
          <cell r="D2524" t="str">
            <v>5,54</v>
          </cell>
        </row>
        <row r="2525">
          <cell r="A2525">
            <v>91931</v>
          </cell>
          <cell r="B2525" t="str">
            <v>CABO DE COBRE FLEXÍVEL ISOLADO, 6 MM², ANTI-CHAMA 0,6/1,0 KV, PARA CIRCUITOS TERMINAIS - FORNECIMENTO E INSTALAÇÃO. AF_12/2015</v>
          </cell>
          <cell r="C2525" t="str">
            <v>M</v>
          </cell>
          <cell r="D2525" t="str">
            <v>6,17</v>
          </cell>
        </row>
        <row r="2526">
          <cell r="A2526">
            <v>91932</v>
          </cell>
          <cell r="B2526" t="str">
            <v>CABO DE COBRE FLEXÍVEL ISOLADO, 10 MM², ANTI-CHAMA 450/750 V, PARA CIRCUITOS TERMINAIS - FORNECIMENTO E INSTALAÇÃO. AF_12/2015</v>
          </cell>
          <cell r="C2526" t="str">
            <v>M</v>
          </cell>
          <cell r="D2526" t="str">
            <v>9,07</v>
          </cell>
        </row>
        <row r="2527">
          <cell r="A2527">
            <v>91933</v>
          </cell>
          <cell r="B2527" t="str">
            <v>CABO DE COBRE FLEXÍVEL ISOLADO, 10 MM², ANTI-CHAMA 0,6/1,0 KV, PARA CIRCUITOS TERMINAIS - FORNECIMENTO E INSTALAÇÃO. AF_12/2015</v>
          </cell>
          <cell r="C2527" t="str">
            <v>M</v>
          </cell>
          <cell r="D2527" t="str">
            <v>9,67</v>
          </cell>
        </row>
        <row r="2528">
          <cell r="A2528">
            <v>91934</v>
          </cell>
          <cell r="B2528" t="str">
            <v>CABO DE COBRE FLEXÍVEL ISOLADO, 16 MM², ANTI-CHAMA 450/750 V, PARA CIRCUITOS TERMINAIS - FORNECIMENTO E INSTALAÇÃO. AF_12/2015</v>
          </cell>
          <cell r="C2528" t="str">
            <v>M</v>
          </cell>
          <cell r="D2528" t="str">
            <v>13,87</v>
          </cell>
        </row>
        <row r="2529">
          <cell r="A2529">
            <v>91935</v>
          </cell>
          <cell r="B2529" t="str">
            <v>CABO DE COBRE FLEXÍVEL ISOLADO, 16 MM², ANTI-CHAMA 0,6/1,0 KV, PARA CIRCUITOS TERMINAIS - FORNECIMENTO E INSTALAÇÃO. AF_12/2015</v>
          </cell>
          <cell r="C2529" t="str">
            <v>M</v>
          </cell>
          <cell r="D2529" t="str">
            <v>14,73</v>
          </cell>
        </row>
        <row r="2530">
          <cell r="A2530">
            <v>92979</v>
          </cell>
          <cell r="B2530" t="str">
            <v>CABO DE COBRE FLEXÍVEL ISOLADO, 10 MM², ANTI-CHAMA 450/750 V, PARA DISTRIBUIÇÃO - FORNECIMENTO E INSTALAÇÃO. AF_12/2015</v>
          </cell>
          <cell r="C2530" t="str">
            <v>M</v>
          </cell>
          <cell r="D2530" t="str">
            <v>5,96</v>
          </cell>
        </row>
        <row r="2531">
          <cell r="A2531">
            <v>92980</v>
          </cell>
          <cell r="B2531" t="str">
            <v>CABO DE COBRE FLEXÍVEL ISOLADO, 10 MM², ANTI-CHAMA 0,6/1,0 KV, PARA DISTRIBUIÇÃO - FORNECIMENTO E INSTALAÇÃO. AF_12/2015</v>
          </cell>
          <cell r="C2531" t="str">
            <v>M</v>
          </cell>
          <cell r="D2531" t="str">
            <v>6,48</v>
          </cell>
        </row>
        <row r="2532">
          <cell r="A2532">
            <v>92981</v>
          </cell>
          <cell r="B2532" t="str">
            <v>CABO DE COBRE FLEXÍVEL ISOLADO, 16 MM², ANTI-CHAMA 450/750 V, PARA DISTRIBUIÇÃO - FORNECIMENTO E INSTALAÇÃO. AF_12/2015</v>
          </cell>
          <cell r="C2532" t="str">
            <v>M</v>
          </cell>
          <cell r="D2532" t="str">
            <v>9,16</v>
          </cell>
        </row>
        <row r="2533">
          <cell r="A2533">
            <v>92982</v>
          </cell>
          <cell r="B2533" t="str">
            <v>CABO DE COBRE FLEXÍVEL ISOLADO, 16 MM², ANTI-CHAMA 0,6/1,0 KV, PARA DISTRIBUIÇÃO - FORNECIMENTO E INSTALAÇÃO. AF_12/2015</v>
          </cell>
          <cell r="C2533" t="str">
            <v>M</v>
          </cell>
          <cell r="D2533" t="str">
            <v>9,90</v>
          </cell>
        </row>
        <row r="2534">
          <cell r="A2534">
            <v>92983</v>
          </cell>
          <cell r="B2534" t="str">
            <v>CABO DE COBRE FLEXÍVEL ISOLADO, 25 MM², ANTI-CHAMA 450/750 V, PARA DISTRIBUIÇÃO - FORNECIMENTO E INSTALAÇÃO. AF_12/2015</v>
          </cell>
          <cell r="C2534" t="str">
            <v>M</v>
          </cell>
          <cell r="D2534" t="str">
            <v>15,93</v>
          </cell>
        </row>
        <row r="2535">
          <cell r="A2535">
            <v>92984</v>
          </cell>
          <cell r="B2535" t="str">
            <v>CABO DE COBRE FLEXÍVEL ISOLADO, 25 MM², ANTI-CHAMA 0,6/1,0 KV, PARA DISTRIBUIÇÃO - FORNECIMENTO E INSTALAÇÃO. AF_12/2015</v>
          </cell>
          <cell r="C2535" t="str">
            <v>M</v>
          </cell>
          <cell r="D2535" t="str">
            <v>16,35</v>
          </cell>
        </row>
        <row r="2536">
          <cell r="A2536">
            <v>92985</v>
          </cell>
          <cell r="B2536" t="str">
            <v>CABO DE COBRE FLEXÍVEL ISOLADO, 35 MM², ANTI-CHAMA 450/750 V, PARA DISTRIBUIÇÃO - FORNECIMENTO E INSTALAÇÃO. AF_12/2015</v>
          </cell>
          <cell r="C2536" t="str">
            <v>M</v>
          </cell>
          <cell r="D2536" t="str">
            <v>21,42</v>
          </cell>
        </row>
        <row r="2537">
          <cell r="A2537">
            <v>92986</v>
          </cell>
          <cell r="B2537" t="str">
            <v>CABO DE COBRE FLEXÍVEL ISOLADO, 35 MM², ANTI-CHAMA 0,6/1,0 KV, PARA DISTRIBUIÇÃO - FORNECIMENTO E INSTALAÇÃO. AF_12/2015</v>
          </cell>
          <cell r="C2537" t="str">
            <v>M</v>
          </cell>
          <cell r="D2537" t="str">
            <v>22,03</v>
          </cell>
        </row>
        <row r="2538">
          <cell r="A2538">
            <v>92987</v>
          </cell>
          <cell r="B2538" t="str">
            <v>CABO DE COBRE FLEXÍVEL ISOLADO, 50 MM², ANTI-CHAMA 450/750 V, PARA DISTRIBUIÇÃO - FORNECIMENTO E INSTALAÇÃO. AF_12/2015</v>
          </cell>
          <cell r="C2538" t="str">
            <v>M</v>
          </cell>
          <cell r="D2538" t="str">
            <v>30,77</v>
          </cell>
        </row>
        <row r="2539">
          <cell r="A2539">
            <v>92988</v>
          </cell>
          <cell r="B2539" t="str">
            <v>CABO DE COBRE FLEXÍVEL ISOLADO, 50 MM², ANTI-CHAMA 0,6/1,0 KV, PARA DISTRIBUIÇÃO - FORNECIMENTO E INSTALAÇÃO. AF_12/2015</v>
          </cell>
          <cell r="C2539" t="str">
            <v>M</v>
          </cell>
          <cell r="D2539" t="str">
            <v>30,85</v>
          </cell>
        </row>
        <row r="2540">
          <cell r="A2540">
            <v>92989</v>
          </cell>
          <cell r="B2540" t="str">
            <v>CABO DE COBRE FLEXÍVEL ISOLADO, 70 MM², ANTI-CHAMA 450/750 V, PARA DISTRIBUIÇÃO - FORNECIMENTO E INSTALAÇÃO. AF_12/2015</v>
          </cell>
          <cell r="C2540" t="str">
            <v>M</v>
          </cell>
          <cell r="D2540" t="str">
            <v>42,70</v>
          </cell>
        </row>
        <row r="2541">
          <cell r="A2541">
            <v>92990</v>
          </cell>
          <cell r="B2541" t="str">
            <v>CABO DE COBRE FLEXÍVEL ISOLADO, 70 MM², ANTI-CHAMA 0,6/1,0 KV, PARA DISTRIBUIÇÃO - FORNECIMENTO E INSTALAÇÃO. AF_12/2015</v>
          </cell>
          <cell r="C2541" t="str">
            <v>M</v>
          </cell>
          <cell r="D2541" t="str">
            <v>42,21</v>
          </cell>
        </row>
        <row r="2542">
          <cell r="A2542">
            <v>92991</v>
          </cell>
          <cell r="B2542" t="str">
            <v>CABO DE COBRE FLEXÍVEL ISOLADO, 95 MM², ANTI-CHAMA 450/750 V, PARA DISTRIBUIÇÃO - FORNECIMENTO E INSTALAÇÃO. AF_12/2015</v>
          </cell>
          <cell r="C2542" t="str">
            <v>M</v>
          </cell>
          <cell r="D2542" t="str">
            <v>55,66</v>
          </cell>
        </row>
        <row r="2543">
          <cell r="A2543">
            <v>92992</v>
          </cell>
          <cell r="B2543" t="str">
            <v>CABO DE COBRE FLEXÍVEL ISOLADO, 95 MM², ANTI-CHAMA 0,6/1,0 KV, PARA DISTRIBUIÇÃO - FORNECIMENTO E INSTALAÇÃO. AF_12/2015</v>
          </cell>
          <cell r="C2543" t="str">
            <v>M</v>
          </cell>
          <cell r="D2543" t="str">
            <v>55,70</v>
          </cell>
        </row>
        <row r="2544">
          <cell r="A2544">
            <v>92993</v>
          </cell>
          <cell r="B2544" t="str">
            <v>CABO DE COBRE FLEXÍVEL ISOLADO, 120 MM², ANTI-CHAMA 450/750 V, PARA DISTRIBUIÇÃO - FORNECIMENTO E INSTALAÇÃO. AF_12/2015</v>
          </cell>
          <cell r="C2544" t="str">
            <v>M</v>
          </cell>
          <cell r="D2544" t="str">
            <v>71,33</v>
          </cell>
        </row>
        <row r="2545">
          <cell r="A2545">
            <v>92994</v>
          </cell>
          <cell r="B2545" t="str">
            <v>CABO DE COBRE FLEXÍVEL ISOLADO, 120 MM², ANTI-CHAMA 0,6/1,0 KV, PARA DISTRIBUIÇÃO - FORNECIMENTO E INSTALAÇÃO. AF_12/2015</v>
          </cell>
          <cell r="C2545" t="str">
            <v>M</v>
          </cell>
          <cell r="D2545" t="str">
            <v>72,03</v>
          </cell>
        </row>
        <row r="2546">
          <cell r="A2546">
            <v>92995</v>
          </cell>
          <cell r="B2546" t="str">
            <v>CABO DE COBRE FLEXÍVEL ISOLADO, 150 MM², ANTI-CHAMA 450/750 V, PARA DISTRIBUIÇÃO - FORNECIMENTO E INSTALAÇÃO. AF_12/2015</v>
          </cell>
          <cell r="C2546" t="str">
            <v>M</v>
          </cell>
          <cell r="D2546" t="str">
            <v>88,69</v>
          </cell>
        </row>
        <row r="2547">
          <cell r="A2547">
            <v>92996</v>
          </cell>
          <cell r="B2547" t="str">
            <v>CABO DE COBRE FLEXÍVEL ISOLADO, 150 MM², ANTI-CHAMA 0,6/1,0 KV, PARA DISTRIBUIÇÃO - FORNECIMENTO E INSTALAÇÃO. AF_12/2015</v>
          </cell>
          <cell r="C2547" t="str">
            <v>M</v>
          </cell>
          <cell r="D2547" t="str">
            <v>88,93</v>
          </cell>
        </row>
        <row r="2548">
          <cell r="A2548">
            <v>92997</v>
          </cell>
          <cell r="B2548" t="str">
            <v>CABO DE COBRE FLEXÍVEL ISOLADO, 185 MM², ANTI-CHAMA 450/750 V, PARA DISTRIBUIÇÃO - FORNECIMENTO E INSTALAÇÃO. AF_12/2015</v>
          </cell>
          <cell r="C2548" t="str">
            <v>M</v>
          </cell>
          <cell r="D2548" t="str">
            <v>107,75</v>
          </cell>
        </row>
        <row r="2549">
          <cell r="A2549">
            <v>92998</v>
          </cell>
          <cell r="B2549" t="str">
            <v>CABO DE COBRE FLEXÍVEL ISOLADO, 185 MM², ANTI-CHAMA 0,6/1,0 KV, PARA DISTRIBUIÇÃO - FORNECIMENTO E INSTALAÇÃO. AF_12/2015</v>
          </cell>
          <cell r="C2549" t="str">
            <v>M</v>
          </cell>
          <cell r="D2549" t="str">
            <v>108,77</v>
          </cell>
        </row>
        <row r="2550">
          <cell r="A2550">
            <v>92999</v>
          </cell>
          <cell r="B2550" t="str">
            <v>CABO DE COBRE FLEXÍVEL ISOLADO, 240 MM², ANTI-CHAMA 450/750 V, PARA DISTRIBUIÇÃO - FORNECIMENTO E INSTALAÇÃO. AF_12/2015</v>
          </cell>
          <cell r="C2550" t="str">
            <v>M</v>
          </cell>
          <cell r="D2550" t="str">
            <v>141,84</v>
          </cell>
        </row>
        <row r="2551">
          <cell r="A2551">
            <v>93000</v>
          </cell>
          <cell r="B2551" t="str">
            <v>CABO DE COBRE FLEXÍVEL ISOLADO, 240 MM², ANTI-CHAMA 0,6/1,0 KV, PARA DISTRIBUIÇÃO - FORNECIMENTO E INSTALAÇÃO. AF_12/2015</v>
          </cell>
          <cell r="C2551" t="str">
            <v>M</v>
          </cell>
          <cell r="D2551" t="str">
            <v>142,71</v>
          </cell>
        </row>
        <row r="2552">
          <cell r="A2552">
            <v>93001</v>
          </cell>
          <cell r="B2552" t="str">
            <v>CABO DE COBRE RÍGIDO ISOLADO, 300 MM², ANTI-CHAMA 450/750 V, PARA DISTRIBUIÇÃO - FORNECIMENTO E INSTALAÇÃO. AF_12/2015</v>
          </cell>
          <cell r="C2552" t="str">
            <v>M</v>
          </cell>
          <cell r="D2552" t="str">
            <v>173,22</v>
          </cell>
        </row>
        <row r="2553">
          <cell r="A2553">
            <v>93002</v>
          </cell>
          <cell r="B2553" t="str">
            <v>CABO DE COBRE FLEXÍVEL ISOLADO, 300 MM², ANTI-CHAMA 0,6/1,0 KV, PARA DISTRIBUIÇÃO - FORNECIMENTO E INSTALAÇÃO. AF_12/2015</v>
          </cell>
          <cell r="C2553" t="str">
            <v>M</v>
          </cell>
          <cell r="D2553" t="str">
            <v>178,01</v>
          </cell>
        </row>
        <row r="2554">
          <cell r="A2554">
            <v>83446</v>
          </cell>
          <cell r="B2554" t="str">
            <v>CAIXA DE PASSAGEM 30X30X40 COM TAMPA E DRENO BRITA</v>
          </cell>
          <cell r="C2554" t="str">
            <v>UN</v>
          </cell>
          <cell r="D2554" t="str">
            <v>156,69</v>
          </cell>
        </row>
        <row r="2555">
          <cell r="A2555">
            <v>91936</v>
          </cell>
          <cell r="B2555" t="str">
            <v>CAIXA OCTOGONAL 4" X 4", PVC, INSTALADA EM LAJE - FORNECIMENTO E INSTALAÇÃO. AF_12/2015</v>
          </cell>
          <cell r="C2555" t="str">
            <v>UN</v>
          </cell>
          <cell r="D2555" t="str">
            <v>8,68</v>
          </cell>
        </row>
        <row r="2556">
          <cell r="A2556">
            <v>91937</v>
          </cell>
          <cell r="B2556" t="str">
            <v>CAIXA OCTOGONAL 3" X 3", PVC, INSTALADA EM LAJE - FORNECIMENTO E INSTALAÇÃO. AF_12/2015</v>
          </cell>
          <cell r="C2556" t="str">
            <v>UN</v>
          </cell>
          <cell r="D2556" t="str">
            <v>7,44</v>
          </cell>
        </row>
        <row r="2557">
          <cell r="A2557">
            <v>91939</v>
          </cell>
          <cell r="B2557" t="str">
            <v>CAIXA RETANGULAR 4" X 2" ALTA (2,00 M DO PISO), PVC, INSTALADA EM PAREDE - FORNECIMENTO E INSTALAÇÃO. AF_12/2015</v>
          </cell>
          <cell r="C2557" t="str">
            <v>UN</v>
          </cell>
          <cell r="D2557" t="str">
            <v>18,92</v>
          </cell>
        </row>
        <row r="2558">
          <cell r="A2558">
            <v>91940</v>
          </cell>
          <cell r="B2558" t="str">
            <v>CAIXA RETANGULAR 4" X 2" MÉDIA (1,30 M DO PISO), PVC, INSTALADA EM PAREDE - FORNECIMENTO E INSTALAÇÃO. AF_12/2015</v>
          </cell>
          <cell r="C2558" t="str">
            <v>UN</v>
          </cell>
          <cell r="D2558" t="str">
            <v>10,08</v>
          </cell>
        </row>
        <row r="2559">
          <cell r="A2559">
            <v>91941</v>
          </cell>
          <cell r="B2559" t="str">
            <v>CAIXA RETANGULAR 4" X 2" BAIXA (0,30 M DO PISO), PVC, INSTALADA EM PAREDE - FORNECIMENTO E INSTALAÇÃO. AF_12/2015</v>
          </cell>
          <cell r="C2559" t="str">
            <v>UN</v>
          </cell>
          <cell r="D2559" t="str">
            <v>6,77</v>
          </cell>
        </row>
        <row r="2560">
          <cell r="A2560">
            <v>91942</v>
          </cell>
          <cell r="B2560" t="str">
            <v>CAIXA RETANGULAR 4" X 4" ALTA (2,00 M DO PISO), PVC, INSTALADA EM PAREDE - FORNECIMENTO E INSTALAÇÃO. AF_12/2015</v>
          </cell>
          <cell r="C2560" t="str">
            <v>UN</v>
          </cell>
          <cell r="D2560" t="str">
            <v>23,14</v>
          </cell>
        </row>
        <row r="2561">
          <cell r="A2561">
            <v>91943</v>
          </cell>
          <cell r="B2561" t="str">
            <v>CAIXA RETANGULAR 4" X 4" MÉDIA (1,30 M DO PISO), PVC, INSTALADA EM PAREDE - FORNECIMENTO E INSTALAÇÃO. AF_12/2015</v>
          </cell>
          <cell r="C2561" t="str">
            <v>UN</v>
          </cell>
          <cell r="D2561" t="str">
            <v>12,97</v>
          </cell>
        </row>
        <row r="2562">
          <cell r="A2562">
            <v>91944</v>
          </cell>
          <cell r="B2562" t="str">
            <v>CAIXA RETANGULAR 4" X 4" BAIXA (0,30 M DO PISO), PVC, INSTALADA EM PAREDE - FORNECIMENTO E INSTALAÇÃO. AF_12/2015</v>
          </cell>
          <cell r="C2562" t="str">
            <v>UN</v>
          </cell>
          <cell r="D2562" t="str">
            <v>9,17</v>
          </cell>
        </row>
        <row r="2563">
          <cell r="A2563">
            <v>92865</v>
          </cell>
          <cell r="B2563" t="str">
            <v>CAIXA OCTOGONAL 4" X 4", METÁLICA, INSTALADA EM LAJE - FORNECIMENTO E INSTALAÇÃO. AF_12/2015</v>
          </cell>
          <cell r="C2563" t="str">
            <v>UN</v>
          </cell>
          <cell r="D2563" t="str">
            <v>6,47</v>
          </cell>
        </row>
        <row r="2564">
          <cell r="A2564">
            <v>92866</v>
          </cell>
          <cell r="B2564" t="str">
            <v>CAIXA SEXTAVADA 3" X 3", METÁLICA, INSTALADA EM LAJE - FORNECIMENTO E INSTALAÇÃO. AF_12/2015</v>
          </cell>
          <cell r="C2564" t="str">
            <v>UN</v>
          </cell>
          <cell r="D2564" t="str">
            <v>5,48</v>
          </cell>
        </row>
        <row r="2565">
          <cell r="A2565">
            <v>92867</v>
          </cell>
          <cell r="B2565" t="str">
            <v>CAIXA RETANGULAR 4" X 2" ALTA (2,00 M DO PISO), METÁLICA, INSTALADA EM PAREDE - FORNECIMENTO E INSTALAÇÃO. AF_12/2015</v>
          </cell>
          <cell r="C2565" t="str">
            <v>UN</v>
          </cell>
          <cell r="D2565" t="str">
            <v>18,23</v>
          </cell>
        </row>
        <row r="2566">
          <cell r="A2566">
            <v>92868</v>
          </cell>
          <cell r="B2566" t="str">
            <v>CAIXA RETANGULAR 4" X 2" MÉDIA (1,30 M DO PISO), METÁLICA, INSTALADA EM PAREDE - FORNECIMENTO E INSTALAÇÃO. AF_12/2015</v>
          </cell>
          <cell r="C2566" t="str">
            <v>UN</v>
          </cell>
          <cell r="D2566" t="str">
            <v>9,39</v>
          </cell>
        </row>
        <row r="2567">
          <cell r="A2567">
            <v>92869</v>
          </cell>
          <cell r="B2567" t="str">
            <v>CAIXA RETANGULAR 4" X 2" BAIXA (0,30 M DO PISO), METÁLICA, INSTALADA EM PAREDE - FORNECIMENTO E INSTALAÇÃO. AF_12/2015</v>
          </cell>
          <cell r="C2567" t="str">
            <v>UN</v>
          </cell>
          <cell r="D2567" t="str">
            <v>6,08</v>
          </cell>
        </row>
        <row r="2568">
          <cell r="A2568">
            <v>92870</v>
          </cell>
          <cell r="B2568" t="str">
            <v>CAIXA RETANGULAR 4" X 4" ALTA (2,00 M DO PISO), METÁLICA, INSTALADA EM PAREDE - FORNECIMENTO E INSTALAÇÃO. AF_12/2015</v>
          </cell>
          <cell r="C2568" t="str">
            <v>UN</v>
          </cell>
          <cell r="D2568" t="str">
            <v>21,86</v>
          </cell>
        </row>
        <row r="2569">
          <cell r="A2569">
            <v>92871</v>
          </cell>
          <cell r="B2569" t="str">
            <v>CAIXA RETANGULAR 4" X 4" MÉDIA (1,30 M DO PISO), METÁLICA, INSTALADA EM PAREDE - FORNECIMENTO E INSTALAÇÃO. AF_12/2015</v>
          </cell>
          <cell r="C2569" t="str">
            <v>UN</v>
          </cell>
          <cell r="D2569" t="str">
            <v>11,69</v>
          </cell>
        </row>
        <row r="2570">
          <cell r="A2570">
            <v>92872</v>
          </cell>
          <cell r="B2570" t="str">
            <v>CAIXA RETANGULAR 4" X 4" BAIXA (0,30 M DO PISO), METÁLICA, INSTALADA EM PAREDE - FORNECIMENTO E INSTALAÇÃO. AF_12/2015</v>
          </cell>
          <cell r="C2570" t="str">
            <v>UN</v>
          </cell>
          <cell r="D2570" t="str">
            <v>7,89</v>
          </cell>
        </row>
        <row r="2571">
          <cell r="A2571">
            <v>95777</v>
          </cell>
          <cell r="B2571" t="str">
            <v>CONDULETE DE ALUMÍNIO, TIPO B, PARA ELETRODUTO DE AÇO GALVANIZADO DN 20 MM (3/4''), APARENTE - FORNECIMENTO E INSTALAÇÃO. AF_11/2016_P</v>
          </cell>
          <cell r="C2571" t="str">
            <v>UN</v>
          </cell>
          <cell r="D2571" t="str">
            <v>21,50</v>
          </cell>
        </row>
        <row r="2572">
          <cell r="A2572">
            <v>95778</v>
          </cell>
          <cell r="B2572" t="str">
            <v>CONDULETE DE ALUMÍNIO, TIPO C, PARA ELETRODUTO DE AÇO GALVANIZADO DN 20 MM (3/4''), APARENTE - FORNECIMENTO E INSTALAÇÃO. AF_11/2016_P</v>
          </cell>
          <cell r="C2572" t="str">
            <v>UN</v>
          </cell>
          <cell r="D2572" t="str">
            <v>22,09</v>
          </cell>
        </row>
        <row r="2573">
          <cell r="A2573">
            <v>95779</v>
          </cell>
          <cell r="B2573" t="str">
            <v>CONDULETE DE ALUMÍNIO, TIPO E, PARA ELETRODUTO DE AÇO GALVANIZADO DN 20 MM (3/4''), APARENTE - FORNECIMENTO E INSTALAÇÃO. AF_11/2016_P</v>
          </cell>
          <cell r="C2573" t="str">
            <v>UN</v>
          </cell>
          <cell r="D2573" t="str">
            <v>20,10</v>
          </cell>
        </row>
        <row r="2574">
          <cell r="A2574">
            <v>95780</v>
          </cell>
          <cell r="B2574" t="str">
            <v>CONDULETE DE ALUMÍNIO, TIPO B, PARA ELETRODUTO DE AÇO GALVANIZADO DN 25 MM (1''), APARENTE - FORNECIMENTO E INSTALAÇÃO. AF_11/2016_P</v>
          </cell>
          <cell r="C2574" t="str">
            <v>UN</v>
          </cell>
          <cell r="D2574" t="str">
            <v>24,71</v>
          </cell>
        </row>
        <row r="2575">
          <cell r="A2575">
            <v>95781</v>
          </cell>
          <cell r="B2575" t="str">
            <v>CONDULETE DE ALUMÍNIO, TIPO C, PARA ELETRODUTO DE AÇO GALVANIZADO DN 25 MM (1''), APARENTE - FORNECIMENTO E INSTALAÇÃO. AF_11/2016_P</v>
          </cell>
          <cell r="C2575" t="str">
            <v>UN</v>
          </cell>
          <cell r="D2575" t="str">
            <v>25,15</v>
          </cell>
        </row>
        <row r="2576">
          <cell r="A2576">
            <v>95782</v>
          </cell>
          <cell r="B2576" t="str">
            <v>CONDULETE DE ALUMÍNIO, TIPO E, ELETRODUTO DE AÇO GALVANIZADO DN 25 MM (1''), APARENTE - FORNECIMENTO E INSTALAÇÃO. AF_11/2016_P</v>
          </cell>
          <cell r="C2576" t="str">
            <v>UN</v>
          </cell>
          <cell r="D2576" t="str">
            <v>26,30</v>
          </cell>
        </row>
        <row r="2577">
          <cell r="A2577">
            <v>95785</v>
          </cell>
          <cell r="B2577" t="str">
            <v>CONDULETE DE ALUMÍNIO, TIPO E, PARA ELETRODUTO DE AÇO GALVANIZADO DN 32 MM (1 1/4''), APARENTE - FORNECIMENTO E INSTALAÇÃO. AF_11/2016_P</v>
          </cell>
          <cell r="C2577" t="str">
            <v>UN</v>
          </cell>
          <cell r="D2577" t="str">
            <v>30,15</v>
          </cell>
        </row>
        <row r="2578">
          <cell r="A2578">
            <v>95787</v>
          </cell>
          <cell r="B2578" t="str">
            <v>CONDULETE DE ALUMÍNIO, TIPO LR, PARA ELETRODUTO DE AÇO GALVANIZADO DN 20 MM (3/4''), APARENTE - FORNECIMENTO E INSTALAÇÃO. AF_11/2016_P</v>
          </cell>
          <cell r="C2578" t="str">
            <v>UN</v>
          </cell>
          <cell r="D2578" t="str">
            <v>21,47</v>
          </cell>
        </row>
        <row r="2579">
          <cell r="A2579">
            <v>95789</v>
          </cell>
          <cell r="B2579" t="str">
            <v>CONDULETE DE ALUMÍNIO, TIPO LR, PARA ELETRODUTO DE AÇO GALVANIZADO DN 25 MM (1''), APARENTE - FORNECIMENTO E INSTALAÇÃO. AF_11/2016_P</v>
          </cell>
          <cell r="C2579" t="str">
            <v>UN</v>
          </cell>
          <cell r="D2579" t="str">
            <v>27,16</v>
          </cell>
        </row>
        <row r="2580">
          <cell r="A2580">
            <v>95791</v>
          </cell>
          <cell r="B2580" t="str">
            <v>CONDULETE DE ALUMÍNIO, TIPO LR, PARA ELETRODUTO DE AÇO GALVANIZADO DN 32 MM (1 1/4''), APARENTE - FORNECIMENTO E INSTALAÇÃO. AF_11/2016_P</v>
          </cell>
          <cell r="C2580" t="str">
            <v>UN</v>
          </cell>
          <cell r="D2580" t="str">
            <v>35,65</v>
          </cell>
        </row>
        <row r="2581">
          <cell r="A2581">
            <v>95795</v>
          </cell>
          <cell r="B2581" t="str">
            <v>CONDULETE DE ALUMÍNIO, TIPO T, PARA ELETRODUTO DE AÇO GALVANIZADO DN 20 MM (3/4''), APARENTE - FORNECIMENTO E INSTALAÇÃO. AF_11/2016_P</v>
          </cell>
          <cell r="C2581" t="str">
            <v>UN</v>
          </cell>
          <cell r="D2581" t="str">
            <v>24,75</v>
          </cell>
        </row>
        <row r="2582">
          <cell r="A2582">
            <v>95796</v>
          </cell>
          <cell r="B2582" t="str">
            <v>CONDULETE DE ALUMÍNIO, TIPO T, PARA ELETRODUTO DE AÇO GALVANIZADO DN 25 MM (1''), APARENTE - FORNECIMENTO E INSTALAÇÃO. AF_11/2016_P</v>
          </cell>
          <cell r="C2582" t="str">
            <v>UN</v>
          </cell>
          <cell r="D2582" t="str">
            <v>31,94</v>
          </cell>
        </row>
        <row r="2583">
          <cell r="A2583">
            <v>95797</v>
          </cell>
          <cell r="B2583" t="str">
            <v>CONDULETE DE ALUMÍNIO, TIPO T, PARA ELETRODUTO DE AÇO GALVANIZADO DN 32 MM (1 1/4''), APARENTE - FORNECIMENTO E INSTALAÇÃO. AF_11/2016_P</v>
          </cell>
          <cell r="C2583" t="str">
            <v>UN</v>
          </cell>
          <cell r="D2583" t="str">
            <v>41,28</v>
          </cell>
        </row>
        <row r="2584">
          <cell r="A2584">
            <v>95801</v>
          </cell>
          <cell r="B2584" t="str">
            <v>CONDULETE DE ALUMÍNIO, TIPO X, PARA ELETRODUTO DE AÇO GALVANIZADO DN 20 MM (3/4''), APARENTE - FORNECIMENTO E INSTALAÇÃO. AF_11/2016_P</v>
          </cell>
          <cell r="C2584" t="str">
            <v>UN</v>
          </cell>
          <cell r="D2584" t="str">
            <v>29,94</v>
          </cell>
        </row>
        <row r="2585">
          <cell r="A2585">
            <v>95802</v>
          </cell>
          <cell r="B2585" t="str">
            <v>CONDULETE DE ALUMÍNIO, TIPO X, PARA ELETRODUTO DE AÇO GALVANIZADO DN 25 MM (1''), APARENTE - FORNECIMENTO E INSTALAÇÃO. AF_11/2016_P</v>
          </cell>
          <cell r="C2585" t="str">
            <v>UN</v>
          </cell>
          <cell r="D2585" t="str">
            <v>33,53</v>
          </cell>
        </row>
        <row r="2586">
          <cell r="A2586">
            <v>95803</v>
          </cell>
          <cell r="B2586" t="str">
            <v>CONDULETE DE ALUMÍNIO, TIPO X, PARA ELETRODUTO DE AÇO GALVANIZADO DN 32 MM (1 1/4''), APARENTE - FORNECIMENTO E INSTALAÇÃO. AF_11/2016_P</v>
          </cell>
          <cell r="C2586" t="str">
            <v>UN</v>
          </cell>
          <cell r="D2586" t="str">
            <v>45,43</v>
          </cell>
        </row>
        <row r="2587">
          <cell r="A2587">
            <v>95804</v>
          </cell>
          <cell r="B2587" t="str">
            <v>CONDULETE DE PVC, TIPO B, PARA ELETRODUTO DE PVC SOLDÁVEL DN 20 MM (1/2''), APARENTE - FORNECIMENTO E INSTALAÇÃO. AF_11/2016</v>
          </cell>
          <cell r="C2587" t="str">
            <v>UN</v>
          </cell>
          <cell r="D2587" t="str">
            <v>16,26</v>
          </cell>
        </row>
        <row r="2588">
          <cell r="A2588">
            <v>95805</v>
          </cell>
          <cell r="B2588" t="str">
            <v>CONDULETE DE PVC, TIPO B, PARA ELETRODUTO DE PVC SOLDÁVEL DN 25 MM (3/4''), APARENTE - FORNECIMENTO E INSTALAÇÃO. AF_11/2016</v>
          </cell>
          <cell r="C2588" t="str">
            <v>UN</v>
          </cell>
          <cell r="D2588" t="str">
            <v>16,42</v>
          </cell>
        </row>
        <row r="2589">
          <cell r="A2589">
            <v>95806</v>
          </cell>
          <cell r="B2589" t="str">
            <v>CONDULETE DE PVC, TIPO B, PARA ELETRODUTO DE PVC SOLDÁVEL DN 32 MM (1''), APARENTE - FORNECIMENTO E INSTALAÇÃO. AF_11/2016</v>
          </cell>
          <cell r="C2589" t="str">
            <v>UN</v>
          </cell>
          <cell r="D2589" t="str">
            <v>16,93</v>
          </cell>
        </row>
        <row r="2590">
          <cell r="A2590">
            <v>95807</v>
          </cell>
          <cell r="B2590" t="str">
            <v>CONDULETE DE PVC, TIPO LL, PARA ELETRODUTO DE PVC SOLDÁVEL DN 20 MM (1/2''), APARENTE - FORNECIMENTO E INSTALAÇÃO. AF_11/2016</v>
          </cell>
          <cell r="C2590" t="str">
            <v>UN</v>
          </cell>
          <cell r="D2590" t="str">
            <v>18,69</v>
          </cell>
        </row>
        <row r="2591">
          <cell r="A2591">
            <v>95808</v>
          </cell>
          <cell r="B2591" t="str">
            <v>CONDULETE DE PVC, TIPO LL, PARA ELETRODUTO DE PVC SOLDÁVEL DN 25 MM (3/4''), APARENTE - FORNECIMENTO E INSTALAÇÃO. AF_11/2016</v>
          </cell>
          <cell r="C2591" t="str">
            <v>UN</v>
          </cell>
          <cell r="D2591" t="str">
            <v>19,15</v>
          </cell>
        </row>
        <row r="2592">
          <cell r="A2592">
            <v>95809</v>
          </cell>
          <cell r="B2592" t="str">
            <v>CONDULETE DE PVC, TIPO LL, PARA ELETRODUTO DE PVC SOLDÁVEL DN 32 MM (1''), APARENTE - FORNECIMENTO E INSTALAÇÃO. AF_11/2016</v>
          </cell>
          <cell r="C2592" t="str">
            <v>UN</v>
          </cell>
          <cell r="D2592" t="str">
            <v>20,99</v>
          </cell>
        </row>
        <row r="2593">
          <cell r="A2593">
            <v>95810</v>
          </cell>
          <cell r="B2593" t="str">
            <v>CONDULETE DE PVC, TIPO LB, PARA ELETRODUTO DE PVC SOLDÁVEL DN 20 MM (1/2''), APARENTE - FORNECIMENTO E INSTALAÇÃO. AF_11/2016</v>
          </cell>
          <cell r="C2593" t="str">
            <v>UN</v>
          </cell>
          <cell r="D2593" t="str">
            <v>9,86</v>
          </cell>
        </row>
        <row r="2594">
          <cell r="A2594">
            <v>95811</v>
          </cell>
          <cell r="B2594" t="str">
            <v>CONDULETE DE PVC, TIPO LB, PARA ELETRODUTO DE PVC SOLDÁVEL DN 25 MM (3/4''), APARENTE - FORNECIMENTO E INSTALAÇÃO. AF_11/2016</v>
          </cell>
          <cell r="C2594" t="str">
            <v>UN</v>
          </cell>
          <cell r="D2594" t="str">
            <v>10,32</v>
          </cell>
        </row>
        <row r="2595">
          <cell r="A2595">
            <v>95812</v>
          </cell>
          <cell r="B2595" t="str">
            <v>CONDULETE DE PVC, TIPO LB, PARA ELETRODUTO DE PVC SOLDÁVEL DN 32 MM (1''), APARENTE - FORNECIMENTO E INSTALAÇÃO. AF_11/2016</v>
          </cell>
          <cell r="C2595" t="str">
            <v>UN</v>
          </cell>
          <cell r="D2595" t="str">
            <v>12,16</v>
          </cell>
        </row>
        <row r="2596">
          <cell r="A2596">
            <v>95813</v>
          </cell>
          <cell r="B2596" t="str">
            <v>CONDULETE DE PVC, TIPO TB, PARA ELETRODUTO DE PVC SOLDÁVEL DN 20 MM (1/2''), APARENTE - FORNECIMENTO E INSTALAÇÃO. AF_11/2016</v>
          </cell>
          <cell r="C2596" t="str">
            <v>UN</v>
          </cell>
          <cell r="D2596" t="str">
            <v>11,93</v>
          </cell>
        </row>
        <row r="2597">
          <cell r="A2597">
            <v>95814</v>
          </cell>
          <cell r="B2597" t="str">
            <v>CONDULETE DE PVC, TIPO TB, PARA ELETRODUTO DE PVC SOLDÁVEL DN 25 MM (3/4''), APARENTE - FORNECIMENTO E INSTALAÇÃO. AF_11/2016</v>
          </cell>
          <cell r="C2597" t="str">
            <v>UN</v>
          </cell>
          <cell r="D2597" t="str">
            <v>12,61</v>
          </cell>
        </row>
        <row r="2598">
          <cell r="A2598">
            <v>95815</v>
          </cell>
          <cell r="B2598" t="str">
            <v>CONDULETE DE PVC, TIPO TB, PARA ELETRODUTO DE PVC SOLDÁVEL DN 32 MM (1''), APARENTE - FORNECIMENTO E INSTALAÇÃO. AF_11/2016</v>
          </cell>
          <cell r="C2598" t="str">
            <v>UN</v>
          </cell>
          <cell r="D2598" t="str">
            <v>16,13</v>
          </cell>
        </row>
        <row r="2599">
          <cell r="A2599">
            <v>95816</v>
          </cell>
          <cell r="B2599" t="str">
            <v>CONDULETE DE PVC, TIPO X, PARA ELETRODUTO DE PVC SOLDÁVEL DN 20 MM (1/2''), APARENTE - FORNECIMENTO E INSTALAÇÃO. AF_11/2016</v>
          </cell>
          <cell r="C2599" t="str">
            <v>UN</v>
          </cell>
          <cell r="D2599" t="str">
            <v>22,98</v>
          </cell>
        </row>
        <row r="2600">
          <cell r="A2600">
            <v>95817</v>
          </cell>
          <cell r="B2600" t="str">
            <v>CONDULETE DE PVC, TIPO X, PARA ELETRODUTO DE PVC SOLDÁVEL DN 25 MM (3/4''), APARENTE - FORNECIMENTO E INSTALAÇÃO. AF_11/2016</v>
          </cell>
          <cell r="C2600" t="str">
            <v>UN</v>
          </cell>
          <cell r="D2600" t="str">
            <v>23,61</v>
          </cell>
        </row>
        <row r="2601">
          <cell r="A2601">
            <v>95818</v>
          </cell>
          <cell r="B2601" t="str">
            <v>CONDULETE DE PVC, TIPO X, PARA ELETRODUTO DE PVC SOLDÁVEL DN 32 MM (1''), APARENTE - FORNECIMENTO E INSTALAÇÃO. AF_11/2016</v>
          </cell>
          <cell r="C2601" t="str">
            <v>UN</v>
          </cell>
          <cell r="D2601" t="str">
            <v>28,33</v>
          </cell>
        </row>
        <row r="2602">
          <cell r="A2602">
            <v>97886</v>
          </cell>
          <cell r="B2602" t="str">
            <v>CAIXA ENTERRADA ELÉTRICA RETANGULAR, EM ALVENARIA COM TIJOLOS CERÂMICOS MACIÇOS, FUNDO COM BRITA, DIMENSÕES INTERNAS: 0,3X0,3X0,3 M. AF_05/2018</v>
          </cell>
          <cell r="C2602" t="str">
            <v>UN</v>
          </cell>
          <cell r="D2602" t="str">
            <v>127,84</v>
          </cell>
        </row>
        <row r="2603">
          <cell r="A2603">
            <v>97887</v>
          </cell>
          <cell r="B2603" t="str">
            <v>CAIXA ENTERRADA ELÉTRICA RETANGULAR, EM ALVENARIA COM TIJOLOS CERÂMICOS MACIÇOS, FUNDO COM BRITA, DIMENSÕES INTERNAS: 0,4X0,4X0,4 M. AF_05/2018</v>
          </cell>
          <cell r="C2603" t="str">
            <v>UN</v>
          </cell>
          <cell r="D2603" t="str">
            <v>202,15</v>
          </cell>
        </row>
        <row r="2604">
          <cell r="A2604">
            <v>97888</v>
          </cell>
          <cell r="B2604" t="str">
            <v>CAIXA ENTERRADA ELÉTRICA RETANGULAR, EM ALVENARIA COM TIJOLOS CERÂMICOS MACIÇOS, FUNDO COM BRITA, DIMENSÕES INTERNAS: 0,6X0,6X0,6 M. AF_05/2018</v>
          </cell>
          <cell r="C2604" t="str">
            <v>UN</v>
          </cell>
          <cell r="D2604" t="str">
            <v>392,41</v>
          </cell>
        </row>
        <row r="2605">
          <cell r="A2605">
            <v>97889</v>
          </cell>
          <cell r="B2605" t="str">
            <v>CAIXA ENTERRADA ELÉTRICA RETANGULAR, EM ALVENARIA COM TIJOLOS CERÂMICOS MACIÇOS, FUNDO COM BRITA, DIMENSÕES INTERNAS: 0,8X0,8X0,6 M. AF_05/2018</v>
          </cell>
          <cell r="C2605" t="str">
            <v>UN</v>
          </cell>
          <cell r="D2605" t="str">
            <v>525,85</v>
          </cell>
        </row>
        <row r="2606">
          <cell r="A2606">
            <v>97890</v>
          </cell>
          <cell r="B2606" t="str">
            <v>CAIXA ENTERRADA ELÉTRICA RETANGULAR, EM ALVENARIA COM TIJOLOS CERÂMICOS MACIÇOS, FUNDO COM BRITA, DIMENSÕES INTERNAS: 1X1X0,6 M. AF_05/2018</v>
          </cell>
          <cell r="C2606" t="str">
            <v>UN</v>
          </cell>
          <cell r="D2606" t="str">
            <v>608,21</v>
          </cell>
        </row>
        <row r="2607">
          <cell r="A2607">
            <v>97891</v>
          </cell>
          <cell r="B2607" t="str">
            <v>CAIXA ENTERRADA ELÉTRICA RETANGULAR, EM ALVENARIA COM BLOCOS DE CONCRETO, FUNDO COM BRITA, DIMENSÕES INTERNAS: 0,4X0,4X0,4 M. AF_05/2018</v>
          </cell>
          <cell r="C2607" t="str">
            <v>UN</v>
          </cell>
          <cell r="D2607" t="str">
            <v>150,06</v>
          </cell>
        </row>
        <row r="2608">
          <cell r="A2608">
            <v>97892</v>
          </cell>
          <cell r="B2608" t="str">
            <v>CAIXA ENTERRADA ELÉTRICA RETANGULAR, EM ALVENARIA COM BLOCOS DE CONCRETO, FUNDO COM BRITA, DIMENSÕES INTERNAS: 0,6X0,6X0,6 M. AF_05/2018</v>
          </cell>
          <cell r="C2608" t="str">
            <v>UN</v>
          </cell>
          <cell r="D2608" t="str">
            <v>282,29</v>
          </cell>
        </row>
        <row r="2609">
          <cell r="A2609">
            <v>97893</v>
          </cell>
          <cell r="B2609" t="str">
            <v>CAIXA ENTERRADA ELÉTRICA RETANGULAR, EM ALVENARIA COM BLOCOS DE CONCRETO, FUNDO COM BRITA, DIMENSÕES INTERNAS: 0,8X0,8X0,6 M. AF_05/2018</v>
          </cell>
          <cell r="C2609" t="str">
            <v>UN</v>
          </cell>
          <cell r="D2609" t="str">
            <v>385,43</v>
          </cell>
        </row>
        <row r="2610">
          <cell r="A2610">
            <v>97894</v>
          </cell>
          <cell r="B2610" t="str">
            <v>CAIXA ENTERRADA ELÉTRICA RETANGULAR, EM ALVENARIA COM BLOCOS DE CONCRETO, FUNDO COM BRITA, DIMENSÕES INTERNAS: 1X1X0,6 M. AF_05/2018</v>
          </cell>
          <cell r="C2610" t="str">
            <v>UN</v>
          </cell>
          <cell r="D2610" t="str">
            <v>438,04</v>
          </cell>
        </row>
        <row r="2611">
          <cell r="A2611">
            <v>68066</v>
          </cell>
          <cell r="B2611" t="str">
            <v>CAIXA DE PROTECAO PARA MEDIDOR MONOFASICO, FORNECIMENTO E INSTALACAO</v>
          </cell>
          <cell r="C2611" t="str">
            <v>UN</v>
          </cell>
          <cell r="D2611" t="str">
            <v>101,65</v>
          </cell>
        </row>
        <row r="2612">
          <cell r="A2612">
            <v>72319</v>
          </cell>
          <cell r="B2612" t="str">
            <v>DISJUNTOR BAIXA TENSAO TRIPOLAR A SECO  800A/600V, INCLUSIVE ELETROTÉCNICO</v>
          </cell>
          <cell r="C2612" t="str">
            <v>UN</v>
          </cell>
          <cell r="D2612" t="str">
            <v>3.315,26</v>
          </cell>
        </row>
        <row r="2613">
          <cell r="A2613">
            <v>72341</v>
          </cell>
          <cell r="B2613" t="str">
            <v>CONTATOR TRIPOLAR I NOMINAL 12A - FORNECIMENTO E INSTALACAO INCLUSIVE ELETROTÉCNICO</v>
          </cell>
          <cell r="C2613" t="str">
            <v>UN</v>
          </cell>
          <cell r="D2613" t="str">
            <v>205,21</v>
          </cell>
        </row>
        <row r="2614">
          <cell r="A2614">
            <v>72343</v>
          </cell>
          <cell r="B2614" t="str">
            <v>CONTATOR TRIPOLAR I NOMINAL 22A - FORNECIMENTO E INSTALACAO INCLUSIVE ELETROTÉCNICO</v>
          </cell>
          <cell r="C2614" t="str">
            <v>UN</v>
          </cell>
          <cell r="D2614" t="str">
            <v>243,55</v>
          </cell>
        </row>
        <row r="2615">
          <cell r="A2615">
            <v>72344</v>
          </cell>
          <cell r="B2615" t="str">
            <v>CONTATOR TRIPOLAR I NOMINAL 36A - FORNECIMENTO E INSTALACAO INCLUSIVE ELETROTÉCNICO</v>
          </cell>
          <cell r="C2615" t="str">
            <v>UN</v>
          </cell>
          <cell r="D2615" t="str">
            <v>385,91</v>
          </cell>
        </row>
        <row r="2616">
          <cell r="A2616">
            <v>72345</v>
          </cell>
          <cell r="B2616" t="str">
            <v>CONTATOR TRIPOLAR I NOMIMAL 94A - FORNECIMENTO E INSTALACAO INCLUSIVE ELETROTÉCNICO</v>
          </cell>
          <cell r="C2616" t="str">
            <v>UN</v>
          </cell>
          <cell r="D2616" t="str">
            <v>1.116,54</v>
          </cell>
        </row>
        <row r="2617">
          <cell r="A2617" t="str">
            <v>74130/1</v>
          </cell>
          <cell r="B2617" t="str">
            <v>DISJUNTOR TERMOMAGNETICO MONOPOLAR PADRAO NEMA (AMERICANO) 10 A 30A 240V, FORNECIMENTO E INSTALACAO</v>
          </cell>
          <cell r="C2617" t="str">
            <v>UN</v>
          </cell>
          <cell r="D2617" t="str">
            <v>10,07</v>
          </cell>
        </row>
        <row r="2618">
          <cell r="A2618" t="str">
            <v>74130/2</v>
          </cell>
          <cell r="B2618" t="str">
            <v>DISJUNTOR TERMOMAGNETICO MONOPOLAR PADRAO NEMA (AMERICANO) 35 A 50A 240V, FORNECIMENTO E INSTALACAO</v>
          </cell>
          <cell r="C2618" t="str">
            <v>UN</v>
          </cell>
          <cell r="D2618" t="str">
            <v>15,35</v>
          </cell>
        </row>
        <row r="2619">
          <cell r="A2619" t="str">
            <v>74130/3</v>
          </cell>
          <cell r="B2619" t="str">
            <v>DISJUNTOR TERMOMAGNETICO BIPOLAR PADRAO NEMA (AMERICANO) 10 A 50A 240V, FORNECIMENTO E INSTALACAO</v>
          </cell>
          <cell r="C2619" t="str">
            <v>UN</v>
          </cell>
          <cell r="D2619" t="str">
            <v>44,70</v>
          </cell>
        </row>
        <row r="2620">
          <cell r="A2620" t="str">
            <v>74130/4</v>
          </cell>
          <cell r="B2620" t="str">
            <v>DISJUNTOR TERMOMAGNETICO TRIPOLAR PADRAO NEMA (AMERICANO) 10 A 50A 240V, FORNECIMENTO E INSTALACAO</v>
          </cell>
          <cell r="C2620" t="str">
            <v>UN</v>
          </cell>
          <cell r="D2620" t="str">
            <v>65,34</v>
          </cell>
        </row>
        <row r="2621">
          <cell r="A2621" t="str">
            <v>74130/5</v>
          </cell>
          <cell r="B2621" t="str">
            <v>DISJUNTOR TERMOMAGNETICO TRIPOLAR PADRAO NEMA (AMERICANO) 60 A 100A 240V, FORNECIMENTO E INSTALACAO</v>
          </cell>
          <cell r="C2621" t="str">
            <v>UN</v>
          </cell>
          <cell r="D2621" t="str">
            <v>86,75</v>
          </cell>
        </row>
        <row r="2622">
          <cell r="A2622" t="str">
            <v>74130/6</v>
          </cell>
          <cell r="B2622" t="str">
            <v>DISJUNTOR TERMOMAGNETICO TRIPOLAR PADRAO NEMA (AMERICANO) 125 A 150A 240V, FORNECIMENTO E INSTALACAO</v>
          </cell>
          <cell r="C2622" t="str">
            <v>UN</v>
          </cell>
          <cell r="D2622" t="str">
            <v>243,68</v>
          </cell>
        </row>
        <row r="2623">
          <cell r="A2623" t="str">
            <v>74130/7</v>
          </cell>
          <cell r="B2623" t="str">
            <v>DISJUNTOR TERMOMAGNETICO TRIPOLAR EM CAIXA MOLDADA 250A 600V, FORNECIMENTO E INSTALACAO</v>
          </cell>
          <cell r="C2623" t="str">
            <v>UN</v>
          </cell>
          <cell r="D2623" t="str">
            <v>628,08</v>
          </cell>
        </row>
        <row r="2624">
          <cell r="A2624" t="str">
            <v>74130/8</v>
          </cell>
          <cell r="B2624" t="str">
            <v>DISJUNTOR TERMOMAGNETICO TRIPOLAR EM CAIXA MOLDADA 300 A 400A 600V, FORNECIMENTO E INSTALACAO</v>
          </cell>
          <cell r="C2624" t="str">
            <v>UN</v>
          </cell>
          <cell r="D2624" t="str">
            <v>857,91</v>
          </cell>
        </row>
        <row r="2625">
          <cell r="A2625" t="str">
            <v>74130/9</v>
          </cell>
          <cell r="B2625" t="str">
            <v>DISJUNTOR TERMOMAGNETICO TRIPOLAR EM CAIXA MOLDADA 500 A 600A 600V, FORNECIMENTO E INSTALACAO</v>
          </cell>
          <cell r="C2625" t="str">
            <v>UN</v>
          </cell>
          <cell r="D2625" t="str">
            <v>1.404,57</v>
          </cell>
        </row>
        <row r="2626">
          <cell r="A2626" t="str">
            <v>74130/10</v>
          </cell>
          <cell r="B2626" t="str">
            <v>DISJUNTOR TERMOMAGNETICO TRIPOLAR EM CAIXA MOLDADA 175 A 225A 240V, FORNECIMENTO E INSTALACAO</v>
          </cell>
          <cell r="C2626" t="str">
            <v>UN</v>
          </cell>
          <cell r="D2626" t="str">
            <v>380,29</v>
          </cell>
        </row>
        <row r="2627">
          <cell r="A2627" t="str">
            <v>74131/1</v>
          </cell>
          <cell r="B2627" t="str">
            <v>QUADRO DE DISTRIBUICAO DE ENERGIA DE EMBUTIR, EM CHAPA METALICA, PARA 3 DISJUNTORES TERMOMAGNETICOS MONOPOLARES SEM BARRAMENTO FORNECIMENTO E INSTALACAO</v>
          </cell>
          <cell r="C2627" t="str">
            <v>UN</v>
          </cell>
          <cell r="D2627" t="str">
            <v>57,88</v>
          </cell>
        </row>
        <row r="2628">
          <cell r="A2628" t="str">
            <v>74131/4</v>
          </cell>
          <cell r="B2628" t="str">
            <v>QUADRO DE DISTRIBUICAO DE ENERGIA DE EMBUTIR, EM CHAPA METALICA, PARA 18 DISJUNTORES TERMOMAGNETICOS MONOPOLARES, COM BARRAMENTO TRIFASICO E NEUTRO, FORNECIMENTO E INSTALACAO</v>
          </cell>
          <cell r="C2628" t="str">
            <v>UN</v>
          </cell>
          <cell r="D2628" t="str">
            <v>336,27</v>
          </cell>
        </row>
        <row r="2629">
          <cell r="A2629" t="str">
            <v>74131/5</v>
          </cell>
          <cell r="B2629" t="str">
            <v>QUADRO DE DISTRIBUICAO DE ENERGIA DE EMBUTIR, EM CHAPA METALICA, PARA 24 DISJUNTORES TERMOMAGNETICOS MONOPOLARES, COM BARRAMENTO TRIFASICO E NEUTRO, FORNECIMENTO E INSTALACAO</v>
          </cell>
          <cell r="C2629" t="str">
            <v>UN</v>
          </cell>
          <cell r="D2629" t="str">
            <v>387,07</v>
          </cell>
        </row>
        <row r="2630">
          <cell r="A2630" t="str">
            <v>74131/6</v>
          </cell>
          <cell r="B2630" t="str">
            <v>QUADRO DE DISTRIBUICAO DE ENERGIA DE EMBUTIR, EM CHAPA METALICA, PARA 32 DISJUNTORES TERMOMAGNETICOS MONOPOLARES, COM BARRAMENTO TRIFASICO E NEUTRO, FORNECIMENTO E INSTALACAO</v>
          </cell>
          <cell r="C2630" t="str">
            <v>UN</v>
          </cell>
          <cell r="D2630" t="str">
            <v>445,82</v>
          </cell>
        </row>
        <row r="2631">
          <cell r="A2631" t="str">
            <v>74131/7</v>
          </cell>
          <cell r="B2631" t="str">
            <v>QUADRO DE DISTRIBUICAO DE ENERGIA DE EMBUTIR, EM CHAPA METALICA, PARA 40 DISJUNTORES TERMOMAGNETICOS MONOPOLARES, COM BARRAMENTO TRIFASICO E NEUTRO, FORNECIMENTO E INSTALACAO</v>
          </cell>
          <cell r="C2631" t="str">
            <v>UN</v>
          </cell>
          <cell r="D2631" t="str">
            <v>617,31</v>
          </cell>
        </row>
        <row r="2632">
          <cell r="A2632" t="str">
            <v>74131/8</v>
          </cell>
          <cell r="B2632" t="str">
            <v>QUADRO DE DISTRIBUICAO DE ENERGIA DE EMBUTIR, EM CHAPA METALICA, PARA 50 DISJUNTORES TERMOMAGNETICOS MONOPOLARES, COM BARRAMENTO TRIFASICO E NEUTRO, FORNECIMENTO E INSTALACAO</v>
          </cell>
          <cell r="C2632" t="str">
            <v>UN</v>
          </cell>
          <cell r="D2632" t="str">
            <v>896,18</v>
          </cell>
        </row>
        <row r="2633">
          <cell r="A2633">
            <v>83463</v>
          </cell>
          <cell r="B2633" t="str">
            <v>QUADRO DE DISTRIBUICAO DE ENERGIA EM CHAPA DE ACO GALVANIZADO, PARA 12 DISJUNTORES TERMOMAGNETICOS MONOPOLARES, COM BARRAMENTO TRIFASICO E NEUTRO - FORNECIMENTO E INSTALACAO</v>
          </cell>
          <cell r="C2633" t="str">
            <v>UN</v>
          </cell>
          <cell r="D2633" t="str">
            <v>261,62</v>
          </cell>
        </row>
        <row r="2634">
          <cell r="A2634">
            <v>84402</v>
          </cell>
          <cell r="B2634" t="str">
            <v>QUADRO DE DISTRIBUICAO DE ENERGIA P/ 6 DISJUNTORES TERMOMAGNETICOS MONOPOLARES SEM BARRAMENTO, DE EMBUTIR, EM CHAPA METALICA - FORNECIMENTO E INSTALACAO</v>
          </cell>
          <cell r="C2634" t="str">
            <v>UN</v>
          </cell>
          <cell r="D2634" t="str">
            <v>72,62</v>
          </cell>
        </row>
        <row r="2635">
          <cell r="A2635">
            <v>93653</v>
          </cell>
          <cell r="B2635" t="str">
            <v>DISJUNTOR MONOPOLAR TIPO DIN, CORRENTE NOMINAL DE 10A - FORNECIMENTO E INSTALAÇÃO. AF_04/2016</v>
          </cell>
          <cell r="C2635" t="str">
            <v>UN</v>
          </cell>
          <cell r="D2635" t="str">
            <v>7,63</v>
          </cell>
        </row>
        <row r="2636">
          <cell r="A2636">
            <v>93654</v>
          </cell>
          <cell r="B2636" t="str">
            <v>DISJUNTOR MONOPOLAR TIPO DIN, CORRENTE NOMINAL DE 16A - FORNECIMENTO E INSTALAÇÃO. AF_04/2016</v>
          </cell>
          <cell r="C2636" t="str">
            <v>UN</v>
          </cell>
          <cell r="D2636" t="str">
            <v>8,06</v>
          </cell>
        </row>
        <row r="2637">
          <cell r="A2637">
            <v>93655</v>
          </cell>
          <cell r="B2637" t="str">
            <v>DISJUNTOR MONOPOLAR TIPO DIN, CORRENTE NOMINAL DE 20A - FORNECIMENTO E INSTALAÇÃO. AF_04/2016</v>
          </cell>
          <cell r="C2637" t="str">
            <v>UN</v>
          </cell>
          <cell r="D2637" t="str">
            <v>8,80</v>
          </cell>
        </row>
        <row r="2638">
          <cell r="A2638">
            <v>93656</v>
          </cell>
          <cell r="B2638" t="str">
            <v>DISJUNTOR MONOPOLAR TIPO DIN, CORRENTE NOMINAL DE 25A - FORNECIMENTO E INSTALAÇÃO. AF_04/2016</v>
          </cell>
          <cell r="C2638" t="str">
            <v>UN</v>
          </cell>
          <cell r="D2638" t="str">
            <v>8,80</v>
          </cell>
        </row>
        <row r="2639">
          <cell r="A2639">
            <v>93657</v>
          </cell>
          <cell r="B2639" t="str">
            <v>DISJUNTOR MONOPOLAR TIPO DIN, CORRENTE NOMINAL DE 32A - FORNECIMENTO E INSTALAÇÃO. AF_04/2016</v>
          </cell>
          <cell r="C2639" t="str">
            <v>UN</v>
          </cell>
          <cell r="D2639" t="str">
            <v>9,73</v>
          </cell>
        </row>
        <row r="2640">
          <cell r="A2640">
            <v>93658</v>
          </cell>
          <cell r="B2640" t="str">
            <v>DISJUNTOR MONOPOLAR TIPO DIN, CORRENTE NOMINAL DE 40A - FORNECIMENTO E INSTALAÇÃO. AF_04/2016</v>
          </cell>
          <cell r="C2640" t="str">
            <v>UN</v>
          </cell>
          <cell r="D2640" t="str">
            <v>14,13</v>
          </cell>
        </row>
        <row r="2641">
          <cell r="A2641">
            <v>93659</v>
          </cell>
          <cell r="B2641" t="str">
            <v>DISJUNTOR MONOPOLAR TIPO DIN, CORRENTE NOMINAL DE 50A - FORNECIMENTO E INSTALAÇÃO. AF_04/2016</v>
          </cell>
          <cell r="C2641" t="str">
            <v>UN</v>
          </cell>
          <cell r="D2641" t="str">
            <v>16,03</v>
          </cell>
        </row>
        <row r="2642">
          <cell r="A2642">
            <v>93660</v>
          </cell>
          <cell r="B2642" t="str">
            <v>DISJUNTOR BIPOLAR TIPO DIN, CORRENTE NOMINAL DE 10A - FORNECIMENTO E INSTALAÇÃO. AF_04/2016</v>
          </cell>
          <cell r="C2642" t="str">
            <v>UN</v>
          </cell>
          <cell r="D2642" t="str">
            <v>37,76</v>
          </cell>
        </row>
        <row r="2643">
          <cell r="A2643">
            <v>93661</v>
          </cell>
          <cell r="B2643" t="str">
            <v>DISJUNTOR BIPOLAR TIPO DIN, CORRENTE NOMINAL DE 16A - FORNECIMENTO E INSTALAÇÃO. AF_04/2016</v>
          </cell>
          <cell r="C2643" t="str">
            <v>UN</v>
          </cell>
          <cell r="D2643" t="str">
            <v>38,57</v>
          </cell>
        </row>
        <row r="2644">
          <cell r="A2644">
            <v>93662</v>
          </cell>
          <cell r="B2644" t="str">
            <v>DISJUNTOR BIPOLAR TIPO DIN, CORRENTE NOMINAL DE 20A - FORNECIMENTO E INSTALAÇÃO. AF_04/2016</v>
          </cell>
          <cell r="C2644" t="str">
            <v>UN</v>
          </cell>
          <cell r="D2644" t="str">
            <v>40,10</v>
          </cell>
        </row>
        <row r="2645">
          <cell r="A2645">
            <v>93663</v>
          </cell>
          <cell r="B2645" t="str">
            <v>DISJUNTOR BIPOLAR TIPO DIN, CORRENTE NOMINAL DE 25A - FORNECIMENTO E INSTALAÇÃO. AF_04/2016</v>
          </cell>
          <cell r="C2645" t="str">
            <v>UN</v>
          </cell>
          <cell r="D2645" t="str">
            <v>40,10</v>
          </cell>
        </row>
        <row r="2646">
          <cell r="A2646">
            <v>93664</v>
          </cell>
          <cell r="B2646" t="str">
            <v>DISJUNTOR BIPOLAR TIPO DIN, CORRENTE NOMINAL DE 32A - FORNECIMENTO E INSTALAÇÃO. AF_04/2016</v>
          </cell>
          <cell r="C2646" t="str">
            <v>UN</v>
          </cell>
          <cell r="D2646" t="str">
            <v>41,96</v>
          </cell>
        </row>
        <row r="2647">
          <cell r="A2647">
            <v>93665</v>
          </cell>
          <cell r="B2647" t="str">
            <v>DISJUNTOR BIPOLAR TIPO DIN, CORRENTE NOMINAL DE 40A - FORNECIMENTO E INSTALAÇÃO. AF_04/2016</v>
          </cell>
          <cell r="C2647" t="str">
            <v>UN</v>
          </cell>
          <cell r="D2647" t="str">
            <v>44,41</v>
          </cell>
        </row>
        <row r="2648">
          <cell r="A2648">
            <v>93666</v>
          </cell>
          <cell r="B2648" t="str">
            <v>DISJUNTOR BIPOLAR TIPO DIN, CORRENTE NOMINAL DE 50A - FORNECIMENTO E INSTALAÇÃO. AF_04/2016</v>
          </cell>
          <cell r="C2648" t="str">
            <v>UN</v>
          </cell>
          <cell r="D2648" t="str">
            <v>48,21</v>
          </cell>
        </row>
        <row r="2649">
          <cell r="A2649">
            <v>93667</v>
          </cell>
          <cell r="B2649" t="str">
            <v>DISJUNTOR TRIPOLAR TIPO DIN, CORRENTE NOMINAL DE 10A - FORNECIMENTO E INSTALAÇÃO. AF_04/2016</v>
          </cell>
          <cell r="C2649" t="str">
            <v>UN</v>
          </cell>
          <cell r="D2649" t="str">
            <v>47,15</v>
          </cell>
        </row>
        <row r="2650">
          <cell r="A2650">
            <v>93668</v>
          </cell>
          <cell r="B2650" t="str">
            <v>DISJUNTOR TRIPOLAR TIPO DIN, CORRENTE NOMINAL DE 16A - FORNECIMENTO E INSTALAÇÃO. AF_04/2016</v>
          </cell>
          <cell r="C2650" t="str">
            <v>UN</v>
          </cell>
          <cell r="D2650" t="str">
            <v>48,40</v>
          </cell>
        </row>
        <row r="2651">
          <cell r="A2651">
            <v>93669</v>
          </cell>
          <cell r="B2651" t="str">
            <v>DISJUNTOR TRIPOLAR TIPO DIN, CORRENTE NOMINAL DE 20A - FORNECIMENTO E INSTALAÇÃO. AF_04/2016</v>
          </cell>
          <cell r="C2651" t="str">
            <v>UN</v>
          </cell>
          <cell r="D2651" t="str">
            <v>50,66</v>
          </cell>
        </row>
        <row r="2652">
          <cell r="A2652">
            <v>93670</v>
          </cell>
          <cell r="B2652" t="str">
            <v>DISJUNTOR TRIPOLAR TIPO DIN, CORRENTE NOMINAL DE 25A - FORNECIMENTO E INSTALAÇÃO. AF_04/2016</v>
          </cell>
          <cell r="C2652" t="str">
            <v>UN</v>
          </cell>
          <cell r="D2652" t="str">
            <v>50,66</v>
          </cell>
        </row>
        <row r="2653">
          <cell r="A2653">
            <v>93671</v>
          </cell>
          <cell r="B2653" t="str">
            <v>DISJUNTOR TRIPOLAR TIPO DIN, CORRENTE NOMINAL DE 32A - FORNECIMENTO E INSTALAÇÃO. AF_04/2016</v>
          </cell>
          <cell r="C2653" t="str">
            <v>UN</v>
          </cell>
          <cell r="D2653" t="str">
            <v>53,45</v>
          </cell>
        </row>
        <row r="2654">
          <cell r="A2654">
            <v>93672</v>
          </cell>
          <cell r="B2654" t="str">
            <v>DISJUNTOR TRIPOLAR TIPO DIN, CORRENTE NOMINAL DE 40A - FORNECIMENTO E INSTALAÇÃO. AF_04/2016</v>
          </cell>
          <cell r="C2654" t="str">
            <v>UN</v>
          </cell>
          <cell r="D2654" t="str">
            <v>57,95</v>
          </cell>
        </row>
        <row r="2655">
          <cell r="A2655">
            <v>93673</v>
          </cell>
          <cell r="B2655" t="str">
            <v>DISJUNTOR TRIPOLAR TIPO DIN, CORRENTE NOMINAL DE 50A - FORNECIMENTO E INSTALAÇÃO. AF_04/2016</v>
          </cell>
          <cell r="C2655" t="str">
            <v>UN</v>
          </cell>
          <cell r="D2655" t="str">
            <v>63,67</v>
          </cell>
        </row>
        <row r="2656">
          <cell r="A2656">
            <v>97359</v>
          </cell>
          <cell r="B2656" t="str">
            <v>QUADRO DE MEDIÇÃO GERAL DE ENERGIA COM 8 MEDIDORES - FORNECIMENTO E INSTALAÇÃO. AF_04/2016</v>
          </cell>
          <cell r="C2656" t="str">
            <v>UN</v>
          </cell>
          <cell r="D2656" t="str">
            <v>2.338,26</v>
          </cell>
        </row>
        <row r="2657">
          <cell r="A2657">
            <v>97360</v>
          </cell>
          <cell r="B2657" t="str">
            <v>QUADRO DE MEDIÇÃO GERAL DE ENERGIA COM 12 MEDIDORES - FORNECIMENTO E INSTALAÇÃO. AF_04/2016</v>
          </cell>
          <cell r="C2657" t="str">
            <v>UN</v>
          </cell>
          <cell r="D2657" t="str">
            <v>4.506,14</v>
          </cell>
        </row>
        <row r="2658">
          <cell r="A2658">
            <v>97361</v>
          </cell>
          <cell r="B2658" t="str">
            <v>QUADRO DE MEDIÇÃO GERAL DE ENERGIA COM 16 MEDIDORES - FORNECIMENTO E INSTALAÇÃO. AF_04/2016</v>
          </cell>
          <cell r="C2658" t="str">
            <v>UN</v>
          </cell>
          <cell r="D2658" t="str">
            <v>6.008,20</v>
          </cell>
        </row>
        <row r="2659">
          <cell r="A2659">
            <v>91945</v>
          </cell>
          <cell r="B2659" t="str">
            <v>SUPORTE PARAFUSADO COM PLACA DE ENCAIXE 4" X 2" ALTO (2,00 M DO PISO) PARA PONTO ELÉTRICO - FORNECIMENTO E INSTALAÇÃO. AF_12/2015</v>
          </cell>
          <cell r="C2659" t="str">
            <v>UN</v>
          </cell>
          <cell r="D2659" t="str">
            <v>6,86</v>
          </cell>
        </row>
        <row r="2660">
          <cell r="A2660">
            <v>91946</v>
          </cell>
          <cell r="B2660" t="str">
            <v>SUPORTE PARAFUSADO COM PLACA DE ENCAIXE 4" X 2" MÉDIO (1,30 M DO PISO) PARA PONTO ELÉTRICO - FORNECIMENTO E INSTALAÇÃO. AF_12/2015</v>
          </cell>
          <cell r="C2660" t="str">
            <v>UN</v>
          </cell>
          <cell r="D2660" t="str">
            <v>5,80</v>
          </cell>
        </row>
        <row r="2661">
          <cell r="A2661">
            <v>91947</v>
          </cell>
          <cell r="B2661" t="str">
            <v>SUPORTE PARAFUSADO COM PLACA DE ENCAIXE 4" X 2" BAIXO (0,30 M DO PISO) PARA PONTO ELÉTRICO - FORNECIMENTO E INSTALAÇÃO. AF_12/2015</v>
          </cell>
          <cell r="C2661" t="str">
            <v>UN</v>
          </cell>
          <cell r="D2661" t="str">
            <v>5,15</v>
          </cell>
        </row>
        <row r="2662">
          <cell r="A2662">
            <v>91949</v>
          </cell>
          <cell r="B2662" t="str">
            <v>SUPORTE PARAFUSADO COM PLACA DE ENCAIXE 4" X 4" ALTO (2,00 M DO PISO) PARA PONTO ELÉTRICO - FORNECIMENTO E INSTALAÇÃO. AF_12/2015</v>
          </cell>
          <cell r="C2662" t="str">
            <v>UN</v>
          </cell>
          <cell r="D2662" t="str">
            <v>10,67</v>
          </cell>
        </row>
        <row r="2663">
          <cell r="A2663">
            <v>91950</v>
          </cell>
          <cell r="B2663" t="str">
            <v>SUPORTE PARAFUSADO COM PLACA DE ENCAIXE 4" X 4" MÉDIO (1,30 M DO PISO) PARA PONTO ELÉTRICO - FORNECIMENTO E INSTALAÇÃO. AF_12/2015</v>
          </cell>
          <cell r="C2663" t="str">
            <v>UN</v>
          </cell>
          <cell r="D2663" t="str">
            <v>9,40</v>
          </cell>
        </row>
        <row r="2664">
          <cell r="A2664">
            <v>91951</v>
          </cell>
          <cell r="B2664" t="str">
            <v>SUPORTE PARAFUSADO COM PLACA DE ENCAIXE 4" X 4" BAIXO (0,30 M DO PISO) PARA PONTO ELÉTRICO - FORNECIMENTO E INSTALAÇÃO. AF_12/2015</v>
          </cell>
          <cell r="C2664" t="str">
            <v>UN</v>
          </cell>
          <cell r="D2664" t="str">
            <v>8,64</v>
          </cell>
        </row>
        <row r="2665">
          <cell r="A2665">
            <v>91952</v>
          </cell>
          <cell r="B2665" t="str">
            <v>INTERRUPTOR SIMPLES (1 MÓDULO), 10A/250V, SEM SUPORTE E SEM PLACA - FORNECIMENTO E INSTALAÇÃO. AF_12/2015</v>
          </cell>
          <cell r="C2665" t="str">
            <v>UN</v>
          </cell>
          <cell r="D2665" t="str">
            <v>12,83</v>
          </cell>
        </row>
        <row r="2666">
          <cell r="A2666">
            <v>91953</v>
          </cell>
          <cell r="B2666" t="str">
            <v>INTERRUPTOR SIMPLES (1 MÓDULO), 10A/250V, INCLUINDO SUPORTE E PLACA - FORNECIMENTO E INSTALAÇÃO. AF_12/2015</v>
          </cell>
          <cell r="C2666" t="str">
            <v>UN</v>
          </cell>
          <cell r="D2666" t="str">
            <v>18,63</v>
          </cell>
        </row>
        <row r="2667">
          <cell r="A2667">
            <v>91954</v>
          </cell>
          <cell r="B2667" t="str">
            <v>INTERRUPTOR PARALELO (1 MÓDULO), 10A/250V, SEM SUPORTE E SEM PLACA - FORNECIMENTO E INSTALAÇÃO. AF_12/2015</v>
          </cell>
          <cell r="C2667" t="str">
            <v>UN</v>
          </cell>
          <cell r="D2667" t="str">
            <v>17,20</v>
          </cell>
        </row>
        <row r="2668">
          <cell r="A2668">
            <v>91955</v>
          </cell>
          <cell r="B2668" t="str">
            <v>INTERRUPTOR PARALELO (1 MÓDULO), 10A/250V, INCLUINDO SUPORTE E PLACA - FORNECIMENTO E INSTALAÇÃO. AF_12/2015</v>
          </cell>
          <cell r="C2668" t="str">
            <v>UN</v>
          </cell>
          <cell r="D2668" t="str">
            <v>23,00</v>
          </cell>
        </row>
        <row r="2669">
          <cell r="A2669">
            <v>91956</v>
          </cell>
          <cell r="B2669" t="str">
            <v>INTERRUPTOR SIMPLES (1 MÓDULO) COM INTERRUPTOR PARALELO (1 MÓDULO), 10A/250V, SEM SUPORTE E SEM PLACA - FORNECIMENTO E INSTALAÇÃO. AF_12/2015</v>
          </cell>
          <cell r="C2669" t="str">
            <v>UN</v>
          </cell>
          <cell r="D2669" t="str">
            <v>28,06</v>
          </cell>
        </row>
        <row r="2670">
          <cell r="A2670">
            <v>91957</v>
          </cell>
          <cell r="B2670" t="str">
            <v>INTERRUPTOR SIMPLES (1 MÓDULO) COM INTERRUPTOR PARALELO (1 MÓDULO), 10A/250V, INCLUINDO SUPORTE E PLACA - FORNECIMENTO E INSTALAÇÃO. AF_12/2015</v>
          </cell>
          <cell r="C2670" t="str">
            <v>UN</v>
          </cell>
          <cell r="D2670" t="str">
            <v>33,86</v>
          </cell>
        </row>
        <row r="2671">
          <cell r="A2671">
            <v>91958</v>
          </cell>
          <cell r="B2671" t="str">
            <v>INTERRUPTOR SIMPLES (2 MÓDULOS), 10A/250V, SEM SUPORTE E SEM PLACA - FORNECIMENTO E INSTALAÇÃO. AF_12/2015</v>
          </cell>
          <cell r="C2671" t="str">
            <v>UN</v>
          </cell>
          <cell r="D2671" t="str">
            <v>23,71</v>
          </cell>
        </row>
        <row r="2672">
          <cell r="A2672">
            <v>91959</v>
          </cell>
          <cell r="B2672" t="str">
            <v>INTERRUPTOR SIMPLES (2 MÓDULOS), 10A/250V, INCLUINDO SUPORTE E PLACA - FORNECIMENTO E INSTALAÇÃO. AF_12/2015</v>
          </cell>
          <cell r="C2672" t="str">
            <v>UN</v>
          </cell>
          <cell r="D2672" t="str">
            <v>29,51</v>
          </cell>
        </row>
        <row r="2673">
          <cell r="A2673">
            <v>91960</v>
          </cell>
          <cell r="B2673" t="str">
            <v>INTERRUPTOR PARALELO (2 MÓDULOS), 10A/250V, SEM SUPORTE E SEM PLACA - FORNECIMENTO E INSTALAÇÃO. AF_12/2015</v>
          </cell>
          <cell r="C2673" t="str">
            <v>UN</v>
          </cell>
          <cell r="D2673" t="str">
            <v>32,43</v>
          </cell>
        </row>
        <row r="2674">
          <cell r="A2674">
            <v>91961</v>
          </cell>
          <cell r="B2674" t="str">
            <v>INTERRUPTOR PARALELO (2 MÓDULOS), 10A/250V, INCLUINDO SUPORTE E PLACA - FORNECIMENTO E INSTALAÇÃO. AF_12/2015</v>
          </cell>
          <cell r="C2674" t="str">
            <v>UN</v>
          </cell>
          <cell r="D2674" t="str">
            <v>38,23</v>
          </cell>
        </row>
        <row r="2675">
          <cell r="A2675">
            <v>91962</v>
          </cell>
          <cell r="B2675" t="str">
            <v>INTERRUPTOR SIMPLES (1 MÓDULO) COM INTERRUPTOR PARALELO (2 MÓDULOS), 10A/250V, SEM SUPORTE E SEM PLACA - FORNECIMENTO E INSTALAÇÃO. AF_12/2015</v>
          </cell>
          <cell r="C2675" t="str">
            <v>UN</v>
          </cell>
          <cell r="D2675" t="str">
            <v>43,32</v>
          </cell>
        </row>
        <row r="2676">
          <cell r="A2676">
            <v>91963</v>
          </cell>
          <cell r="B2676" t="str">
            <v>INTERRUPTOR SIMPLES (1 MÓDULO) COM INTERRUPTOR PARALELO (2 MÓDULOS), 10A/250V, INCLUINDO SUPORTE E PLACA - FORNECIMENTO E INSTALAÇÃO. AF_12/2015</v>
          </cell>
          <cell r="C2676" t="str">
            <v>UN</v>
          </cell>
          <cell r="D2676" t="str">
            <v>49,12</v>
          </cell>
        </row>
        <row r="2677">
          <cell r="A2677">
            <v>91964</v>
          </cell>
          <cell r="B2677" t="str">
            <v>INTERRUPTOR SIMPLES (2 MÓDULOS) COM INTERRUPTOR PARALELO (1 MÓDULO), 10A/250V, SEM SUPORTE E SEM PLACA - FORNECIMENTO E INSTALAÇÃO. AF_12/2015</v>
          </cell>
          <cell r="C2677" t="str">
            <v>UN</v>
          </cell>
          <cell r="D2677" t="str">
            <v>38,94</v>
          </cell>
        </row>
        <row r="2678">
          <cell r="A2678">
            <v>91965</v>
          </cell>
          <cell r="B2678" t="str">
            <v>INTERRUPTOR SIMPLES (2 MÓDULOS) COM INTERRUPTOR PARALELO (1 MÓDULO), 10A/250V, INCLUINDO SUPORTE E PLACA - FORNECIMENTO E INSTALAÇÃO. AF_12/2015</v>
          </cell>
          <cell r="C2678" t="str">
            <v>UN</v>
          </cell>
          <cell r="D2678" t="str">
            <v>44,74</v>
          </cell>
        </row>
        <row r="2679">
          <cell r="A2679">
            <v>91966</v>
          </cell>
          <cell r="B2679" t="str">
            <v>INTERRUPTOR SIMPLES (3 MÓDULOS), 10A/250V, SEM SUPORTE E SEM PLACA - FORNECIMENTO E INSTALAÇÃO. AF_12/2015</v>
          </cell>
          <cell r="C2679" t="str">
            <v>UN</v>
          </cell>
          <cell r="D2679" t="str">
            <v>34,60</v>
          </cell>
        </row>
        <row r="2680">
          <cell r="A2680">
            <v>91967</v>
          </cell>
          <cell r="B2680" t="str">
            <v>INTERRUPTOR SIMPLES (3 MÓDULOS), 10A/250V, INCLUINDO SUPORTE E PLACA - FORNECIMENTO E INSTALAÇÃO. AF_12/2015</v>
          </cell>
          <cell r="C2680" t="str">
            <v>UN</v>
          </cell>
          <cell r="D2680" t="str">
            <v>40,40</v>
          </cell>
        </row>
        <row r="2681">
          <cell r="A2681">
            <v>91968</v>
          </cell>
          <cell r="B2681" t="str">
            <v>INTERRUPTOR PARALELO (3 MÓDULOS), 10A/250V, SEM SUPORTE E SEM PLACA - FORNECIMENTO E INSTALAÇÃO. AF_12/2015</v>
          </cell>
          <cell r="C2681" t="str">
            <v>UN</v>
          </cell>
          <cell r="D2681" t="str">
            <v>47,66</v>
          </cell>
        </row>
        <row r="2682">
          <cell r="A2682">
            <v>91969</v>
          </cell>
          <cell r="B2682" t="str">
            <v>INTERRUPTOR PARALELO (3 MÓDULOS), 10A/250V, INCLUINDO SUPORTE E PLACA - FORNECIMENTO E INSTALAÇÃO. AF_12/2015</v>
          </cell>
          <cell r="C2682" t="str">
            <v>UN</v>
          </cell>
          <cell r="D2682" t="str">
            <v>53,46</v>
          </cell>
        </row>
        <row r="2683">
          <cell r="A2683">
            <v>91970</v>
          </cell>
          <cell r="B2683" t="str">
            <v>INTERRUPTOR SIMPLES (3 MÓDULOS) COM INTERRUPTOR PARALELO (1 MÓDULO), 10A/250V, SEM SUPORTE E SEM PLACA - FORNECIMENTO E INSTALAÇÃO. AF_12/2015</v>
          </cell>
          <cell r="C2683" t="str">
            <v>UN</v>
          </cell>
          <cell r="D2683" t="str">
            <v>50,06</v>
          </cell>
        </row>
        <row r="2684">
          <cell r="A2684">
            <v>91971</v>
          </cell>
          <cell r="B2684" t="str">
            <v>INTERRUPTOR SIMPLES (3 MÓDULOS) COM INTERRUPTOR PARALELO (1 MÓDULO), 10A/250V, INCLUINDO SUPORTE E PLACA - FORNECIMENTO E INSTALAÇÃO. AF_12/2015</v>
          </cell>
          <cell r="C2684" t="str">
            <v>UN</v>
          </cell>
          <cell r="D2684" t="str">
            <v>59,46</v>
          </cell>
        </row>
        <row r="2685">
          <cell r="A2685">
            <v>91972</v>
          </cell>
          <cell r="B2685" t="str">
            <v>INTERRUPTOR SIMPLES (2 MÓDULOS) COM INTERRUPTOR PARALELO (2 MÓDULOS), 10A/250V, SEM SUPORTE E SEM PLACA - FORNECIMENTO E INSTALAÇÃO. AF_12/2015</v>
          </cell>
          <cell r="C2685" t="str">
            <v>UN</v>
          </cell>
          <cell r="D2685" t="str">
            <v>54,43</v>
          </cell>
        </row>
        <row r="2686">
          <cell r="A2686">
            <v>91973</v>
          </cell>
          <cell r="B2686" t="str">
            <v>INTERRUPTOR SIMPLES (2 MÓDULOS) COM INTERRUPTOR PARALELO (2 MÓDULOS), 10A/250V, INCLUINDO SUPORTE E PLACA - FORNECIMENTO E INSTALAÇÃO. AF_12/2015</v>
          </cell>
          <cell r="C2686" t="str">
            <v>UN</v>
          </cell>
          <cell r="D2686" t="str">
            <v>63,83</v>
          </cell>
        </row>
        <row r="2687">
          <cell r="A2687">
            <v>91974</v>
          </cell>
          <cell r="B2687" t="str">
            <v>INTERRUPTOR SIMPLES (4 MÓDULOS), 10A/250V, SEM SUPORTE E SEM PLACA - FORNECIMENTO E INSTALAÇÃO. AF_12/2015</v>
          </cell>
          <cell r="C2687" t="str">
            <v>UN</v>
          </cell>
          <cell r="D2687" t="str">
            <v>45,68</v>
          </cell>
        </row>
        <row r="2688">
          <cell r="A2688">
            <v>91975</v>
          </cell>
          <cell r="B2688" t="str">
            <v>INTERRUPTOR SIMPLES (4 MÓDULOS), 10A/250V, INCLUINDO SUPORTE E PLACA - FORNECIMENTO E INSTALAÇÃO. AF_12/2015</v>
          </cell>
          <cell r="C2688" t="str">
            <v>UN</v>
          </cell>
          <cell r="D2688" t="str">
            <v>55,08</v>
          </cell>
        </row>
        <row r="2689">
          <cell r="A2689">
            <v>91976</v>
          </cell>
          <cell r="B2689" t="str">
            <v>INTERRUPTOR SIMPLES (6 MÓDULOS), 10A/250V, SEM SUPORTE E SEM PLACA - FORNECIMENTO E INSTALAÇÃO. AF_12/2015</v>
          </cell>
          <cell r="C2689" t="str">
            <v>UN</v>
          </cell>
          <cell r="D2689" t="str">
            <v>67,52</v>
          </cell>
        </row>
        <row r="2690">
          <cell r="A2690">
            <v>91977</v>
          </cell>
          <cell r="B2690" t="str">
            <v>INTERRUPTOR SIMPLES (6 MÓDULOS), 10A/250V, INCLUINDO SUPORTE E PLACA - FORNECIMENTO E INSTALAÇÃO. AF_12/2015</v>
          </cell>
          <cell r="C2690" t="str">
            <v>UN</v>
          </cell>
          <cell r="D2690" t="str">
            <v>76,92</v>
          </cell>
        </row>
        <row r="2691">
          <cell r="A2691">
            <v>91978</v>
          </cell>
          <cell r="B2691" t="str">
            <v>INTERRUPTOR INTERMEDIÁRIO (1 MÓDULO), 10A/250V, SEM SUPORTE E SEM PLACA - FORNECIMENTO E INSTALAÇÃO. AF_09/2017</v>
          </cell>
          <cell r="C2691" t="str">
            <v>UN</v>
          </cell>
          <cell r="D2691" t="str">
            <v>27,96</v>
          </cell>
        </row>
        <row r="2692">
          <cell r="A2692">
            <v>91979</v>
          </cell>
          <cell r="B2692" t="str">
            <v>INTERRUPTOR INTERMEDIÁRIO (1 MÓDULO), 10A/250V, INCLUINDO SUPORTE E PLACA - FORNECIMENTO E INSTALAÇÃO. AF_09/2017</v>
          </cell>
          <cell r="C2692" t="str">
            <v>UN</v>
          </cell>
          <cell r="D2692" t="str">
            <v>33,76</v>
          </cell>
        </row>
        <row r="2693">
          <cell r="A2693">
            <v>91980</v>
          </cell>
          <cell r="B2693" t="str">
            <v>INTERRUPTOR BIPOLAR (1 MÓDULO), 10A/250V, SEM SUPORTE E SEM PLACA - FORNECIMENTO E INSTALAÇÃO. AF_09/2017</v>
          </cell>
          <cell r="C2693" t="str">
            <v>UN</v>
          </cell>
          <cell r="D2693" t="str">
            <v>26,99</v>
          </cell>
        </row>
        <row r="2694">
          <cell r="A2694">
            <v>91981</v>
          </cell>
          <cell r="B2694" t="str">
            <v>INTERRUPTOR BIPOLAR (1 MÓDULO), 10A/250V, INCLUINDO SUPORTE E PLACA - FORNECIMENTO E INSTALAÇÃO. AF_09/2017</v>
          </cell>
          <cell r="C2694" t="str">
            <v>UN</v>
          </cell>
          <cell r="D2694" t="str">
            <v>32,79</v>
          </cell>
        </row>
        <row r="2695">
          <cell r="A2695">
            <v>91982</v>
          </cell>
          <cell r="B2695" t="str">
            <v>DIMMER ROTATIVO (1 MÓDULO), 220V/600W, SEM SUPORTE E SEM PLACA - FORNECIMENTO E INSTALAÇÃO. AF_09/2017</v>
          </cell>
          <cell r="C2695" t="str">
            <v>UN</v>
          </cell>
          <cell r="D2695" t="str">
            <v>68,89</v>
          </cell>
        </row>
        <row r="2696">
          <cell r="A2696">
            <v>91983</v>
          </cell>
          <cell r="B2696" t="str">
            <v>DIMMER ROTATIVO (1 MÓDULO), 220V/600W, INCLUINDO SUPORTE E PLACA - FORNECIMENTO E INSTALAÇÃO. AF_09/2017</v>
          </cell>
          <cell r="C2696" t="str">
            <v>UN</v>
          </cell>
          <cell r="D2696" t="str">
            <v>74,69</v>
          </cell>
        </row>
        <row r="2697">
          <cell r="A2697">
            <v>91984</v>
          </cell>
          <cell r="B2697" t="str">
            <v>INTERRUPTOR PULSADOR CAMPAINHA (1 MÓDULO), 10A/250V, SEM SUPORTE E SEM PLACA - FORNECIMENTO E INSTALAÇÃO. AF_09/2017</v>
          </cell>
          <cell r="C2697" t="str">
            <v>UN</v>
          </cell>
          <cell r="D2697" t="str">
            <v>11,93</v>
          </cell>
        </row>
        <row r="2698">
          <cell r="A2698">
            <v>91985</v>
          </cell>
          <cell r="B2698" t="str">
            <v>INTERRUPTOR PULSADOR CAMPAINHA (1 MÓDULO), 10A/250V, INCLUINDO SUPORTE E PLACA - FORNECIMENTO E INSTALAÇÃO. AF_09/2017</v>
          </cell>
          <cell r="C2698" t="str">
            <v>UN</v>
          </cell>
          <cell r="D2698" t="str">
            <v>17,73</v>
          </cell>
        </row>
        <row r="2699">
          <cell r="A2699">
            <v>91986</v>
          </cell>
          <cell r="B2699" t="str">
            <v>CAMPAINHA CIGARRA (1 MÓDULO), 10A/250V, SEM SUPORTE E SEM PLACA - FORNECIMENTO E INSTALAÇÃO. AF_09/2017</v>
          </cell>
          <cell r="C2699" t="str">
            <v>UN</v>
          </cell>
          <cell r="D2699" t="str">
            <v>26,22</v>
          </cell>
        </row>
        <row r="2700">
          <cell r="A2700">
            <v>91987</v>
          </cell>
          <cell r="B2700" t="str">
            <v>CAMPAINHA CIGARRA (1 MÓDULO), 10A/250V, INCLUINDO SUPORTE E PLACA - FORNECIMENTO E INSTALAÇÃO. AF_09/2017</v>
          </cell>
          <cell r="C2700" t="str">
            <v>UN</v>
          </cell>
          <cell r="D2700" t="str">
            <v>32,02</v>
          </cell>
        </row>
        <row r="2701">
          <cell r="A2701">
            <v>91988</v>
          </cell>
          <cell r="B2701" t="str">
            <v>INTERRUPTOR PULSADOR MINUTERIA (1 MÓDULO), 10A/250V, SEM SUPORTE E SEM PLACA - FORNECIMENTO E INSTALAÇÃO. AF_09/2017</v>
          </cell>
          <cell r="C2701" t="str">
            <v>UN</v>
          </cell>
          <cell r="D2701" t="str">
            <v>15,19</v>
          </cell>
        </row>
        <row r="2702">
          <cell r="A2702">
            <v>91989</v>
          </cell>
          <cell r="B2702" t="str">
            <v>INTERRUPTOR PULSADOR MINUTERIA (1 MÓDULO), 10A/250V, INCLUINDO SUPORTE E PLACA - FORNECIMENTO E INSTALAÇÃO. AF_09/2017</v>
          </cell>
          <cell r="C2702" t="str">
            <v>UN</v>
          </cell>
          <cell r="D2702" t="str">
            <v>20,99</v>
          </cell>
        </row>
        <row r="2703">
          <cell r="A2703">
            <v>91990</v>
          </cell>
          <cell r="B2703" t="str">
            <v>TOMADA ALTA DE EMBUTIR (1 MÓDULO), 2P+T 10 A, SEM SUPORTE E SEM PLACA - FORNECIMENTO E INSTALAÇÃO. AF_12/2015</v>
          </cell>
          <cell r="C2703" t="str">
            <v>UN</v>
          </cell>
          <cell r="D2703" t="str">
            <v>22,39</v>
          </cell>
        </row>
        <row r="2704">
          <cell r="A2704">
            <v>91991</v>
          </cell>
          <cell r="B2704" t="str">
            <v>TOMADA ALTA DE EMBUTIR (1 MÓDULO), 2P+T 20 A, SEM SUPORTE E SEM PLACA - FORNECIMENTO E INSTALAÇÃO. AF_12/2015</v>
          </cell>
          <cell r="C2704" t="str">
            <v>UN</v>
          </cell>
          <cell r="D2704" t="str">
            <v>24,15</v>
          </cell>
        </row>
        <row r="2705">
          <cell r="A2705">
            <v>91992</v>
          </cell>
          <cell r="B2705" t="str">
            <v>TOMADA ALTA DE EMBUTIR (1 MÓDULO), 2P+T 10 A, INCLUINDO SUPORTE E PLACA - FORNECIMENTO E INSTALAÇÃO. AF_12/2015</v>
          </cell>
          <cell r="C2705" t="str">
            <v>UN</v>
          </cell>
          <cell r="D2705" t="str">
            <v>28,19</v>
          </cell>
        </row>
        <row r="2706">
          <cell r="A2706">
            <v>91993</v>
          </cell>
          <cell r="B2706" t="str">
            <v>TOMADA ALTA DE EMBUTIR (1 MÓDULO), 2P+T 20 A, INCLUINDO SUPORTE E PLACA - FORNECIMENTO E INSTALAÇÃO. AF_12/2015</v>
          </cell>
          <cell r="C2706" t="str">
            <v>UN</v>
          </cell>
          <cell r="D2706" t="str">
            <v>29,95</v>
          </cell>
        </row>
        <row r="2707">
          <cell r="A2707">
            <v>91994</v>
          </cell>
          <cell r="B2707" t="str">
            <v>TOMADA MÉDIA DE EMBUTIR (1 MÓDULO), 2P+T 10 A, SEM SUPORTE E SEM PLACA - FORNECIMENTO E INSTALAÇÃO. AF_12/2015</v>
          </cell>
          <cell r="C2707" t="str">
            <v>UN</v>
          </cell>
          <cell r="D2707" t="str">
            <v>16,28</v>
          </cell>
        </row>
        <row r="2708">
          <cell r="A2708">
            <v>91995</v>
          </cell>
          <cell r="B2708" t="str">
            <v>TOMADA MÉDIA DE EMBUTIR (1 MÓDULO), 2P+T 20 A, SEM SUPORTE E SEM PLACA - FORNECIMENTO E INSTALAÇÃO. AF_12/2015</v>
          </cell>
          <cell r="C2708" t="str">
            <v>UN</v>
          </cell>
          <cell r="D2708" t="str">
            <v>18,04</v>
          </cell>
        </row>
        <row r="2709">
          <cell r="A2709">
            <v>91996</v>
          </cell>
          <cell r="B2709" t="str">
            <v>TOMADA MÉDIA DE EMBUTIR (1 MÓDULO), 2P+T 10 A, INCLUINDO SUPORTE E PLACA - FORNECIMENTO E INSTALAÇÃO. AF_12/2015</v>
          </cell>
          <cell r="C2709" t="str">
            <v>UN</v>
          </cell>
          <cell r="D2709" t="str">
            <v>22,08</v>
          </cell>
        </row>
        <row r="2710">
          <cell r="A2710">
            <v>91997</v>
          </cell>
          <cell r="B2710" t="str">
            <v>TOMADA MÉDIA DE EMBUTIR (1 MÓDULO), 2P+T 20 A, INCLUINDO SUPORTE E PLACA - FORNECIMENTO E INSTALAÇÃO. AF_12/2015</v>
          </cell>
          <cell r="C2710" t="str">
            <v>UN</v>
          </cell>
          <cell r="D2710" t="str">
            <v>23,84</v>
          </cell>
        </row>
        <row r="2711">
          <cell r="A2711">
            <v>91998</v>
          </cell>
          <cell r="B2711" t="str">
            <v>TOMADA BAIXA DE EMBUTIR (1 MÓDULO), 2P+T 10 A, SEM SUPORTE E SEM PLACA - FORNECIMENTO E INSTALAÇÃO. AF_12/2015</v>
          </cell>
          <cell r="C2711" t="str">
            <v>UN</v>
          </cell>
          <cell r="D2711" t="str">
            <v>13,91</v>
          </cell>
        </row>
        <row r="2712">
          <cell r="A2712">
            <v>91999</v>
          </cell>
          <cell r="B2712" t="str">
            <v>TOMADA BAIXA DE EMBUTIR (1 MÓDULO), 2P+T 20 A, SEM SUPORTE E SEM PLACA - FORNECIMENTO E INSTALAÇÃO. AF_12/2015</v>
          </cell>
          <cell r="C2712" t="str">
            <v>UN</v>
          </cell>
          <cell r="D2712" t="str">
            <v>15,67</v>
          </cell>
        </row>
        <row r="2713">
          <cell r="A2713">
            <v>92000</v>
          </cell>
          <cell r="B2713" t="str">
            <v>TOMADA BAIXA DE EMBUTIR (1 MÓDULO), 2P+T 10 A, INCLUINDO SUPORTE E PLACA - FORNECIMENTO E INSTALAÇÃO. AF_12/2015</v>
          </cell>
          <cell r="C2713" t="str">
            <v>UN</v>
          </cell>
          <cell r="D2713" t="str">
            <v>19,71</v>
          </cell>
        </row>
        <row r="2714">
          <cell r="A2714">
            <v>92001</v>
          </cell>
          <cell r="B2714" t="str">
            <v>TOMADA BAIXA DE EMBUTIR (1 MÓDULO), 2P+T 20 A, INCLUINDO SUPORTE E PLACA - FORNECIMENTO E INSTALAÇÃO. AF_12/2015</v>
          </cell>
          <cell r="C2714" t="str">
            <v>UN</v>
          </cell>
          <cell r="D2714" t="str">
            <v>21,47</v>
          </cell>
        </row>
        <row r="2715">
          <cell r="A2715">
            <v>92002</v>
          </cell>
          <cell r="B2715" t="str">
            <v>TOMADA MÉDIA DE EMBUTIR (2 MÓDULOS), 2P+T 10 A, SEM SUPORTE E SEM PLACA - FORNECIMENTO E INSTALAÇÃO. AF_12/2015</v>
          </cell>
          <cell r="C2715" t="str">
            <v>UN</v>
          </cell>
          <cell r="D2715" t="str">
            <v>30,59</v>
          </cell>
        </row>
        <row r="2716">
          <cell r="A2716">
            <v>92003</v>
          </cell>
          <cell r="B2716" t="str">
            <v>TOMADA MÉDIA DE EMBUTIR (2 MÓDULOS), 2P+T 20 A, SEM SUPORTE E SEM PLACA - FORNECIMENTO E INSTALAÇÃO. AF_12/2015</v>
          </cell>
          <cell r="C2716" t="str">
            <v>UN</v>
          </cell>
          <cell r="D2716" t="str">
            <v>34,11</v>
          </cell>
        </row>
        <row r="2717">
          <cell r="A2717">
            <v>92004</v>
          </cell>
          <cell r="B2717" t="str">
            <v>TOMADA MÉDIA DE EMBUTIR (2 MÓDULOS), 2P+T 10 A, INCLUINDO SUPORTE E PLACA - FORNECIMENTO E INSTALAÇÃO. AF_12/2015</v>
          </cell>
          <cell r="C2717" t="str">
            <v>UN</v>
          </cell>
          <cell r="D2717" t="str">
            <v>36,39</v>
          </cell>
        </row>
        <row r="2718">
          <cell r="A2718">
            <v>92005</v>
          </cell>
          <cell r="B2718" t="str">
            <v>TOMADA MÉDIA DE EMBUTIR (2 MÓDULOS), 2P+T 20 A, INCLUINDO SUPORTE E PLACA - FORNECIMENTO E INSTALAÇÃO. AF_12/2015</v>
          </cell>
          <cell r="C2718" t="str">
            <v>UN</v>
          </cell>
          <cell r="D2718" t="str">
            <v>39,91</v>
          </cell>
        </row>
        <row r="2719">
          <cell r="A2719">
            <v>92006</v>
          </cell>
          <cell r="B2719" t="str">
            <v>TOMADA BAIXA DE EMBUTIR (2 MÓDULOS), 2P+T 10 A, SEM SUPORTE E SEM PLACA - FORNECIMENTO E INSTALAÇÃO. AF_12/2015</v>
          </cell>
          <cell r="C2719" t="str">
            <v>UN</v>
          </cell>
          <cell r="D2719" t="str">
            <v>25,85</v>
          </cell>
        </row>
        <row r="2720">
          <cell r="A2720">
            <v>92007</v>
          </cell>
          <cell r="B2720" t="str">
            <v>TOMADA BAIXA DE EMBUTIR (2 MÓDULOS), 2P+T 20 A, SEM SUPORTE E SEM PLACA - FORNECIMENTO E INSTALAÇÃO. AF_12/2015</v>
          </cell>
          <cell r="C2720" t="str">
            <v>UN</v>
          </cell>
          <cell r="D2720" t="str">
            <v>29,37</v>
          </cell>
        </row>
        <row r="2721">
          <cell r="A2721">
            <v>92008</v>
          </cell>
          <cell r="B2721" t="str">
            <v>TOMADA BAIXA DE EMBUTIR (2 MÓDULOS), 2P+T 10 A, INCLUINDO SUPORTE E PLACA - FORNECIMENTO E INSTALAÇÃO. AF_12/2015</v>
          </cell>
          <cell r="C2721" t="str">
            <v>UN</v>
          </cell>
          <cell r="D2721" t="str">
            <v>31,65</v>
          </cell>
        </row>
        <row r="2722">
          <cell r="A2722">
            <v>92009</v>
          </cell>
          <cell r="B2722" t="str">
            <v>TOMADA BAIXA DE EMBUTIR (2 MÓDULOS), 2P+T 20 A, INCLUINDO SUPORTE E PLACA - FORNECIMENTO E INSTALAÇÃO. AF_12/2015</v>
          </cell>
          <cell r="C2722" t="str">
            <v>UN</v>
          </cell>
          <cell r="D2722" t="str">
            <v>35,17</v>
          </cell>
        </row>
        <row r="2723">
          <cell r="A2723">
            <v>92010</v>
          </cell>
          <cell r="B2723" t="str">
            <v>TOMADA MÉDIA DE EMBUTIR (3 MÓDULOS), 2P+T 10 A, SEM SUPORTE E SEM PLACA - FORNECIMENTO E INSTALAÇÃO. AF_12/2015</v>
          </cell>
          <cell r="C2723" t="str">
            <v>UN</v>
          </cell>
          <cell r="D2723" t="str">
            <v>44,90</v>
          </cell>
        </row>
        <row r="2724">
          <cell r="A2724">
            <v>92011</v>
          </cell>
          <cell r="B2724" t="str">
            <v>TOMADA MÉDIA DE EMBUTIR (3 MÓDULOS), 2P+T 20 A, SEM SUPORTE E SEM PLACA - FORNECIMENTO E INSTALAÇÃO. AF_12/2015</v>
          </cell>
          <cell r="C2724" t="str">
            <v>UN</v>
          </cell>
          <cell r="D2724" t="str">
            <v>50,18</v>
          </cell>
        </row>
        <row r="2725">
          <cell r="A2725">
            <v>92012</v>
          </cell>
          <cell r="B2725" t="str">
            <v>TOMADA MÉDIA DE EMBUTIR (3 MÓDULOS), 2P+T 10 A, INCLUINDO SUPORTE E PLACA - FORNECIMENTO E INSTALAÇÃO. AF_12/2015</v>
          </cell>
          <cell r="C2725" t="str">
            <v>UN</v>
          </cell>
          <cell r="D2725" t="str">
            <v>50,70</v>
          </cell>
        </row>
        <row r="2726">
          <cell r="A2726">
            <v>92013</v>
          </cell>
          <cell r="B2726" t="str">
            <v>TOMADA MÉDIA DE EMBUTIR (3 MÓDULOS), 2P+T 20 A, INCLUINDO SUPORTE E PLACA - FORNECIMENTO E INSTALAÇÃO. AF_12/2015</v>
          </cell>
          <cell r="C2726" t="str">
            <v>UN</v>
          </cell>
          <cell r="D2726" t="str">
            <v>55,98</v>
          </cell>
        </row>
        <row r="2727">
          <cell r="A2727">
            <v>92014</v>
          </cell>
          <cell r="B2727" t="str">
            <v>TOMADA BAIXA DE EMBUTIR (3 MÓDULOS), 2P+T 10 A, SEM SUPORTE E SEM PLACA - FORNECIMENTO E INSTALAÇÃO. AF_12/2015</v>
          </cell>
          <cell r="C2727" t="str">
            <v>UN</v>
          </cell>
          <cell r="D2727" t="str">
            <v>37,79</v>
          </cell>
        </row>
        <row r="2728">
          <cell r="A2728">
            <v>92015</v>
          </cell>
          <cell r="B2728" t="str">
            <v>TOMADA BAIXA DE EMBUTIR (3 MÓDULOS), 2P+T 20 A, SEM SUPORTE E SEM PLACA - FORNECIMENTO E INSTALAÇÃO. AF_12/2015</v>
          </cell>
          <cell r="C2728" t="str">
            <v>UN</v>
          </cell>
          <cell r="D2728" t="str">
            <v>43,07</v>
          </cell>
        </row>
        <row r="2729">
          <cell r="A2729">
            <v>92016</v>
          </cell>
          <cell r="B2729" t="str">
            <v>TOMADA BAIXA DE EMBUTIR (3 MÓDULOS), 2P+T 10 A, INCLUINDO SUPORTE E PLACA - FORNECIMENTO E INSTALAÇÃO. AF_12/2015</v>
          </cell>
          <cell r="C2729" t="str">
            <v>UN</v>
          </cell>
          <cell r="D2729" t="str">
            <v>43,59</v>
          </cell>
        </row>
        <row r="2730">
          <cell r="A2730">
            <v>92017</v>
          </cell>
          <cell r="B2730" t="str">
            <v>TOMADA BAIXA DE EMBUTIR (3 MÓDULOS), 2P+T 20 A, INCLUINDO SUPORTE E PLACA - FORNECIMENTO E INSTALAÇÃO. AF_12/2015</v>
          </cell>
          <cell r="C2730" t="str">
            <v>UN</v>
          </cell>
          <cell r="D2730" t="str">
            <v>48,87</v>
          </cell>
        </row>
        <row r="2731">
          <cell r="A2731">
            <v>92018</v>
          </cell>
          <cell r="B2731" t="str">
            <v>TOMADA BAIXA DE EMBUTIR (4 MÓDULOS), 2P+T 10 A, SEM SUPORTE E SEM PLACA - FORNECIMENTO E INSTALAÇÃO. AF_12/2015</v>
          </cell>
          <cell r="C2731" t="str">
            <v>UN</v>
          </cell>
          <cell r="D2731" t="str">
            <v>50,06</v>
          </cell>
        </row>
        <row r="2732">
          <cell r="A2732">
            <v>92019</v>
          </cell>
          <cell r="B2732" t="str">
            <v>TOMADA BAIXA DE EMBUTIR (4 MÓDULOS), 2P+T 10 A, INCLUINDO SUPORTE E PLACA - FORNECIMENTO E INSTALAÇÃO. AF_12/2015</v>
          </cell>
          <cell r="C2732" t="str">
            <v>UN</v>
          </cell>
          <cell r="D2732" t="str">
            <v>59,46</v>
          </cell>
        </row>
        <row r="2733">
          <cell r="A2733">
            <v>92020</v>
          </cell>
          <cell r="B2733" t="str">
            <v>TOMADA BAIXA DE EMBUTIR (6 MÓDULOS), 2P+T 10 A, SEM SUPORTE E SEM PLACA - FORNECIMENTO E INSTALAÇÃO. AF_12/2015</v>
          </cell>
          <cell r="C2733" t="str">
            <v>UN</v>
          </cell>
          <cell r="D2733" t="str">
            <v>74,10</v>
          </cell>
        </row>
        <row r="2734">
          <cell r="A2734">
            <v>92021</v>
          </cell>
          <cell r="B2734" t="str">
            <v>TOMADA BAIXA DE EMBUTIR (6 MÓDULOS), 2P+T 10 A, INCLUINDO SUPORTE E PLACA - FORNECIMENTO E INSTALAÇÃO. AF_12/2015</v>
          </cell>
          <cell r="C2734" t="str">
            <v>UN</v>
          </cell>
          <cell r="D2734" t="str">
            <v>83,50</v>
          </cell>
        </row>
        <row r="2735">
          <cell r="A2735">
            <v>92022</v>
          </cell>
          <cell r="B2735" t="str">
            <v>INTERRUPTOR SIMPLES (1 MÓDULO) COM 1 TOMADA DE EMBUTIR 2P+T 10 A,  SEM SUPORTE E SEM PLACA - FORNECIMENTO E INSTALAÇÃO. AF_12/2015</v>
          </cell>
          <cell r="C2735" t="str">
            <v>UN</v>
          </cell>
          <cell r="D2735" t="str">
            <v>27,14</v>
          </cell>
        </row>
        <row r="2736">
          <cell r="A2736">
            <v>92023</v>
          </cell>
          <cell r="B2736" t="str">
            <v>INTERRUPTOR SIMPLES (1 MÓDULO) COM 1 TOMADA DE EMBUTIR 2P+T 10 A,  INCLUINDO SUPORTE E PLACA - FORNECIMENTO E INSTALAÇÃO. AF_12/2015</v>
          </cell>
          <cell r="C2736" t="str">
            <v>UN</v>
          </cell>
          <cell r="D2736" t="str">
            <v>32,94</v>
          </cell>
        </row>
        <row r="2737">
          <cell r="A2737">
            <v>92024</v>
          </cell>
          <cell r="B2737" t="str">
            <v>INTERRUPTOR SIMPLES (1 MÓDULO) COM 2 TOMADAS DE EMBUTIR 2P+T 10 A,  SEM SUPORTE E SEM PLACA - FORNECIMENTO E INSTALAÇÃO. AF_12/2015</v>
          </cell>
          <cell r="C2737" t="str">
            <v>UN</v>
          </cell>
          <cell r="D2737" t="str">
            <v>41,48</v>
          </cell>
        </row>
        <row r="2738">
          <cell r="A2738">
            <v>92025</v>
          </cell>
          <cell r="B2738" t="str">
            <v>INTERRUPTOR SIMPLES (1 MÓDULO) COM 2 TOMADAS DE EMBUTIR 2P+T 10 A,  INCLUINDO SUPORTE E PLACA - FORNECIMENTO E INSTALAÇÃO. AF_12/2015</v>
          </cell>
          <cell r="C2738" t="str">
            <v>UN</v>
          </cell>
          <cell r="D2738" t="str">
            <v>47,28</v>
          </cell>
        </row>
        <row r="2739">
          <cell r="A2739">
            <v>92026</v>
          </cell>
          <cell r="B2739" t="str">
            <v>INTERRUPTOR SIMPLES (2 MÓDULOS) COM 1 TOMADA DE EMBUTIR 2P+T 10 A,  SEM SUPORTE E SEM PLACA - FORNECIMENTO E INSTALAÇÃO. AF_12/2015</v>
          </cell>
          <cell r="C2739" t="str">
            <v>UN</v>
          </cell>
          <cell r="D2739" t="str">
            <v>38,02</v>
          </cell>
        </row>
        <row r="2740">
          <cell r="A2740">
            <v>92027</v>
          </cell>
          <cell r="B2740" t="str">
            <v>INTERRUPTOR SIMPLES (2 MÓDULOS) COM 1 TOMADA DE EMBUTIR 2P+T 10 A,  INCLUINDO SUPORTE E PLACA - FORNECIMENTO E INSTALAÇÃO. AF_12/2015</v>
          </cell>
          <cell r="C2740" t="str">
            <v>UN</v>
          </cell>
          <cell r="D2740" t="str">
            <v>43,82</v>
          </cell>
        </row>
        <row r="2741">
          <cell r="A2741">
            <v>92028</v>
          </cell>
          <cell r="B2741" t="str">
            <v>INTERRUPTOR PARALELO (1 MÓDULO) COM 1 TOMADA DE EMBUTIR 2P+T 10 A,  SEM SUPORTE E SEM PLACA - FORNECIMENTO E INSTALAÇÃO. AF_12/2015</v>
          </cell>
          <cell r="C2741" t="str">
            <v>UN</v>
          </cell>
          <cell r="D2741" t="str">
            <v>31,51</v>
          </cell>
        </row>
        <row r="2742">
          <cell r="A2742">
            <v>92029</v>
          </cell>
          <cell r="B2742" t="str">
            <v>INTERRUPTOR PARALELO (1 MÓDULO) COM 1 TOMADA DE EMBUTIR 2P+T 10 A,  INCLUINDO SUPORTE E PLACA - FORNECIMENTO E INSTALAÇÃO. AF_12/2015</v>
          </cell>
          <cell r="C2742" t="str">
            <v>UN</v>
          </cell>
          <cell r="D2742" t="str">
            <v>37,31</v>
          </cell>
        </row>
        <row r="2743">
          <cell r="A2743">
            <v>92030</v>
          </cell>
          <cell r="B2743" t="str">
            <v>INTERRUPTOR PARALELO (1 MÓDULO) COM 2 TOMADAS DE EMBUTIR 2P+T 10 A,  SEM SUPORTE E SEM PLACA - FORNECIMENTO E INSTALAÇÃO. AF_12/2015</v>
          </cell>
          <cell r="C2743" t="str">
            <v>UN</v>
          </cell>
          <cell r="D2743" t="str">
            <v>45,82</v>
          </cell>
        </row>
        <row r="2744">
          <cell r="A2744">
            <v>92031</v>
          </cell>
          <cell r="B2744" t="str">
            <v>INTERRUPTOR PARALELO (1 MÓDULO) COM 2 TOMADAS DE EMBUTIR 2P+T 10 A,  INCLUINDO SUPORTE E PLACA - FORNECIMENTO E INSTALAÇÃO. AF_12/2015</v>
          </cell>
          <cell r="C2744" t="str">
            <v>UN</v>
          </cell>
          <cell r="D2744" t="str">
            <v>51,62</v>
          </cell>
        </row>
        <row r="2745">
          <cell r="A2745">
            <v>92032</v>
          </cell>
          <cell r="B2745" t="str">
            <v>INTERRUPTOR PARALELO (2 MÓDULOS) COM 1 TOMADA DE EMBUTIR 2P+T 10 A,  SEM SUPORTE E SEM PLACA - FORNECIMENTO E INSTALAÇÃO. AF_12/2015</v>
          </cell>
          <cell r="C2745" t="str">
            <v>UN</v>
          </cell>
          <cell r="D2745" t="str">
            <v>46,74</v>
          </cell>
        </row>
        <row r="2746">
          <cell r="A2746">
            <v>92033</v>
          </cell>
          <cell r="B2746" t="str">
            <v>INTERRUPTOR PARALELO (2 MÓDULOS) COM 1 TOMADA DE EMBUTIR 2P+T 10 A,  INCLUINDO SUPORTE E PLACA - FORNECIMENTO E INSTALAÇÃO. AF_12/2015</v>
          </cell>
          <cell r="C2746" t="str">
            <v>UN</v>
          </cell>
          <cell r="D2746" t="str">
            <v>52,54</v>
          </cell>
        </row>
        <row r="2747">
          <cell r="A2747">
            <v>92034</v>
          </cell>
          <cell r="B2747" t="str">
            <v>INTERRUPTOR SIMPLES (1 MÓDULO), INTERRUPTOR PARALELO (1 MÓDULO) E 1 TOMADA DE EMBUTIR 2P+T 10 A,  SEM SUPORTE E SEM PLACA - FORNECIMENTO E INSTALAÇÃO. AF_12/2015</v>
          </cell>
          <cell r="C2747" t="str">
            <v>UN</v>
          </cell>
          <cell r="D2747" t="str">
            <v>42,40</v>
          </cell>
        </row>
        <row r="2748">
          <cell r="A2748">
            <v>92035</v>
          </cell>
          <cell r="B2748" t="str">
            <v>INTERRUPTOR SIMPLES (1 MÓDULO), INTERRUPTOR PARALELO (1 MÓDULO) E 1 TOMADA DE EMBUTIR 2P+T 10 A,  INCLUINDO SUPORTE E PLACA - FORNECIMENTO E INSTALAÇÃO. AF_12/2015</v>
          </cell>
          <cell r="C2748" t="str">
            <v>UN</v>
          </cell>
          <cell r="D2748" t="str">
            <v>48,20</v>
          </cell>
        </row>
        <row r="2749">
          <cell r="A2749">
            <v>72278</v>
          </cell>
          <cell r="B2749" t="str">
            <v>LAMPADA VAPOR METALICO 400W - FORNECIMENTO E INSTALACAO</v>
          </cell>
          <cell r="C2749" t="str">
            <v>UN</v>
          </cell>
          <cell r="D2749" t="str">
            <v>78,84</v>
          </cell>
        </row>
        <row r="2750">
          <cell r="A2750">
            <v>72280</v>
          </cell>
          <cell r="B2750" t="str">
            <v>IGNITOR PARA PARTIDA LÂMPADA VAPOR SÓDIO ALTA PRESSÃO ATÉ 400W</v>
          </cell>
          <cell r="C2750" t="str">
            <v>UN</v>
          </cell>
          <cell r="D2750" t="str">
            <v>37,73</v>
          </cell>
        </row>
        <row r="2751">
          <cell r="A2751">
            <v>97583</v>
          </cell>
          <cell r="B2751" t="str">
            <v>LUMINÁRIA TIPO CALHA, DE SOBREPOR, COM 1 LÂMPADA TUBULAR FLUORESCENTE DE 18 W, COM REATOR DE PARTIDA RÁPIDA - FORNECIMENTO E INSTALAÇÃO. AF_02/2020</v>
          </cell>
          <cell r="C2751" t="str">
            <v>UN</v>
          </cell>
          <cell r="D2751" t="str">
            <v>45,33</v>
          </cell>
        </row>
        <row r="2752">
          <cell r="A2752">
            <v>97584</v>
          </cell>
          <cell r="B2752" t="str">
            <v>LUMINÁRIA TIPO CALHA, DE SOBREPOR, COM 1 LÂMPADA TUBULAR FLUORESCENTE DE 36 W, COM REATOR DE PARTIDA RÁPIDA - FORNECIMENTO E INSTALAÇÃO. AF_02/2020</v>
          </cell>
          <cell r="C2752" t="str">
            <v>UN</v>
          </cell>
          <cell r="D2752" t="str">
            <v>62,71</v>
          </cell>
        </row>
        <row r="2753">
          <cell r="A2753">
            <v>97585</v>
          </cell>
          <cell r="B2753" t="str">
            <v>LUMINÁRIA TIPO CALHA, DE SOBREPOR, COM 2 LÂMPADAS TUBULARES FLUORESCENTES DE 18 W, COM REATOR DE PARTIDA RÁPIDA - FORNECIMENTO E INSTALAÇÃO. AF_02/2020</v>
          </cell>
          <cell r="C2753" t="str">
            <v>UN</v>
          </cell>
          <cell r="D2753" t="str">
            <v>60,63</v>
          </cell>
        </row>
        <row r="2754">
          <cell r="A2754">
            <v>97586</v>
          </cell>
          <cell r="B2754" t="str">
            <v>LUMINÁRIA TIPO CALHA, DE SOBREPOR, COM 2 LÂMPADAS TUBULARES FLUORESCENTES DE 36 W, COM REATOR DE PARTIDA RÁPIDA - FORNECIMENTO E INSTALAÇÃO. AF_02/2020</v>
          </cell>
          <cell r="C2754" t="str">
            <v>UN</v>
          </cell>
          <cell r="D2754" t="str">
            <v>81,62</v>
          </cell>
        </row>
        <row r="2755">
          <cell r="A2755">
            <v>97587</v>
          </cell>
          <cell r="B2755" t="str">
            <v>LUMINÁRIA TIPO CALHA, DE EMBUTIR, COM 2 LÂMPADAS FLUORESCENTES DE 14 W, COM REATOR DE PARTIDA RÁPIDA - FORNECIMENTO E INSTALAÇÃO. AF_02/2020</v>
          </cell>
          <cell r="C2755" t="str">
            <v>UN</v>
          </cell>
          <cell r="D2755" t="str">
            <v>146,97</v>
          </cell>
        </row>
        <row r="2756">
          <cell r="A2756">
            <v>97589</v>
          </cell>
          <cell r="B2756" t="str">
            <v>LUMINÁRIA TIPO PLAFON EM PLÁSTICO, DE SOBREPOR, COM 1 LÂMPADA FLUORESCENTE DE 15 W, SEM REATOR - FORNECIMENTO E INSTALAÇÃO. AF_02/2020</v>
          </cell>
          <cell r="C2756" t="str">
            <v>UN</v>
          </cell>
          <cell r="D2756" t="str">
            <v>27,06</v>
          </cell>
        </row>
        <row r="2757">
          <cell r="A2757">
            <v>97590</v>
          </cell>
          <cell r="B2757" t="str">
            <v>LUMINÁRIA TIPO PLAFON REDONDO COM VIDRO FOSCO, DE SOBREPOR, COM 1 LÂMPADA FLUORESCENTE DE 15 W, SEM REATOR - FORNECIMENTO E INSTALAÇÃO. AF_02/2020</v>
          </cell>
          <cell r="C2757" t="str">
            <v>UN</v>
          </cell>
          <cell r="D2757" t="str">
            <v>56,05</v>
          </cell>
        </row>
        <row r="2758">
          <cell r="A2758">
            <v>97591</v>
          </cell>
          <cell r="B2758" t="str">
            <v>LUMINÁRIA TIPO PLAFON REDONDO COM VIDRO FOSCO, DE SOBREPOR, COM 2 LÂMPADAS FLUORESCENTES DE 15 W, SEM REATOR - FORNECIMENTO E INSTALAÇÃO. AF_02/2020</v>
          </cell>
          <cell r="C2758" t="str">
            <v>UN</v>
          </cell>
          <cell r="D2758" t="str">
            <v>75,64</v>
          </cell>
        </row>
        <row r="2759">
          <cell r="A2759">
            <v>97592</v>
          </cell>
          <cell r="B2759" t="str">
            <v>LUMINÁRIA TIPO PLAFON, DE SOBREPOR, COM 1 LÂMPADA LED DE 12/13 W, SEM REATOR - FORNECIMENTO E INSTALAÇÃO. AF_02/2020</v>
          </cell>
          <cell r="C2759" t="str">
            <v>UN</v>
          </cell>
          <cell r="D2759" t="str">
            <v>33,48</v>
          </cell>
        </row>
        <row r="2760">
          <cell r="A2760">
            <v>97593</v>
          </cell>
          <cell r="B2760" t="str">
            <v>LUMINÁRIA TIPO SPOT, DE SOBREPOR, COM 1 LÂMPADA FLUORESCENTE DE 15 W, SEM REATOR - FORNECIMENTO E INSTALAÇÃO. AF_02/2020</v>
          </cell>
          <cell r="C2760" t="str">
            <v>UN</v>
          </cell>
          <cell r="D2760" t="str">
            <v>77,84</v>
          </cell>
        </row>
        <row r="2761">
          <cell r="A2761">
            <v>97594</v>
          </cell>
          <cell r="B2761" t="str">
            <v>LUMINÁRIA TIPO SPOT, DE SOBREPOR, COM 2 LÂMPADAS FLUORESCENTES DE 15 W, SEM REATOR - FORNECIMENTO E INSTALAÇÃO. AF_02/2020</v>
          </cell>
          <cell r="C2761" t="str">
            <v>UN</v>
          </cell>
          <cell r="D2761" t="str">
            <v>75,41</v>
          </cell>
        </row>
        <row r="2762">
          <cell r="A2762">
            <v>97595</v>
          </cell>
          <cell r="B2762" t="str">
            <v>SENSOR DE PRESENÇA COM FOTOCÉLULA, FIXAÇÃO EM PAREDE - FORNECIMENTO E INSTALAÇÃO. AF_02/2020</v>
          </cell>
          <cell r="C2762" t="str">
            <v>UN</v>
          </cell>
          <cell r="D2762" t="str">
            <v>54,65</v>
          </cell>
        </row>
        <row r="2763">
          <cell r="A2763">
            <v>97596</v>
          </cell>
          <cell r="B2763" t="str">
            <v>SENSOR DE PRESENÇA SEM FOTOCÉLULA, FIXAÇÃO EM PAREDE - FORNECIMENTO E INSTALAÇÃO. AF_02/2020</v>
          </cell>
          <cell r="C2763" t="str">
            <v>UN</v>
          </cell>
          <cell r="D2763" t="str">
            <v>38,99</v>
          </cell>
        </row>
        <row r="2764">
          <cell r="A2764">
            <v>97597</v>
          </cell>
          <cell r="B2764" t="str">
            <v>SENSOR DE PRESENÇA COM FOTOCÉLULA, FIXAÇÃO EM TETO - FORNECIMENTO E INSTALAÇÃO. AF_02/2020</v>
          </cell>
          <cell r="C2764" t="str">
            <v>UN</v>
          </cell>
          <cell r="D2764" t="str">
            <v>37,63</v>
          </cell>
        </row>
        <row r="2765">
          <cell r="A2765">
            <v>97598</v>
          </cell>
          <cell r="B2765" t="str">
            <v>SENSOR DE PRESENÇA SEM FOTOCÉLULA, FIXAÇÃO EM TETO - FORNECIMENTO E INSTALAÇÃO. AF_02/2020</v>
          </cell>
          <cell r="C2765" t="str">
            <v>UN</v>
          </cell>
          <cell r="D2765" t="str">
            <v>35,63</v>
          </cell>
        </row>
        <row r="2766">
          <cell r="A2766">
            <v>97599</v>
          </cell>
          <cell r="B2766" t="str">
            <v>LUMINÁRIA DE EMERGÊNCIA, COM 30 LÂMPADAS LED DE 2 W, SEM REATOR - FORNECIMENTO E INSTALAÇÃO. AF_02/2020</v>
          </cell>
          <cell r="C2766" t="str">
            <v>UN</v>
          </cell>
          <cell r="D2766" t="str">
            <v>26,80</v>
          </cell>
        </row>
        <row r="2767">
          <cell r="A2767">
            <v>97609</v>
          </cell>
          <cell r="B2767" t="str">
            <v>LÂMPADA COMPACTA DE LED 6 W, BASE E27 - FORNECIMENTO E INSTALAÇÃO. AF_02/2020</v>
          </cell>
          <cell r="C2767" t="str">
            <v>UN</v>
          </cell>
          <cell r="D2767" t="str">
            <v>14,07</v>
          </cell>
        </row>
        <row r="2768">
          <cell r="A2768">
            <v>97610</v>
          </cell>
          <cell r="B2768" t="str">
            <v>LÂMPADA COMPACTA DE LED 10 W, BASE E27 - FORNECIMENTO E INSTALAÇÃO. AF_02/2020</v>
          </cell>
          <cell r="C2768" t="str">
            <v>UN</v>
          </cell>
          <cell r="D2768" t="str">
            <v>15,24</v>
          </cell>
        </row>
        <row r="2769">
          <cell r="A2769">
            <v>97611</v>
          </cell>
          <cell r="B2769" t="str">
            <v>LÂMPADA COMPACTA FLUORESCENTE DE 15 W, BASE E27 - FORNECIMENTO E INSTALAÇÃO. AF_02/2020</v>
          </cell>
          <cell r="C2769" t="str">
            <v>UN</v>
          </cell>
          <cell r="D2769" t="str">
            <v>16,99</v>
          </cell>
        </row>
        <row r="2770">
          <cell r="A2770">
            <v>97612</v>
          </cell>
          <cell r="B2770" t="str">
            <v>LÂMPADA COMPACTA FLUORESCENTE DE 20 W, BASE E27 - FORNECIMENTO E INSTALAÇÃO. AF_02/2020</v>
          </cell>
          <cell r="C2770" t="str">
            <v>UN</v>
          </cell>
          <cell r="D2770" t="str">
            <v>18,50</v>
          </cell>
        </row>
        <row r="2771">
          <cell r="A2771">
            <v>97613</v>
          </cell>
          <cell r="B2771" t="str">
            <v>LÂMPADA COMPACTA DE VAPOR MERCURIO 125 W, BASE E27 - FORNECIMENTO E INSTALAÇÃO. AF_02/2020</v>
          </cell>
          <cell r="C2771" t="str">
            <v>UN</v>
          </cell>
          <cell r="D2771" t="str">
            <v>23,51</v>
          </cell>
        </row>
        <row r="2772">
          <cell r="A2772">
            <v>97614</v>
          </cell>
          <cell r="B2772" t="str">
            <v>LÂMPADA COMPACTA DE VAPOR METÁLICO OVOIDE 150 W, BASE E27 - FORNECIMENTO E INSTALAÇÃO. AF_02/2020</v>
          </cell>
          <cell r="C2772" t="str">
            <v>UN</v>
          </cell>
          <cell r="D2772" t="str">
            <v>41,61</v>
          </cell>
        </row>
        <row r="2773">
          <cell r="A2773">
            <v>97615</v>
          </cell>
          <cell r="B2773" t="str">
            <v>LÂMPADA TUBULAR FLUORESCENTE T8 DE 16/18 W, BASE G13 - FORNECIMENTO E INSTALAÇÃO. AF_02/2020_P</v>
          </cell>
          <cell r="C2773" t="str">
            <v>UN</v>
          </cell>
          <cell r="D2773" t="str">
            <v>31,98</v>
          </cell>
        </row>
        <row r="2774">
          <cell r="A2774">
            <v>97616</v>
          </cell>
          <cell r="B2774" t="str">
            <v>LÂMPADA TUBULAR FLUORESCENTE T8 DE 32/36 W, BASE G13 - FORNECIMENTO E INSTALAÇÃO. AF_02/2020_P</v>
          </cell>
          <cell r="C2774" t="str">
            <v>UN</v>
          </cell>
          <cell r="D2774" t="str">
            <v>36,11</v>
          </cell>
        </row>
        <row r="2775">
          <cell r="A2775">
            <v>97617</v>
          </cell>
          <cell r="B2775" t="str">
            <v>LÂMPADA TUBULAR FLUORESCENTE T10 DE 20/40 W, BASE G13 - FORNECIMENTO E INSTALAÇÃO. AF_02/2020_P</v>
          </cell>
          <cell r="C2775" t="str">
            <v>UN</v>
          </cell>
          <cell r="D2775" t="str">
            <v>35,88</v>
          </cell>
        </row>
        <row r="2776">
          <cell r="A2776">
            <v>97618</v>
          </cell>
          <cell r="B2776" t="str">
            <v>LÂMPADA TUBULAR FLUORESCENTE T5 DE 14 W, BASE G13 - FORNECIMENTO E INSTALAÇÃO. AF_02/2020_P</v>
          </cell>
          <cell r="C2776" t="str">
            <v>UN</v>
          </cell>
          <cell r="D2776" t="str">
            <v>34,10</v>
          </cell>
        </row>
        <row r="2777">
          <cell r="A2777">
            <v>100902</v>
          </cell>
          <cell r="B2777" t="str">
            <v>LÂMPADA TUBULAR LED DE 9/10 W, BASE G13 - FORNECIMENTO E INSTALAÇÃO. AF_02/2020_P</v>
          </cell>
          <cell r="C2777" t="str">
            <v>UN</v>
          </cell>
          <cell r="D2777" t="str">
            <v>22,53</v>
          </cell>
        </row>
        <row r="2778">
          <cell r="A2778">
            <v>100903</v>
          </cell>
          <cell r="B2778" t="str">
            <v>LÂMPADA TUBULAR LED DE 18/20 W, BASE G13 - FORNECIMENTO E INSTALAÇÃO. AF_02/2020_P</v>
          </cell>
          <cell r="C2778" t="str">
            <v>UN</v>
          </cell>
          <cell r="D2778" t="str">
            <v>27,73</v>
          </cell>
        </row>
        <row r="2779">
          <cell r="A2779">
            <v>100904</v>
          </cell>
          <cell r="B2779" t="str">
            <v>LUMINÁRIA TIPO CALHA, DE SOBREPOR, COM 1 LÂMPADA TUBULAR FLUORESCENTE DE 20 W, COM REATOR DE PARTIDA CONVENCIONAL - FORNECIMENTO E INSTALAÇÃO. AF_02/2020</v>
          </cell>
          <cell r="C2779" t="str">
            <v>UN</v>
          </cell>
          <cell r="D2779" t="str">
            <v>45,33</v>
          </cell>
        </row>
        <row r="2780">
          <cell r="A2780">
            <v>100905</v>
          </cell>
          <cell r="B2780" t="str">
            <v>LUMINÁRIA DUPLA TIPO CALHA, DE SOBREPOR, COM 4 LÂMPADAS TUBULARES FLUORESCENTES DE 18 W,COM REATORES DE PARTIDA RÁPIDA - FORNECIMENTO E INSTALAÇÃO. AF_02/2020</v>
          </cell>
          <cell r="C2780" t="str">
            <v>UN</v>
          </cell>
          <cell r="D2780" t="str">
            <v>121,28</v>
          </cell>
        </row>
        <row r="2781">
          <cell r="A2781">
            <v>100906</v>
          </cell>
          <cell r="B2781" t="str">
            <v>LUMINÁRIA DUPLA TIPO CALHA, DE SOBREPOR, COM 4 LÂMPADAS TUBULARES FLUORESCENTES DE 36 W, COM REATORES DE PARTIDA RÁPIDA -FORNECIMENTO E INSTALAÇÃO. AF_02/2020</v>
          </cell>
          <cell r="C2781" t="str">
            <v>UN</v>
          </cell>
          <cell r="D2781" t="str">
            <v>163,26</v>
          </cell>
        </row>
        <row r="2782">
          <cell r="A2782">
            <v>100919</v>
          </cell>
          <cell r="B2782" t="str">
            <v>LÂMPADA FLUORESCENTE ESPIRAL BRANCA 45 W, BASE E27 - FORNECIMENTO E INSTALAÇÃO. AF_02/2020</v>
          </cell>
          <cell r="C2782" t="str">
            <v>UN</v>
          </cell>
          <cell r="D2782" t="str">
            <v>47,52</v>
          </cell>
        </row>
        <row r="2783">
          <cell r="A2783">
            <v>100920</v>
          </cell>
          <cell r="B2783" t="str">
            <v>LÂMPADA FLUORESCENTE ESPIRAL BRANCA 65 W, BASE E27 - FORNECIMENTO E INSTALAÇÃO. AF_02/2020</v>
          </cell>
          <cell r="C2783" t="str">
            <v>UN</v>
          </cell>
          <cell r="D2783" t="str">
            <v>80,89</v>
          </cell>
        </row>
        <row r="2784">
          <cell r="A2784">
            <v>100921</v>
          </cell>
          <cell r="B2784" t="str">
            <v>REATOR DE PARTIDA RÁPIDA PARA LÂMPADA FLUORESCENTE 2X40W - FORNECIMENTO E INSTALAÇÃO. AF_02/2020</v>
          </cell>
          <cell r="C2784" t="str">
            <v>UN</v>
          </cell>
          <cell r="D2784" t="str">
            <v>37,02</v>
          </cell>
        </row>
        <row r="2785">
          <cell r="A2785">
            <v>100922</v>
          </cell>
          <cell r="B2785" t="str">
            <v>REATOR DE PARTIDA RÁPIDA PARA LÂMPADA FLUORESCENTE 1X20W - FORNECIMENTO E INSTALAÇÃO. AF_02/2020</v>
          </cell>
          <cell r="C2785" t="str">
            <v>UN</v>
          </cell>
          <cell r="D2785" t="str">
            <v>26,47</v>
          </cell>
        </row>
        <row r="2786">
          <cell r="A2786">
            <v>100923</v>
          </cell>
          <cell r="B2786" t="str">
            <v>REATOR DE PARTIDA RÁPIDA PARA LÂMPADA FLUORESCENTE 1X40W - FORNECIMENTO E INSTALAÇÃO. AF_02/2020</v>
          </cell>
          <cell r="C2786" t="str">
            <v>UN</v>
          </cell>
          <cell r="D2786" t="str">
            <v>30,22</v>
          </cell>
        </row>
        <row r="2787">
          <cell r="A2787">
            <v>73624</v>
          </cell>
          <cell r="B2787" t="str">
            <v>SUPORTE PARA TRANSFORMADOR EM POSTE DE CONCRETO CIRCULAR</v>
          </cell>
          <cell r="C2787" t="str">
            <v>UN</v>
          </cell>
          <cell r="D2787" t="str">
            <v>72,89</v>
          </cell>
        </row>
        <row r="2788">
          <cell r="A2788">
            <v>101489</v>
          </cell>
          <cell r="B2788" t="str">
            <v>ENTRADA DE ENERGIA ELÉTRICA, AÉREA, MONOFÁSICA, COM CAIXA DE SOBREPOR, CABO DE 10 MM2 E DISJUNTOR DIN 50A (NÃO INCLUSO O POSTE DE CONCRETO). AF_07/2020_P</v>
          </cell>
          <cell r="C2788" t="str">
            <v>UN</v>
          </cell>
          <cell r="D2788" t="str">
            <v>836,86</v>
          </cell>
        </row>
        <row r="2789">
          <cell r="A2789">
            <v>101490</v>
          </cell>
          <cell r="B2789" t="str">
            <v>ENTRADA DE ENERGIA ELÉTRICA, AÉREA, MONOFÁSICA, COM CAIXA DE SOBREPOR, CABO DE 16 MM2 E DISJUNTOR DIN 50A (NÃO INCLUSO O POSTE DE CONCRETO). AF_07/2020_P</v>
          </cell>
          <cell r="C2789" t="str">
            <v>UN</v>
          </cell>
          <cell r="D2789" t="str">
            <v>892,52</v>
          </cell>
        </row>
        <row r="2790">
          <cell r="A2790">
            <v>101491</v>
          </cell>
          <cell r="B2790" t="str">
            <v>ENTRADA DE ENERGIA ELÉTRICA, AÉREA, MONOFÁSICA, COM CAIXA DE SOBREPOR, CABO DE 25 MM2 E DISJUNTOR DIN 50A (NÃO INCLUSO O POSTE DE CONCRETO). AF_07/2020_P</v>
          </cell>
          <cell r="C2790" t="str">
            <v>UN</v>
          </cell>
          <cell r="D2790" t="str">
            <v>910,34</v>
          </cell>
        </row>
        <row r="2791">
          <cell r="A2791">
            <v>101492</v>
          </cell>
          <cell r="B2791" t="str">
            <v>ENTRADA DE ENERGIA ELÉTRICA, AÉREA, MONOFÁSICA, COM CAIXA DE SOBREPOR, CABO DE 35 MM2 E DISJUNTOR DIN 50A (NÃO INCLUSO O POSTE DE CONCRETO). AF_07/2020_P</v>
          </cell>
          <cell r="C2791" t="str">
            <v>UN</v>
          </cell>
          <cell r="D2791" t="str">
            <v>990,45</v>
          </cell>
        </row>
        <row r="2792">
          <cell r="A2792">
            <v>101493</v>
          </cell>
          <cell r="B2792" t="str">
            <v>ENTRADA DE ENERGIA ELÉTRICA, AÉREA, MONOFÁSICA, COM CAIXA DE EMBUTIR, CABO DE 10 MM2 E DISJUNTOR DIN 50A (NÃO INCLUSO O POSTE DE CONCRETO). AF_07/2020_P</v>
          </cell>
          <cell r="C2792" t="str">
            <v>UN</v>
          </cell>
          <cell r="D2792" t="str">
            <v>827,43</v>
          </cell>
        </row>
        <row r="2793">
          <cell r="A2793">
            <v>101494</v>
          </cell>
          <cell r="B2793" t="str">
            <v>ENTRADA DE ENERGIA ELÉTRICA, AÉREA, MONOFÁSICA, COM CAIXA DE EMBUTIR, CABO DE 16 MM2 E DISJUNTOR DIN 50A (NÃO INCLUSO O POSTE DE CONCRETO). AF_07/2020_P</v>
          </cell>
          <cell r="C2793" t="str">
            <v>UN</v>
          </cell>
          <cell r="D2793" t="str">
            <v>883,09</v>
          </cell>
        </row>
        <row r="2794">
          <cell r="A2794">
            <v>101495</v>
          </cell>
          <cell r="B2794" t="str">
            <v>ENTRADA DE ENERGIA ELÉTRICA, AÉREA, MONOFÁSICA, COM CAIXA DE EMBUTIR, CABO DE 25 MM2 E DISJUNTOR DIN 50A (NÃO INCLUSO O POSTE DE CONCRETO). AF_07/2020_P</v>
          </cell>
          <cell r="C2794" t="str">
            <v>UN</v>
          </cell>
          <cell r="D2794" t="str">
            <v>900,91</v>
          </cell>
        </row>
        <row r="2795">
          <cell r="A2795">
            <v>101496</v>
          </cell>
          <cell r="B2795" t="str">
            <v>ENTRADA DE ENERGIA ELÉTRICA, AÉREA, MONOFÁSICA, COM CAIXA DE EMBUTIR, CABO DE 35 MM2 E DISJUNTOR DIN 50A (NÃO INCLUSO O POSTE DE CONCRETO). AF_07/2020_P</v>
          </cell>
          <cell r="C2795" t="str">
            <v>UN</v>
          </cell>
          <cell r="D2795" t="str">
            <v>981,02</v>
          </cell>
        </row>
        <row r="2796">
          <cell r="A2796">
            <v>101497</v>
          </cell>
          <cell r="B2796" t="str">
            <v>ENTRADA DE ENERGIA ELÉTRICA, AÉREA, BIFÁSICA, COM CAIXA DE SOBREPOR, CABO DE 10 MM2 E DISJUNTOR DIN 50A (NÃO INCLUSO O POSTE DE CONCRETO). AF_07/2020_P</v>
          </cell>
          <cell r="C2796" t="str">
            <v>UN</v>
          </cell>
          <cell r="D2796" t="str">
            <v>997,89</v>
          </cell>
        </row>
        <row r="2797">
          <cell r="A2797">
            <v>101498</v>
          </cell>
          <cell r="B2797" t="str">
            <v>ENTRADA DE ENERGIA ELÉTRICA, AÉREA, BIFÁSICA, COM CAIXA DE SOBREPOR, CABO DE 16 MM2 E DISJUNTOR DIN 50A (NÃO INCLUSO O POSTE DE CONCRETO). AF_07/2020_P</v>
          </cell>
          <cell r="C2797" t="str">
            <v>UN</v>
          </cell>
          <cell r="D2797" t="str">
            <v>1.082,14</v>
          </cell>
        </row>
        <row r="2798">
          <cell r="A2798">
            <v>101499</v>
          </cell>
          <cell r="B2798" t="str">
            <v>ENTRADA DE ENERGIA ELÉTRICA, AÉREA, BIFÁSICA, COM CAIXA DE SOBREPOR, CABO DE 25 MM2 E DISJUNTOR DIN 50A (NÃO INCLUSO O POSTE DE CONCRETO). AF_07/2020_P</v>
          </cell>
          <cell r="C2798" t="str">
            <v>UN</v>
          </cell>
          <cell r="D2798" t="str">
            <v>1.109,11</v>
          </cell>
        </row>
        <row r="2799">
          <cell r="A2799">
            <v>101500</v>
          </cell>
          <cell r="B2799" t="str">
            <v>ENTRADA DE ENERGIA ELÉTRICA, AÉREA, BIFÁSICA, COM CAIXA DE SOBREPOR, CABO DE 35 MM2 E DISJUNTOR DIN 50A (NÃO INCLUSO O POSTE DE CONCRETO). AF_07/2020_P</v>
          </cell>
          <cell r="C2799" t="str">
            <v>UN</v>
          </cell>
          <cell r="D2799" t="str">
            <v>1.221,31</v>
          </cell>
        </row>
        <row r="2800">
          <cell r="A2800">
            <v>101501</v>
          </cell>
          <cell r="B2800" t="str">
            <v>ENTRADA DE ENERGIA ELÉTRICA, AÉREA, BIFÁSICA, COM CAIXA DE EMBUTIR, CABO DE 10 MM2 E DISJUNTOR DIN 50A (NÃO INCLUSO O POSTE DE CONCRETO). AF_07/2020_P</v>
          </cell>
          <cell r="C2800" t="str">
            <v>UN</v>
          </cell>
          <cell r="D2800" t="str">
            <v>994,67</v>
          </cell>
        </row>
        <row r="2801">
          <cell r="A2801">
            <v>101502</v>
          </cell>
          <cell r="B2801" t="str">
            <v>ENTRADA DE ENERGIA ELÉTRICA, AÉREA, BIFÁSICA, COM CAIXA DE EMBUTIR, CABO DE 16 MM2 E DISJUNTOR DIN 50A (NÃO INCLUSO O POSTE DE CONCRETO). AF_07/2020_P</v>
          </cell>
          <cell r="C2801" t="str">
            <v>UN</v>
          </cell>
          <cell r="D2801" t="str">
            <v>1.078,92</v>
          </cell>
        </row>
        <row r="2802">
          <cell r="A2802">
            <v>101503</v>
          </cell>
          <cell r="B2802" t="str">
            <v>ENTRADA DE ENERGIA ELÉTRICA, AÉREA, BIFÁSICA, COM CAIXA DE EMBUTIR, CABO DE 25 MM2 E DISJUNTOR DIN 50A (NÃO INCLUSO O POSTE DE CONCRETO). AF_07/2020_P</v>
          </cell>
          <cell r="C2802" t="str">
            <v>UN</v>
          </cell>
          <cell r="D2802" t="str">
            <v>1.105,89</v>
          </cell>
        </row>
        <row r="2803">
          <cell r="A2803">
            <v>101504</v>
          </cell>
          <cell r="B2803" t="str">
            <v>ENTRADA DE ENERGIA ELÉTRICA, AÉREA, BIFÁSICA, COM CAIXA DE EMBUTIR, CABO DE 35 MM2 E DISJUNTOR DIN 50A (NÃO INCLUSO O POSTE DE CONCRETO). AF_07/2020_P</v>
          </cell>
          <cell r="C2803" t="str">
            <v>UN</v>
          </cell>
          <cell r="D2803" t="str">
            <v>1.218,09</v>
          </cell>
        </row>
        <row r="2804">
          <cell r="A2804">
            <v>101505</v>
          </cell>
          <cell r="B2804" t="str">
            <v>ENTRADA DE ENERGIA ELÉTRICA, AÉREA, TRIFÁSICA, COM CAIXA DE SOBREPOR, CABO DE 10 MM2 E DISJUNTOR DIN 50A (NÃO INCLUSO O POSTE DE CONCRETO). AF_07/2020_P</v>
          </cell>
          <cell r="C2804" t="str">
            <v>UN</v>
          </cell>
          <cell r="D2804" t="str">
            <v>1.067,02</v>
          </cell>
        </row>
        <row r="2805">
          <cell r="A2805">
            <v>101506</v>
          </cell>
          <cell r="B2805" t="str">
            <v>ENTRADA DE ENERGIA ELÉTRICA, AÉREA, TRIFÁSICA, COM CAIXA DE SOBREPOR, CABO DE 16 MM2 E DISJUNTOR DIN 50A (NÃO INCLUSO O POSTE DE CONCRETO). AF_07/2020_P</v>
          </cell>
          <cell r="C2805" t="str">
            <v>UN</v>
          </cell>
          <cell r="D2805" t="str">
            <v>1.179,35</v>
          </cell>
        </row>
        <row r="2806">
          <cell r="A2806">
            <v>101507</v>
          </cell>
          <cell r="B2806" t="str">
            <v>ENTRADA DE ENERGIA ELÉTRICA, AÉREA, TRIFÁSICA, COM CAIXA DE SOBREPOR, CABO DE 25 MM2 E DISJUNTOR DIN 50A (NÃO INCLUSO O POSTE DE CONCRETO). AF_07/2020_P</v>
          </cell>
          <cell r="C2806" t="str">
            <v>UN</v>
          </cell>
          <cell r="D2806" t="str">
            <v>1.215,32</v>
          </cell>
        </row>
        <row r="2807">
          <cell r="A2807">
            <v>101508</v>
          </cell>
          <cell r="B2807" t="str">
            <v>ENTRADA DE ENERGIA ELÉTRICA, AÉREA, TRIFÁSICA, COM CAIXA DE SOBREPOR, CABO DE 35 MM2 E DISJUNTOR DIN 50A (NÃO INCLUSO O POSTE DE CONCRETO). AF_07/2020_P</v>
          </cell>
          <cell r="C2807" t="str">
            <v>UN</v>
          </cell>
          <cell r="D2807" t="str">
            <v>1.359,04</v>
          </cell>
        </row>
        <row r="2808">
          <cell r="A2808">
            <v>101509</v>
          </cell>
          <cell r="B2808" t="str">
            <v>ENTRADA DE ENERGIA ELÉTRICA, AÉREA, TRIFÁSICA, COM CAIXA DE EMBUTIR, CABO DE 10 MM2 E DISJUNTOR DIN 50A (NÃO INCLUSO O POSTE DE CONCRETO). AF_07/2020</v>
          </cell>
          <cell r="C2808" t="str">
            <v>UN</v>
          </cell>
          <cell r="D2808" t="str">
            <v>1.084,27</v>
          </cell>
        </row>
        <row r="2809">
          <cell r="A2809">
            <v>101510</v>
          </cell>
          <cell r="B2809" t="str">
            <v>ENTRADA DE ENERGIA ELÉTRICA, AÉREA, TRIFÁSICA, COM CAIXA DE EMBUTIR, CABO DE 16 MM2 E DISJUNTOR DIN 50A (NÃO INCLUSO O POSTE DE CONCRETO). AF_07/2020</v>
          </cell>
          <cell r="C2809" t="str">
            <v>UN</v>
          </cell>
          <cell r="D2809" t="str">
            <v>1.196,60</v>
          </cell>
        </row>
        <row r="2810">
          <cell r="A2810">
            <v>101511</v>
          </cell>
          <cell r="B2810" t="str">
            <v>ENTRADA DE ENERGIA ELÉTRICA, AÉREA, TRIFÁSICA, COM CAIXA DE EMBUTIR, CABO DE 25 MM2 E DISJUNTOR DIN 50A (NÃO INCLUSO O POSTE DE CONCRETO). AF_07/2020</v>
          </cell>
          <cell r="C2810" t="str">
            <v>UN</v>
          </cell>
          <cell r="D2810" t="str">
            <v>1.232,57</v>
          </cell>
        </row>
        <row r="2811">
          <cell r="A2811">
            <v>101512</v>
          </cell>
          <cell r="B2811" t="str">
            <v>ENTRADA DE ENERGIA ELÉTRICA, AÉREA, TRIFÁSICA, COM CAIXA DE EMBUTIR, CABO DE 35 MM2 E DISJUNTOR DIN 50A (NÃO INCLUSO O POSTE DE CONCRETO). AF_07/2020</v>
          </cell>
          <cell r="C2811" t="str">
            <v>UN</v>
          </cell>
          <cell r="D2811" t="str">
            <v>1.376,29</v>
          </cell>
        </row>
        <row r="2812">
          <cell r="A2812">
            <v>101513</v>
          </cell>
          <cell r="B2812" t="str">
            <v>ENTRADA DE ENERGIA ELÉTRICA, SUBTERRÂNEA, MONOFÁSICA, COM CAIXA DE SOBREPOR, CABO DE 10 MM2 E DISJUNTOR DIN 50A (NÃO INCLUSA MURETA DE ALVENARIA). AF_07/2020_P</v>
          </cell>
          <cell r="C2812" t="str">
            <v>UN</v>
          </cell>
          <cell r="D2812" t="str">
            <v>478,97</v>
          </cell>
        </row>
        <row r="2813">
          <cell r="A2813">
            <v>101514</v>
          </cell>
          <cell r="B2813" t="str">
            <v>ENTRADA DE ENERGIA ELÉTRICA, SUBTERRÂNEA, MONOFÁSICA, COM CAIXA DE SOBREPOR, CABO DE 16 MM2 E DISJUNTOR DIN 50A (NÃO INCLUSA MURETA DE ALVENARIA). AF_07/2020_P</v>
          </cell>
          <cell r="C2813" t="str">
            <v>UN</v>
          </cell>
          <cell r="D2813" t="str">
            <v>545,76</v>
          </cell>
        </row>
        <row r="2814">
          <cell r="A2814">
            <v>101515</v>
          </cell>
          <cell r="B2814" t="str">
            <v>ENTRADA DE ENERGIA ELÉTRICA, SUBTERRÂNEA, MONOFÁSICA, COM CAIXA DE SOBREPOR, CABO DE 25 MM2 E DISJUNTOR DIN 50A (NÃO INCLUSA MURETA DE ALVENARIA). AF_07/2020_P</v>
          </cell>
          <cell r="C2814" t="str">
            <v>UN</v>
          </cell>
          <cell r="D2814" t="str">
            <v>567,15</v>
          </cell>
        </row>
        <row r="2815">
          <cell r="A2815">
            <v>101516</v>
          </cell>
          <cell r="B2815" t="str">
            <v>ENTRADA DE ENERGIA ELÉTRICA, SUBTERRÂNEA, MONOFÁSICA, COM CAIXA DE SOBREPOR, CABO DE 35 MM2 E DISJUNTOR DIN 50A (NÃO INCLUSA MURETA DE ALVENARIA). AF_07/2020_P</v>
          </cell>
          <cell r="C2815" t="str">
            <v>UN</v>
          </cell>
          <cell r="D2815" t="str">
            <v>642,12</v>
          </cell>
        </row>
        <row r="2816">
          <cell r="A2816">
            <v>101517</v>
          </cell>
          <cell r="B2816" t="str">
            <v>ENTRADA DE ENERGIA ELÉTRICA, SUBTERRÂNEA, MONOFÁSICA, COM CAIXA DE EMBUTIR, CABO DE 10 MM2 E DISJUNTOR DIN 50A (NÃO INCLUSA MURETA DE ALVENARIA). AF_07/2020_P</v>
          </cell>
          <cell r="C2816" t="str">
            <v>UN</v>
          </cell>
          <cell r="D2816" t="str">
            <v>469,54</v>
          </cell>
        </row>
        <row r="2817">
          <cell r="A2817">
            <v>101518</v>
          </cell>
          <cell r="B2817" t="str">
            <v>ENTRADA DE ENERGIA ELÉTRICA, SUBTERRÂNEA, MONOFÁSICA, COM CAIXA DE EMBUTIR, CABO DE 16 MM2 E DISJUNTOR DIN 50A (NÃO INCLUSA MURETA DE ALVENARIA). AF_07/2020_P</v>
          </cell>
          <cell r="C2817" t="str">
            <v>UN</v>
          </cell>
          <cell r="D2817" t="str">
            <v>536,33</v>
          </cell>
        </row>
        <row r="2818">
          <cell r="A2818">
            <v>101519</v>
          </cell>
          <cell r="B2818" t="str">
            <v>ENTRADA DE ENERGIA ELÉTRICA, SUBTERRÂNEA, MONOFÁSICA, COM CAIXA DE EMBUTIR, CABO DE 25 MM2 E DISJUNTOR DIN 50A (NÃO INCLUSA MURETA DE ALVENARIA). AF_07/2020_P</v>
          </cell>
          <cell r="C2818" t="str">
            <v>UN</v>
          </cell>
          <cell r="D2818" t="str">
            <v>557,72</v>
          </cell>
        </row>
        <row r="2819">
          <cell r="A2819">
            <v>101520</v>
          </cell>
          <cell r="B2819" t="str">
            <v>ENTRADA DE ENERGIA ELÉTRICA, SUBTERRÂNEA, MONOFÁSICA, COM CAIXA DE EMBUTIR, CABO DE 35 MM2 E DISJUNTOR DIN 50A (NÃO INCLUSA MURETA DE ALVENARIA). AF_07/2020_P</v>
          </cell>
          <cell r="C2819" t="str">
            <v>UN</v>
          </cell>
          <cell r="D2819" t="str">
            <v>632,69</v>
          </cell>
        </row>
        <row r="2820">
          <cell r="A2820">
            <v>101521</v>
          </cell>
          <cell r="B2820" t="str">
            <v>ENTRADA DE ENERGIA ELÉTRICA, SUBTERRÂNEA, BIFÁSICA, COM CAIXA DE SOBREPOR, CABO DE 10 MM2 E DISJUNTOR DIN 50A (NÃO INCLUSA MURETA DE ALVENARIA). AF_07/2020_P</v>
          </cell>
          <cell r="C2820" t="str">
            <v>UN</v>
          </cell>
          <cell r="D2820" t="str">
            <v>649,19</v>
          </cell>
        </row>
        <row r="2821">
          <cell r="A2821">
            <v>101522</v>
          </cell>
          <cell r="B2821" t="str">
            <v>ENTRADA DE ENERGIA ELÉTRICA, SUBTERRÂNEA, BIFÁSICA, COM CAIXA DE SOBREPOR, CABO DE 16 MM2 E DISJUNTOR DIN 50A (NÃO INCLUSA MURETA DE ALVENARIA). AF_07/2020_P</v>
          </cell>
          <cell r="C2821" t="str">
            <v>UN</v>
          </cell>
          <cell r="D2821" t="str">
            <v>749,38</v>
          </cell>
        </row>
        <row r="2822">
          <cell r="A2822">
            <v>101523</v>
          </cell>
          <cell r="B2822" t="str">
            <v>ENTRADA DE ENERGIA ELÉTRICA, SUBTERRÂNEA, BIFÁSICA, COM CAIXA DE SOBREPOR, CABO DE 25 MM2 E DISJUNTOR DIN 50A (NÃO INCLUSA MURETA DE ALVENARIA). AF_07/2020_P</v>
          </cell>
          <cell r="C2822" t="str">
            <v>UN</v>
          </cell>
          <cell r="D2822" t="str">
            <v>781,46</v>
          </cell>
        </row>
        <row r="2823">
          <cell r="A2823">
            <v>101524</v>
          </cell>
          <cell r="B2823" t="str">
            <v>ENTRADA DE ENERGIA ELÉTRICA, SUBTERRÂNEA, BIFÁSICA, COM CAIXA DE SOBREPOR, CABO DE 35 MM2 E DISJUNTOR DIN 50A (NÃO INCLUSA MURETA DE ALVENARIA). AF_07/2020_P</v>
          </cell>
          <cell r="C2823" t="str">
            <v>UN</v>
          </cell>
          <cell r="D2823" t="str">
            <v>893,92</v>
          </cell>
        </row>
        <row r="2824">
          <cell r="A2824">
            <v>101525</v>
          </cell>
          <cell r="B2824" t="str">
            <v>ENTRADA DE ENERGIA ELÉTRICA, SUBTERRÂNEA, BIFÁSICA, COM CAIXA DE EMBUTIR, CABO DE 10 MM2 E DISJUNTOR DIN 50A (NÃO INCLUSA MURETA DE ALVENARIA). AF_07/2020_P</v>
          </cell>
          <cell r="C2824" t="str">
            <v>UN</v>
          </cell>
          <cell r="D2824" t="str">
            <v>645,97</v>
          </cell>
        </row>
        <row r="2825">
          <cell r="A2825">
            <v>101526</v>
          </cell>
          <cell r="B2825" t="str">
            <v>ENTRADA DE ENERGIA ELÉTRICA, SUBTERRÂNEA, BIFÁSICA, COM CAIXA DE EMBUTIR, CABO DE 16 MM2 E DISJUNTOR DIN 50A (NÃO INCLUSA MURETA DE ALVENARIA). AF_07/2020_P</v>
          </cell>
          <cell r="C2825" t="str">
            <v>UN</v>
          </cell>
          <cell r="D2825" t="str">
            <v>746,16</v>
          </cell>
        </row>
        <row r="2826">
          <cell r="A2826">
            <v>101527</v>
          </cell>
          <cell r="B2826" t="str">
            <v>ENTRADA DE ENERGIA ELÉTRICA, SUBTERRÂNEA, BIFÁSICA, COM CAIXA DE EMBUTIR, CABO DE 25 MM2 E DISJUNTOR DIN 50A (NÃO INCLUSA MURETA DE ALVENARIA). AF_07/2020_P</v>
          </cell>
          <cell r="C2826" t="str">
            <v>UN</v>
          </cell>
          <cell r="D2826" t="str">
            <v>778,24</v>
          </cell>
        </row>
        <row r="2827">
          <cell r="A2827">
            <v>101528</v>
          </cell>
          <cell r="B2827" t="str">
            <v>ENTRADA DE ENERGIA ELÉTRICA, SUBTERRÂNEA, BIFÁSICA, COM CAIXA DE EMBUTIR, CABO DE 35 MM2 E DISJUNTOR DIN 50A (NÃO INCLUSA MURETA DE ALVENARIA). AF_07/2020_P</v>
          </cell>
          <cell r="C2827" t="str">
            <v>UN</v>
          </cell>
          <cell r="D2827" t="str">
            <v>890,70</v>
          </cell>
        </row>
        <row r="2828">
          <cell r="A2828">
            <v>101529</v>
          </cell>
          <cell r="B2828" t="str">
            <v>ENTRADA DE ENERGIA ELÉTRICA, SUBTERRÂNEA, TRIFÁSICA, COM CAIXA DE SOBREPOR, CABO DE 10 MM2 E DISJUNTOR DIN 50A (NÃO INCLUSA MURETA DE ALVENARIA). AF_07/2020_P</v>
          </cell>
          <cell r="C2828" t="str">
            <v>UN</v>
          </cell>
          <cell r="D2828" t="str">
            <v>728,47</v>
          </cell>
        </row>
        <row r="2829">
          <cell r="A2829">
            <v>101530</v>
          </cell>
          <cell r="B2829" t="str">
            <v>ENTRADA DE ENERGIA ELÉTRICA, SUBTERRÂNEA, TRIFÁSICA, COM CAIXA DE SOBREPOR, CABO DE 16 MM2 E DISJUNTOR DIN 50A (NÃO INCLUSA MURETA DE ALVENARIA). AF_07/2020_P</v>
          </cell>
          <cell r="C2829" t="str">
            <v>UN</v>
          </cell>
          <cell r="D2829" t="str">
            <v>862,06</v>
          </cell>
        </row>
        <row r="2830">
          <cell r="A2830">
            <v>101531</v>
          </cell>
          <cell r="B2830" t="str">
            <v>ENTRADA DE ENERGIA ELÉTRICA, SUBTERRÂNEA, TRIFÁSICA, COM CAIXA DE SOBREPOR, CABO DE 25 MM2 E DISJUNTOR DIN 50A (NÃO INCLUSA MURETA DE ALVENARIA). AF_07/2020_P</v>
          </cell>
          <cell r="C2830" t="str">
            <v>UN</v>
          </cell>
          <cell r="D2830" t="str">
            <v>904,83</v>
          </cell>
        </row>
        <row r="2831">
          <cell r="A2831">
            <v>101532</v>
          </cell>
          <cell r="B2831" t="str">
            <v>ENTRADA DE ENERGIA ELÉTRICA, SUBTERRÂNEA, TRIFÁSICA, COM CAIXA DE SOBREPOR, CABO DE 35 MM2 E DISJUNTOR DIN 50A (NÃO INCLUSA MURETA DE ALVENARIA). AF_07/2020_P</v>
          </cell>
          <cell r="C2831" t="str">
            <v>UN</v>
          </cell>
          <cell r="D2831" t="str">
            <v>1.054,78</v>
          </cell>
        </row>
        <row r="2832">
          <cell r="A2832">
            <v>101533</v>
          </cell>
          <cell r="B2832" t="str">
            <v>ENTRADA DE ENERGIA ELÉTRICA, SUBTERRÂNEA, TRIFÁSICA, COM CAIXA DE EMBUTIR, CABO DE 10 MM2 E DISJUNTOR DIN 50A (NÃO INCLUSA MURETA DE ALVENARIA). AF_07/2020</v>
          </cell>
          <cell r="C2832" t="str">
            <v>UN</v>
          </cell>
          <cell r="D2832" t="str">
            <v>745,72</v>
          </cell>
        </row>
        <row r="2833">
          <cell r="A2833">
            <v>101534</v>
          </cell>
          <cell r="B2833" t="str">
            <v>ENTRADA DE ENERGIA ELÉTRICA, SUBTERRÂNEA, TRIFÁSICA, COM CAIXA DE EMBUTIR, CABO DE 16 MM2 E DISJUNTOR DIN 50A (NÃO INCLUSA MURETA DE ALVENARIA). AF_07/2020</v>
          </cell>
          <cell r="C2833" t="str">
            <v>UN</v>
          </cell>
          <cell r="D2833" t="str">
            <v>879,31</v>
          </cell>
        </row>
        <row r="2834">
          <cell r="A2834">
            <v>101535</v>
          </cell>
          <cell r="B2834" t="str">
            <v>ENTRADA DE ENERGIA ELÉTRICA, SUBTERRÂNEA, TRIFÁSICA, COM CAIXA DE EMBUTIR, CABO DE 25 MM2 E DISJUNTOR DIN 50A (NÃO INCLUSA MURETA DE ALVENARIA). AF_07/2020</v>
          </cell>
          <cell r="C2834" t="str">
            <v>UN</v>
          </cell>
          <cell r="D2834" t="str">
            <v>922,08</v>
          </cell>
        </row>
        <row r="2835">
          <cell r="A2835">
            <v>101536</v>
          </cell>
          <cell r="B2835" t="str">
            <v>ENTRADA DE ENERGIA ELÉTRICA, SUBTERRÂNEA, TRIFÁSICA, COM CAIXA DE EMBUTIR, CABO DE 35 MM2 E DISJUNTOR DIN 50A (NÃO INCLUSA MURETA DE ALVENARIA). AF_07/2020</v>
          </cell>
          <cell r="C2835" t="str">
            <v>UN</v>
          </cell>
          <cell r="D2835" t="str">
            <v>1.072,03</v>
          </cell>
        </row>
        <row r="2836">
          <cell r="A2836">
            <v>101537</v>
          </cell>
          <cell r="B2836" t="str">
            <v>APARELHO SINALIZADOR DE SAÍDA DE GARAGEM, COM CÉLULA FOTOELÉTRICA - FORNECIMENTO E INSTALAÇÃO. AF_07/2020</v>
          </cell>
          <cell r="C2836" t="str">
            <v>UN</v>
          </cell>
          <cell r="D2836" t="str">
            <v>125,28</v>
          </cell>
        </row>
        <row r="2837">
          <cell r="A2837">
            <v>101538</v>
          </cell>
          <cell r="B2837" t="str">
            <v>ARMAÇÃO SECUNDÁRIA, COM 1 ESTRIBO E 1 ISOLADOR - FORNECIMENTO E INSTALAÇÃO. AF_07/2020</v>
          </cell>
          <cell r="C2837" t="str">
            <v>UN</v>
          </cell>
          <cell r="D2837" t="str">
            <v>40,31</v>
          </cell>
        </row>
        <row r="2838">
          <cell r="A2838">
            <v>101539</v>
          </cell>
          <cell r="B2838" t="str">
            <v>ARMAÇÃO SECUNDÁRIA, COM 2 ESTRIBOS E 2 ISOLADORES - FORNECIMENTO E INSTALAÇÃO. AF_07/2020</v>
          </cell>
          <cell r="C2838" t="str">
            <v>UN</v>
          </cell>
          <cell r="D2838" t="str">
            <v>70,63</v>
          </cell>
        </row>
        <row r="2839">
          <cell r="A2839">
            <v>101540</v>
          </cell>
          <cell r="B2839" t="str">
            <v>ARMAÇÃO SECUNDÁRIA, COM 3 ESTRIBOS E 3 ISOLADORES - FORNECIMENTO E INSTALAÇÃO. AF_07/2020</v>
          </cell>
          <cell r="C2839" t="str">
            <v>UN</v>
          </cell>
          <cell r="D2839" t="str">
            <v>114,83</v>
          </cell>
        </row>
        <row r="2840">
          <cell r="A2840">
            <v>101541</v>
          </cell>
          <cell r="B2840" t="str">
            <v>ARMAÇÃO SECUNDÁRIA, COM 4 ESTRIBOS E 4 ISOLADORES - FORNECIMENTO E INSTALAÇÃO. AF_07/2020</v>
          </cell>
          <cell r="C2840" t="str">
            <v>UN</v>
          </cell>
          <cell r="D2840" t="str">
            <v>150,76</v>
          </cell>
        </row>
        <row r="2841">
          <cell r="A2841">
            <v>101542</v>
          </cell>
          <cell r="B2841" t="str">
            <v>ARMAÇÃO SECUNDÁRIA, COM 1 ESTRIBO, SEM ISOLADOR - FORNECIMENTO E INSTALAÇÃO. AF_07/2020</v>
          </cell>
          <cell r="C2841" t="str">
            <v>UN</v>
          </cell>
          <cell r="D2841" t="str">
            <v>33,23</v>
          </cell>
        </row>
        <row r="2842">
          <cell r="A2842">
            <v>101543</v>
          </cell>
          <cell r="B2842" t="str">
            <v>ARMAÇÃO SECUNDÁRIA, COM 2 ESTRIBOS, SEM ISOLADOR - FORNECIMENTO E INSTALAÇÃO. AF_07/2020</v>
          </cell>
          <cell r="C2842" t="str">
            <v>UN</v>
          </cell>
          <cell r="D2842" t="str">
            <v>61,63</v>
          </cell>
        </row>
        <row r="2843">
          <cell r="A2843">
            <v>101544</v>
          </cell>
          <cell r="B2843" t="str">
            <v>ARMAÇÃO SECUNDÁRIA, COM 3 ESTRIBOS, SEM ISOLADOR - FORNECIMENTO E INSTALAÇÃO. AF_07/2020</v>
          </cell>
          <cell r="C2843" t="str">
            <v>UN</v>
          </cell>
          <cell r="D2843" t="str">
            <v>96,30</v>
          </cell>
        </row>
        <row r="2844">
          <cell r="A2844">
            <v>101545</v>
          </cell>
          <cell r="B2844" t="str">
            <v>ARMAÇÃO SECUNDÁRIA, COM 4 ESTRIBOS, SEM ISOLADOR - FORNECIMENTO E INSTALAÇÃO. AF_07/2020</v>
          </cell>
          <cell r="C2844" t="str">
            <v>UN</v>
          </cell>
          <cell r="D2844" t="str">
            <v>135,68</v>
          </cell>
        </row>
        <row r="2845">
          <cell r="A2845">
            <v>101546</v>
          </cell>
          <cell r="B2845" t="str">
            <v>ISOLADOR, TIPO PINO, PARA TENSÃO 15 KV - FORNECIMENTO E INSTALAÇÃO. AF_07/2020</v>
          </cell>
          <cell r="C2845" t="str">
            <v>UN</v>
          </cell>
          <cell r="D2845" t="str">
            <v>20,83</v>
          </cell>
        </row>
        <row r="2846">
          <cell r="A2846">
            <v>101547</v>
          </cell>
          <cell r="B2846" t="str">
            <v>ISOLADOR, TIPO DISCO, PARA TENSÃO 15 KV - FORNECIMENTO E INSTALAÇÃO. AF_07/2020</v>
          </cell>
          <cell r="C2846" t="str">
            <v>UN</v>
          </cell>
          <cell r="D2846" t="str">
            <v>65,30</v>
          </cell>
        </row>
        <row r="2847">
          <cell r="A2847">
            <v>101548</v>
          </cell>
          <cell r="B2847" t="str">
            <v>ISOLADOR, TIPO ROLDANA, PARA BAIXA TENSÃO - FORNECIMENTO E INSTALAÇÃO. AF_07/2020</v>
          </cell>
          <cell r="C2847" t="str">
            <v>UN</v>
          </cell>
          <cell r="D2847" t="str">
            <v>5,14</v>
          </cell>
        </row>
        <row r="2848">
          <cell r="A2848">
            <v>101549</v>
          </cell>
          <cell r="B2848" t="str">
            <v>GRAMPO PARALELO METÁLICO, PARA REDES AÉREAS DE DISTRIBUIÇÃO DE ENERGIA ELÉTRICA DE BAIXA TENSÃO - FORNECIMENTO E INSTALAÇÃO. AF_07/2020</v>
          </cell>
          <cell r="C2848" t="str">
            <v>UN</v>
          </cell>
          <cell r="D2848" t="str">
            <v>13,52</v>
          </cell>
        </row>
        <row r="2849">
          <cell r="A2849">
            <v>101553</v>
          </cell>
          <cell r="B2849" t="str">
            <v>ALÇA PREFORMADA DE DISTRIBUIÇÃO, EM  AÇO GALVANIZADO, AWG 1 - FORNECIMENTO E INSTALAÇÃO. AF_07/2020</v>
          </cell>
          <cell r="C2849" t="str">
            <v>UN</v>
          </cell>
          <cell r="D2849" t="str">
            <v>10,24</v>
          </cell>
        </row>
        <row r="2850">
          <cell r="A2850">
            <v>101554</v>
          </cell>
          <cell r="B2850" t="str">
            <v>ALÇA PREFORMADA DE DISTRIBUIÇÃO, EM  AÇO GALVANIZADO, AWG 2 - FORNECIMENTO E INSTALAÇÃO. AF_07/2020</v>
          </cell>
          <cell r="C2850" t="str">
            <v>UN</v>
          </cell>
          <cell r="D2850" t="str">
            <v>7,40</v>
          </cell>
        </row>
        <row r="2851">
          <cell r="A2851">
            <v>101555</v>
          </cell>
          <cell r="B2851" t="str">
            <v>ALÇA PREFORMADA DE DISTRIBUIÇÃO, EM  AÇO GALVANIZADO, AWG 4 - FORNECIMENTO E INSTALAÇÃO. AF_07/2020</v>
          </cell>
          <cell r="C2851" t="str">
            <v>UN</v>
          </cell>
          <cell r="D2851" t="str">
            <v>4,82</v>
          </cell>
        </row>
        <row r="2852">
          <cell r="A2852">
            <v>101556</v>
          </cell>
          <cell r="B2852" t="str">
            <v>ALÇA PREFORMADA DE DISTRIBUIÇÃO, EM  AÇO GALVANIZADO, AWG 6 - FORNECIMENTO E INSTALAÇÃO. AF_07/2020</v>
          </cell>
          <cell r="C2852" t="str">
            <v>UN</v>
          </cell>
          <cell r="D2852" t="str">
            <v>4,41</v>
          </cell>
        </row>
        <row r="2853">
          <cell r="A2853">
            <v>101560</v>
          </cell>
          <cell r="B2853" t="str">
            <v>CABO DE COBRE FLEXÍVEL ISOLADO, 10 MM², 0,6/1,0 KV, PARA REDE AÉREA DE DISTRIBUIÇÃO DE ENERGIA ELÉTRICA DE BAIXA TENSÃO - FORNECIMENTO E INSTALAÇÃO. AF_07/2020</v>
          </cell>
          <cell r="C2853" t="str">
            <v>M</v>
          </cell>
          <cell r="D2853" t="str">
            <v>6,30</v>
          </cell>
        </row>
        <row r="2854">
          <cell r="A2854">
            <v>101561</v>
          </cell>
          <cell r="B2854" t="str">
            <v>CABO DE COBRE FLEXÍVEL ISOLADO, 16 MM², 0,6/1,0 KV, PARA REDE AÉREA DE DISTRIBUIÇÃO DE ENERGIA ELÉTRICA DE BAIXA TENSÃO - FORNECIMENTO E INSTALAÇÃO. AF_07/2020</v>
          </cell>
          <cell r="C2854" t="str">
            <v>M</v>
          </cell>
          <cell r="D2854" t="str">
            <v>9,63</v>
          </cell>
        </row>
        <row r="2855">
          <cell r="A2855">
            <v>101562</v>
          </cell>
          <cell r="B2855" t="str">
            <v>CABO DE COBRE FLEXÍVEL ISOLADO, 25 MM², 0,6/1,0 KV, PARA REDE AÉREA DE DISTRIBUIÇÃO DE ENERGIA ELÉTRICA DE BAIXA TENSÃO - FORNECIMENTO E INSTALAÇÃO. AF_07/2020</v>
          </cell>
          <cell r="C2855" t="str">
            <v>M</v>
          </cell>
          <cell r="D2855" t="str">
            <v>14,65</v>
          </cell>
        </row>
        <row r="2856">
          <cell r="A2856">
            <v>101563</v>
          </cell>
          <cell r="B2856" t="str">
            <v>CABO DE COBRE FLEXÍVEL ISOLADO, 35 MM², 0,6/1,0 KV, PARA REDE AÉREA DE DISTRIBUIÇÃO DE ENERGIA ELÉTRICA DE BAIXA TENSÃO - FORNECIMENTO E INSTALAÇÃO. AF_07/2020</v>
          </cell>
          <cell r="C2856" t="str">
            <v>M</v>
          </cell>
          <cell r="D2856" t="str">
            <v>20,17</v>
          </cell>
        </row>
        <row r="2857">
          <cell r="A2857">
            <v>101564</v>
          </cell>
          <cell r="B2857" t="str">
            <v>CABO DE COBRE FLEXÍVEL ISOLADO, 50 MM², 0,6/1,0 KV, PARA REDE AÉREA DE DISTRIBUIÇÃO DE ENERGIA ELÉTRICA DE BAIXA TENSÃO - FORNECIMENTO E INSTALAÇÃO. AF_07/2020</v>
          </cell>
          <cell r="C2857" t="str">
            <v>M</v>
          </cell>
          <cell r="D2857" t="str">
            <v>28,74</v>
          </cell>
        </row>
        <row r="2858">
          <cell r="A2858">
            <v>101565</v>
          </cell>
          <cell r="B2858" t="str">
            <v>CABO DE COBRE FLEXÍVEL ISOLADO, 70 MM², 0,6/1,0 KV, PARA REDE AÉREA DE DISTRIBUIÇÃO DE ENERGIA ELÉTRICA DE BAIXA TENSÃO - FORNECIMENTO E INSTALAÇÃO. AF_07/2020</v>
          </cell>
          <cell r="C2858" t="str">
            <v>M</v>
          </cell>
          <cell r="D2858" t="str">
            <v>39,80</v>
          </cell>
        </row>
        <row r="2859">
          <cell r="A2859">
            <v>101567</v>
          </cell>
          <cell r="B2859" t="str">
            <v>CABO DE COBRE FLEXÍVEL ISOLADO, 95 MM², 0,6/1,0 KV, PARA REDE AÉREA DE DISTRIBUIÇÃO DE ENERGIA ELÉTRICA DE BAIXA TENSÃO - FORNECIMENTO E INSTALAÇÃO. AF_07/2020</v>
          </cell>
          <cell r="C2859" t="str">
            <v>M</v>
          </cell>
          <cell r="D2859" t="str">
            <v>52,85</v>
          </cell>
        </row>
        <row r="2860">
          <cell r="A2860">
            <v>101568</v>
          </cell>
          <cell r="B2860" t="str">
            <v>CABO DE COBRE FLEXÍVEL ISOLADO, 120 MM², 0,6/1,0 KV, PARA REDE AÉREA DE DISTRIBUIÇÃO DE ENERGIA ELÉTRICA DE BAIXA TENSÃO - FORNECIMENTO E INSTALAÇÃO. AF_07/2020</v>
          </cell>
          <cell r="C2860" t="str">
            <v>M</v>
          </cell>
          <cell r="D2860" t="str">
            <v>68,78</v>
          </cell>
        </row>
        <row r="2861">
          <cell r="A2861">
            <v>100578</v>
          </cell>
          <cell r="B2861" t="str">
            <v>ASSENTAMENTO DE POSTE DE CONCRETO COM COMPRIMENTO NOMINAL DE 9 M, CARGA NOMINAL MENOR OU IGUAL A 1000 DAN, ENGASTAMENTO SIMPLES COM 1,5 M DE SOLO (NÃO INCLUI FORNECIMENTO). AF_11/2019</v>
          </cell>
          <cell r="C2861" t="str">
            <v>UN</v>
          </cell>
          <cell r="D2861" t="str">
            <v>270,74</v>
          </cell>
        </row>
        <row r="2862">
          <cell r="A2862">
            <v>100579</v>
          </cell>
          <cell r="B2862" t="str">
            <v>ASSENTAMENTO DE POSTE DE CONCRETO COM COMPRIMENTO NOMINAL DE 10 M, CARGA NOMINAL MENOR OU IGUAL A 1000 DAN, ENGASTAMENTO SIMPLES COM 1,6 M DE SOLO (NÃO INCLUI FORNECIMENTO). AF_11/2019</v>
          </cell>
          <cell r="C2862" t="str">
            <v>UN</v>
          </cell>
          <cell r="D2862" t="str">
            <v>296,53</v>
          </cell>
        </row>
        <row r="2863">
          <cell r="A2863">
            <v>100580</v>
          </cell>
          <cell r="B2863" t="str">
            <v>ASSENTAMENTO DE POSTE DE CONCRETO COM COMPRIMENTO NOMINAL DE 10 M, CARGA NOMINAL MAIOR QUE 1000 DAN, ENGASTAMENTO SIMPLES COM 1,6 M DE SOLO (NÃO INCLUI FORNECIMENTO). AF_11/2019</v>
          </cell>
          <cell r="C2863" t="str">
            <v>UN</v>
          </cell>
          <cell r="D2863" t="str">
            <v>327,79</v>
          </cell>
        </row>
        <row r="2864">
          <cell r="A2864">
            <v>100581</v>
          </cell>
          <cell r="B2864" t="str">
            <v>ASSENTAMENTO DE POSTE DE CONCRETO COM COMPRIMENTO NOMINAL DE 10,5 M, CARGA NOMINAL MENOR OU IGUAL A 1000 DAN, ENGASTAMENTO SIMPLES COM 1,65 M DE SOLO (NÃO INCLUI FORNECIMENTO). AF_11/2019</v>
          </cell>
          <cell r="C2864" t="str">
            <v>UN</v>
          </cell>
          <cell r="D2864" t="str">
            <v>309,30</v>
          </cell>
        </row>
        <row r="2865">
          <cell r="A2865">
            <v>100582</v>
          </cell>
          <cell r="B2865" t="str">
            <v>ASSENTAMENTO DE POSTE DE CONCRETO COM COMPRIMENTO NOMINAL DE 10,5 M, CARGA NOMINAL MAIOR QUE 1000 DAN, ENGASTAMENTO SIMPLES COM 1,65 M DE SOLO (NÃO INCLUI FORNECIMENTO). AF_11/2019</v>
          </cell>
          <cell r="C2865" t="str">
            <v>UN</v>
          </cell>
          <cell r="D2865" t="str">
            <v>365,67</v>
          </cell>
        </row>
        <row r="2866">
          <cell r="A2866">
            <v>100583</v>
          </cell>
          <cell r="B2866" t="str">
            <v>ASSENTAMENTO DE POSTE DE CONCRETO COM COMPRIMENTO NOMINAL DE 11 M, CARGA NOMINAL MENOR OU IGUAL A 1000 DAN, ENGASTAMENTO SIMPLES COM 1,7 M DE SOLO (NÃO INCLUI FORNECIMENTO). AF_11/2019</v>
          </cell>
          <cell r="C2866" t="str">
            <v>UN</v>
          </cell>
          <cell r="D2866" t="str">
            <v>323,09</v>
          </cell>
        </row>
        <row r="2867">
          <cell r="A2867">
            <v>100584</v>
          </cell>
          <cell r="B2867" t="str">
            <v>ASSENTAMENTO DE POSTE DE CONCRETO COM COMPRIMENTO NOMINAL DE 11 M, CARGA NOMINAL MAIOR QUE 1000 DAN, ENGASTAMENTO SIMPLES COM 1,7 M DE SOLO (NÃO INCLUI FORNECIMENTO). AF_11/2019</v>
          </cell>
          <cell r="C2867" t="str">
            <v>UN</v>
          </cell>
          <cell r="D2867" t="str">
            <v>356,96</v>
          </cell>
        </row>
        <row r="2868">
          <cell r="A2868">
            <v>100585</v>
          </cell>
          <cell r="B2868" t="str">
            <v>ASSENTAMENTO DE POSTE DE CONCRETO COM COMPRIMENTO NOMINAL DE 12 M, CARGA NOMINAL MENOR OU IGUAL A 1000 DAN, ENGASTAMENTO SIMPLES COM 1,8 M DE SOLO (NÃO INCLUI FORNECIMENTO). AF_11/2019</v>
          </cell>
          <cell r="C2868" t="str">
            <v>UN</v>
          </cell>
          <cell r="D2868" t="str">
            <v>349,78</v>
          </cell>
        </row>
        <row r="2869">
          <cell r="A2869">
            <v>100586</v>
          </cell>
          <cell r="B2869" t="str">
            <v>ASSENTAMENTO DE POSTE DE CONCRETO COM COMPRIMENTO NOMINAL DE 12 M, CARGA NOMINAL MAIOR QUE 1000 DAN, ENGASTAMENTO SIMPLES COM 1,8 M DE SOLO (NÃO INCLUI FORNECIMENTO). AF_11/2019</v>
          </cell>
          <cell r="C2869" t="str">
            <v>UN</v>
          </cell>
          <cell r="D2869" t="str">
            <v>403,76</v>
          </cell>
        </row>
        <row r="2870">
          <cell r="A2870">
            <v>100587</v>
          </cell>
          <cell r="B2870" t="str">
            <v>ASSENTAMENTO DE POSTE DE CONCRETO COM COMPRIMENTO NOMINAL DE 13 M, CARGA NOMINAL MENOR OU IGUAL A 1000 DAN, ENGASTAMENTO SIMPLES COM 1,9 M DE SOLO (NÃO INCLUI FORNECIMENTO). AF_11/2019</v>
          </cell>
          <cell r="C2870" t="str">
            <v>UN</v>
          </cell>
          <cell r="D2870" t="str">
            <v>377,56</v>
          </cell>
        </row>
        <row r="2871">
          <cell r="A2871">
            <v>100588</v>
          </cell>
          <cell r="B2871" t="str">
            <v>ASSENTAMENTO DE POSTE DE CONCRETO COM COMPRIMENTO NOMINAL DE 13 M, CARGA NOMINAL MAIOR QUE 1000 DAN, ENGASTAMENTO SIMPLES COM 1,9 M DE SOLO (NÃO INCLUI FORNECIMENTO). AF_11/2019</v>
          </cell>
          <cell r="C2871" t="str">
            <v>UN</v>
          </cell>
          <cell r="D2871" t="str">
            <v>419,52</v>
          </cell>
        </row>
        <row r="2872">
          <cell r="A2872">
            <v>100589</v>
          </cell>
          <cell r="B2872" t="str">
            <v>ASSENTAMENTO DE POSTE DE CONCRETO COM COMPRIMENTO NOMINAL DE 13,5 M, CARGA NOMINAL MENOR OU IGUAL A 1000 DAN, ENGASTAMENTO SIMPLES COM 1,95 M DE SOLO (NÃO INCLUI FORNECIMENTO). AF_11/2019</v>
          </cell>
          <cell r="C2872" t="str">
            <v>UN</v>
          </cell>
          <cell r="D2872" t="str">
            <v>420,61</v>
          </cell>
        </row>
        <row r="2873">
          <cell r="A2873">
            <v>100590</v>
          </cell>
          <cell r="B2873" t="str">
            <v>ASSENTAMENTO DE POSTE DE CONCRETO COM COMPRIMENTO NOMINAL DE 13,5 M, CARGA NOMINAL MAIOR QUE 1000 DAN, ENGASTAMENTO SIMPLES COM 1,95 M DE SOLO (NÃO INCLUI FORNECIMENTO). AF_11/2019</v>
          </cell>
          <cell r="C2873" t="str">
            <v>UN</v>
          </cell>
          <cell r="D2873" t="str">
            <v>462,12</v>
          </cell>
        </row>
        <row r="2874">
          <cell r="A2874">
            <v>100591</v>
          </cell>
          <cell r="B2874" t="str">
            <v>ASSENTAMENTO DE POSTE DE CONCRETO COM COMPRIMENTO NOMINAL DE 14 M, CARGA NOMINAL MENOR OU IGUAL A 1000 DAN, ENGASTAMENTO SIMPLES COM 2 M DE SOLO (NÃO INCLUI FORNECIMENTO). AF_11/2019</v>
          </cell>
          <cell r="C2874" t="str">
            <v>UN</v>
          </cell>
          <cell r="D2874" t="str">
            <v>416,32</v>
          </cell>
        </row>
        <row r="2875">
          <cell r="A2875">
            <v>100592</v>
          </cell>
          <cell r="B2875" t="str">
            <v>ASSENTAMENTO DE POSTE DE CONCRETO COM COMPRIMENTO NOMINAL DE 14 M, CARGA NOMINAL MAIOR QUE 1000 DAN, ENGASTAMENTO SIMPLES COM 2 M DE SOLO (NÃO INCLUI FORNECIMENTO). AF_11/2019</v>
          </cell>
          <cell r="C2875" t="str">
            <v>UN</v>
          </cell>
          <cell r="D2875" t="str">
            <v>450,70</v>
          </cell>
        </row>
        <row r="2876">
          <cell r="A2876">
            <v>100593</v>
          </cell>
          <cell r="B2876" t="str">
            <v>ASSENTAMENTO DE POSTE DE CONCRETO COM COMPRIMENTO NOMINAL DE 15 M, CARGA NOMINAL MENOR OU IGUAL A 1000 DAN, ENGASTAMENTO SIMPLES COM 2,1 M DE SOLO (NÃO INCLUI FORNECIMENTO). AF_11/2019</v>
          </cell>
          <cell r="C2876" t="str">
            <v>UN</v>
          </cell>
          <cell r="D2876" t="str">
            <v>445,96</v>
          </cell>
        </row>
        <row r="2877">
          <cell r="A2877">
            <v>100594</v>
          </cell>
          <cell r="B2877" t="str">
            <v>ASSENTAMENTO DE POSTE DE CONCRETO COM COMPRIMENTO NOMINAL DE 15 M, CARGA NOMINAL MAIOR QUE 1000 DAN, ENGASTAMENTO SIMPLES COM 2,1 M DE SOLO (NÃO INCLUI FORNECIMENTO). AF_11/2019</v>
          </cell>
          <cell r="C2877" t="str">
            <v>UN</v>
          </cell>
          <cell r="D2877" t="str">
            <v>504,21</v>
          </cell>
        </row>
        <row r="2878">
          <cell r="A2878">
            <v>100595</v>
          </cell>
          <cell r="B2878" t="str">
            <v>ASSENTAMENTO DE POSTE DE CONCRETO COM COMPRIMENTO NOMINAL DE 18 M, CARGA NOMINAL MENOR OU IGUAL A 1000 DAN, ENGASTAMENTO SIMPLES COM 2,4 M DE SOLO (NÃO INCLUI FORNECIMENTO). AF_11/2019</v>
          </cell>
          <cell r="C2878" t="str">
            <v>UN</v>
          </cell>
          <cell r="D2878" t="str">
            <v>534,95</v>
          </cell>
        </row>
        <row r="2879">
          <cell r="A2879">
            <v>100596</v>
          </cell>
          <cell r="B2879" t="str">
            <v>ASSENTAMENTO DE POSTE DE CONCRETO COM COMPRIMENTO NOMINAL DE 18 M, CARGA NOMINAL MAIOR QUE 1000 DAN, ENGASTAMENTO SIMPLES COM 2,4 M DE SOLO (NÃO INCLUI FORNECIMENTO). AF_11/2019</v>
          </cell>
          <cell r="C2879" t="str">
            <v>UN</v>
          </cell>
          <cell r="D2879" t="str">
            <v>613,49</v>
          </cell>
        </row>
        <row r="2880">
          <cell r="A2880">
            <v>100597</v>
          </cell>
          <cell r="B2880" t="str">
            <v>ASSENTAMENTO DE POSTE DE CONCRETO COM COMPRIMENTO NOMINAL DE 20 M, CARGA NOMINAL MENOR OU IGUAL A 1000 DAN, ENGASTAMENTO SIMPLES COM 2,6 M DE SOLO (NÃO INCLUI FORNECIMENTO). AF_11/2019</v>
          </cell>
          <cell r="C2880" t="str">
            <v>UN</v>
          </cell>
          <cell r="D2880" t="str">
            <v>621,00</v>
          </cell>
        </row>
        <row r="2881">
          <cell r="A2881">
            <v>100598</v>
          </cell>
          <cell r="B2881" t="str">
            <v>ASSENTAMENTO DE POSTE DE CONCRETO COM COMPRIMENTO NOMINAL DE 20 M, CARGA NOMINAL MAIOR QUE 1000, ENGASTAMENTO SIMPLES COM 2,6 M DE SOLO (NÃO INCLUI FORNECIMENTO). AF_11/2019</v>
          </cell>
          <cell r="C2881" t="str">
            <v>UN</v>
          </cell>
          <cell r="D2881" t="str">
            <v>685,76</v>
          </cell>
        </row>
        <row r="2882">
          <cell r="A2882">
            <v>100599</v>
          </cell>
          <cell r="B2882" t="str">
            <v>ASSENTAMENTO DE POSTE DE CONCRETO COM COMPRIMENTO NOMINAL DE 9 M, CARGA NOMINAL DE 150 DAN, ENGASTAMENTO BASE CONCRETADA COM 1 M DE CONCRETO E 0,5 M DE SOLO (NÃO INCLUI FORNECIMENTO). AF_11/2019</v>
          </cell>
          <cell r="C2882" t="str">
            <v>UN</v>
          </cell>
          <cell r="D2882" t="str">
            <v>293,17</v>
          </cell>
        </row>
        <row r="2883">
          <cell r="A2883">
            <v>100600</v>
          </cell>
          <cell r="B2883" t="str">
            <v>ASSENTAMENTO DE POSTE DE CONCRETO COM COMPRIMENTO NOMINAL DE 9 M, CARGA NOMINAL DE 300 DAN, ENGASTAMENTO BASE CONCRETADA COM 1 M DE CONCRETO E 0,5 M DE SOLO (NÃO INCLUI FORNECIMENTO). AF_11/2019</v>
          </cell>
          <cell r="C2883" t="str">
            <v>UN</v>
          </cell>
          <cell r="D2883" t="str">
            <v>361,38</v>
          </cell>
        </row>
        <row r="2884">
          <cell r="A2884">
            <v>100601</v>
          </cell>
          <cell r="B2884" t="str">
            <v>ASSENTAMENTO DE POSTE DE CONCRETO COM COMPRIMENTO NOMINAL DE 9 M, CARGA NOMINAL DE 400 DAN, ENGASTAMENTO BASE CONCRETADA COM 1 M DE CONCRETO E 0,5 M DE SOLO (NÃO INCLUI FORNECIMENTO). AF_11/2019</v>
          </cell>
          <cell r="C2884" t="str">
            <v>UN</v>
          </cell>
          <cell r="D2884" t="str">
            <v>480,14</v>
          </cell>
        </row>
        <row r="2885">
          <cell r="A2885">
            <v>100602</v>
          </cell>
          <cell r="B2885" t="str">
            <v>ASSENTAMENTO DE POSTE DE CONCRETO COM COMPRIMENTO NOMINAL DE 9 M, CARGA NOMINAL DE 600 DAN, ENGASTAMENTO BASE CONCRETADA COM 1 M DE CONCRETO E 0,5 M DE SOLO (NÃO INCLUI FORNECIMENTO). AF_11/2019</v>
          </cell>
          <cell r="C2885" t="str">
            <v>UN</v>
          </cell>
          <cell r="D2885" t="str">
            <v>628,27</v>
          </cell>
        </row>
        <row r="2886">
          <cell r="A2886">
            <v>100603</v>
          </cell>
          <cell r="B2886" t="str">
            <v>ASSENTAMENTO DE POSTE DE CONCRETO COM COMPRIMENTO NOMINAL DE 9 M, CARGA NOMINAL DE 1000 DAN, ENGASTAMENTO BASE CONCRETADA COM 1 M DE CONCRETO E 0,5 M DE SOLO (NÃO INCLUI FORNECIMENTO). AF_11/2019</v>
          </cell>
          <cell r="C2886" t="str">
            <v>UN</v>
          </cell>
          <cell r="D2886" t="str">
            <v>1.007,96</v>
          </cell>
        </row>
        <row r="2887">
          <cell r="A2887">
            <v>100604</v>
          </cell>
          <cell r="B2887" t="str">
            <v>ASSENTAMENTO DE POSTE DE CONCRETO COM COMPRIMENTO NOMINAL DE 10 M, CARGA NOMINAL DE 300 DAN, ENGASTAMENTO BASE CONCRETADA COM 1 M DE CONCRETO E 0,6 M DE SOLO (NÃO INCLUI FORNECIMENTO). AF_11/2019</v>
          </cell>
          <cell r="C2887" t="str">
            <v>UN</v>
          </cell>
          <cell r="D2887" t="str">
            <v>380,00</v>
          </cell>
        </row>
        <row r="2888">
          <cell r="A2888">
            <v>100605</v>
          </cell>
          <cell r="B2888" t="str">
            <v>ASSENTAMENTO DE POSTE DE CONCRETO COM COMPRIMENTO NOMINAL DE 10 M, CARGA NOMINAL DE 600 DAN, ENGASTAMENTO BASE CONCRETADA COM 1 M DE CONCRETO E 0,6 M DE SOLO (NÃO INCLUI FORNECIMENTO). AF_11/2019</v>
          </cell>
          <cell r="C2888" t="str">
            <v>UN</v>
          </cell>
          <cell r="D2888" t="str">
            <v>652,54</v>
          </cell>
        </row>
        <row r="2889">
          <cell r="A2889">
            <v>100606</v>
          </cell>
          <cell r="B2889" t="str">
            <v>ASSENTAMENTO DE POSTE DE CONCRETO COM COMPRIMENTO NOMINAL DE 10 M, CARGA NOMINAL DE 1000 DAN, ENGASTAMENTO BASE CONCRETADA COM 1 M DE CONCRETO E 0,6 M DE SOLO (NÃO INCLUI FORNECIMENTO). AF_11/2019</v>
          </cell>
          <cell r="C2889" t="str">
            <v>UN</v>
          </cell>
          <cell r="D2889" t="str">
            <v>1.039,49</v>
          </cell>
        </row>
        <row r="2890">
          <cell r="A2890">
            <v>100607</v>
          </cell>
          <cell r="B2890" t="str">
            <v>ASSENTAMENTO DE POSTE DE CONCRETO COM COMPRIMENTO NOMINAL DE 10,5 M, CARGA NOMINAL DE 300 DAN, ENGASTAMENTO BASE CONCRETADA COM 1 M DE CONCRETO E 0,65 M DE SOLO (NÃO INCLUI FORNECIMENTO). AF_11/2019</v>
          </cell>
          <cell r="C2890" t="str">
            <v>UN</v>
          </cell>
          <cell r="D2890" t="str">
            <v>388,65</v>
          </cell>
        </row>
        <row r="2891">
          <cell r="A2891">
            <v>100608</v>
          </cell>
          <cell r="B2891" t="str">
            <v>ASSENTAMENTO DE POSTE DE CONCRETO COM COMPRIMENTO NOMINAL DE 10,5 M, CARGA NOMINAL DE 600 DAN, ENGASTAMENTO BASE CONCRETADA COM 1 M DE CONCRETO E 0,65 M DE SOLO (NÃO INCLUI FORNECIMENTO). AF_11/2019</v>
          </cell>
          <cell r="C2891" t="str">
            <v>UN</v>
          </cell>
          <cell r="D2891" t="str">
            <v>664,50</v>
          </cell>
        </row>
        <row r="2892">
          <cell r="A2892">
            <v>100609</v>
          </cell>
          <cell r="B2892" t="str">
            <v>ASSENTAMENTO DE POSTE DE CONCRETO COM COMPRIMENTO NOMINAL DE 10,5 M, CARGA NOMINAL DE 1000 DAN, ENGASTAMENTO BASE CONCRETADA COM 1 M DE CONCRETO E 0,65 M DE SOLO (NÃO INCLUI FORNECIMENTO). AF_11/2019</v>
          </cell>
          <cell r="C2892" t="str">
            <v>UN</v>
          </cell>
          <cell r="D2892" t="str">
            <v>1.056,50</v>
          </cell>
        </row>
        <row r="2893">
          <cell r="A2893">
            <v>100610</v>
          </cell>
          <cell r="B2893" t="str">
            <v>ASSENTAMENTO DE POSTE DE CONCRETO COM COMPRIMENTO NOMINAL DE 11 M, CARGA NOMINAL DE 300 DAN, ENGASTAMENTO BASE CONCRETADA COM 1 M DE CONCRETO E 0,7 M DE SOLO (NÃO INCLUI FORNECIMENTO). AF_11/2019</v>
          </cell>
          <cell r="C2893" t="str">
            <v>UN</v>
          </cell>
          <cell r="D2893" t="str">
            <v>397,26</v>
          </cell>
        </row>
        <row r="2894">
          <cell r="A2894">
            <v>100611</v>
          </cell>
          <cell r="B2894" t="str">
            <v>ASSENTAMENTO DE POSTE DE CONCRETO COM COMPRIMENTO NOMINAL DE 11 M, CARGA NOMINAL DE 400 DAN, ENGASTAMENTO BASE CONCRETADA COM 1 M DE CONCRETO E 0,7 M DE SOLO (NÃO INCLUI FORNECIMENTO). AF_11/2019</v>
          </cell>
          <cell r="C2894" t="str">
            <v>UN</v>
          </cell>
          <cell r="D2894" t="str">
            <v>521,01</v>
          </cell>
        </row>
        <row r="2895">
          <cell r="A2895">
            <v>100612</v>
          </cell>
          <cell r="B2895" t="str">
            <v>ASSENTAMENTO DE POSTE DE CONCRETO COM COMPRIMENTO NOMINAL DE 11 M, CARGA NOMINAL DE 600 DAN, ENGASTAMENTO BASE CONCRETADA COM 1 M DE CONCRETO E 0,7 M DE SOLO (NÃO INCLUI FORNECIMENTO). AF_11/2019</v>
          </cell>
          <cell r="C2895" t="str">
            <v>UN</v>
          </cell>
          <cell r="D2895" t="str">
            <v>676,10</v>
          </cell>
        </row>
        <row r="2896">
          <cell r="A2896">
            <v>100613</v>
          </cell>
          <cell r="B2896" t="str">
            <v>ASSENTAMENTO DE POSTE DE CONCRETO COM COMPRIMENTO NOMINAL DE 11 M, CARGA NOMINAL DE 1000 DAN, ENGASTAMENTO BASE CONCRETADA COM 1 M DE CONCRETO E 0,7 M DE SOLO (NÃO INCLUI FORNECIMENTO). AF_11/2019</v>
          </cell>
          <cell r="C2896" t="str">
            <v>UN</v>
          </cell>
          <cell r="D2896" t="str">
            <v>1.072,98</v>
          </cell>
        </row>
        <row r="2897">
          <cell r="A2897">
            <v>100614</v>
          </cell>
          <cell r="B2897" t="str">
            <v>ASSENTAMENTO DE POSTE DE CONCRETO COM COMPRIMENTO NOMINAL DE 12 M, CARGA NOMINAL DE 400 DAN, ENGASTAMENTO BASE CONCRETADA COM 1 M DE CONCRETO E 0,8 M DE SOLO (NÃO INCLUI FORNECIMENTO). AF_11/2019</v>
          </cell>
          <cell r="C2897" t="str">
            <v>UN</v>
          </cell>
          <cell r="D2897" t="str">
            <v>540,91</v>
          </cell>
        </row>
        <row r="2898">
          <cell r="A2898">
            <v>100615</v>
          </cell>
          <cell r="B2898" t="str">
            <v>ASSENTAMENTO DE POSTE DE CONCRETO COM COMPRIMENTO NOMINAL DE 12 M, CARGA NOMINAL DE 600 DAN, ENGASTAMENTO BASE CONCRETADA COM 1 M DE CONCRETO E 0,8 M DE SOLO (NÃO INCLUI FORNECIMENTO). AF_11/2019</v>
          </cell>
          <cell r="C2898" t="str">
            <v>UN</v>
          </cell>
          <cell r="D2898" t="str">
            <v>699,00</v>
          </cell>
        </row>
        <row r="2899">
          <cell r="A2899">
            <v>100616</v>
          </cell>
          <cell r="B2899" t="str">
            <v>ASSENTAMENTO DE POSTE DE CONCRETO COM COMPRIMENTO NOMINAL DE 12 M, CARGA NOMINAL DE 1000 DAN, ENGASTAMENTO BASE CONCRETADA COM 1 M DE CONCRETO E 0,8 M DE SOLO (NÃO INCLUI FORNECIMENTO). AF_11/2019</v>
          </cell>
          <cell r="C2899" t="str">
            <v>UN</v>
          </cell>
          <cell r="D2899" t="str">
            <v>1.107,76</v>
          </cell>
        </row>
        <row r="2900">
          <cell r="A2900">
            <v>100617</v>
          </cell>
          <cell r="B2900" t="str">
            <v>ASSENTAMENTO DE POSTE DE CONCRETO COM COMPRIMENTO NOMINAL DE 13 M, CARGA NOMINAL DE 600 DAN, ENGASTAMENTO BASE CONCRETADA COM 1 M DE CONCRETO E 0,9 M DE SOLO (NÃO INCLUI FORNECIMENTO). AF_11/2019</v>
          </cell>
          <cell r="C2900" t="str">
            <v>UN</v>
          </cell>
          <cell r="D2900" t="str">
            <v>721,72</v>
          </cell>
        </row>
        <row r="2901">
          <cell r="A2901">
            <v>100618</v>
          </cell>
          <cell r="B2901" t="str">
            <v>ASSENTAMENTO DE POSTE DE CONCRETO COM COMPRIMENTO NOMINAL DE 13 M, CARGA NOMINAL DE 1000 DAN, ENGASTAMENTO BASE CONCRETADA COM 1 M DE CONCRETO E 0,9 M DE SOLO - SOMENTE INSTALAÇÃO, SEM FORNECIMENTO. AF_11/2019</v>
          </cell>
          <cell r="C2901" t="str">
            <v>UN</v>
          </cell>
          <cell r="D2901" t="str">
            <v>1.148,10</v>
          </cell>
        </row>
        <row r="2902">
          <cell r="A2902">
            <v>100619</v>
          </cell>
          <cell r="B2902" t="str">
            <v>POSTE DECORATIVO PARA JARDIM EM AÇO TUBULAR, H = *2,5* M, SEM LUMINÁRIA - FORNECIMENTO E INSTALAÇÃO. AF_11/2019</v>
          </cell>
          <cell r="C2902" t="str">
            <v>UN</v>
          </cell>
          <cell r="D2902" t="str">
            <v>323,50</v>
          </cell>
        </row>
        <row r="2903">
          <cell r="A2903">
            <v>100620</v>
          </cell>
          <cell r="B2903" t="str">
            <v>POSTE DE AÇO CONICO CONTÍNUO CURVO SIMPLES, FLANGEADO, H=9M, INCLUSIVE LUMINÁRIA, SEM LÂMPADA - FORNECIMENTO E INSTALACAO. AF_11/2019</v>
          </cell>
          <cell r="C2903" t="str">
            <v>UN</v>
          </cell>
          <cell r="D2903" t="str">
            <v>1.960,22</v>
          </cell>
        </row>
        <row r="2904">
          <cell r="A2904">
            <v>100621</v>
          </cell>
          <cell r="B2904" t="str">
            <v>POSTE DE AÇO CONICO CONTÍNUO CURVO DUPLO, FLANGEADO, H=9M, INCLUSIVE LUMINÁRIAS, SEM LÂMPADAS - FORNECIMENTO E INSTALACAO. AF_11/2019</v>
          </cell>
          <cell r="C2904" t="str">
            <v>UN</v>
          </cell>
          <cell r="D2904" t="str">
            <v>2.189,42</v>
          </cell>
        </row>
        <row r="2905">
          <cell r="A2905">
            <v>100622</v>
          </cell>
          <cell r="B2905" t="str">
            <v>POSTE DE AÇO CONICO CONTÍNUO CURVO SIMPLES, ENGASTADO, H=9M, INCLUSIVE LUMINÁRIA, SEM LÂMPADA - FORNECIMENTO E INSTALACAO. AF_11/2019</v>
          </cell>
          <cell r="C2905" t="str">
            <v>UN</v>
          </cell>
          <cell r="D2905" t="str">
            <v>1.237,62</v>
          </cell>
        </row>
        <row r="2906">
          <cell r="A2906">
            <v>100623</v>
          </cell>
          <cell r="B2906" t="str">
            <v>POSTE DE AÇO CONICO CONTÍNUO CURVO DUPLO, ENGASTADO, H=9M, INCLUSIVE LUMINÁRIAS, SEM LÂMPADAS - FORNECIMENTO E INSTALACAO. AF_11/2019</v>
          </cell>
          <cell r="C2906" t="str">
            <v>UN</v>
          </cell>
          <cell r="D2906" t="str">
            <v>1.334,60</v>
          </cell>
        </row>
        <row r="2907">
          <cell r="A2907">
            <v>72281</v>
          </cell>
          <cell r="B2907" t="str">
            <v>REATOR PARA LAMPADA VAPOR DE MERCURIO USO EXTERNO 220V/400W</v>
          </cell>
          <cell r="C2907" t="str">
            <v>UN</v>
          </cell>
          <cell r="D2907" t="str">
            <v>106,74</v>
          </cell>
        </row>
        <row r="2908">
          <cell r="A2908">
            <v>72282</v>
          </cell>
          <cell r="B2908" t="str">
            <v>REATOR PARA LAMPADA VAPOR DE SODIO ALTA PRESSAO - 220V/250W - USO EXTERNO</v>
          </cell>
          <cell r="C2908" t="str">
            <v>UN</v>
          </cell>
          <cell r="D2908" t="str">
            <v>147,74</v>
          </cell>
        </row>
        <row r="2909">
          <cell r="A2909" t="str">
            <v>73831/2</v>
          </cell>
          <cell r="B2909" t="str">
            <v>LAMPADA DE VAPOR DE MERCURIO DE 250W - FORNECIMENTO E INSTALACAO</v>
          </cell>
          <cell r="C2909" t="str">
            <v>UN</v>
          </cell>
          <cell r="D2909" t="str">
            <v>34,33</v>
          </cell>
        </row>
        <row r="2910">
          <cell r="A2910" t="str">
            <v>73831/3</v>
          </cell>
          <cell r="B2910" t="str">
            <v>LAMPADA DE VAPOR DE MERCURIO DE 400W/250V - FORNECIMENTO E INSTALACAO</v>
          </cell>
          <cell r="C2910" t="str">
            <v>UN</v>
          </cell>
          <cell r="D2910" t="str">
            <v>45,52</v>
          </cell>
        </row>
        <row r="2911">
          <cell r="A2911" t="str">
            <v>73831/4</v>
          </cell>
          <cell r="B2911" t="str">
            <v>LAMPADA MISTA DE 160W - FORNECIMENTO E INSTALACAO</v>
          </cell>
          <cell r="C2911" t="str">
            <v>UN</v>
          </cell>
          <cell r="D2911" t="str">
            <v>22,03</v>
          </cell>
        </row>
        <row r="2912">
          <cell r="A2912" t="str">
            <v>73831/5</v>
          </cell>
          <cell r="B2912" t="str">
            <v>LAMPADA MISTA DE 250W - FORNECIMENTO E INSTALACAO</v>
          </cell>
          <cell r="C2912" t="str">
            <v>UN</v>
          </cell>
          <cell r="D2912" t="str">
            <v>28,69</v>
          </cell>
        </row>
        <row r="2913">
          <cell r="A2913" t="str">
            <v>73831/6</v>
          </cell>
          <cell r="B2913" t="str">
            <v>LAMPADA MISTA DE 500W - FORNECIMENTO E INSTALACAO</v>
          </cell>
          <cell r="C2913" t="str">
            <v>UN</v>
          </cell>
          <cell r="D2913" t="str">
            <v>51,25</v>
          </cell>
        </row>
        <row r="2914">
          <cell r="A2914" t="str">
            <v>73831/7</v>
          </cell>
          <cell r="B2914" t="str">
            <v>LAMPADA DE VAPOR DE SODIO DE 150WX220V - FORNECIMENTO E INSTALACAO</v>
          </cell>
          <cell r="C2914" t="str">
            <v>UN</v>
          </cell>
          <cell r="D2914" t="str">
            <v>40,94</v>
          </cell>
        </row>
        <row r="2915">
          <cell r="A2915" t="str">
            <v>73831/8</v>
          </cell>
          <cell r="B2915" t="str">
            <v>LAMPADA DE VAPOR DE SODIO DE 250WX220V - FORNECIMENTO E INSTALACAO</v>
          </cell>
          <cell r="C2915" t="str">
            <v>UN</v>
          </cell>
          <cell r="D2915" t="str">
            <v>46,77</v>
          </cell>
        </row>
        <row r="2916">
          <cell r="A2916" t="str">
            <v>73831/9</v>
          </cell>
          <cell r="B2916" t="str">
            <v>LAMPADA DE VAPOR DE SODIO DE 400WX220V - FORNECIMENTO E INSTALACAO</v>
          </cell>
          <cell r="C2916" t="str">
            <v>UN</v>
          </cell>
          <cell r="D2916" t="str">
            <v>53,93</v>
          </cell>
        </row>
        <row r="2917">
          <cell r="A2917" t="str">
            <v>74231/1</v>
          </cell>
          <cell r="B2917" t="str">
            <v>LUMINARIA ABERTA PARA ILUMINACAO PUBLICA, PARA LAMPADA A VAPOR DE MERCURIO ATE 400W E MISTA ATE 500W, COM BRACO EM TUBO DE ACO GALV D=50MM PROJ HOR=2.500MM E PROJ VERT= 2.200MM, FORNECIMENTO E INSTALACAO</v>
          </cell>
          <cell r="C2917" t="str">
            <v>UN</v>
          </cell>
          <cell r="D2917" t="str">
            <v>129,32</v>
          </cell>
        </row>
        <row r="2918">
          <cell r="A2918" t="str">
            <v>74246/1</v>
          </cell>
          <cell r="B2918" t="str">
            <v>REFLETOR RETANGULAR FECHADO COM LAMPADA VAPOR METALICO 400 W</v>
          </cell>
          <cell r="C2918" t="str">
            <v>UN</v>
          </cell>
          <cell r="D2918" t="str">
            <v>271,41</v>
          </cell>
        </row>
        <row r="2919">
          <cell r="A2919">
            <v>83399</v>
          </cell>
          <cell r="B2919" t="str">
            <v>RELE FOTOELETRICO P/ COMANDO DE ILUMINACAO EXTERNA 220V/1000W - FORNECIMENTO E INSTALACAO</v>
          </cell>
          <cell r="C2919" t="str">
            <v>UN</v>
          </cell>
          <cell r="D2919" t="str">
            <v>29,96</v>
          </cell>
        </row>
        <row r="2920">
          <cell r="A2920">
            <v>83400</v>
          </cell>
          <cell r="B2920" t="str">
            <v>BRACO P/ ILUMINACAO DE RUAS EM TUBO ACO GALV 1" COMP = 1,20M E INCLINACAO 25GRAUS EM RELACAO AO PLANO VERTICAL P/ FIXACAO EM POSTE OU PAREDE - FORNECIMENTO E INSTALACAO</v>
          </cell>
          <cell r="C2920" t="str">
            <v>UN</v>
          </cell>
          <cell r="D2920" t="str">
            <v>91,18</v>
          </cell>
        </row>
        <row r="2921">
          <cell r="A2921">
            <v>83401</v>
          </cell>
          <cell r="B2921" t="str">
            <v>BRACO P/ LUMINARIA PUBLICA 1 X 1,50 M, EM TUBO ACO GALV 3/4, P/ FIXACAO EM POSTE OU PAREDE - FORNECIMENTO E INSTALACAO</v>
          </cell>
          <cell r="C2921" t="str">
            <v>UN</v>
          </cell>
          <cell r="D2921" t="str">
            <v>91,18</v>
          </cell>
        </row>
        <row r="2922">
          <cell r="A2922">
            <v>83402</v>
          </cell>
          <cell r="B2922" t="str">
            <v>ABRACADEIRA DE FIXACAO DE BRACOS DE LUMINARIAS DE 4" - FORNECIMENTO E INSTALACAO</v>
          </cell>
          <cell r="C2922" t="str">
            <v>UN</v>
          </cell>
          <cell r="D2922" t="str">
            <v>50,85</v>
          </cell>
        </row>
        <row r="2923">
          <cell r="A2923">
            <v>83475</v>
          </cell>
          <cell r="B2923" t="str">
            <v>LUMINARIA FECHADA PARA ILUMINACAO PUBLICA COM REATOR DE PARTIDA RAPIDA COM LAMPADA A VAPOR DE MERCURIO 250W - FORNECIMENTO E INSTALACAO</v>
          </cell>
          <cell r="C2923" t="str">
            <v>UN</v>
          </cell>
          <cell r="D2923" t="str">
            <v>388,79</v>
          </cell>
        </row>
        <row r="2924">
          <cell r="A2924">
            <v>83478</v>
          </cell>
          <cell r="B2924" t="str">
            <v>LUMINARIA FECHADA PARA ILUMINACAO PUBLICA - LAMPADAS DE 250/500W - FORNECIMENTO E INSTALACAO (EXCLUINDO LAMPADAS)</v>
          </cell>
          <cell r="C2924" t="str">
            <v>UN</v>
          </cell>
          <cell r="D2924" t="str">
            <v>276,38</v>
          </cell>
        </row>
        <row r="2925">
          <cell r="A2925">
            <v>83479</v>
          </cell>
          <cell r="B2925" t="str">
            <v>LUMINARIA ESTANQUE - PROTECAO CONTRA AGUA, POEIRA OU IMPACTOS - TIPO AQUATIC PIAL OU EQUIVALENTE</v>
          </cell>
          <cell r="C2925" t="str">
            <v>UN</v>
          </cell>
          <cell r="D2925" t="str">
            <v>109,16</v>
          </cell>
        </row>
        <row r="2926">
          <cell r="A2926">
            <v>83480</v>
          </cell>
          <cell r="B2926" t="str">
            <v>REATOR PARA LAMPADA VAPOR DE MERCURIO 125W  USO EXTERNO</v>
          </cell>
          <cell r="C2926" t="str">
            <v>UN</v>
          </cell>
          <cell r="D2926" t="str">
            <v>84,76</v>
          </cell>
        </row>
        <row r="2927">
          <cell r="A2927">
            <v>83481</v>
          </cell>
          <cell r="B2927" t="str">
            <v>REATOR PARA LAMPADA VAPOR DE MERCURIO 250W USO EXTERNO</v>
          </cell>
          <cell r="C2927" t="str">
            <v>UN</v>
          </cell>
          <cell r="D2927" t="str">
            <v>96,08</v>
          </cell>
        </row>
        <row r="2928">
          <cell r="A2928">
            <v>97600</v>
          </cell>
          <cell r="B2928" t="str">
            <v>REFLETOR EM ALUMÍNIO, DE SUPORTE E ALÇA, COM 1 LÂMPADA VAPOR DE MERCÚRIO DE 125 W, COM REATOR ALTO FATOR DE POTÊNCIA - FORNECIMENTO E INSTALAÇÃO. AF_02/2020</v>
          </cell>
          <cell r="C2928" t="str">
            <v>UN</v>
          </cell>
          <cell r="D2928" t="str">
            <v>207,50</v>
          </cell>
        </row>
        <row r="2929">
          <cell r="A2929">
            <v>97601</v>
          </cell>
          <cell r="B2929" t="str">
            <v>REFLETOR EM ALUMÍNIO, DE SUPORTE E ALÇA, COM LÂMPADA VAPOR DE MERCÚRIO DE 250 W, COM REATOR ALTO FATOR DE POTÊNCIA - FORNECIMENTO E INSTALAÇÃO. AF_02/2020</v>
          </cell>
          <cell r="C2929" t="str">
            <v>UN</v>
          </cell>
          <cell r="D2929" t="str">
            <v>220,98</v>
          </cell>
        </row>
        <row r="2930">
          <cell r="A2930">
            <v>97605</v>
          </cell>
          <cell r="B2930" t="str">
            <v>LUMINÁRIA ARANDELA TIPO MEIA LUA, DE SOBREPOR, COM 1 LÂMPADA LED DE 6 W, SEM REATOR - FORNECIMENTO E INSTALAÇÃO. AF_02/2020</v>
          </cell>
          <cell r="C2930" t="str">
            <v>UN</v>
          </cell>
          <cell r="D2930" t="str">
            <v>53,39</v>
          </cell>
        </row>
        <row r="2931">
          <cell r="A2931">
            <v>97606</v>
          </cell>
          <cell r="B2931" t="str">
            <v>LUMINÁRIA ARANDELA TIPO MEIA LUA, DE SOBREPOR, COM 1 LÂMPADA FLUORESCENTE DE 15 W, SEM REATOR - FORNECIMENTO E INSTALAÇÃO. AF_02/2020</v>
          </cell>
          <cell r="C2931" t="str">
            <v>UN</v>
          </cell>
          <cell r="D2931" t="str">
            <v>56,31</v>
          </cell>
        </row>
        <row r="2932">
          <cell r="A2932">
            <v>97607</v>
          </cell>
          <cell r="B2932" t="str">
            <v>LUMINÁRIA ARANDELA TIPO TARTARUGA, DE SOBREPOR, COM 1 LÂMPADA LED DE 6 W, SEM REATOR - FORNECIMENTO E INSTALAÇÃO. AF_02/2020</v>
          </cell>
          <cell r="C2932" t="str">
            <v>UN</v>
          </cell>
          <cell r="D2932" t="str">
            <v>63,42</v>
          </cell>
        </row>
        <row r="2933">
          <cell r="A2933">
            <v>97608</v>
          </cell>
          <cell r="B2933" t="str">
            <v>LUMINÁRIA ARANDELA TIPO TARTARUGA, COM GRADE, DE SOBREPOR, COM 1 LÂMPADA FLUORESCENTE DE 15 W, SEM REATOR - FORNECIMENTO E INSTALAÇÃO. AF_02/2020</v>
          </cell>
          <cell r="C2933" t="str">
            <v>UN</v>
          </cell>
          <cell r="D2933" t="str">
            <v>66,34</v>
          </cell>
        </row>
        <row r="2934">
          <cell r="A2934" t="str">
            <v>73857/1</v>
          </cell>
          <cell r="B2934" t="str">
            <v>TRANSFORMADOR DISTRIBUICAO  75KVA TRIFASICO 60HZ CLASSE 15KV IMERSO EM ÓLEO MINERAL FORNECIMENTO E INSTALACAO</v>
          </cell>
          <cell r="C2934" t="str">
            <v>UN</v>
          </cell>
          <cell r="D2934" t="str">
            <v>7.065,70</v>
          </cell>
        </row>
        <row r="2935">
          <cell r="A2935" t="str">
            <v>73857/2</v>
          </cell>
          <cell r="B2935" t="str">
            <v>TRANSFORMADOR DISTRIBUICAO  112,5KVA TRIFASICO 60HZ CLASSE 15KV IMERSO EM ÓLEO MINERAL FORNECIMENTO E INSTALACAO</v>
          </cell>
          <cell r="C2935" t="str">
            <v>UN</v>
          </cell>
          <cell r="D2935" t="str">
            <v>8.731,50</v>
          </cell>
        </row>
        <row r="2936">
          <cell r="A2936" t="str">
            <v>73857/3</v>
          </cell>
          <cell r="B2936" t="str">
            <v>TRANSFORMADOR DISTRIBUICAO  150KVA TRIFASICO 60HZ CLASSE 15KV IMERSO EM ÓLEO MINERAL FORNECIMENTO E INSTALACAO</v>
          </cell>
          <cell r="C2936" t="str">
            <v>UN</v>
          </cell>
          <cell r="D2936" t="str">
            <v>11.007,53</v>
          </cell>
        </row>
        <row r="2937">
          <cell r="A2937" t="str">
            <v>73857/4</v>
          </cell>
          <cell r="B2937" t="str">
            <v>TRANSFORMADOR DISTRIBUICAO  225KVA TRIFASICO 60HZ CLASSE 15KV IMERSO EM ÓLEO MINERAL FORNECIMENTO E INSTALACAO</v>
          </cell>
          <cell r="C2937" t="str">
            <v>UN</v>
          </cell>
          <cell r="D2937" t="str">
            <v>15.418,87</v>
          </cell>
        </row>
        <row r="2938">
          <cell r="A2938" t="str">
            <v>73857/5</v>
          </cell>
          <cell r="B2938" t="str">
            <v>TRANSFORMADOR DISTRIBUICAO  300KVA TRIFASICO 60HZ CLASSE 15KV IMERSO EM ÓLEO MINERAL FORNECIMENTO E INSTALACAO</v>
          </cell>
          <cell r="C2938" t="str">
            <v>UN</v>
          </cell>
          <cell r="D2938" t="str">
            <v>17.985,98</v>
          </cell>
        </row>
        <row r="2939">
          <cell r="A2939" t="str">
            <v>73857/6</v>
          </cell>
          <cell r="B2939" t="str">
            <v>TRANSFORMADOR DISTRIBUICAO  500KVA TRIFASICO 60HZ CLASSE 15KV IMERSO EM ÓLEO MINERAL FORNECIMENTO E INSTALACAO</v>
          </cell>
          <cell r="C2939" t="str">
            <v>UN</v>
          </cell>
          <cell r="D2939" t="str">
            <v>29.284,27</v>
          </cell>
        </row>
        <row r="2940">
          <cell r="A2940" t="str">
            <v>73857/7</v>
          </cell>
          <cell r="B2940" t="str">
            <v>TRANSFORMADOR DISTRIBUICAO  30KVA TRIFASICO 60HZ CLASSE 15KV IMERSO EM ÓLEO MINERAL FORNECIMENTO E INSTALACAO</v>
          </cell>
          <cell r="C2940" t="str">
            <v>UN</v>
          </cell>
          <cell r="D2940" t="str">
            <v>4.879,11</v>
          </cell>
        </row>
        <row r="2941">
          <cell r="A2941" t="str">
            <v>73857/8</v>
          </cell>
          <cell r="B2941" t="str">
            <v>TRANSFORMADOR DISTRIBUICAO  45KVA TRIFASICO 60HZ CLASSE 15KV IMERSO EM ÓLEO MINERAL FORNECIMENTO E INSTALACAO</v>
          </cell>
          <cell r="C2941" t="str">
            <v>UN</v>
          </cell>
          <cell r="D2941" t="str">
            <v>5.462,23</v>
          </cell>
        </row>
        <row r="2942">
          <cell r="A2942" t="str">
            <v>73857/9</v>
          </cell>
          <cell r="B2942" t="str">
            <v>TRANSFORMADOR DISTRIBUICAO  750KVA TRIFASICO 60HZ CLASSE 15KV IMERSO EM ÓLEO MINERAL FORNECIMENTO E INSTALACAO</v>
          </cell>
          <cell r="C2942" t="str">
            <v>UN</v>
          </cell>
          <cell r="D2942" t="str">
            <v>40.130,22</v>
          </cell>
        </row>
        <row r="2943">
          <cell r="A2943" t="str">
            <v>73857/10</v>
          </cell>
          <cell r="B2943" t="str">
            <v>TRANSFORMADOR DISTRIBUICAO  1000KVA TRIFASICO 60HZ CLASSE 15KV IMERSO EM ÓLEO MINERAL FORNECIMENTO E INSTALACAO</v>
          </cell>
          <cell r="C2943" t="str">
            <v>UN</v>
          </cell>
          <cell r="D2943" t="str">
            <v>56.138,47</v>
          </cell>
        </row>
        <row r="2944">
          <cell r="A2944">
            <v>93128</v>
          </cell>
          <cell r="B2944" t="str">
            <v>PONTO DE ILUMINAÇÃO RESIDENCIAL INCLUINDO INTERRUPTOR SIMPLES, CAIXA ELÉTRICA, ELETRODUTO, CABO, RASGO, QUEBRA E CHUMBAMENTO (EXCLUINDO LUMINÁRIA E LÂMPADA). AF_01/2016</v>
          </cell>
          <cell r="C2944" t="str">
            <v>UN</v>
          </cell>
          <cell r="D2944" t="str">
            <v>98,20</v>
          </cell>
        </row>
        <row r="2945">
          <cell r="A2945">
            <v>93137</v>
          </cell>
          <cell r="B2945" t="str">
            <v>PONTO DE ILUMINAÇÃO RESIDENCIAL INCLUINDO INTERRUPTOR SIMPLES (2 MÓDULOS), CAIXA ELÉTRICA, ELETRODUTO, CABO, RASGO, QUEBRA E CHUMBAMENTO (EXCLUINDO LUMINÁRIA E LÂMPADA). AF_01/2016</v>
          </cell>
          <cell r="C2945" t="str">
            <v>UN</v>
          </cell>
          <cell r="D2945" t="str">
            <v>116,47</v>
          </cell>
        </row>
        <row r="2946">
          <cell r="A2946">
            <v>93138</v>
          </cell>
          <cell r="B2946" t="str">
            <v>PONTO DE ILUMINAÇÃO RESIDENCIAL INCLUINDO INTERRUPTOR PARALELO, CAIXA ELÉTRICA, ELETRODUTO, CABO, RASGO, QUEBRA E CHUMBAMENTO (EXCLUINDO LUMINÁRIA E LÂMPADA). AF_01/2016</v>
          </cell>
          <cell r="C2946" t="str">
            <v>UN</v>
          </cell>
          <cell r="D2946" t="str">
            <v>109,96</v>
          </cell>
        </row>
        <row r="2947">
          <cell r="A2947">
            <v>93139</v>
          </cell>
          <cell r="B2947" t="str">
            <v>PONTO DE ILUMINAÇÃO RESIDENCIAL INCLUINDO INTERRUPTOR PARALELO (2 MÓDULOS), CAIXA ELÉTRICA, ELETRODUTO, CABO, RASGO, QUEBRA E CHUMBAMENTO (EXCLUINDO LUMINÁRIA E LÂMPADA). AF_01/2016</v>
          </cell>
          <cell r="C2947" t="str">
            <v>UN</v>
          </cell>
          <cell r="D2947" t="str">
            <v>139,98</v>
          </cell>
        </row>
        <row r="2948">
          <cell r="A2948">
            <v>93140</v>
          </cell>
          <cell r="B2948" t="str">
            <v>PONTO DE ILUMINAÇÃO RESIDENCIAL INCLUINDO INTERRUPTOR SIMPLES CONJUGADO COM PARALELO, CAIXA ELÉTRICA, ELETRODUTO, CABO, RASGO, QUEBRA E CHUMBAMENTO (EXCLUINDO LUMINÁRIA E LÂMPADA). AF_01/2016</v>
          </cell>
          <cell r="C2948" t="str">
            <v>UN</v>
          </cell>
          <cell r="D2948" t="str">
            <v>131,91</v>
          </cell>
        </row>
        <row r="2949">
          <cell r="A2949">
            <v>93141</v>
          </cell>
          <cell r="B2949" t="str">
            <v>PONTO DE TOMADA RESIDENCIAL INCLUINDO TOMADA 10A/250V, CAIXA ELÉTRICA, ELETRODUTO, CABO, RASGO, QUEBRA E CHUMBAMENTO. AF_01/2016</v>
          </cell>
          <cell r="C2949" t="str">
            <v>UN</v>
          </cell>
          <cell r="D2949" t="str">
            <v>118,62</v>
          </cell>
        </row>
        <row r="2950">
          <cell r="A2950">
            <v>93142</v>
          </cell>
          <cell r="B2950" t="str">
            <v>PONTO DE TOMADA RESIDENCIAL INCLUINDO TOMADA (2 MÓDULOS) 10A/250V, CAIXA ELÉTRICA, ELETRODUTO, CABO, RASGO, QUEBRA E CHUMBAMENTO. AF_01/2016</v>
          </cell>
          <cell r="C2950" t="str">
            <v>UN</v>
          </cell>
          <cell r="D2950" t="str">
            <v>132,93</v>
          </cell>
        </row>
        <row r="2951">
          <cell r="A2951">
            <v>93143</v>
          </cell>
          <cell r="B2951" t="str">
            <v>PONTO DE TOMADA RESIDENCIAL INCLUINDO TOMADA 20A/250V, CAIXA ELÉTRICA, ELETRODUTO, CABO, RASGO, QUEBRA E CHUMBAMENTO. AF_01/2016</v>
          </cell>
          <cell r="C2951" t="str">
            <v>UN</v>
          </cell>
          <cell r="D2951" t="str">
            <v>120,38</v>
          </cell>
        </row>
        <row r="2952">
          <cell r="A2952">
            <v>93144</v>
          </cell>
          <cell r="B2952" t="str">
            <v>PONTO DE UTILIZAÇÃO DE EQUIPAMENTOS ELÉTRICOS, RESIDENCIAL, INCLUINDO SUPORTE E PLACA, CAIXA ELÉTRICA, ELETRODUTO, CABO, RASGO, QUEBRA E CHUMBAMENTO. AF_01/2016</v>
          </cell>
          <cell r="C2952" t="str">
            <v>UN</v>
          </cell>
          <cell r="D2952" t="str">
            <v>151,71</v>
          </cell>
        </row>
        <row r="2953">
          <cell r="A2953">
            <v>93145</v>
          </cell>
          <cell r="B2953" t="str">
            <v>PONTO DE ILUMINAÇÃO E TOMADA, RESIDENCIAL, INCLUINDO INTERRUPTOR SIMPLES E TOMADA 10A/250V, CAIXA ELÉTRICA, ELETRODUTO, CABO, RASGO, QUEBRA E CHUMBAMENTO (EXCLUINDO LUMINÁRIA E LÂMPADA). AF_01/2016</v>
          </cell>
          <cell r="C2953" t="str">
            <v>UN</v>
          </cell>
          <cell r="D2953" t="str">
            <v>144,26</v>
          </cell>
        </row>
        <row r="2954">
          <cell r="A2954">
            <v>93146</v>
          </cell>
          <cell r="B2954" t="str">
            <v>PONTO DE ILUMINAÇÃO E TOMADA, RESIDENCIAL, INCLUINDO INTERRUPTOR PARALELO E TOMADA 10A/250V, CAIXA ELÉTRICA, ELETRODUTO, CABO, RASGO, QUEBRA E CHUMBAMENTO (EXCLUINDO LUMINÁRIA E LÂMPADA). AF_01/2016</v>
          </cell>
          <cell r="C2954" t="str">
            <v>UN</v>
          </cell>
          <cell r="D2954" t="str">
            <v>156,02</v>
          </cell>
        </row>
        <row r="2955">
          <cell r="A2955">
            <v>93147</v>
          </cell>
          <cell r="B2955" t="str">
            <v>PONTO DE ILUMINAÇÃO E TOMADA, RESIDENCIAL, INCLUINDO INTERRUPTOR SIMPLES, INTERRUPTOR PARALELO E TOMADA 10A/250V, CAIXA ELÉTRICA, ELETRODUTO, CABO, RASGO, QUEBRA E CHUMBAMENTO (EXCLUINDO LUMINÁRIA E LÂMPADA). AF_01/2016</v>
          </cell>
          <cell r="C2955" t="str">
            <v>UN</v>
          </cell>
          <cell r="D2955" t="str">
            <v>178,00</v>
          </cell>
        </row>
        <row r="2956">
          <cell r="A2956">
            <v>96971</v>
          </cell>
          <cell r="B2956" t="str">
            <v>CORDOALHA DE COBRE NU 16 MM², NÃO ENTERRADA, COM ISOLADOR - FORNECIMENTO E INSTALAÇÃO. AF_12/2017</v>
          </cell>
          <cell r="C2956" t="str">
            <v>M</v>
          </cell>
          <cell r="D2956" t="str">
            <v>22,53</v>
          </cell>
        </row>
        <row r="2957">
          <cell r="A2957">
            <v>96972</v>
          </cell>
          <cell r="B2957" t="str">
            <v>CORDOALHA DE COBRE NU 25 MM², NÃO ENTERRADA, COM ISOLADOR - FORNECIMENTO E INSTALAÇÃO. AF_12/2017</v>
          </cell>
          <cell r="C2957" t="str">
            <v>M</v>
          </cell>
          <cell r="D2957" t="str">
            <v>30,46</v>
          </cell>
        </row>
        <row r="2958">
          <cell r="A2958">
            <v>96973</v>
          </cell>
          <cell r="B2958" t="str">
            <v>CORDOALHA DE COBRE NU 35 MM², NÃO ENTERRADA, COM ISOLADOR - FORNECIMENTO E INSTALAÇÃO. AF_12/2017</v>
          </cell>
          <cell r="C2958" t="str">
            <v>M</v>
          </cell>
          <cell r="D2958" t="str">
            <v>38,10</v>
          </cell>
        </row>
        <row r="2959">
          <cell r="A2959">
            <v>96974</v>
          </cell>
          <cell r="B2959" t="str">
            <v>CORDOALHA DE COBRE NU 50 MM², NÃO ENTERRADA, COM ISOLADOR - FORNECIMENTO E INSTALAÇÃO. AF_12/2017</v>
          </cell>
          <cell r="C2959" t="str">
            <v>M</v>
          </cell>
          <cell r="D2959" t="str">
            <v>48,19</v>
          </cell>
        </row>
        <row r="2960">
          <cell r="A2960">
            <v>96975</v>
          </cell>
          <cell r="B2960" t="str">
            <v>CORDOALHA DE COBRE NU 70 MM², NÃO ENTERRADA, COM ISOLADOR - FORNECIMENTO E INSTALAÇÃO. AF_12/2017</v>
          </cell>
          <cell r="C2960" t="str">
            <v>M</v>
          </cell>
          <cell r="D2960" t="str">
            <v>61,61</v>
          </cell>
        </row>
        <row r="2961">
          <cell r="A2961">
            <v>96976</v>
          </cell>
          <cell r="B2961" t="str">
            <v>CORDOALHA DE COBRE NU 95 MM², NÃO ENTERRADA, COM ISOLADOR - FORNECIMENTO E INSTALAÇÃO. AF_12/2017</v>
          </cell>
          <cell r="C2961" t="str">
            <v>M</v>
          </cell>
          <cell r="D2961" t="str">
            <v>79,41</v>
          </cell>
        </row>
        <row r="2962">
          <cell r="A2962">
            <v>96977</v>
          </cell>
          <cell r="B2962" t="str">
            <v>CORDOALHA DE COBRE NU 50 MM², ENTERRADA, SEM ISOLADOR - FORNECIMENTO E INSTALAÇÃO. AF_12/2017</v>
          </cell>
          <cell r="C2962" t="str">
            <v>M</v>
          </cell>
          <cell r="D2962" t="str">
            <v>29,85</v>
          </cell>
        </row>
        <row r="2963">
          <cell r="A2963">
            <v>96978</v>
          </cell>
          <cell r="B2963" t="str">
            <v>CORDOALHA DE COBRE NU 70 MM², ENTERRADA, SEM ISOLADOR - FORNECIMENTO E INSTALAÇÃO. AF_12/2017</v>
          </cell>
          <cell r="C2963" t="str">
            <v>M</v>
          </cell>
          <cell r="D2963" t="str">
            <v>41,84</v>
          </cell>
        </row>
        <row r="2964">
          <cell r="A2964">
            <v>96979</v>
          </cell>
          <cell r="B2964" t="str">
            <v>CORDOALHA DE COBRE NU 95 MM², ENTERRADA, SEM ISOLADOR - FORNECIMENTO E INSTALAÇÃO. AF_12/2017</v>
          </cell>
          <cell r="C2964" t="str">
            <v>M</v>
          </cell>
          <cell r="D2964" t="str">
            <v>58,59</v>
          </cell>
        </row>
        <row r="2965">
          <cell r="A2965">
            <v>96984</v>
          </cell>
          <cell r="B2965" t="str">
            <v>ELETRODUTO PVC 40MM (1 ¼ ) PARA SPDA - FORNECIMENTO E INSTALAÇÃO. AF_12/2017</v>
          </cell>
          <cell r="C2965" t="str">
            <v>UN</v>
          </cell>
          <cell r="D2965" t="str">
            <v>36,59</v>
          </cell>
        </row>
        <row r="2966">
          <cell r="A2966">
            <v>96985</v>
          </cell>
          <cell r="B2966" t="str">
            <v>HASTE DE ATERRAMENTO 5/8  PARA SPDA - FORNECIMENTO E INSTALAÇÃO. AF_12/2017</v>
          </cell>
          <cell r="C2966" t="str">
            <v>UN</v>
          </cell>
          <cell r="D2966" t="str">
            <v>57,38</v>
          </cell>
        </row>
        <row r="2967">
          <cell r="A2967">
            <v>96986</v>
          </cell>
          <cell r="B2967" t="str">
            <v>HASTE DE ATERRAMENTO 3/4  PARA SPDA - FORNECIMENTO E INSTALAÇÃO. AF_12/2017</v>
          </cell>
          <cell r="C2967" t="str">
            <v>UN</v>
          </cell>
          <cell r="D2967" t="str">
            <v>85,58</v>
          </cell>
        </row>
        <row r="2968">
          <cell r="A2968">
            <v>96987</v>
          </cell>
          <cell r="B2968" t="str">
            <v>BASE METÁLICA PARA MASTRO 1 ½  PARA SPDA - FORNECIMENTO E INSTALAÇÃO. AF_12/2017</v>
          </cell>
          <cell r="C2968" t="str">
            <v>UN</v>
          </cell>
          <cell r="D2968" t="str">
            <v>112,32</v>
          </cell>
        </row>
        <row r="2969">
          <cell r="A2969">
            <v>96988</v>
          </cell>
          <cell r="B2969" t="str">
            <v>MASTRO 1 ½  PARA SPDA - FORNECIMENTO E INSTALAÇÃO. AF_12/2017</v>
          </cell>
          <cell r="C2969" t="str">
            <v>UN</v>
          </cell>
          <cell r="D2969" t="str">
            <v>178,26</v>
          </cell>
        </row>
        <row r="2970">
          <cell r="A2970">
            <v>96989</v>
          </cell>
          <cell r="B2970" t="str">
            <v>CAPTOR TIPO FRANKLIN PARA SPDA - FORNECIMENTO E INSTALAÇÃO. AF_12/2017</v>
          </cell>
          <cell r="C2970" t="str">
            <v>UN</v>
          </cell>
          <cell r="D2970" t="str">
            <v>117,11</v>
          </cell>
        </row>
        <row r="2971">
          <cell r="A2971">
            <v>98463</v>
          </cell>
          <cell r="B2971" t="str">
            <v>SUPORTE ISOLADOR PARA CORDOALHA DE COBRE - FORNECIMENTO E INSTALAÇÃO. AF_12/2017</v>
          </cell>
          <cell r="C2971" t="str">
            <v>UN</v>
          </cell>
          <cell r="D2971" t="str">
            <v>20,38</v>
          </cell>
        </row>
        <row r="2972">
          <cell r="A2972">
            <v>88547</v>
          </cell>
          <cell r="B2972" t="str">
            <v>CHAVE DE BOIA AUTOMÁTICA SUPERIOR 10A/250V - FORNECIMENTO E INSTALACAO</v>
          </cell>
          <cell r="C2972" t="str">
            <v>UN</v>
          </cell>
          <cell r="D2972" t="str">
            <v>72,45</v>
          </cell>
        </row>
        <row r="2973">
          <cell r="A2973">
            <v>72283</v>
          </cell>
          <cell r="B2973" t="str">
            <v>ABRIGO PARA HIDRANTE, 75X45X17CM, COM REGISTRO GLOBO ANGULAR 45º 2.1/2", ADAPTADOR STORZ 2.1/2", MANGUEIRA DE INCÊNDIO 15M, REDUÇÃO 2.1/2X1.1/2" E ESGUICHO EM LATÃO 1.1/2" - FORNECIMENTO E INSTALAÇÃO</v>
          </cell>
          <cell r="C2973" t="str">
            <v>UN</v>
          </cell>
          <cell r="D2973" t="str">
            <v>856,67</v>
          </cell>
        </row>
        <row r="2974">
          <cell r="A2974">
            <v>72287</v>
          </cell>
          <cell r="B2974" t="str">
            <v>CAIXA DE INCÊNDIO 45X75X17CM - FORNECIMENTO E INSTALAÇÃO</v>
          </cell>
          <cell r="C2974" t="str">
            <v>UN</v>
          </cell>
          <cell r="D2974" t="str">
            <v>214,06</v>
          </cell>
        </row>
        <row r="2975">
          <cell r="A2975">
            <v>72288</v>
          </cell>
          <cell r="B2975" t="str">
            <v>CAIXA DE INCÊNDIO 60X90X17CM - FORNECIMENTO E INSTALAÇÃO</v>
          </cell>
          <cell r="C2975" t="str">
            <v>UN</v>
          </cell>
          <cell r="D2975" t="str">
            <v>266,25</v>
          </cell>
        </row>
        <row r="2976">
          <cell r="A2976">
            <v>72553</v>
          </cell>
          <cell r="B2976" t="str">
            <v>EXTINTOR DE PQS 4KG - FORNECIMENTO E INSTALACAO</v>
          </cell>
          <cell r="C2976" t="str">
            <v>UN</v>
          </cell>
          <cell r="D2976" t="str">
            <v>162,33</v>
          </cell>
        </row>
        <row r="2977">
          <cell r="A2977">
            <v>72554</v>
          </cell>
          <cell r="B2977" t="str">
            <v>EXTINTOR DE CO2 6KG - FORNECIMENTO E INSTALACAO</v>
          </cell>
          <cell r="C2977" t="str">
            <v>UN</v>
          </cell>
          <cell r="D2977" t="str">
            <v>550,03</v>
          </cell>
        </row>
        <row r="2978">
          <cell r="A2978" t="str">
            <v>73775/1</v>
          </cell>
          <cell r="B2978" t="str">
            <v>EXTINTOR INCENDIO TP PO QUIMICO 4KG FORNECIMENTO E COLOCACAO</v>
          </cell>
          <cell r="C2978" t="str">
            <v>UN</v>
          </cell>
          <cell r="D2978" t="str">
            <v>168,49</v>
          </cell>
        </row>
        <row r="2979">
          <cell r="A2979" t="str">
            <v>73775/2</v>
          </cell>
          <cell r="B2979" t="str">
            <v>EXTINTOR INCENDIO AGUA-PRESSURIZADA 10L INCL SUPORTE PAREDE CARGA     COMPLETA FORNECIMENTO E COLOCACAO</v>
          </cell>
          <cell r="C2979" t="str">
            <v>UN</v>
          </cell>
          <cell r="D2979" t="str">
            <v>173,69</v>
          </cell>
        </row>
        <row r="2980">
          <cell r="A2980">
            <v>83633</v>
          </cell>
          <cell r="B2980" t="str">
            <v>HIDRANTE SUBTERRANEO FERRO FUNDIDO C/ CURVA LONGA E CAIXA DN=75MM</v>
          </cell>
          <cell r="C2980" t="str">
            <v>UN</v>
          </cell>
          <cell r="D2980" t="str">
            <v>1.900,72</v>
          </cell>
        </row>
        <row r="2981">
          <cell r="A2981">
            <v>83634</v>
          </cell>
          <cell r="B2981" t="str">
            <v>EXTINTOR INCENDIO TP GAS CARBONICO 4KG COMPLETO - FORNECIMENTO E INSTALACAO</v>
          </cell>
          <cell r="C2981" t="str">
            <v>UN</v>
          </cell>
          <cell r="D2981" t="str">
            <v>514,65</v>
          </cell>
        </row>
        <row r="2982">
          <cell r="A2982">
            <v>83635</v>
          </cell>
          <cell r="B2982" t="str">
            <v>EXTINTOR INCENDIO TP PO QUIMICO 6KG - FORNECIMENTO E INSTALACAO</v>
          </cell>
          <cell r="C2982" t="str">
            <v>UN</v>
          </cell>
          <cell r="D2982" t="str">
            <v>196,19</v>
          </cell>
        </row>
        <row r="2983">
          <cell r="A2983">
            <v>96765</v>
          </cell>
          <cell r="B2983" t="str">
            <v>ABRIGO PARA HIDRANTE, 90X60X17CM, COM REGISTRO GLOBO ANGULAR 45 GRAUS 2 1/2", ADAPTADOR STORZ 2 1/2", MANGUEIRA DE INCÊNDIO 20M, REDUÇÃO 2 1/2 X 1 1/2" E ESGUICHO EM LATÃO 1 1/2" - FORNECIMENTO E INSTALAÇÃO. AF_08/2017</v>
          </cell>
          <cell r="C2983" t="str">
            <v>UN</v>
          </cell>
          <cell r="D2983" t="str">
            <v>1.007,50</v>
          </cell>
        </row>
        <row r="2984">
          <cell r="A2984" t="str">
            <v>73749/1</v>
          </cell>
          <cell r="B2984" t="str">
            <v>CAIXA ENTERRADA PARA INSTALACOES TELEFONICAS TIPO R1 0,60X0,35X0,50M EM BLOCOS DE CONCRETO ESTRUTURAL</v>
          </cell>
          <cell r="C2984" t="str">
            <v>UN</v>
          </cell>
          <cell r="D2984" t="str">
            <v>186,88</v>
          </cell>
        </row>
        <row r="2985">
          <cell r="A2985" t="str">
            <v>73749/2</v>
          </cell>
          <cell r="B2985" t="str">
            <v>CAIXA ENTERRADA PARA INSTALACOES TELEFONICAS TIPO R2 1,07X0,52X0,50M EM BLOCOS DE CONCRETO ESTRUTURAL</v>
          </cell>
          <cell r="C2985" t="str">
            <v>UN</v>
          </cell>
          <cell r="D2985" t="str">
            <v>346,32</v>
          </cell>
        </row>
        <row r="2986">
          <cell r="A2986" t="str">
            <v>73749/3</v>
          </cell>
          <cell r="B2986" t="str">
            <v>CAIXA ENTERRADA PARA INSTALACOES TELEFONICAS TIPO R3 1,30X1,20X1,20M EM BLOCOS DE CONCRETO ESTRUTURAL</v>
          </cell>
          <cell r="C2986" t="str">
            <v>UN</v>
          </cell>
          <cell r="D2986" t="str">
            <v>1.121,43</v>
          </cell>
        </row>
        <row r="2987">
          <cell r="A2987">
            <v>84796</v>
          </cell>
          <cell r="B2987" t="str">
            <v>TAMPAO FOFO P/ CAIXA R2 PADRAO TELEBRAS COMPLETO - FORNECIMENTO E INSTALACAO</v>
          </cell>
          <cell r="C2987" t="str">
            <v>UN</v>
          </cell>
          <cell r="D2987" t="str">
            <v>584,54</v>
          </cell>
        </row>
        <row r="2988">
          <cell r="A2988">
            <v>84798</v>
          </cell>
          <cell r="B2988" t="str">
            <v>TAMPAO FOFO P/ CAIXA R1 PADRAO TELEBRAS COMPLETO - FORNECIMENTO E INSTALACAO</v>
          </cell>
          <cell r="C2988" t="str">
            <v>UN</v>
          </cell>
          <cell r="D2988" t="str">
            <v>257,91</v>
          </cell>
        </row>
        <row r="2989">
          <cell r="A2989">
            <v>98261</v>
          </cell>
          <cell r="B2989" t="str">
            <v>CABO TELEFÔNICO CCI-50 1 PAR, INSTALADO EM ENTRADA DE EDIFICAÇÃO - FORNECIMENTO E INSTALAÇÃO. AF_11/2019</v>
          </cell>
          <cell r="C2989" t="str">
            <v>M</v>
          </cell>
          <cell r="D2989" t="str">
            <v>2,47</v>
          </cell>
        </row>
        <row r="2990">
          <cell r="A2990">
            <v>98262</v>
          </cell>
          <cell r="B2990" t="str">
            <v>CABO TELEFÔNICO CCI-50 2 PARES, SEM BLINDAGEM, INSTALADO EM ENTRADA DE EDIFICAÇÃO - FORNECIMENTO E INSTALAÇÃO. AF_11/2019</v>
          </cell>
          <cell r="C2990" t="str">
            <v>M</v>
          </cell>
          <cell r="D2990" t="str">
            <v>2,93</v>
          </cell>
        </row>
        <row r="2991">
          <cell r="A2991">
            <v>98263</v>
          </cell>
          <cell r="B2991" t="str">
            <v>CABO TELEFÔNICO CCI-50 3 PARES, SEM BLINDAGEM, INSTALADO EM ENTRADA DE EDIFICAÇÃO - FORNECIMENTO E INSTALAÇÃO. AF_11/2019</v>
          </cell>
          <cell r="C2991" t="str">
            <v>M</v>
          </cell>
          <cell r="D2991" t="str">
            <v>3,48</v>
          </cell>
        </row>
        <row r="2992">
          <cell r="A2992">
            <v>98264</v>
          </cell>
          <cell r="B2992" t="str">
            <v>CABO TELEFÔNICO CCI-50 4 PARES, SEM BLINDAGEM, INSTALADO EM ENTRADA DE EDIFICAÇÃO - FORNECIMENTO E INSTALAÇÃO. AF_11/2019</v>
          </cell>
          <cell r="C2992" t="str">
            <v>M</v>
          </cell>
          <cell r="D2992" t="str">
            <v>3,90</v>
          </cell>
        </row>
        <row r="2993">
          <cell r="A2993">
            <v>98265</v>
          </cell>
          <cell r="B2993" t="str">
            <v>CABO TELEFÔNICO CCI-50 5 PARES, SEM BLINDAGEM, INSTALADO EM ENTRADA DE EDIFICAÇÃO - FORNECIMENTO E INSTALAÇÃO. AF_11/2019</v>
          </cell>
          <cell r="C2993" t="str">
            <v>M</v>
          </cell>
          <cell r="D2993" t="str">
            <v>4,53</v>
          </cell>
        </row>
        <row r="2994">
          <cell r="A2994">
            <v>98266</v>
          </cell>
          <cell r="B2994" t="str">
            <v>CABO TELEFÔNICO CCI-50 6 PARES, SEM BLINDAGEM, INSTALADO EM ENTRADA DE EDIFICAÇÃO - FORNECIMENTO E INSTALAÇÃO. AF_11/2019</v>
          </cell>
          <cell r="C2994" t="str">
            <v>M</v>
          </cell>
          <cell r="D2994" t="str">
            <v>4,91</v>
          </cell>
        </row>
        <row r="2995">
          <cell r="A2995">
            <v>98267</v>
          </cell>
          <cell r="B2995" t="str">
            <v>CABO TELEFÔNICO CI-50 10 PARES INSTALADO EM ENTRADA DE EDIFICAÇÃO - FORNECIMENTO E INSTALAÇÃO. AF_11/2019</v>
          </cell>
          <cell r="C2995" t="str">
            <v>M</v>
          </cell>
          <cell r="D2995" t="str">
            <v>8,11</v>
          </cell>
        </row>
        <row r="2996">
          <cell r="A2996">
            <v>98268</v>
          </cell>
          <cell r="B2996" t="str">
            <v>CABO TELEFÔNICO CI-50 20 PARES INSTALADO EM ENTRADA DE EDIFICAÇÃO - FORNECIMENTO E INSTALAÇÃO. AF_11/2019</v>
          </cell>
          <cell r="C2996" t="str">
            <v>M</v>
          </cell>
          <cell r="D2996" t="str">
            <v>13,32</v>
          </cell>
        </row>
        <row r="2997">
          <cell r="A2997">
            <v>98269</v>
          </cell>
          <cell r="B2997" t="str">
            <v>CABO TELEFÔNICO CI-50 30 PARES INSTALADO EM ENTRADA DE EDIFICAÇÃO - FORNECIMENTO E INSTALAÇÃO. AF_11/2019</v>
          </cell>
          <cell r="C2997" t="str">
            <v>M</v>
          </cell>
          <cell r="D2997" t="str">
            <v>17,25</v>
          </cell>
        </row>
        <row r="2998">
          <cell r="A2998">
            <v>98270</v>
          </cell>
          <cell r="B2998" t="str">
            <v>CABO TELEFÔNICO CI-50 50 PARES INSTALADO EM ENTRADA DE EDIFICAÇÃO - FORNECIMENTO E INSTALAÇÃO. AF_11/2019</v>
          </cell>
          <cell r="C2998" t="str">
            <v>M</v>
          </cell>
          <cell r="D2998" t="str">
            <v>28,16</v>
          </cell>
        </row>
        <row r="2999">
          <cell r="A2999">
            <v>98271</v>
          </cell>
          <cell r="B2999" t="str">
            <v>CABO TELEFÔNICO CI-50 75 PARES INSTALADO EM ENTRADA DE EDIFICAÇÃO - FORNECIMENTO E INSTALAÇÃO. AF_11/2019</v>
          </cell>
          <cell r="C2999" t="str">
            <v>M</v>
          </cell>
          <cell r="D2999" t="str">
            <v>43,81</v>
          </cell>
        </row>
        <row r="3000">
          <cell r="A3000">
            <v>98272</v>
          </cell>
          <cell r="B3000" t="str">
            <v>CABO TELEFÔNICO CI-50 200 PARES INSTALADO EM ENTRADA DE EDIFICAÇÃO - FORNECIMENTO E INSTALAÇÃO. AF_11/2019</v>
          </cell>
          <cell r="C3000" t="str">
            <v>M</v>
          </cell>
          <cell r="D3000" t="str">
            <v>103,00</v>
          </cell>
        </row>
        <row r="3001">
          <cell r="A3001">
            <v>98273</v>
          </cell>
          <cell r="B3001" t="str">
            <v>CABO TELEFÔNICO CCI-50 4 PARES, SEM BLINDAGEM, INSTALADO EM PRUMADA - FORNECIMENTO E INSTALAÇÃO. AF_11/2019</v>
          </cell>
          <cell r="C3001" t="str">
            <v>M</v>
          </cell>
          <cell r="D3001" t="str">
            <v>1,95</v>
          </cell>
        </row>
        <row r="3002">
          <cell r="A3002">
            <v>98274</v>
          </cell>
          <cell r="B3002" t="str">
            <v>CABO TELEFÔNICO CCI-50 5 PARES, SEM BLINDAGEM, INSTALADO EM PRUMADA - FORNECIMENTO E INSTALAÇÃO. AF_11/2019</v>
          </cell>
          <cell r="C3002" t="str">
            <v>M</v>
          </cell>
          <cell r="D3002" t="str">
            <v>2,58</v>
          </cell>
        </row>
        <row r="3003">
          <cell r="A3003">
            <v>98275</v>
          </cell>
          <cell r="B3003" t="str">
            <v>CABO TELEFÔNICO CCI-50 6 PARES, SEM BLINDAGEM, INSTALADO EM PRUMADA - FORNECIMENTO E INSTALAÇÃO. AF_11/2019</v>
          </cell>
          <cell r="C3003" t="str">
            <v>M</v>
          </cell>
          <cell r="D3003" t="str">
            <v>2,95</v>
          </cell>
        </row>
        <row r="3004">
          <cell r="A3004">
            <v>98276</v>
          </cell>
          <cell r="B3004" t="str">
            <v>CABO TELEFÔNICO CI-50 10 PARES INSTALADO EM PRUMADA - FORNECIMENTO E INSTALAÇÃO. AF_11/2019</v>
          </cell>
          <cell r="C3004" t="str">
            <v>M</v>
          </cell>
          <cell r="D3004" t="str">
            <v>6,15</v>
          </cell>
        </row>
        <row r="3005">
          <cell r="A3005">
            <v>98277</v>
          </cell>
          <cell r="B3005" t="str">
            <v>CABO TELEFÔNICO CI-50 20 PARES INSTALADO EM PRUMADA - FORNECIMENTO E INSTALAÇÃO. AF_11/2019</v>
          </cell>
          <cell r="C3005" t="str">
            <v>M</v>
          </cell>
          <cell r="D3005" t="str">
            <v>11,36</v>
          </cell>
        </row>
        <row r="3006">
          <cell r="A3006">
            <v>98278</v>
          </cell>
          <cell r="B3006" t="str">
            <v>CABO TELEFÔNICO CI-50 30 PARES INSTALADO EM PRUMADA - FORNECIMENTO E INSTALAÇÃO. AF_11/2019</v>
          </cell>
          <cell r="C3006" t="str">
            <v>M</v>
          </cell>
          <cell r="D3006" t="str">
            <v>15,30</v>
          </cell>
        </row>
        <row r="3007">
          <cell r="A3007">
            <v>98279</v>
          </cell>
          <cell r="B3007" t="str">
            <v>CABO TELEFÔNICO CI-50 50 PARES INSTALADO EM PRUMADA - FORNECIMENTO E INSTALAÇÃO. AF_11/2019</v>
          </cell>
          <cell r="C3007" t="str">
            <v>M</v>
          </cell>
          <cell r="D3007" t="str">
            <v>26,20</v>
          </cell>
        </row>
        <row r="3008">
          <cell r="A3008">
            <v>98280</v>
          </cell>
          <cell r="B3008" t="str">
            <v>CABO TELEFÔNICO CCI-50 1 PAR, SEM BLINDAGEM, INSTALADO EM DISTRIBUIÇÃO DE EDIFICAÇÃO RESIDENCIAL - FORNECIMENTO E INSTALAÇÃO. AF_11/2019</v>
          </cell>
          <cell r="C3008" t="str">
            <v>M</v>
          </cell>
          <cell r="D3008" t="str">
            <v>4,99</v>
          </cell>
        </row>
        <row r="3009">
          <cell r="A3009">
            <v>98281</v>
          </cell>
          <cell r="B3009" t="str">
            <v>CABO TELEFÔNICO CCI-50 2 PARES, SEM BLINDAGEM, INSTALADO EM DISTRIBUIÇÃO DE EDIFICAÇÃO RESIDENCIAL - FORNECIMENTO E INSTALAÇÃO. AF_11/2019</v>
          </cell>
          <cell r="C3009" t="str">
            <v>M</v>
          </cell>
          <cell r="D3009" t="str">
            <v>5,45</v>
          </cell>
        </row>
        <row r="3010">
          <cell r="A3010">
            <v>98282</v>
          </cell>
          <cell r="B3010" t="str">
            <v>CABO TELEFÔNICO CCI-50 3 PARES, SEM BLINDAGEM, INSTALADO EM DISTRIBUIÇÃO DE EDIFICAÇÃO RESIDENCIAL - FORNECIMENTO E INSTALAÇÃO. AF_11/2019</v>
          </cell>
          <cell r="C3010" t="str">
            <v>M</v>
          </cell>
          <cell r="D3010" t="str">
            <v>5,99</v>
          </cell>
        </row>
        <row r="3011">
          <cell r="A3011">
            <v>98283</v>
          </cell>
          <cell r="B3011" t="str">
            <v>CABO TELEFÔNICO CCI-50 4 PARES, SEM BLINDAGEM, INSTALADO EM DISTRIBUIÇÃO DE EDIFICAÇÃO RESIDENCIAL - FORNECIMENTO E INSTALAÇÃO. AF_11/2019</v>
          </cell>
          <cell r="C3011" t="str">
            <v>M</v>
          </cell>
          <cell r="D3011" t="str">
            <v>6,42</v>
          </cell>
        </row>
        <row r="3012">
          <cell r="A3012">
            <v>98284</v>
          </cell>
          <cell r="B3012" t="str">
            <v>CABO TELEFÔNICO CCI-50 5 PARES, SEM BLINDAGEM, INSTALADO EM DISTRIBUIÇÃO DE EDIFICAÇÃO RESIDENCIAL - FORNECIMENTO E INSTALAÇÃO. AF_11/2019</v>
          </cell>
          <cell r="C3012" t="str">
            <v>M</v>
          </cell>
          <cell r="D3012" t="str">
            <v>7,04</v>
          </cell>
        </row>
        <row r="3013">
          <cell r="A3013">
            <v>98285</v>
          </cell>
          <cell r="B3013" t="str">
            <v>CABO TELEFÔNICO CCI-50 6 PARES, SEM BLINDAGEM, INSTALADO EM DISTRIBUIÇÃO DE EDIFICAÇÃO RESIDENCIAL - FORNECIMENTO E INSTALAÇÃO. AF_11/2019</v>
          </cell>
          <cell r="C3013" t="str">
            <v>M</v>
          </cell>
          <cell r="D3013" t="str">
            <v>7,43</v>
          </cell>
        </row>
        <row r="3014">
          <cell r="A3014">
            <v>98286</v>
          </cell>
          <cell r="B3014" t="str">
            <v>CABO TELEFÔNICO CI-50 10 PARES INSTALADO EM DISTRIBUIÇÃO DE EDIFICAÇÃO RESIDENCIAL - FORNECIMENTO E INSTALAÇÃO. AF_11/2019</v>
          </cell>
          <cell r="C3014" t="str">
            <v>M</v>
          </cell>
          <cell r="D3014" t="str">
            <v>10,62</v>
          </cell>
        </row>
        <row r="3015">
          <cell r="A3015">
            <v>98287</v>
          </cell>
          <cell r="B3015" t="str">
            <v>CABO TELEFÔNICO CCI-50 1 PAR, SEM BLINDAGEM, INSTALADO EM DISTRIBUIÇÃO DE EDIFICAÇÃO INSTITUCIONAL - FORNECIMENTO E INSTALAÇÃO. AF_11/2019</v>
          </cell>
          <cell r="C3015" t="str">
            <v>M</v>
          </cell>
          <cell r="D3015" t="str">
            <v>0,96</v>
          </cell>
        </row>
        <row r="3016">
          <cell r="A3016">
            <v>98288</v>
          </cell>
          <cell r="B3016" t="str">
            <v>CABO TELEFÔNICO CCI-50 2 PARES, SEM BLINDAGEM, INSTALADO EM DISTRIBUIÇÃO DE EDIFICAÇÃO INSTITUCIONAL - FORNECIMENTO E INSTALAÇÃO. AF_11/2019</v>
          </cell>
          <cell r="C3016" t="str">
            <v>M</v>
          </cell>
          <cell r="D3016" t="str">
            <v>1,43</v>
          </cell>
        </row>
        <row r="3017">
          <cell r="A3017">
            <v>98289</v>
          </cell>
          <cell r="B3017" t="str">
            <v>CABO TELEFÔNICO CCI-50 3 PARES, SEM BLINDAGEM, INSTALADO EM DISTRIBUIÇÃO DE EDIFICAÇÃO INSTITUCIONAL - FORNECIMENTO E INSTALAÇÃO. AF_11/2019</v>
          </cell>
          <cell r="C3017" t="str">
            <v>M</v>
          </cell>
          <cell r="D3017" t="str">
            <v>1,96</v>
          </cell>
        </row>
        <row r="3018">
          <cell r="A3018">
            <v>98290</v>
          </cell>
          <cell r="B3018" t="str">
            <v>CABO TELEFÔNICO CCI-50 4 PARES, SEM BLINDAGEM, INSTALADO EM DISTRIBUIÇÃO DE EDIFICAÇÃO INSTITUCIONAL - FORNECIMENTO E INSTALAÇÃO. AF_11/2019</v>
          </cell>
          <cell r="C3018" t="str">
            <v>M</v>
          </cell>
          <cell r="D3018" t="str">
            <v>2,40</v>
          </cell>
        </row>
        <row r="3019">
          <cell r="A3019">
            <v>98291</v>
          </cell>
          <cell r="B3019" t="str">
            <v>CABO TELEFÔNICO CCI-50 5 PARES, SEM BLINDAGEM, INSTALADO EM DISTRIBUIÇÃO DE EDIFICAÇÃO INSTITUCIONAL - FORNECIMENTO E INSTALAÇÃO. AF_11/2019</v>
          </cell>
          <cell r="C3019" t="str">
            <v>M</v>
          </cell>
          <cell r="D3019" t="str">
            <v>3,02</v>
          </cell>
        </row>
        <row r="3020">
          <cell r="A3020">
            <v>98292</v>
          </cell>
          <cell r="B3020" t="str">
            <v>CABO TELEFÔNICO CCI-50 6 PARES, SEM BLINDAGEM, INSTALADO EM DISTRIBUIÇÃO DE EDIFICAÇÃO INSTITUCIONAL - FORNECIMENTO E INSTALAÇÃO. AF_11/2019</v>
          </cell>
          <cell r="C3020" t="str">
            <v>M</v>
          </cell>
          <cell r="D3020" t="str">
            <v>3,40</v>
          </cell>
        </row>
        <row r="3021">
          <cell r="A3021">
            <v>98293</v>
          </cell>
          <cell r="B3021" t="str">
            <v>CABO TELEFÔNICO CI-50 10 PARES INSTALADO EM DISTRIBUIÇÃO DE EDIFICAÇÃO INSTITUCIONAL - FORNECIMENTO E INSTALAÇÃO. AF_11/2019</v>
          </cell>
          <cell r="C3021" t="str">
            <v>M</v>
          </cell>
          <cell r="D3021" t="str">
            <v>6,59</v>
          </cell>
        </row>
        <row r="3022">
          <cell r="A3022">
            <v>98400</v>
          </cell>
          <cell r="B3022" t="str">
            <v>CABO TELEFÔNICO CTP-APL-50 10 PARES INSTALADO EM ENTRADA DE EDIFICAÇÃO - FORNECIMENTO E INSTALAÇÃO. AF_11/2019</v>
          </cell>
          <cell r="C3022" t="str">
            <v>M</v>
          </cell>
          <cell r="D3022" t="str">
            <v>9,64</v>
          </cell>
        </row>
        <row r="3023">
          <cell r="A3023">
            <v>98401</v>
          </cell>
          <cell r="B3023" t="str">
            <v>CABO TELEFÔNICO CTP-APL-50 20 PARES INSTALADO EM ENTRADA DE EDIFICAÇÃO - FORNECIMENTO E INSTALAÇÃO. AF_11/2019</v>
          </cell>
          <cell r="C3023" t="str">
            <v>M</v>
          </cell>
          <cell r="D3023" t="str">
            <v>14,98</v>
          </cell>
        </row>
        <row r="3024">
          <cell r="A3024">
            <v>98402</v>
          </cell>
          <cell r="B3024" t="str">
            <v>CABO TELEFÔNICO CTP-APL-50 30 PARES INSTALADO EM ENTRADA DE EDIFICAÇÃO - FORNECIMENTO E INSTALAÇÃO. AF_11/2019</v>
          </cell>
          <cell r="C3024" t="str">
            <v>M</v>
          </cell>
          <cell r="D3024" t="str">
            <v>19,45</v>
          </cell>
        </row>
        <row r="3025">
          <cell r="A3025">
            <v>100556</v>
          </cell>
          <cell r="B3025" t="str">
            <v>CAIXA DE PASSAGEM PARA TELEFONE 15X15X10CM (SOBREPOR), FORNECIMENTO E INSTALACAO. AF_11/2019</v>
          </cell>
          <cell r="C3025" t="str">
            <v>UN</v>
          </cell>
          <cell r="D3025" t="str">
            <v>23,59</v>
          </cell>
        </row>
        <row r="3026">
          <cell r="A3026">
            <v>100557</v>
          </cell>
          <cell r="B3026" t="str">
            <v>CAIXA DE PASSAGEM PARA TELEFONE 80X80X15CM (SOBREPOR) FORNECIMENTO E INSTALACAO. AF_11/2019</v>
          </cell>
          <cell r="C3026" t="str">
            <v>UN</v>
          </cell>
          <cell r="D3026" t="str">
            <v>264,65</v>
          </cell>
        </row>
        <row r="3027">
          <cell r="A3027">
            <v>100560</v>
          </cell>
          <cell r="B3027" t="str">
            <v>QUADRO DE DISTRIBUIÇÃO PARA TELEFONE N.2, 20X20X12CM EM CHAPA METALICA, DE EMBUTIR, SEM ACESSORIOS, PADRÃO TELEBRAS, FORNECIMENTO E INSTALAÇÃO. AF_11/2019</v>
          </cell>
          <cell r="C3027" t="str">
            <v>UN</v>
          </cell>
          <cell r="D3027" t="str">
            <v>64,65</v>
          </cell>
        </row>
        <row r="3028">
          <cell r="A3028">
            <v>100561</v>
          </cell>
          <cell r="B3028" t="str">
            <v>QUADRO DE DISTRIBUICAO PARA TELEFONE N.3, 40X40X12CM EM CHAPA METALICA, DE EMBUTIR, SEM ACESSORIOS, PADRAO TELEBRAS, FORNECIMENTO E INSTALAÇÃO. AF_11/2019</v>
          </cell>
          <cell r="C3028" t="str">
            <v>UN</v>
          </cell>
          <cell r="D3028" t="str">
            <v>113,86</v>
          </cell>
        </row>
        <row r="3029">
          <cell r="A3029">
            <v>100562</v>
          </cell>
          <cell r="B3029" t="str">
            <v>QUADRO DE DISTRIBUICAO PARA TELEFONE N.4, 60X60X12CM EM CHAPA METALICA, DE EMBUTIR, SEM ACESSORIOS, PADRAO TELEBRAS, FORNECIMENTO E INSTALAÇÃO. AF_11/2019</v>
          </cell>
          <cell r="C3029" t="str">
            <v>UN</v>
          </cell>
          <cell r="D3029" t="str">
            <v>174,02</v>
          </cell>
        </row>
        <row r="3030">
          <cell r="A3030">
            <v>100563</v>
          </cell>
          <cell r="B3030" t="str">
            <v>QUADRO DE DISTRIBUIÇÃO PARA TELEFONE N.5, 80X80X12CM EM CHAPA METALICA, SEM ACESSORIOS, PADRAO TELEBRAS, FORNECIMENTO E INSTALAÇÃO. AF_11/2019</v>
          </cell>
          <cell r="C3030" t="str">
            <v>UN</v>
          </cell>
          <cell r="D3030" t="str">
            <v>249,24</v>
          </cell>
        </row>
        <row r="3031">
          <cell r="A3031">
            <v>98397</v>
          </cell>
          <cell r="B3031" t="str">
            <v>PINTURA ANTICORROSIVA DE DUTO METÁLICO. AF_04/2018</v>
          </cell>
          <cell r="C3031" t="str">
            <v>M2</v>
          </cell>
          <cell r="D3031" t="str">
            <v>7,77</v>
          </cell>
        </row>
        <row r="3032">
          <cell r="A3032" t="str">
            <v>74003/1</v>
          </cell>
          <cell r="B3032" t="str">
            <v>INSTALACOES GAS CENTRAL P/ EDIFICIO RESIDENCIAL C/ 4 PAVTOS 16 UNID.  UMA CENTRAL POR BLOCO COM 16 PONTOS</v>
          </cell>
          <cell r="C3032" t="str">
            <v>UN</v>
          </cell>
          <cell r="D3032" t="str">
            <v>5.152,56</v>
          </cell>
        </row>
        <row r="3033">
          <cell r="A3033">
            <v>85120</v>
          </cell>
          <cell r="B3033" t="str">
            <v>MANOMETRO 0 A 200 PSI (0 A 14 KGF/CM2), D = 50MM - FORNECIMENTO E COLOCACAO</v>
          </cell>
          <cell r="C3033" t="str">
            <v>UN</v>
          </cell>
          <cell r="D3033" t="str">
            <v>104,10</v>
          </cell>
        </row>
        <row r="3034">
          <cell r="A3034">
            <v>83486</v>
          </cell>
          <cell r="B3034" t="str">
            <v>BOMBA CENTRIFUGA C/ MOTOR ELETRICO TRIFASICO 1CV</v>
          </cell>
          <cell r="C3034" t="str">
            <v>UN</v>
          </cell>
          <cell r="D3034" t="str">
            <v>1.379,01</v>
          </cell>
        </row>
        <row r="3035">
          <cell r="A3035">
            <v>83643</v>
          </cell>
          <cell r="B3035" t="str">
            <v>BOMBA SUBMERSIVEL ELETRICA, TRIFASICA, POTÊNCIA 3,75 HP, DIAMETRO DO ROTOR 90 MM SEMIABERTO, BOCAL DE SAIDA DIAMETRO DE 2 POLEGADAS, HM/Q = 5 M / 61,2 M3/H A 25,5 M / 3,6 M3/H</v>
          </cell>
          <cell r="C3035" t="str">
            <v>UN</v>
          </cell>
          <cell r="D3035" t="str">
            <v>3.942,83</v>
          </cell>
        </row>
        <row r="3036">
          <cell r="A3036">
            <v>83644</v>
          </cell>
          <cell r="B3036" t="str">
            <v>BOMBA RECALQUE D'AGUA TRIFASICA 10,0 HP</v>
          </cell>
          <cell r="C3036" t="str">
            <v>UN</v>
          </cell>
          <cell r="D3036" t="str">
            <v>6.293,10</v>
          </cell>
        </row>
        <row r="3037">
          <cell r="A3037">
            <v>83645</v>
          </cell>
          <cell r="B3037" t="str">
            <v>BOMBA RECALQUE D'AGUA TRIFASICA 3,0 HP</v>
          </cell>
          <cell r="C3037" t="str">
            <v>UN</v>
          </cell>
          <cell r="D3037" t="str">
            <v>2.030,43</v>
          </cell>
        </row>
        <row r="3038">
          <cell r="A3038">
            <v>83646</v>
          </cell>
          <cell r="B3038" t="str">
            <v>BOMBA RECALQUE D'AGUA DE ESTAGIOS TRIFASICA 2,0 HP</v>
          </cell>
          <cell r="C3038" t="str">
            <v>UN</v>
          </cell>
          <cell r="D3038" t="str">
            <v>2.349,79</v>
          </cell>
        </row>
        <row r="3039">
          <cell r="A3039">
            <v>83647</v>
          </cell>
          <cell r="B3039" t="str">
            <v>BOMBA RECALQUE D'AGUA TRIFASICA 1,5HP</v>
          </cell>
          <cell r="C3039" t="str">
            <v>UN</v>
          </cell>
          <cell r="D3039" t="str">
            <v>1.552,49</v>
          </cell>
        </row>
        <row r="3040">
          <cell r="A3040">
            <v>83648</v>
          </cell>
          <cell r="B3040" t="str">
            <v>BOMBA RECALQUE D'AGUA TRIFASICA 0,5 HP</v>
          </cell>
          <cell r="C3040" t="str">
            <v>UN</v>
          </cell>
          <cell r="D3040" t="str">
            <v>1.012,54</v>
          </cell>
        </row>
        <row r="3041">
          <cell r="A3041">
            <v>83649</v>
          </cell>
          <cell r="B3041" t="str">
            <v>BOMBA RECALQUE D'AGUA PREDIO 6 A 10 PAVTOS - 2UD</v>
          </cell>
          <cell r="C3041" t="str">
            <v>UN</v>
          </cell>
          <cell r="D3041" t="str">
            <v>5.549,53</v>
          </cell>
        </row>
        <row r="3042">
          <cell r="A3042">
            <v>83650</v>
          </cell>
          <cell r="B3042" t="str">
            <v>BOMBA RECALQUE D'AGUA PREDIO 3 A 5 PAVTOS - 2UD</v>
          </cell>
          <cell r="C3042" t="str">
            <v>UN</v>
          </cell>
          <cell r="D3042" t="str">
            <v>4.593,65</v>
          </cell>
        </row>
        <row r="3043">
          <cell r="A3043">
            <v>98294</v>
          </cell>
          <cell r="B3043" t="str">
            <v>CABO ELETRÔNICO CATEGORIA 5E, INSTALADO EM EDIFICAÇÃO RESIDENCIAL - FORNECIMENTO E INSTALAÇÃO. AF_11/2019</v>
          </cell>
          <cell r="C3043" t="str">
            <v>M</v>
          </cell>
          <cell r="D3043" t="str">
            <v>1,74</v>
          </cell>
        </row>
        <row r="3044">
          <cell r="A3044">
            <v>98295</v>
          </cell>
          <cell r="B3044" t="str">
            <v>CABO ELETRÔNICO CATEGORIA 5E, INSTALADO EM EDIFICAÇÃO INSTITUCIONAL - FORNECIMENTO E INSTALAÇÃO. AF_11/2019</v>
          </cell>
          <cell r="C3044" t="str">
            <v>M</v>
          </cell>
          <cell r="D3044" t="str">
            <v>1,28</v>
          </cell>
        </row>
        <row r="3045">
          <cell r="A3045">
            <v>98296</v>
          </cell>
          <cell r="B3045" t="str">
            <v>CABO ELETRÔNICO CATEGORIA 6, INSTALADO EM EDIFICAÇÃO RESIDENCIAL - FORNECIMENTO E INSTALAÇÃO. AF_11/2019</v>
          </cell>
          <cell r="C3045" t="str">
            <v>M</v>
          </cell>
          <cell r="D3045" t="str">
            <v>2,68</v>
          </cell>
        </row>
        <row r="3046">
          <cell r="A3046">
            <v>98297</v>
          </cell>
          <cell r="B3046" t="str">
            <v>CABO ELETRÔNICO CATEGORIA 6, INSTALADO EM EDIFICAÇÃO INSTITUCIONAL - FORNECIMENTO E INSTALAÇÃO. AF_11/2019</v>
          </cell>
          <cell r="C3046" t="str">
            <v>M</v>
          </cell>
          <cell r="D3046" t="str">
            <v>1,96</v>
          </cell>
        </row>
        <row r="3047">
          <cell r="A3047">
            <v>98301</v>
          </cell>
          <cell r="B3047" t="str">
            <v>PATCH PANEL 24 PORTAS, CATEGORIA 5E - FORNECIMENTO E INSTALAÇÃO. AF_11/2019</v>
          </cell>
          <cell r="C3047" t="str">
            <v>UN</v>
          </cell>
          <cell r="D3047" t="str">
            <v>387,43</v>
          </cell>
        </row>
        <row r="3048">
          <cell r="A3048">
            <v>98302</v>
          </cell>
          <cell r="B3048" t="str">
            <v>PATCH PANEL 24 PORTAS, CATEGORIA 6 - FORNECIMENTO E INSTALAÇÃO. AF_11/2019</v>
          </cell>
          <cell r="C3048" t="str">
            <v>UN</v>
          </cell>
          <cell r="D3048" t="str">
            <v>525,69</v>
          </cell>
        </row>
        <row r="3049">
          <cell r="A3049">
            <v>98304</v>
          </cell>
          <cell r="B3049" t="str">
            <v>PATCH PANEL 48 PORTAS, CATEGORIA 6 - FORNECIMENTO E INSTALAÇÃO. AF_11/2019</v>
          </cell>
          <cell r="C3049" t="str">
            <v>UN</v>
          </cell>
          <cell r="D3049" t="str">
            <v>837,56</v>
          </cell>
        </row>
        <row r="3050">
          <cell r="A3050">
            <v>98307</v>
          </cell>
          <cell r="B3050" t="str">
            <v>TOMADA DE REDE RJ45 - FORNECIMENTO E INSTALAÇÃO. AF_11/2019</v>
          </cell>
          <cell r="C3050" t="str">
            <v>UN</v>
          </cell>
          <cell r="D3050" t="str">
            <v>35,47</v>
          </cell>
        </row>
        <row r="3051">
          <cell r="A3051">
            <v>98308</v>
          </cell>
          <cell r="B3051" t="str">
            <v>TOMADA PARA TELEFONE RJ11 - FORNECIMENTO E INSTALAÇÃO. AF_11/2019</v>
          </cell>
          <cell r="C3051" t="str">
            <v>UN</v>
          </cell>
          <cell r="D3051" t="str">
            <v>23,00</v>
          </cell>
        </row>
        <row r="3052">
          <cell r="A3052">
            <v>98593</v>
          </cell>
          <cell r="B3052" t="str">
            <v>PATCH PANEL 48 PORTAS, CATEGORIA 5E - FORNECIMENTO E INSTALAÇÃO. AF_11/2019</v>
          </cell>
          <cell r="C3052" t="str">
            <v>UN</v>
          </cell>
          <cell r="D3052" t="str">
            <v>672,41</v>
          </cell>
        </row>
        <row r="3053">
          <cell r="A3053">
            <v>89355</v>
          </cell>
          <cell r="B3053" t="str">
            <v>TUBO, PVC, SOLDÁVEL, DN 20MM, INSTALADO EM RAMAL OU SUB-RAMAL DE ÁGUA - FORNECIMENTO E INSTALAÇÃO. AF_12/2014</v>
          </cell>
          <cell r="C3053" t="str">
            <v>M</v>
          </cell>
          <cell r="D3053" t="str">
            <v>12,23</v>
          </cell>
        </row>
        <row r="3054">
          <cell r="A3054">
            <v>89356</v>
          </cell>
          <cell r="B3054" t="str">
            <v>TUBO, PVC, SOLDÁVEL, DN 25MM, INSTALADO EM RAMAL OU SUB-RAMAL DE ÁGUA - FORNECIMENTO E INSTALAÇÃO. AF_12/2014</v>
          </cell>
          <cell r="C3054" t="str">
            <v>M</v>
          </cell>
          <cell r="D3054" t="str">
            <v>14,41</v>
          </cell>
        </row>
        <row r="3055">
          <cell r="A3055">
            <v>89357</v>
          </cell>
          <cell r="B3055" t="str">
            <v>TUBO, PVC, SOLDÁVEL, DN 32MM, INSTALADO EM RAMAL OU SUB-RAMAL DE ÁGUA - FORNECIMENTO E INSTALAÇÃO. AF_12/2014</v>
          </cell>
          <cell r="C3055" t="str">
            <v>M</v>
          </cell>
          <cell r="D3055" t="str">
            <v>19,98</v>
          </cell>
        </row>
        <row r="3056">
          <cell r="A3056">
            <v>89401</v>
          </cell>
          <cell r="B3056" t="str">
            <v>TUBO, PVC, SOLDÁVEL, DN 20MM, INSTALADO EM RAMAL DE DISTRIBUIÇÃO DE ÁGUA - FORNECIMENTO E INSTALAÇÃO. AF_12/2014</v>
          </cell>
          <cell r="C3056" t="str">
            <v>M</v>
          </cell>
          <cell r="D3056" t="str">
            <v>5,13</v>
          </cell>
        </row>
        <row r="3057">
          <cell r="A3057">
            <v>89402</v>
          </cell>
          <cell r="B3057" t="str">
            <v>TUBO, PVC, SOLDÁVEL, DN 25MM, INSTALADO EM RAMAL DE DISTRIBUIÇÃO DE ÁGUA - FORNECIMENTO E INSTALAÇÃO. AF_12/2014</v>
          </cell>
          <cell r="C3057" t="str">
            <v>M</v>
          </cell>
          <cell r="D3057" t="str">
            <v>6,23</v>
          </cell>
        </row>
        <row r="3058">
          <cell r="A3058">
            <v>89403</v>
          </cell>
          <cell r="B3058" t="str">
            <v>TUBO, PVC, SOLDÁVEL, DN 32MM, INSTALADO EM RAMAL DE DISTRIBUIÇÃO DE ÁGUA - FORNECIMENTO E INSTALAÇÃO. AF_12/2014</v>
          </cell>
          <cell r="C3058" t="str">
            <v>M</v>
          </cell>
          <cell r="D3058" t="str">
            <v>10,20</v>
          </cell>
        </row>
        <row r="3059">
          <cell r="A3059">
            <v>89446</v>
          </cell>
          <cell r="B3059" t="str">
            <v>TUBO, PVC, SOLDÁVEL, DN 25MM, INSTALADO EM PRUMADA DE ÁGUA - FORNECIMENTO E INSTALAÇÃO. AF_12/2014</v>
          </cell>
          <cell r="C3059" t="str">
            <v>M</v>
          </cell>
          <cell r="D3059" t="str">
            <v>3,15</v>
          </cell>
        </row>
        <row r="3060">
          <cell r="A3060">
            <v>89447</v>
          </cell>
          <cell r="B3060" t="str">
            <v>TUBO, PVC, SOLDÁVEL, DN 32MM, INSTALADO EM PRUMADA DE ÁGUA - FORNECIMENTO E INSTALAÇÃO. AF_12/2014</v>
          </cell>
          <cell r="C3060" t="str">
            <v>M</v>
          </cell>
          <cell r="D3060" t="str">
            <v>6,57</v>
          </cell>
        </row>
        <row r="3061">
          <cell r="A3061">
            <v>89448</v>
          </cell>
          <cell r="B3061" t="str">
            <v>TUBO, PVC, SOLDÁVEL, DN 40MM, INSTALADO EM PRUMADA DE ÁGUA - FORNECIMENTO E INSTALAÇÃO. AF_12/2014</v>
          </cell>
          <cell r="C3061" t="str">
            <v>M</v>
          </cell>
          <cell r="D3061" t="str">
            <v>9,42</v>
          </cell>
        </row>
        <row r="3062">
          <cell r="A3062">
            <v>89449</v>
          </cell>
          <cell r="B3062" t="str">
            <v>TUBO, PVC, SOLDÁVEL, DN 50MM, INSTALADO EM PRUMADA DE ÁGUA - FORNECIMENTO E INSTALAÇÃO. AF_12/2014</v>
          </cell>
          <cell r="C3062" t="str">
            <v>M</v>
          </cell>
          <cell r="D3062" t="str">
            <v>10,85</v>
          </cell>
        </row>
        <row r="3063">
          <cell r="A3063">
            <v>89450</v>
          </cell>
          <cell r="B3063" t="str">
            <v>TUBO, PVC, SOLDÁVEL, DN 60MM, INSTALADO EM PRUMADA DE ÁGUA - FORNECIMENTO E INSTALAÇÃO. AF_12/2014</v>
          </cell>
          <cell r="C3063" t="str">
            <v>M</v>
          </cell>
          <cell r="D3063" t="str">
            <v>17,81</v>
          </cell>
        </row>
        <row r="3064">
          <cell r="A3064">
            <v>89451</v>
          </cell>
          <cell r="B3064" t="str">
            <v>TUBO, PVC, SOLDÁVEL, DN 75MM, INSTALADO EM PRUMADA DE ÁGUA - FORNECIMENTO E INSTALAÇÃO. AF_12/2014</v>
          </cell>
          <cell r="C3064" t="str">
            <v>M</v>
          </cell>
          <cell r="D3064" t="str">
            <v>29,39</v>
          </cell>
        </row>
        <row r="3065">
          <cell r="A3065">
            <v>89452</v>
          </cell>
          <cell r="B3065" t="str">
            <v>TUBO, PVC, SOLDÁVEL, DN 85MM, INSTALADO EM PRUMADA DE ÁGUA - FORNECIMENTO E INSTALAÇÃO. AF_12/2014</v>
          </cell>
          <cell r="C3065" t="str">
            <v>M</v>
          </cell>
          <cell r="D3065" t="str">
            <v>36,55</v>
          </cell>
        </row>
        <row r="3066">
          <cell r="A3066">
            <v>89508</v>
          </cell>
          <cell r="B3066" t="str">
            <v>TUBO PVC, SÉRIE R, ÁGUA PLUVIAL, DN 40 MM, FORNECIDO E INSTALADO EM RAMAL DE ENCAMINHAMENTO. AF_12/2014</v>
          </cell>
          <cell r="C3066" t="str">
            <v>M</v>
          </cell>
          <cell r="D3066" t="str">
            <v>12,69</v>
          </cell>
        </row>
        <row r="3067">
          <cell r="A3067">
            <v>89509</v>
          </cell>
          <cell r="B3067" t="str">
            <v>TUBO PVC, SÉRIE R, ÁGUA PLUVIAL, DN 50 MM, FORNECIDO E INSTALADO EM RAMAL DE ENCAMINHAMENTO. AF_12/2014</v>
          </cell>
          <cell r="C3067" t="str">
            <v>M</v>
          </cell>
          <cell r="D3067" t="str">
            <v>17,30</v>
          </cell>
        </row>
        <row r="3068">
          <cell r="A3068">
            <v>89511</v>
          </cell>
          <cell r="B3068" t="str">
            <v>TUBO PVC, SÉRIE R, ÁGUA PLUVIAL, DN 75 MM, FORNECIDO E INSTALADO EM RAMAL DE ENCAMINHAMENTO. AF_12/2014</v>
          </cell>
          <cell r="C3068" t="str">
            <v>M</v>
          </cell>
          <cell r="D3068" t="str">
            <v>25,77</v>
          </cell>
        </row>
        <row r="3069">
          <cell r="A3069">
            <v>89512</v>
          </cell>
          <cell r="B3069" t="str">
            <v>TUBO PVC, SÉRIE R, ÁGUA PLUVIAL, DN 100 MM, FORNECIDO E INSTALADO EM RAMAL DE ENCAMINHAMENTO. AF_12/2014</v>
          </cell>
          <cell r="C3069" t="str">
            <v>M</v>
          </cell>
          <cell r="D3069" t="str">
            <v>40,41</v>
          </cell>
        </row>
        <row r="3070">
          <cell r="A3070">
            <v>89576</v>
          </cell>
          <cell r="B3070" t="str">
            <v>TUBO PVC, SÉRIE R, ÁGUA PLUVIAL, DN 75 MM, FORNECIDO E INSTALADO EM CONDUTORES VERTICAIS DE ÁGUAS PLUVIAIS. AF_12/2014</v>
          </cell>
          <cell r="C3070" t="str">
            <v>M</v>
          </cell>
          <cell r="D3070" t="str">
            <v>14,78</v>
          </cell>
        </row>
        <row r="3071">
          <cell r="A3071">
            <v>89578</v>
          </cell>
          <cell r="B3071" t="str">
            <v>TUBO PVC, SÉRIE R, ÁGUA PLUVIAL, DN 100 MM, FORNECIDO E INSTALADO EM CONDUTORES VERTICAIS DE ÁGUAS PLUVIAIS. AF_12/2014</v>
          </cell>
          <cell r="C3071" t="str">
            <v>M</v>
          </cell>
          <cell r="D3071" t="str">
            <v>25,43</v>
          </cell>
        </row>
        <row r="3072">
          <cell r="A3072">
            <v>89580</v>
          </cell>
          <cell r="B3072" t="str">
            <v>TUBO PVC, SÉRIE R, ÁGUA PLUVIAL, DN 150 MM, FORNECIDO E INSTALADO EM CONDUTORES VERTICAIS DE ÁGUAS PLUVIAIS. AF_12/2014</v>
          </cell>
          <cell r="C3072" t="str">
            <v>M</v>
          </cell>
          <cell r="D3072" t="str">
            <v>49,88</v>
          </cell>
        </row>
        <row r="3073">
          <cell r="A3073">
            <v>89633</v>
          </cell>
          <cell r="B3073" t="str">
            <v>TUBO, CPVC, SOLDÁVEL, DN 15MM, INSTALADO EM RAMAL OU SUB-RAMAL DE ÁGUA - FORNECIMENTO E INSTALAÇÃO. AF_12/2014</v>
          </cell>
          <cell r="C3073" t="str">
            <v>M</v>
          </cell>
          <cell r="D3073" t="str">
            <v>17,94</v>
          </cell>
        </row>
        <row r="3074">
          <cell r="A3074">
            <v>89634</v>
          </cell>
          <cell r="B3074" t="str">
            <v>TUBO, CPVC, SOLDÁVEL, DN 22MM, INSTALADO EM RAMAL OU SUB-RAMAL DE ÁGUA - FORNECIMENTO E INSTALAÇÃO. AF_12/2014</v>
          </cell>
          <cell r="C3074" t="str">
            <v>M</v>
          </cell>
          <cell r="D3074" t="str">
            <v>27,56</v>
          </cell>
        </row>
        <row r="3075">
          <cell r="A3075">
            <v>89635</v>
          </cell>
          <cell r="B3075" t="str">
            <v>TUBO, CPVC, SOLDÁVEL, DN 28MM, INSTALADO EM RAMAL OU SUB-RAMAL DE ÁGUA - FORNECIMENTO E INSTALAÇÃO. AF_12/2014</v>
          </cell>
          <cell r="C3075" t="str">
            <v>M</v>
          </cell>
          <cell r="D3075" t="str">
            <v>39,73</v>
          </cell>
        </row>
        <row r="3076">
          <cell r="A3076">
            <v>89636</v>
          </cell>
          <cell r="B3076" t="str">
            <v>TUBO, CPVC, SOLDÁVEL, DN 35MM, INSTALADO EM RAMAL OU SUB-RAMAL DE ÁGUA  FORNECIMENTO E INSTALAÇÃO. AF_12/2014</v>
          </cell>
          <cell r="C3076" t="str">
            <v>M</v>
          </cell>
          <cell r="D3076" t="str">
            <v>48,41</v>
          </cell>
        </row>
        <row r="3077">
          <cell r="A3077">
            <v>89711</v>
          </cell>
          <cell r="B3077" t="str">
            <v>TUBO PVC, SERIE NORMAL, ESGOTO PREDIAL, DN 40 MM, FORNECIDO E INSTALADO EM RAMAL DE DESCARGA OU RAMAL DE ESGOTO SANITÁRIO. AF_12/2014</v>
          </cell>
          <cell r="C3077" t="str">
            <v>M</v>
          </cell>
          <cell r="D3077" t="str">
            <v>12,72</v>
          </cell>
        </row>
        <row r="3078">
          <cell r="A3078">
            <v>89712</v>
          </cell>
          <cell r="B3078" t="str">
            <v>TUBO PVC, SERIE NORMAL, ESGOTO PREDIAL, DN 50 MM, FORNECIDO E INSTALADO EM RAMAL DE DESCARGA OU RAMAL DE ESGOTO SANITÁRIO. AF_12/2014</v>
          </cell>
          <cell r="C3078" t="str">
            <v>M</v>
          </cell>
          <cell r="D3078" t="str">
            <v>18,63</v>
          </cell>
        </row>
        <row r="3079">
          <cell r="A3079">
            <v>89713</v>
          </cell>
          <cell r="B3079" t="str">
            <v>TUBO PVC, SERIE NORMAL, ESGOTO PREDIAL, DN 75 MM, FORNECIDO E INSTALADO EM RAMAL DE DESCARGA OU RAMAL DE ESGOTO SANITÁRIO. AF_12/2014</v>
          </cell>
          <cell r="C3079" t="str">
            <v>M</v>
          </cell>
          <cell r="D3079" t="str">
            <v>28,29</v>
          </cell>
        </row>
        <row r="3080">
          <cell r="A3080">
            <v>89714</v>
          </cell>
          <cell r="B3080" t="str">
            <v>TUBO PVC, SERIE NORMAL, ESGOTO PREDIAL, DN 100 MM, FORNECIDO E INSTALADO EM RAMAL DE DESCARGA OU RAMAL DE ESGOTO SANITÁRIO. AF_12/2014</v>
          </cell>
          <cell r="C3080" t="str">
            <v>M</v>
          </cell>
          <cell r="D3080" t="str">
            <v>36,42</v>
          </cell>
        </row>
        <row r="3081">
          <cell r="A3081">
            <v>89716</v>
          </cell>
          <cell r="B3081" t="str">
            <v>TUBO, CPVC, SOLDÁVEL, DN 22MM, INSTALADO EM RAMAL DE DISTRIBUIÇÃO DE ÁGUA - FORNECIMENTO E INSTALAÇÃO. AF_12/2014</v>
          </cell>
          <cell r="C3081" t="str">
            <v>M</v>
          </cell>
          <cell r="D3081" t="str">
            <v>20,16</v>
          </cell>
        </row>
        <row r="3082">
          <cell r="A3082">
            <v>89717</v>
          </cell>
          <cell r="B3082" t="str">
            <v>TUBO, CPVC, SOLDÁVEL, DN 28MM, INSTALADO EM RAMAL DE DISTRIBUIÇÃO DE ÁGUA - FORNECIMENTO E INSTALAÇÃO. AF_12/2014</v>
          </cell>
          <cell r="C3082" t="str">
            <v>M</v>
          </cell>
          <cell r="D3082" t="str">
            <v>30,99</v>
          </cell>
        </row>
        <row r="3083">
          <cell r="A3083">
            <v>89770</v>
          </cell>
          <cell r="B3083" t="str">
            <v>TUBO, CPVC, SOLDÁVEL, DN 35MM, INSTALADO EM PRUMADA DE ÁGUA  FORNECIMENTO E INSTALAÇÃO. AF_12/2014</v>
          </cell>
          <cell r="C3083" t="str">
            <v>M</v>
          </cell>
          <cell r="D3083" t="str">
            <v>34,28</v>
          </cell>
        </row>
        <row r="3084">
          <cell r="A3084">
            <v>89771</v>
          </cell>
          <cell r="B3084" t="str">
            <v>TUBO, CPVC, SOLDÁVEL, DN 42MM, INSTALADO EM PRUMADA DE ÁGUA  FORNECIMENTO E INSTALAÇÃO. AF_12/2014</v>
          </cell>
          <cell r="C3084" t="str">
            <v>M</v>
          </cell>
          <cell r="D3084" t="str">
            <v>46,89</v>
          </cell>
        </row>
        <row r="3085">
          <cell r="A3085">
            <v>89773</v>
          </cell>
          <cell r="B3085" t="str">
            <v>TUBO, CPVC, SOLDÁVEL, DN 73MM, INSTALADO EM PRUMADA DE ÁGUA  FORNECIMENTO E INSTALAÇÃO. AF_12/2014</v>
          </cell>
          <cell r="C3085" t="str">
            <v>M</v>
          </cell>
          <cell r="D3085" t="str">
            <v>109,24</v>
          </cell>
        </row>
        <row r="3086">
          <cell r="A3086">
            <v>89775</v>
          </cell>
          <cell r="B3086" t="str">
            <v>TUBO, CPVC, SOLDÁVEL, DN 89MM, INSTALADO EM PRUMADA DE ÁGUA  FORNECIMENTO E INSTALAÇÃO. AF_12/2014</v>
          </cell>
          <cell r="C3086" t="str">
            <v>M</v>
          </cell>
          <cell r="D3086" t="str">
            <v>172,62</v>
          </cell>
        </row>
        <row r="3087">
          <cell r="A3087">
            <v>89798</v>
          </cell>
          <cell r="B3087" t="str">
            <v>TUBO PVC, SERIE NORMAL, ESGOTO PREDIAL, DN 50 MM, FORNECIDO E INSTALADO EM PRUMADA DE ESGOTO SANITÁRIO OU VENTILAÇÃO. AF_12/2014</v>
          </cell>
          <cell r="C3087" t="str">
            <v>M</v>
          </cell>
          <cell r="D3087" t="str">
            <v>7,31</v>
          </cell>
        </row>
        <row r="3088">
          <cell r="A3088">
            <v>89799</v>
          </cell>
          <cell r="B3088" t="str">
            <v>TUBO PVC, SERIE NORMAL, ESGOTO PREDIAL, DN 75 MM, FORNECIDO E INSTALADO EM PRUMADA DE ESGOTO SANITÁRIO OU VENTILAÇÃO. AF_12/2014</v>
          </cell>
          <cell r="C3088" t="str">
            <v>M</v>
          </cell>
          <cell r="D3088" t="str">
            <v>12,11</v>
          </cell>
        </row>
        <row r="3089">
          <cell r="A3089">
            <v>89800</v>
          </cell>
          <cell r="B3089" t="str">
            <v>TUBO PVC, SERIE NORMAL, ESGOTO PREDIAL, DN 100 MM, FORNECIDO E INSTALADO EM PRUMADA DE ESGOTO SANITÁRIO OU VENTILAÇÃO. AF_12/2014</v>
          </cell>
          <cell r="C3089" t="str">
            <v>M</v>
          </cell>
          <cell r="D3089" t="str">
            <v>15,15</v>
          </cell>
        </row>
        <row r="3090">
          <cell r="A3090">
            <v>89848</v>
          </cell>
          <cell r="B3090" t="str">
            <v>TUBO PVC, SERIE NORMAL, ESGOTO PREDIAL, DN 100 MM, FORNECIDO E INSTALADO EM SUBCOLETOR AÉREO DE ESGOTO SANITÁRIO. AF_12/2014</v>
          </cell>
          <cell r="C3090" t="str">
            <v>M</v>
          </cell>
          <cell r="D3090" t="str">
            <v>18,89</v>
          </cell>
        </row>
        <row r="3091">
          <cell r="A3091">
            <v>89849</v>
          </cell>
          <cell r="B3091" t="str">
            <v>TUBO PVC, SERIE NORMAL, ESGOTO PREDIAL, DN 150 MM, FORNECIDO E INSTALADO EM SUBCOLETOR AÉREO DE ESGOTO SANITÁRIO. AF_12/2014</v>
          </cell>
          <cell r="C3091" t="str">
            <v>M</v>
          </cell>
          <cell r="D3091" t="str">
            <v>36,11</v>
          </cell>
        </row>
        <row r="3092">
          <cell r="A3092">
            <v>89865</v>
          </cell>
          <cell r="B3092" t="str">
            <v>TUBO, PVC, SOLDÁVEL, DN 25MM, INSTALADO EM DRENO DE AR-CONDICIONADO - FORNECIMENTO E INSTALAÇÃO. AF_12/2014</v>
          </cell>
          <cell r="C3092" t="str">
            <v>M</v>
          </cell>
          <cell r="D3092" t="str">
            <v>8,67</v>
          </cell>
        </row>
        <row r="3093">
          <cell r="A3093">
            <v>91784</v>
          </cell>
          <cell r="B3093" t="str">
            <v>(COMPOSIÇÃO REPRESENTATIVA) DO SERVIÇO DE INSTALAÇÃO DE TUBOS DE PVC, SOLDÁVEL, ÁGUA FRIA, DN 20 MM (INSTALADO EM RAMAL, SUB-RAMAL OU RAMAL DE DISTRIBUIÇÃO), INCLUSIVE CONEXÕES, CORTES E FIXAÇÕES, PARA PRÉDIOS. AF_10/2015</v>
          </cell>
          <cell r="C3093" t="str">
            <v>M</v>
          </cell>
          <cell r="D3093" t="str">
            <v>29,03</v>
          </cell>
        </row>
        <row r="3094">
          <cell r="A3094">
            <v>91785</v>
          </cell>
          <cell r="B3094" t="str">
            <v>(COMPOSIÇÃO REPRESENTATIVA) DO SERVIÇO DE INSTALAÇÃO DE TUBOS DE PVC, SOLDÁVEL, ÁGUA FRIA, DN 25 MM (INSTALADO EM RAMAL, SUB-RAMAL, RAMAL DE DISTRIBUIÇÃO OU PRUMADA), INCLUSIVE CONEXÕES, CORTES E FIXAÇÕES, PARA PRÉDIOS. AF_10/2015</v>
          </cell>
          <cell r="C3094" t="str">
            <v>M</v>
          </cell>
          <cell r="D3094" t="str">
            <v>28,68</v>
          </cell>
        </row>
        <row r="3095">
          <cell r="A3095">
            <v>91786</v>
          </cell>
          <cell r="B3095" t="str">
            <v>(COMPOSIÇÃO REPRESENTATIVA) DO SERVIÇO DE INSTALAÇÃO TUBOS DE PVC, SOLDÁVEL, ÁGUA FRIA, DN 32 MM (INSTALADO EM RAMAL, SUB-RAMAL, RAMAL DE DISTRIBUIÇÃO OU PRUMADA), INCLUSIVE CONEXÕES, CORTES E FIXAÇÕES, PARA PRÉDIOS. AF_10/2015</v>
          </cell>
          <cell r="C3095" t="str">
            <v>M</v>
          </cell>
          <cell r="D3095" t="str">
            <v>18,76</v>
          </cell>
        </row>
        <row r="3096">
          <cell r="A3096">
            <v>91787</v>
          </cell>
          <cell r="B3096" t="str">
            <v>(COMPOSIÇÃO REPRESENTATIVA) DO SERVIÇO DE INSTALAÇÃO DE TUBOS DE PVC, SOLDÁVEL, ÁGUA FRIA, DN 40 MM (INSTALADO EM PRUMADA), INCLUSIVE CONEXÕES, CORTES E FIXAÇÕES, PARA PRÉDIOS. AF_10/2015</v>
          </cell>
          <cell r="C3096" t="str">
            <v>M</v>
          </cell>
          <cell r="D3096" t="str">
            <v>20,37</v>
          </cell>
        </row>
        <row r="3097">
          <cell r="A3097">
            <v>91788</v>
          </cell>
          <cell r="B3097" t="str">
            <v>(COMPOSIÇÃO REPRESENTATIVA) DO SERVIÇO DE INSTALAÇÃO DE TUBOS DE PVC, SOLDÁVEL, ÁGUA FRIA, DN 50 MM (INSTALADO EM PRUMADA), INCLUSIVE CONEXÕES, CORTES E FIXAÇÕES, PARA PRÉDIOS. AF_10/2015</v>
          </cell>
          <cell r="C3097" t="str">
            <v>M</v>
          </cell>
          <cell r="D3097" t="str">
            <v>26,30</v>
          </cell>
        </row>
        <row r="3098">
          <cell r="A3098">
            <v>91789</v>
          </cell>
          <cell r="B3098" t="str">
            <v>(COMPOSIÇÃO REPRESENTATIVA) DO SERVIÇO DE INSTALAÇÃO DE TUBOS DE PVC, SÉRIE R, ÁGUA PLUVIAL, DN 75 MM (INSTALADO EM RAMAL DE ENCAMINHAMENTO, OU CONDUTORES VERTICAIS), INCLUSIVE CONEXÕES, CORTE E FIXAÇÕES, PARA PRÉDIOS. AF_10/2015</v>
          </cell>
          <cell r="C3098" t="str">
            <v>M</v>
          </cell>
          <cell r="D3098" t="str">
            <v>27,42</v>
          </cell>
        </row>
        <row r="3099">
          <cell r="A3099">
            <v>91790</v>
          </cell>
          <cell r="B3099" t="str">
            <v>(COMPOSIÇÃO REPRESENTATIVA) DO SERVIÇO DE INSTALAÇÃO DE TUBOS DE PVC, SÉRIE R, ÁGUA PLUVIAL, DN 100 MM (INSTALADO EM RAMAL DE ENCAMINHAMENTO, OU CONDUTORES VERTICAIS), INCLUSIVE CONEXÕES, CORTES E FIXAÇÕES, PARA PRÉDIOS. AF_10/2015</v>
          </cell>
          <cell r="C3099" t="str">
            <v>M</v>
          </cell>
          <cell r="D3099" t="str">
            <v>41,59</v>
          </cell>
        </row>
        <row r="3100">
          <cell r="A3100">
            <v>91791</v>
          </cell>
          <cell r="B3100" t="str">
            <v>(COMPOSIÇÃO REPRESENTATIVA) DO SERVIÇO DE INSTALAÇÃO DE TUBOS DE PVC, SÉRIE R, ÁGUA PLUVIAL, DN 150 MM (INSTALADO EM CONDUTORES VERTICAIS), INCLUSIVE CONEXÕES, CORTES E FIXAÇÕES, PARA PRÉDIOS. AF_10/2015</v>
          </cell>
          <cell r="C3100" t="str">
            <v>M</v>
          </cell>
          <cell r="D3100" t="str">
            <v>53,37</v>
          </cell>
        </row>
        <row r="3101">
          <cell r="A3101">
            <v>91792</v>
          </cell>
          <cell r="B3101" t="str">
            <v>(COMPOSIÇÃO REPRESENTATIVA) DO SERVIÇO DE INSTALAÇÃO DE TUBO DE PVC, SÉRIE NORMAL, ESGOTO PREDIAL, DN 40 MM (INSTALADO EM RAMAL DE DESCARGA OU RAMAL DE ESGOTO SANITÁRIO), INCLUSIVE CONEXÕES, CORTES E FIXAÇÕES, PARA PRÉDIOS. AF_10/2015</v>
          </cell>
          <cell r="C3101" t="str">
            <v>M</v>
          </cell>
          <cell r="D3101" t="str">
            <v>37,95</v>
          </cell>
        </row>
        <row r="3102">
          <cell r="A3102">
            <v>91793</v>
          </cell>
          <cell r="B3102" t="str">
            <v>(COMPOSIÇÃO REPRESENTATIVA) DO SERVIÇO DE INSTALAÇÃO DE TUBO DE PVC, SÉRIE NORMAL, ESGOTO PREDIAL, DN 50 MM (INSTALADO EM RAMAL DE DESCARGA OU RAMAL DE ESGOTO SANITÁRIO), INCLUSIVE CONEXÕES, CORTES E FIXAÇÕES PARA, PRÉDIOS. AF_10/2015</v>
          </cell>
          <cell r="C3102" t="str">
            <v>M</v>
          </cell>
          <cell r="D3102" t="str">
            <v>57,53</v>
          </cell>
        </row>
        <row r="3103">
          <cell r="A3103">
            <v>91794</v>
          </cell>
          <cell r="B3103" t="str">
            <v>(COMPOSIÇÃO REPRESENTATIVA) DO SERVIÇO DE INST. TUBO PVC, SÉRIE N, ESGOTO PREDIAL, DN 75 MM, (INST. EM RAMAL DE DESCARGA, RAMAL DE ESG. SANITÁRIO, PRUMADA DE ESG. SANITÁRIO OU VENTILAÇÃO), INCL. CONEXÕES, CORTES E FIXAÇÕES, P/ PRÉDIOS. AF_10/2015</v>
          </cell>
          <cell r="C3103" t="str">
            <v>M</v>
          </cell>
          <cell r="D3103" t="str">
            <v>25,59</v>
          </cell>
        </row>
        <row r="3104">
          <cell r="A3104">
            <v>91795</v>
          </cell>
          <cell r="B3104" t="str">
            <v>(COMPOSIÇÃO REPRESENTATIVA) DO SERVIÇO DE INST. TUBO PVC, SÉRIE N, ESGOTO PREDIAL, 100 MM (INST. RAMAL DESCARGA, RAMAL DE ESG. SANIT., PRUMADA ESG. SANIT., VENTILAÇÃO OU SUB-COLETOR AÉREO), INCL. CONEXÕES E CORTES, FIXAÇÕES, P/ PRÉDIOS. AF_10/2015</v>
          </cell>
          <cell r="C3104" t="str">
            <v>M</v>
          </cell>
          <cell r="D3104" t="str">
            <v>43,61</v>
          </cell>
        </row>
        <row r="3105">
          <cell r="A3105">
            <v>91796</v>
          </cell>
          <cell r="B3105" t="str">
            <v>(COMPOSIÇÃO REPRESENTATIVA) DO SERVIÇO DE INSTALAÇÃO DE TUBO DE PVC, SÉRIE NORMAL, ESGOTO PREDIAL, DN 150 MM (INSTALADO EM SUB-COLETOR AÉREO), INCLUSIVE CONEXÕES, CORTES E FIXAÇÕES, PARA PRÉDIOS. AF_10/2015</v>
          </cell>
          <cell r="C3105" t="str">
            <v>M</v>
          </cell>
          <cell r="D3105" t="str">
            <v>46,60</v>
          </cell>
        </row>
        <row r="3106">
          <cell r="A3106">
            <v>92275</v>
          </cell>
          <cell r="B3106" t="str">
            <v>TUBO EM COBRE RÍGIDO, DN 22 MM, CLASSE E, SEM ISOLAMENTO, INSTALADO EM PRUMADA  FORNECIMENTO E INSTALAÇÃO. AF_12/2015</v>
          </cell>
          <cell r="C3106" t="str">
            <v>M</v>
          </cell>
          <cell r="D3106" t="str">
            <v>37,63</v>
          </cell>
        </row>
        <row r="3107">
          <cell r="A3107">
            <v>92276</v>
          </cell>
          <cell r="B3107" t="str">
            <v>TUBO EM COBRE RÍGIDO, DN 28 MM, CLASSE E, SEM ISOLAMENTO, INSTALADO EM PRUMADA  FORNECIMENTO E INSTALAÇÃO. AF_12/2015</v>
          </cell>
          <cell r="C3107" t="str">
            <v>M</v>
          </cell>
          <cell r="D3107" t="str">
            <v>47,66</v>
          </cell>
        </row>
        <row r="3108">
          <cell r="A3108">
            <v>92277</v>
          </cell>
          <cell r="B3108" t="str">
            <v>TUBO EM COBRE RÍGIDO, DN 35 MM, CLASSE E, SEM ISOLAMENTO, INSTALADO EM PRUMADA  FORNECIMENTO E INSTALAÇÃO. AF_12/2015</v>
          </cell>
          <cell r="C3108" t="str">
            <v>M</v>
          </cell>
          <cell r="D3108" t="str">
            <v>68,75</v>
          </cell>
        </row>
        <row r="3109">
          <cell r="A3109">
            <v>92278</v>
          </cell>
          <cell r="B3109" t="str">
            <v>TUBO EM COBRE RÍGIDO, DN 42 MM, CLASSE E, SEM ISOLAMENTO, INSTALADO EM PRUMADA  FORNECIMENTO E INSTALAÇÃO. AF_12/2015</v>
          </cell>
          <cell r="C3109" t="str">
            <v>M</v>
          </cell>
          <cell r="D3109" t="str">
            <v>92,42</v>
          </cell>
        </row>
        <row r="3110">
          <cell r="A3110">
            <v>92279</v>
          </cell>
          <cell r="B3110" t="str">
            <v>TUBO EM COBRE RÍGIDO, DN 54 MM, CLASSE E, SEM ISOLAMENTO, INSTALADO EM PRUMADA  FORNECIMENTO E INSTALAÇÃO. AF_12/2015</v>
          </cell>
          <cell r="C3110" t="str">
            <v>M</v>
          </cell>
          <cell r="D3110" t="str">
            <v>133,53</v>
          </cell>
        </row>
        <row r="3111">
          <cell r="A3111">
            <v>92280</v>
          </cell>
          <cell r="B3111" t="str">
            <v>TUBO EM COBRE RÍGIDO, DN 66 MM, CLASSE E, SEM ISOLAMENTO, INSTALADO EM PRUMADA  FORNECIMENTO E INSTALAÇÃO. AF_12/2015</v>
          </cell>
          <cell r="C3111" t="str">
            <v>M</v>
          </cell>
          <cell r="D3111" t="str">
            <v>187,47</v>
          </cell>
        </row>
        <row r="3112">
          <cell r="A3112">
            <v>92281</v>
          </cell>
          <cell r="B3112" t="str">
            <v>TUBO EM COBRE RÍGIDO, DN 22 MM, CLASSE E, COM ISOLAMENTO, INSTALADO EM PRUMADA  FORNECIMENTO E INSTALAÇÃO. AF_12/2015</v>
          </cell>
          <cell r="C3112" t="str">
            <v>M</v>
          </cell>
          <cell r="D3112" t="str">
            <v>109,26</v>
          </cell>
        </row>
        <row r="3113">
          <cell r="A3113">
            <v>92282</v>
          </cell>
          <cell r="B3113" t="str">
            <v>TUBO EM COBRE RÍGIDO, DN 28 MM, CLASSE E, COM ISOLAMENTO, INSTALADO EM PRUMADA  FORNECIMENTO E INSTALAÇÃO. AF_12/2015</v>
          </cell>
          <cell r="C3113" t="str">
            <v>M</v>
          </cell>
          <cell r="D3113" t="str">
            <v>122,19</v>
          </cell>
        </row>
        <row r="3114">
          <cell r="A3114">
            <v>92283</v>
          </cell>
          <cell r="B3114" t="str">
            <v>TUBO EM COBRE RÍGIDO, DN 35 MM, CLASSE E, COM ISOLAMENTO, INSTALADO EM PRUMADA  FORNECIMENTO E INSTALAÇÃO. AF_12/2015</v>
          </cell>
          <cell r="C3114" t="str">
            <v>M</v>
          </cell>
          <cell r="D3114" t="str">
            <v>163,01</v>
          </cell>
        </row>
        <row r="3115">
          <cell r="A3115">
            <v>92284</v>
          </cell>
          <cell r="B3115" t="str">
            <v>TUBO EM COBRE RÍGIDO, DN 42 MM, CLASSE E, COM ISOLAMENTO, INSTALADO EM PRUMADA  FORNECIMENTO E INSTALAÇÃO. AF_12/2015</v>
          </cell>
          <cell r="C3115" t="str">
            <v>M</v>
          </cell>
          <cell r="D3115" t="str">
            <v>199,94</v>
          </cell>
        </row>
        <row r="3116">
          <cell r="A3116">
            <v>92285</v>
          </cell>
          <cell r="B3116" t="str">
            <v>TUBO EM COBRE RÍGIDO, DN 54 MM, CLASSE E, COM ISOLAMENTO, INSTALADO EM PRUMADA  FORNECIMENTO E INSTALAÇÃO. AF_12/2015</v>
          </cell>
          <cell r="C3116" t="str">
            <v>M</v>
          </cell>
          <cell r="D3116" t="str">
            <v>262,03</v>
          </cell>
        </row>
        <row r="3117">
          <cell r="A3117">
            <v>92286</v>
          </cell>
          <cell r="B3117" t="str">
            <v>TUBO EM COBRE RÍGIDO, DN 66 MM, CLASSE E, COM ISOLAMENTO, INSTALADO EM PRUMADA  FORNECIMENTO E INSTALAÇÃO. AF_12/2015</v>
          </cell>
          <cell r="C3117" t="str">
            <v>M</v>
          </cell>
          <cell r="D3117" t="str">
            <v>317,77</v>
          </cell>
        </row>
        <row r="3118">
          <cell r="A3118">
            <v>92305</v>
          </cell>
          <cell r="B3118" t="str">
            <v>TUBO EM COBRE RÍGIDO, DN 15 MM, CLASSE E, SEM ISOLAMENTO, INSTALADO EM RAMAL DE DISTRIBUIÇÃO  FORNECIMENTO E INSTALAÇÃO. AF_12/2015</v>
          </cell>
          <cell r="C3118" t="str">
            <v>M</v>
          </cell>
          <cell r="D3118" t="str">
            <v>24,95</v>
          </cell>
        </row>
        <row r="3119">
          <cell r="A3119">
            <v>92306</v>
          </cell>
          <cell r="B3119" t="str">
            <v>TUBO EM COBRE RÍGIDO, DN 22 MM, CLASSE E, SEM ISOLAMENTO, INSTALADO EM RAMAL DE DISTRIBUIÇÃO  FORNECIMENTO E INSTALAÇÃO. AF_12/2015</v>
          </cell>
          <cell r="C3119" t="str">
            <v>M</v>
          </cell>
          <cell r="D3119" t="str">
            <v>40,68</v>
          </cell>
        </row>
        <row r="3120">
          <cell r="A3120">
            <v>92307</v>
          </cell>
          <cell r="B3120" t="str">
            <v>TUBO EM COBRE RÍGIDO, DN 28 MM, CLASSE E, SEM ISOLAMENTO, INSTALADO EM RAMAL DE DISTRIBUIÇÃO  FORNECIMENTO E INSTALAÇÃO. AF_12/2015</v>
          </cell>
          <cell r="C3120" t="str">
            <v>M</v>
          </cell>
          <cell r="D3120" t="str">
            <v>50,92</v>
          </cell>
        </row>
        <row r="3121">
          <cell r="A3121">
            <v>92308</v>
          </cell>
          <cell r="B3121" t="str">
            <v>TUBO EM COBRE RÍGIDO, DN 15 MM, CLASSE E, COM ISOLAMENTO, INSTALADO EM RAMAL DE DISTRIBUIÇÃO  FORNECIMENTO E INSTALAÇÃO. AF_12/2015</v>
          </cell>
          <cell r="C3121" t="str">
            <v>M</v>
          </cell>
          <cell r="D3121" t="str">
            <v>41,51</v>
          </cell>
        </row>
        <row r="3122">
          <cell r="A3122">
            <v>92309</v>
          </cell>
          <cell r="B3122" t="str">
            <v>TUBO EM COBRE RÍGIDO, DN 22 MM, CLASSE E, COM ISOLAMENTO, INSTALADO EM RAMAL DE DISTRIBUIÇÃO  FORNECIMENTO E INSTALAÇÃO. AF_12/2015</v>
          </cell>
          <cell r="C3122" t="str">
            <v>M</v>
          </cell>
          <cell r="D3122" t="str">
            <v>113,84</v>
          </cell>
        </row>
        <row r="3123">
          <cell r="A3123">
            <v>92310</v>
          </cell>
          <cell r="B3123" t="str">
            <v>TUBO EM COBRE RÍGIDO, DN 28 MM, CLASSE E, COM ISOLAMENTO, INSTALADO EM RAMAL DE DISTRIBUIÇÃO  FORNECIMENTO E INSTALAÇÃO. AF_12/2015</v>
          </cell>
          <cell r="C3123" t="str">
            <v>M</v>
          </cell>
          <cell r="D3123" t="str">
            <v>127,02</v>
          </cell>
        </row>
        <row r="3124">
          <cell r="A3124">
            <v>92320</v>
          </cell>
          <cell r="B3124" t="str">
            <v>TUBO EM COBRE RÍGIDO, DN 15 MM, CLASSE E, SEM ISOLAMENTO, INSTALADO EM RAMAL E SUB-RAMAL  FORNECIMENTO E INSTALAÇÃO. AF_12/2015</v>
          </cell>
          <cell r="C3124" t="str">
            <v>M</v>
          </cell>
          <cell r="D3124" t="str">
            <v>31,63</v>
          </cell>
        </row>
        <row r="3125">
          <cell r="A3125">
            <v>92321</v>
          </cell>
          <cell r="B3125" t="str">
            <v>TUBO EM COBRE RÍGIDO, DN 22 MM, CLASSE E, SEM ISOLAMENTO, INSTALADO EM RAMAL E SUB-RAMAL  FORNECIMENTO E INSTALAÇÃO. AF_12/2015</v>
          </cell>
          <cell r="C3125" t="str">
            <v>M</v>
          </cell>
          <cell r="D3125" t="str">
            <v>52,17</v>
          </cell>
        </row>
        <row r="3126">
          <cell r="A3126">
            <v>92322</v>
          </cell>
          <cell r="B3126" t="str">
            <v>TUBO EM COBRE RÍGIDO, DN 28 MM, CLASSE E, SEM ISOLAMENTO, INSTALADO EM RAMAL E SUB-RAMAL  FORNECIMENTO E INSTALAÇÃO. AF_12/2015</v>
          </cell>
          <cell r="C3126" t="str">
            <v>M</v>
          </cell>
          <cell r="D3126" t="str">
            <v>66,59</v>
          </cell>
        </row>
        <row r="3127">
          <cell r="A3127">
            <v>92323</v>
          </cell>
          <cell r="B3127" t="str">
            <v>TUBO EM COBRE RÍGIDO, DN 15 MM, CLASSE E, COM ISOLAMENTO, INSTALADO EM RAMAL E SUB-RAMAL  FORNECIMENTO E INSTALAÇÃO. AF_12/2015</v>
          </cell>
          <cell r="C3127" t="str">
            <v>M</v>
          </cell>
          <cell r="D3127" t="str">
            <v>46,59</v>
          </cell>
        </row>
        <row r="3128">
          <cell r="A3128">
            <v>92324</v>
          </cell>
          <cell r="B3128" t="str">
            <v>TUBO EM COBRE RÍGIDO, DN 22 MM, CLASSE E, COM ISOLAMENTO, INSTALADO EM RAMAL E SUB-RAMAL  FORNECIMENTO E INSTALAÇÃO. AF_12/2015</v>
          </cell>
          <cell r="C3128" t="str">
            <v>M</v>
          </cell>
          <cell r="D3128" t="str">
            <v>123,73</v>
          </cell>
        </row>
        <row r="3129">
          <cell r="A3129">
            <v>92325</v>
          </cell>
          <cell r="B3129" t="str">
            <v>TUBO EM COBRE RÍGIDO, DN 28 MM, CLASSE E, COM ISOLAMENTO, INSTALADO EM RAMAL E SUB-RAMAL  FORNECIMENTO E INSTALAÇÃO. AF_12/2015</v>
          </cell>
          <cell r="C3129" t="str">
            <v>M</v>
          </cell>
          <cell r="D3129" t="str">
            <v>141,06</v>
          </cell>
        </row>
        <row r="3130">
          <cell r="A3130">
            <v>92335</v>
          </cell>
          <cell r="B3130" t="str">
            <v>TUBO DE AÇO GALVANIZADO COM COSTURA, CLASSE MÉDIA, CONEXÃO RANHURADA, DN 50 (2"), INSTALADO EM PRUMADAS - FORNECIMENTO E INSTALAÇÃO. AF_12/2015</v>
          </cell>
          <cell r="C3130" t="str">
            <v>M</v>
          </cell>
          <cell r="D3130" t="str">
            <v>53,54</v>
          </cell>
        </row>
        <row r="3131">
          <cell r="A3131">
            <v>92336</v>
          </cell>
          <cell r="B3131" t="str">
            <v>TUBO DE AÇO GALVANIZADO COM COSTURA, CLASSE MÉDIA, CONEXÃO RANHURADA, DN 65 (2 1/2"), INSTALADO EM PRUMADAS - FORNECIMENTO E INSTALAÇÃO. AF_12/2015</v>
          </cell>
          <cell r="C3131" t="str">
            <v>M</v>
          </cell>
          <cell r="D3131" t="str">
            <v>65,74</v>
          </cell>
        </row>
        <row r="3132">
          <cell r="A3132">
            <v>92337</v>
          </cell>
          <cell r="B3132" t="str">
            <v>TUBO DE AÇO GALVANIZADO COM COSTURA, CLASSE MÉDIA, CONEXÃO RANHURADA, DN 80 (3"), INSTALADO EM PRUMADAS - FORNECIMENTO E INSTALAÇÃO. AF_12/2015</v>
          </cell>
          <cell r="C3132" t="str">
            <v>M</v>
          </cell>
          <cell r="D3132" t="str">
            <v>86,40</v>
          </cell>
        </row>
        <row r="3133">
          <cell r="A3133">
            <v>92338</v>
          </cell>
          <cell r="B3133" t="str">
            <v>TUBO DE AÇO PRETO SEM COSTURA, CONEXÃO SOLDADA, DN 50 (2"), INSTALADO EM PRUMADAS - FORNECIMENTO E INSTALAÇÃO. AF_12/2015</v>
          </cell>
          <cell r="C3133" t="str">
            <v>M</v>
          </cell>
          <cell r="D3133" t="str">
            <v>72,96</v>
          </cell>
        </row>
        <row r="3134">
          <cell r="A3134">
            <v>92339</v>
          </cell>
          <cell r="B3134" t="str">
            <v>TUBO DE AÇO PRETO SEM COSTURA, CONEXÃO SOLDADA, DN 65 (2 1/2"), INSTALADO EM PRUMADAS - FORNECIMENTO E INSTALAÇÃO. AF_12/2015</v>
          </cell>
          <cell r="C3134" t="str">
            <v>M</v>
          </cell>
          <cell r="D3134" t="str">
            <v>108,53</v>
          </cell>
        </row>
        <row r="3135">
          <cell r="A3135">
            <v>92341</v>
          </cell>
          <cell r="B3135" t="str">
            <v>TUBO DE AÇO GALVANIZADO COM COSTURA, CLASSE MÉDIA, DN 50 (2"), CONEXÃO ROSQUEADA, INSTALADO EM PRUMADAS - FORNECIMENTO E INSTALAÇÃO. AF_12/2015</v>
          </cell>
          <cell r="C3135" t="str">
            <v>M</v>
          </cell>
          <cell r="D3135" t="str">
            <v>60,23</v>
          </cell>
        </row>
        <row r="3136">
          <cell r="A3136">
            <v>92342</v>
          </cell>
          <cell r="B3136" t="str">
            <v>TUBO DE AÇO GALVANIZADO COM COSTURA, CLASSE MÉDIA, DN 65 (2 1/2"), CONEXÃO ROSQUEADA, INSTALADO EM PRUMADAS - FORNECIMENTO E INSTALAÇÃO. AF_12/2015</v>
          </cell>
          <cell r="C3136" t="str">
            <v>M</v>
          </cell>
          <cell r="D3136" t="str">
            <v>72,46</v>
          </cell>
        </row>
        <row r="3137">
          <cell r="A3137">
            <v>92343</v>
          </cell>
          <cell r="B3137" t="str">
            <v>TUBO DE AÇO GALVANIZADO COM COSTURA, CLASSE MÉDIA, DN 80 (3"), CONEXÃO ROSQUEADA, INSTALADO EM PRUMADAS - FORNECIMENTO E INSTALAÇÃO. AF_12/2015</v>
          </cell>
          <cell r="C3137" t="str">
            <v>M</v>
          </cell>
          <cell r="D3137" t="str">
            <v>93,19</v>
          </cell>
        </row>
        <row r="3138">
          <cell r="A3138">
            <v>92361</v>
          </cell>
          <cell r="B3138" t="str">
            <v>TUBO DE AÇO PRETO SEM COSTURA, CONEXÃO SOLDADA, DN 50 (2"), INSTALADO EM REDE DE ALIMENTAÇÃO PARA HIDRANTE - FORNECIMENTO E INSTALAÇÃO. AF_12/2015</v>
          </cell>
          <cell r="C3138" t="str">
            <v>M</v>
          </cell>
          <cell r="D3138" t="str">
            <v>59,04</v>
          </cell>
        </row>
        <row r="3139">
          <cell r="A3139">
            <v>92362</v>
          </cell>
          <cell r="B3139" t="str">
            <v>TUBO DE AÇO PRETO SEM COSTURA, CONEXÃO SOLDADA, DN 65 (2 1/2"), INSTALADO EM REDE DE ALIMENTAÇÃO PARA HIDRANTE - FORNECIMENTO E INSTALAÇÃO. AF_12/2015</v>
          </cell>
          <cell r="C3139" t="str">
            <v>M</v>
          </cell>
          <cell r="D3139" t="str">
            <v>94,05</v>
          </cell>
        </row>
        <row r="3140">
          <cell r="A3140">
            <v>92364</v>
          </cell>
          <cell r="B3140" t="str">
            <v>TUBO DE AÇO GALVANIZADO COM COSTURA, CLASSE MÉDIA, DN 32 (1 1/4"), CONEXÃO ROSQUEADA, INSTALADO EM REDE DE ALIMENTAÇÃO PARA HIDRANTE - FORNECIMENTO E INSTALAÇÃO. AF_12/2015</v>
          </cell>
          <cell r="C3140" t="str">
            <v>M</v>
          </cell>
          <cell r="D3140" t="str">
            <v>32,58</v>
          </cell>
        </row>
        <row r="3141">
          <cell r="A3141">
            <v>92365</v>
          </cell>
          <cell r="B3141" t="str">
            <v>TUBO DE AÇO GALVANIZADO COM COSTURA, CLASSE MÉDIA, DN 40 (1 1/2"), CONEXÃO ROSQUEADA, INSTALADO EM REDE DE ALIMENTAÇÃO PARA HIDRANTE - FORNECIMENTO E INSTALAÇÃO. AF_12/2015</v>
          </cell>
          <cell r="C3141" t="str">
            <v>M</v>
          </cell>
          <cell r="D3141" t="str">
            <v>37,44</v>
          </cell>
        </row>
        <row r="3142">
          <cell r="A3142">
            <v>92366</v>
          </cell>
          <cell r="B3142" t="str">
            <v>TUBO DE AÇO GALVANIZADO COM COSTURA, CLASSE MÉDIA, DN 50 (2"), CONEXÃO ROSQUEADA, INSTALADO EM REDE DE ALIMENTAÇÃO PARA HIDRANTE - FORNECIMENTO E INSTALAÇÃO. AF_12/2015</v>
          </cell>
          <cell r="C3142" t="str">
            <v>M</v>
          </cell>
          <cell r="D3142" t="str">
            <v>51,97</v>
          </cell>
        </row>
        <row r="3143">
          <cell r="A3143">
            <v>92367</v>
          </cell>
          <cell r="B3143" t="str">
            <v>TUBO DE AÇO GALVANIZADO COM COSTURA, CLASSE MÉDIA, DN 65 (2 1/2"), CONEXÃO ROSQUEADA, INSTALADO EM REDE DE ALIMENTAÇÃO PARA HIDRANTE - FORNECIMENTO E INSTALAÇÃO. AF_12/2015</v>
          </cell>
          <cell r="C3143" t="str">
            <v>M</v>
          </cell>
          <cell r="D3143" t="str">
            <v>63,83</v>
          </cell>
        </row>
        <row r="3144">
          <cell r="A3144">
            <v>92368</v>
          </cell>
          <cell r="B3144" t="str">
            <v>TUBO DE AÇO GALVANIZADO COM COSTURA, CLASSE MÉDIA, DN 80 (3"), CONEXÃO ROSQUEADA, INSTALADO EM REDE DE ALIMENTAÇÃO PARA HIDRANTE - FORNECIMENTO E INSTALAÇÃO. AF_12/2015</v>
          </cell>
          <cell r="C3144" t="str">
            <v>M</v>
          </cell>
          <cell r="D3144" t="str">
            <v>84,20</v>
          </cell>
        </row>
        <row r="3145">
          <cell r="A3145">
            <v>92648</v>
          </cell>
          <cell r="B3145" t="str">
            <v>TUBO DE AÇO PRETO SEM COSTURA, CONEXÃO SOLDADA, DN 40 (1 1/2"), INSTALADO EM REDE DE ALIMENTAÇÃO PARA SPRINKLER - FORNECIMENTO E INSTALAÇÃO. AF_12/2015</v>
          </cell>
          <cell r="C3145" t="str">
            <v>M</v>
          </cell>
          <cell r="D3145" t="str">
            <v>50,53</v>
          </cell>
        </row>
        <row r="3146">
          <cell r="A3146">
            <v>92649</v>
          </cell>
          <cell r="B3146" t="str">
            <v>TUBO DE AÇO PRETO SEM COSTURA, CONEXÃO SOLDADA, DN 50 (2"), INSTALADO EM REDE DE ALIMENTAÇÃO PARA SPRINKLER - FORNECIMENTO E INSTALAÇÃO. AF_12/2015</v>
          </cell>
          <cell r="C3146" t="str">
            <v>M</v>
          </cell>
          <cell r="D3146" t="str">
            <v>61,55</v>
          </cell>
        </row>
        <row r="3147">
          <cell r="A3147">
            <v>92650</v>
          </cell>
          <cell r="B3147" t="str">
            <v>TUBO DE AÇO PRETO SEM COSTURA, CONEXÃO SOLDADA, DN 65 (2 1/2"), INSTALADO EM REDE DE ALIMENTAÇÃO PARA SPRINKLER - FORNECIMENTO E INSTALAÇÃO. AF_12/2015</v>
          </cell>
          <cell r="C3147" t="str">
            <v>M</v>
          </cell>
          <cell r="D3147" t="str">
            <v>96,56</v>
          </cell>
        </row>
        <row r="3148">
          <cell r="A3148">
            <v>92652</v>
          </cell>
          <cell r="B3148" t="str">
            <v>TUBO DE AÇO GALVANIZADO COM COSTURA, CLASSE MÉDIA, CONEXÃO ROSQUEADA, DN 32 (1 1/4"), INSTALADO EM REDE DE ALIMENTAÇÃO PARA SPRINKLER - FORNECIMENTO E INSTALAÇÃO. AF_12/2015</v>
          </cell>
          <cell r="C3148" t="str">
            <v>M</v>
          </cell>
          <cell r="D3148" t="str">
            <v>35,63</v>
          </cell>
        </row>
        <row r="3149">
          <cell r="A3149">
            <v>92653</v>
          </cell>
          <cell r="B3149" t="str">
            <v>TUBO DE AÇO GALVANIZADO COM COSTURA, CLASSE MÉDIA, CONEXÃO ROSQUEADA, DN 40 (1 1/2"), INSTALADO EM REDE DE ALIMENTAÇÃO PARA SPRINKLER - FORNECIMENTO E INSTALAÇÃO. AF_12/2015</v>
          </cell>
          <cell r="C3149" t="str">
            <v>M</v>
          </cell>
          <cell r="D3149" t="str">
            <v>40,51</v>
          </cell>
        </row>
        <row r="3150">
          <cell r="A3150">
            <v>92654</v>
          </cell>
          <cell r="B3150" t="str">
            <v>TUBO DE AÇO GALVANIZADO COM COSTURA, CLASSE MÉDIA, CONEXÃO ROSQUEADA, DN 50 (2"), INSTALADO EM REDE DE ALIMENTAÇÃO PARA SPRINKLER - FORNECIMENTO E INSTALAÇÃO. AF_12/2015</v>
          </cell>
          <cell r="C3150" t="str">
            <v>M</v>
          </cell>
          <cell r="D3150" t="str">
            <v>55,04</v>
          </cell>
        </row>
        <row r="3151">
          <cell r="A3151">
            <v>92655</v>
          </cell>
          <cell r="B3151" t="str">
            <v>TUBO DE AÇO GALVANIZADO COM COSTURA, CLASSE MÉDIA, CONEXÃO ROSQUEADA, DN 65 (2 1/2"), INSTALADO EM REDE DE ALIMENTAÇÃO PARA SPRINKLER - FORNECIMENTO E INSTALAÇÃO. AF_12/2015</v>
          </cell>
          <cell r="C3151" t="str">
            <v>M</v>
          </cell>
          <cell r="D3151" t="str">
            <v>66,97</v>
          </cell>
        </row>
        <row r="3152">
          <cell r="A3152">
            <v>92656</v>
          </cell>
          <cell r="B3152" t="str">
            <v>TUBO DE AÇO GALVANIZADO COM COSTURA, CLASSE MÉDIA, CONEXÃO ROSQUEADA, DN 80 (3"), INSTALADO EM REDE DE ALIMENTAÇÃO PARA SPRINKLER - FORNECIMENTO E INSTALAÇÃO. AF_12/2015</v>
          </cell>
          <cell r="C3152" t="str">
            <v>M</v>
          </cell>
          <cell r="D3152" t="str">
            <v>87,34</v>
          </cell>
        </row>
        <row r="3153">
          <cell r="A3153">
            <v>92687</v>
          </cell>
          <cell r="B3153" t="str">
            <v>TUBO DE AÇO GALVANIZADO COM COSTURA, CLASSE MÉDIA, CONEXÃO ROSQUEADA, DN 15 (1/2"), INSTALADO EM RAMAIS E SUB-RAMAIS DE GÁS - FORNECIMENTO E INSTALAÇÃO. AF_12/2015</v>
          </cell>
          <cell r="C3153" t="str">
            <v>M</v>
          </cell>
          <cell r="D3153" t="str">
            <v>16,82</v>
          </cell>
        </row>
        <row r="3154">
          <cell r="A3154">
            <v>92688</v>
          </cell>
          <cell r="B3154" t="str">
            <v>TUBO DE AÇO GALVANIZADO COM COSTURA, CLASSE MÉDIA, CONEXÃO ROSQUEADA, DN 20 (3/4"), INSTALADO EM RAMAIS E SUB-RAMAIS DE GÁS - FORNECIMENTO E INSTALAÇÃO. AF_12/2015</v>
          </cell>
          <cell r="C3154" t="str">
            <v>M</v>
          </cell>
          <cell r="D3154" t="str">
            <v>23,74</v>
          </cell>
        </row>
        <row r="3155">
          <cell r="A3155">
            <v>92689</v>
          </cell>
          <cell r="B3155" t="str">
            <v>TUBO DE AÇO PRETO SEM COSTURA, CLASSE MÉDIA, CONEXÃO SOLDADA, DN 15 (1/2"), INSTALADO EM RAMAIS E SUB-RAMAIS DE GÁS - FORNECIMENTO E INSTALAÇÃO. AF_12/2015</v>
          </cell>
          <cell r="C3155" t="str">
            <v>M</v>
          </cell>
          <cell r="D3155" t="str">
            <v>25,32</v>
          </cell>
        </row>
        <row r="3156">
          <cell r="A3156">
            <v>92690</v>
          </cell>
          <cell r="B3156" t="str">
            <v>TUBO DE AÇO PRETO SEM COSTURA, CLASSE MÉDIA, CONEXÃO SOLDADA, DN 20 (3/4"), INSTALADO EM RAMAIS E SUB-RAMAIS DE GÁS - FORNECIMENTO E INSTALAÇÃO. AF_12/2015</v>
          </cell>
          <cell r="C3156" t="str">
            <v>M</v>
          </cell>
          <cell r="D3156" t="str">
            <v>36,59</v>
          </cell>
        </row>
        <row r="3157">
          <cell r="A3157">
            <v>94462</v>
          </cell>
          <cell r="B3157" t="str">
            <v>TUBO DE AÇO GALVANIZADO COM COSTURA, CLASSE MÉDIA, DN 50 (2), CONEXÃO ROSQUEADA, INSTALADO EM RESERVAÇÃO DE ÁGUA DE EDIFICAÇÃO QUE POSSUA RESERVATÓRIO DE FIBRA/FIBROCIMENTO  FORNECIMENTO E INSTALAÇÃO. AF_06/2016</v>
          </cell>
          <cell r="C3157" t="str">
            <v>M</v>
          </cell>
          <cell r="D3157" t="str">
            <v>59,91</v>
          </cell>
        </row>
        <row r="3158">
          <cell r="A3158">
            <v>94463</v>
          </cell>
          <cell r="B3158" t="str">
            <v>TUBO DE AÇO GALVANIZADO COM COSTURA, CLASSE MÉDIA, DN 65 (2 1/2), CONEXÃO ROSQUEADA, INSTALADO EM RESERVAÇÃO DE ÁGUA DE EDIFICAÇÃO QUE POSSUA RESERVATÓRIO DE FIBRA/FIBROCIMENTO  FORNECIMENTO E INSTALAÇÃO. AF_06/2016</v>
          </cell>
          <cell r="C3158" t="str">
            <v>M</v>
          </cell>
          <cell r="D3158" t="str">
            <v>69,97</v>
          </cell>
        </row>
        <row r="3159">
          <cell r="A3159">
            <v>94464</v>
          </cell>
          <cell r="B3159" t="str">
            <v>TUBO DE AÇO GALVANIZADO COM COSTURA, CLASSE MÉDIA, DN 80 (3), CONEXÃO ROSQUEADA, INSTALADO EM RESERVAÇÃO DE ÁGUA DE EDIFICAÇÃO QUE POSSUA RESERVATÓRIO DE FIBRA/FIBROCIMENTO  FORNECIMENTO E INSTALAÇÃO. AF_06/2016</v>
          </cell>
          <cell r="C3159" t="str">
            <v>M</v>
          </cell>
          <cell r="D3159" t="str">
            <v>98,31</v>
          </cell>
        </row>
        <row r="3160">
          <cell r="A3160">
            <v>94602</v>
          </cell>
          <cell r="B3160" t="str">
            <v>TUBO EM COBRE RÍGIDO, DN 54 MM, CLASSE E, SEM ISOLAMENTO, INSTALADO EM RESERVAÇÃO DE ÁGUA DE EDIFICAÇÃO QUE POSSUA RESERVATÓRIO DE FIBRA/FIBROCIMENTO  FORNECIMENTO E INSTALAÇÃO. AF_06/2016</v>
          </cell>
          <cell r="C3160" t="str">
            <v>M</v>
          </cell>
          <cell r="D3160" t="str">
            <v>143,17</v>
          </cell>
        </row>
        <row r="3161">
          <cell r="A3161">
            <v>94603</v>
          </cell>
          <cell r="B3161" t="str">
            <v>TUBO EM COBRE RÍGIDO, DN 66 MM, CLASSE E, SEM ISOLAMENTO, INSTALADO EM RESERVAÇÃO DE ÁGUA DE EDIFICAÇÃO QUE POSSUA RESERVATÓRIO DE FIBRA/FIBROCIMENTO  FORNECIMENTO E INSTALAÇÃO. AF_06/2016</v>
          </cell>
          <cell r="C3161" t="str">
            <v>M</v>
          </cell>
          <cell r="D3161" t="str">
            <v>192,95</v>
          </cell>
        </row>
        <row r="3162">
          <cell r="A3162">
            <v>94604</v>
          </cell>
          <cell r="B3162" t="str">
            <v>TUBO EM COBRE RÍGIDO, DN 79 MM, CLASSE E, SEM ISOLAMENTO, INSTALADO EM RESERVAÇÃO DE ÁGUA DE EDIFICAÇÃO QUE POSSUA RESERVATÓRIO DE FIBRA/FIBROCIMENTO  FORNECIMENTO E INSTALAÇÃO. AF_06/2016</v>
          </cell>
          <cell r="C3162" t="str">
            <v>M</v>
          </cell>
          <cell r="D3162" t="str">
            <v>264,07</v>
          </cell>
        </row>
        <row r="3163">
          <cell r="A3163">
            <v>94605</v>
          </cell>
          <cell r="B3163" t="str">
            <v>TUBO EM COBRE RÍGIDO, DN 104 MM, CLASSE E, SEM ISOLAMENTO, INSTALADO EM RESERVAÇÃO DE ÁGUA DE EDIFICAÇÃO QUE POSSUA RESERVATÓRIO DE FIBRA/FIBROCIMENTO  FORNECIMENTO E INSTALAÇÃO. AF_06/2016</v>
          </cell>
          <cell r="C3163" t="str">
            <v>M</v>
          </cell>
          <cell r="D3163" t="str">
            <v>378,32</v>
          </cell>
        </row>
        <row r="3164">
          <cell r="A3164">
            <v>94648</v>
          </cell>
          <cell r="B3164" t="str">
            <v>TUBO, PVC, SOLDÁVEL, DN  25 MM, INSTALADO EM RESERVAÇÃO DE ÁGUA DE EDIFICAÇÃO QUE POSSUA RESERVATÓRIO DE FIBRA/FIBROCIMENTO   FORNECIMENTO E INSTALAÇÃO. AF_06/2016</v>
          </cell>
          <cell r="C3164" t="str">
            <v>M</v>
          </cell>
          <cell r="D3164" t="str">
            <v>6,77</v>
          </cell>
        </row>
        <row r="3165">
          <cell r="A3165">
            <v>94649</v>
          </cell>
          <cell r="B3165" t="str">
            <v>TUBO, PVC, SOLDÁVEL, DN 32 MM, INSTALADO EM RESERVAÇÃO DE ÁGUA DE EDIFICAÇÃO QUE POSSUA RESERVATÓRIO DE FIBRA/FIBROCIMENTO   FORNECIMENTO E INSTALAÇÃO. AF_06/2016</v>
          </cell>
          <cell r="C3165" t="str">
            <v>M</v>
          </cell>
          <cell r="D3165" t="str">
            <v>10,02</v>
          </cell>
        </row>
        <row r="3166">
          <cell r="A3166">
            <v>94650</v>
          </cell>
          <cell r="B3166" t="str">
            <v>TUBO, PVC, SOLDÁVEL, DN 40 MM, INSTALADO EM RESERVAÇÃO DE ÁGUA DE EDIFICAÇÃO QUE POSSUA RESERVATÓRIO DE FIBRA/FIBROCIMENTO   FORNECIMENTO E INSTALAÇÃO. AF_06/2016</v>
          </cell>
          <cell r="C3166" t="str">
            <v>M</v>
          </cell>
          <cell r="D3166" t="str">
            <v>14,32</v>
          </cell>
        </row>
        <row r="3167">
          <cell r="A3167">
            <v>94651</v>
          </cell>
          <cell r="B3167" t="str">
            <v>TUBO, PVC, SOLDÁVEL, DN 50 MM, INSTALADO EM RESERVAÇÃO DE ÁGUA DE EDIFICAÇÃO QUE POSSUA RESERVATÓRIO DE FIBRA/FIBROCIMENTO   FORNECIMENTO E INSTALAÇÃO. AF_06/2016</v>
          </cell>
          <cell r="C3167" t="str">
            <v>M</v>
          </cell>
          <cell r="D3167" t="str">
            <v>15,54</v>
          </cell>
        </row>
        <row r="3168">
          <cell r="A3168">
            <v>94652</v>
          </cell>
          <cell r="B3168" t="str">
            <v>TUBO, PVC, SOLDÁVEL, DN 60 MM, INSTALADO EM RESERVAÇÃO DE ÁGUA DE EDIFICAÇÃO QUE POSSUA RESERVATÓRIO DE FIBRA/FIBROCIMENTO   FORNECIMENTO E INSTALAÇÃO. AF_06/2016</v>
          </cell>
          <cell r="C3168" t="str">
            <v>M</v>
          </cell>
          <cell r="D3168" t="str">
            <v>25,29</v>
          </cell>
        </row>
        <row r="3169">
          <cell r="A3169">
            <v>94653</v>
          </cell>
          <cell r="B3169" t="str">
            <v>TUBO, PVC, SOLDÁVEL, DN 75 MM, INSTALADO EM RESERVAÇÃO DE ÁGUA DE EDIFICAÇÃO QUE POSSUA RESERVATÓRIO DE FIBRA/FIBROCIMENTO   FORNECIMENTO E INSTALAÇÃO. AF_06/2016</v>
          </cell>
          <cell r="C3169" t="str">
            <v>M</v>
          </cell>
          <cell r="D3169" t="str">
            <v>35,87</v>
          </cell>
        </row>
        <row r="3170">
          <cell r="A3170">
            <v>94654</v>
          </cell>
          <cell r="B3170" t="str">
            <v>TUBO, PVC, SOLDÁVEL, DN 85 MM, INSTALADO EM RESERVAÇÃO DE ÁGUA DE EDIFICAÇÃO QUE POSSUA RESERVATÓRIO DE FIBRA/FIBROCIMENTO   FORNECIMENTO E INSTALAÇÃO. AF_06/2016</v>
          </cell>
          <cell r="C3170" t="str">
            <v>M</v>
          </cell>
          <cell r="D3170" t="str">
            <v>48,06</v>
          </cell>
        </row>
        <row r="3171">
          <cell r="A3171">
            <v>94655</v>
          </cell>
          <cell r="B3171" t="str">
            <v>TUBO, PVC, SOLDÁVEL, DN 110 MM, INSTALADO EM RESERVAÇÃO DE ÁGUA DE EDIFICAÇÃO QUE POSSUA RESERVATÓRIO DE FIBRA/FIBROCIMENTO   FORNECIMENTO E INSTALAÇÃO. AF_06/2016</v>
          </cell>
          <cell r="C3171" t="str">
            <v>M</v>
          </cell>
          <cell r="D3171" t="str">
            <v>66,88</v>
          </cell>
        </row>
        <row r="3172">
          <cell r="A3172">
            <v>94716</v>
          </cell>
          <cell r="B3172" t="str">
            <v>TUBO, CPVC, SOLDÁVEL, DN 22 MM, INSTALADO EM RESERVAÇÃO DE ÁGUA DE EDIFICAÇÃO QUE POSSUA RESERVATÓRIO DE FIBRA/FIBROCIMENTO  FORNECIMENTO E INSTALAÇÃO. AF_06/2016</v>
          </cell>
          <cell r="C3172" t="str">
            <v>M</v>
          </cell>
          <cell r="D3172" t="str">
            <v>20,28</v>
          </cell>
        </row>
        <row r="3173">
          <cell r="A3173">
            <v>94717</v>
          </cell>
          <cell r="B3173" t="str">
            <v>TUBO, CPVC, SOLDÁVEL, DN 28 MM, INSTALADO EM RESERVAÇÃO DE ÁGUA DE EDIFICAÇÃO QUE POSSUA RESERVATÓRIO DE FIBRA/FIBROCIMENTO  FORNECIMENTO E INSTALAÇÃO. AF_06/2016</v>
          </cell>
          <cell r="C3173" t="str">
            <v>M</v>
          </cell>
          <cell r="D3173" t="str">
            <v>30,19</v>
          </cell>
        </row>
        <row r="3174">
          <cell r="A3174">
            <v>94718</v>
          </cell>
          <cell r="B3174" t="str">
            <v>TUBO, CPVC, SOLDÁVEL, DN 35 MM, INSTALADO EM RESERVAÇÃO DE ÁGUA DE EDIFICAÇÃO QUE POSSUA RESERVATÓRIO DE FIBRA/FIBROCIMENTO  FORNECIMENTO E INSTALAÇÃO. AF_06/2016</v>
          </cell>
          <cell r="C3174" t="str">
            <v>M</v>
          </cell>
          <cell r="D3174" t="str">
            <v>37,26</v>
          </cell>
        </row>
        <row r="3175">
          <cell r="A3175">
            <v>94719</v>
          </cell>
          <cell r="B3175" t="str">
            <v>TUBO, CPVC, SOLDÁVEL, DN 42 MM, INSTALADO EM RESERVAÇÃO DE ÁGUA DE EDIFICAÇÃO QUE POSSUA RESERVATÓRIO DE FIBRA/FIBROCIMENTO  FORNECIMENTO E INSTALAÇÃO. AF_06/2016</v>
          </cell>
          <cell r="C3175" t="str">
            <v>M</v>
          </cell>
          <cell r="D3175" t="str">
            <v>49,16</v>
          </cell>
        </row>
        <row r="3176">
          <cell r="A3176">
            <v>94720</v>
          </cell>
          <cell r="B3176" t="str">
            <v>TUBO, CPVC, SOLDÁVEL, DN 54 MM, INSTALADO EM RESERVAÇÃO DE ÁGUA DE EDIFICAÇÃO QUE POSSUA RESERVATÓRIO DE FIBRA/FIBROCIMENTO  FORNECIMENTO E INSTALAÇÃO. AF_06/2016</v>
          </cell>
          <cell r="C3176" t="str">
            <v>M</v>
          </cell>
          <cell r="D3176" t="str">
            <v>73,95</v>
          </cell>
        </row>
        <row r="3177">
          <cell r="A3177">
            <v>94721</v>
          </cell>
          <cell r="B3177" t="str">
            <v>TUBO, CPVC, SOLDÁVEL, DN 73 MM, INSTALADO EM RESERVAÇÃO DE ÁGUA DE EDIFICAÇÃO QUE POSSUA RESERVATÓRIO DE FIBRA/FIBROCIMENTO  FORNECIMENTO E INSTALAÇÃO. AF_06/2016</v>
          </cell>
          <cell r="C3177" t="str">
            <v>M</v>
          </cell>
          <cell r="D3177" t="str">
            <v>108,82</v>
          </cell>
        </row>
        <row r="3178">
          <cell r="A3178">
            <v>94722</v>
          </cell>
          <cell r="B3178" t="str">
            <v>TUBO, CPVC, SOLDÁVEL, DN 89 MM, INSTALADO EM RESERVAÇÃO DE ÁGUA DE EDIFICAÇÃO QUE POSSUA RESERVATÓRIO DE FIBRA/FIBROCIMENTO  FORNECIMENTO E INSTALAÇÃO. AF_06/2016</v>
          </cell>
          <cell r="C3178" t="str">
            <v>M</v>
          </cell>
          <cell r="D3178" t="str">
            <v>189,14</v>
          </cell>
        </row>
        <row r="3179">
          <cell r="A3179">
            <v>95697</v>
          </cell>
          <cell r="B3179" t="str">
            <v>TUBO DE AÇO PRETO SEM COSTURA, CONEXÃO SOLDADA, DN 40 (1 1/2"), INSTALADO EM REDE DE ALIMENTAÇÃO PARA HIDRANTE - FORNECIMENTO E INSTALAÇÃO. AF_12/2015</v>
          </cell>
          <cell r="C3179" t="str">
            <v>M</v>
          </cell>
          <cell r="D3179" t="str">
            <v>48,03</v>
          </cell>
        </row>
        <row r="3180">
          <cell r="A3180">
            <v>96635</v>
          </cell>
          <cell r="B3180" t="str">
            <v>TUBO, PPR, DN 25, CLASSE PN 20,  INSTALADO EM RAMAL OU SUB-RAMAL DE ÁGUA  FORNECIMENTO E INSTALAÇÃO. AF_06/2015</v>
          </cell>
          <cell r="C3180" t="str">
            <v>M</v>
          </cell>
          <cell r="D3180" t="str">
            <v>20,23</v>
          </cell>
        </row>
        <row r="3181">
          <cell r="A3181">
            <v>96636</v>
          </cell>
          <cell r="B3181" t="str">
            <v>TUBO, PPR, DN 25, CLASSE PN 25 INSTALADO EM RAMAL OU SUB-RAMAL DE ÁGUA  FORNECIMENTO E INSTALAÇÃO. AF_06/2015</v>
          </cell>
          <cell r="C3181" t="str">
            <v>M</v>
          </cell>
          <cell r="D3181" t="str">
            <v>21,35</v>
          </cell>
        </row>
        <row r="3182">
          <cell r="A3182">
            <v>96644</v>
          </cell>
          <cell r="B3182" t="str">
            <v>TUBO, PPR, DN 25, CLASSE PN 20,  INSTALADO EM RAMAL DE DISTRIBUIÇÃO DE ÁGUA  FORNECIMENTO E INSTALAÇÃO. AF_06/2015</v>
          </cell>
          <cell r="C3182" t="str">
            <v>M</v>
          </cell>
          <cell r="D3182" t="str">
            <v>13,29</v>
          </cell>
        </row>
        <row r="3183">
          <cell r="A3183">
            <v>96645</v>
          </cell>
          <cell r="B3183" t="str">
            <v>TUBO, PPR, DN 32, CLASSE PN 12,  INSTALADO EM RAMAL DE DISTRIBUIÇÃO DE ÁGUA  FORNECIMENTO E INSTALAÇÃO. AF_06/2015</v>
          </cell>
          <cell r="C3183" t="str">
            <v>M</v>
          </cell>
          <cell r="D3183" t="str">
            <v>17,20</v>
          </cell>
        </row>
        <row r="3184">
          <cell r="A3184">
            <v>96646</v>
          </cell>
          <cell r="B3184" t="str">
            <v>TUBO, PPR, DN 40, CLASSE PN 12,  INSTALADO EM RAMAL DE DISTRIBUIÇÃO DE ÁGUA  FORNECIMENTO E INSTALAÇÃO. AF_06/2015</v>
          </cell>
          <cell r="C3184" t="str">
            <v>M</v>
          </cell>
          <cell r="D3184" t="str">
            <v>26,67</v>
          </cell>
        </row>
        <row r="3185">
          <cell r="A3185">
            <v>96647</v>
          </cell>
          <cell r="B3185" t="str">
            <v>TUBO, PPR, DN 25, CLASSE PN 25,  INSTALADO EM RAMAL DE DISTRIBUIÇÃO DE ÁGUA  FORNECIMENTO E INSTALAÇÃO. AF_06/2015</v>
          </cell>
          <cell r="C3185" t="str">
            <v>M</v>
          </cell>
          <cell r="D3185" t="str">
            <v>12,04</v>
          </cell>
        </row>
        <row r="3186">
          <cell r="A3186">
            <v>96648</v>
          </cell>
          <cell r="B3186" t="str">
            <v>TUBO, PPR, DN 32, CLASSE PN 25,  INSTALADO EM RAMAL DE DISTRIBUIÇÃO DE ÁGUA  FORNECIMENTO E INSTALAÇÃO. AF_06/2015</v>
          </cell>
          <cell r="C3186" t="str">
            <v>M</v>
          </cell>
          <cell r="D3186" t="str">
            <v>21,88</v>
          </cell>
        </row>
        <row r="3187">
          <cell r="A3187">
            <v>96649</v>
          </cell>
          <cell r="B3187" t="str">
            <v>TUBO, PPR, DN 40, CLASSE PN 25,  INSTALADO EM RAMAL DE DISTRIBUIÇÃO DE ÁGUA  FORNECIMENTO E INSTALAÇÃO. AF_06/2015</v>
          </cell>
          <cell r="C3187" t="str">
            <v>M</v>
          </cell>
          <cell r="D3187" t="str">
            <v>32,18</v>
          </cell>
        </row>
        <row r="3188">
          <cell r="A3188">
            <v>96668</v>
          </cell>
          <cell r="B3188" t="str">
            <v>TUBO, PPR, DN 25, CLASSE PN 20,  INSTALADO EM PRUMADA DE ÁGUA  FORNECIMENTO E INSTALAÇÃO. AF_06/2015</v>
          </cell>
          <cell r="C3188" t="str">
            <v>M</v>
          </cell>
          <cell r="D3188" t="str">
            <v>8,45</v>
          </cell>
        </row>
        <row r="3189">
          <cell r="A3189">
            <v>96669</v>
          </cell>
          <cell r="B3189" t="str">
            <v>TUBO, PPR, DN 32, CLASSE PN 12,  INSTALADO EM PRUMADA DE ÁGUA  FORNECIMENTO E INSTALAÇÃO. AF_06/2015</v>
          </cell>
          <cell r="C3189" t="str">
            <v>M</v>
          </cell>
          <cell r="D3189" t="str">
            <v>10,51</v>
          </cell>
        </row>
        <row r="3190">
          <cell r="A3190">
            <v>96670</v>
          </cell>
          <cell r="B3190" t="str">
            <v>TUBO, PPR, DN 40, CLASSE PN 12,  INSTALADO EM PRUMADA DE ÁGUA  FORNECIMENTO E INSTALAÇÃO. AF_06/2015</v>
          </cell>
          <cell r="C3190" t="str">
            <v>M</v>
          </cell>
          <cell r="D3190" t="str">
            <v>15,97</v>
          </cell>
        </row>
        <row r="3191">
          <cell r="A3191">
            <v>96671</v>
          </cell>
          <cell r="B3191" t="str">
            <v>TUBO, PPR, DN 50, CLASSE PN 12,  INSTALADO EM PRUMADA DE ÁGUA  FORNECIMENTO E INSTALAÇÃO. AF_06/2015</v>
          </cell>
          <cell r="C3191" t="str">
            <v>M</v>
          </cell>
          <cell r="D3191" t="str">
            <v>21,37</v>
          </cell>
        </row>
        <row r="3192">
          <cell r="A3192">
            <v>96672</v>
          </cell>
          <cell r="B3192" t="str">
            <v>TUBO, PPR, DN 63, CLASSE PN 12,  INSTALADO EM PRUMADA DE ÁGUA  FORNECIMENTO E INSTALAÇÃO. AF_06/2015</v>
          </cell>
          <cell r="C3192" t="str">
            <v>M</v>
          </cell>
          <cell r="D3192" t="str">
            <v>31,37</v>
          </cell>
        </row>
        <row r="3193">
          <cell r="A3193">
            <v>96673</v>
          </cell>
          <cell r="B3193" t="str">
            <v>TUBO, PPR, DN 75, CLASSE PN 12,  INSTALADO EM PRUMADA DE ÁGUA  FORNECIMENTO E INSTALAÇÃO. AF_06/2015</v>
          </cell>
          <cell r="C3193" t="str">
            <v>M</v>
          </cell>
          <cell r="D3193" t="str">
            <v>51,24</v>
          </cell>
        </row>
        <row r="3194">
          <cell r="A3194">
            <v>96674</v>
          </cell>
          <cell r="B3194" t="str">
            <v>TUBO, PPR, DN 90, CLASSE PN 12,  INSTALADO EM PRUMADA DE ÁGUA  FORNECIMENTO E INSTALAÇÃO. AF_06/2015</v>
          </cell>
          <cell r="C3194" t="str">
            <v>M</v>
          </cell>
          <cell r="D3194" t="str">
            <v>72,00</v>
          </cell>
        </row>
        <row r="3195">
          <cell r="A3195">
            <v>96675</v>
          </cell>
          <cell r="B3195" t="str">
            <v>TUBO, PPR, DN 110, CLASSE PN 12,  INSTALADO EM PRUMADA DE ÁGUA  FORNECIMENTO E INSTALAÇÃO. AF_06/2015</v>
          </cell>
          <cell r="C3195" t="str">
            <v>M</v>
          </cell>
          <cell r="D3195" t="str">
            <v>125,13</v>
          </cell>
        </row>
        <row r="3196">
          <cell r="A3196">
            <v>96676</v>
          </cell>
          <cell r="B3196" t="str">
            <v>TUBO, PPR, DN 25, CLASSE PN 25,  INSTALADO EM PRUMADA DE ÁGUA  FORNECIMENTO E INSTALAÇÃO. AF_06/2015</v>
          </cell>
          <cell r="C3196" t="str">
            <v>M</v>
          </cell>
          <cell r="D3196" t="str">
            <v>8,42</v>
          </cell>
        </row>
        <row r="3197">
          <cell r="A3197">
            <v>96677</v>
          </cell>
          <cell r="B3197" t="str">
            <v>TUBO, PPR, DN 32, CLASSE PN 25,  INSTALADO EM PRUMADA DE ÁGUA  FORNECIMENTO E INSTALAÇÃO. AF_06/2015</v>
          </cell>
          <cell r="C3197" t="str">
            <v>M</v>
          </cell>
          <cell r="D3197" t="str">
            <v>13,90</v>
          </cell>
        </row>
        <row r="3198">
          <cell r="A3198">
            <v>96678</v>
          </cell>
          <cell r="B3198" t="str">
            <v>TUBO, PPR, DN 40, CLASSE PN 25,  INSTALADO EM PRUMADA DE ÁGUA  FORNECIMENTO E INSTALAÇÃO. AF_06/2015</v>
          </cell>
          <cell r="C3198" t="str">
            <v>M</v>
          </cell>
          <cell r="D3198" t="str">
            <v>19,30</v>
          </cell>
        </row>
        <row r="3199">
          <cell r="A3199">
            <v>96679</v>
          </cell>
          <cell r="B3199" t="str">
            <v>TUBO, PPR, DN 50, CLASSE PN 25,  INSTALADO EM PRUMADA DE ÁGUA  FORNECIMENTO E INSTALAÇÃO. AF_06/2015</v>
          </cell>
          <cell r="C3199" t="str">
            <v>M</v>
          </cell>
          <cell r="D3199" t="str">
            <v>28,19</v>
          </cell>
        </row>
        <row r="3200">
          <cell r="A3200">
            <v>96680</v>
          </cell>
          <cell r="B3200" t="str">
            <v>TUBO, PPR, DN 63, CLASSE PN 25,  INSTALADO EM PRUMADA DE ÁGUA  FORNECIMENTO E INSTALAÇÃO. AF_06/2015</v>
          </cell>
          <cell r="C3200" t="str">
            <v>M</v>
          </cell>
          <cell r="D3200" t="str">
            <v>37,99</v>
          </cell>
        </row>
        <row r="3201">
          <cell r="A3201">
            <v>96681</v>
          </cell>
          <cell r="B3201" t="str">
            <v>TUBO, PPR, DN 75, CLASSE PN 25,  INSTALADO EM PRUMADA DE ÁGUA  FORNECIMENTO E INSTALAÇÃO. AF_06/2015</v>
          </cell>
          <cell r="C3201" t="str">
            <v>M</v>
          </cell>
          <cell r="D3201" t="str">
            <v>70,89</v>
          </cell>
        </row>
        <row r="3202">
          <cell r="A3202">
            <v>96682</v>
          </cell>
          <cell r="B3202" t="str">
            <v>TUBO, PPR, DN 90, CLASSE PN 25,  INSTALADO EM PRUMADA DE ÁGUA  FORNECIMENTO E INSTALAÇÃO. AF_06/2015</v>
          </cell>
          <cell r="C3202" t="str">
            <v>M</v>
          </cell>
          <cell r="D3202" t="str">
            <v>104,55</v>
          </cell>
        </row>
        <row r="3203">
          <cell r="A3203">
            <v>96683</v>
          </cell>
          <cell r="B3203" t="str">
            <v>TUBO, PPR, DN 110, CLASSE PN 25,  INSTALADO EM PRUMADA DE ÁGUA  FORNECIMENTO E INSTALAÇÃO. AF_06/2015</v>
          </cell>
          <cell r="C3203" t="str">
            <v>M</v>
          </cell>
          <cell r="D3203" t="str">
            <v>143,13</v>
          </cell>
        </row>
        <row r="3204">
          <cell r="A3204">
            <v>96718</v>
          </cell>
          <cell r="B3204" t="str">
            <v>TUBO, PPR, DN 20, CLASSE PN 20,  INSTALADO EM RESERVAÇÃO DE ÁGUA DE EDIFICAÇÃO QUE POSSUA RESERVATÓRIO DE FIBRA/FIBROCIMENTO  FORNECIMENTO E INSTALAÇÃO. AF_06/2016</v>
          </cell>
          <cell r="C3204" t="str">
            <v>M</v>
          </cell>
          <cell r="D3204" t="str">
            <v>5,54</v>
          </cell>
        </row>
        <row r="3205">
          <cell r="A3205">
            <v>96719</v>
          </cell>
          <cell r="B3205" t="str">
            <v>TUBO, PPR, DN 25, CLASSE PN 20,  INSTALADO EM RESERVAÇÃO DE ÁGUA DE EDIFICAÇÃO QUE POSSUA RESERVATÓRIO DE FIBRA/FIBROCIMENTO  FORNECIMENTO E INSTALAÇÃO. AF_06/2016</v>
          </cell>
          <cell r="C3205" t="str">
            <v>M</v>
          </cell>
          <cell r="D3205" t="str">
            <v>11,33</v>
          </cell>
        </row>
        <row r="3206">
          <cell r="A3206">
            <v>96720</v>
          </cell>
          <cell r="B3206" t="str">
            <v>TUBO, PPR, DN 32, CLASSE PN 12,  INSTALADO EM RESERVAÇÃO DE ÁGUA DE EDIFICAÇÃO QUE POSSUA RESERVATÓRIO DE FIBRA/FIBROCIMENTO  FORNECIMENTO E INSTALAÇÃO. AF_06/2016</v>
          </cell>
          <cell r="C3206" t="str">
            <v>M</v>
          </cell>
          <cell r="D3206" t="str">
            <v>13,77</v>
          </cell>
        </row>
        <row r="3207">
          <cell r="A3207">
            <v>96721</v>
          </cell>
          <cell r="B3207" t="str">
            <v>TUBO, PPR, DN 40, CLASSE PN 12,  INSTALADO EM RESERVAÇÃO DE ÁGUA DE EDIFICAÇÃO QUE POSSUA RESERVATÓRIO DE FIBRA/FIBROCIMENTO  FORNECIMENTO E INSTALAÇÃO. AF_06/2016</v>
          </cell>
          <cell r="C3207" t="str">
            <v>M</v>
          </cell>
          <cell r="D3207" t="str">
            <v>18,48</v>
          </cell>
        </row>
        <row r="3208">
          <cell r="A3208">
            <v>96722</v>
          </cell>
          <cell r="B3208" t="str">
            <v>TUBO, PPR, DN 50, CLASSE PN 12,  INSTALADO EM RESERVAÇÃO DE ÁGUA DE EDIFICAÇÃO QUE POSSUA RESERVATÓRIO DE FIBRA/FIBROCIMENTO  FORNECIMENTO E INSTALAÇÃO. AF_06/2016</v>
          </cell>
          <cell r="C3208" t="str">
            <v>M</v>
          </cell>
          <cell r="D3208" t="str">
            <v>25,25</v>
          </cell>
        </row>
        <row r="3209">
          <cell r="A3209">
            <v>96723</v>
          </cell>
          <cell r="B3209" t="str">
            <v>TUBO, PPR, DN 63, CLASSE PN 12,  INSTALADO EM RESERVAÇÃO DE ÁGUA DE EDIFICAÇÃO QUE POSSUA RESERVATÓRIO DE FIBRA/FIBROCIMENTO  FORNECIMENTO E INSTALAÇÃO. AF_06/2016</v>
          </cell>
          <cell r="C3209" t="str">
            <v>M</v>
          </cell>
          <cell r="D3209" t="str">
            <v>33,47</v>
          </cell>
        </row>
        <row r="3210">
          <cell r="A3210">
            <v>96724</v>
          </cell>
          <cell r="B3210" t="str">
            <v>TUBO, PPR, DN 75, CLASSE PN 12,  INSTALADO EM RESERVAÇÃO DE ÁGUA DE EDIFICAÇÃO QUE POSSUA RESERVATÓRIO DE FIBRA/FIBROCIMENTO  FORNECIMENTO E INSTALAÇÃO. AF_06/2016</v>
          </cell>
          <cell r="C3210" t="str">
            <v>M</v>
          </cell>
          <cell r="D3210" t="str">
            <v>54,64</v>
          </cell>
        </row>
        <row r="3211">
          <cell r="A3211">
            <v>96725</v>
          </cell>
          <cell r="B3211" t="str">
            <v>TUBO, PPR, DN 90, CLASSE PN 12,  INSTALADO EM RESERVAÇÃO DE ÁGUA DE EDIFICAÇÃO QUE POSSUA RESERVATÓRIO DE FIBRA/FIBROCIMENTO  FORNECIMENTO E INSTALAÇÃO. AF_06/2016</v>
          </cell>
          <cell r="C3211" t="str">
            <v>M</v>
          </cell>
          <cell r="D3211" t="str">
            <v>71,80</v>
          </cell>
        </row>
        <row r="3212">
          <cell r="A3212">
            <v>96726</v>
          </cell>
          <cell r="B3212" t="str">
            <v>TUBO, PPR, DN 110, CLASSE PN 12,  INSTALADO EM RESERVAÇÃO DE ÁGUA DE EDIFICAÇÃO QUE POSSUA RESERVATÓRIO DE FIBRA/FIBROCIMENTO  FORNECIMENTO E INSTALAÇÃO. AF_06/2016</v>
          </cell>
          <cell r="C3212" t="str">
            <v>M</v>
          </cell>
          <cell r="D3212" t="str">
            <v>117,06</v>
          </cell>
        </row>
        <row r="3213">
          <cell r="A3213">
            <v>96727</v>
          </cell>
          <cell r="B3213" t="str">
            <v>TUBO, PPR, DN 20, CLASSE PN 25,  INSTALADO EM RESERVAÇÃO DE ÁGUA DE EDIFICAÇÃO QUE POSSUA RESERVATÓRIO DE FIBRA/FIBROCIMENTO  FORNECIMENTO E INSTALAÇÃO. AF_06/2016</v>
          </cell>
          <cell r="C3213" t="str">
            <v>M</v>
          </cell>
          <cell r="D3213" t="str">
            <v>9,81</v>
          </cell>
        </row>
        <row r="3214">
          <cell r="A3214">
            <v>96728</v>
          </cell>
          <cell r="B3214" t="str">
            <v>TUBO, PPR, DN 25, CLASSE PN 25,  INSTALADO EM RESERVAÇÃO DE ÁGUA DE EDIFICAÇÃO QUE POSSUA RESERVATÓRIO DE FIBRA/FIBROCIMENTO  FORNECIMENTO E INSTALAÇÃO. AF_06/2016</v>
          </cell>
          <cell r="C3214" t="str">
            <v>M</v>
          </cell>
          <cell r="D3214" t="str">
            <v>11,71</v>
          </cell>
        </row>
        <row r="3215">
          <cell r="A3215">
            <v>96729</v>
          </cell>
          <cell r="B3215" t="str">
            <v>TUBO, PPR, DN 32, CLASSE PN 25,  INSTALADO EM RESERVAÇÃO DE ÁGUA DE EDIFICAÇÃO QUE POSSUA RESERVATÓRIO DE FIBRA/FIBROCIMENTO  FORNECIMENTO E INSTALAÇÃO. AF_06/2016</v>
          </cell>
          <cell r="C3215" t="str">
            <v>M</v>
          </cell>
          <cell r="D3215" t="str">
            <v>17,72</v>
          </cell>
        </row>
        <row r="3216">
          <cell r="A3216">
            <v>96730</v>
          </cell>
          <cell r="B3216" t="str">
            <v>TUBO, PPR, DN 40, CLASSE PN 25,  INSTALADO EM RESERVAÇÃO DE ÁGUA DE EDIFICAÇÃO QUE POSSUA RESERVATÓRIO DE FIBRA/FIBROCIMENTO  FORNECIMENTO E INSTALAÇÃO. AF_06/2016</v>
          </cell>
          <cell r="C3216" t="str">
            <v>M</v>
          </cell>
          <cell r="D3216" t="str">
            <v>22,32</v>
          </cell>
        </row>
        <row r="3217">
          <cell r="A3217">
            <v>96731</v>
          </cell>
          <cell r="B3217" t="str">
            <v>TUBO, PPR, DN 50, CLASSE PN 25,  INSTALADO EM RESERVAÇÃO DE ÁGUA DE EDIFICAÇÃO QUE POSSUA RESERVATÓRIO DE FIBRA/FIBROCIMENTO  FORNECIMENTO E INSTALAÇÃO. AF_06/2016</v>
          </cell>
          <cell r="C3217" t="str">
            <v>M</v>
          </cell>
          <cell r="D3217" t="str">
            <v>32,68</v>
          </cell>
        </row>
        <row r="3218">
          <cell r="A3218">
            <v>96732</v>
          </cell>
          <cell r="B3218" t="str">
            <v>TUBO, PPR, DN 63, CLASSE PN 25,  INSTALADO EM RESERVAÇÃO DE ÁGUA DE EDIFICAÇÃO QUE POSSUA RESERVATÓRIO DE FIBRA/FIBROCIMENTO  FORNECIMENTO E INSTALAÇÃO. AF_06/2016</v>
          </cell>
          <cell r="C3218" t="str">
            <v>M</v>
          </cell>
          <cell r="D3218" t="str">
            <v>40,48</v>
          </cell>
        </row>
        <row r="3219">
          <cell r="A3219">
            <v>96733</v>
          </cell>
          <cell r="B3219" t="str">
            <v>TUBO, PPR, DN 75, CLASSE PN 25,  INSTALADO EM RESERVAÇÃO DE ÁGUA DE EDIFICAÇÃO QUE POSSUA RESERVATÓRIO DE FIBRA/FIBROCIMENTO  FORNECIMENTO E INSTALAÇÃO. AF_06/2016</v>
          </cell>
          <cell r="C3219" t="str">
            <v>M</v>
          </cell>
          <cell r="D3219" t="str">
            <v>74,27</v>
          </cell>
        </row>
        <row r="3220">
          <cell r="A3220">
            <v>96734</v>
          </cell>
          <cell r="B3220" t="str">
            <v>TUBO, PPR, DN 90, CLASSE PN 25,  INSTALADO EM RESERVAÇÃO DE ÁGUA DE EDIFICAÇÃO QUE POSSUA RESERVATÓRIO DE FIBRA/FIBROCIMENTO  FORNECIMENTO E INSTALAÇÃO. AF_06/2016</v>
          </cell>
          <cell r="C3220" t="str">
            <v>M</v>
          </cell>
          <cell r="D3220" t="str">
            <v>102,99</v>
          </cell>
        </row>
        <row r="3221">
          <cell r="A3221">
            <v>96735</v>
          </cell>
          <cell r="B3221" t="str">
            <v>TUBO, PPR, DN 110, CLASSE PN 25,  INSTALADO EM RESERVAÇÃO DE ÁGUA DE EDIFICAÇÃO QUE POSSUA RESERVATÓRIO DE FIBRA/FIBROCIMENTO  FORNECIMENTO E INSTALAÇÃO. AF_06/2016</v>
          </cell>
          <cell r="C3221" t="str">
            <v>M</v>
          </cell>
          <cell r="D3221" t="str">
            <v>134,41</v>
          </cell>
        </row>
        <row r="3222">
          <cell r="A3222">
            <v>96794</v>
          </cell>
          <cell r="B3222" t="str">
            <v>TUBO, PEX, MONOCAMADA, DN 16, INSTALADO EM RAMAL OU SUB-RAMAL DE ÁGUA  FORNECIMENTO E INSTALAÇÃO. AF_06/2015</v>
          </cell>
          <cell r="C3222" t="str">
            <v>M</v>
          </cell>
          <cell r="D3222" t="str">
            <v>6,17</v>
          </cell>
        </row>
        <row r="3223">
          <cell r="A3223">
            <v>96795</v>
          </cell>
          <cell r="B3223" t="str">
            <v>TUBO, PEX, MONOCAMADA, DN 20, INSTALADO EM RAMAL OU SUB-RAMAL DE ÁGUA  FORNECIMENTO E INSTALAÇÃO. AF_06/2015</v>
          </cell>
          <cell r="C3223" t="str">
            <v>M</v>
          </cell>
          <cell r="D3223" t="str">
            <v>7,85</v>
          </cell>
        </row>
        <row r="3224">
          <cell r="A3224">
            <v>96796</v>
          </cell>
          <cell r="B3224" t="str">
            <v>TUBO, PEX, MONOCAMADA, DN 25, INSTALADO EM RAMAL OU SUB-RAMAL DE ÁGUA  FORNECIMENTO E INSTALAÇÃO. AF_06/2015</v>
          </cell>
          <cell r="C3224" t="str">
            <v>M</v>
          </cell>
          <cell r="D3224" t="str">
            <v>10,98</v>
          </cell>
        </row>
        <row r="3225">
          <cell r="A3225">
            <v>96797</v>
          </cell>
          <cell r="B3225" t="str">
            <v>TUBO, PEX, MONOCAMADA, DN 32, INSTALADO EM RAMAL OU SUB-RAMAL DE ÁGUA  FORNECIMENTO E INSTALAÇÃO. AF_06/2015</v>
          </cell>
          <cell r="C3225" t="str">
            <v>M</v>
          </cell>
          <cell r="D3225" t="str">
            <v>16,58</v>
          </cell>
        </row>
        <row r="3226">
          <cell r="A3226">
            <v>96798</v>
          </cell>
          <cell r="B3226" t="str">
            <v>TUBO, PEX, MONOCAMADA, DN 16, INSTALADO EM RAMAL DE DISTRIBUIÇÃO DE ÁGUA  FORNECIMENTO E INSTALAÇÃO. AF_06/2015</v>
          </cell>
          <cell r="C3226" t="str">
            <v>M</v>
          </cell>
          <cell r="D3226" t="str">
            <v>6,26</v>
          </cell>
        </row>
        <row r="3227">
          <cell r="A3227">
            <v>96799</v>
          </cell>
          <cell r="B3227" t="str">
            <v>TUBO, PEX, MONOCAMADA, DN 20, INSTALADO EM RAMAL DE DISTRIBUIÇÃO DE ÁGUA  FORNECIMENTO E INSTALAÇÃO. AF_06/2015</v>
          </cell>
          <cell r="C3227" t="str">
            <v>M</v>
          </cell>
          <cell r="D3227" t="str">
            <v>8,40</v>
          </cell>
        </row>
        <row r="3228">
          <cell r="A3228">
            <v>96800</v>
          </cell>
          <cell r="B3228" t="str">
            <v>TUBO, PEX, MONOCAMADA, DN 25, INSTALADO EM RAMAL DE DISTRIBUIÇÃO DE ÁGUA  FORNECIMENTO E INSTALAÇÃO. AF_06/2015</v>
          </cell>
          <cell r="C3228" t="str">
            <v>M</v>
          </cell>
          <cell r="D3228" t="str">
            <v>12,11</v>
          </cell>
        </row>
        <row r="3229">
          <cell r="A3229">
            <v>96801</v>
          </cell>
          <cell r="B3229" t="str">
            <v>TUBO, PEX, MONOCAMADA, DN 32, INSTALADO EM RAMAL DE DISTRIBUIÇÃO DE ÁGUA  FORNECIMENTO E INSTALAÇÃO. AF_06/2015</v>
          </cell>
          <cell r="C3229" t="str">
            <v>M</v>
          </cell>
          <cell r="D3229" t="str">
            <v>18,53</v>
          </cell>
        </row>
        <row r="3230">
          <cell r="A3230">
            <v>97327</v>
          </cell>
          <cell r="B3230" t="str">
            <v>TUBO EM COBRE FLEXÍVEL, DN 1/4, COM ISOLAMENTO, INSTALADO EM RAMAL DE ALIMENTAÇÃO DE AR CONDICIONADO COM CONDENSADORA INDIVIDUAL   FORNECIMENTO E INSTALAÇÃO. AF_12/2015</v>
          </cell>
          <cell r="C3230" t="str">
            <v>M</v>
          </cell>
          <cell r="D3230" t="str">
            <v>20,09</v>
          </cell>
        </row>
        <row r="3231">
          <cell r="A3231">
            <v>97328</v>
          </cell>
          <cell r="B3231" t="str">
            <v>TUBO EM COBRE FLEXÍVEL, DN 3/8", COM ISOLAMENTO, INSTALADO EM RAMAL DE ALIMENTAÇÃO DE AR CONDICIONADO COM CONDENSADORA INDIVIDUAL  FORNECIMENTO E INSTALAÇÃO. AF_12/2015</v>
          </cell>
          <cell r="C3231" t="str">
            <v>M</v>
          </cell>
          <cell r="D3231" t="str">
            <v>35,28</v>
          </cell>
        </row>
        <row r="3232">
          <cell r="A3232">
            <v>97329</v>
          </cell>
          <cell r="B3232" t="str">
            <v>TUBO EM COBRE FLEXÍVEL, DN 1/2", COM ISOLAMENTO, INSTALADO EM RAMAL DE ALIMENTAÇÃO DE AR CONDICIONADO COM CONDENSADORA INDIVIDUAL  FORNECIMENTO E INSTALAÇÃO. AF_12/2015</v>
          </cell>
          <cell r="C3232" t="str">
            <v>M</v>
          </cell>
          <cell r="D3232" t="str">
            <v>43,98</v>
          </cell>
        </row>
        <row r="3233">
          <cell r="A3233">
            <v>97330</v>
          </cell>
          <cell r="B3233" t="str">
            <v>TUBO EM COBRE FLEXÍVEL, DN 5/8", COM ISOLAMENTO, INSTALADO EM RAMAL DE ALIMENTAÇÃO DE AR CONDICIONADO COM CONDENSADORA INDIVIDUAL  FORNECIMENTO E INSTALAÇÃO. AF_12/2015</v>
          </cell>
          <cell r="C3233" t="str">
            <v>M</v>
          </cell>
          <cell r="D3233" t="str">
            <v>53,63</v>
          </cell>
        </row>
        <row r="3234">
          <cell r="A3234">
            <v>97331</v>
          </cell>
          <cell r="B3234" t="str">
            <v>TUBO EM COBRE FLEXÍVEL, DN 1/4", COM ISOLAMENTO, INSTALADO EM RAMAL DE ALIMENTAÇÃO DE AR CONDICIONADO COM CONDENSADORA CENTRAL  FORNECIMENTO E INSTALAÇÃO. AF_12/2015</v>
          </cell>
          <cell r="C3234" t="str">
            <v>M</v>
          </cell>
          <cell r="D3234" t="str">
            <v>20,31</v>
          </cell>
        </row>
        <row r="3235">
          <cell r="A3235">
            <v>97332</v>
          </cell>
          <cell r="B3235" t="str">
            <v>TUBO EM COBRE FLEXÍVEL, DN 3/8", COM ISOLAMENTO, INSTALADO EM RAMAL DE ALIMENTAÇÃO DE AR CONDICIONADO COM CONDENSADORA CENTRAL  FORNECIMENTO E INSTALAÇÃO. AF_12/2015</v>
          </cell>
          <cell r="C3235" t="str">
            <v>M</v>
          </cell>
          <cell r="D3235" t="str">
            <v>35,53</v>
          </cell>
        </row>
        <row r="3236">
          <cell r="A3236">
            <v>97333</v>
          </cell>
          <cell r="B3236" t="str">
            <v>TUBO EM COBRE FLEXÍVEL, DN 1/2", COM ISOLAMENTO, INSTALADO EM RAMAL DE ALIMENTAÇÃO DE AR CONDICIONADO COM CONDENSADORA CENTRAL  FORNECIMENTO E INSTALAÇÃO. AF_12/2015</v>
          </cell>
          <cell r="C3236" t="str">
            <v>M</v>
          </cell>
          <cell r="D3236" t="str">
            <v>44,28</v>
          </cell>
        </row>
        <row r="3237">
          <cell r="A3237">
            <v>97334</v>
          </cell>
          <cell r="B3237" t="str">
            <v>TUBO EM COBRE FLEXÍVEL, DN 5/8, COM ISOLAMENTO, INSTALADO EM RAMAL DE ALIMENTAÇÃO DE AR CONDICIONADO COM CONDENSADORA CENTRAL   FORNECIMENTO E INSTALAÇÃO. AF_12/2015</v>
          </cell>
          <cell r="C3237" t="str">
            <v>M</v>
          </cell>
          <cell r="D3237" t="str">
            <v>53,98</v>
          </cell>
        </row>
        <row r="3238">
          <cell r="A3238">
            <v>97335</v>
          </cell>
          <cell r="B3238" t="str">
            <v>TUBO EM COBRE RÍGIDO, DN 22 MM, CLASSE A, SEM ISOLAMENTO, INSTALADO EM PRUMADA  FORNECIMENTO E INSTALAÇÃO. AF_12/2015</v>
          </cell>
          <cell r="C3238" t="str">
            <v>M</v>
          </cell>
          <cell r="D3238" t="str">
            <v>54,14</v>
          </cell>
        </row>
        <row r="3239">
          <cell r="A3239">
            <v>97336</v>
          </cell>
          <cell r="B3239" t="str">
            <v>TUBO EM COBRE RÍGIDO, DN 28 MM, CLASSE A, SEM ISOLAMENTO, INSTALADO EM PRUMADA  FORNECIMENTO E INSTALAÇÃO. AF_12/2015</v>
          </cell>
          <cell r="C3239" t="str">
            <v>M</v>
          </cell>
          <cell r="D3239" t="str">
            <v>68,78</v>
          </cell>
        </row>
        <row r="3240">
          <cell r="A3240">
            <v>97337</v>
          </cell>
          <cell r="B3240" t="str">
            <v>TUBO EM COBRE RÍGIDO, DN 35 MM, CLASSE A, SEM ISOLAMENTO, INSTALADO EM PRUMADA  FORNECIMENTO E INSTALAÇÃO. AF_12/2015</v>
          </cell>
          <cell r="C3240" t="str">
            <v>M</v>
          </cell>
          <cell r="D3240" t="str">
            <v>103,31</v>
          </cell>
        </row>
        <row r="3241">
          <cell r="A3241">
            <v>97338</v>
          </cell>
          <cell r="B3241" t="str">
            <v>TUBO EM COBRE RÍGIDO, DN 42 MM, CLASSE A, SEM ISOLAMENTO, INSTALADO EM PRUMADA  FORNECIMENTO E INSTALAÇÃO. AF_12/2015</v>
          </cell>
          <cell r="C3241" t="str">
            <v>M</v>
          </cell>
          <cell r="D3241" t="str">
            <v>124,17</v>
          </cell>
        </row>
        <row r="3242">
          <cell r="A3242">
            <v>97339</v>
          </cell>
          <cell r="B3242" t="str">
            <v>TUBO EM COBRE RÍGIDO, DN 54 MM, CLASSE A, SEM ISOLAMENTO, INSTALADO EM PRUMADA  FORNECIMENTO E INSTALAÇÃO. AF_12/2015</v>
          </cell>
          <cell r="C3242" t="str">
            <v>M</v>
          </cell>
          <cell r="D3242" t="str">
            <v>133,53</v>
          </cell>
        </row>
        <row r="3243">
          <cell r="A3243">
            <v>97340</v>
          </cell>
          <cell r="B3243" t="str">
            <v>TUBO EM COBRE RÍGIDO, DN 66 MM, CLASSE A, SEM ISOLAMENTO, INSTALADO EM PRUMADA  FORNECIMENTO E INSTALAÇÃO. AF_12/2015</v>
          </cell>
          <cell r="C3243" t="str">
            <v>M</v>
          </cell>
          <cell r="D3243" t="str">
            <v>134,07</v>
          </cell>
        </row>
        <row r="3244">
          <cell r="A3244">
            <v>97341</v>
          </cell>
          <cell r="B3244" t="str">
            <v>TUBO EM COBRE RÍGIDO, DN 15 MM, CLASSE A, SEM ISOLAMENTO, INSTALADO EM RAMAL DE DISTRIBUIÇÃO  FORNECIMENTO E INSTALAÇÃO. AF_12/2015</v>
          </cell>
          <cell r="C3244" t="str">
            <v>M</v>
          </cell>
          <cell r="D3244" t="str">
            <v>36,48</v>
          </cell>
        </row>
        <row r="3245">
          <cell r="A3245">
            <v>97342</v>
          </cell>
          <cell r="B3245" t="str">
            <v>TUBO EM COBRE RÍGIDO, DN 22 MM, CLASSE A, SEM ISOLAMENTO, INSTALADO EM RAMAL DE DISTRIBUIÇÃO FORNECIMENTO E INSTALAÇÃO. AF_12/2015</v>
          </cell>
          <cell r="C3245" t="str">
            <v>M</v>
          </cell>
          <cell r="D3245" t="str">
            <v>57,19</v>
          </cell>
        </row>
        <row r="3246">
          <cell r="A3246">
            <v>97343</v>
          </cell>
          <cell r="B3246" t="str">
            <v>TUBO EM COBRE RÍGIDO, DN 28 MM, CLASSE A, SEM ISOLAMENTO, INSTALADO EM RAMAL DE DISTRIBUIÇÃO FORNECIMENTO E INSTALAÇÃO. AF_12/2015</v>
          </cell>
          <cell r="C3246" t="str">
            <v>M</v>
          </cell>
          <cell r="D3246" t="str">
            <v>72,04</v>
          </cell>
        </row>
        <row r="3247">
          <cell r="A3247">
            <v>97344</v>
          </cell>
          <cell r="B3247" t="str">
            <v>TUBO EM COBRE RÍGIDO, DN 15 MM, CLASSE A, SEM ISOLAMENTO, INSTALADO EM RAMAL E SUB-RAMAL  FORNECIMENTO E INSTALAÇÃO. AF_12/2015</v>
          </cell>
          <cell r="C3247" t="str">
            <v>M</v>
          </cell>
          <cell r="D3247" t="str">
            <v>43,16</v>
          </cell>
        </row>
        <row r="3248">
          <cell r="A3248">
            <v>97345</v>
          </cell>
          <cell r="B3248" t="str">
            <v>TUBO EM COBRE RÍGIDO, DN 22 MM, CLASSE A, SEM ISOLAMENTO, INSTALADO EM RAMAL E SUB-RAMAL  FORNECIMENTO E INSTALAÇÃO. AF_12/2015</v>
          </cell>
          <cell r="C3248" t="str">
            <v>M</v>
          </cell>
          <cell r="D3248" t="str">
            <v>68,68</v>
          </cell>
        </row>
        <row r="3249">
          <cell r="A3249">
            <v>97346</v>
          </cell>
          <cell r="B3249" t="str">
            <v>TUBO EM COBRE RÍGIDO, DN 28 MM, CLASSE A, SEM ISOLAMENTO, INSTALADO EM RAMAL E SUB-RAMAL  FORNECIMENTO E INSTALAÇÃO. AF_12/2015</v>
          </cell>
          <cell r="C3249" t="str">
            <v>M</v>
          </cell>
          <cell r="D3249" t="str">
            <v>87,71</v>
          </cell>
        </row>
        <row r="3250">
          <cell r="A3250">
            <v>97347</v>
          </cell>
          <cell r="B3250" t="str">
            <v>TUBO EM COBRE RÍGIDO, DN 22 MM, CLASSE I, SEM ISOLAMENTO, INSTALADO EM PRUMADA  FORNECIMENTO E INSTALAÇÃO. AF_12/2015</v>
          </cell>
          <cell r="C3250" t="str">
            <v>M</v>
          </cell>
          <cell r="D3250" t="str">
            <v>65,21</v>
          </cell>
        </row>
        <row r="3251">
          <cell r="A3251">
            <v>97348</v>
          </cell>
          <cell r="B3251" t="str">
            <v>TUBO EM COBRE RÍGIDO, DN 28 MM, CLASSE I, SEM ISOLAMENTO, INSTALADO EM PRUMADA  FORNECIMENTO E INSTALAÇÃO. AF_12/2015</v>
          </cell>
          <cell r="C3251" t="str">
            <v>M</v>
          </cell>
          <cell r="D3251" t="str">
            <v>90,09</v>
          </cell>
        </row>
        <row r="3252">
          <cell r="A3252">
            <v>97349</v>
          </cell>
          <cell r="B3252" t="str">
            <v>TUBO EM COBRE RÍGIDO, DN 35 MM, CLASSE I, SEM ISOLAMENTO, INSTALADO EM PRUMADA  FORNECIMENTO E INSTALAÇÃO. AF_12/2015</v>
          </cell>
          <cell r="C3252" t="str">
            <v>M</v>
          </cell>
          <cell r="D3252" t="str">
            <v>129,84</v>
          </cell>
        </row>
        <row r="3253">
          <cell r="A3253">
            <v>97350</v>
          </cell>
          <cell r="B3253" t="str">
            <v>TUBO EM COBRE RÍGIDO, DN 42 MM, CLASSE I, SEM ISOLAMENTO, INSTALADO EM PRUMADA  FORNECIMENTO E INSTALAÇÃO. AF_12/2015</v>
          </cell>
          <cell r="C3253" t="str">
            <v>M</v>
          </cell>
          <cell r="D3253" t="str">
            <v>157,63</v>
          </cell>
        </row>
        <row r="3254">
          <cell r="A3254">
            <v>97351</v>
          </cell>
          <cell r="B3254" t="str">
            <v>TUBO EM COBRE RÍGIDO, DN 54 MM, CLASSE I, SEM ISOLAMENTO, INSTALADO EM PRUMADA  FORNECIMENTO E INSTALAÇÃO. AF_12/2015</v>
          </cell>
          <cell r="C3254" t="str">
            <v>M</v>
          </cell>
          <cell r="D3254" t="str">
            <v>217,95</v>
          </cell>
        </row>
        <row r="3255">
          <cell r="A3255">
            <v>97352</v>
          </cell>
          <cell r="B3255" t="str">
            <v>TUBO EM COBRE RÍGIDO, DN 66 MM, CLASSE I, SEM ISOLAMENTO, INSTALADO EM PRUMADA  FORNECIMENTO E INSTALAÇÃO. AF_12/2015</v>
          </cell>
          <cell r="C3255" t="str">
            <v>M</v>
          </cell>
          <cell r="D3255" t="str">
            <v>282,45</v>
          </cell>
        </row>
        <row r="3256">
          <cell r="A3256">
            <v>97353</v>
          </cell>
          <cell r="B3256" t="str">
            <v>TUBO EM COBRE RÍGIDO, DN 15 MM, CLASSE I, SEM ISOLAMENTO, INSTALADO EM RAMAL DE DISTRIBUIÇÃO  FORNECIMENTO E INSTALAÇÃO. AF_12/2015</v>
          </cell>
          <cell r="C3256" t="str">
            <v>M</v>
          </cell>
          <cell r="D3256" t="str">
            <v>43,03</v>
          </cell>
        </row>
        <row r="3257">
          <cell r="A3257">
            <v>97354</v>
          </cell>
          <cell r="B3257" t="str">
            <v>TUBO EM COBRE RÍGIDO, DN 22 MM, CLASSE I, SEM ISOLAMENTO, INSTALADO EM RAMAL DE DISTRIBUIÇÃO FORNECIMENTO E INSTALAÇÃO. AF_12/2015</v>
          </cell>
          <cell r="C3257" t="str">
            <v>M</v>
          </cell>
          <cell r="D3257" t="str">
            <v>68,26</v>
          </cell>
        </row>
        <row r="3258">
          <cell r="A3258">
            <v>97355</v>
          </cell>
          <cell r="B3258" t="str">
            <v>TUBO EM COBRE RÍGIDO, DN 28 MM, CLASSE I, SEM ISOLAMENTO, INSTALADO EM RAMAL DE DISTRIBUIÇÃO FORNECIMENTO E INSTALAÇÃO. AF_12/2015</v>
          </cell>
          <cell r="C3258" t="str">
            <v>M</v>
          </cell>
          <cell r="D3258" t="str">
            <v>93,35</v>
          </cell>
        </row>
        <row r="3259">
          <cell r="A3259">
            <v>97356</v>
          </cell>
          <cell r="B3259" t="str">
            <v>TUBO EM COBRE RÍGIDO, DN 15 MM, CLASSE I, SEM ISOLAMENTO, INSTALADO EM RAMAL E SUB-RAMAL  FORNECIMENTO E INSTALAÇÃO. AF_12/2015</v>
          </cell>
          <cell r="C3259" t="str">
            <v>M</v>
          </cell>
          <cell r="D3259" t="str">
            <v>49,71</v>
          </cell>
        </row>
        <row r="3260">
          <cell r="A3260">
            <v>97357</v>
          </cell>
          <cell r="B3260" t="str">
            <v>TUBO EM COBRE RÍGIDO, DN 22 MM, CLASSE I, SEM ISOLAMENTO, INSTALADO EM RAMAL E SUB-RAMAL  FORNECIMENTO E INSTALAÇÃO. AF_12/2015</v>
          </cell>
          <cell r="C3260" t="str">
            <v>M</v>
          </cell>
          <cell r="D3260" t="str">
            <v>79,75</v>
          </cell>
        </row>
        <row r="3261">
          <cell r="A3261">
            <v>97358</v>
          </cell>
          <cell r="B3261" t="str">
            <v>TUBO EM COBRE RÍGIDO, DN 28 MM, CLASSE I, SEM ISOLAMENTO, INSTALADO EM RAMAL E SUB-RAMAL  FORNECIMENTO E INSTALAÇÃO. AF_12/2015</v>
          </cell>
          <cell r="C3261" t="str">
            <v>M</v>
          </cell>
          <cell r="D3261" t="str">
            <v>109,02</v>
          </cell>
        </row>
        <row r="3262">
          <cell r="A3262">
            <v>97498</v>
          </cell>
          <cell r="B3262" t="str">
            <v>TUBO DE AÇO GALVANIZADO COM COSTURA, CLASSE MÉDIA, DN 25 (1"), CONEXÃO ROSQUEADA, INSTALADO EM REDE DE ALIMENTAÇÃO PARA HIDRANTE - FORNECIMENTO E INSTALAÇÃO. AF_12/2015</v>
          </cell>
          <cell r="C3262" t="str">
            <v>M</v>
          </cell>
          <cell r="D3262" t="str">
            <v>26,51</v>
          </cell>
        </row>
        <row r="3263">
          <cell r="A3263">
            <v>97535</v>
          </cell>
          <cell r="B3263" t="str">
            <v>TUBO DE AÇO GALVANIZADO COM COSTURA, CLASSE MÉDIA, CONEXÃO ROSQUEADA, DN 25 (1"), INSTALADO EM REDE DE ALIMENTAÇÃO PARA SPRINKLER - FORNECIMENTO E INSTALAÇÃO. AF_12/2015</v>
          </cell>
          <cell r="C3263" t="str">
            <v>M</v>
          </cell>
          <cell r="D3263" t="str">
            <v>29,56</v>
          </cell>
        </row>
        <row r="3264">
          <cell r="A3264">
            <v>97536</v>
          </cell>
          <cell r="B3264" t="str">
            <v>TUBO DE AÇO GALVANIZADO COM COSTURA, CLASSE MÉDIA, CONEXÃO ROSQUEADA, DN 25 (1"), INSTALADO EM RAMAIS  E SUB-RAMAIS DE GÁS - FORNECIMENTO E INSTALAÇÃO. AF_12/2015</v>
          </cell>
          <cell r="C3264" t="str">
            <v>M</v>
          </cell>
          <cell r="D3264" t="str">
            <v>36,57</v>
          </cell>
        </row>
        <row r="3265">
          <cell r="A3265">
            <v>100788</v>
          </cell>
          <cell r="B3265" t="str">
            <v>KIT CAVALETE PARA GÁS - SEM MEDIDOR OU REGULADOR - ENTRADA INDIVIDUAL PRINCIPAL, EM AÇO GALVANIZADO DN 15 E 25 MM (1/2" E 1") - FORNECIMENTO E INSTALAÇÃO. AF_01/2020</v>
          </cell>
          <cell r="C3265" t="str">
            <v>UN</v>
          </cell>
          <cell r="D3265" t="str">
            <v>455,29</v>
          </cell>
        </row>
        <row r="3266">
          <cell r="A3266">
            <v>100791</v>
          </cell>
          <cell r="B3266" t="str">
            <v>TUBO, PEX, MULTICAMADA, DN 16, INSTALADO EM IMPLANTAÇÃO DE INSTALAÇÕES DE GÁS - FORNECIMENTO E INSTALAÇÃO. AF_01/2020</v>
          </cell>
          <cell r="C3266" t="str">
            <v>M</v>
          </cell>
          <cell r="D3266" t="str">
            <v>12,87</v>
          </cell>
        </row>
        <row r="3267">
          <cell r="A3267">
            <v>100792</v>
          </cell>
          <cell r="B3267" t="str">
            <v>TUBO, PEX, MULTICAMADA, DN 20, INSTALADO EM IMPLANTAÇÃO DE INSTALAÇÕES DE GÁS - FORNECIMENTO E INSTALAÇÃO. AF_01/2020</v>
          </cell>
          <cell r="C3267" t="str">
            <v>M</v>
          </cell>
          <cell r="D3267" t="str">
            <v>18,85</v>
          </cell>
        </row>
        <row r="3268">
          <cell r="A3268">
            <v>100793</v>
          </cell>
          <cell r="B3268" t="str">
            <v>TUBO, PEX, MULTICAMADA, DN 26, INSTALADO EM IMPLANTAÇÃO DE INSTALAÇÕES DE GÁS - FORNECIMENTO E INSTALAÇÃO. AF_01/2020</v>
          </cell>
          <cell r="C3268" t="str">
            <v>M</v>
          </cell>
          <cell r="D3268" t="str">
            <v>25,01</v>
          </cell>
        </row>
        <row r="3269">
          <cell r="A3269">
            <v>100794</v>
          </cell>
          <cell r="B3269" t="str">
            <v>TUBO, PEX, MULTICAMADA, DN 32, INSTALADO EM IMPLANTAÇÃO DE INSTALAÇÕES DE GÁS - FORNECIMENTO E INSTALAÇÃO. AF_01/2020</v>
          </cell>
          <cell r="C3269" t="str">
            <v>M</v>
          </cell>
          <cell r="D3269" t="str">
            <v>33,72</v>
          </cell>
        </row>
        <row r="3270">
          <cell r="A3270">
            <v>100803</v>
          </cell>
          <cell r="B3270" t="str">
            <v>TUBO, PEX, MULTICAMADA, DN 16, INSTALADO EM RAMAL INTERNO DE INSTALAÇÕES DE GÁS - FORNECIMENTO E INSTALAÇÃO. AF_01/2020</v>
          </cell>
          <cell r="C3270" t="str">
            <v>M</v>
          </cell>
          <cell r="D3270" t="str">
            <v>12,22</v>
          </cell>
        </row>
        <row r="3271">
          <cell r="A3271">
            <v>100804</v>
          </cell>
          <cell r="B3271" t="str">
            <v>TUBO, PEX, MULTICAMADA, DN 20, INSTALADO EM RAMAL INTERNO DE INSTALAÇÕES DE GÁS - FORNECIMENTO E INSTALAÇÃO. AF_01/2020</v>
          </cell>
          <cell r="C3271" t="str">
            <v>M</v>
          </cell>
          <cell r="D3271" t="str">
            <v>18,09</v>
          </cell>
        </row>
        <row r="3272">
          <cell r="A3272">
            <v>100805</v>
          </cell>
          <cell r="B3272" t="str">
            <v>TUBO, PEX, MULTICAMADA, DN 26, INSTALADO EM RAMAL INTERNO DE INSTALAÇÕES DE GÁS - FORNECIMENTO E INSTALAÇÃO. AF_01/2020</v>
          </cell>
          <cell r="C3272" t="str">
            <v>M</v>
          </cell>
          <cell r="D3272" t="str">
            <v>24,09</v>
          </cell>
        </row>
        <row r="3273">
          <cell r="A3273">
            <v>100806</v>
          </cell>
          <cell r="B3273" t="str">
            <v>TUBO, PEX, MULTICAMADA, DN 32, INSTALADO EM RAMAL INTERNO DE INSTALAÇÕES DE GÁS - FORNECIMENTO E INSTALAÇÃO. AF_01/2020</v>
          </cell>
          <cell r="C3273" t="str">
            <v>M</v>
          </cell>
          <cell r="D3273" t="str">
            <v>32,60</v>
          </cell>
        </row>
        <row r="3274">
          <cell r="A3274">
            <v>72306</v>
          </cell>
          <cell r="B3274" t="str">
            <v>COTOVELO DE AÇO GALVANIZADO 4" - FORNECIMENTO E INSTALAÇÃO</v>
          </cell>
          <cell r="C3274" t="str">
            <v>UN</v>
          </cell>
          <cell r="D3274" t="str">
            <v>161,81</v>
          </cell>
        </row>
        <row r="3275">
          <cell r="A3275">
            <v>72307</v>
          </cell>
          <cell r="B3275" t="str">
            <v>COTOVELO DE AÇO GALVANIZADO 5" - FORNECIMENTO E INSTALAÇÃO</v>
          </cell>
          <cell r="C3275" t="str">
            <v>UN</v>
          </cell>
          <cell r="D3275" t="str">
            <v>226,96</v>
          </cell>
        </row>
        <row r="3276">
          <cell r="A3276">
            <v>72313</v>
          </cell>
          <cell r="B3276" t="str">
            <v>COTOVELO DE AÇO GALVANIZADO 6" - FORNECIMENTO E INSTALAÇÃO</v>
          </cell>
          <cell r="C3276" t="str">
            <v>UN</v>
          </cell>
          <cell r="D3276" t="str">
            <v>530,21</v>
          </cell>
        </row>
        <row r="3277">
          <cell r="A3277">
            <v>72482</v>
          </cell>
          <cell r="B3277" t="str">
            <v>UNIAO DE ACO GALVANIZADO 4" - FORNECIMENTO E INSTALACAO</v>
          </cell>
          <cell r="C3277" t="str">
            <v>UN</v>
          </cell>
          <cell r="D3277" t="str">
            <v>227,28</v>
          </cell>
        </row>
        <row r="3278">
          <cell r="A3278">
            <v>72619</v>
          </cell>
          <cell r="B3278" t="str">
            <v>LUVA DE ACO GALVANIZADO 4" - FORNECIMENTO E INSTALACAO</v>
          </cell>
          <cell r="C3278" t="str">
            <v>UN</v>
          </cell>
          <cell r="D3278" t="str">
            <v>95,04</v>
          </cell>
        </row>
        <row r="3279">
          <cell r="A3279">
            <v>72620</v>
          </cell>
          <cell r="B3279" t="str">
            <v>LUVA DE ACO GALVANIZADO 5" - FORNECIMENTO E INSTALACAO</v>
          </cell>
          <cell r="C3279" t="str">
            <v>UN</v>
          </cell>
          <cell r="D3279" t="str">
            <v>165,85</v>
          </cell>
        </row>
        <row r="3280">
          <cell r="A3280">
            <v>72621</v>
          </cell>
          <cell r="B3280" t="str">
            <v>LUVA DE ACO GALVANIZADO 6" - FORNECIMENTO E INSTALACAO</v>
          </cell>
          <cell r="C3280" t="str">
            <v>UN</v>
          </cell>
          <cell r="D3280" t="str">
            <v>266,37</v>
          </cell>
        </row>
        <row r="3281">
          <cell r="A3281">
            <v>72667</v>
          </cell>
          <cell r="B3281" t="str">
            <v>LUVA REDUCAO ACO GALVANIZADO 4X2.1/2" - FORNECIMENTO E INSTALACAO</v>
          </cell>
          <cell r="C3281" t="str">
            <v>UN</v>
          </cell>
          <cell r="D3281" t="str">
            <v>130,11</v>
          </cell>
        </row>
        <row r="3282">
          <cell r="A3282">
            <v>72668</v>
          </cell>
          <cell r="B3282" t="str">
            <v>LUVA REDUCAO ACO GALVANIZADO 4X2" - FORNECIMENTO E INSTALACAO</v>
          </cell>
          <cell r="C3282" t="str">
            <v>UN</v>
          </cell>
          <cell r="D3282" t="str">
            <v>129,44</v>
          </cell>
        </row>
        <row r="3283">
          <cell r="A3283">
            <v>72669</v>
          </cell>
          <cell r="B3283" t="str">
            <v>LUVA REDUCAO ACO GALVANIZADO 4X3" - FORNECIMENTO E INSTALACAO</v>
          </cell>
          <cell r="C3283" t="str">
            <v>UN</v>
          </cell>
          <cell r="D3283" t="str">
            <v>133,36</v>
          </cell>
        </row>
        <row r="3284">
          <cell r="A3284">
            <v>72681</v>
          </cell>
          <cell r="B3284" t="str">
            <v>NIPLE DE ACO GALVANIZADO 4" - FORNECIMENTO E INSTALACAO</v>
          </cell>
          <cell r="C3284" t="str">
            <v>UN</v>
          </cell>
          <cell r="D3284" t="str">
            <v>92,02</v>
          </cell>
        </row>
        <row r="3285">
          <cell r="A3285">
            <v>72682</v>
          </cell>
          <cell r="B3285" t="str">
            <v>NIPLE DE ACO GALVANIZADO 5" - FORNECIMENTO E INSTALACAO</v>
          </cell>
          <cell r="C3285" t="str">
            <v>UN</v>
          </cell>
          <cell r="D3285" t="str">
            <v>185,42</v>
          </cell>
        </row>
        <row r="3286">
          <cell r="A3286">
            <v>72683</v>
          </cell>
          <cell r="B3286" t="str">
            <v>NIPLE DE ACO GALVANIZADO 6" - FORNECIMENTO E INSTALACAO</v>
          </cell>
          <cell r="C3286" t="str">
            <v>UN</v>
          </cell>
          <cell r="D3286" t="str">
            <v>298,07</v>
          </cell>
        </row>
        <row r="3287">
          <cell r="A3287">
            <v>72719</v>
          </cell>
          <cell r="B3287" t="str">
            <v>TE DE ACO GALVANIZADO 4" - FORNECIMENTO E INSTALACAO</v>
          </cell>
          <cell r="C3287" t="str">
            <v>UN</v>
          </cell>
          <cell r="D3287" t="str">
            <v>203,01</v>
          </cell>
        </row>
        <row r="3288">
          <cell r="A3288">
            <v>72720</v>
          </cell>
          <cell r="B3288" t="str">
            <v>TE DE ACO GALVANIZADO 5" - FORNECIMENTO E INSTALACAO</v>
          </cell>
          <cell r="C3288" t="str">
            <v>UN</v>
          </cell>
          <cell r="D3288" t="str">
            <v>279,73</v>
          </cell>
        </row>
        <row r="3289">
          <cell r="A3289">
            <v>72721</v>
          </cell>
          <cell r="B3289" t="str">
            <v>TE DE ACO GALVANIZADO 6" - FORNECIMENTO E INSTALACAO</v>
          </cell>
          <cell r="C3289" t="str">
            <v>UN</v>
          </cell>
          <cell r="D3289" t="str">
            <v>606,76</v>
          </cell>
        </row>
        <row r="3290">
          <cell r="A3290">
            <v>89358</v>
          </cell>
          <cell r="B3290" t="str">
            <v>JOELHO 90 GRAUS, PVC, SOLDÁVEL, DN 20MM, INSTALADO EM RAMAL OU SUB-RAMAL DE ÁGUA - FORNECIMENTO E INSTALAÇÃO. AF_12/2014</v>
          </cell>
          <cell r="C3290" t="str">
            <v>UN</v>
          </cell>
          <cell r="D3290" t="str">
            <v>4,97</v>
          </cell>
        </row>
        <row r="3291">
          <cell r="A3291">
            <v>89359</v>
          </cell>
          <cell r="B3291" t="str">
            <v>JOELHO 45 GRAUS, PVC, SOLDÁVEL, DN 20MM, INSTALADO EM RAMAL OU SUB-RAMAL DE ÁGUA - FORNECIMENTO E INSTALAÇÃO. AF_12/2014</v>
          </cell>
          <cell r="C3291" t="str">
            <v>UN</v>
          </cell>
          <cell r="D3291" t="str">
            <v>5,21</v>
          </cell>
        </row>
        <row r="3292">
          <cell r="A3292">
            <v>89360</v>
          </cell>
          <cell r="B3292" t="str">
            <v>CURVA 90 GRAUS, PVC, SOLDÁVEL, DN 20MM, INSTALADO EM RAMAL OU SUB-RAMAL DE ÁGUA - FORNECIMENTO E INSTALAÇÃO. AF_12/2014</v>
          </cell>
          <cell r="C3292" t="str">
            <v>UN</v>
          </cell>
          <cell r="D3292" t="str">
            <v>6,22</v>
          </cell>
        </row>
        <row r="3293">
          <cell r="A3293">
            <v>89361</v>
          </cell>
          <cell r="B3293" t="str">
            <v>CURVA 45 GRAUS, PVC, SOLDÁVEL, DN 20MM, INSTALADO EM RAMAL OU SUB-RAMAL DE ÁGUA - FORNECIMENTO E INSTALAÇÃO. AF_12/2014</v>
          </cell>
          <cell r="C3293" t="str">
            <v>UN</v>
          </cell>
          <cell r="D3293" t="str">
            <v>5,83</v>
          </cell>
        </row>
        <row r="3294">
          <cell r="A3294">
            <v>89362</v>
          </cell>
          <cell r="B3294" t="str">
            <v>JOELHO 90 GRAUS, PVC, SOLDÁVEL, DN 25MM, INSTALADO EM RAMAL OU SUB-RAMAL DE ÁGUA - FORNECIMENTO E INSTALAÇÃO. AF_12/2014</v>
          </cell>
          <cell r="C3294" t="str">
            <v>UN</v>
          </cell>
          <cell r="D3294" t="str">
            <v>5,91</v>
          </cell>
        </row>
        <row r="3295">
          <cell r="A3295">
            <v>89363</v>
          </cell>
          <cell r="B3295" t="str">
            <v>JOELHO 45 GRAUS, PVC, SOLDÁVEL, DN 25MM, INSTALADO EM RAMAL OU SUB-RAMAL DE ÁGUA - FORNECIMENTO E INSTALAÇÃO. AF_12/2014</v>
          </cell>
          <cell r="C3295" t="str">
            <v>UN</v>
          </cell>
          <cell r="D3295" t="str">
            <v>6,42</v>
          </cell>
        </row>
        <row r="3296">
          <cell r="A3296">
            <v>89364</v>
          </cell>
          <cell r="B3296" t="str">
            <v>CURVA 90 GRAUS, PVC, SOLDÁVEL, DN 25MM, INSTALADO EM RAMAL OU SUB-RAMAL DE ÁGUA - FORNECIMENTO E INSTALAÇÃO. AF_12/2014</v>
          </cell>
          <cell r="C3296" t="str">
            <v>UN</v>
          </cell>
          <cell r="D3296" t="str">
            <v>7,49</v>
          </cell>
        </row>
        <row r="3297">
          <cell r="A3297">
            <v>89365</v>
          </cell>
          <cell r="B3297" t="str">
            <v>CURVA 45 GRAUS, PVC, SOLDÁVEL, DN 25MM, INSTALADO EM RAMAL OU SUB-RAMAL DE ÁGUA - FORNECIMENTO E INSTALAÇÃO. AF_12/2014</v>
          </cell>
          <cell r="C3297" t="str">
            <v>UN</v>
          </cell>
          <cell r="D3297" t="str">
            <v>7,01</v>
          </cell>
        </row>
        <row r="3298">
          <cell r="A3298">
            <v>89366</v>
          </cell>
          <cell r="B3298" t="str">
            <v>JOELHO 90 GRAUS COM BUCHA DE LATÃO, PVC, SOLDÁVEL, DN 25MM, X 3/4 INSTALADO EM RAMAL OU SUB-RAMAL DE ÁGUA - FORNECIMENTO E INSTALAÇÃO. AF_12/2014</v>
          </cell>
          <cell r="C3298" t="str">
            <v>UN</v>
          </cell>
          <cell r="D3298" t="str">
            <v>10,30</v>
          </cell>
        </row>
        <row r="3299">
          <cell r="A3299">
            <v>89367</v>
          </cell>
          <cell r="B3299" t="str">
            <v>JOELHO 90 GRAUS, PVC, SOLDÁVEL, DN 32MM, INSTALADO EM RAMAL OU SUB-RAMAL DE ÁGUA - FORNECIMENTO E INSTALAÇÃO. AF_12/2014</v>
          </cell>
          <cell r="C3299" t="str">
            <v>UN</v>
          </cell>
          <cell r="D3299" t="str">
            <v>8,03</v>
          </cell>
        </row>
        <row r="3300">
          <cell r="A3300">
            <v>89368</v>
          </cell>
          <cell r="B3300" t="str">
            <v>JOELHO 45 GRAUS, PVC, SOLDÁVEL, DN 32MM, INSTALADO EM RAMAL OU SUB-RAMAL DE ÁGUA - FORNECIMENTO E INSTALAÇÃO. AF_12/2014</v>
          </cell>
          <cell r="C3300" t="str">
            <v>UN</v>
          </cell>
          <cell r="D3300" t="str">
            <v>9,47</v>
          </cell>
        </row>
        <row r="3301">
          <cell r="A3301">
            <v>89369</v>
          </cell>
          <cell r="B3301" t="str">
            <v>CURVA 90 GRAUS, PVC, SOLDÁVEL, DN 32MM, INSTALADO EM RAMAL OU SUB-RAMAL DE ÁGUA - FORNECIMENTO E INSTALAÇÃO. AF_12/2014</v>
          </cell>
          <cell r="C3301" t="str">
            <v>UN</v>
          </cell>
          <cell r="D3301" t="str">
            <v>11,26</v>
          </cell>
        </row>
        <row r="3302">
          <cell r="A3302">
            <v>89370</v>
          </cell>
          <cell r="B3302" t="str">
            <v>CURVA 45 GRAUS, PVC, SOLDÁVEL, DN 32MM, INSTALADO EM RAMAL OU SUB-RAMAL DE ÁGUA - FORNECIMENTO E INSTALAÇÃO. AF_12/2014</v>
          </cell>
          <cell r="C3302" t="str">
            <v>UN</v>
          </cell>
          <cell r="D3302" t="str">
            <v>9,17</v>
          </cell>
        </row>
        <row r="3303">
          <cell r="A3303">
            <v>89371</v>
          </cell>
          <cell r="B3303" t="str">
            <v>LUVA, PVC, SOLDÁVEL, DN 20MM, INSTALADO EM RAMAL OU SUB-RAMAL DE ÁGUA - FORNECIMENTO E INSTALAÇÃO. AF_12/2014</v>
          </cell>
          <cell r="C3303" t="str">
            <v>UN</v>
          </cell>
          <cell r="D3303" t="str">
            <v>3,69</v>
          </cell>
        </row>
        <row r="3304">
          <cell r="A3304">
            <v>89372</v>
          </cell>
          <cell r="B3304" t="str">
            <v>LUVA DE CORRER, PVC, SOLDÁVEL, DN 20MM, INSTALADO EM RAMAL OU SUB-RAMAL DE ÁGUA - FORNECIMENTO E INSTALAÇÃO. AF_12/2014</v>
          </cell>
          <cell r="C3304" t="str">
            <v>UN</v>
          </cell>
          <cell r="D3304" t="str">
            <v>8,45</v>
          </cell>
        </row>
        <row r="3305">
          <cell r="A3305">
            <v>89373</v>
          </cell>
          <cell r="B3305" t="str">
            <v>LUVA DE REDUÇÃO, PVC, SOLDÁVEL, DN 25MM X 20MM, INSTALADO EM RAMAL OU SUB-RAMAL DE ÁGUA - FORNECIMENTO E INSTALAÇÃO. AF_12/2014</v>
          </cell>
          <cell r="C3305" t="str">
            <v>UN</v>
          </cell>
          <cell r="D3305" t="str">
            <v>4,12</v>
          </cell>
        </row>
        <row r="3306">
          <cell r="A3306">
            <v>89374</v>
          </cell>
          <cell r="B3306" t="str">
            <v>LUVA COM BUCHA DE LATÃO, PVC, SOLDÁVEL, DN 20MM X 1/2, INSTALADO EM RAMAL OU SUB-RAMAL DE ÁGUA - FORNECIMENTO E INSTALAÇÃO. AF_12/2014</v>
          </cell>
          <cell r="C3306" t="str">
            <v>UN</v>
          </cell>
          <cell r="D3306" t="str">
            <v>6,70</v>
          </cell>
        </row>
        <row r="3307">
          <cell r="A3307">
            <v>89375</v>
          </cell>
          <cell r="B3307" t="str">
            <v>UNIÃO, PVC, SOLDÁVEL, DN 20MM, INSTALADO EM RAMAL OU SUB-RAMAL DE ÁGUA - FORNECIMENTO E INSTALAÇÃO. AF_12/2014</v>
          </cell>
          <cell r="C3307" t="str">
            <v>UN</v>
          </cell>
          <cell r="D3307" t="str">
            <v>8,26</v>
          </cell>
        </row>
        <row r="3308">
          <cell r="A3308">
            <v>89376</v>
          </cell>
          <cell r="B3308" t="str">
            <v>ADAPTADOR CURTO COM BOLSA E ROSCA PARA REGISTRO, PVC, SOLDÁVEL, DN 20MM X 1/2, INSTALADO EM RAMAL OU SUB-RAMAL DE ÁGUA - FORNECIMENTO E INSTALAÇÃO. AF_12/2014</v>
          </cell>
          <cell r="C3308" t="str">
            <v>UN</v>
          </cell>
          <cell r="D3308" t="str">
            <v>3,74</v>
          </cell>
        </row>
        <row r="3309">
          <cell r="A3309">
            <v>89377</v>
          </cell>
          <cell r="B3309" t="str">
            <v>CURVA DE TRANSPOSIÇÃO, PVC, SOLDÁVEL, DN 20MM, INSTALADO EM RAMAL OU SUB-RAMAL DE ÁGUA - FORNECIMENTO E INSTALAÇÃO. AF_12/2014</v>
          </cell>
          <cell r="C3309" t="str">
            <v>UN</v>
          </cell>
          <cell r="D3309" t="str">
            <v>6,04</v>
          </cell>
        </row>
        <row r="3310">
          <cell r="A3310">
            <v>89378</v>
          </cell>
          <cell r="B3310" t="str">
            <v>LUVA, PVC, SOLDÁVEL, DN 25MM, INSTALADO EM RAMAL OU SUB-RAMAL DE ÁGUA - FORNECIMENTO E INSTALAÇÃO. AF_12/2014</v>
          </cell>
          <cell r="C3310" t="str">
            <v>UN</v>
          </cell>
          <cell r="D3310" t="str">
            <v>4,38</v>
          </cell>
        </row>
        <row r="3311">
          <cell r="A3311">
            <v>89379</v>
          </cell>
          <cell r="B3311" t="str">
            <v>LUVA DE CORRER, PVC, SOLDÁVEL, DN 25MM, INSTALADO EM RAMAL OU SUB-RAMAL DE ÁGUA - FORNECIMENTO E INSTALAÇÃO. AF_12/2014</v>
          </cell>
          <cell r="C3311" t="str">
            <v>UN</v>
          </cell>
          <cell r="D3311" t="str">
            <v>10,72</v>
          </cell>
        </row>
        <row r="3312">
          <cell r="A3312">
            <v>89380</v>
          </cell>
          <cell r="B3312" t="str">
            <v>LUVA DE REDUÇÃO, PVC, SOLDÁVEL, DN 32MM X 25MM, INSTALADO EM RAMAL OU SUB-RAMAL DE ÁGUA - FORNECIMENTO E INSTALAÇÃO. AF_12/2014</v>
          </cell>
          <cell r="C3312" t="str">
            <v>UN</v>
          </cell>
          <cell r="D3312" t="str">
            <v>6,32</v>
          </cell>
        </row>
        <row r="3313">
          <cell r="A3313">
            <v>89381</v>
          </cell>
          <cell r="B3313" t="str">
            <v>LUVA COM BUCHA DE LATÃO, PVC, SOLDÁVEL, DN 25MM X 3/4, INSTALADO EM RAMAL OU SUB-RAMAL DE ÁGUA - FORNECIMENTO E INSTALAÇÃO. AF_12/2014</v>
          </cell>
          <cell r="C3313" t="str">
            <v>UN</v>
          </cell>
          <cell r="D3313" t="str">
            <v>8,39</v>
          </cell>
        </row>
        <row r="3314">
          <cell r="A3314">
            <v>89382</v>
          </cell>
          <cell r="B3314" t="str">
            <v>UNIÃO, PVC, SOLDÁVEL, DN 25MM, INSTALADO EM RAMAL OU SUB-RAMAL DE ÁGUA - FORNECIMENTO E INSTALAÇÃO. AF_12/2014</v>
          </cell>
          <cell r="C3314" t="str">
            <v>UN</v>
          </cell>
          <cell r="D3314" t="str">
            <v>9,84</v>
          </cell>
        </row>
        <row r="3315">
          <cell r="A3315">
            <v>89383</v>
          </cell>
          <cell r="B3315" t="str">
            <v>ADAPTADOR CURTO COM BOLSA E ROSCA PARA REGISTRO, PVC, SOLDÁVEL, DN 25MM X 3/4, INSTALADO EM RAMAL OU SUB-RAMAL DE ÁGUA - FORNECIMENTO E INSTALAÇÃO. AF_12/2014</v>
          </cell>
          <cell r="C3315" t="str">
            <v>UN</v>
          </cell>
          <cell r="D3315" t="str">
            <v>4,44</v>
          </cell>
        </row>
        <row r="3316">
          <cell r="A3316">
            <v>89384</v>
          </cell>
          <cell r="B3316" t="str">
            <v>CURVA DE TRANSPOSIÇÃO, PVC, SOLDÁVEL, DN 25MM, INSTALADO EM RAMAL OU SUB-RAMAL DE ÁGUA   FORNECIMENTO E INSTALAÇÃO. AF_12/2014</v>
          </cell>
          <cell r="C3316" t="str">
            <v>UN</v>
          </cell>
          <cell r="D3316" t="str">
            <v>8,49</v>
          </cell>
        </row>
        <row r="3317">
          <cell r="A3317">
            <v>89385</v>
          </cell>
          <cell r="B3317" t="str">
            <v>LUVA SOLDÁVEL E COM ROSCA, PVC, SOLDÁVEL, DN 25MM X 3/4, INSTALADO EM RAMAL OU SUB-RAMAL DE ÁGUA - FORNECIMENTO E INSTALAÇÃO. AF_12/2014</v>
          </cell>
          <cell r="C3317" t="str">
            <v>UN</v>
          </cell>
          <cell r="D3317" t="str">
            <v>4,94</v>
          </cell>
        </row>
        <row r="3318">
          <cell r="A3318">
            <v>89386</v>
          </cell>
          <cell r="B3318" t="str">
            <v>LUVA, PVC, SOLDÁVEL, DN 32MM, INSTALADO EM RAMAL OU SUB-RAMAL DE ÁGUA - FORNECIMENTO E INSTALAÇÃO. AF_12/2014</v>
          </cell>
          <cell r="C3318" t="str">
            <v>UN</v>
          </cell>
          <cell r="D3318" t="str">
            <v>5,96</v>
          </cell>
        </row>
        <row r="3319">
          <cell r="A3319">
            <v>89387</v>
          </cell>
          <cell r="B3319" t="str">
            <v>LUVA DE CORRER, PVC, SOLDÁVEL, DN 32MM, INSTALADO EM RAMAL OU SUB-RAMAL DE ÁGUA   FORNECIMENTO E INSTALAÇÃO. AF_12/2014</v>
          </cell>
          <cell r="C3319" t="str">
            <v>UN</v>
          </cell>
          <cell r="D3319" t="str">
            <v>21,11</v>
          </cell>
        </row>
        <row r="3320">
          <cell r="A3320">
            <v>89388</v>
          </cell>
          <cell r="B3320" t="str">
            <v>LUVA DE REDUÇÃO, PVC, SOLDÁVEL, DN 40MM X 32MM, INSTALADO EM RAMAL OU SUB-RAMAL DE ÁGUA - FORNECIMENTO E INSTALAÇÃO. AF_12/2014</v>
          </cell>
          <cell r="C3320" t="str">
            <v>UN</v>
          </cell>
          <cell r="D3320" t="str">
            <v>7,68</v>
          </cell>
        </row>
        <row r="3321">
          <cell r="A3321">
            <v>89389</v>
          </cell>
          <cell r="B3321" t="str">
            <v>LUVA SOLDÁVEL E COM ROSCA, PVC, SOLDÁVEL, DN 32MM X 1, INSTALADO EM RAMAL OU SUB-RAMAL DE ÁGUA - FORNECIMENTO E INSTALAÇÃO. AF_12/2014</v>
          </cell>
          <cell r="C3321" t="str">
            <v>UN</v>
          </cell>
          <cell r="D3321" t="str">
            <v>8,26</v>
          </cell>
        </row>
        <row r="3322">
          <cell r="A3322">
            <v>89390</v>
          </cell>
          <cell r="B3322" t="str">
            <v>UNIÃO, PVC, SOLDÁVEL, DN 32MM, INSTALADO EM RAMAL OU SUB-RAMAL DE ÁGUA - FORNECIMENTO E INSTALAÇÃO. AF_12/2014</v>
          </cell>
          <cell r="C3322" t="str">
            <v>UN</v>
          </cell>
          <cell r="D3322" t="str">
            <v>14,50</v>
          </cell>
        </row>
        <row r="3323">
          <cell r="A3323">
            <v>89391</v>
          </cell>
          <cell r="B3323" t="str">
            <v>ADAPTADOR CURTO COM BOLSA E ROSCA PARA REGISTRO, PVC, SOLDÁVEL, DN 32MM X 1, INSTALADO EM RAMAL OU SUB-RAMAL DE ÁGUA - FORNECIMENTO E INSTALAÇÃO. AF_12/2014</v>
          </cell>
          <cell r="C3323" t="str">
            <v>UN</v>
          </cell>
          <cell r="D3323" t="str">
            <v>5,89</v>
          </cell>
        </row>
        <row r="3324">
          <cell r="A3324">
            <v>89392</v>
          </cell>
          <cell r="B3324" t="str">
            <v>CURVA DE TRANSPOSIÇÃO, PVC, SOLDÁVEL, DN 32MM, INSTALADO EM RAMAL OU SUB-RAMAL DE ÁGUA   FORNECIMENTO E INSTALAÇÃO. AF_12/2014</v>
          </cell>
          <cell r="C3324" t="str">
            <v>UN</v>
          </cell>
          <cell r="D3324" t="str">
            <v>17,11</v>
          </cell>
        </row>
        <row r="3325">
          <cell r="A3325">
            <v>89393</v>
          </cell>
          <cell r="B3325" t="str">
            <v>TE, PVC, SOLDÁVEL, DN 20MM, INSTALADO EM RAMAL OU SUB-RAMAL DE ÁGUA - FORNECIMENTO E INSTALAÇÃO. AF_12/2014</v>
          </cell>
          <cell r="C3325" t="str">
            <v>UN</v>
          </cell>
          <cell r="D3325" t="str">
            <v>6,88</v>
          </cell>
        </row>
        <row r="3326">
          <cell r="A3326">
            <v>89394</v>
          </cell>
          <cell r="B3326" t="str">
            <v>TÊ COM BUCHA DE LATÃO NA BOLSA CENTRAL, PVC, SOLDÁVEL, DN 20MM X 1/2, INSTALADO EM RAMAL OU SUB-RAMAL DE ÁGUA - FORNECIMENTO E INSTALAÇÃO. AF_12/2014</v>
          </cell>
          <cell r="C3326" t="str">
            <v>UN</v>
          </cell>
          <cell r="D3326" t="str">
            <v>12,83</v>
          </cell>
        </row>
        <row r="3327">
          <cell r="A3327">
            <v>89395</v>
          </cell>
          <cell r="B3327" t="str">
            <v>TE, PVC, SOLDÁVEL, DN 25MM, INSTALADO EM RAMAL OU SUB-RAMAL DE ÁGUA - FORNECIMENTO E INSTALAÇÃO. AF_12/2014</v>
          </cell>
          <cell r="C3327" t="str">
            <v>UN</v>
          </cell>
          <cell r="D3327" t="str">
            <v>8,21</v>
          </cell>
        </row>
        <row r="3328">
          <cell r="A3328">
            <v>89396</v>
          </cell>
          <cell r="B3328" t="str">
            <v>TÊ COM BUCHA DE LATÃO NA BOLSA CENTRAL, PVC, SOLDÁVEL, DN 25MM X 1/2, INSTALADO EM RAMAL OU SUB-RAMAL DE ÁGUA - FORNECIMENTO E INSTALAÇÃO. AF_12/2014</v>
          </cell>
          <cell r="C3328" t="str">
            <v>UN</v>
          </cell>
          <cell r="D3328" t="str">
            <v>13,30</v>
          </cell>
        </row>
        <row r="3329">
          <cell r="A3329">
            <v>89397</v>
          </cell>
          <cell r="B3329" t="str">
            <v>TÊ DE REDUÇÃO, PVC, SOLDÁVEL, DN 25MM X 20MM, INSTALADO EM RAMAL OU SUB-RAMAL DE ÁGUA - FORNECIMENTO E INSTALAÇÃO. AF_12/2014</v>
          </cell>
          <cell r="C3329" t="str">
            <v>UN</v>
          </cell>
          <cell r="D3329" t="str">
            <v>9,57</v>
          </cell>
        </row>
        <row r="3330">
          <cell r="A3330">
            <v>89398</v>
          </cell>
          <cell r="B3330" t="str">
            <v>TE, PVC, SOLDÁVEL, DN 32MM, INSTALADO EM RAMAL OU SUB-RAMAL DE ÁGUA - FORNECIMENTO E INSTALAÇÃO. AF_12/2014</v>
          </cell>
          <cell r="C3330" t="str">
            <v>UN</v>
          </cell>
          <cell r="D3330" t="str">
            <v>11,70</v>
          </cell>
        </row>
        <row r="3331">
          <cell r="A3331">
            <v>89399</v>
          </cell>
          <cell r="B3331" t="str">
            <v>TÊ COM BUCHA DE LATÃO NA BOLSA CENTRAL, PVC, SOLDÁVEL, DN 32MM X 3/4, INSTALADO EM RAMAL OU SUB-RAMAL DE ÁGUA - FORNECIMENTO E INSTALAÇÃO. AF_12/2014</v>
          </cell>
          <cell r="C3331" t="str">
            <v>UN</v>
          </cell>
          <cell r="D3331" t="str">
            <v>20,33</v>
          </cell>
        </row>
        <row r="3332">
          <cell r="A3332">
            <v>89400</v>
          </cell>
          <cell r="B3332" t="str">
            <v>TÊ DE REDUÇÃO, PVC, SOLDÁVEL, DN 32MM X 25MM, INSTALADO EM RAMAL OU SUB-RAMAL DE ÁGUA - FORNECIMENTO E INSTALAÇÃO. AF_12/2014</v>
          </cell>
          <cell r="C3332" t="str">
            <v>UN</v>
          </cell>
          <cell r="D3332" t="str">
            <v>13,05</v>
          </cell>
        </row>
        <row r="3333">
          <cell r="A3333">
            <v>89404</v>
          </cell>
          <cell r="B3333" t="str">
            <v>JOELHO 90 GRAUS, PVC, SOLDÁVEL, DN 20MM, INSTALADO EM RAMAL DE DISTRIBUIÇÃO DE ÁGUA - FORNECIMENTO E INSTALAÇÃO. AF_12/2014</v>
          </cell>
          <cell r="C3333" t="str">
            <v>UN</v>
          </cell>
          <cell r="D3333" t="str">
            <v>3,30</v>
          </cell>
        </row>
        <row r="3334">
          <cell r="A3334">
            <v>89405</v>
          </cell>
          <cell r="B3334" t="str">
            <v>JOELHO 45 GRAUS, PVC, SOLDÁVEL, DN 20MM, INSTALADO EM RAMAL DE DISTRIBUIÇÃO DE ÁGUA - FORNECIMENTO E INSTALAÇÃO. AF_12/2014</v>
          </cell>
          <cell r="C3334" t="str">
            <v>UN</v>
          </cell>
          <cell r="D3334" t="str">
            <v>3,54</v>
          </cell>
        </row>
        <row r="3335">
          <cell r="A3335">
            <v>89406</v>
          </cell>
          <cell r="B3335" t="str">
            <v>CURVA 90 GRAUS, PVC, SOLDÁVEL, DN 20MM, INSTALADO EM RAMAL DE DISTRIBUIÇÃO DE ÁGUA - FORNECIMENTO E INSTALAÇÃO. AF_12/2014</v>
          </cell>
          <cell r="C3335" t="str">
            <v>UN</v>
          </cell>
          <cell r="D3335" t="str">
            <v>4,55</v>
          </cell>
        </row>
        <row r="3336">
          <cell r="A3336">
            <v>89407</v>
          </cell>
          <cell r="B3336" t="str">
            <v>CURVA 45 GRAUS, PVC, SOLDÁVEL, DN 20MM, INSTALADO EM RAMAL DE DISTRIBUIÇÃO DE ÁGUA - FORNECIMENTO E INSTALAÇÃO. AF_12/2014</v>
          </cell>
          <cell r="C3336" t="str">
            <v>UN</v>
          </cell>
          <cell r="D3336" t="str">
            <v>4,16</v>
          </cell>
        </row>
        <row r="3337">
          <cell r="A3337">
            <v>89408</v>
          </cell>
          <cell r="B3337" t="str">
            <v>JOELHO 90 GRAUS, PVC, SOLDÁVEL, DN 25MM, INSTALADO EM RAMAL DE DISTRIBUIÇÃO DE ÁGUA - FORNECIMENTO E INSTALAÇÃO. AF_12/2014</v>
          </cell>
          <cell r="C3337" t="str">
            <v>UN</v>
          </cell>
          <cell r="D3337" t="str">
            <v>3,99</v>
          </cell>
        </row>
        <row r="3338">
          <cell r="A3338">
            <v>89409</v>
          </cell>
          <cell r="B3338" t="str">
            <v>JOELHO 45 GRAUS, PVC, SOLDÁVEL, DN 25MM, INSTALADO EM RAMAL DE DISTRIBUIÇÃO DE ÁGUA - FORNECIMENTO E INSTALAÇÃO. AF_12/2014</v>
          </cell>
          <cell r="C3338" t="str">
            <v>UN</v>
          </cell>
          <cell r="D3338" t="str">
            <v>4,50</v>
          </cell>
        </row>
        <row r="3339">
          <cell r="A3339">
            <v>89410</v>
          </cell>
          <cell r="B3339" t="str">
            <v>CURVA 90 GRAUS, PVC, SOLDÁVEL, DN 25MM, INSTALADO EM RAMAL DE DISTRIBUIÇÃO DE ÁGUA - FORNECIMENTO E INSTALAÇÃO. AF_12/2014</v>
          </cell>
          <cell r="C3339" t="str">
            <v>UN</v>
          </cell>
          <cell r="D3339" t="str">
            <v>5,57</v>
          </cell>
        </row>
        <row r="3340">
          <cell r="A3340">
            <v>89411</v>
          </cell>
          <cell r="B3340" t="str">
            <v>CURVA 45 GRAUS, PVC, SOLDÁVEL, DN 25MM, INSTALADO EM RAMAL DE DISTRIBUIÇÃO DE ÁGUA - FORNECIMENTO E INSTALAÇÃO. AF_12/2014</v>
          </cell>
          <cell r="C3340" t="str">
            <v>UN</v>
          </cell>
          <cell r="D3340" t="str">
            <v>5,09</v>
          </cell>
        </row>
        <row r="3341">
          <cell r="A3341">
            <v>89412</v>
          </cell>
          <cell r="B3341" t="str">
            <v>JOELHO 90 GRAUS, PVC, SOLDÁVEL, DN 25MM, X 3/4 INSTALADO EM RAMAL DE DISTRIBUIÇÃO DE ÁGUA - FORNECIMENTO E INSTALAÇÃO. AF_12/2014</v>
          </cell>
          <cell r="C3341" t="str">
            <v>UN</v>
          </cell>
          <cell r="D3341" t="str">
            <v>5,74</v>
          </cell>
        </row>
        <row r="3342">
          <cell r="A3342">
            <v>89413</v>
          </cell>
          <cell r="B3342" t="str">
            <v>JOELHO 90 GRAUS, PVC, SOLDÁVEL, DN 32MM, INSTALADO EM RAMAL DE DISTRIBUIÇÃO DE ÁGUA - FORNECIMENTO E INSTALAÇÃO. AF_12/2014</v>
          </cell>
          <cell r="C3342" t="str">
            <v>UN</v>
          </cell>
          <cell r="D3342" t="str">
            <v>5,72</v>
          </cell>
        </row>
        <row r="3343">
          <cell r="A3343">
            <v>89414</v>
          </cell>
          <cell r="B3343" t="str">
            <v>JOELHO 45 GRAUS, PVC, SOLDÁVEL, DN 32MM, INSTALADO EM RAMAL DE DISTRIBUIÇÃO DE ÁGUA - FORNECIMENTO E INSTALAÇÃO. AF_12/2014</v>
          </cell>
          <cell r="C3343" t="str">
            <v>UN</v>
          </cell>
          <cell r="D3343" t="str">
            <v>7,16</v>
          </cell>
        </row>
        <row r="3344">
          <cell r="A3344">
            <v>89415</v>
          </cell>
          <cell r="B3344" t="str">
            <v>CURVA 90 GRAUS, PVC, SOLDÁVEL, DN 32MM, INSTALADO EM RAMAL DE DISTRIBUIÇÃO DE ÁGUA - FORNECIMENTO E INSTALAÇÃO. AF_12/2014</v>
          </cell>
          <cell r="C3344" t="str">
            <v>UN</v>
          </cell>
          <cell r="D3344" t="str">
            <v>8,95</v>
          </cell>
        </row>
        <row r="3345">
          <cell r="A3345">
            <v>89416</v>
          </cell>
          <cell r="B3345" t="str">
            <v>CURVA 45 GRAUS, PVC, SOLDÁVEL, DN 32MM, INSTALADO EM RAMAL DE DISTRIBUIÇÃO DE ÁGUA - FORNECIMENTO E INSTALAÇÃO. AF_12/2014</v>
          </cell>
          <cell r="C3345" t="str">
            <v>UN</v>
          </cell>
          <cell r="D3345" t="str">
            <v>6,86</v>
          </cell>
        </row>
        <row r="3346">
          <cell r="A3346">
            <v>89417</v>
          </cell>
          <cell r="B3346" t="str">
            <v>LUVA, PVC, SOLDÁVEL, DN 20MM, INSTALADO EM RAMAL DE DISTRIBUIÇÃO DE ÁGUA - FORNECIMENTO E INSTALAÇÃO. AF_12/2014</v>
          </cell>
          <cell r="C3346" t="str">
            <v>UN</v>
          </cell>
          <cell r="D3346" t="str">
            <v>2,59</v>
          </cell>
        </row>
        <row r="3347">
          <cell r="A3347">
            <v>89418</v>
          </cell>
          <cell r="B3347" t="str">
            <v>LUVA DE CORRER, PVC, SOLDÁVEL, DN 20MM, INSTALADO EM RAMAL DE DISTRIBUIÇÃO DE ÁGUA - FORNECIMENTO E INSTALAÇÃO. AF_12/2014</v>
          </cell>
          <cell r="C3347" t="str">
            <v>UN</v>
          </cell>
          <cell r="D3347" t="str">
            <v>7,35</v>
          </cell>
        </row>
        <row r="3348">
          <cell r="A3348">
            <v>89419</v>
          </cell>
          <cell r="B3348" t="str">
            <v>LUVA DE REDUÇÃO, PVC, SOLDÁVEL, DN 25MM X 20MM, INSTALADO EM RAMAL DE DISTRIBUIÇÃO DE ÁGUA - FORNECIMENTO E INSTALAÇÃO. AF_12/2014</v>
          </cell>
          <cell r="C3348" t="str">
            <v>UN</v>
          </cell>
          <cell r="D3348" t="str">
            <v>3,02</v>
          </cell>
        </row>
        <row r="3349">
          <cell r="A3349">
            <v>89420</v>
          </cell>
          <cell r="B3349" t="str">
            <v>LUVA COM BUCHA DE LATÃO, PVC, SOLDÁVEL, DN 20MM X 1/2, INSTALADO EM RAMAL DE DISTRIBUIÇÃO DE ÁGUA - FORNECIMENTO E INSTALAÇÃO. AF_12/2014</v>
          </cell>
          <cell r="C3349" t="str">
            <v>UN</v>
          </cell>
          <cell r="D3349" t="str">
            <v>5,60</v>
          </cell>
        </row>
        <row r="3350">
          <cell r="A3350">
            <v>89421</v>
          </cell>
          <cell r="B3350" t="str">
            <v>UNIÃO, PVC, SOLDÁVEL, DN 20MM, INSTALADO EM RAMAL DE DISTRIBUIÇÃO DE ÁGUA - FORNECIMENTO E INSTALAÇÃO. AF_12/2014</v>
          </cell>
          <cell r="C3350" t="str">
            <v>UN</v>
          </cell>
          <cell r="D3350" t="str">
            <v>7,16</v>
          </cell>
        </row>
        <row r="3351">
          <cell r="A3351">
            <v>89422</v>
          </cell>
          <cell r="B3351" t="str">
            <v>ADAPTADOR CURTO COM BOLSA E ROSCA PARA REGISTRO, PVC, SOLDÁVEL, DN 20MM X 1/2, INSTALADO EM RAMAL DE DISTRIBUIÇÃO DE ÁGUA - FORNECIMENTO E INSTALAÇÃO. AF_12/2014</v>
          </cell>
          <cell r="C3351" t="str">
            <v>UN</v>
          </cell>
          <cell r="D3351" t="str">
            <v>2,64</v>
          </cell>
        </row>
        <row r="3352">
          <cell r="A3352">
            <v>89423</v>
          </cell>
          <cell r="B3352" t="str">
            <v>CURVA DE TRANSPOSIÇÃO, PVC, SOLDÁVEL, DN 20MM, INSTALADO EM RAMAL DE DISTRIBUIÇÃO DE ÁGUA   FORNECIMENTO E INSTALAÇÃO. AF_12/2014</v>
          </cell>
          <cell r="C3352" t="str">
            <v>UN</v>
          </cell>
          <cell r="D3352" t="str">
            <v>5,30</v>
          </cell>
        </row>
        <row r="3353">
          <cell r="A3353">
            <v>89424</v>
          </cell>
          <cell r="B3353" t="str">
            <v>LUVA, PVC, SOLDÁVEL, DN 25MM, INSTALADO EM RAMAL DE DISTRIBUIÇÃO DE ÁGUA - FORNECIMENTO E INSTALAÇÃO. AF_12/2014</v>
          </cell>
          <cell r="C3353" t="str">
            <v>UN</v>
          </cell>
          <cell r="D3353" t="str">
            <v>3,08</v>
          </cell>
        </row>
        <row r="3354">
          <cell r="A3354">
            <v>89425</v>
          </cell>
          <cell r="B3354" t="str">
            <v>LUVA DE CORRER, PVC, SOLDÁVEL, DN 25MM, INSTALADO EM RAMAL DE DISTRIBUIÇÃO DE ÁGUA - FORNECIMENTO E INSTALAÇÃO. AF_12/2014</v>
          </cell>
          <cell r="C3354" t="str">
            <v>UN</v>
          </cell>
          <cell r="D3354" t="str">
            <v>9,42</v>
          </cell>
        </row>
        <row r="3355">
          <cell r="A3355">
            <v>89426</v>
          </cell>
          <cell r="B3355" t="str">
            <v>LUVA DE REDUÇÃO, PVC, SOLDÁVEL, DN 32MM X 25MM, INSTALADO EM RAMAL DE DISTRIBUIÇÃO DE ÁGUA - FORNECIMENTO E INSTALAÇÃO. AF_12/2014</v>
          </cell>
          <cell r="C3355" t="str">
            <v>UN</v>
          </cell>
          <cell r="D3355" t="str">
            <v>5,02</v>
          </cell>
        </row>
        <row r="3356">
          <cell r="A3356">
            <v>89427</v>
          </cell>
          <cell r="B3356" t="str">
            <v>LUVA COM BUCHA DE LATÃO, PVC, SOLDÁVEL, DN 25MM X 3/4, INSTALADO EM RAMAL DE DISTRIBUIÇÃO DE ÁGUA - FORNECIMENTO E INSTALAÇÃO. AF_12/2014</v>
          </cell>
          <cell r="C3356" t="str">
            <v>UN</v>
          </cell>
          <cell r="D3356" t="str">
            <v>7,09</v>
          </cell>
        </row>
        <row r="3357">
          <cell r="A3357">
            <v>89428</v>
          </cell>
          <cell r="B3357" t="str">
            <v>UNIÃO, PVC, SOLDÁVEL, DN 25MM, INSTALADO EM RAMAL DE DISTRIBUIÇÃO DE ÁGUA - FORNECIMENTO E INSTALAÇÃO. AF_12/2014</v>
          </cell>
          <cell r="C3357" t="str">
            <v>UN</v>
          </cell>
          <cell r="D3357" t="str">
            <v>8,54</v>
          </cell>
        </row>
        <row r="3358">
          <cell r="A3358">
            <v>89429</v>
          </cell>
          <cell r="B3358" t="str">
            <v>ADAPTADOR CURTO COM BOLSA E ROSCA PARA REGISTRO, PVC, SOLDÁVEL, DN 25MM X 3/4, INSTALADO EM RAMAL DE DISTRIBUIÇÃO DE ÁGUA - FORNECIMENTO E INSTALAÇÃO. AF_12/2014</v>
          </cell>
          <cell r="C3358" t="str">
            <v>UN</v>
          </cell>
          <cell r="D3358" t="str">
            <v>3,14</v>
          </cell>
        </row>
        <row r="3359">
          <cell r="A3359">
            <v>89430</v>
          </cell>
          <cell r="B3359" t="str">
            <v>CURVA DE TRANSPOSIÇÃO, PVC, SOLDÁVEL, DN 25MM, INSTALADO EM RAMAL DE DISTRIBUIÇÃO DE ÁGUA   FORNECIMENTO E INSTALAÇÃO. AF_12/2014</v>
          </cell>
          <cell r="C3359" t="str">
            <v>UN</v>
          </cell>
          <cell r="D3359" t="str">
            <v>7,19</v>
          </cell>
        </row>
        <row r="3360">
          <cell r="A3360">
            <v>89431</v>
          </cell>
          <cell r="B3360" t="str">
            <v>LUVA, PVC, SOLDÁVEL, DN 32MM, INSTALADO EM RAMAL DE DISTRIBUIÇÃO DE ÁGUA - FORNECIMENTO E INSTALAÇÃO. AF_12/2014</v>
          </cell>
          <cell r="C3360" t="str">
            <v>UN</v>
          </cell>
          <cell r="D3360" t="str">
            <v>4,40</v>
          </cell>
        </row>
        <row r="3361">
          <cell r="A3361">
            <v>89432</v>
          </cell>
          <cell r="B3361" t="str">
            <v>LUVA DE CORRER, PVC, SOLDÁVEL, DN 32MM, INSTALADO EM RAMAL DE DISTRIBUIÇÃO DE ÁGUA   FORNECIMENTO E INSTALAÇÃO. AF_12/2014</v>
          </cell>
          <cell r="C3361" t="str">
            <v>UN</v>
          </cell>
          <cell r="D3361" t="str">
            <v>19,55</v>
          </cell>
        </row>
        <row r="3362">
          <cell r="A3362">
            <v>89433</v>
          </cell>
          <cell r="B3362" t="str">
            <v>LUVA DE REDUÇÃO, PVC, SOLDÁVEL, DN 40MM X 32MM, INSTALADO EM RAMAL DE DISTRIBUIÇÃO DE ÁGUA - FORNECIMENTO E INSTALAÇÃO. AF_12/2014</v>
          </cell>
          <cell r="C3362" t="str">
            <v>UN</v>
          </cell>
          <cell r="D3362" t="str">
            <v>6,12</v>
          </cell>
        </row>
        <row r="3363">
          <cell r="A3363">
            <v>89434</v>
          </cell>
          <cell r="B3363" t="str">
            <v>LUVA SOLDÁVEL E COM ROSCA, PVC, SOLDÁVEL, DN 32MM X 1, INSTALADO EM RAMAL DE DISTRIBUIÇÃO DE ÁGUA - FORNECIMENTO E INSTALAÇÃO. AF_12/2014</v>
          </cell>
          <cell r="C3363" t="str">
            <v>UN</v>
          </cell>
          <cell r="D3363" t="str">
            <v>6,70</v>
          </cell>
        </row>
        <row r="3364">
          <cell r="A3364">
            <v>89435</v>
          </cell>
          <cell r="B3364" t="str">
            <v>UNIÃO, PVC, SOLDÁVEL, DN 32MM, INSTALADO EM RAMAL DE DISTRIBUIÇÃO DE ÁGUA - FORNECIMENTO E INSTALAÇÃO. AF_12/2014</v>
          </cell>
          <cell r="C3364" t="str">
            <v>UN</v>
          </cell>
          <cell r="D3364" t="str">
            <v>12,94</v>
          </cell>
        </row>
        <row r="3365">
          <cell r="A3365">
            <v>89436</v>
          </cell>
          <cell r="B3365" t="str">
            <v>ADAPTADOR CURTO COM BOLSA E ROSCA PARA REGISTRO, PVC, SOLDÁVEL, DN 32MM X 1, INSTALADO EM RAMAL DE DISTRIBUIÇÃO DE ÁGUA - FORNECIMENTO E INSTALAÇÃO. AF_12/2014</v>
          </cell>
          <cell r="C3365" t="str">
            <v>UN</v>
          </cell>
          <cell r="D3365" t="str">
            <v>4,33</v>
          </cell>
        </row>
        <row r="3366">
          <cell r="A3366">
            <v>89437</v>
          </cell>
          <cell r="B3366" t="str">
            <v>CURVA DE TRANSPOSIÇÃO, PVC, SOLDÁVEL, DN 32MM, INSTALADO EM RAMAL DE DISTRIBUIÇÃO DE ÁGUA   FORNECIMENTO E INSTALAÇÃO. AF_12/2014</v>
          </cell>
          <cell r="C3366" t="str">
            <v>UN</v>
          </cell>
          <cell r="D3366" t="str">
            <v>15,55</v>
          </cell>
        </row>
        <row r="3367">
          <cell r="A3367">
            <v>89438</v>
          </cell>
          <cell r="B3367" t="str">
            <v>TE, PVC, SOLDÁVEL, DN 20MM, INSTALADO EM RAMAL DE DISTRIBUIÇÃO DE ÁGUA - FORNECIMENTO E INSTALAÇÃO. AF_12/2014</v>
          </cell>
          <cell r="C3367" t="str">
            <v>UN</v>
          </cell>
          <cell r="D3367" t="str">
            <v>4,68</v>
          </cell>
        </row>
        <row r="3368">
          <cell r="A3368">
            <v>89439</v>
          </cell>
          <cell r="B3368" t="str">
            <v>TÊ SOLDÁVEL E COM ROSCA NA BOLSA CENTRAL, PVC, SOLDÁVEL, DN 20MM X 1/2, INSTALADO EM RAMAL DE DISTRIBUIÇÃO DE ÁGUA - FORNECIMENTO E INSTALAÇÃO. AF_12/2014</v>
          </cell>
          <cell r="C3368" t="str">
            <v>UN</v>
          </cell>
          <cell r="D3368" t="str">
            <v>6,05</v>
          </cell>
        </row>
        <row r="3369">
          <cell r="A3369">
            <v>89440</v>
          </cell>
          <cell r="B3369" t="str">
            <v>TE, PVC, SOLDÁVEL, DN 25MM, INSTALADO EM RAMAL DE DISTRIBUIÇÃO DE ÁGUA - FORNECIMENTO E INSTALAÇÃO. AF_12/2014</v>
          </cell>
          <cell r="C3369" t="str">
            <v>UN</v>
          </cell>
          <cell r="D3369" t="str">
            <v>5,64</v>
          </cell>
        </row>
        <row r="3370">
          <cell r="A3370">
            <v>89441</v>
          </cell>
          <cell r="B3370" t="str">
            <v>TÊ COM BUCHA DE LATÃO NA BOLSA CENTRAL, PVC, SOLDÁVEL, DN 25MM X 1/2, INSTALADO EM RAMAL DE DISTRIBUIÇÃO DE ÁGUA - FORNECIMENTO E INSTALAÇÃO. AF_12/2014</v>
          </cell>
          <cell r="C3370" t="str">
            <v>UN</v>
          </cell>
          <cell r="D3370" t="str">
            <v>10,73</v>
          </cell>
        </row>
        <row r="3371">
          <cell r="A3371">
            <v>89442</v>
          </cell>
          <cell r="B3371" t="str">
            <v>TÊ DE REDUÇÃO, PVC, SOLDÁVEL, DN 25MM X 20MM, INSTALADO EM RAMAL DE DISTRIBUIÇÃO DE ÁGUA - FORNECIMENTO E INSTALAÇÃO. AF_12/2014</v>
          </cell>
          <cell r="C3371" t="str">
            <v>UN</v>
          </cell>
          <cell r="D3371" t="str">
            <v>7,00</v>
          </cell>
        </row>
        <row r="3372">
          <cell r="A3372">
            <v>89443</v>
          </cell>
          <cell r="B3372" t="str">
            <v>TE, PVC, SOLDÁVEL, DN 32MM, INSTALADO EM RAMAL DE DISTRIBUIÇÃO DE ÁGUA - FORNECIMENTO E INSTALAÇÃO. AF_12/2014</v>
          </cell>
          <cell r="C3372" t="str">
            <v>UN</v>
          </cell>
          <cell r="D3372" t="str">
            <v>8,67</v>
          </cell>
        </row>
        <row r="3373">
          <cell r="A3373">
            <v>89444</v>
          </cell>
          <cell r="B3373" t="str">
            <v>TÊ COM BUCHA DE LATÃO NA BOLSA CENTRAL, PVC, SOLDÁVEL, DN 32MM X 3/4, INSTALADO EM RAMAL DE DISTRIBUIÇÃO DE ÁGUA - FORNECIMENTO E INSTALAÇÃO. AF_12/2014</v>
          </cell>
          <cell r="C3373" t="str">
            <v>UN</v>
          </cell>
          <cell r="D3373" t="str">
            <v>17,30</v>
          </cell>
        </row>
        <row r="3374">
          <cell r="A3374">
            <v>89445</v>
          </cell>
          <cell r="B3374" t="str">
            <v>TÊ DE REDUÇÃO, PVC, SOLDÁVEL, DN 32MM X 25MM, INSTALADO EM RAMAL DE DISTRIBUIÇÃO DE ÁGUA - FORNECIMENTO E INSTALAÇÃO. AF_12/2014</v>
          </cell>
          <cell r="C3374" t="str">
            <v>UN</v>
          </cell>
          <cell r="D3374" t="str">
            <v>10,02</v>
          </cell>
        </row>
        <row r="3375">
          <cell r="A3375">
            <v>89481</v>
          </cell>
          <cell r="B3375" t="str">
            <v>JOELHO 90 GRAUS, PVC, SOLDÁVEL, DN 25MM, INSTALADO EM PRUMADA DE ÁGUA - FORNECIMENTO E INSTALAÇÃO. AF_12/2014</v>
          </cell>
          <cell r="C3375" t="str">
            <v>UN</v>
          </cell>
          <cell r="D3375" t="str">
            <v>3,01</v>
          </cell>
        </row>
        <row r="3376">
          <cell r="A3376">
            <v>89485</v>
          </cell>
          <cell r="B3376" t="str">
            <v>JOELHO 45 GRAUS, PVC, SOLDÁVEL, DN 25MM, INSTALADO EM PRUMADA DE ÁGUA - FORNECIMENTO E INSTALAÇÃO. AF_12/2014</v>
          </cell>
          <cell r="C3376" t="str">
            <v>UN</v>
          </cell>
          <cell r="D3376" t="str">
            <v>3,52</v>
          </cell>
        </row>
        <row r="3377">
          <cell r="A3377">
            <v>89489</v>
          </cell>
          <cell r="B3377" t="str">
            <v>CURVA 90 GRAUS, PVC, SOLDÁVEL, DN 25MM, INSTALADO EM PRUMADA DE ÁGUA - FORNECIMENTO E INSTALAÇÃO. AF_12/2014</v>
          </cell>
          <cell r="C3377" t="str">
            <v>UN</v>
          </cell>
          <cell r="D3377" t="str">
            <v>4,59</v>
          </cell>
        </row>
        <row r="3378">
          <cell r="A3378">
            <v>89490</v>
          </cell>
          <cell r="B3378" t="str">
            <v>CURVA 45 GRAUS, PVC, SOLDÁVEL, DN 25MM, INSTALADO EM PRUMADA DE ÁGUA - FORNECIMENTO E INSTALAÇÃO. AF_12/2014</v>
          </cell>
          <cell r="C3378" t="str">
            <v>UN</v>
          </cell>
          <cell r="D3378" t="str">
            <v>4,11</v>
          </cell>
        </row>
        <row r="3379">
          <cell r="A3379">
            <v>89492</v>
          </cell>
          <cell r="B3379" t="str">
            <v>JOELHO 90 GRAUS, PVC, SOLDÁVEL, DN 32MM, INSTALADO EM PRUMADA DE ÁGUA - FORNECIMENTO E INSTALAÇÃO. AF_12/2014</v>
          </cell>
          <cell r="C3379" t="str">
            <v>UN</v>
          </cell>
          <cell r="D3379" t="str">
            <v>4,62</v>
          </cell>
        </row>
        <row r="3380">
          <cell r="A3380">
            <v>89493</v>
          </cell>
          <cell r="B3380" t="str">
            <v>JOELHO 45 GRAUS, PVC, SOLDÁVEL, DN 32MM, INSTALADO EM PRUMADA DE ÁGUA - FORNECIMENTO E INSTALAÇÃO. AF_12/2014</v>
          </cell>
          <cell r="C3380" t="str">
            <v>UN</v>
          </cell>
          <cell r="D3380" t="str">
            <v>6,06</v>
          </cell>
        </row>
        <row r="3381">
          <cell r="A3381">
            <v>89494</v>
          </cell>
          <cell r="B3381" t="str">
            <v>CURVA 90 GRAUS, PVC, SOLDÁVEL, DN 32MM, INSTALADO EM PRUMADA DE ÁGUA - FORNECIMENTO E INSTALAÇÃO. AF_12/2014</v>
          </cell>
          <cell r="C3381" t="str">
            <v>UN</v>
          </cell>
          <cell r="D3381" t="str">
            <v>7,85</v>
          </cell>
        </row>
        <row r="3382">
          <cell r="A3382">
            <v>89496</v>
          </cell>
          <cell r="B3382" t="str">
            <v>CURVA 45 GRAUS, PVC, SOLDÁVEL, DN 32MM, INSTALADO EM PRUMADA DE ÁGUA - FORNECIMENTO E INSTALAÇÃO. AF_12/2014</v>
          </cell>
          <cell r="C3382" t="str">
            <v>UN</v>
          </cell>
          <cell r="D3382" t="str">
            <v>5,76</v>
          </cell>
        </row>
        <row r="3383">
          <cell r="A3383">
            <v>89497</v>
          </cell>
          <cell r="B3383" t="str">
            <v>JOELHO 90 GRAUS, PVC, SOLDÁVEL, DN 40MM, INSTALADO EM PRUMADA DE ÁGUA - FORNECIMENTO E INSTALAÇÃO. AF_12/2014</v>
          </cell>
          <cell r="C3383" t="str">
            <v>UN</v>
          </cell>
          <cell r="D3383" t="str">
            <v>7,41</v>
          </cell>
        </row>
        <row r="3384">
          <cell r="A3384">
            <v>89498</v>
          </cell>
          <cell r="B3384" t="str">
            <v>JOELHO 45 GRAUS, PVC, SOLDÁVEL, DN 40MM, INSTALADO EM PRUMADA DE ÁGUA - FORNECIMENTO E INSTALAÇÃO. AF_12/2014</v>
          </cell>
          <cell r="C3384" t="str">
            <v>UN</v>
          </cell>
          <cell r="D3384" t="str">
            <v>8,07</v>
          </cell>
        </row>
        <row r="3385">
          <cell r="A3385">
            <v>89499</v>
          </cell>
          <cell r="B3385" t="str">
            <v>CURVA 90 GRAUS, PVC, SOLDÁVEL, DN 40MM, INSTALADO EM PRUMADA DE ÁGUA - FORNECIMENTO E INSTALAÇÃO. AF_12/2014</v>
          </cell>
          <cell r="C3385" t="str">
            <v>UN</v>
          </cell>
          <cell r="D3385" t="str">
            <v>12,27</v>
          </cell>
        </row>
        <row r="3386">
          <cell r="A3386">
            <v>89500</v>
          </cell>
          <cell r="B3386" t="str">
            <v>CURVA 45 GRAUS, PVC, SOLDÁVEL, DN 40MM, INSTALADO EM PRUMADA DE ÁGUA - FORNECIMENTO E INSTALAÇÃO. AF_12/2014</v>
          </cell>
          <cell r="C3386" t="str">
            <v>UN</v>
          </cell>
          <cell r="D3386" t="str">
            <v>8,20</v>
          </cell>
        </row>
        <row r="3387">
          <cell r="A3387">
            <v>89501</v>
          </cell>
          <cell r="B3387" t="str">
            <v>JOELHO 90 GRAUS, PVC, SOLDÁVEL, DN 50MM, INSTALADO EM PRUMADA DE ÁGUA - FORNECIMENTO E INSTALAÇÃO. AF_12/2014</v>
          </cell>
          <cell r="C3387" t="str">
            <v>UN</v>
          </cell>
          <cell r="D3387" t="str">
            <v>8,91</v>
          </cell>
        </row>
        <row r="3388">
          <cell r="A3388">
            <v>89502</v>
          </cell>
          <cell r="B3388" t="str">
            <v>JOELHO 45 GRAUS, PVC, SOLDÁVEL, DN 50MM, INSTALADO EM PRUMADA DE ÁGUA - FORNECIMENTO E INSTALAÇÃO. AF_12/2014</v>
          </cell>
          <cell r="C3388" t="str">
            <v>UN</v>
          </cell>
          <cell r="D3388" t="str">
            <v>10,10</v>
          </cell>
        </row>
        <row r="3389">
          <cell r="A3389">
            <v>89503</v>
          </cell>
          <cell r="B3389" t="str">
            <v>CURVA 90 GRAUS, PVC, SOLDÁVEL, DN 50MM, INSTALADO EM PRUMADA DE ÁGUA - FORNECIMENTO E INSTALAÇÃO. AF_12/2014</v>
          </cell>
          <cell r="C3389" t="str">
            <v>UN</v>
          </cell>
          <cell r="D3389" t="str">
            <v>15,31</v>
          </cell>
        </row>
        <row r="3390">
          <cell r="A3390">
            <v>89504</v>
          </cell>
          <cell r="B3390" t="str">
            <v>CURVA 45 GRAUS, PVC, SOLDÁVEL, DN 50MM, INSTALADO EM PRUMADA DE ÁGUA - FORNECIMENTO E INSTALAÇÃO. AF_12/2014</v>
          </cell>
          <cell r="C3390" t="str">
            <v>UN</v>
          </cell>
          <cell r="D3390" t="str">
            <v>13,42</v>
          </cell>
        </row>
        <row r="3391">
          <cell r="A3391">
            <v>89505</v>
          </cell>
          <cell r="B3391" t="str">
            <v>JOELHO 90 GRAUS, PVC, SOLDÁVEL, DN 60MM, INSTALADO EM PRUMADA DE ÁGUA - FORNECIMENTO E INSTALAÇÃO. AF_12/2014</v>
          </cell>
          <cell r="C3391" t="str">
            <v>UN</v>
          </cell>
          <cell r="D3391" t="str">
            <v>22,76</v>
          </cell>
        </row>
        <row r="3392">
          <cell r="A3392">
            <v>89506</v>
          </cell>
          <cell r="B3392" t="str">
            <v>JOELHO 45 GRAUS, PVC, SOLDÁVEL, DN 60MM, INSTALADO EM PRUMADA DE ÁGUA - FORNECIMENTO E INSTALAÇÃO. AF_12/2014</v>
          </cell>
          <cell r="C3392" t="str">
            <v>UN</v>
          </cell>
          <cell r="D3392" t="str">
            <v>25,61</v>
          </cell>
        </row>
        <row r="3393">
          <cell r="A3393">
            <v>89507</v>
          </cell>
          <cell r="B3393" t="str">
            <v>CURVA 90 GRAUS, PVC, SOLDÁVEL, DN 60MM, INSTALADO EM PRUMADA DE ÁGUA - FORNECIMENTO E INSTALAÇÃO. AF_12/2014</v>
          </cell>
          <cell r="C3393" t="str">
            <v>UN</v>
          </cell>
          <cell r="D3393" t="str">
            <v>31,54</v>
          </cell>
        </row>
        <row r="3394">
          <cell r="A3394">
            <v>89510</v>
          </cell>
          <cell r="B3394" t="str">
            <v>CURVA 45 GRAUS, PVC, SOLDÁVEL, DN 60MM, INSTALADO EM PRUMADA DE ÁGUA - FORNECIMENTO E INSTALAÇÃO. AF_12/2014</v>
          </cell>
          <cell r="C3394" t="str">
            <v>UN</v>
          </cell>
          <cell r="D3394" t="str">
            <v>20,66</v>
          </cell>
        </row>
        <row r="3395">
          <cell r="A3395">
            <v>89513</v>
          </cell>
          <cell r="B3395" t="str">
            <v>JOELHO 90 GRAUS, PVC, SOLDÁVEL, DN 75MM, INSTALADO EM PRUMADA DE ÁGUA - FORNECIMENTO E INSTALAÇÃO. AF_12/2014</v>
          </cell>
          <cell r="C3395" t="str">
            <v>UN</v>
          </cell>
          <cell r="D3395" t="str">
            <v>70,48</v>
          </cell>
        </row>
        <row r="3396">
          <cell r="A3396">
            <v>89514</v>
          </cell>
          <cell r="B3396" t="str">
            <v>JOELHO 90 GRAUS, PVC, SERIE R, ÁGUA PLUVIAL, DN 40 MM, JUNTA SOLDÁVEL, FORNECIDO E INSTALADO EM RAMAL DE ENCAMINHAMENTO. AF_12/2014</v>
          </cell>
          <cell r="C3396" t="str">
            <v>UN</v>
          </cell>
          <cell r="D3396" t="str">
            <v>6,02</v>
          </cell>
        </row>
        <row r="3397">
          <cell r="A3397">
            <v>89515</v>
          </cell>
          <cell r="B3397" t="str">
            <v>JOELHO 45 GRAUS, PVC, SOLDÁVEL, DN 75MM, INSTALADO EM PRUMADA DE ÁGUA - FORNECIMENTO E INSTALAÇÃO. AF_12/2014</v>
          </cell>
          <cell r="C3397" t="str">
            <v>UN</v>
          </cell>
          <cell r="D3397" t="str">
            <v>53,14</v>
          </cell>
        </row>
        <row r="3398">
          <cell r="A3398">
            <v>89516</v>
          </cell>
          <cell r="B3398" t="str">
            <v>JOELHO 45 GRAUS, PVC, SERIE R, ÁGUA PLUVIAL, DN 40 MM, JUNTA SOLDÁVEL, FORNECIDO E INSTALADO EM RAMAL DE ENCAMINHAMENTO. AF_12/2014</v>
          </cell>
          <cell r="C3398" t="str">
            <v>UN</v>
          </cell>
          <cell r="D3398" t="str">
            <v>5,27</v>
          </cell>
        </row>
        <row r="3399">
          <cell r="A3399">
            <v>89517</v>
          </cell>
          <cell r="B3399" t="str">
            <v>CURVA 90 GRAUS, PVC, SOLDÁVEL, DN 75MM, INSTALADO EM PRUMADA DE ÁGUA - FORNECIMENTO E INSTALAÇÃO. AF_12/2014</v>
          </cell>
          <cell r="C3399" t="str">
            <v>UN</v>
          </cell>
          <cell r="D3399" t="str">
            <v>44,71</v>
          </cell>
        </row>
        <row r="3400">
          <cell r="A3400">
            <v>89518</v>
          </cell>
          <cell r="B3400" t="str">
            <v>JOELHO 90 GRAUS, PVC, SERIE R, ÁGUA PLUVIAL, DN 50 MM, JUNTA ELÁSTICA, FORNECIDO E INSTALADO EM RAMAL DE ENCAMINHAMENTO. AF_12/2014</v>
          </cell>
          <cell r="C3400" t="str">
            <v>UN</v>
          </cell>
          <cell r="D3400" t="str">
            <v>8,86</v>
          </cell>
        </row>
        <row r="3401">
          <cell r="A3401">
            <v>89519</v>
          </cell>
          <cell r="B3401" t="str">
            <v>CURVA 45 GRAUS, PVC, SOLDÁVEL, DN 75MM, INSTALADO EM PRUMADA DE ÁGUA - FORNECIMENTO E INSTALAÇÃO. AF_12/2014</v>
          </cell>
          <cell r="C3401" t="str">
            <v>UN</v>
          </cell>
          <cell r="D3401" t="str">
            <v>30,16</v>
          </cell>
        </row>
        <row r="3402">
          <cell r="A3402">
            <v>89520</v>
          </cell>
          <cell r="B3402" t="str">
            <v>JOELHO 45 GRAUS, PVC, SERIE R, ÁGUA PLUVIAL, DN 50 MM, JUNTA ELÁSTICA, FORNECIDO E INSTALADO EM RAMAL DE ENCAMINHAMENTO. AF_12/2014</v>
          </cell>
          <cell r="C3402" t="str">
            <v>UN</v>
          </cell>
          <cell r="D3402" t="str">
            <v>7,88</v>
          </cell>
        </row>
        <row r="3403">
          <cell r="A3403">
            <v>89521</v>
          </cell>
          <cell r="B3403" t="str">
            <v>JOELHO 90 GRAUS, PVC, SOLDÁVEL, DN 85MM, INSTALADO EM PRUMADA DE ÁGUA - FORNECIMENTO E INSTALAÇÃO. AF_12/2014</v>
          </cell>
          <cell r="C3403" t="str">
            <v>UN</v>
          </cell>
          <cell r="D3403" t="str">
            <v>83,03</v>
          </cell>
        </row>
        <row r="3404">
          <cell r="A3404">
            <v>89522</v>
          </cell>
          <cell r="B3404" t="str">
            <v>JOELHO 90 GRAUS, PVC, SERIE R, ÁGUA PLUVIAL, DN 75 MM, JUNTA ELÁSTICA, FORNECIDO E INSTALADO EM RAMAL DE ENCAMINHAMENTO. AF_12/2014</v>
          </cell>
          <cell r="C3404" t="str">
            <v>UN</v>
          </cell>
          <cell r="D3404" t="str">
            <v>17,63</v>
          </cell>
        </row>
        <row r="3405">
          <cell r="A3405">
            <v>89523</v>
          </cell>
          <cell r="B3405" t="str">
            <v>JOELHO 45 GRAUS, PVC, SOLDÁVEL, DN 85MM, INSTALADO EM PRUMADA DE ÁGUA - FORNECIMENTO E INSTALAÇÃO. AF_12/2014</v>
          </cell>
          <cell r="C3405" t="str">
            <v>UN</v>
          </cell>
          <cell r="D3405" t="str">
            <v>62,61</v>
          </cell>
        </row>
        <row r="3406">
          <cell r="A3406">
            <v>89524</v>
          </cell>
          <cell r="B3406" t="str">
            <v>JOELHO 45 GRAUS, PVC, SERIE R, ÁGUA PLUVIAL, DN 75 MM, JUNTA ELÁSTICA, FORNECIDO E INSTALADO EM RAMAL DE ENCAMINHAMENTO. AF_12/2014</v>
          </cell>
          <cell r="C3406" t="str">
            <v>UN</v>
          </cell>
          <cell r="D3406" t="str">
            <v>15,74</v>
          </cell>
        </row>
        <row r="3407">
          <cell r="A3407">
            <v>89525</v>
          </cell>
          <cell r="B3407" t="str">
            <v>CURVA 90 GRAUS, PVC, SOLDÁVEL, DN 85MM, INSTALADO EM PRUMADA DE ÁGUA - FORNECIMENTO E INSTALAÇÃO. AF_12/2014</v>
          </cell>
          <cell r="C3407" t="str">
            <v>UN</v>
          </cell>
          <cell r="D3407" t="str">
            <v>61,58</v>
          </cell>
        </row>
        <row r="3408">
          <cell r="A3408">
            <v>89526</v>
          </cell>
          <cell r="B3408" t="str">
            <v>CURVA 87 GRAUS E 30 MINUTOS, PVC, SERIE R, ÁGUA PLUVIAL, DN 75 MM, JUNTA ELÁSTICA, FORNECIDO E INSTALADO EM RAMAL DE ENCAMINHAMENTO. AF_12/2014</v>
          </cell>
          <cell r="C3408" t="str">
            <v>UN</v>
          </cell>
          <cell r="D3408" t="str">
            <v>22,62</v>
          </cell>
        </row>
        <row r="3409">
          <cell r="A3409">
            <v>89527</v>
          </cell>
          <cell r="B3409" t="str">
            <v>CURVA 45 GRAUS, PVC, SOLDÁVEL, DN 85MM, INSTALADO EM PRUMADA DE ÁGUA - FORNECIMENTO E INSTALAÇÃO. AF_12/2014</v>
          </cell>
          <cell r="C3409" t="str">
            <v>UN</v>
          </cell>
          <cell r="D3409" t="str">
            <v>47,26</v>
          </cell>
        </row>
        <row r="3410">
          <cell r="A3410">
            <v>89528</v>
          </cell>
          <cell r="B3410" t="str">
            <v>LUVA, PVC, SOLDÁVEL, DN 25MM, INSTALADO EM PRUMADA DE ÁGUA - FORNECIMENTO E INSTALAÇÃO. AF_12/2014</v>
          </cell>
          <cell r="C3410" t="str">
            <v>UN</v>
          </cell>
          <cell r="D3410" t="str">
            <v>2,43</v>
          </cell>
        </row>
        <row r="3411">
          <cell r="A3411">
            <v>89529</v>
          </cell>
          <cell r="B3411" t="str">
            <v>JOELHO 90 GRAUS, PVC, SERIE R, ÁGUA PLUVIAL, DN 100 MM, JUNTA ELÁSTICA, FORNECIDO E INSTALADO EM RAMAL DE ENCAMINHAMENTO. AF_12/2014</v>
          </cell>
          <cell r="C3411" t="str">
            <v>UN</v>
          </cell>
          <cell r="D3411" t="str">
            <v>25,82</v>
          </cell>
        </row>
        <row r="3412">
          <cell r="A3412">
            <v>89530</v>
          </cell>
          <cell r="B3412" t="str">
            <v>LUVA DE CORRER, PVC, SOLDÁVEL, DN 25MM, INSTALADO EM PRUMADA DE ÁGUA - FORNECIMENTO E INSTALAÇÃO. AF_12/2014</v>
          </cell>
          <cell r="C3412" t="str">
            <v>UN</v>
          </cell>
          <cell r="D3412" t="str">
            <v>8,77</v>
          </cell>
        </row>
        <row r="3413">
          <cell r="A3413">
            <v>89531</v>
          </cell>
          <cell r="B3413" t="str">
            <v>JOELHO 45 GRAUS, PVC, SERIE R, ÁGUA PLUVIAL, DN 100 MM, JUNTA ELÁSTICA, FORNECIDO E INSTALADO EM RAMAL DE ENCAMINHAMENTO. AF_12/2014</v>
          </cell>
          <cell r="C3413" t="str">
            <v>UN</v>
          </cell>
          <cell r="D3413" t="str">
            <v>21,22</v>
          </cell>
        </row>
        <row r="3414">
          <cell r="A3414">
            <v>89532</v>
          </cell>
          <cell r="B3414" t="str">
            <v>LUVA DE REDUÇÃO, PVC, SOLDÁVEL, DN 32MM X 25MM, INSTALADO EM PRUMADA DE ÁGUA - FORNECIMENTO E INSTALAÇÃO. AF_12/2014</v>
          </cell>
          <cell r="C3414" t="str">
            <v>UN</v>
          </cell>
          <cell r="D3414" t="str">
            <v>4,37</v>
          </cell>
        </row>
        <row r="3415">
          <cell r="A3415">
            <v>89533</v>
          </cell>
          <cell r="B3415" t="str">
            <v>JOELHO 45 GRAUS PARA PÉ DE COLUNA, PVC, SERIE R, ÁGUA PLUVIAL, DN 100 MM, JUNTA ELÁSTICA, FORNECIDO E INSTALADO EM RAMAL DE ENCAMINHAMENTO. AF_12/2014</v>
          </cell>
          <cell r="C3415" t="str">
            <v>UN</v>
          </cell>
          <cell r="D3415" t="str">
            <v>21,22</v>
          </cell>
        </row>
        <row r="3416">
          <cell r="A3416">
            <v>89534</v>
          </cell>
          <cell r="B3416" t="str">
            <v>LUVA SOLDÁVEL E COM ROSCA, PVC, SOLDÁVEL, DN 25MM X 3/4, INSTALADO EM PRUMADA DE ÁGUA - FORNECIMENTO E INSTALAÇÃO. AF_12/2014</v>
          </cell>
          <cell r="C3416" t="str">
            <v>UN</v>
          </cell>
          <cell r="D3416" t="str">
            <v>2,99</v>
          </cell>
        </row>
        <row r="3417">
          <cell r="A3417">
            <v>89535</v>
          </cell>
          <cell r="B3417" t="str">
            <v>CURVA 87 GRAUS E 30 MINUTOS, PVC, SERIE R, ÁGUA PLUVIAL, DN 100 MM, JUNTA ELÁSTICA, FORNECIDO E INSTALADO EM RAMAL DE ENCAMINHAMENTO. AF_12/2014</v>
          </cell>
          <cell r="C3417" t="str">
            <v>UN</v>
          </cell>
          <cell r="D3417" t="str">
            <v>33,02</v>
          </cell>
        </row>
        <row r="3418">
          <cell r="A3418">
            <v>89536</v>
          </cell>
          <cell r="B3418" t="str">
            <v>UNIÃO, PVC, SOLDÁVEL, DN 25MM, INSTALADO EM PRUMADA DE ÁGUA - FORNECIMENTO E INSTALAÇÃO. AF_12/2014</v>
          </cell>
          <cell r="C3418" t="str">
            <v>UN</v>
          </cell>
          <cell r="D3418" t="str">
            <v>7,89</v>
          </cell>
        </row>
        <row r="3419">
          <cell r="A3419">
            <v>89538</v>
          </cell>
          <cell r="B3419" t="str">
            <v>ADAPTADOR CURTO COM BOLSA E ROSCA PARA REGISTRO, PVC, SOLDÁVEL, DN 25MM X 3/4, INSTALADO EM PRUMADA DE ÁGUA - FORNECIMENTO E INSTALAÇÃO. AF_12/2014</v>
          </cell>
          <cell r="C3419" t="str">
            <v>UN</v>
          </cell>
          <cell r="D3419" t="str">
            <v>2,49</v>
          </cell>
        </row>
        <row r="3420">
          <cell r="A3420">
            <v>89540</v>
          </cell>
          <cell r="B3420" t="str">
            <v>CURVA DE TRANSPOSIÇÃO, PVC, SOLDÁVEL, DN 25MM, INSTALADO EM PRUMADA DE ÁGUA  - FORNECIMENTO E INSTALAÇÃO. AF_12/2014</v>
          </cell>
          <cell r="C3420" t="str">
            <v>UN</v>
          </cell>
          <cell r="D3420" t="str">
            <v>6,54</v>
          </cell>
        </row>
        <row r="3421">
          <cell r="A3421">
            <v>89541</v>
          </cell>
          <cell r="B3421" t="str">
            <v>LUVA, PVC, SOLDÁVEL, DN 32MM, INSTALADO EM PRUMADA DE ÁGUA - FORNECIMENTO E INSTALAÇÃO. AF_12/2014</v>
          </cell>
          <cell r="C3421" t="str">
            <v>UN</v>
          </cell>
          <cell r="D3421" t="str">
            <v>3,69</v>
          </cell>
        </row>
        <row r="3422">
          <cell r="A3422">
            <v>89542</v>
          </cell>
          <cell r="B3422" t="str">
            <v>LUVA DE CORRER, PVC, SOLDÁVEL, DN 32MM, INSTALADO EM PRUMADA DE ÁGUA - FORNECIMENTO E INSTALAÇÃO. AF_12/2014</v>
          </cell>
          <cell r="C3422" t="str">
            <v>UN</v>
          </cell>
          <cell r="D3422" t="str">
            <v>18,84</v>
          </cell>
        </row>
        <row r="3423">
          <cell r="A3423">
            <v>89544</v>
          </cell>
          <cell r="B3423" t="str">
            <v>LUVA SIMPLES, PVC, SERIE R, ÁGUA PLUVIAL, DN 40 MM, JUNTA SOLDÁVEL, FORNECIDO E INSTALADO EM RAMAL DE ENCAMINHAMENTO. AF_12/2014</v>
          </cell>
          <cell r="C3423" t="str">
            <v>UN</v>
          </cell>
          <cell r="D3423" t="str">
            <v>5,25</v>
          </cell>
        </row>
        <row r="3424">
          <cell r="A3424">
            <v>89545</v>
          </cell>
          <cell r="B3424" t="str">
            <v>LUVA SIMPLES, PVC, SERIE R, ÁGUA PLUVIAL, DN 50 MM, JUNTA ELÁSTICA, FORNECIDO E INSTALADO EM RAMAL DE ENCAMINHAMENTO. AF_12/2014</v>
          </cell>
          <cell r="C3424" t="str">
            <v>UN</v>
          </cell>
          <cell r="D3424" t="str">
            <v>8,03</v>
          </cell>
        </row>
        <row r="3425">
          <cell r="A3425">
            <v>89546</v>
          </cell>
          <cell r="B3425" t="str">
            <v>BUCHA DE REDUÇÃO LONGA, PVC, SERIE R, ÁGUA PLUVIAL, DN 50 X 40 MM, JUNTA ELÁSTICA, FORNECIDO E INSTALADO EM RAMAL DE ENCAMINHAMENTO. AF_12/2014</v>
          </cell>
          <cell r="C3425" t="str">
            <v>UN</v>
          </cell>
          <cell r="D3425" t="str">
            <v>7,03</v>
          </cell>
        </row>
        <row r="3426">
          <cell r="A3426">
            <v>89547</v>
          </cell>
          <cell r="B3426" t="str">
            <v>LUVA SIMPLES, PVC, SERIE R, ÁGUA PLUVIAL, DN 75 MM, JUNTA ELÁSTICA, FORNECIDO E INSTALADO EM RAMAL DE ENCAMINHAMENTO. AF_12/2014</v>
          </cell>
          <cell r="C3426" t="str">
            <v>UN</v>
          </cell>
          <cell r="D3426" t="str">
            <v>12,17</v>
          </cell>
        </row>
        <row r="3427">
          <cell r="A3427">
            <v>89548</v>
          </cell>
          <cell r="B3427" t="str">
            <v>LUVA DE CORRER, PVC, SERIE R, ÁGUA PLUVIAL, DN 75 MM, JUNTA ELÁSTICA, FORNECIDO E INSTALADO EM RAMAL DE ENCAMINHAMENTO. AF_12/2014</v>
          </cell>
          <cell r="C3427" t="str">
            <v>UN</v>
          </cell>
          <cell r="D3427" t="str">
            <v>13,11</v>
          </cell>
        </row>
        <row r="3428">
          <cell r="A3428">
            <v>89549</v>
          </cell>
          <cell r="B3428" t="str">
            <v>REDUÇÃO EXCÊNTRICA, PVC, SERIE R, ÁGUA PLUVIAL, DN 75 X 50 MM, JUNTA ELÁSTICA, FORNECIDO E INSTALADO EM RAMAL DE ENCAMINHAMENTO. AF_12/2014</v>
          </cell>
          <cell r="C3428" t="str">
            <v>UN</v>
          </cell>
          <cell r="D3428" t="str">
            <v>9,66</v>
          </cell>
        </row>
        <row r="3429">
          <cell r="A3429">
            <v>89550</v>
          </cell>
          <cell r="B3429" t="str">
            <v>TÊ DE INSPEÇÃO, PVC, SERIE R, ÁGUA PLUVIAL, DN 75 MM, JUNTA ELÁSTICA, FORNECIDO E INSTALADO EM RAMAL DE ENCAMINHAMENTO. AF_12/2014</v>
          </cell>
          <cell r="C3429" t="str">
            <v>UN</v>
          </cell>
          <cell r="D3429" t="str">
            <v>22,48</v>
          </cell>
        </row>
        <row r="3430">
          <cell r="A3430">
            <v>89551</v>
          </cell>
          <cell r="B3430" t="str">
            <v>LUVA SOLDÁVEL E COM ROSCA, PVC, SOLDÁVEL, DN 32MM X 1, INSTALADO EM PRUMADA DE ÁGUA - FORNECIMENTO E INSTALAÇÃO. AF_12/2014</v>
          </cell>
          <cell r="C3430" t="str">
            <v>UN</v>
          </cell>
          <cell r="D3430" t="str">
            <v>5,99</v>
          </cell>
        </row>
        <row r="3431">
          <cell r="A3431">
            <v>89552</v>
          </cell>
          <cell r="B3431" t="str">
            <v>UNIÃO, PVC, SOLDÁVEL, DN 32MM, INSTALADO EM PRUMADA DE ÁGUA - FORNECIMENTO E INSTALAÇÃO. AF_12/2014</v>
          </cell>
          <cell r="C3431" t="str">
            <v>UN</v>
          </cell>
          <cell r="D3431" t="str">
            <v>12,23</v>
          </cell>
        </row>
        <row r="3432">
          <cell r="A3432">
            <v>89553</v>
          </cell>
          <cell r="B3432" t="str">
            <v>ADAPTADOR CURTO COM BOLSA E ROSCA PARA REGISTRO, PVC, SOLDÁVEL, DN 32MM X 1, INSTALADO EM PRUMADA DE ÁGUA - FORNECIMENTO E INSTALAÇÃO. AF_12/2014</v>
          </cell>
          <cell r="C3432" t="str">
            <v>UN</v>
          </cell>
          <cell r="D3432" t="str">
            <v>3,62</v>
          </cell>
        </row>
        <row r="3433">
          <cell r="A3433">
            <v>89554</v>
          </cell>
          <cell r="B3433" t="str">
            <v>LUVA SIMPLES, PVC, SERIE R, ÁGUA PLUVIAL, DN 100 MM, JUNTA ELÁSTICA, FORNECIDO E INSTALADO EM RAMAL DE ENCAMINHAMENTO. AF_12/2014</v>
          </cell>
          <cell r="C3433" t="str">
            <v>UN</v>
          </cell>
          <cell r="D3433" t="str">
            <v>14,93</v>
          </cell>
        </row>
        <row r="3434">
          <cell r="A3434">
            <v>89555</v>
          </cell>
          <cell r="B3434" t="str">
            <v>CURVA DE TRANSPOSIÇÃO, PVC, SOLDÁVEL, DN 32MM, INSTALADO EM PRUMADA DE ÁGUA   FORNECIMENTO E INSTALAÇÃO. AF_12/2014</v>
          </cell>
          <cell r="C3434" t="str">
            <v>UN</v>
          </cell>
          <cell r="D3434" t="str">
            <v>14,84</v>
          </cell>
        </row>
        <row r="3435">
          <cell r="A3435">
            <v>89556</v>
          </cell>
          <cell r="B3435" t="str">
            <v>LUVA DE CORRER, PVC, SERIE R, ÁGUA PLUVIAL, DN 100 MM, JUNTA ELÁSTICA, FORNECIDO E INSTALADO EM RAMAL DE ENCAMINHAMENTO. AF_12/2014</v>
          </cell>
          <cell r="C3435" t="str">
            <v>UN</v>
          </cell>
          <cell r="D3435" t="str">
            <v>21,36</v>
          </cell>
        </row>
        <row r="3436">
          <cell r="A3436">
            <v>89557</v>
          </cell>
          <cell r="B3436" t="str">
            <v>REDUÇÃO EXCÊNTRICA, PVC, SERIE R, ÁGUA PLUVIAL, DN 100 X 75 MM, JUNTA ELÁSTICA, FORNECIDO E INSTALADO EM RAMAL DE ENCAMINHAMENTO. AF_12/2014</v>
          </cell>
          <cell r="C3436" t="str">
            <v>UN</v>
          </cell>
          <cell r="D3436" t="str">
            <v>17,14</v>
          </cell>
        </row>
        <row r="3437">
          <cell r="A3437">
            <v>89558</v>
          </cell>
          <cell r="B3437" t="str">
            <v>LUVA, PVC, SOLDÁVEL, DN 40MM, INSTALADO EM PRUMADA DE ÁGUA - FORNECIMENTO E INSTALAÇÃO. AF_12/2014</v>
          </cell>
          <cell r="C3437" t="str">
            <v>UN</v>
          </cell>
          <cell r="D3437" t="str">
            <v>5,62</v>
          </cell>
        </row>
        <row r="3438">
          <cell r="A3438">
            <v>89559</v>
          </cell>
          <cell r="B3438" t="str">
            <v>TÊ DE INSPEÇÃO, PVC, SERIE R, ÁGUA PLUVIAL, DN 100 MM, JUNTA ELÁSTICA, FORNECIDO E INSTALADO EM RAMAL DE ENCAMINHAMENTO. AF_12/2014</v>
          </cell>
          <cell r="C3438" t="str">
            <v>UN</v>
          </cell>
          <cell r="D3438" t="str">
            <v>36,68</v>
          </cell>
        </row>
        <row r="3439">
          <cell r="A3439">
            <v>89561</v>
          </cell>
          <cell r="B3439" t="str">
            <v>JUNÇÃO SIMPLES, PVC, SERIE R, ÁGUA PLUVIAL, DN 40 MM, JUNTA SOLDÁVEL, FORNECIDO E INSTALADO EM RAMAL DE ENCAMINHAMENTO. AF_12/2014</v>
          </cell>
          <cell r="C3439" t="str">
            <v>UN</v>
          </cell>
          <cell r="D3439" t="str">
            <v>7,80</v>
          </cell>
        </row>
        <row r="3440">
          <cell r="A3440">
            <v>89562</v>
          </cell>
          <cell r="B3440" t="str">
            <v>LUVA DE REDUÇÃO, PVC, SOLDÁVEL, DN 40MM X 32MM, INSTALADO EM PRUMADA DE ÁGUA - FORNECIMENTO E INSTALAÇÃO. AF_12/2014</v>
          </cell>
          <cell r="C3440" t="str">
            <v>UN</v>
          </cell>
          <cell r="D3440" t="str">
            <v>5,99</v>
          </cell>
        </row>
        <row r="3441">
          <cell r="A3441">
            <v>89563</v>
          </cell>
          <cell r="B3441" t="str">
            <v>JUNÇÃO SIMPLES, PVC, SERIE R, ÁGUA PLUVIAL, DN 50 MM, JUNTA ELÁSTICA, FORNECIDO E INSTALADO EM RAMAL DE ENCAMINHAMENTO. AF_12/2014</v>
          </cell>
          <cell r="C3441" t="str">
            <v>UN</v>
          </cell>
          <cell r="D3441" t="str">
            <v>13,40</v>
          </cell>
        </row>
        <row r="3442">
          <cell r="A3442">
            <v>89564</v>
          </cell>
          <cell r="B3442" t="str">
            <v>LUVA COM ROSCA, PVC, SOLDÁVEL, DN 40MM X 1.1/4, INSTALADO EM PRUMADA DE ÁGUA - FORNECIMENTO E INSTALAÇÃO. AF_12/2014</v>
          </cell>
          <cell r="C3442" t="str">
            <v>UN</v>
          </cell>
          <cell r="D3442" t="str">
            <v>10,93</v>
          </cell>
        </row>
        <row r="3443">
          <cell r="A3443">
            <v>89565</v>
          </cell>
          <cell r="B3443" t="str">
            <v>JUNÇÃO SIMPLES, PVC, SERIE R, ÁGUA PLUVIAL, DN 75 X 75 MM, JUNTA ELÁSTICA, FORNECIDO E INSTALADO EM RAMAL DE ENCAMINHAMENTO. AF_12/2014</v>
          </cell>
          <cell r="C3443" t="str">
            <v>UN</v>
          </cell>
          <cell r="D3443" t="str">
            <v>31,92</v>
          </cell>
        </row>
        <row r="3444">
          <cell r="A3444">
            <v>89566</v>
          </cell>
          <cell r="B3444" t="str">
            <v>TÊ, PVC, SERIE R, ÁGUA PLUVIAL, DN 75 MM, JUNTA ELÁSTICA, FORNECIDO E INSTALADO EM RAMAL DE ENCAMINHAMENTO. AF_12/2014</v>
          </cell>
          <cell r="C3444" t="str">
            <v>UN</v>
          </cell>
          <cell r="D3444" t="str">
            <v>27,85</v>
          </cell>
        </row>
        <row r="3445">
          <cell r="A3445">
            <v>89567</v>
          </cell>
          <cell r="B3445" t="str">
            <v>JUNÇÃO SIMPLES, PVC, SERIE R, ÁGUA PLUVIAL, DN 100 X 100 MM, JUNTA ELÁSTICA, FORNECIDO E INSTALADO EM RAMAL DE ENCAMINHAMENTO. AF_12/2014</v>
          </cell>
          <cell r="C3445" t="str">
            <v>UN</v>
          </cell>
          <cell r="D3445" t="str">
            <v>46,60</v>
          </cell>
        </row>
        <row r="3446">
          <cell r="A3446">
            <v>89568</v>
          </cell>
          <cell r="B3446" t="str">
            <v>UNIÃO, PVC, SOLDÁVEL, DN 40MM, INSTALADO EM PRUMADA DE ÁGUA - FORNECIMENTO E INSTALAÇÃO. AF_12/2014</v>
          </cell>
          <cell r="C3446" t="str">
            <v>UN</v>
          </cell>
          <cell r="D3446" t="str">
            <v>22,14</v>
          </cell>
        </row>
        <row r="3447">
          <cell r="A3447">
            <v>89569</v>
          </cell>
          <cell r="B3447" t="str">
            <v>JUNÇÃO SIMPLES, PVC, SERIE R, ÁGUA PLUVIAL, DN 100 X 75 MM, JUNTA ELÁSTICA, FORNECIDO E INSTALADO EM RAMAL DE ENCAMINHAMENTO. AF_12/2014</v>
          </cell>
          <cell r="C3447" t="str">
            <v>UN</v>
          </cell>
          <cell r="D3447" t="str">
            <v>44,14</v>
          </cell>
        </row>
        <row r="3448">
          <cell r="A3448">
            <v>89570</v>
          </cell>
          <cell r="B3448" t="str">
            <v>ADAPTADOR CURTO COM BOLSA E ROSCA PARA REGISTRO, PVC, SOLDÁVEL, DN 40MM X 1.1/2, INSTALADO EM PRUMADA DE ÁGUA - FORNECIMENTO E INSTALAÇÃO. AF_12/2014</v>
          </cell>
          <cell r="C3448" t="str">
            <v>UN</v>
          </cell>
          <cell r="D3448" t="str">
            <v>7,72</v>
          </cell>
        </row>
        <row r="3449">
          <cell r="A3449">
            <v>89571</v>
          </cell>
          <cell r="B3449" t="str">
            <v>TÊ, PVC, SERIE R, ÁGUA PLUVIAL, DN 100 X 100 MM, JUNTA ELÁSTICA, FORNECIDO E INSTALADO EM RAMAL DE ENCAMINHAMENTO. AF_12/2014</v>
          </cell>
          <cell r="C3449" t="str">
            <v>UN</v>
          </cell>
          <cell r="D3449" t="str">
            <v>43,03</v>
          </cell>
        </row>
        <row r="3450">
          <cell r="A3450">
            <v>89572</v>
          </cell>
          <cell r="B3450" t="str">
            <v>ADAPTADOR CURTO COM BOLSA E ROSCA PARA REGISTRO, PVC, SOLDÁVEL, DN 40MM X 1.1/4, INSTALADO EM PRUMADA DE ÁGUA - FORNECIMENTO E INSTALAÇÃO. AF_12/2014</v>
          </cell>
          <cell r="C3450" t="str">
            <v>UN</v>
          </cell>
          <cell r="D3450" t="str">
            <v>5,31</v>
          </cell>
        </row>
        <row r="3451">
          <cell r="A3451">
            <v>89573</v>
          </cell>
          <cell r="B3451" t="str">
            <v>TÊ, PVC, SERIE R, ÁGUA PLUVIAL, DN 100 X 75 MM, JUNTA ELÁSTICA, FORNECIDO E INSTALADO EM RAMAL DE ENCAMINHAMENTO. AF_12/2014</v>
          </cell>
          <cell r="C3451" t="str">
            <v>UN</v>
          </cell>
          <cell r="D3451" t="str">
            <v>39,31</v>
          </cell>
        </row>
        <row r="3452">
          <cell r="A3452">
            <v>89574</v>
          </cell>
          <cell r="B3452" t="str">
            <v>JUNÇÃO DUPLA, PVC, SERIE R, ÁGUA PLUVIAL, DN 100 X 100 X 100 MM, JUNTA ELÁSTICA, FORNECIDO E INSTALADO EM RAMAL DE ENCAMINHAMENTO. AF_12/2014</v>
          </cell>
          <cell r="C3452" t="str">
            <v>UN</v>
          </cell>
          <cell r="D3452" t="str">
            <v>75,88</v>
          </cell>
        </row>
        <row r="3453">
          <cell r="A3453">
            <v>89575</v>
          </cell>
          <cell r="B3453" t="str">
            <v>LUVA, PVC, SOLDÁVEL, DN 50MM, INSTALADO EM PRUMADA DE ÁGUA - FORNECIMENTO E INSTALAÇÃO. AF_12/2014</v>
          </cell>
          <cell r="C3453" t="str">
            <v>UN</v>
          </cell>
          <cell r="D3453" t="str">
            <v>7,08</v>
          </cell>
        </row>
        <row r="3454">
          <cell r="A3454">
            <v>89577</v>
          </cell>
          <cell r="B3454" t="str">
            <v>LUVA DE CORRER, PVC, SOLDÁVEL, DN 50MM, INSTALADO EM PRUMADA DE ÁGUA - FORNECIMENTO E INSTALAÇÃO. AF_12/2014</v>
          </cell>
          <cell r="C3454" t="str">
            <v>UN</v>
          </cell>
          <cell r="D3454" t="str">
            <v>22,65</v>
          </cell>
        </row>
        <row r="3455">
          <cell r="A3455">
            <v>89579</v>
          </cell>
          <cell r="B3455" t="str">
            <v>LUVA DE REDUÇÃO, PVC, SOLDÁVEL, DN 50MM X 25MM, INSTALADO EM PRUMADA DE ÁGUA   FORNECIMENTO E INSTALAÇÃO. AF_12/2014</v>
          </cell>
          <cell r="C3455" t="str">
            <v>UN</v>
          </cell>
          <cell r="D3455" t="str">
            <v>7,26</v>
          </cell>
        </row>
        <row r="3456">
          <cell r="A3456">
            <v>89581</v>
          </cell>
          <cell r="B3456" t="str">
            <v>JOELHO 90 GRAUS, PVC, SERIE R, ÁGUA PLUVIAL, DN 75 MM, JUNTA ELÁSTICA, FORNECIDO E INSTALADO EM CONDUTORES VERTICAIS DE ÁGUAS PLUVIAIS. AF_12/2014</v>
          </cell>
          <cell r="C3456" t="str">
            <v>UN</v>
          </cell>
          <cell r="D3456" t="str">
            <v>16,36</v>
          </cell>
        </row>
        <row r="3457">
          <cell r="A3457">
            <v>89582</v>
          </cell>
          <cell r="B3457" t="str">
            <v>JOELHO 45 GRAUS, PVC, SERIE R, ÁGUA PLUVIAL, DN 75 MM, JUNTA ELÁSTICA, FORNECIDO E INSTALADO EM CONDUTORES VERTICAIS DE ÁGUAS PLUVIAIS. AF_12/2014</v>
          </cell>
          <cell r="C3457" t="str">
            <v>UN</v>
          </cell>
          <cell r="D3457" t="str">
            <v>14,47</v>
          </cell>
        </row>
        <row r="3458">
          <cell r="A3458">
            <v>89583</v>
          </cell>
          <cell r="B3458" t="str">
            <v>CURVA 87 GRAUS E 30 MINUTOS, PVC, SERIE R, ÁGUA PLUVIAL, DN 75 MM, JUNTA ELÁSTICA, FORNECIDO E INSTALADO EM CONDUTORES VERTICAIS DE ÁGUAS PLUVIAIS. AF_12/2014</v>
          </cell>
          <cell r="C3458" t="str">
            <v>UN</v>
          </cell>
          <cell r="D3458" t="str">
            <v>21,35</v>
          </cell>
        </row>
        <row r="3459">
          <cell r="A3459">
            <v>89584</v>
          </cell>
          <cell r="B3459" t="str">
            <v>JOELHO 90 GRAUS, PVC, SERIE R, ÁGUA PLUVIAL, DN 100 MM, JUNTA ELÁSTICA, FORNECIDO E INSTALADO EM CONDUTORES VERTICAIS DE ÁGUAS PLUVIAIS. AF_12/2014</v>
          </cell>
          <cell r="C3459" t="str">
            <v>UN</v>
          </cell>
          <cell r="D3459" t="str">
            <v>24,57</v>
          </cell>
        </row>
        <row r="3460">
          <cell r="A3460">
            <v>89585</v>
          </cell>
          <cell r="B3460" t="str">
            <v>JOELHO 45 GRAUS, PVC, SERIE R, ÁGUA PLUVIAL, DN 100 MM, JUNTA ELÁSTICA, FORNECIDO E INSTALADO EM CONDUTORES VERTICAIS DE ÁGUAS PLUVIAIS. AF_12/2014</v>
          </cell>
          <cell r="C3460" t="str">
            <v>UN</v>
          </cell>
          <cell r="D3460" t="str">
            <v>19,97</v>
          </cell>
        </row>
        <row r="3461">
          <cell r="A3461">
            <v>89586</v>
          </cell>
          <cell r="B3461" t="str">
            <v>JOELHO 45 GRAUS PARA PÉ DE COLUNA, PVC, SERIE R, ÁGUA PLUVIAL, DN 100 MM, JUNTA ELÁSTICA, FORNECIDO E INSTALADO EM CONDUTORES VERTICAIS DE ÁGUAS PLUVIAIS. AF_12/2014</v>
          </cell>
          <cell r="C3461" t="str">
            <v>UN</v>
          </cell>
          <cell r="D3461" t="str">
            <v>19,97</v>
          </cell>
        </row>
        <row r="3462">
          <cell r="A3462">
            <v>89587</v>
          </cell>
          <cell r="B3462" t="str">
            <v>CURVA 87 GRAUS E 30 MINUTOS, PVC, SERIE R, ÁGUA PLUVIAL, DN 100 MM, JUNTA ELÁSTICA, FORNECIDO E INSTALADO EM CONDUTORES VERTICAIS DE ÁGUAS PLUVIAIS. AF_12/2014</v>
          </cell>
          <cell r="C3462" t="str">
            <v>UN</v>
          </cell>
          <cell r="D3462" t="str">
            <v>31,77</v>
          </cell>
        </row>
        <row r="3463">
          <cell r="A3463">
            <v>89590</v>
          </cell>
          <cell r="B3463" t="str">
            <v>JOELHO 90 GRAUS, PVC, SERIE R, ÁGUA PLUVIAL, DN 150 MM, JUNTA ELÁSTICA, FORNECIDO E INSTALADO EM CONDUTORES VERTICAIS DE ÁGUAS PLUVIAIS. AF_12/2014</v>
          </cell>
          <cell r="C3463" t="str">
            <v>UN</v>
          </cell>
          <cell r="D3463" t="str">
            <v>77,67</v>
          </cell>
        </row>
        <row r="3464">
          <cell r="A3464">
            <v>89591</v>
          </cell>
          <cell r="B3464" t="str">
            <v>JOELHO 45 GRAUS, PVC, SERIE R, ÁGUA PLUVIAL, DN 150 MM, JUNTA ELÁSTICA, FORNECIDO E INSTALADO EM CONDUTORES VERTICAIS DE ÁGUAS PLUVIAIS. AF_12/2014</v>
          </cell>
          <cell r="C3464" t="str">
            <v>UN</v>
          </cell>
          <cell r="D3464" t="str">
            <v>64,47</v>
          </cell>
        </row>
        <row r="3465">
          <cell r="A3465">
            <v>89592</v>
          </cell>
          <cell r="B3465" t="str">
            <v>CURVA 87 GRAUS E 30 MINUTOS, PVC, SERIE R, ÁGUA PLUVIAL, DN 150 MM, JUNTA ELÁSTICA, FORNECIDO E INSTALADO EM CONDUTORES VERTICAIS DE ÁGUAS PLUVIAIS. AF_12/2014</v>
          </cell>
          <cell r="C3465" t="str">
            <v>UN</v>
          </cell>
          <cell r="D3465" t="str">
            <v>102,83</v>
          </cell>
        </row>
        <row r="3466">
          <cell r="A3466">
            <v>89593</v>
          </cell>
          <cell r="B3466" t="str">
            <v>LUVA COM ROSCA, PVC, SOLDÁVEL, DN 50MM X 1.1/2, INSTALADO EM PRUMADA DE ÁGUA - FORNECIMENTO E INSTALAÇÃO. AF_12/2014</v>
          </cell>
          <cell r="C3466" t="str">
            <v>UN</v>
          </cell>
          <cell r="D3466" t="str">
            <v>20,50</v>
          </cell>
        </row>
        <row r="3467">
          <cell r="A3467">
            <v>89594</v>
          </cell>
          <cell r="B3467" t="str">
            <v>UNIÃO, PVC, SOLDÁVEL, DN 50MM, INSTALADO EM PRUMADA DE ÁGUA - FORNECIMENTO E INSTALAÇÃO. AF_12/2014</v>
          </cell>
          <cell r="C3467" t="str">
            <v>UN</v>
          </cell>
          <cell r="D3467" t="str">
            <v>24,74</v>
          </cell>
        </row>
        <row r="3468">
          <cell r="A3468">
            <v>89595</v>
          </cell>
          <cell r="B3468" t="str">
            <v>ADAPTADOR CURTO COM BOLSA E ROSCA PARA REGISTRO, PVC, SOLDÁVEL, DN 50MM X 1.1/4, INSTALADO EM PRUMADA DE ÁGUA - FORNECIMENTO E INSTALAÇÃO. AF_12/2014</v>
          </cell>
          <cell r="C3468" t="str">
            <v>UN</v>
          </cell>
          <cell r="D3468" t="str">
            <v>9,45</v>
          </cell>
        </row>
        <row r="3469">
          <cell r="A3469">
            <v>89596</v>
          </cell>
          <cell r="B3469" t="str">
            <v>ADAPTADOR CURTO COM BOLSA E ROSCA PARA REGISTRO, PVC, SOLDÁVEL, DN 50MM X 1.1/2, INSTALADO EM PRUMADA DE ÁGUA - FORNECIMENTO E INSTALAÇÃO. AF_12/2014</v>
          </cell>
          <cell r="C3469" t="str">
            <v>UN</v>
          </cell>
          <cell r="D3469" t="str">
            <v>6,96</v>
          </cell>
        </row>
        <row r="3470">
          <cell r="A3470">
            <v>89597</v>
          </cell>
          <cell r="B3470" t="str">
            <v>LUVA, PVC, SOLDÁVEL, DN 60MM, INSTALADO EM PRUMADA DE ÁGUA - FORNECIMENTO E INSTALAÇÃO. AF_12/2014</v>
          </cell>
          <cell r="C3470" t="str">
            <v>UN</v>
          </cell>
          <cell r="D3470" t="str">
            <v>13,08</v>
          </cell>
        </row>
        <row r="3471">
          <cell r="A3471">
            <v>89598</v>
          </cell>
          <cell r="B3471" t="str">
            <v>LUVA DE CORRER, PVC, SOLDÁVEL, DN 60MM, INSTALADO EM PRUMADA DE ÁGUA   FORNECIMENTO E INSTALAÇÃO. AF_12/2014</v>
          </cell>
          <cell r="C3471" t="str">
            <v>UN</v>
          </cell>
          <cell r="D3471" t="str">
            <v>34,17</v>
          </cell>
        </row>
        <row r="3472">
          <cell r="A3472">
            <v>89599</v>
          </cell>
          <cell r="B3472" t="str">
            <v>LUVA SIMPLES, PVC, SERIE R, ÁGUA PLUVIAL, DN 75 MM, JUNTA ELÁSTICA, FORNECIDO E INSTALADO EM CONDUTORES VERTICAIS DE ÁGUAS PLUVIAIS. AF_12/2014</v>
          </cell>
          <cell r="C3472" t="str">
            <v>UN</v>
          </cell>
          <cell r="D3472" t="str">
            <v>11,23</v>
          </cell>
        </row>
        <row r="3473">
          <cell r="A3473">
            <v>89600</v>
          </cell>
          <cell r="B3473" t="str">
            <v>LUVA DE CORRER, PVC, SERIE R, ÁGUA PLUVIAL, DN 75 MM, JUNTA ELÁSTICA, FORNECIDO E INSTALADO EM CONDUTORES VERTICAIS DE ÁGUAS PLUVIAIS. AF_12/2014</v>
          </cell>
          <cell r="C3473" t="str">
            <v>UN</v>
          </cell>
          <cell r="D3473" t="str">
            <v>12,17</v>
          </cell>
        </row>
        <row r="3474">
          <cell r="A3474">
            <v>89605</v>
          </cell>
          <cell r="B3474" t="str">
            <v>LUVA DE REDUÇÃO, PVC, SOLDÁVEL, DN 60MM X 50MM, INSTALADO EM PRUMADA DE ÁGUA - FORNECIMENTO E INSTALAÇÃO. AF_12/2014</v>
          </cell>
          <cell r="C3474" t="str">
            <v>UN</v>
          </cell>
          <cell r="D3474" t="str">
            <v>12,77</v>
          </cell>
        </row>
        <row r="3475">
          <cell r="A3475">
            <v>89609</v>
          </cell>
          <cell r="B3475" t="str">
            <v>UNIÃO, PVC, SOLDÁVEL, DN 60MM, INSTALADO EM PRUMADA DE ÁGUA - FORNECIMENTO E INSTALAÇÃO. AF_12/2014</v>
          </cell>
          <cell r="C3475" t="str">
            <v>UN</v>
          </cell>
          <cell r="D3475" t="str">
            <v>57,25</v>
          </cell>
        </row>
        <row r="3476">
          <cell r="A3476">
            <v>89610</v>
          </cell>
          <cell r="B3476" t="str">
            <v>ADAPTADOR CURTO COM BOLSA E ROSCA PARA REGISTRO, PVC, SOLDÁVEL, DN 60MM X 2, INSTALADO EM PRUMADA DE ÁGUA - FORNECIMENTO E INSTALAÇÃO. AF_12/2014</v>
          </cell>
          <cell r="C3476" t="str">
            <v>UN</v>
          </cell>
          <cell r="D3476" t="str">
            <v>13,09</v>
          </cell>
        </row>
        <row r="3477">
          <cell r="A3477">
            <v>89611</v>
          </cell>
          <cell r="B3477" t="str">
            <v>LUVA, PVC, SOLDÁVEL, DN 75MM, INSTALADO EM PRUMADA DE ÁGUA - FORNECIMENTO E INSTALAÇÃO. AF_12/2014</v>
          </cell>
          <cell r="C3477" t="str">
            <v>UN</v>
          </cell>
          <cell r="D3477" t="str">
            <v>21,30</v>
          </cell>
        </row>
        <row r="3478">
          <cell r="A3478">
            <v>89612</v>
          </cell>
          <cell r="B3478" t="str">
            <v>UNIÃO, PVC, SOLDÁVEL, DN 75MM, INSTALADO EM PRUMADA DE ÁGUA - FORNECIMENTO E INSTALAÇÃO. AF_12/2014</v>
          </cell>
          <cell r="C3478" t="str">
            <v>UN</v>
          </cell>
          <cell r="D3478" t="str">
            <v>112,67</v>
          </cell>
        </row>
        <row r="3479">
          <cell r="A3479">
            <v>89613</v>
          </cell>
          <cell r="B3479" t="str">
            <v>ADAPTADOR CURTO COM BOLSA E ROSCA PARA REGISTRO, PVC, SOLDÁVEL, DN 75MM X 2.1/2, INSTALADO EM PRUMADA DE ÁGUA - FORNECIMENTO E INSTALAÇÃO. AF_12/2014</v>
          </cell>
          <cell r="C3479" t="str">
            <v>UN</v>
          </cell>
          <cell r="D3479" t="str">
            <v>19,01</v>
          </cell>
        </row>
        <row r="3480">
          <cell r="A3480">
            <v>89614</v>
          </cell>
          <cell r="B3480" t="str">
            <v>LUVA, PVC, SOLDÁVEL, DN 85MM, INSTALADO EM PRUMADA DE ÁGUA - FORNECIMENTO E INSTALAÇÃO. AF_12/2014</v>
          </cell>
          <cell r="C3480" t="str">
            <v>UN</v>
          </cell>
          <cell r="D3480" t="str">
            <v>40,41</v>
          </cell>
        </row>
        <row r="3481">
          <cell r="A3481">
            <v>89615</v>
          </cell>
          <cell r="B3481" t="str">
            <v>UNIÃO, PVC, SOLDÁVEL, DN 85MM, INSTALADO EM PRUMADA DE ÁGUA - FORNECIMENTO E INSTALAÇÃO. AF_12/2014</v>
          </cell>
          <cell r="C3481" t="str">
            <v>UN</v>
          </cell>
          <cell r="D3481" t="str">
            <v>170,37</v>
          </cell>
        </row>
        <row r="3482">
          <cell r="A3482">
            <v>89616</v>
          </cell>
          <cell r="B3482" t="str">
            <v>ADAPTADOR CURTO COM BOLSA E ROSCA PARA REGISTRO, PVC, SOLDÁVEL, DN 85MM X 3, INSTALADO EM PRUMADA DE ÁGUA - FORNECIMENTO E INSTALAÇÃO. AF_12/2014</v>
          </cell>
          <cell r="C3482" t="str">
            <v>UN</v>
          </cell>
          <cell r="D3482" t="str">
            <v>27,59</v>
          </cell>
        </row>
        <row r="3483">
          <cell r="A3483">
            <v>89617</v>
          </cell>
          <cell r="B3483" t="str">
            <v>TE, PVC, SOLDÁVEL, DN 25MM, INSTALADO EM PRUMADA DE ÁGUA - FORNECIMENTO E INSTALAÇÃO. AF_12/2014</v>
          </cell>
          <cell r="C3483" t="str">
            <v>UN</v>
          </cell>
          <cell r="D3483" t="str">
            <v>4,35</v>
          </cell>
        </row>
        <row r="3484">
          <cell r="A3484">
            <v>89618</v>
          </cell>
          <cell r="B3484" t="str">
            <v>TÊ COM BUCHA DE LATÃO NA BOLSA CENTRAL, PVC, SOLDÁVEL, DN 25MM X 1/2, INSTALADO EM PRUMADA DE ÁGUA - FORNECIMENTO E INSTALAÇÃO. AF_12/2014</v>
          </cell>
          <cell r="C3484" t="str">
            <v>UN</v>
          </cell>
          <cell r="D3484" t="str">
            <v>9,44</v>
          </cell>
        </row>
        <row r="3485">
          <cell r="A3485">
            <v>89619</v>
          </cell>
          <cell r="B3485" t="str">
            <v>TÊ DE REDUÇÃO, PVC, SOLDÁVEL, DN 25MM X 20MM, INSTALADO EM PRUMADA DE ÁGUA - FORNECIMENTO E INSTALAÇÃO. AF_12/2014</v>
          </cell>
          <cell r="C3485" t="str">
            <v>UN</v>
          </cell>
          <cell r="D3485" t="str">
            <v>5,71</v>
          </cell>
        </row>
        <row r="3486">
          <cell r="A3486">
            <v>89620</v>
          </cell>
          <cell r="B3486" t="str">
            <v>TE, PVC, SOLDÁVEL, DN 32MM, INSTALADO EM PRUMADA DE ÁGUA - FORNECIMENTO E INSTALAÇÃO. AF_12/2014</v>
          </cell>
          <cell r="C3486" t="str">
            <v>UN</v>
          </cell>
          <cell r="D3486" t="str">
            <v>7,21</v>
          </cell>
        </row>
        <row r="3487">
          <cell r="A3487">
            <v>89621</v>
          </cell>
          <cell r="B3487" t="str">
            <v>TÊ COM BUCHA DE LATÃO NA BOLSA CENTRAL, PVC, SOLDÁVEL, DN 32MM X 3/4, INSTALADO EM PRUMADA DE ÁGUA - FORNECIMENTO E INSTALAÇÃO. AF_12/2014</v>
          </cell>
          <cell r="C3487" t="str">
            <v>UN</v>
          </cell>
          <cell r="D3487" t="str">
            <v>15,84</v>
          </cell>
        </row>
        <row r="3488">
          <cell r="A3488">
            <v>89622</v>
          </cell>
          <cell r="B3488" t="str">
            <v>TÊ DE REDUÇÃO, PVC, SOLDÁVEL, DN 32MM X 25MM, INSTALADO EM PRUMADA DE ÁGUA - FORNECIMENTO E INSTALAÇÃO. AF_12/2014</v>
          </cell>
          <cell r="C3488" t="str">
            <v>UN</v>
          </cell>
          <cell r="D3488" t="str">
            <v>8,56</v>
          </cell>
        </row>
        <row r="3489">
          <cell r="A3489">
            <v>89623</v>
          </cell>
          <cell r="B3489" t="str">
            <v>TE, PVC, SOLDÁVEL, DN 40MM, INSTALADO EM PRUMADA DE ÁGUA - FORNECIMENTO E INSTALAÇÃO. AF_12/2014</v>
          </cell>
          <cell r="C3489" t="str">
            <v>UN</v>
          </cell>
          <cell r="D3489" t="str">
            <v>11,52</v>
          </cell>
        </row>
        <row r="3490">
          <cell r="A3490">
            <v>89624</v>
          </cell>
          <cell r="B3490" t="str">
            <v>TÊ DE REDUÇÃO, PVC, SOLDÁVEL, DN 40MM X 32MM, INSTALADO EM PRUMADA DE ÁGUA - FORNECIMENTO E INSTALAÇÃO. AF_12/2014</v>
          </cell>
          <cell r="C3490" t="str">
            <v>UN</v>
          </cell>
          <cell r="D3490" t="str">
            <v>12,20</v>
          </cell>
        </row>
        <row r="3491">
          <cell r="A3491">
            <v>89625</v>
          </cell>
          <cell r="B3491" t="str">
            <v>TE, PVC, SOLDÁVEL, DN 50MM, INSTALADO EM PRUMADA DE ÁGUA - FORNECIMENTO E INSTALAÇÃO. AF_12/2014</v>
          </cell>
          <cell r="C3491" t="str">
            <v>UN</v>
          </cell>
          <cell r="D3491" t="str">
            <v>13,89</v>
          </cell>
        </row>
        <row r="3492">
          <cell r="A3492">
            <v>89626</v>
          </cell>
          <cell r="B3492" t="str">
            <v>TÊ DE REDUÇÃO, PVC, SOLDÁVEL, DN 50MM X 40MM, INSTALADO EM PRUMADA DE ÁGUA - FORNECIMENTO E INSTALAÇÃO. AF_12/2014</v>
          </cell>
          <cell r="C3492" t="str">
            <v>UN</v>
          </cell>
          <cell r="D3492" t="str">
            <v>19,12</v>
          </cell>
        </row>
        <row r="3493">
          <cell r="A3493">
            <v>89627</v>
          </cell>
          <cell r="B3493" t="str">
            <v>TÊ DE REDUÇÃO, PVC, SOLDÁVEL, DN 50MM X 25MM, INSTALADO EM PRUMADA DE ÁGUA - FORNECIMENTO E INSTALAÇÃO. AF_12/2014</v>
          </cell>
          <cell r="C3493" t="str">
            <v>UN</v>
          </cell>
          <cell r="D3493" t="str">
            <v>13,10</v>
          </cell>
        </row>
        <row r="3494">
          <cell r="A3494">
            <v>89628</v>
          </cell>
          <cell r="B3494" t="str">
            <v>TE, PVC, SOLDÁVEL, DN 60MM, INSTALADO EM PRUMADA DE ÁGUA - FORNECIMENTO E INSTALAÇÃO. AF_12/2014</v>
          </cell>
          <cell r="C3494" t="str">
            <v>UN</v>
          </cell>
          <cell r="D3494" t="str">
            <v>29,09</v>
          </cell>
        </row>
        <row r="3495">
          <cell r="A3495">
            <v>89629</v>
          </cell>
          <cell r="B3495" t="str">
            <v>TE, PVC, SOLDÁVEL, DN 75MM, INSTALADO EM PRUMADA DE ÁGUA - FORNECIMENTO E INSTALAÇÃO. AF_12/2014</v>
          </cell>
          <cell r="C3495" t="str">
            <v>UN</v>
          </cell>
          <cell r="D3495" t="str">
            <v>53,12</v>
          </cell>
        </row>
        <row r="3496">
          <cell r="A3496">
            <v>89630</v>
          </cell>
          <cell r="B3496" t="str">
            <v>TE DE REDUÇÃO, PVC, SOLDÁVEL, DN 75MM X 50MM, INSTALADO EM PRUMADA DE ÁGUA - FORNECIMENTO E INSTALAÇÃO. AF_12/2014</v>
          </cell>
          <cell r="C3496" t="str">
            <v>UN</v>
          </cell>
          <cell r="D3496" t="str">
            <v>45,99</v>
          </cell>
        </row>
        <row r="3497">
          <cell r="A3497">
            <v>89631</v>
          </cell>
          <cell r="B3497" t="str">
            <v>TE, PVC, SOLDÁVEL, DN 85MM, INSTALADO EM PRUMADA DE ÁGUA - FORNECIMENTO E INSTALAÇÃO. AF_12/2014</v>
          </cell>
          <cell r="C3497" t="str">
            <v>UN</v>
          </cell>
          <cell r="D3497" t="str">
            <v>80,88</v>
          </cell>
        </row>
        <row r="3498">
          <cell r="A3498">
            <v>89632</v>
          </cell>
          <cell r="B3498" t="str">
            <v>TE DE REDUÇÃO, PVC, SOLDÁVEL, DN 85MM X 60MM, INSTALADO EM PRUMADA DE ÁGUA - FORNECIMENTO E INSTALAÇÃO. AF_12/2014</v>
          </cell>
          <cell r="C3498" t="str">
            <v>UN</v>
          </cell>
          <cell r="D3498" t="str">
            <v>66,29</v>
          </cell>
        </row>
        <row r="3499">
          <cell r="A3499">
            <v>89637</v>
          </cell>
          <cell r="B3499" t="str">
            <v>JOELHO 90 GRAUS, CPVC, SOLDÁVEL, DN 15MM, INSTALADO EM RAMAL OU SUB-RAMAL DE ÁGUA - FORNECIMENTO E INSTALAÇÃO. AF_12/2014</v>
          </cell>
          <cell r="C3499" t="str">
            <v>UN</v>
          </cell>
          <cell r="D3499" t="str">
            <v>6,26</v>
          </cell>
        </row>
        <row r="3500">
          <cell r="A3500">
            <v>89638</v>
          </cell>
          <cell r="B3500" t="str">
            <v>JOELHO 45 GRAUS, CPVC, SOLDÁVEL, DN 15MM, INSTALADO EM RAMAL OU SUB-RAMAL DE ÁGUA - FORNECIMENTO E INSTALAÇÃO. AF_12/2014</v>
          </cell>
          <cell r="C3500" t="str">
            <v>UN</v>
          </cell>
          <cell r="D3500" t="str">
            <v>6,96</v>
          </cell>
        </row>
        <row r="3501">
          <cell r="A3501">
            <v>89639</v>
          </cell>
          <cell r="B3501" t="str">
            <v>CURVA 90 GRAUS, CPVC, SOLDÁVEL, DN 15MM, INSTALADO EM RAMAL OU SUB-RAMAL DE ÁGUA - FORNECIMENTO E INSTALAÇÃO. AF_12/2014</v>
          </cell>
          <cell r="C3501" t="str">
            <v>UN</v>
          </cell>
          <cell r="D3501" t="str">
            <v>7,23</v>
          </cell>
        </row>
        <row r="3502">
          <cell r="A3502">
            <v>89640</v>
          </cell>
          <cell r="B3502" t="str">
            <v>JOELHO DE TRANSIÇÃO, 90 GRAUS, CPVC, SOLDÁVEL, DN 15MM X 1/2", INSTALADO EM RAMAL OU SUB-RAMAL DE ÁGUA - FORNECIMENTO E INSTALAÇÃO. AF_12/2014</v>
          </cell>
          <cell r="C3502" t="str">
            <v>UN</v>
          </cell>
          <cell r="D3502" t="str">
            <v>11,39</v>
          </cell>
        </row>
        <row r="3503">
          <cell r="A3503">
            <v>89641</v>
          </cell>
          <cell r="B3503" t="str">
            <v>JOELHO 90 GRAUS, CPVC, SOLDÁVEL, DN 22MM, INSTALADO EM RAMAL OU SUB-RAMAL DE ÁGUA - FORNECIMENTO E INSTALAÇÃO. AF_12/2014</v>
          </cell>
          <cell r="C3503" t="str">
            <v>UN</v>
          </cell>
          <cell r="D3503" t="str">
            <v>8,78</v>
          </cell>
        </row>
        <row r="3504">
          <cell r="A3504">
            <v>89642</v>
          </cell>
          <cell r="B3504" t="str">
            <v>JOELHO 45 GRAUS, CPVC, SOLDÁVEL, DN 22MM, INSTALADO EM RAMAL OU SUB-RAMAL DE ÁGUA - FORNECIMENTO E INSTALAÇÃO. AF_12/2014</v>
          </cell>
          <cell r="C3504" t="str">
            <v>UN</v>
          </cell>
          <cell r="D3504" t="str">
            <v>10,12</v>
          </cell>
        </row>
        <row r="3505">
          <cell r="A3505">
            <v>89643</v>
          </cell>
          <cell r="B3505" t="str">
            <v>CURVA 90 GRAUS, CPVC, SOLDÁVEL, DN 22MM, INSTALADO EM RAMAL OU SUB-RAMAL DE ÁGUA - FORNECIMENTO E INSTALAÇÃO. AF_12/2014</v>
          </cell>
          <cell r="C3505" t="str">
            <v>UN</v>
          </cell>
          <cell r="D3505" t="str">
            <v>10,57</v>
          </cell>
        </row>
        <row r="3506">
          <cell r="A3506">
            <v>89644</v>
          </cell>
          <cell r="B3506" t="str">
            <v>JOELHO DE TRANSIÇÃO, 90 GRAUS, CPVC, SOLDÁVEL, DN 22MM X 1/2", INSTALADO EM RAMAL OU SUB-RAMAL DE ÁGUA - FORNECIMENTO E INSTALAÇÃO. AF_12/2014</v>
          </cell>
          <cell r="C3506" t="str">
            <v>UN</v>
          </cell>
          <cell r="D3506" t="str">
            <v>16,91</v>
          </cell>
        </row>
        <row r="3507">
          <cell r="A3507">
            <v>89645</v>
          </cell>
          <cell r="B3507" t="str">
            <v>JOELHO DE TRANSIÇÃO, 90 GRAUS, CPVC, SOLDÁVEL, DN 22MM X 3/4", INSTALADO EM RAMAL OU SUB-RAMAL DE ÁGUA - FORNECIMENTO E INSTALAÇÃO. AF_12/2014</v>
          </cell>
          <cell r="C3507" t="str">
            <v>UN</v>
          </cell>
          <cell r="D3507" t="str">
            <v>18,86</v>
          </cell>
        </row>
        <row r="3508">
          <cell r="A3508">
            <v>89646</v>
          </cell>
          <cell r="B3508" t="str">
            <v>JOELHO 90 GRAUS, CPVC, SOLDÁVEL, DN 28MM, INSTALADO EM RAMAL OU SUB-RAMAL DE ÁGUA - FORNECIMENTO E INSTALAÇÃO. AF_12/2014</v>
          </cell>
          <cell r="C3508" t="str">
            <v>UN</v>
          </cell>
          <cell r="D3508" t="str">
            <v>13,68</v>
          </cell>
        </row>
        <row r="3509">
          <cell r="A3509">
            <v>89647</v>
          </cell>
          <cell r="B3509" t="str">
            <v>JOELHO 45 GRAUS, CPVC, SOLDÁVEL, DN 28MM, INSTALADO EM RAMAL OU SUB-RAMAL DE ÁGUA  FORNECIMENTO E INSTALAÇÃO. AF_12/2014</v>
          </cell>
          <cell r="C3509" t="str">
            <v>UN</v>
          </cell>
          <cell r="D3509" t="str">
            <v>13,37</v>
          </cell>
        </row>
        <row r="3510">
          <cell r="A3510">
            <v>89648</v>
          </cell>
          <cell r="B3510" t="str">
            <v>CURVA 90 GRAUS, CPVC, SOLDÁVEL, DN 28MM, INSTALADO EM RAMAL OU SUB-RAMAL DE ÁGUA  FORNECIMENTO E INSTALAÇÃO. AF_12/2014</v>
          </cell>
          <cell r="C3510" t="str">
            <v>UN</v>
          </cell>
          <cell r="D3510" t="str">
            <v>14,81</v>
          </cell>
        </row>
        <row r="3511">
          <cell r="A3511">
            <v>89649</v>
          </cell>
          <cell r="B3511" t="str">
            <v>JOELHO 90 GRAUS, CPVC, SOLDÁVEL, DN 35MM, INSTALADO EM RAMAL OU SUB-RAMAL DE ÁGUA  FORNECIMENTO E INSTALAÇÃO. AF_12/2014</v>
          </cell>
          <cell r="C3511" t="str">
            <v>UN</v>
          </cell>
          <cell r="D3511" t="str">
            <v>20,23</v>
          </cell>
        </row>
        <row r="3512">
          <cell r="A3512">
            <v>89650</v>
          </cell>
          <cell r="B3512" t="str">
            <v>JOELHO 45 GRAUS, CPVC, SOLDÁVEL, DN 35MM, INSTALADO EM RAMAL OU SUB-RAMAL DE ÁGUA  FORNECIMENTO E INSTALAÇÃO. AF_12/2014</v>
          </cell>
          <cell r="C3512" t="str">
            <v>UN</v>
          </cell>
          <cell r="D3512" t="str">
            <v>20,23</v>
          </cell>
        </row>
        <row r="3513">
          <cell r="A3513">
            <v>89651</v>
          </cell>
          <cell r="B3513" t="str">
            <v>LUVA, CPVC, SOLDÁVEL, DN 15MM, INSTALADO EM RAMAL OU SUB-RAMAL DE ÁGUA - FORNECIMENTO E INSTALAÇÃO. AF_12/2014</v>
          </cell>
          <cell r="C3513" t="str">
            <v>UN</v>
          </cell>
          <cell r="D3513" t="str">
            <v>4,25</v>
          </cell>
        </row>
        <row r="3514">
          <cell r="A3514">
            <v>89652</v>
          </cell>
          <cell r="B3514" t="str">
            <v>LUVA DE CORRER, CPVC, SOLDÁVEL, DN 15MM, INSTALADO EM RAMAL OU SUB-RAMAL DE ÁGUA  FORNECIMENTO E INSTALAÇÃO. AF_12/2014</v>
          </cell>
          <cell r="C3514" t="str">
            <v>UN</v>
          </cell>
          <cell r="D3514" t="str">
            <v>7,32</v>
          </cell>
        </row>
        <row r="3515">
          <cell r="A3515">
            <v>89653</v>
          </cell>
          <cell r="B3515" t="str">
            <v>LUVA DE TRANSIÇÃO, CPVC, SOLDÁVEL, DN15MM X 1/2", INSTALADO EM RAMAL OU SUB-RAMAL DE ÁGUA - FORNECIMENTO E INSTALAÇÃO. AF_12/2014</v>
          </cell>
          <cell r="C3515" t="str">
            <v>UN</v>
          </cell>
          <cell r="D3515" t="str">
            <v>12,05</v>
          </cell>
        </row>
        <row r="3516">
          <cell r="A3516">
            <v>89654</v>
          </cell>
          <cell r="B3516" t="str">
            <v>UNIÃO, CPVC, SOLDÁVEL, DN15MM, INSTALADO EM RAMAL OU SUB-RAMAL DE ÁGUA  FORNECIMENTO E INSTALAÇÃO. AF_12/2014</v>
          </cell>
          <cell r="C3516" t="str">
            <v>UN</v>
          </cell>
          <cell r="D3516" t="str">
            <v>11,74</v>
          </cell>
        </row>
        <row r="3517">
          <cell r="A3517">
            <v>89655</v>
          </cell>
          <cell r="B3517" t="str">
            <v>CONECTOR, CPVC, SOLDÁVEL, DN 15MM X 1/2, INSTALADO EM RAMAL OU SUB-RAMAL DE ÁGUA  FORNECIMENTO E INSTALAÇÃO. AF_12/2014</v>
          </cell>
          <cell r="C3517" t="str">
            <v>UN</v>
          </cell>
          <cell r="D3517" t="str">
            <v>17,52</v>
          </cell>
        </row>
        <row r="3518">
          <cell r="A3518">
            <v>89656</v>
          </cell>
          <cell r="B3518" t="str">
            <v>ADAPTADOR, CPVC, SOLDÁVEL, DN15MM, INSTALADO EM RAMAL OU SUB-RAMAL DE ÁGUA  FORNECIMENTO E INSTALAÇÃO. AF_12/2014</v>
          </cell>
          <cell r="C3518" t="str">
            <v>UN</v>
          </cell>
          <cell r="D3518" t="str">
            <v>7,81</v>
          </cell>
        </row>
        <row r="3519">
          <cell r="A3519">
            <v>89657</v>
          </cell>
          <cell r="B3519" t="str">
            <v>CURVA DE TRANSPOSIÇÃO, CPVC, SOLDÁVEL, DN15MM, INSTALADO EM RAMAL OU SUB-RAMAL DE ÁGUA  FORNECIMENTO E INSTALAÇÃO. AF_12/2014</v>
          </cell>
          <cell r="C3519" t="str">
            <v>UN</v>
          </cell>
          <cell r="D3519" t="str">
            <v>7,97</v>
          </cell>
        </row>
        <row r="3520">
          <cell r="A3520">
            <v>89658</v>
          </cell>
          <cell r="B3520" t="str">
            <v>LUVA, CPVC, SOLDÁVEL, DN 22MM, INSTALADO EM RAMAL OU SUB-RAMAL DE ÁGUA  FORNECIMENTO E INSTALAÇÃO. AF_12/2014</v>
          </cell>
          <cell r="C3520" t="str">
            <v>UN</v>
          </cell>
          <cell r="D3520" t="str">
            <v>5,81</v>
          </cell>
        </row>
        <row r="3521">
          <cell r="A3521">
            <v>89659</v>
          </cell>
          <cell r="B3521" t="str">
            <v>LUVA DE CORRER, CPVC, SOLDÁVEL, DN 22MM, INSTALADO EM RAMAL OU SUB-RAMAL DE ÁGUA  FORNECIMENTO E INSTALAÇÃO. AF_12/2014</v>
          </cell>
          <cell r="C3521" t="str">
            <v>UN</v>
          </cell>
          <cell r="D3521" t="str">
            <v>10,52</v>
          </cell>
        </row>
        <row r="3522">
          <cell r="A3522">
            <v>89660</v>
          </cell>
          <cell r="B3522" t="str">
            <v>LUVA DE TRANSIÇÃO, CPVC, SOLDÁVEL, DN22MM X 25MM, INSTALADO EM RAMAL OU SUB-RAMAL DE ÁGUA - FORNECIMENTO E INSTALAÇÃO. AF_12/2014</v>
          </cell>
          <cell r="C3522" t="str">
            <v>UN</v>
          </cell>
          <cell r="D3522" t="str">
            <v>5,40</v>
          </cell>
        </row>
        <row r="3523">
          <cell r="A3523">
            <v>89661</v>
          </cell>
          <cell r="B3523" t="str">
            <v>UNIÃO, CPVC, SOLDÁVEL, DN22MM, INSTALADO EM RAMAL OU SUB-RAMAL DE ÁGUA  FORNECIMENTO E INSTALAÇÃO. AF_12/2014</v>
          </cell>
          <cell r="C3523" t="str">
            <v>UN</v>
          </cell>
          <cell r="D3523" t="str">
            <v>14,10</v>
          </cell>
        </row>
        <row r="3524">
          <cell r="A3524">
            <v>89662</v>
          </cell>
          <cell r="B3524" t="str">
            <v>CONECTOR, CPVC, SOLDÁVEL, DN 22MM X 1/2, INSTALADO EM RAMAL OU SUB-RAMAL DE ÁGUA  FORNECIMENTO E INSTALAÇÃO. AF_12/2014</v>
          </cell>
          <cell r="C3524" t="str">
            <v>UN</v>
          </cell>
          <cell r="D3524" t="str">
            <v>21,77</v>
          </cell>
        </row>
        <row r="3525">
          <cell r="A3525">
            <v>89663</v>
          </cell>
          <cell r="B3525" t="str">
            <v>ADAPTADOR, CPVC, SOLDÁVEL, DN22MM, INSTALADO EM RAMAL OU SUB-RAMAL DE ÁGUA  FORNECIMENTO E INSTALAÇÃO. AF_12/2014</v>
          </cell>
          <cell r="C3525" t="str">
            <v>UN</v>
          </cell>
          <cell r="D3525" t="str">
            <v>8,93</v>
          </cell>
        </row>
        <row r="3526">
          <cell r="A3526">
            <v>89664</v>
          </cell>
          <cell r="B3526" t="str">
            <v>CURVA DE TRANSPOSIÇÃO, CPVC, SOLDÁVEL, DN22MM, INSTALADO EM RAMAL OU SUB-RAMAL DE ÁGUA  FORNECIMENTO E INSTALAÇÃO. AF_12/2014</v>
          </cell>
          <cell r="C3526" t="str">
            <v>UN</v>
          </cell>
          <cell r="D3526" t="str">
            <v>10,52</v>
          </cell>
        </row>
        <row r="3527">
          <cell r="A3527">
            <v>89665</v>
          </cell>
          <cell r="B3527" t="str">
            <v>REDUÇÃO EXCÊNTRICA, PVC, SERIE R, ÁGUA PLUVIAL, DN 75 X 50 MM, JUNTA ELÁSTICA, FORNECIDO E INSTALADO EM CONDUTORES VERTICAIS DE ÁGUAS PLUVIAIS. AF_12/2014</v>
          </cell>
          <cell r="C3527" t="str">
            <v>UN</v>
          </cell>
          <cell r="D3527" t="str">
            <v>8,72</v>
          </cell>
        </row>
        <row r="3528">
          <cell r="A3528">
            <v>89666</v>
          </cell>
          <cell r="B3528" t="str">
            <v>BUCHA DE REDUÇÃO, CPVC, SOLDÁVEL, DN22MM X 15MM, INSTALADO EM RAMAL OU SUB-RAMAL DE ÁGUA  FORNECIMENTO E INSTALAÇÃO. AF_12/2014</v>
          </cell>
          <cell r="C3528" t="str">
            <v>UN</v>
          </cell>
          <cell r="D3528" t="str">
            <v>4,70</v>
          </cell>
        </row>
        <row r="3529">
          <cell r="A3529">
            <v>89667</v>
          </cell>
          <cell r="B3529" t="str">
            <v>TÊ DE INSPEÇÃO, PVC, SERIE R, ÁGUA PLUVIAL, DN 75 MM, JUNTA ELÁSTICA, FORNECIDO E INSTALADO EM CONDUTORES VERTICAIS DE ÁGUAS PLUVIAIS. AF_12/2014</v>
          </cell>
          <cell r="C3529" t="str">
            <v>UN</v>
          </cell>
          <cell r="D3529" t="str">
            <v>21,54</v>
          </cell>
        </row>
        <row r="3530">
          <cell r="A3530">
            <v>89668</v>
          </cell>
          <cell r="B3530" t="str">
            <v>CONECTOR, CPVC, SOLDÁVEL, DN22MM X 3/4", INSTALADO EM RAMAL OU SUB-RAMAL DE ÁGUA - FORNECIMENTO E INSTALAÇÃO. AF_12/2014</v>
          </cell>
          <cell r="C3530" t="str">
            <v>UN</v>
          </cell>
          <cell r="D3530" t="str">
            <v>20,64</v>
          </cell>
        </row>
        <row r="3531">
          <cell r="A3531">
            <v>89669</v>
          </cell>
          <cell r="B3531" t="str">
            <v>LUVA SIMPLES, PVC, SERIE R, ÁGUA PLUVIAL, DN 100 MM, JUNTA ELÁSTICA, FORNECIDO E INSTALADO EM CONDUTORES VERTICAIS DE ÁGUAS PLUVIAIS. AF_12/2014</v>
          </cell>
          <cell r="C3531" t="str">
            <v>UN</v>
          </cell>
          <cell r="D3531" t="str">
            <v>14,14</v>
          </cell>
        </row>
        <row r="3532">
          <cell r="A3532">
            <v>89670</v>
          </cell>
          <cell r="B3532" t="str">
            <v>LUVA, CPVC, SOLDÁVEL, DN 28MM, INSTALADO EM RAMAL OU SUB-RAMAL DE ÁGUA  FORNECIMENTO E INSTALAÇÃO. AF_12/2014</v>
          </cell>
          <cell r="C3532" t="str">
            <v>UN</v>
          </cell>
          <cell r="D3532" t="str">
            <v>8,65</v>
          </cell>
        </row>
        <row r="3533">
          <cell r="A3533">
            <v>89671</v>
          </cell>
          <cell r="B3533" t="str">
            <v>LUVA DE CORRER, PVC, SERIE R, ÁGUA PLUVIAL, DN 100 MM, JUNTA ELÁSTICA, FORNECIDO E INSTALADO EM CONDUTORES VERTICAIS DE ÁGUAS PLUVIAIS. AF_12/2014</v>
          </cell>
          <cell r="C3533" t="str">
            <v>UN</v>
          </cell>
          <cell r="D3533" t="str">
            <v>20,57</v>
          </cell>
        </row>
        <row r="3534">
          <cell r="A3534">
            <v>89672</v>
          </cell>
          <cell r="B3534" t="str">
            <v>LUVA DE CORRER, CPVC, SOLDÁVEL, DN 28MM, INSTALADO EM RAMAL OU SUB-RAMAL DE ÁGUA  FORNECIMENTO E INSTALAÇÃO. AF_12/2014</v>
          </cell>
          <cell r="C3534" t="str">
            <v>UN</v>
          </cell>
          <cell r="D3534" t="str">
            <v>14,04</v>
          </cell>
        </row>
        <row r="3535">
          <cell r="A3535">
            <v>89673</v>
          </cell>
          <cell r="B3535" t="str">
            <v>REDUÇÃO EXCÊNTRICA, PVC, SERIE R, ÁGUA PLUVIAL, DN 100 X 75 MM, JUNTA ELÁSTICA, FORNECIDO E INSTALADO EM CONDUTORES VERTICAIS DE ÁGUAS PLUVIAIS. AF_12/2014</v>
          </cell>
          <cell r="C3535" t="str">
            <v>UN</v>
          </cell>
          <cell r="D3535" t="str">
            <v>16,35</v>
          </cell>
        </row>
        <row r="3536">
          <cell r="A3536">
            <v>89674</v>
          </cell>
          <cell r="B3536" t="str">
            <v>UNIÃO, CPVC, SOLDÁVEL, DN28MM, INSTALADO EM RAMAL OU SUB-RAMAL DE ÁGUA  FORNECIMENTO E INSTALAÇÃO. AF_12/2014</v>
          </cell>
          <cell r="C3536" t="str">
            <v>UN</v>
          </cell>
          <cell r="D3536" t="str">
            <v>20,91</v>
          </cell>
        </row>
        <row r="3537">
          <cell r="A3537">
            <v>89675</v>
          </cell>
          <cell r="B3537" t="str">
            <v>TÊ DE INSPEÇÃO, PVC, SERIE R, ÁGUA PLUVIAL, DN 100 MM, JUNTA ELÁSTICA, FORNECIDO E INSTALADO EM CONDUTORES VERTICAIS DE ÁGUAS PLUVIAIS. AF_12/2014</v>
          </cell>
          <cell r="C3537" t="str">
            <v>UN</v>
          </cell>
          <cell r="D3537" t="str">
            <v>35,89</v>
          </cell>
        </row>
        <row r="3538">
          <cell r="A3538">
            <v>89676</v>
          </cell>
          <cell r="B3538" t="str">
            <v>CONECTOR, CPVC, SOLDÁVEL, DN 28MM X 1, INSTALADO EM RAMAL OU SUB-RAMAL DE ÁGUA  FORNECIMENTO E INSTALAÇÃO. AF_12/2014</v>
          </cell>
          <cell r="C3538" t="str">
            <v>UN</v>
          </cell>
          <cell r="D3538" t="str">
            <v>32,12</v>
          </cell>
        </row>
        <row r="3539">
          <cell r="A3539">
            <v>89677</v>
          </cell>
          <cell r="B3539" t="str">
            <v>LUVA SIMPLES, PVC, SERIE R, ÁGUA PLUVIAL, DN 150 MM, JUNTA ELÁSTICA, FORNECIDO E INSTALADO EM CONDUTORES VERTICAIS DE ÁGUAS PLUVIAIS. AF_12/2014</v>
          </cell>
          <cell r="C3539" t="str">
            <v>UN</v>
          </cell>
          <cell r="D3539" t="str">
            <v>41,40</v>
          </cell>
        </row>
        <row r="3540">
          <cell r="A3540">
            <v>89678</v>
          </cell>
          <cell r="B3540" t="str">
            <v>BUCHA DE REDUÇÃO, CPVC, SOLDÁVEL, DN28MM X 22MM, INSTALADO EM RAMAL OU SUB-RAMAL DE ÁGUA  FORNECIMENTO E INSTALAÇÃO. AF_12/2014</v>
          </cell>
          <cell r="C3540" t="str">
            <v>UN</v>
          </cell>
          <cell r="D3540" t="str">
            <v>6,25</v>
          </cell>
        </row>
        <row r="3541">
          <cell r="A3541">
            <v>89679</v>
          </cell>
          <cell r="B3541" t="str">
            <v>LUVA DE CORRER, PVC, SERIE R, ÁGUA PLUVIAL, DN 150 MM, JUNTA ELÁSTICA, FORNECIDO E INSTALADO EM CONDUTORES VERTICAIS DE ÁGUAS PLUVIAIS. AF_12/2014</v>
          </cell>
          <cell r="C3541" t="str">
            <v>UN</v>
          </cell>
          <cell r="D3541" t="str">
            <v>64,33</v>
          </cell>
        </row>
        <row r="3542">
          <cell r="A3542">
            <v>89680</v>
          </cell>
          <cell r="B3542" t="str">
            <v>LUVA, CPVC, SOLDÁVEL, DN 35MM, INSTALADO EM RAMAL OU SUB-RAMAL DE ÁGUA  FORNECIMENTO E INSTALAÇÃO. AF_12/2014</v>
          </cell>
          <cell r="C3542" t="str">
            <v>UN</v>
          </cell>
          <cell r="D3542" t="str">
            <v>13,64</v>
          </cell>
        </row>
        <row r="3543">
          <cell r="A3543">
            <v>89681</v>
          </cell>
          <cell r="B3543" t="str">
            <v>REDUÇÃO EXCÊNTRICA, PVC, SERIE R, ÁGUA PLUVIAL, DN 150 X 100 MM, JUNTA ELÁSTICA, FORNECIDO E INSTALADO EM CONDUTORES VERTICAIS DE ÁGUAS PLUVIAIS. AF_12/2014</v>
          </cell>
          <cell r="C3543" t="str">
            <v>UN</v>
          </cell>
          <cell r="D3543" t="str">
            <v>45,46</v>
          </cell>
        </row>
        <row r="3544">
          <cell r="A3544">
            <v>89682</v>
          </cell>
          <cell r="B3544" t="str">
            <v>LUVA DE CORRER, CPVC, SOLDÁVEL, DN 35MM, INSTALADO EM RAMAL OU SUB-RAMAL DE ÁGUA  FORNECIMENTO E INSTALAÇÃO. AF_12/2014</v>
          </cell>
          <cell r="C3544" t="str">
            <v>UN</v>
          </cell>
          <cell r="D3544" t="str">
            <v>21,70</v>
          </cell>
        </row>
        <row r="3545">
          <cell r="A3545">
            <v>89684</v>
          </cell>
          <cell r="B3545" t="str">
            <v>UNIÃO, CPVC, SOLDÁVEL, DN35MM, INSTALADO EM RAMAL OU SUB-RAMAL DE ÁGUA  FORNECIMENTO E INSTALAÇÃO. AF_12/2014</v>
          </cell>
          <cell r="C3545" t="str">
            <v>UN</v>
          </cell>
          <cell r="D3545" t="str">
            <v>30,34</v>
          </cell>
        </row>
        <row r="3546">
          <cell r="A3546">
            <v>89685</v>
          </cell>
          <cell r="B3546" t="str">
            <v>JUNÇÃO SIMPLES, PVC, SERIE R, ÁGUA PLUVIAL, DN 75 X 75 MM, JUNTA ELÁSTICA, FORNECIDO E INSTALADO EM CONDUTORES VERTICAIS DE ÁGUAS PLUVIAIS. AF_12/2014</v>
          </cell>
          <cell r="C3546" t="str">
            <v>UN</v>
          </cell>
          <cell r="D3546" t="str">
            <v>30,19</v>
          </cell>
        </row>
        <row r="3547">
          <cell r="A3547">
            <v>89686</v>
          </cell>
          <cell r="B3547" t="str">
            <v>CONECTOR, CPVC, SOLDÁVEL, DN 35MM X 1 1/4, INSTALADO EM RAMAL OU SUB-RAMAL DE ÁGUA  FORNECIMENTO E INSTALAÇÃO. AF_12/2014</v>
          </cell>
          <cell r="C3547" t="str">
            <v>UN</v>
          </cell>
          <cell r="D3547" t="str">
            <v>115,81</v>
          </cell>
        </row>
        <row r="3548">
          <cell r="A3548">
            <v>89687</v>
          </cell>
          <cell r="B3548" t="str">
            <v>TÊ, PVC, SERIE R, ÁGUA PLUVIAL, DN 75 X 75 MM, JUNTA ELÁSTICA, FORNECIDO E INSTALADO EM CONDUTORES VERTICAIS DE ÁGUAS PLUVIAIS. AF_12/2014</v>
          </cell>
          <cell r="C3548" t="str">
            <v>UN</v>
          </cell>
          <cell r="D3548" t="str">
            <v>26,12</v>
          </cell>
        </row>
        <row r="3549">
          <cell r="A3549">
            <v>89689</v>
          </cell>
          <cell r="B3549" t="str">
            <v>BUCHA DE REDUÇÃO, CPVC, SOLDÁVEL, DN35MM X 28MM, INSTALADO EM RAMAL OU SUB-RAMAL DE ÁGUA  FORNECIMENTO E INSTALAÇÃO. AF_12/2014</v>
          </cell>
          <cell r="C3549" t="str">
            <v>UN</v>
          </cell>
          <cell r="D3549" t="str">
            <v>23,43</v>
          </cell>
        </row>
        <row r="3550">
          <cell r="A3550">
            <v>89690</v>
          </cell>
          <cell r="B3550" t="str">
            <v>JUNÇÃO SIMPLES, PVC, SERIE R, ÁGUA PLUVIAL, DN 100 X 100 MM, JUNTA ELÁSTICA, FORNECIDO E INSTALADO EM CONDUTORES VERTICAIS DE ÁGUAS PLUVIAIS. AF_12/2014</v>
          </cell>
          <cell r="C3550" t="str">
            <v>UN</v>
          </cell>
          <cell r="D3550" t="str">
            <v>44,87</v>
          </cell>
        </row>
        <row r="3551">
          <cell r="A3551">
            <v>89691</v>
          </cell>
          <cell r="B3551" t="str">
            <v>TE, CPVC, SOLDÁVEL, DN 15MM, INSTALADO EM RAMAL OU SUB-RAMAL DE ÁGUA - FORNECIMENTO E INSTALAÇÃO. AF_12/2014</v>
          </cell>
          <cell r="C3551" t="str">
            <v>UN</v>
          </cell>
          <cell r="D3551" t="str">
            <v>8,04</v>
          </cell>
        </row>
        <row r="3552">
          <cell r="A3552">
            <v>89692</v>
          </cell>
          <cell r="B3552" t="str">
            <v>JUNÇÃO SIMPLES, PVC, SERIE R, ÁGUA PLUVIAL, DN 100 X 75 MM, JUNTA ELÁSTICA, FORNECIDO E INSTALADO EM CONDUTORES VERTICAIS DE ÁGUAS PLUVIAIS. AF_12/2014</v>
          </cell>
          <cell r="C3552" t="str">
            <v>UN</v>
          </cell>
          <cell r="D3552" t="str">
            <v>42,41</v>
          </cell>
        </row>
        <row r="3553">
          <cell r="A3553">
            <v>89693</v>
          </cell>
          <cell r="B3553" t="str">
            <v>TÊ, PVC, SERIE R, ÁGUA PLUVIAL, DN 100 X 100 MM, JUNTA ELÁSTICA, FORNECIDO E INSTALADO EM CONDUTORES VERTICAIS DE ÁGUAS PLUVIAIS. AF_12/2014</v>
          </cell>
          <cell r="C3553" t="str">
            <v>UN</v>
          </cell>
          <cell r="D3553" t="str">
            <v>41,30</v>
          </cell>
        </row>
        <row r="3554">
          <cell r="A3554">
            <v>89694</v>
          </cell>
          <cell r="B3554" t="str">
            <v>TE DE TRANSIÇÃO, CPVC, SOLDÁVEL, DN 15MM X 1/2, INSTALADO EM RAMAL OU SUB-RAMAL DE ÁGUA  FORNECIMENTO E INSTALAÇÃO. AF_12/2014</v>
          </cell>
          <cell r="C3554" t="str">
            <v>UN</v>
          </cell>
          <cell r="D3554" t="str">
            <v>13,31</v>
          </cell>
        </row>
        <row r="3555">
          <cell r="A3555">
            <v>89695</v>
          </cell>
          <cell r="B3555" t="str">
            <v>TÊ MISTURADOR, CPVC, SOLDÁVEL, DN15MM, INSTALADO EM RAMAL OU SUB-RAMAL DE ÁGUA  FORNECIMENTO E INSTALAÇÃO. AF_12/2014</v>
          </cell>
          <cell r="C3555" t="str">
            <v>UN</v>
          </cell>
          <cell r="D3555" t="str">
            <v>12,32</v>
          </cell>
        </row>
        <row r="3556">
          <cell r="A3556">
            <v>89696</v>
          </cell>
          <cell r="B3556" t="str">
            <v>TÊ, PVC, SERIE R, ÁGUA PLUVIAL, DN 100 X 75 MM, JUNTA ELÁSTICA, FORNECIDO E INSTALADO EM CONDUTORES VERTICAIS DE ÁGUAS PLUVIAIS. AF_12/2014</v>
          </cell>
          <cell r="C3556" t="str">
            <v>UN</v>
          </cell>
          <cell r="D3556" t="str">
            <v>37,58</v>
          </cell>
        </row>
        <row r="3557">
          <cell r="A3557">
            <v>89697</v>
          </cell>
          <cell r="B3557" t="str">
            <v>TE, CPVC, SOLDÁVEL, DN 22MM, INSTALADO EM RAMAL OU SUB-RAMAL DE ÁGUA - FORNECIMENTO E INSTALAÇÃO. AF_12/2014</v>
          </cell>
          <cell r="C3557" t="str">
            <v>UN</v>
          </cell>
          <cell r="D3557" t="str">
            <v>9,89</v>
          </cell>
        </row>
        <row r="3558">
          <cell r="A3558">
            <v>89698</v>
          </cell>
          <cell r="B3558" t="str">
            <v>JUNÇÃO SIMPLES, PVC, SERIE R, ÁGUA PLUVIAL, DN 150 X 150 MM, JUNTA ELÁSTICA, FORNECIDO E INSTALADO EM CONDUTORES VERTICAIS DE ÁGUAS PLUVIAIS. AF_12/2014</v>
          </cell>
          <cell r="C3558" t="str">
            <v>UN</v>
          </cell>
          <cell r="D3558" t="str">
            <v>133,90</v>
          </cell>
        </row>
        <row r="3559">
          <cell r="A3559">
            <v>89699</v>
          </cell>
          <cell r="B3559" t="str">
            <v>JUNÇÃO SIMPLES, PVC, SERIE R, ÁGUA PLUVIAL, DN 150 X 100 MM, JUNTA ELÁSTICA, FORNECIDO E INSTALADO EM CONDUTORES VERTICAIS DE ÁGUAS PLUVIAIS. AF_12/2014</v>
          </cell>
          <cell r="C3559" t="str">
            <v>UN</v>
          </cell>
          <cell r="D3559" t="str">
            <v>113,30</v>
          </cell>
        </row>
        <row r="3560">
          <cell r="A3560">
            <v>89700</v>
          </cell>
          <cell r="B3560" t="str">
            <v>TE DE TRANSIÇÃO, CPVC, SOLDÁVEL, DN 22MM X 1/2, INSTALADO EM RAMAL OU SUB-RAMAL DE ÁGUA  FORNECIMENTO E INSTALAÇÃO. AF_12/2014</v>
          </cell>
          <cell r="C3560" t="str">
            <v>UN</v>
          </cell>
          <cell r="D3560" t="str">
            <v>14,41</v>
          </cell>
        </row>
        <row r="3561">
          <cell r="A3561">
            <v>89701</v>
          </cell>
          <cell r="B3561" t="str">
            <v>TÊ, PVC, SERIE R, ÁGUA PLUVIAL, DN 150 X 150 MM, JUNTA ELÁSTICA, FORNECIDO E INSTALADO EM CONDUTORES VERTICAIS DE ÁGUAS PLUVIAIS. AF_12/2014</v>
          </cell>
          <cell r="C3561" t="str">
            <v>UN</v>
          </cell>
          <cell r="D3561" t="str">
            <v>105,91</v>
          </cell>
        </row>
        <row r="3562">
          <cell r="A3562">
            <v>89702</v>
          </cell>
          <cell r="B3562" t="str">
            <v>TÊ MISTURADOR, CPVC, SOLDÁVEL, DN22MM, INSTALADO EM RAMAL OU SUB-RAMAL DE ÁGUA  FORNECIMENTO E INSTALAÇÃO. AF_12/2014</v>
          </cell>
          <cell r="C3562" t="str">
            <v>UN</v>
          </cell>
          <cell r="D3562" t="str">
            <v>14,41</v>
          </cell>
        </row>
        <row r="3563">
          <cell r="A3563">
            <v>89703</v>
          </cell>
          <cell r="B3563" t="str">
            <v>TE MISTURADOR DE TRANSIÇÃO, CPVC, SOLDÁVEL, DN 22MM X 3/4", INSTALADO EM RAMAL OU SUB-RAMAL DE ÁGUA - FORNECIMENTO E INSTALAÇÃO. AF_12/2014</v>
          </cell>
          <cell r="C3563" t="str">
            <v>UN</v>
          </cell>
          <cell r="D3563" t="str">
            <v>32,74</v>
          </cell>
        </row>
        <row r="3564">
          <cell r="A3564">
            <v>89704</v>
          </cell>
          <cell r="B3564" t="str">
            <v>TÊ, PVC, SERIE R, ÁGUA PLUVIAL, DN 150 X 100 MM, JUNTA ELÁSTICA, FORNECIDO E INSTALADO EM CONDUTORES VERTICAIS DE ÁGUAS PLUVIAIS. AF_12/2014</v>
          </cell>
          <cell r="C3564" t="str">
            <v>UN</v>
          </cell>
          <cell r="D3564" t="str">
            <v>73,18</v>
          </cell>
        </row>
        <row r="3565">
          <cell r="A3565">
            <v>89705</v>
          </cell>
          <cell r="B3565" t="str">
            <v>TÊ, CPVC, SOLDÁVEL, DN28MM, INSTALADO EM RAMAL OU SUB-RAMAL DE ÁGUA   FORNECIMENTO E INSTALAÇÃO. AF_12/2014</v>
          </cell>
          <cell r="C3565" t="str">
            <v>UN</v>
          </cell>
          <cell r="D3565" t="str">
            <v>16,25</v>
          </cell>
        </row>
        <row r="3566">
          <cell r="A3566">
            <v>89706</v>
          </cell>
          <cell r="B3566" t="str">
            <v>TÊ, CPVC, SOLDÁVEL, DN35MM, INSTALADO EM RAMAL OU SUB-RAMAL DE ÁGUA  FORNECIMENTO E INSTALAÇÃO. AF_12/2014</v>
          </cell>
          <cell r="C3566" t="str">
            <v>UN</v>
          </cell>
          <cell r="D3566" t="str">
            <v>35,85</v>
          </cell>
        </row>
        <row r="3567">
          <cell r="A3567">
            <v>89718</v>
          </cell>
          <cell r="B3567" t="str">
            <v>TUBO, CPVC, SOLDÁVEL, DN 35MM, INSTALADO EM RAMAL DE DISTRIBUIÇÃO DE ÁGUA   FORNECIMENTO E INSTALAÇÃO. AF_12/2014</v>
          </cell>
          <cell r="C3567" t="str">
            <v>M</v>
          </cell>
          <cell r="D3567" t="str">
            <v>38,15</v>
          </cell>
        </row>
        <row r="3568">
          <cell r="A3568">
            <v>89719</v>
          </cell>
          <cell r="B3568" t="str">
            <v>JOELHO 90 GRAUS, CPVC, SOLDÁVEL, DN 22MM, INSTALADO EM RAMAL DE DISTRIBUIÇÃO DE ÁGUA   FORNECIMENTO E INSTALAÇÃO. AF_12/2014</v>
          </cell>
          <cell r="C3568" t="str">
            <v>UN</v>
          </cell>
          <cell r="D3568" t="str">
            <v>7,03</v>
          </cell>
        </row>
        <row r="3569">
          <cell r="A3569">
            <v>89720</v>
          </cell>
          <cell r="B3569" t="str">
            <v>JOELHO 45 GRAUS, CPVC, SOLDÁVEL, DN 22MM, INSTALADO EM RAMAL DE DISTRIBUIÇÃO DE ÁGUA   FORNECIMENTO E INSTALAÇÃO. AF_12/2014</v>
          </cell>
          <cell r="C3569" t="str">
            <v>UN</v>
          </cell>
          <cell r="D3569" t="str">
            <v>8,37</v>
          </cell>
        </row>
        <row r="3570">
          <cell r="A3570">
            <v>89721</v>
          </cell>
          <cell r="B3570" t="str">
            <v>CURVA 90 GRAUS, CPVC, SOLDÁVEL, DN 22MM, INSTALADO EM RAMAL DE DISTRIBUIÇÃO DE ÁGUA - FORNECIMENTO E INSTALAÇÃO. AF_12/2014</v>
          </cell>
          <cell r="C3570" t="str">
            <v>UN</v>
          </cell>
          <cell r="D3570" t="str">
            <v>8,82</v>
          </cell>
        </row>
        <row r="3571">
          <cell r="A3571">
            <v>89722</v>
          </cell>
          <cell r="B3571" t="str">
            <v>JOELHO DE TRANSIÇÃO, 90 GRAUS, CPVC, SOLDÁVEL, DN 22MM X 1/2", INSTALADO EM RAMAL DE ALIMENTAÇAÕ DE ÁGUA - FORNECIMENTO E INSTALAÇÃO. AF_12/2014</v>
          </cell>
          <cell r="C3571" t="str">
            <v>UN</v>
          </cell>
          <cell r="D3571" t="str">
            <v>15,16</v>
          </cell>
        </row>
        <row r="3572">
          <cell r="A3572">
            <v>89723</v>
          </cell>
          <cell r="B3572" t="str">
            <v>JOELHO 90 GRAUS, CPVC, SOLDÁVEL, DN 28MM, INSTALADO EM RAMAL DE DISTRIBUIÇÃO DE ÁGUA   FORNECIMENTO E INSTALAÇÃO. AF_12/2014</v>
          </cell>
          <cell r="C3572" t="str">
            <v>UN</v>
          </cell>
          <cell r="D3572" t="str">
            <v>11,63</v>
          </cell>
        </row>
        <row r="3573">
          <cell r="A3573">
            <v>89724</v>
          </cell>
          <cell r="B3573" t="str">
            <v>JOELHO 90 GRAUS, PVC, SERIE NORMAL, ESGOTO PREDIAL, DN 40 MM, JUNTA SOLDÁVEL, FORNECIDO E INSTALADO EM RAMAL DE DESCARGA OU RAMAL DE ESGOTO SANITÁRIO. AF_12/2014</v>
          </cell>
          <cell r="C3573" t="str">
            <v>UN</v>
          </cell>
          <cell r="D3573" t="str">
            <v>6,31</v>
          </cell>
        </row>
        <row r="3574">
          <cell r="A3574">
            <v>89725</v>
          </cell>
          <cell r="B3574" t="str">
            <v>JOELHO 45 GRAUS, CPVC, SOLDÁVEL, DN 28MM, INSTALADO EM RAMAL DE DISTRIBUIÇÃO DE ÁGUA   FORNECIMENTO E INSTALAÇÃO. AF_12/2014</v>
          </cell>
          <cell r="C3574" t="str">
            <v>UN</v>
          </cell>
          <cell r="D3574" t="str">
            <v>11,32</v>
          </cell>
        </row>
        <row r="3575">
          <cell r="A3575">
            <v>89726</v>
          </cell>
          <cell r="B3575" t="str">
            <v>JOELHO 45 GRAUS, PVC, SERIE NORMAL, ESGOTO PREDIAL, DN 40 MM, JUNTA SOLDÁVEL, FORNECIDO E INSTALADO EM RAMAL DE DESCARGA OU RAMAL DE ESGOTO SANITÁRIO. AF_12/2014</v>
          </cell>
          <cell r="C3575" t="str">
            <v>UN</v>
          </cell>
          <cell r="D3575" t="str">
            <v>4,82</v>
          </cell>
        </row>
        <row r="3576">
          <cell r="A3576">
            <v>89727</v>
          </cell>
          <cell r="B3576" t="str">
            <v>CURVA 90 GRAUS, CPVC, SOLDÁVEL, DN 28MM, INSTALADO EM RAMAL DE DISTRIBUIÇÃO DE ÁGUA   FORNECIMENTO E INSTALAÇÃO. AF_12/2014</v>
          </cell>
          <cell r="C3576" t="str">
            <v>UN</v>
          </cell>
          <cell r="D3576" t="str">
            <v>12,76</v>
          </cell>
        </row>
        <row r="3577">
          <cell r="A3577">
            <v>89728</v>
          </cell>
          <cell r="B3577" t="str">
            <v>CURVA CURTA 90 GRAUS, PVC, SERIE NORMAL, ESGOTO PREDIAL, DN 40 MM, JUNTA SOLDÁVEL, FORNECIDO E INSTALADO EM RAMAL DE DESCARGA OU RAMAL DE ESGOTO SANITÁRIO. AF_12/2014</v>
          </cell>
          <cell r="C3577" t="str">
            <v>UN</v>
          </cell>
          <cell r="D3577" t="str">
            <v>6,68</v>
          </cell>
        </row>
        <row r="3578">
          <cell r="A3578">
            <v>89729</v>
          </cell>
          <cell r="B3578" t="str">
            <v>JOELHO 90 GRAUS, CPVC, SOLDÁVEL, DN 35MM, INSTALADO EM RAMAL DE DISTRIBUIÇÃO DE ÁGUA   FORNECIMENTO E INSTALAÇÃO. AF_12/2014</v>
          </cell>
          <cell r="C3578" t="str">
            <v>UN</v>
          </cell>
          <cell r="D3578" t="str">
            <v>17,81</v>
          </cell>
        </row>
        <row r="3579">
          <cell r="A3579">
            <v>89730</v>
          </cell>
          <cell r="B3579" t="str">
            <v>CURVA LONGA 90 GRAUS, PVC, SERIE NORMAL, ESGOTO PREDIAL, DN 40 MM, JUNTA SOLDÁVEL, FORNECIDO E INSTALADO EM RAMAL DE DESCARGA OU RAMAL DE ESGOTO SANITÁRIO. AF_12/2014</v>
          </cell>
          <cell r="C3579" t="str">
            <v>UN</v>
          </cell>
          <cell r="D3579" t="str">
            <v>7,17</v>
          </cell>
        </row>
        <row r="3580">
          <cell r="A3580">
            <v>89731</v>
          </cell>
          <cell r="B3580" t="str">
            <v>JOELHO 90 GRAUS, PVC, SERIE NORMAL, ESGOTO PREDIAL, DN 50 MM, JUNTA ELÁSTICA, FORNECIDO E INSTALADO EM RAMAL DE DESCARGA OU RAMAL DE ESGOTO SANITÁRIO. AF_12/2014</v>
          </cell>
          <cell r="C3580" t="str">
            <v>UN</v>
          </cell>
          <cell r="D3580" t="str">
            <v>7,48</v>
          </cell>
        </row>
        <row r="3581">
          <cell r="A3581">
            <v>89732</v>
          </cell>
          <cell r="B3581" t="str">
            <v>JOELHO 45 GRAUS, PVC, SERIE NORMAL, ESGOTO PREDIAL, DN 50 MM, JUNTA ELÁSTICA, FORNECIDO E INSTALADO EM RAMAL DE DESCARGA OU RAMAL DE ESGOTO SANITÁRIO. AF_12/2014</v>
          </cell>
          <cell r="C3581" t="str">
            <v>UN</v>
          </cell>
          <cell r="D3581" t="str">
            <v>7,83</v>
          </cell>
        </row>
        <row r="3582">
          <cell r="A3582">
            <v>89733</v>
          </cell>
          <cell r="B3582" t="str">
            <v>CURVA CURTA 90 GRAUS, PVC, SERIE NORMAL, ESGOTO PREDIAL, DN 50 MM, JUNTA ELÁSTICA, FORNECIDO E INSTALADO EM RAMAL DE DESCARGA OU RAMAL DE ESGOTO SANITÁRIO. AF_12/2014</v>
          </cell>
          <cell r="C3582" t="str">
            <v>UN</v>
          </cell>
          <cell r="D3582" t="str">
            <v>11,62</v>
          </cell>
        </row>
        <row r="3583">
          <cell r="A3583">
            <v>89734</v>
          </cell>
          <cell r="B3583" t="str">
            <v>JOELHO 45 GRAUS, CPVC, SOLDÁVEL, DN 35MM, INSTALADO EM RAMAL DE DISTRIBUIÇÃO DE ÁGUA   FORNECIMENTO E INSTALAÇÃO. AF_12/2014</v>
          </cell>
          <cell r="C3583" t="str">
            <v>UN</v>
          </cell>
          <cell r="D3583" t="str">
            <v>17,81</v>
          </cell>
        </row>
        <row r="3584">
          <cell r="A3584">
            <v>89735</v>
          </cell>
          <cell r="B3584" t="str">
            <v>CURVA LONGA 90 GRAUS, PVC, SERIE NORMAL, ESGOTO PREDIAL, DN 50 MM, JUNTA ELÁSTICA, FORNECIDO E INSTALADO EM RAMAL DE DESCARGA OU RAMAL DE ESGOTO SANITÁRIO. AF_12/2014</v>
          </cell>
          <cell r="C3584" t="str">
            <v>UN</v>
          </cell>
          <cell r="D3584" t="str">
            <v>12,20</v>
          </cell>
        </row>
        <row r="3585">
          <cell r="A3585">
            <v>89736</v>
          </cell>
          <cell r="B3585" t="str">
            <v>LUVA, CPVC, SOLDÁVEL, DN 22MM, INSTALADO EM RAMAL DE DISTRIBUIÇÃO DE ÁGUA   FORNECIMENTO E INSTALAÇÃO. AF_12/2014</v>
          </cell>
          <cell r="C3585" t="str">
            <v>UN</v>
          </cell>
          <cell r="D3585" t="str">
            <v>4,65</v>
          </cell>
        </row>
        <row r="3586">
          <cell r="A3586">
            <v>89737</v>
          </cell>
          <cell r="B3586" t="str">
            <v>JOELHO 90 GRAUS, PVC, SERIE NORMAL, ESGOTO PREDIAL, DN 75 MM, JUNTA ELÁSTICA, FORNECIDO E INSTALADO EM RAMAL DE DESCARGA OU RAMAL DE ESGOTO SANITÁRIO. AF_12/2014</v>
          </cell>
          <cell r="C3586" t="str">
            <v>UN</v>
          </cell>
          <cell r="D3586" t="str">
            <v>12,51</v>
          </cell>
        </row>
        <row r="3587">
          <cell r="A3587">
            <v>89738</v>
          </cell>
          <cell r="B3587" t="str">
            <v>LUVA DE CORRER, CPVC, SOLDÁVEL, DN 22MM, INSTALADO EM RAMAL DE DISTRIBUIÇÃO DE ÁGUA   FORNECIMENTO E INSTALAÇÃO. AF_12/2014</v>
          </cell>
          <cell r="C3587" t="str">
            <v>UN</v>
          </cell>
          <cell r="D3587" t="str">
            <v>9,36</v>
          </cell>
        </row>
        <row r="3588">
          <cell r="A3588">
            <v>89739</v>
          </cell>
          <cell r="B3588" t="str">
            <v>JOELHO 45 GRAUS, PVC, SERIE NORMAL, ESGOTO PREDIAL, DN 75 MM, JUNTA ELÁSTICA, FORNECIDO E INSTALADO EM RAMAL DE DESCARGA OU RAMAL DE ESGOTO SANITÁRIO. AF_12/2014</v>
          </cell>
          <cell r="C3588" t="str">
            <v>UN</v>
          </cell>
          <cell r="D3588" t="str">
            <v>13,01</v>
          </cell>
        </row>
        <row r="3589">
          <cell r="A3589">
            <v>89740</v>
          </cell>
          <cell r="B3589" t="str">
            <v>LUVA DE TRANSIÇÃO, CPVC, SOLDÁVEL, DN 22MM X 25MM, INSTALADO EM RAMAL DE DISTRIBUIÇÃO DE ÁGUA   FORNECIMENTO E INSTALAÇÃO. AF_12/2014</v>
          </cell>
          <cell r="C3589" t="str">
            <v>UN</v>
          </cell>
          <cell r="D3589" t="str">
            <v>4,24</v>
          </cell>
        </row>
        <row r="3590">
          <cell r="A3590">
            <v>89741</v>
          </cell>
          <cell r="B3590" t="str">
            <v>UNIÃO, CPVC, SOLDÁVEL, DN 22MM, INSTALADO EM RAMAL DE DISTRIBUIÇÃO DE ÁGUA   FORNECIMENTO E INSTALAÇÃO. AF_12/2014</v>
          </cell>
          <cell r="C3590" t="str">
            <v>UN</v>
          </cell>
          <cell r="D3590" t="str">
            <v>12,94</v>
          </cell>
        </row>
        <row r="3591">
          <cell r="A3591">
            <v>89742</v>
          </cell>
          <cell r="B3591" t="str">
            <v>CURVA CURTA 90 GRAUS, PVC, SERIE NORMAL, ESGOTO PREDIAL, DN 75 MM, JUNTA ELÁSTICA, FORNECIDO E INSTALADO EM RAMAL DE DESCARGA OU RAMAL DE ESGOTO SANITÁRIO. AF_12/2014</v>
          </cell>
          <cell r="C3591" t="str">
            <v>UN</v>
          </cell>
          <cell r="D3591" t="str">
            <v>19,69</v>
          </cell>
        </row>
        <row r="3592">
          <cell r="A3592">
            <v>89743</v>
          </cell>
          <cell r="B3592" t="str">
            <v>CURVA LONGA 90 GRAUS, PVC, SERIE NORMAL, ESGOTO PREDIAL, DN 75 MM, JUNTA ELÁSTICA, FORNECIDO E INSTALADO EM RAMAL DE DESCARGA OU RAMAL DE ESGOTO SANITÁRIO. AF_12/2014</v>
          </cell>
          <cell r="C3592" t="str">
            <v>UN</v>
          </cell>
          <cell r="D3592" t="str">
            <v>26,89</v>
          </cell>
        </row>
        <row r="3593">
          <cell r="A3593">
            <v>89744</v>
          </cell>
          <cell r="B3593" t="str">
            <v>JOELHO 90 GRAUS, PVC, SERIE NORMAL, ESGOTO PREDIAL, DN 100 MM, JUNTA ELÁSTICA, FORNECIDO E INSTALADO EM RAMAL DE DESCARGA OU RAMAL DE ESGOTO SANITÁRIO. AF_12/2014</v>
          </cell>
          <cell r="C3593" t="str">
            <v>UN</v>
          </cell>
          <cell r="D3593" t="str">
            <v>16,27</v>
          </cell>
        </row>
        <row r="3594">
          <cell r="A3594">
            <v>89745</v>
          </cell>
          <cell r="B3594" t="str">
            <v>CONECTOR, CPVC, SOLDÁVEL, DN 22MM X 1/2 , INSTALADO EM RAMAL DE DISTRIBUIÇÃO DE ÁGUA   FORNECIMENTO E INSTALAÇÃO. AF_12/2014</v>
          </cell>
          <cell r="C3594" t="str">
            <v>UN</v>
          </cell>
          <cell r="D3594" t="str">
            <v>20,61</v>
          </cell>
        </row>
        <row r="3595">
          <cell r="A3595">
            <v>89746</v>
          </cell>
          <cell r="B3595" t="str">
            <v>JOELHO 45 GRAUS, PVC, SERIE NORMAL, ESGOTO PREDIAL, DN 100 MM, JUNTA ELÁSTICA, FORNECIDO E INSTALADO EM RAMAL DE DESCARGA OU RAMAL DE ESGOTO SANITÁRIO. AF_12/2014</v>
          </cell>
          <cell r="C3595" t="str">
            <v>UN</v>
          </cell>
          <cell r="D3595" t="str">
            <v>16,24</v>
          </cell>
        </row>
        <row r="3596">
          <cell r="A3596">
            <v>89747</v>
          </cell>
          <cell r="B3596" t="str">
            <v>ADAPTADOR, CPVC, SOLDÁVEL, DN 22MM, INSTALADO EM RAMAL DE DISTRIBUIÇÃO DE ÁGUA   FORNECIMENTO E INSTALAÇÃO. AF_12/2014</v>
          </cell>
          <cell r="C3596" t="str">
            <v>UN</v>
          </cell>
          <cell r="D3596" t="str">
            <v>7,77</v>
          </cell>
        </row>
        <row r="3597">
          <cell r="A3597">
            <v>89748</v>
          </cell>
          <cell r="B3597" t="str">
            <v>CURVA CURTA 90 GRAUS, PVC, SERIE NORMAL, ESGOTO PREDIAL, DN 100 MM, JUNTA ELÁSTICA, FORNECIDO E INSTALADO EM RAMAL DE DESCARGA OU RAMAL DE ESGOTO SANITÁRIO. AF_12/2014</v>
          </cell>
          <cell r="C3597" t="str">
            <v>UN</v>
          </cell>
          <cell r="D3597" t="str">
            <v>24,08</v>
          </cell>
        </row>
        <row r="3598">
          <cell r="A3598">
            <v>89749</v>
          </cell>
          <cell r="B3598" t="str">
            <v>CURVA DE TRANSPOSIÇÃO, CPVC, SOLDÁVEL, DN 22MM, INSTALADO EM RAMAL DE DISTRIBUIÇÃO DE ÁGUA   FORNECIMENTO E INSTALAÇÃO. AF_12/2014</v>
          </cell>
          <cell r="C3598" t="str">
            <v>UN</v>
          </cell>
          <cell r="D3598" t="str">
            <v>9,36</v>
          </cell>
        </row>
        <row r="3599">
          <cell r="A3599">
            <v>89750</v>
          </cell>
          <cell r="B3599" t="str">
            <v>CURVA LONGA 90 GRAUS, PVC, SERIE NORMAL, ESGOTO PREDIAL, DN 100 MM, JUNTA ELÁSTICA, FORNECIDO E INSTALADO EM RAMAL DE DESCARGA OU RAMAL DE ESGOTO SANITÁRIO. AF_12/2014</v>
          </cell>
          <cell r="C3599" t="str">
            <v>UN</v>
          </cell>
          <cell r="D3599" t="str">
            <v>37,94</v>
          </cell>
        </row>
        <row r="3600">
          <cell r="A3600">
            <v>89751</v>
          </cell>
          <cell r="B3600" t="str">
            <v>BUCHA DE REDUÇÃO, CPVC, SOLDÁVEL, DN 22MM X 15MM, INSTALADO EM RAMAL DE DISTRIBUIÇÃO DE ÁGUA   FORNECIMENTO E INSTALAÇÃO. AF_12/2014</v>
          </cell>
          <cell r="C3600" t="str">
            <v>UN</v>
          </cell>
          <cell r="D3600" t="str">
            <v>3,54</v>
          </cell>
        </row>
        <row r="3601">
          <cell r="A3601">
            <v>89752</v>
          </cell>
          <cell r="B3601" t="str">
            <v>LUVA SIMPLES, PVC, SERIE NORMAL, ESGOTO PREDIAL, DN 40 MM, JUNTA SOLDÁVEL, FORNECIDO E INSTALADO EM RAMAL DE DESCARGA OU RAMAL DE ESGOTO SANITÁRIO. AF_12/2014</v>
          </cell>
          <cell r="C3601" t="str">
            <v>UN</v>
          </cell>
          <cell r="D3601" t="str">
            <v>4,01</v>
          </cell>
        </row>
        <row r="3602">
          <cell r="A3602">
            <v>89753</v>
          </cell>
          <cell r="B3602" t="str">
            <v>LUVA SIMPLES, PVC, SERIE NORMAL, ESGOTO PREDIAL, DN 50 MM, JUNTA ELÁSTICA, FORNECIDO E INSTALADO EM RAMAL DE DESCARGA OU RAMAL DE ESGOTO SANITÁRIO. AF_12/2014</v>
          </cell>
          <cell r="C3602" t="str">
            <v>UN</v>
          </cell>
          <cell r="D3602" t="str">
            <v>6,12</v>
          </cell>
        </row>
        <row r="3603">
          <cell r="A3603">
            <v>89754</v>
          </cell>
          <cell r="B3603" t="str">
            <v>LUVA DE CORRER, PVC, SERIE NORMAL, ESGOTO PREDIAL, DN 50 MM, JUNTA ELÁSTICA, FORNECIDO E INSTALADO EM RAMAL DE DESCARGA OU RAMAL DE ESGOTO SANITÁRIO. AF_12/2014</v>
          </cell>
          <cell r="C3603" t="str">
            <v>UN</v>
          </cell>
          <cell r="D3603" t="str">
            <v>10,33</v>
          </cell>
        </row>
        <row r="3604">
          <cell r="A3604">
            <v>89755</v>
          </cell>
          <cell r="B3604" t="str">
            <v>LUVA, CPVC, SOLDÁVEL, DN 28MM, INSTALADO EM RAMAL DE DISTRIBUIÇÃO DE ÁGUA   FORNECIMENTO E INSTALAÇÃO. AF_12/2014</v>
          </cell>
          <cell r="C3604" t="str">
            <v>UN</v>
          </cell>
          <cell r="D3604" t="str">
            <v>7,29</v>
          </cell>
        </row>
        <row r="3605">
          <cell r="A3605">
            <v>89756</v>
          </cell>
          <cell r="B3605" t="str">
            <v>LUVA DE CORRER, CPVC, SOLDÁVEL, DN 28MM, INSTALADO EM RAMAL DE DISTRIBUIÇÃO DE ÁGUA   FORNECIMENTO E INSTALAÇÃO. AF_12/2014</v>
          </cell>
          <cell r="C3605" t="str">
            <v>UN</v>
          </cell>
          <cell r="D3605" t="str">
            <v>12,68</v>
          </cell>
        </row>
        <row r="3606">
          <cell r="A3606">
            <v>89757</v>
          </cell>
          <cell r="B3606" t="str">
            <v>UNIÃO, CPVC, SOLDÁVEL, DN 28MM, INSTALADO EM RAMAL DE DISTRIBUIÇÃO DE ÁGUA   FORNECIMENTO E INSTALAÇÃO. AF_12/2014</v>
          </cell>
          <cell r="C3606" t="str">
            <v>UN</v>
          </cell>
          <cell r="D3606" t="str">
            <v>19,55</v>
          </cell>
        </row>
        <row r="3607">
          <cell r="A3607">
            <v>89758</v>
          </cell>
          <cell r="B3607" t="str">
            <v>CONECTOR, CPVC, SOLDÁVEL, DN 28MM X 1 , INSTALADO EM RAMAL DE DISTRIBUIÇÃO DE ÁGUA   FORNECIMENTO E INSTALAÇÃO. AF_12/2014</v>
          </cell>
          <cell r="C3607" t="str">
            <v>UN</v>
          </cell>
          <cell r="D3607" t="str">
            <v>30,76</v>
          </cell>
        </row>
        <row r="3608">
          <cell r="A3608">
            <v>89759</v>
          </cell>
          <cell r="B3608" t="str">
            <v>BUCHA DE REDUÇÃO, CPVC, SOLDÁVEL, DN 28MM X 22MM, INSTALADO EM RAMAL DE DISTRIBUIÇÃO DE ÁGUA - FORNECIMENTO E INSTALAÇÃO. AF_12/2014</v>
          </cell>
          <cell r="C3608" t="str">
            <v>UN</v>
          </cell>
          <cell r="D3608" t="str">
            <v>4,89</v>
          </cell>
        </row>
        <row r="3609">
          <cell r="A3609">
            <v>89760</v>
          </cell>
          <cell r="B3609" t="str">
            <v>LUVA, CPVC, SOLDÁVEL, DN 35MM, INSTALADO EM RAMAL DE DISTRIBUIÇÃO DE ÁGUA - FORNECIMENTO E INSTALAÇÃO. AF_12/2014</v>
          </cell>
          <cell r="C3609" t="str">
            <v>UN</v>
          </cell>
          <cell r="D3609" t="str">
            <v>12,03</v>
          </cell>
        </row>
        <row r="3610">
          <cell r="A3610">
            <v>89761</v>
          </cell>
          <cell r="B3610" t="str">
            <v>LUVA DE CORRER, CPVC, SOLDÁVEL, DN 35MM, INSTALADO EM RAMAL DE DISTRIBUIÇÃO DE ÁGUA - FORNECIMENTO E INSTALAÇÃO. AF_12/2014</v>
          </cell>
          <cell r="C3610" t="str">
            <v>UN</v>
          </cell>
          <cell r="D3610" t="str">
            <v>20,09</v>
          </cell>
        </row>
        <row r="3611">
          <cell r="A3611">
            <v>89762</v>
          </cell>
          <cell r="B3611" t="str">
            <v>UNIÃO, CPVC, SOLDÁVEL, DN35MM, INSTALADO EM RAMAL DE DISTRIBUIÇÃO DE ÁGUA - FORNECIMENTO E INSTALAÇÃO. AF_12/2014</v>
          </cell>
          <cell r="C3611" t="str">
            <v>UN</v>
          </cell>
          <cell r="D3611" t="str">
            <v>28,73</v>
          </cell>
        </row>
        <row r="3612">
          <cell r="A3612">
            <v>89763</v>
          </cell>
          <cell r="B3612" t="str">
            <v>CONECTOR, CPVC, SOLDÁVEL, DN 35MM X 1 1/4 , INSTALADO EM RAMAL DE DISTRIBUIÇÃO DE ÁGUA - FORNECIMENTO E INSTALAÇÃO. AF_12/2014</v>
          </cell>
          <cell r="C3612" t="str">
            <v>UN</v>
          </cell>
          <cell r="D3612" t="str">
            <v>114,20</v>
          </cell>
        </row>
        <row r="3613">
          <cell r="A3613">
            <v>89764</v>
          </cell>
          <cell r="B3613" t="str">
            <v>BUCHA DE REDUÇÃO, CPVC, SOLDÁVEL, DN35MM X 28MM, INSTALADO EM RAMAL DE DISTRIBUIÇÃO DE ÁGUA - FORNECIMENTO E INSTALAÇÃO. AF_12/2014</v>
          </cell>
          <cell r="C3613" t="str">
            <v>UN</v>
          </cell>
          <cell r="D3613" t="str">
            <v>21,82</v>
          </cell>
        </row>
        <row r="3614">
          <cell r="A3614">
            <v>89765</v>
          </cell>
          <cell r="B3614" t="str">
            <v>TE, CPVC, SOLDÁVEL, DN 22MM, INSTALADO EM RAMAL DE DISTRIBUIÇÃO DE ÁGUA - FORNECIMENTO E INSTALAÇÃO. AF_12/2014</v>
          </cell>
          <cell r="C3614" t="str">
            <v>UN</v>
          </cell>
          <cell r="D3614" t="str">
            <v>9,00</v>
          </cell>
        </row>
        <row r="3615">
          <cell r="A3615">
            <v>89766</v>
          </cell>
          <cell r="B3615" t="str">
            <v>TE DE TRANSIÇÃO, CPVC, SOLDÁVEL, DN 22MM X 1/2 , INSTALADO EM RAMAL DE DISTRIBUIÇÃO DE ÁGUA   FORNECIMENTO E INSTALAÇÃO. AF_12/2014</v>
          </cell>
          <cell r="C3615" t="str">
            <v>UN</v>
          </cell>
          <cell r="D3615" t="str">
            <v>13,52</v>
          </cell>
        </row>
        <row r="3616">
          <cell r="A3616">
            <v>89767</v>
          </cell>
          <cell r="B3616" t="str">
            <v>TÊ MISTURADOR, CPVC, SOLDÁVEL, DN 22MM, INSTALADO EM RAMAL DE DISTRIBUIÇÃO DE ÁGUA - FORNECIMENTO E INSTALAÇÃO. AF_12/2014</v>
          </cell>
          <cell r="C3616" t="str">
            <v>UN</v>
          </cell>
          <cell r="D3616" t="str">
            <v>13,52</v>
          </cell>
        </row>
        <row r="3617">
          <cell r="A3617">
            <v>89768</v>
          </cell>
          <cell r="B3617" t="str">
            <v>TÊ, CPVC, SOLDÁVEL, DN 28MM, INSTALADO EM RAMAL DE DISTRIBUIÇÃO DE ÁGUA - FORNECIMENTO E INSTALAÇÃO. AF_12/2014</v>
          </cell>
          <cell r="C3617" t="str">
            <v>UN</v>
          </cell>
          <cell r="D3617" t="str">
            <v>13,52</v>
          </cell>
        </row>
        <row r="3618">
          <cell r="A3618">
            <v>89769</v>
          </cell>
          <cell r="B3618" t="str">
            <v>TÊ, CPVC, SOLDÁVEL, DN35MM, INSTALADO EM RAMAL DE DISTRIBUIÇÃO DE ÁGUA - FORNECIMENTO E INSTALAÇÃO. AF_12/2014</v>
          </cell>
          <cell r="C3618" t="str">
            <v>UN</v>
          </cell>
          <cell r="D3618" t="str">
            <v>32,62</v>
          </cell>
        </row>
        <row r="3619">
          <cell r="A3619">
            <v>89772</v>
          </cell>
          <cell r="B3619" t="str">
            <v>TUBO, CPVC, SOLDÁVEL, DN 54MM, INSTALADO EM PRUMADA DE ÁGUA  FORNECIMENTO E INSTALAÇÃO. AF_12/2014</v>
          </cell>
          <cell r="C3619" t="str">
            <v>M</v>
          </cell>
          <cell r="D3619" t="str">
            <v>71,25</v>
          </cell>
        </row>
        <row r="3620">
          <cell r="A3620">
            <v>89774</v>
          </cell>
          <cell r="B3620" t="str">
            <v>LUVA SIMPLES, PVC, SERIE NORMAL, ESGOTO PREDIAL, DN 75 MM, JUNTA ELÁSTICA, FORNECIDO E INSTALADO EM RAMAL DE DESCARGA OU RAMAL DE ESGOTO SANITÁRIO. AF_12/2014</v>
          </cell>
          <cell r="C3620" t="str">
            <v>UN</v>
          </cell>
          <cell r="D3620" t="str">
            <v>10,00</v>
          </cell>
        </row>
        <row r="3621">
          <cell r="A3621">
            <v>89776</v>
          </cell>
          <cell r="B3621" t="str">
            <v>LUVA DE CORRER, PVC, SERIE NORMAL, ESGOTO PREDIAL, DN 75 MM, JUNTA ELÁSTICA, FORNECIDO E INSTALADO EM RAMAL DE DESCARGA OU RAMAL DE ESGOTO SANITÁRIO. AF_12/2014</v>
          </cell>
          <cell r="C3621" t="str">
            <v>UN</v>
          </cell>
          <cell r="D3621" t="str">
            <v>13,26</v>
          </cell>
        </row>
        <row r="3622">
          <cell r="A3622">
            <v>89777</v>
          </cell>
          <cell r="B3622" t="str">
            <v>JOELHO 90 GRAUS, CPVC, SOLDÁVEL, DN 35MM, INSTALADO EM PRUMADA DE ÁGUA  FORNECIMENTO E INSTALAÇÃO. AF_12/2014</v>
          </cell>
          <cell r="C3622" t="str">
            <v>UN</v>
          </cell>
          <cell r="D3622" t="str">
            <v>16,72</v>
          </cell>
        </row>
        <row r="3623">
          <cell r="A3623">
            <v>89778</v>
          </cell>
          <cell r="B3623" t="str">
            <v>LUVA SIMPLES, PVC, SERIE NORMAL, ESGOTO PREDIAL, DN 100 MM, JUNTA ELÁSTICA, FORNECIDO E INSTALADO EM RAMAL DE DESCARGA OU RAMAL DE ESGOTO SANITÁRIO. AF_12/2014</v>
          </cell>
          <cell r="C3623" t="str">
            <v>UN</v>
          </cell>
          <cell r="D3623" t="str">
            <v>12,62</v>
          </cell>
        </row>
        <row r="3624">
          <cell r="A3624">
            <v>89779</v>
          </cell>
          <cell r="B3624" t="str">
            <v>LUVA DE CORRER, PVC, SERIE NORMAL, ESGOTO PREDIAL, DN 100 MM, JUNTA ELÁSTICA, FORNECIDO E INSTALADO EM RAMAL DE DESCARGA OU RAMAL DE ESGOTO SANITÁRIO. AF_12/2014</v>
          </cell>
          <cell r="C3624" t="str">
            <v>UN</v>
          </cell>
          <cell r="D3624" t="str">
            <v>18,65</v>
          </cell>
        </row>
        <row r="3625">
          <cell r="A3625">
            <v>89780</v>
          </cell>
          <cell r="B3625" t="str">
            <v>JOELHO 45 GRAUS, CPVC, SOLDÁVEL, DN 35MM, INSTALADO EM PRUMADA DE ÁGUA - FORNECIMENTO E INSTALAÇÃO. AF_12/2014</v>
          </cell>
          <cell r="C3625" t="str">
            <v>UN</v>
          </cell>
          <cell r="D3625" t="str">
            <v>16,72</v>
          </cell>
        </row>
        <row r="3626">
          <cell r="A3626">
            <v>89781</v>
          </cell>
          <cell r="B3626" t="str">
            <v>JOELHO 90 GRAUS, CPVC, SOLDÁVEL, DN 42MM, INSTALADO EM PRUMADA DE ÁGUA  FORNECIMENTO E INSTALAÇÃO. AF_12/2014</v>
          </cell>
          <cell r="C3626" t="str">
            <v>UN</v>
          </cell>
          <cell r="D3626" t="str">
            <v>25,05</v>
          </cell>
        </row>
        <row r="3627">
          <cell r="A3627">
            <v>89782</v>
          </cell>
          <cell r="B3627" t="str">
            <v>TE, PVC, SERIE NORMAL, ESGOTO PREDIAL, DN 40 X 40 MM, JUNTA SOLDÁVEL, FORNECIDO E INSTALADO EM RAMAL DE DESCARGA OU RAMAL DE ESGOTO SANITÁRIO. AF_12/2014</v>
          </cell>
          <cell r="C3627" t="str">
            <v>UN</v>
          </cell>
          <cell r="D3627" t="str">
            <v>7,67</v>
          </cell>
        </row>
        <row r="3628">
          <cell r="A3628">
            <v>89783</v>
          </cell>
          <cell r="B3628" t="str">
            <v>JUNÇÃO SIMPLES, PVC, SERIE NORMAL, ESGOTO PREDIAL, DN 40 MM, JUNTA SOLDÁVEL, FORNECIDO E INSTALADO EM RAMAL DE DESCARGA OU RAMAL DE ESGOTO SANITÁRIO. AF_12/2014</v>
          </cell>
          <cell r="C3628" t="str">
            <v>UN</v>
          </cell>
          <cell r="D3628" t="str">
            <v>7,83</v>
          </cell>
        </row>
        <row r="3629">
          <cell r="A3629">
            <v>89784</v>
          </cell>
          <cell r="B3629" t="str">
            <v>TE, PVC, SERIE NORMAL, ESGOTO PREDIAL, DN 50 X 50 MM, JUNTA ELÁSTICA, FORNECIDO E INSTALADO EM RAMAL DE DESCARGA OU RAMAL DE ESGOTO SANITÁRIO. AF_12/2014</v>
          </cell>
          <cell r="C3629" t="str">
            <v>UN</v>
          </cell>
          <cell r="D3629" t="str">
            <v>13,33</v>
          </cell>
        </row>
        <row r="3630">
          <cell r="A3630">
            <v>89785</v>
          </cell>
          <cell r="B3630" t="str">
            <v>JUNÇÃO SIMPLES, PVC, SERIE NORMAL, ESGOTO PREDIAL, DN 50 X 50 MM, JUNTA ELÁSTICA, FORNECIDO E INSTALADO EM RAMAL DE DESCARGA OU RAMAL DE ESGOTO SANITÁRIO. AF_12/2014</v>
          </cell>
          <cell r="C3630" t="str">
            <v>UN</v>
          </cell>
          <cell r="D3630" t="str">
            <v>14,33</v>
          </cell>
        </row>
        <row r="3631">
          <cell r="A3631">
            <v>89786</v>
          </cell>
          <cell r="B3631" t="str">
            <v>TE, PVC, SERIE NORMAL, ESGOTO PREDIAL, DN 75 X 75 MM, JUNTA ELÁSTICA, FORNECIDO E INSTALADO EM RAMAL DE DESCARGA OU RAMAL DE ESGOTO SANITÁRIO. AF_12/2014</v>
          </cell>
          <cell r="C3631" t="str">
            <v>UN</v>
          </cell>
          <cell r="D3631" t="str">
            <v>21,56</v>
          </cell>
        </row>
        <row r="3632">
          <cell r="A3632">
            <v>89787</v>
          </cell>
          <cell r="B3632" t="str">
            <v>JOELHO 45 GRAUS, CPVC, SOLDÁVEL, DN 42MM, INSTALADO EM PRUMADA DE ÁGUA  FORNECIMENTO E INSTALAÇÃO. AF_12/2014</v>
          </cell>
          <cell r="C3632" t="str">
            <v>UN</v>
          </cell>
          <cell r="D3632" t="str">
            <v>25,05</v>
          </cell>
        </row>
        <row r="3633">
          <cell r="A3633">
            <v>89788</v>
          </cell>
          <cell r="B3633" t="str">
            <v>JOELHO 90 GRAUS, CPVC, SOLDÁVEL, DN 54MM, INSTALADO EM PRUMADA DE ÁGUA  FORNECIMENTO E INSTALAÇÃO. AF_12/2014</v>
          </cell>
          <cell r="C3633" t="str">
            <v>UN</v>
          </cell>
          <cell r="D3633" t="str">
            <v>49,45</v>
          </cell>
        </row>
        <row r="3634">
          <cell r="A3634">
            <v>89789</v>
          </cell>
          <cell r="B3634" t="str">
            <v>JOELHO 45 GRAUS, CPVC, SOLDÁVEL, DN 54MM, INSTALADO EM PRUMADA DE ÁGUA  FORNECIMENTO E INSTALAÇÃO. AF_12/2014</v>
          </cell>
          <cell r="C3634" t="str">
            <v>UN</v>
          </cell>
          <cell r="D3634" t="str">
            <v>50,24</v>
          </cell>
        </row>
        <row r="3635">
          <cell r="A3635">
            <v>89790</v>
          </cell>
          <cell r="B3635" t="str">
            <v>JOELHO 90 GRAUS, CPVC, SOLDÁVEL, DN 73MM, INSTALADO EM PRUMADA DE ÁGUA  FORNECIMENTO E INSTALAÇÃO. AF_12/2014</v>
          </cell>
          <cell r="C3635" t="str">
            <v>UN</v>
          </cell>
          <cell r="D3635" t="str">
            <v>123,23</v>
          </cell>
        </row>
        <row r="3636">
          <cell r="A3636">
            <v>89791</v>
          </cell>
          <cell r="B3636" t="str">
            <v>JOELHO 45 GRAUS, CPVC, SOLDÁVEL, DN 73MM, INSTALADO EM PRUMADA DE ÁGUA  FORNECIMENTO E INSTALAÇÃO. AF_12/2014</v>
          </cell>
          <cell r="C3636" t="str">
            <v>UN</v>
          </cell>
          <cell r="D3636" t="str">
            <v>126,15</v>
          </cell>
        </row>
        <row r="3637">
          <cell r="A3637">
            <v>89792</v>
          </cell>
          <cell r="B3637" t="str">
            <v>JOELHO 90 GRAUS, CPVC, SOLDÁVEL, DN 89MM, INSTALADO EM PRUMADA DE ÁGUA  FORNECIMENTO E INSTALAÇÃO. AF_12/2014</v>
          </cell>
          <cell r="C3637" t="str">
            <v>UN</v>
          </cell>
          <cell r="D3637" t="str">
            <v>144,51</v>
          </cell>
        </row>
        <row r="3638">
          <cell r="A3638">
            <v>89793</v>
          </cell>
          <cell r="B3638" t="str">
            <v>JOELHO 45 GRAUS, CPVC, SOLDÁVEL, DN 89MM, INSTALADO EM PRUMADA DE ÁGUA  FORNECIMENTO E INSTALAÇÃO. AF_12/2014</v>
          </cell>
          <cell r="C3638" t="str">
            <v>UN</v>
          </cell>
          <cell r="D3638" t="str">
            <v>148,44</v>
          </cell>
        </row>
        <row r="3639">
          <cell r="A3639">
            <v>89794</v>
          </cell>
          <cell r="B3639" t="str">
            <v>LUVA, CPVC, SOLDÁVEL, DN 35MM, INSTALADO EM PRUMADA DE ÁGUA  FORNECIMENTO E INSTALAÇÃO. AF_12/2014</v>
          </cell>
          <cell r="C3639" t="str">
            <v>UN</v>
          </cell>
          <cell r="D3639" t="str">
            <v>11,32</v>
          </cell>
        </row>
        <row r="3640">
          <cell r="A3640">
            <v>89795</v>
          </cell>
          <cell r="B3640" t="str">
            <v>JUNÇÃO SIMPLES, PVC, SERIE NORMAL, ESGOTO PREDIAL, DN 75 X 75 MM, JUNTA ELÁSTICA, FORNECIDO E INSTALADO EM RAMAL DE DESCARGA OU RAMAL DE ESGOTO SANITÁRIO. AF_12/2014</v>
          </cell>
          <cell r="C3640" t="str">
            <v>UN</v>
          </cell>
          <cell r="D3640" t="str">
            <v>22,94</v>
          </cell>
        </row>
        <row r="3641">
          <cell r="A3641">
            <v>89796</v>
          </cell>
          <cell r="B3641" t="str">
            <v>TE, PVC, SERIE NORMAL, ESGOTO PREDIAL, DN 100 X 100 MM, JUNTA ELÁSTICA, FORNECIDO E INSTALADO EM RAMAL DE DESCARGA OU RAMAL DE ESGOTO SANITÁRIO. AF_12/2014</v>
          </cell>
          <cell r="C3641" t="str">
            <v>UN</v>
          </cell>
          <cell r="D3641" t="str">
            <v>26,81</v>
          </cell>
        </row>
        <row r="3642">
          <cell r="A3642">
            <v>89797</v>
          </cell>
          <cell r="B3642" t="str">
            <v>JUNÇÃO SIMPLES, PVC, SERIE NORMAL, ESGOTO PREDIAL, DN 100 X 100 MM, JUNTA ELÁSTICA, FORNECIDO E INSTALADO EM RAMAL DE DESCARGA OU RAMAL DE ESGOTO SANITÁRIO. AF_12/2014</v>
          </cell>
          <cell r="C3642" t="str">
            <v>UN</v>
          </cell>
          <cell r="D3642" t="str">
            <v>30,04</v>
          </cell>
        </row>
        <row r="3643">
          <cell r="A3643">
            <v>89801</v>
          </cell>
          <cell r="B3643" t="str">
            <v>JOELHO 90 GRAUS, PVC, SERIE NORMAL, ESGOTO PREDIAL, DN 50 MM, JUNTA ELÁSTICA, FORNECIDO E INSTALADO EM PRUMADA DE ESGOTO SANITÁRIO OU VENTILAÇÃO. AF_12/2014</v>
          </cell>
          <cell r="C3643" t="str">
            <v>UN</v>
          </cell>
          <cell r="D3643" t="str">
            <v>4,66</v>
          </cell>
        </row>
        <row r="3644">
          <cell r="A3644">
            <v>89802</v>
          </cell>
          <cell r="B3644" t="str">
            <v>JOELHO 45 GRAUS, PVC, SERIE NORMAL, ESGOTO PREDIAL, DN 50 MM, JUNTA ELÁSTICA, FORNECIDO E INSTALADO EM PRUMADA DE ESGOTO SANITÁRIO OU VENTILAÇÃO. AF_12/2014</v>
          </cell>
          <cell r="C3644" t="str">
            <v>UN</v>
          </cell>
          <cell r="D3644" t="str">
            <v>5,01</v>
          </cell>
        </row>
        <row r="3645">
          <cell r="A3645">
            <v>89803</v>
          </cell>
          <cell r="B3645" t="str">
            <v>CURVA CURTA 90 GRAUS, PVC, SERIE NORMAL, ESGOTO PREDIAL, DN 50 MM, JUNTA ELÁSTICA, FORNECIDO E INSTALADO EM PRUMADA DE ESGOTO SANITÁRIO OU VENTILAÇÃO. AF_12/2014</v>
          </cell>
          <cell r="C3645" t="str">
            <v>UN</v>
          </cell>
          <cell r="D3645" t="str">
            <v>8,80</v>
          </cell>
        </row>
        <row r="3646">
          <cell r="A3646">
            <v>89804</v>
          </cell>
          <cell r="B3646" t="str">
            <v>CURVA LONGA 90 GRAUS, PVC, SERIE NORMAL, ESGOTO PREDIAL, DN 50 MM, JUNTA ELÁSTICA, FORNECIDO E INSTALADO EM PRUMADA DE ESGOTO SANITÁRIO OU VENTILAÇÃO. AF_12/2014</v>
          </cell>
          <cell r="C3646" t="str">
            <v>UN</v>
          </cell>
          <cell r="D3646" t="str">
            <v>9,38</v>
          </cell>
        </row>
        <row r="3647">
          <cell r="A3647">
            <v>89805</v>
          </cell>
          <cell r="B3647" t="str">
            <v>JOELHO 90 GRAUS, PVC, SERIE NORMAL, ESGOTO PREDIAL, DN 75 MM, JUNTA ELÁSTICA, FORNECIDO E INSTALADO EM PRUMADA DE ESGOTO SANITÁRIO OU VENTILAÇÃO. AF_12/2014</v>
          </cell>
          <cell r="C3647" t="str">
            <v>UN</v>
          </cell>
          <cell r="D3647" t="str">
            <v>9,05</v>
          </cell>
        </row>
        <row r="3648">
          <cell r="A3648">
            <v>89806</v>
          </cell>
          <cell r="B3648" t="str">
            <v>JOELHO 45 GRAUS, PVC, SERIE NORMAL, ESGOTO PREDIAL, DN 75 MM, JUNTA ELÁSTICA, FORNECIDO E INSTALADO EM PRUMADA DE ESGOTO SANITÁRIO OU VENTILAÇÃO. AF_12/2014</v>
          </cell>
          <cell r="C3648" t="str">
            <v>UN</v>
          </cell>
          <cell r="D3648" t="str">
            <v>9,55</v>
          </cell>
        </row>
        <row r="3649">
          <cell r="A3649">
            <v>89807</v>
          </cell>
          <cell r="B3649" t="str">
            <v>CURVA CURTA 90 GRAUS, PVC, SERIE NORMAL, ESGOTO PREDIAL, DN 75 MM, JUNTA ELÁSTICA, FORNECIDO E INSTALADO EM PRUMADA DE ESGOTO SANITÁRIO OU VENTILAÇÃO. AF_12/2014</v>
          </cell>
          <cell r="C3649" t="str">
            <v>UN</v>
          </cell>
          <cell r="D3649" t="str">
            <v>16,23</v>
          </cell>
        </row>
        <row r="3650">
          <cell r="A3650">
            <v>89808</v>
          </cell>
          <cell r="B3650" t="str">
            <v>CURVA LONGA 90 GRAUS, PVC, SERIE NORMAL, ESGOTO PREDIAL, DN 75 MM, JUNTA ELÁSTICA, FORNECIDO E INSTALADO EM PRUMADA DE ESGOTO SANITÁRIO OU VENTILAÇÃO. AF_12/2014</v>
          </cell>
          <cell r="C3650" t="str">
            <v>UN</v>
          </cell>
          <cell r="D3650" t="str">
            <v>23,43</v>
          </cell>
        </row>
        <row r="3651">
          <cell r="A3651">
            <v>89809</v>
          </cell>
          <cell r="B3651" t="str">
            <v>JOELHO 90 GRAUS, PVC, SERIE NORMAL, ESGOTO PREDIAL, DN 100 MM, JUNTA ELÁSTICA, FORNECIDO E INSTALADO EM PRUMADA DE ESGOTO SANITÁRIO OU VENTILAÇÃO. AF_12/2014</v>
          </cell>
          <cell r="C3651" t="str">
            <v>UN</v>
          </cell>
          <cell r="D3651" t="str">
            <v>12,18</v>
          </cell>
        </row>
        <row r="3652">
          <cell r="A3652">
            <v>89810</v>
          </cell>
          <cell r="B3652" t="str">
            <v>JOELHO 45 GRAUS, PVC, SERIE NORMAL, ESGOTO PREDIAL, DN 100 MM, JUNTA ELÁSTICA, FORNECIDO E INSTALADO EM PRUMADA DE ESGOTO SANITÁRIO OU VENTILAÇÃO. AF_12/2014</v>
          </cell>
          <cell r="C3652" t="str">
            <v>UN</v>
          </cell>
          <cell r="D3652" t="str">
            <v>12,15</v>
          </cell>
        </row>
        <row r="3653">
          <cell r="A3653">
            <v>89811</v>
          </cell>
          <cell r="B3653" t="str">
            <v>CURVA CURTA 90 GRAUS, PVC, SERIE NORMAL, ESGOTO PREDIAL, DN 100 MM, JUNTA ELÁSTICA, FORNECIDO E INSTALADO EM PRUMADA DE ESGOTO SANITÁRIO OU VENTILAÇÃO. AF_12/2014</v>
          </cell>
          <cell r="C3653" t="str">
            <v>UN</v>
          </cell>
          <cell r="D3653" t="str">
            <v>19,99</v>
          </cell>
        </row>
        <row r="3654">
          <cell r="A3654">
            <v>89812</v>
          </cell>
          <cell r="B3654" t="str">
            <v>CURVA LONGA 90 GRAUS, PVC, SERIE NORMAL, ESGOTO PREDIAL, DN 100 MM, JUNTA ELÁSTICA, FORNECIDO E INSTALADO EM PRUMADA DE ESGOTO SANITÁRIO OU VENTILAÇÃO. AF_12/2014</v>
          </cell>
          <cell r="C3654" t="str">
            <v>UN</v>
          </cell>
          <cell r="D3654" t="str">
            <v>33,85</v>
          </cell>
        </row>
        <row r="3655">
          <cell r="A3655">
            <v>89813</v>
          </cell>
          <cell r="B3655" t="str">
            <v>LUVA SIMPLES, PVC, SERIE NORMAL, ESGOTO PREDIAL, DN 50 MM, JUNTA ELÁSTICA, FORNECIDO E INSTALADO EM PRUMADA DE ESGOTO SANITÁRIO OU VENTILAÇÃO. AF_12/2014</v>
          </cell>
          <cell r="C3655" t="str">
            <v>UN</v>
          </cell>
          <cell r="D3655" t="str">
            <v>4,55</v>
          </cell>
        </row>
        <row r="3656">
          <cell r="A3656">
            <v>89814</v>
          </cell>
          <cell r="B3656" t="str">
            <v>LUVA DE CORRER, PVC, SERIE NORMAL, ESGOTO PREDIAL, DN 50 MM, JUNTA ELÁSTICA, FORNECIDO E INSTALADO EM PRUMADA DE ESGOTO SANITÁRIO OU VENTILAÇÃO. AF_12/2014</v>
          </cell>
          <cell r="C3656" t="str">
            <v>UN</v>
          </cell>
          <cell r="D3656" t="str">
            <v>8,76</v>
          </cell>
        </row>
        <row r="3657">
          <cell r="A3657">
            <v>89815</v>
          </cell>
          <cell r="B3657" t="str">
            <v>LUVA DE CORRER, CPVC, SOLDÁVEL, DN 35MM, INSTALADO EM PRUMADA DE ÁGUA  FORNECIMENTO E INSTALAÇÃO. AF_12/2014</v>
          </cell>
          <cell r="C3657" t="str">
            <v>UN</v>
          </cell>
          <cell r="D3657" t="str">
            <v>19,38</v>
          </cell>
        </row>
        <row r="3658">
          <cell r="A3658">
            <v>89816</v>
          </cell>
          <cell r="B3658" t="str">
            <v>UNIÃO, CPVC, SOLDÁVEL, DN35MM, INSTALADO EM PRUMADA DE ÁGUA  FORNECIMENTO E INSTALAÇÃO. AF_12/2014</v>
          </cell>
          <cell r="C3658" t="str">
            <v>UN</v>
          </cell>
          <cell r="D3658" t="str">
            <v>28,02</v>
          </cell>
        </row>
        <row r="3659">
          <cell r="A3659">
            <v>89817</v>
          </cell>
          <cell r="B3659" t="str">
            <v>LUVA SIMPLES, PVC, SERIE NORMAL, ESGOTO PREDIAL, DN 75 MM, JUNTA ELÁSTICA, FORNECIDO E INSTALADO EM PRUMADA DE ESGOTO SANITÁRIO OU VENTILAÇÃO. AF_12/2014</v>
          </cell>
          <cell r="C3659" t="str">
            <v>UN</v>
          </cell>
          <cell r="D3659" t="str">
            <v>7,80</v>
          </cell>
        </row>
        <row r="3660">
          <cell r="A3660">
            <v>89818</v>
          </cell>
          <cell r="B3660" t="str">
            <v>CONECTOR, CPVC, SOLDÁVEL, DN 35MM X 1 1/4, INSTALADO EM PRUMADA DE ÁGUA  FORNECIMENTO E INSTALAÇÃO. AF_12/2014</v>
          </cell>
          <cell r="C3660" t="str">
            <v>UN</v>
          </cell>
          <cell r="D3660" t="str">
            <v>113,49</v>
          </cell>
        </row>
        <row r="3661">
          <cell r="A3661">
            <v>89819</v>
          </cell>
          <cell r="B3661" t="str">
            <v>LUVA DE CORRER, PVC, SERIE NORMAL, ESGOTO PREDIAL, DN 75 MM, JUNTA ELÁSTICA, FORNECIDO E INSTALADO EM PRUMADA DE ESGOTO SANITÁRIO OU VENTILAÇÃO. AF_12/2014</v>
          </cell>
          <cell r="C3661" t="str">
            <v>UN</v>
          </cell>
          <cell r="D3661" t="str">
            <v>11,06</v>
          </cell>
        </row>
        <row r="3662">
          <cell r="A3662">
            <v>89820</v>
          </cell>
          <cell r="B3662" t="str">
            <v>BUCHA DE REDUÇÃO, CPVC, SOLDÁVEL, DN35MM X 28MM, INSTALADO EM PRUMADA DE ÁGUA  FORNECIMENTO E INSTALAÇÃO. AF_12/2014</v>
          </cell>
          <cell r="C3662" t="str">
            <v>UN</v>
          </cell>
          <cell r="D3662" t="str">
            <v>21,11</v>
          </cell>
        </row>
        <row r="3663">
          <cell r="A3663">
            <v>89821</v>
          </cell>
          <cell r="B3663" t="str">
            <v>LUVA SIMPLES, PVC, SERIE NORMAL, ESGOTO PREDIAL, DN 100 MM, JUNTA ELÁSTICA, FORNECIDO E INSTALADO EM PRUMADA DE ESGOTO SANITÁRIO OU VENTILAÇÃO. AF_12/2014</v>
          </cell>
          <cell r="C3663" t="str">
            <v>UN</v>
          </cell>
          <cell r="D3663" t="str">
            <v>9,79</v>
          </cell>
        </row>
        <row r="3664">
          <cell r="A3664">
            <v>89822</v>
          </cell>
          <cell r="B3664" t="str">
            <v>LUVA, CPVC, SOLDÁVEL, DN 42MM, INSTALADO EM PRUMADA DE ÁGUA  FORNECIMENTO E INSTALAÇÃO. AF_12/2014</v>
          </cell>
          <cell r="C3664" t="str">
            <v>UN</v>
          </cell>
          <cell r="D3664" t="str">
            <v>14,93</v>
          </cell>
        </row>
        <row r="3665">
          <cell r="A3665">
            <v>89823</v>
          </cell>
          <cell r="B3665" t="str">
            <v>LUVA DE CORRER, PVC, SERIE NORMAL, ESGOTO PREDIAL, DN 100 MM, JUNTA ELÁSTICA, FORNECIDO E INSTALADO EM PRUMADA DE ESGOTO SANITÁRIO OU VENTILAÇÃO. AF_12/2014</v>
          </cell>
          <cell r="C3665" t="str">
            <v>UN</v>
          </cell>
          <cell r="D3665" t="str">
            <v>15,82</v>
          </cell>
        </row>
        <row r="3666">
          <cell r="A3666">
            <v>89824</v>
          </cell>
          <cell r="B3666" t="str">
            <v>LUVA DE CORRER, CPVC, SOLDÁVEL, DN 42MM, INSTALADO EM PRUMADA DE ÁGUA  FORNECIMENTO E INSTALAÇÃO. AF_12/2014</v>
          </cell>
          <cell r="C3666" t="str">
            <v>UN</v>
          </cell>
          <cell r="D3666" t="str">
            <v>26,41</v>
          </cell>
        </row>
        <row r="3667">
          <cell r="A3667">
            <v>89825</v>
          </cell>
          <cell r="B3667" t="str">
            <v>TE, PVC, SERIE NORMAL, ESGOTO PREDIAL, DN 50 X 50 MM, JUNTA ELÁSTICA, FORNECIDO E INSTALADO EM PRUMADA DE ESGOTO SANITÁRIO OU VENTILAÇÃO. AF_12/2014</v>
          </cell>
          <cell r="C3667" t="str">
            <v>UN</v>
          </cell>
          <cell r="D3667" t="str">
            <v>9,87</v>
          </cell>
        </row>
        <row r="3668">
          <cell r="A3668">
            <v>89826</v>
          </cell>
          <cell r="B3668" t="str">
            <v>LUVA DE TRANSIÇÃO, CPVC, SOLDÁVEL, DN42MM X 1.1/2, INSTALADO EM PRUMADA DE ÁGUA  FORNECIMENTO E INSTALAÇÃO. AF_12/2014</v>
          </cell>
          <cell r="C3668" t="str">
            <v>UN</v>
          </cell>
          <cell r="D3668" t="str">
            <v>115,79</v>
          </cell>
        </row>
        <row r="3669">
          <cell r="A3669">
            <v>89827</v>
          </cell>
          <cell r="B3669" t="str">
            <v>JUNÇÃO SIMPLES, PVC, SERIE NORMAL, ESGOTO PREDIAL, DN 50 X 50 MM, JUNTA ELÁSTICA, FORNECIDO E INSTALADO EM PRUMADA DE ESGOTO SANITÁRIO OU VENTILAÇÃO. AF_12/2014</v>
          </cell>
          <cell r="C3669" t="str">
            <v>UN</v>
          </cell>
          <cell r="D3669" t="str">
            <v>10,87</v>
          </cell>
        </row>
        <row r="3670">
          <cell r="A3670">
            <v>89828</v>
          </cell>
          <cell r="B3670" t="str">
            <v>UNIÃO, CPVC, SOLDÁVEL, DN42MM, INSTALADO EM PRUMADA DE ÁGUA  FORNECIMENTO E INSTALAÇÃO. AF_12/2014</v>
          </cell>
          <cell r="C3670" t="str">
            <v>UN</v>
          </cell>
          <cell r="D3670" t="str">
            <v>40,58</v>
          </cell>
        </row>
        <row r="3671">
          <cell r="A3671">
            <v>89829</v>
          </cell>
          <cell r="B3671" t="str">
            <v>TE, PVC, SERIE NORMAL, ESGOTO PREDIAL, DN 75 X 75 MM, JUNTA ELÁSTICA, FORNECIDO E INSTALADO EM PRUMADA DE ESGOTO SANITÁRIO OU VENTILAÇÃO. AF_12/2014</v>
          </cell>
          <cell r="C3671" t="str">
            <v>UN</v>
          </cell>
          <cell r="D3671" t="str">
            <v>17,15</v>
          </cell>
        </row>
        <row r="3672">
          <cell r="A3672">
            <v>89830</v>
          </cell>
          <cell r="B3672" t="str">
            <v>JUNÇÃO SIMPLES, PVC, SERIE NORMAL, ESGOTO PREDIAL, DN 75 X 75 MM, JUNTA ELÁSTICA, FORNECIDO E INSTALADO EM PRUMADA DE ESGOTO SANITÁRIO OU VENTILAÇÃO. AF_12/2014</v>
          </cell>
          <cell r="C3672" t="str">
            <v>UN</v>
          </cell>
          <cell r="D3672" t="str">
            <v>18,53</v>
          </cell>
        </row>
        <row r="3673">
          <cell r="A3673">
            <v>89831</v>
          </cell>
          <cell r="B3673" t="str">
            <v>CONECTOR, CPVC, SOLDÁVEL, DN 42MM X 1.1/2, INSTALADO EM PRUMADA DE ÁGUA  FORNECIMENTO E INSTALAÇÃO. AF_12/2014</v>
          </cell>
          <cell r="C3673" t="str">
            <v>UN</v>
          </cell>
          <cell r="D3673" t="str">
            <v>138,58</v>
          </cell>
        </row>
        <row r="3674">
          <cell r="A3674">
            <v>89832</v>
          </cell>
          <cell r="B3674" t="str">
            <v>BUCHA DE REDUÇÃO, CPVC, SOLDÁVEL, DN 42MM X 22MM, INSTALADO EM RAMAL DE DISTRIBUIÇÃO DE ÁGUA - FORNECIMENTO E INSTALAÇÃO. AF_12/2014</v>
          </cell>
          <cell r="C3674" t="str">
            <v>UN</v>
          </cell>
          <cell r="D3674" t="str">
            <v>27,72</v>
          </cell>
        </row>
        <row r="3675">
          <cell r="A3675">
            <v>89833</v>
          </cell>
          <cell r="B3675" t="str">
            <v>TE, PVC, SERIE NORMAL, ESGOTO PREDIAL, DN 100 X 100 MM, JUNTA ELÁSTICA, FORNECIDO E INSTALADO EM PRUMADA DE ESGOTO SANITÁRIO OU VENTILAÇÃO. AF_12/2014</v>
          </cell>
          <cell r="C3675" t="str">
            <v>UN</v>
          </cell>
          <cell r="D3675" t="str">
            <v>21,47</v>
          </cell>
        </row>
        <row r="3676">
          <cell r="A3676">
            <v>89834</v>
          </cell>
          <cell r="B3676" t="str">
            <v>JUNÇÃO SIMPLES, PVC, SERIE NORMAL, ESGOTO PREDIAL, DN 100 X 100 MM, JUNTA ELÁSTICA, FORNECIDO E INSTALADO EM PRUMADA DE ESGOTO SANITÁRIO OU VENTILAÇÃO. AF_12/2014</v>
          </cell>
          <cell r="C3676" t="str">
            <v>UN</v>
          </cell>
          <cell r="D3676" t="str">
            <v>24,70</v>
          </cell>
        </row>
        <row r="3677">
          <cell r="A3677">
            <v>89835</v>
          </cell>
          <cell r="B3677" t="str">
            <v>LUVA, CPVC, SOLDÁVEL, DN 54MM, INSTALADO EM PRUMADA DE ÁGUA  FORNECIMENTO E INSTALAÇÃO. AF_12/2014</v>
          </cell>
          <cell r="C3677" t="str">
            <v>UN</v>
          </cell>
          <cell r="D3677" t="str">
            <v>27,14</v>
          </cell>
        </row>
        <row r="3678">
          <cell r="A3678">
            <v>89836</v>
          </cell>
          <cell r="B3678" t="str">
            <v>LUVA DE TRANSIÇÃO, CPVC, SOLDÁVEL, DN 54MM X 2, INSTALADO EM PRUMADA DE ÁGUA  FORNECIMENTO E INSTALAÇÃO. AF_12/2014</v>
          </cell>
          <cell r="C3678" t="str">
            <v>UN</v>
          </cell>
          <cell r="D3678" t="str">
            <v>187,33</v>
          </cell>
        </row>
        <row r="3679">
          <cell r="A3679">
            <v>89837</v>
          </cell>
          <cell r="B3679" t="str">
            <v>UNIÃO, CPVC, SOLDÁVEL, DN 54MM, INSTALADO EM PRUMADA DE ÁGUA  FORNECIMENTO E INSTALAÇÃO. AF_12/2014</v>
          </cell>
          <cell r="C3679" t="str">
            <v>UN</v>
          </cell>
          <cell r="D3679" t="str">
            <v>92,87</v>
          </cell>
        </row>
        <row r="3680">
          <cell r="A3680">
            <v>89838</v>
          </cell>
          <cell r="B3680" t="str">
            <v>LUVA, CPVC, SOLDÁVEL, DN 73MM, INSTALADO EM PRUMADA DE ÁGUA  FORNECIMENTO E INSTALAÇÃO. AF_12/2014</v>
          </cell>
          <cell r="C3680" t="str">
            <v>UN</v>
          </cell>
          <cell r="D3680" t="str">
            <v>101,36</v>
          </cell>
        </row>
        <row r="3681">
          <cell r="A3681">
            <v>89839</v>
          </cell>
          <cell r="B3681" t="str">
            <v>UNIÃO, CPVC, SOLDÁVEL, DN 73MM, INSTALADO EM PRUMADA DE ÁGUA  FORNECIMENTO E INSTALAÇÃO. AF_12/2014</v>
          </cell>
          <cell r="C3681" t="str">
            <v>UN</v>
          </cell>
          <cell r="D3681" t="str">
            <v>134,52</v>
          </cell>
        </row>
        <row r="3682">
          <cell r="A3682">
            <v>89840</v>
          </cell>
          <cell r="B3682" t="str">
            <v>LUVA, CPVC, SOLDÁVEL, DN 89MM, INSTALADO EM PRUMADA DE ÁGUA  FORNECIMENTO E INSTALAÇÃO. AF_12/2014</v>
          </cell>
          <cell r="C3682" t="str">
            <v>UN</v>
          </cell>
          <cell r="D3682" t="str">
            <v>116,23</v>
          </cell>
        </row>
        <row r="3683">
          <cell r="A3683">
            <v>89841</v>
          </cell>
          <cell r="B3683" t="str">
            <v>UNIÃO, CPVC, SOLDÁVEL, DN 89MM, INSTALADO EM PRUMADA DE ÁGUA  FORNECIMENTO E INSTALAÇÃO. AF_12/2014</v>
          </cell>
          <cell r="C3683" t="str">
            <v>UN</v>
          </cell>
          <cell r="D3683" t="str">
            <v>197,43</v>
          </cell>
        </row>
        <row r="3684">
          <cell r="A3684">
            <v>89842</v>
          </cell>
          <cell r="B3684" t="str">
            <v>TÊ, CPVC, SOLDÁVEL, DN 35MM, INSTALADO EM PRUMADA DE ÁGUA  FORNECIMENTO E INSTALAÇÃO. AF_12/2014</v>
          </cell>
          <cell r="C3684" t="str">
            <v>UN</v>
          </cell>
          <cell r="D3684" t="str">
            <v>31,18</v>
          </cell>
        </row>
        <row r="3685">
          <cell r="A3685">
            <v>89844</v>
          </cell>
          <cell r="B3685" t="str">
            <v>TE, CPVC, SOLDÁVEL, DN  42MM, INSTALADO EM PRUMADA DE ÁGUA  FORNECIMENTO E INSTALAÇÃO. AF_12/2014</v>
          </cell>
          <cell r="C3685" t="str">
            <v>UN</v>
          </cell>
          <cell r="D3685" t="str">
            <v>39,80</v>
          </cell>
        </row>
        <row r="3686">
          <cell r="A3686">
            <v>89845</v>
          </cell>
          <cell r="B3686" t="str">
            <v>TÊ, CPVC, SOLDÁVEL, DN 54 MM, INSTALADO EM PRUMADA DE ÁGUA  FORNECIMENTO E INSTALAÇÃO. AF_12/2014</v>
          </cell>
          <cell r="C3686" t="str">
            <v>UN</v>
          </cell>
          <cell r="D3686" t="str">
            <v>62,11</v>
          </cell>
        </row>
        <row r="3687">
          <cell r="A3687">
            <v>89846</v>
          </cell>
          <cell r="B3687" t="str">
            <v>TÊ, CPVC, SOLDÁVEL, DN 73MM, INSTALADO EM PRUMADA DE ÁGUA  FORNECIMENTO E INSTALAÇÃO. AF_12/2014</v>
          </cell>
          <cell r="C3687" t="str">
            <v>UN</v>
          </cell>
          <cell r="D3687" t="str">
            <v>140,98</v>
          </cell>
        </row>
        <row r="3688">
          <cell r="A3688">
            <v>89847</v>
          </cell>
          <cell r="B3688" t="str">
            <v>TÊ, CPVC, SOLDÁVEL, DN 89MM, INSTALADO EM PRUMADA DE ÁGUA  FORNECIMENTO E INSTALAÇÃO. AF_12/2014</v>
          </cell>
          <cell r="C3688" t="str">
            <v>UN</v>
          </cell>
          <cell r="D3688" t="str">
            <v>172,80</v>
          </cell>
        </row>
        <row r="3689">
          <cell r="A3689">
            <v>89850</v>
          </cell>
          <cell r="B3689" t="str">
            <v>JOELHO 90 GRAUS, PVC, SERIE NORMAL, ESGOTO PREDIAL, DN 100 MM, JUNTA ELÁSTICA, FORNECIDO E INSTALADO EM SUBCOLETOR AÉREO DE ESGOTO SANITÁRIO. AF_12/2014</v>
          </cell>
          <cell r="C3689" t="str">
            <v>UN</v>
          </cell>
          <cell r="D3689" t="str">
            <v>15,95</v>
          </cell>
        </row>
        <row r="3690">
          <cell r="A3690">
            <v>89851</v>
          </cell>
          <cell r="B3690" t="str">
            <v>JOELHO 45 GRAUS, PVC, SERIE NORMAL, ESGOTO PREDIAL, DN 100 MM, JUNTA ELÁSTICA, FORNECIDO E INSTALADO EM SUBCOLETOR AÉREO DE ESGOTO SANITÁRIO. AF_12/2014</v>
          </cell>
          <cell r="C3690" t="str">
            <v>UN</v>
          </cell>
          <cell r="D3690" t="str">
            <v>15,92</v>
          </cell>
        </row>
        <row r="3691">
          <cell r="A3691">
            <v>89852</v>
          </cell>
          <cell r="B3691" t="str">
            <v>CURVA CURTA 90 GRAUS, PVC, SERIE NORMAL, ESGOTO PREDIAL, DN 100 MM, JUNTA ELÁSTICA, FORNECIDO E INSTALADO EM SUBCOLETOR AÉREO DE ESGOTO SANITÁRIO. AF_12/2014</v>
          </cell>
          <cell r="C3691" t="str">
            <v>UN</v>
          </cell>
          <cell r="D3691" t="str">
            <v>23,76</v>
          </cell>
        </row>
        <row r="3692">
          <cell r="A3692">
            <v>89853</v>
          </cell>
          <cell r="B3692" t="str">
            <v>CURVA LONGA 90 GRAUS, PVC, SERIE NORMAL, ESGOTO PREDIAL, DN 100 MM, JUNTA ELÁSTICA, FORNECIDO E INSTALADO EM SUBCOLETOR AÉREO DE ESGOTO SANITÁRIO. AF_12/2014</v>
          </cell>
          <cell r="C3692" t="str">
            <v>UN</v>
          </cell>
          <cell r="D3692" t="str">
            <v>37,62</v>
          </cell>
        </row>
        <row r="3693">
          <cell r="A3693">
            <v>89854</v>
          </cell>
          <cell r="B3693" t="str">
            <v>JOELHO 90 GRAUS, PVC, SERIE NORMAL, ESGOTO PREDIAL, DN 150 MM, JUNTA ELÁSTICA, FORNECIDO E INSTALADO EM SUBCOLETOR AÉREO DE ESGOTO SANITÁRIO. AF_12/2014</v>
          </cell>
          <cell r="C3693" t="str">
            <v>UN</v>
          </cell>
          <cell r="D3693" t="str">
            <v>51,06</v>
          </cell>
        </row>
        <row r="3694">
          <cell r="A3694">
            <v>89855</v>
          </cell>
          <cell r="B3694" t="str">
            <v>JOELHO 45 GRAUS, PVC, SERIE NORMAL, ESGOTO PREDIAL, DN 150 MM, JUNTA ELÁSTICA, FORNECIDO E INSTALADO EM SUBCOLETOR AÉREO DE ESGOTO SANITÁRIO. AF_12/2014</v>
          </cell>
          <cell r="C3694" t="str">
            <v>UN</v>
          </cell>
          <cell r="D3694" t="str">
            <v>53,85</v>
          </cell>
        </row>
        <row r="3695">
          <cell r="A3695">
            <v>89856</v>
          </cell>
          <cell r="B3695" t="str">
            <v>LUVA SIMPLES, PVC, SERIE NORMAL, ESGOTO PREDIAL, DN 100 MM, JUNTA ELÁSTICA, FORNECIDO E INSTALADO EM SUBCOLETOR AÉREO DE ESGOTO SANITÁRIO. AF_12/2014</v>
          </cell>
          <cell r="C3695" t="str">
            <v>UN</v>
          </cell>
          <cell r="D3695" t="str">
            <v>12,30</v>
          </cell>
        </row>
        <row r="3696">
          <cell r="A3696">
            <v>89857</v>
          </cell>
          <cell r="B3696" t="str">
            <v>LUVA DE CORRER, PVC, SERIE NORMAL, ESGOTO PREDIAL, DN 100 MM, JUNTA ELÁSTICA, FORNECIDO E INSTALADO EM SUBCOLETOR AÉREO DE ESGOTO SANITÁRIO. AF_12/2014</v>
          </cell>
          <cell r="C3696" t="str">
            <v>UN</v>
          </cell>
          <cell r="D3696" t="str">
            <v>18,33</v>
          </cell>
        </row>
        <row r="3697">
          <cell r="A3697">
            <v>89859</v>
          </cell>
          <cell r="B3697" t="str">
            <v>LUVA DE CORRER, PVC, SERIE NORMAL, ESGOTO PREDIAL, DN 150 MM, JUNTA ELÁSTICA, FORNECIDO E INSTALADO EM SUBCOLETOR AÉREO DE ESGOTO SANITÁRIO. AF_12/2014</v>
          </cell>
          <cell r="C3697" t="str">
            <v>UN</v>
          </cell>
          <cell r="D3697" t="str">
            <v>54,15</v>
          </cell>
        </row>
        <row r="3698">
          <cell r="A3698">
            <v>89860</v>
          </cell>
          <cell r="B3698" t="str">
            <v>TE, PVC, SERIE NORMAL, ESGOTO PREDIAL, DN 100 X 100 MM, JUNTA ELÁSTICA, FORNECIDO E INSTALADO EM SUBCOLETOR AÉREO DE ESGOTO SANITÁRIO. AF_12/2014</v>
          </cell>
          <cell r="C3698" t="str">
            <v>UN</v>
          </cell>
          <cell r="D3698" t="str">
            <v>26,50</v>
          </cell>
        </row>
        <row r="3699">
          <cell r="A3699">
            <v>89861</v>
          </cell>
          <cell r="B3699" t="str">
            <v>JUNÇÃO SIMPLES, PVC, SERIE NORMAL, ESGOTO PREDIAL, DN 100 X 100 MM, JUNTA ELÁSTICA, FORNECIDO E INSTALADO EM SUBCOLETOR AÉREO DE ESGOTO SANITÁRIO. AF_12/2014</v>
          </cell>
          <cell r="C3699" t="str">
            <v>UN</v>
          </cell>
          <cell r="D3699" t="str">
            <v>29,73</v>
          </cell>
        </row>
        <row r="3700">
          <cell r="A3700">
            <v>89862</v>
          </cell>
          <cell r="B3700" t="str">
            <v>TE, PVC, SERIE NORMAL, ESGOTO PREDIAL, DN 150 X 150 MM, JUNTA ELÁSTICA, FORNECIDO E INSTALADO EM SUBCOLETOR AÉREO DE ESGOTO SANITÁRIO. AF_12/2014</v>
          </cell>
          <cell r="C3700" t="str">
            <v>UN</v>
          </cell>
          <cell r="D3700" t="str">
            <v>59,00</v>
          </cell>
        </row>
        <row r="3701">
          <cell r="A3701">
            <v>89863</v>
          </cell>
          <cell r="B3701" t="str">
            <v>JUNÇÃO SIMPLES, PVC, SERIE NORMAL, ESGOTO PREDIAL, DN 150 X 150 MM, JUNTA ELÁSTICA, FORNECIDO E INSTALADO EM SUBCOLETOR AÉREO DE ESGOTO SANITÁRIO. AF_12/2014</v>
          </cell>
          <cell r="C3701" t="str">
            <v>UN</v>
          </cell>
          <cell r="D3701" t="str">
            <v>112,95</v>
          </cell>
        </row>
        <row r="3702">
          <cell r="A3702">
            <v>89866</v>
          </cell>
          <cell r="B3702" t="str">
            <v>JOELHO 90 GRAUS, PVC, SOLDÁVEL, DN 25MM, INSTALADO EM DRENO DE AR-CONDICIONADO - FORNECIMENTO E INSTALAÇÃO. AF_12/2014</v>
          </cell>
          <cell r="C3702" t="str">
            <v>UN</v>
          </cell>
          <cell r="D3702" t="str">
            <v>3,36</v>
          </cell>
        </row>
        <row r="3703">
          <cell r="A3703">
            <v>89867</v>
          </cell>
          <cell r="B3703" t="str">
            <v>JOELHO 45 GRAUS, PVC, SOLDÁVEL, DN 25MM, INSTALADO EM DRENO DE AR-CONDICIONADO - FORNECIMENTO E INSTALAÇÃO. AF_12/2014</v>
          </cell>
          <cell r="C3703" t="str">
            <v>UN</v>
          </cell>
          <cell r="D3703" t="str">
            <v>3,87</v>
          </cell>
        </row>
        <row r="3704">
          <cell r="A3704">
            <v>89868</v>
          </cell>
          <cell r="B3704" t="str">
            <v>LUVA, PVC, SOLDÁVEL, DN 25MM, INSTALADO EM DRENO DE AR-CONDICIONADO - FORNECIMENTO E INSTALAÇÃO. AF_12/2014</v>
          </cell>
          <cell r="C3704" t="str">
            <v>UN</v>
          </cell>
          <cell r="D3704" t="str">
            <v>2,46</v>
          </cell>
        </row>
        <row r="3705">
          <cell r="A3705">
            <v>89869</v>
          </cell>
          <cell r="B3705" t="str">
            <v>TE, PVC, SOLDÁVEL, DN 25MM, INSTALADO EM DRENO DE AR-CONDICIONADO - FORNECIMENTO E INSTALAÇÃO. AF_12/2014</v>
          </cell>
          <cell r="C3705" t="str">
            <v>UN</v>
          </cell>
          <cell r="D3705" t="str">
            <v>5,27</v>
          </cell>
        </row>
        <row r="3706">
          <cell r="A3706">
            <v>89979</v>
          </cell>
          <cell r="B3706" t="str">
            <v>LUVA COM BUCHA DE LATÃO, PVC, SOLDÁVEL, DN 32MM X 1 , INSTALADO EM RAMAL OU SUB-RAMAL DE ÁGUA   FORNECIMENTO E INSTALAÇÃO. AF_12/2014</v>
          </cell>
          <cell r="C3706" t="str">
            <v>UN</v>
          </cell>
          <cell r="D3706" t="str">
            <v>17,03</v>
          </cell>
        </row>
        <row r="3707">
          <cell r="A3707">
            <v>89980</v>
          </cell>
          <cell r="B3707" t="str">
            <v>LUVA COM BUCHA DE LATÃO, PVC, SOLDÁVEL, DN 25MM X 3/4, INSTALADO EM PRUMADA DE ÁGUA - FORNECIMENTO E INSTALAÇÃO. AF_12/2014</v>
          </cell>
          <cell r="C3707" t="str">
            <v>UN</v>
          </cell>
          <cell r="D3707" t="str">
            <v>6,44</v>
          </cell>
        </row>
        <row r="3708">
          <cell r="A3708">
            <v>89981</v>
          </cell>
          <cell r="B3708" t="str">
            <v>LUVA SOLDÁVEL E COM BUCHA DE LATÃO, PVC, SOLDÁVEL, DN 32MM X 1 , INSTALADO EM PRUMADA DE ÁGUA   FORNECIMENTO E INSTALAÇÃO. AF_12/2014</v>
          </cell>
          <cell r="C3708" t="str">
            <v>UN</v>
          </cell>
          <cell r="D3708" t="str">
            <v>14,76</v>
          </cell>
        </row>
        <row r="3709">
          <cell r="A3709">
            <v>90373</v>
          </cell>
          <cell r="B3709" t="str">
            <v>JOELHO 90 GRAUS COM BUCHA DE LATÃO, PVC, SOLDÁVEL, DN 25MM, X 1/2 INSTALADO EM RAMAL OU SUB-RAMAL DE ÁGUA - FORNECIMENTO E INSTALAÇÃO. AF_12/2014</v>
          </cell>
          <cell r="C3709" t="str">
            <v>UN</v>
          </cell>
          <cell r="D3709" t="str">
            <v>9,53</v>
          </cell>
        </row>
        <row r="3710">
          <cell r="A3710">
            <v>90374</v>
          </cell>
          <cell r="B3710" t="str">
            <v>TÊ COM BUCHA DE LATÃO NA BOLSA CENTRAL, PVC, SOLDÁVEL, DN 25MM X 3/4, INSTALADO EM RAMAL OU SUB-RAMAL DE ÁGUA - FORNECIMENTO E INSTALAÇÃO. AF_03/2015</v>
          </cell>
          <cell r="C3710" t="str">
            <v>UN</v>
          </cell>
          <cell r="D3710" t="str">
            <v>14,78</v>
          </cell>
        </row>
        <row r="3711">
          <cell r="A3711">
            <v>90375</v>
          </cell>
          <cell r="B3711" t="str">
            <v>BUCHA DE REDUÇÃO, PVC, SOLDÁVEL, DN 40MM X 32MM, INSTALADO EM RAMAL OU SUB-RAMAL DE ÁGUA - FORNECIMENTO E INSTALAÇÃO. AF_03/2015</v>
          </cell>
          <cell r="C3711" t="str">
            <v>UN</v>
          </cell>
          <cell r="D3711" t="str">
            <v>5,99</v>
          </cell>
        </row>
        <row r="3712">
          <cell r="A3712">
            <v>92287</v>
          </cell>
          <cell r="B3712" t="str">
            <v>COTOVELO EM COBRE, DN 22 MM, 90 GRAUS, SEM ANEL DE SOLDA, INSTALADO EM PRUMADA   FORNECIMENTO E INSTALAÇÃO. AF_12/2015</v>
          </cell>
          <cell r="C3712" t="str">
            <v>UN</v>
          </cell>
          <cell r="D3712" t="str">
            <v>12,02</v>
          </cell>
        </row>
        <row r="3713">
          <cell r="A3713">
            <v>92288</v>
          </cell>
          <cell r="B3713" t="str">
            <v>COTOVELO EM COBRE, DN 28 MM, 90 GRAUS, SEM ANEL DE SOLDA, INSTALADO EM PRUMADA  FORNECIMENTO E INSTALAÇÃO. AF_12/2015</v>
          </cell>
          <cell r="C3713" t="str">
            <v>UN</v>
          </cell>
          <cell r="D3713" t="str">
            <v>18,58</v>
          </cell>
        </row>
        <row r="3714">
          <cell r="A3714">
            <v>92289</v>
          </cell>
          <cell r="B3714" t="str">
            <v>COTOVELO EM COBRE, DN 35 MM, 90 GRAUS, SEM ANEL DE SOLDA, INSTALADO EM PRUMADA  FORNECIMENTO E INSTALAÇÃO. AF_12/2015</v>
          </cell>
          <cell r="C3714" t="str">
            <v>UN</v>
          </cell>
          <cell r="D3714" t="str">
            <v>32,64</v>
          </cell>
        </row>
        <row r="3715">
          <cell r="A3715">
            <v>92290</v>
          </cell>
          <cell r="B3715" t="str">
            <v>COTOVELO EM COBRE, DN 42 MM, 90 GRAUS, SEM ANEL DE SOLDA, INSTALADO EM PRUMADA  FORNECIMENTO E INSTALAÇÃO. AF_12/2015</v>
          </cell>
          <cell r="C3715" t="str">
            <v>UN</v>
          </cell>
          <cell r="D3715" t="str">
            <v>49,64</v>
          </cell>
        </row>
        <row r="3716">
          <cell r="A3716">
            <v>92291</v>
          </cell>
          <cell r="B3716" t="str">
            <v>COTOVELO EM COBRE, DN 54 MM, 90 GRAUS, SEM ANEL DE SOLDA, INSTALADO EM PRUMADA  FORNECIMENTO E INSTALAÇÃO. AF_12/2015</v>
          </cell>
          <cell r="C3716" t="str">
            <v>UN</v>
          </cell>
          <cell r="D3716" t="str">
            <v>76,10</v>
          </cell>
        </row>
        <row r="3717">
          <cell r="A3717">
            <v>92292</v>
          </cell>
          <cell r="B3717" t="str">
            <v>COTOVELO EM COBRE, DN 66 MM, 90 GRAUS, SEM ANEL DE SOLDA, INSTALADO EM PRUMADA  FORNECIMENTO E INSTALAÇÃO. AF_12/2015</v>
          </cell>
          <cell r="C3717" t="str">
            <v>UN</v>
          </cell>
          <cell r="D3717" t="str">
            <v>237,99</v>
          </cell>
        </row>
        <row r="3718">
          <cell r="A3718">
            <v>92293</v>
          </cell>
          <cell r="B3718" t="str">
            <v>LUVA EM COBRE, DN 22 MM, SEM ANEL DE SOLDA, INSTALADO EM PRUMADA  FORNECIMENTO E INSTALAÇÃO. AF_12/2015</v>
          </cell>
          <cell r="C3718" t="str">
            <v>UN</v>
          </cell>
          <cell r="D3718" t="str">
            <v>6,91</v>
          </cell>
        </row>
        <row r="3719">
          <cell r="A3719">
            <v>92294</v>
          </cell>
          <cell r="B3719" t="str">
            <v>LUVA EM COBRE, DN 28 MM, SEM ANEL DE SOLDA, INSTALADO EM PRUMADA  FORNECIMENTO E INSTALAÇÃO. AF_12/2015</v>
          </cell>
          <cell r="C3719" t="str">
            <v>UN</v>
          </cell>
          <cell r="D3719" t="str">
            <v>11,39</v>
          </cell>
        </row>
        <row r="3720">
          <cell r="A3720">
            <v>92295</v>
          </cell>
          <cell r="B3720" t="str">
            <v>LUVA EM COBRE, DN 35 MM, SEM ANEL DE SOLDA, INSTALADO EM PRUMADA  FORNECIMENTO E INSTALAÇÃO. AF_12/2015</v>
          </cell>
          <cell r="C3720" t="str">
            <v>UN</v>
          </cell>
          <cell r="D3720" t="str">
            <v>21,25</v>
          </cell>
        </row>
        <row r="3721">
          <cell r="A3721">
            <v>92296</v>
          </cell>
          <cell r="B3721" t="str">
            <v>LUVA EM COBRE, DN 42 MM, SEM ANEL DE SOLDA, INSTALADO EM PRUMADA  FORNECIMENTO E INSTALAÇÃO. AF_12/2015</v>
          </cell>
          <cell r="C3721" t="str">
            <v>UN</v>
          </cell>
          <cell r="D3721" t="str">
            <v>28,33</v>
          </cell>
        </row>
        <row r="3722">
          <cell r="A3722">
            <v>92297</v>
          </cell>
          <cell r="B3722" t="str">
            <v>LUVA EM COBRE, DN 54 MM, SEM ANEL DE SOLDA, INSTALADO EM PRUMADA  FORNECIMENTO E INSTALAÇÃO. AF_12/2015</v>
          </cell>
          <cell r="C3722" t="str">
            <v>UN</v>
          </cell>
          <cell r="D3722" t="str">
            <v>43,81</v>
          </cell>
        </row>
        <row r="3723">
          <cell r="A3723">
            <v>92298</v>
          </cell>
          <cell r="B3723" t="str">
            <v>LUVA EM COBRE, DN 66 MM, SEM ANEL DE SOLDA, INSTALADO EM PRUMADA  FORNECIMENTO E INSTALAÇÃO. AF_12/2015</v>
          </cell>
          <cell r="C3723" t="str">
            <v>UN</v>
          </cell>
          <cell r="D3723" t="str">
            <v>123,17</v>
          </cell>
        </row>
        <row r="3724">
          <cell r="A3724">
            <v>92299</v>
          </cell>
          <cell r="B3724" t="str">
            <v>TE EM COBRE, DN 22 MM, SEM ANEL DE SOLDA, INSTALADO EM PRUMADA  FORNECIMENTO E INSTALAÇÃO. AF_12/2015</v>
          </cell>
          <cell r="C3724" t="str">
            <v>UN</v>
          </cell>
          <cell r="D3724" t="str">
            <v>15,86</v>
          </cell>
        </row>
        <row r="3725">
          <cell r="A3725">
            <v>92300</v>
          </cell>
          <cell r="B3725" t="str">
            <v>TE EM COBRE, DN 28 MM, SEM ANEL DE SOLDA, INSTALADO EM PRUMADA  FORNECIMENTO E INSTALAÇÃO. AF_12/2015</v>
          </cell>
          <cell r="C3725" t="str">
            <v>UN</v>
          </cell>
          <cell r="D3725" t="str">
            <v>23,67</v>
          </cell>
        </row>
        <row r="3726">
          <cell r="A3726">
            <v>92301</v>
          </cell>
          <cell r="B3726" t="str">
            <v>TE EM COBRE, DN 35 MM, SEM ANEL DE SOLDA, INSTALADO EM PRUMADA  FORNECIMENTO E INSTALAÇÃO. AF_12/2015</v>
          </cell>
          <cell r="C3726" t="str">
            <v>UN</v>
          </cell>
          <cell r="D3726" t="str">
            <v>46,50</v>
          </cell>
        </row>
        <row r="3727">
          <cell r="A3727">
            <v>92302</v>
          </cell>
          <cell r="B3727" t="str">
            <v>TE EM COBRE, DN 42 MM, SEM ANEL DE SOLDA, INSTALADO EM PRUMADA  FORNECIMENTO E INSTALAÇÃO. AF_12/2015</v>
          </cell>
          <cell r="C3727" t="str">
            <v>UN</v>
          </cell>
          <cell r="D3727" t="str">
            <v>61,56</v>
          </cell>
        </row>
        <row r="3728">
          <cell r="A3728">
            <v>92303</v>
          </cell>
          <cell r="B3728" t="str">
            <v>TE EM COBRE, DN 54 MM, SEM ANEL DE SOLDA, INSTALADO EM PRUMADA  FORNECIMENTO E INSTALAÇÃO. AF_12/2015</v>
          </cell>
          <cell r="C3728" t="str">
            <v>UN</v>
          </cell>
          <cell r="D3728" t="str">
            <v>112,85</v>
          </cell>
        </row>
        <row r="3729">
          <cell r="A3729">
            <v>92304</v>
          </cell>
          <cell r="B3729" t="str">
            <v>TE EM COBRE, DN 66 MM, SEM ANEL DE SOLDA, INSTALADO EM PRUMADA  FORNECIMENTO E INSTALAÇÃO. AF_12/2015</v>
          </cell>
          <cell r="C3729" t="str">
            <v>UN</v>
          </cell>
          <cell r="D3729" t="str">
            <v>293,67</v>
          </cell>
        </row>
        <row r="3730">
          <cell r="A3730">
            <v>92311</v>
          </cell>
          <cell r="B3730" t="str">
            <v>COTOVELO EM COBRE, DN 15 MM, 90 GRAUS, SEM ANEL DE SOLDA, INSTALADO EM RAMAL DE DISTRIBUIÇÃO  FORNECIMENTO E INSTALAÇÃO. AF_12/2015</v>
          </cell>
          <cell r="C3730" t="str">
            <v>UN</v>
          </cell>
          <cell r="D3730" t="str">
            <v>8,49</v>
          </cell>
        </row>
        <row r="3731">
          <cell r="A3731">
            <v>92312</v>
          </cell>
          <cell r="B3731" t="str">
            <v>COTOVELO EM COBRE, DN 22 MM, 90 GRAUS, SEM ANEL DE SOLDA, INSTALADO EM RAMAL DE DISTRIBUIÇÃO  FORNECIMENTO E INSTALAÇÃO. AF_12/2015</v>
          </cell>
          <cell r="C3731" t="str">
            <v>UN</v>
          </cell>
          <cell r="D3731" t="str">
            <v>13,99</v>
          </cell>
        </row>
        <row r="3732">
          <cell r="A3732">
            <v>92313</v>
          </cell>
          <cell r="B3732" t="str">
            <v>COTOVELO EM COBRE, DN 28 MM, 90 GRAUS, SEM ANEL DE SOLDA, INSTALADO EM RAMAL DE DISTRIBUIÇÃO  FORNECIMENTO E INSTALAÇÃO. AF_12/2015</v>
          </cell>
          <cell r="C3732" t="str">
            <v>UN</v>
          </cell>
          <cell r="D3732" t="str">
            <v>20,53</v>
          </cell>
        </row>
        <row r="3733">
          <cell r="A3733">
            <v>92314</v>
          </cell>
          <cell r="B3733" t="str">
            <v>LUVA EM COBRE, DN 15 MM, SEM ANEL DE SOLDA, INSTALADO EM RAMAL DE DISTRIBUIÇÃO  FORNECIMENTO E INSTALAÇÃO. AF_12/2015</v>
          </cell>
          <cell r="C3733" t="str">
            <v>UN</v>
          </cell>
          <cell r="D3733" t="str">
            <v>5,50</v>
          </cell>
        </row>
        <row r="3734">
          <cell r="A3734">
            <v>92315</v>
          </cell>
          <cell r="B3734" t="str">
            <v>LUVA EM COBRE, DN 22 MM, SEM ANEL DE SOLDA, INSTALADO EM RAMAL DE DISTRIBUIÇÃO  FORNECIMENTO E INSTALAÇÃO. AF_12/2015</v>
          </cell>
          <cell r="C3734" t="str">
            <v>UN</v>
          </cell>
          <cell r="D3734" t="str">
            <v>8,24</v>
          </cell>
        </row>
        <row r="3735">
          <cell r="A3735">
            <v>92316</v>
          </cell>
          <cell r="B3735" t="str">
            <v>LUVA EM COBRE, DN 28 MM, SEM ANEL DE SOLDA, INSTALADO EM RAMAL DE DISTRIBUIÇÃO  FORNECIMENTO E INSTALAÇÃO. AF_12/2015</v>
          </cell>
          <cell r="C3735" t="str">
            <v>UN</v>
          </cell>
          <cell r="D3735" t="str">
            <v>12,72</v>
          </cell>
        </row>
        <row r="3736">
          <cell r="A3736">
            <v>92317</v>
          </cell>
          <cell r="B3736" t="str">
            <v>TE EM COBRE, DN 15 MM, SEM ANEL DE SOLDA, INSTALADO EM RAMAL DE DISTRIBUIÇÃO  FORNECIMENTO E INSTALAÇÃO. AF_12/2015</v>
          </cell>
          <cell r="C3736" t="str">
            <v>UN</v>
          </cell>
          <cell r="D3736" t="str">
            <v>11,54</v>
          </cell>
        </row>
        <row r="3737">
          <cell r="A3737">
            <v>92318</v>
          </cell>
          <cell r="B3737" t="str">
            <v>TE EM COBRE, DN 22 MM, SEM ANEL DE SOLDA, INSTALADO EM RAMAL DE DISTRIBUIÇÃO  FORNECIMENTO E INSTALAÇÃO. AF_12/2015</v>
          </cell>
          <cell r="C3737" t="str">
            <v>UN</v>
          </cell>
          <cell r="D3737" t="str">
            <v>18,49</v>
          </cell>
        </row>
        <row r="3738">
          <cell r="A3738">
            <v>92319</v>
          </cell>
          <cell r="B3738" t="str">
            <v>TE EM COBRE, DN 28 MM, SEM ANEL DE SOLDA, INSTALADO EM RAMAL DE DISTRIBUIÇÃO  FORNECIMENTO E INSTALAÇÃO. AF_12/2015</v>
          </cell>
          <cell r="C3738" t="str">
            <v>UN</v>
          </cell>
          <cell r="D3738" t="str">
            <v>26,30</v>
          </cell>
        </row>
        <row r="3739">
          <cell r="A3739">
            <v>92326</v>
          </cell>
          <cell r="B3739" t="str">
            <v>COTOVELO EM COBRE, DN 15 MM, 90 GRAUS, SEM ANEL DE SOLDA, INSTALADO EM RAMAL E SUB-RAMAL  FORNECIMENTO E INSTALAÇÃO. AF_12/2015</v>
          </cell>
          <cell r="C3739" t="str">
            <v>UN</v>
          </cell>
          <cell r="D3739" t="str">
            <v>9,46</v>
          </cell>
        </row>
        <row r="3740">
          <cell r="A3740">
            <v>92327</v>
          </cell>
          <cell r="B3740" t="str">
            <v>COTOVELO EM COBRE, DN 22 MM, 90 GRAUS, SEM ANEL DE SOLDA, INSTALADO EM RAMAL E SUB-RAMAL  FORNECIMENTO E INSTALAÇÃO. AF_12/2015</v>
          </cell>
          <cell r="C3740" t="str">
            <v>UN</v>
          </cell>
          <cell r="D3740" t="str">
            <v>15,80</v>
          </cell>
        </row>
        <row r="3741">
          <cell r="A3741">
            <v>92328</v>
          </cell>
          <cell r="B3741" t="str">
            <v>COTOVELO EM COBRE, DN 28 MM, 90 GRAUS, SEM ANEL DE SOLDA, INSTALADO EM RAMAL E SUB-RAMAL  FORNECIMENTO E INSTALAÇÃO. AF_12/2015</v>
          </cell>
          <cell r="C3741" t="str">
            <v>UN</v>
          </cell>
          <cell r="D3741" t="str">
            <v>23,76</v>
          </cell>
        </row>
        <row r="3742">
          <cell r="A3742">
            <v>92329</v>
          </cell>
          <cell r="B3742" t="str">
            <v>LUVA EM COBRE, DN 15 MM, SEM ANEL DE SOLDA, INSTALADO EM RAMAL E SUB-RAMAL  FORNECIMENTO E INSTALAÇÃO. AF_12/2015</v>
          </cell>
          <cell r="C3742" t="str">
            <v>UN</v>
          </cell>
          <cell r="D3742" t="str">
            <v>5,64</v>
          </cell>
        </row>
        <row r="3743">
          <cell r="A3743">
            <v>92330</v>
          </cell>
          <cell r="B3743" t="str">
            <v>LUVA EM COBRE, DN 22 MM, SEM ANEL DE SOLDA, INSTALADO EM RAMAL E SUB-RAMAL  FORNECIMENTO E INSTALAÇÃO. AF_12/2015</v>
          </cell>
          <cell r="C3743" t="str">
            <v>UN</v>
          </cell>
          <cell r="D3743" t="str">
            <v>9,43</v>
          </cell>
        </row>
        <row r="3744">
          <cell r="A3744">
            <v>92331</v>
          </cell>
          <cell r="B3744" t="str">
            <v>LUVA EM COBRE, DN 28 MM, SEM ANEL DE SOLDA, INSTALADO EM RAMAL E SUB-RAMAL  FORNECIMENTO E INSTALAÇÃO. AF_12/2015</v>
          </cell>
          <cell r="C3744" t="str">
            <v>UN</v>
          </cell>
          <cell r="D3744" t="str">
            <v>14,88</v>
          </cell>
        </row>
        <row r="3745">
          <cell r="A3745">
            <v>92332</v>
          </cell>
          <cell r="B3745" t="str">
            <v>TE EM COBRE, DN 15 MM, SEM ANEL DE SOLDA, INSTALADO EM RAMAL E SUB-RAMAL  FORNECIMENTO E INSTALAÇÃO. AF_12/2015</v>
          </cell>
          <cell r="C3745" t="str">
            <v>UN</v>
          </cell>
          <cell r="D3745" t="str">
            <v>11,72</v>
          </cell>
        </row>
        <row r="3746">
          <cell r="A3746">
            <v>92333</v>
          </cell>
          <cell r="B3746" t="str">
            <v>TE EM COBRE, DN 22 MM, SEM ANEL DE SOLDA, INSTALADO EM RAMAL E SUB-RAMAL  FORNECIMENTO E INSTALAÇÃO. AF_12/2015</v>
          </cell>
          <cell r="C3746" t="str">
            <v>UN</v>
          </cell>
          <cell r="D3746" t="str">
            <v>20,89</v>
          </cell>
        </row>
        <row r="3747">
          <cell r="A3747">
            <v>92334</v>
          </cell>
          <cell r="B3747" t="str">
            <v>TE EM COBRE, DN 28 MM, SEM ANEL DE SOLDA, INSTALADO EM RAMAL E SUB-RAMAL  FORNECIMENTO E INSTALAÇÃO. AF_12/2015</v>
          </cell>
          <cell r="C3747" t="str">
            <v>UN</v>
          </cell>
          <cell r="D3747" t="str">
            <v>30,58</v>
          </cell>
        </row>
        <row r="3748">
          <cell r="A3748">
            <v>92344</v>
          </cell>
          <cell r="B3748" t="str">
            <v>NIPLE, EM FERRO GALVANIZADO, DN 50 (2"), CONEXÃO ROSQUEADA, INSTALADO EM PRUMADAS - FORNECIMENTO E INSTALAÇÃO. AF_12/2015</v>
          </cell>
          <cell r="C3748" t="str">
            <v>UN</v>
          </cell>
          <cell r="D3748" t="str">
            <v>39,59</v>
          </cell>
        </row>
        <row r="3749">
          <cell r="A3749">
            <v>92345</v>
          </cell>
          <cell r="B3749" t="str">
            <v>LUVA, EM FERRO GALVANIZADO, DN 50 (2"), CONEXÃO ROSQUEADA, INSTALADO EM PRUMADAS - FORNECIMENTO E INSTALAÇÃO. AF_12/2015</v>
          </cell>
          <cell r="C3749" t="str">
            <v>UN</v>
          </cell>
          <cell r="D3749" t="str">
            <v>39,57</v>
          </cell>
        </row>
        <row r="3750">
          <cell r="A3750">
            <v>92346</v>
          </cell>
          <cell r="B3750" t="str">
            <v>NIPLE, EM FERRO GALVANIZADO, DN 65 (2 1/2"), CONEXÃO ROSQUEADA, INSTALADO EM PRUMADAS - FORNECIMENTO E INSTALAÇÃO. AF_12/2015</v>
          </cell>
          <cell r="C3750" t="str">
            <v>UN</v>
          </cell>
          <cell r="D3750" t="str">
            <v>51,51</v>
          </cell>
        </row>
        <row r="3751">
          <cell r="A3751">
            <v>92347</v>
          </cell>
          <cell r="B3751" t="str">
            <v>LUVA, EM FERRO GALVANIZADO, DN 65 (2 1/2"), CONEXÃO ROSQUEADA, INSTALADO EM PRUMADAS - FORNECIMENTO E INSTALAÇÃO. AF_12/2015</v>
          </cell>
          <cell r="C3751" t="str">
            <v>UN</v>
          </cell>
          <cell r="D3751" t="str">
            <v>57,06</v>
          </cell>
        </row>
        <row r="3752">
          <cell r="A3752">
            <v>92348</v>
          </cell>
          <cell r="B3752" t="str">
            <v>NIPLE, EM FERRO GALVANIZADO, DN 80 (3"), CONEXÃO ROSQUEADA, INSTALADO EM PRUMADAS - FORNECIMENTO E INSTALAÇÃO. AF_12/2015</v>
          </cell>
          <cell r="C3752" t="str">
            <v>UN</v>
          </cell>
          <cell r="D3752" t="str">
            <v>71,56</v>
          </cell>
        </row>
        <row r="3753">
          <cell r="A3753">
            <v>92349</v>
          </cell>
          <cell r="B3753" t="str">
            <v>LUVA, EM FERRO GALVANIZADO, DN 80 (3"), CONEXÃO ROSQUEADA, INSTALADO EM PRUMADAS - FORNECIMENTO E INSTALAÇÃO. AF_12/2015</v>
          </cell>
          <cell r="C3753" t="str">
            <v>UN</v>
          </cell>
          <cell r="D3753" t="str">
            <v>76,49</v>
          </cell>
        </row>
        <row r="3754">
          <cell r="A3754">
            <v>92350</v>
          </cell>
          <cell r="B3754" t="str">
            <v>JOELHO 45 GRAUS, EM FERRO GALVANIZADO, DN 50 (2"), CONEXÃO ROSQUEADA, INSTALADO EM PRUMADAS - FORNECIMENTO E INSTALAÇÃO. AF_12/2015</v>
          </cell>
          <cell r="C3754" t="str">
            <v>UN</v>
          </cell>
          <cell r="D3754" t="str">
            <v>58,88</v>
          </cell>
        </row>
        <row r="3755">
          <cell r="A3755">
            <v>92351</v>
          </cell>
          <cell r="B3755" t="str">
            <v>JOELHO 90 GRAUS, EM FERRO GALVANIZADO, DN 50 (2"), CONEXÃO ROSQUEADA, INSTALADO EM PRUMADAS - FORNECIMENTO E INSTALAÇÃO. AF_12/2015</v>
          </cell>
          <cell r="C3755" t="str">
            <v>UN</v>
          </cell>
          <cell r="D3755" t="str">
            <v>57,65</v>
          </cell>
        </row>
        <row r="3756">
          <cell r="A3756">
            <v>92352</v>
          </cell>
          <cell r="B3756" t="str">
            <v>JOELHO 45 GRAUS, EM FERRO GALVANIZADO, DN 65 (2 1/2"), CONEXÃO ROSQUEADA, INSTALADO EM PRUMADAS - FORNECIMENTO E INSTALAÇÃO. AF_12/2015</v>
          </cell>
          <cell r="C3756" t="str">
            <v>UN</v>
          </cell>
          <cell r="D3756" t="str">
            <v>87,90</v>
          </cell>
        </row>
        <row r="3757">
          <cell r="A3757">
            <v>92353</v>
          </cell>
          <cell r="B3757" t="str">
            <v>JOELHO 90 GRAUS, EM FERRO GALVANIZADO, DN 65 (2 1/2"), CONEXÃO ROSQUEADA, INSTALADO EM PRUMADAS - FORNECIMENTO E INSTALAÇÃO. AF_12/2015</v>
          </cell>
          <cell r="C3757" t="str">
            <v>UN</v>
          </cell>
          <cell r="D3757" t="str">
            <v>82,47</v>
          </cell>
        </row>
        <row r="3758">
          <cell r="A3758">
            <v>92354</v>
          </cell>
          <cell r="B3758" t="str">
            <v>JOELHO 45 GRAUS, EM FERRO GALVANIZADO, DN 80 (3"), CONEXÃO ROSQUEADA, INSTALADO EM PRUMADAS - FORNECIMENTO E INSTALAÇÃO. AF_12/2015</v>
          </cell>
          <cell r="C3758" t="str">
            <v>UN</v>
          </cell>
          <cell r="D3758" t="str">
            <v>115,81</v>
          </cell>
        </row>
        <row r="3759">
          <cell r="A3759">
            <v>92355</v>
          </cell>
          <cell r="B3759" t="str">
            <v>JOELHO 90 GRAUS, EM FERRO GALVANIZADO, DN 80 (3"), CONEXÃO ROSQUEADA, INSTALADO EM PRUMADAS - FORNECIMENTO E INSTALAÇÃO. AF_12/2015</v>
          </cell>
          <cell r="C3759" t="str">
            <v>UN</v>
          </cell>
          <cell r="D3759" t="str">
            <v>105,35</v>
          </cell>
        </row>
        <row r="3760">
          <cell r="A3760">
            <v>92356</v>
          </cell>
          <cell r="B3760" t="str">
            <v>TÊ, EM FERRO GALVANIZADO, DN 50 (2"), CONEXÃO ROSQUEADA, INSTALADO EM PRUMADAS - FORNECIMENTO E INSTALAÇÃO. AF_12/2015</v>
          </cell>
          <cell r="C3760" t="str">
            <v>UN</v>
          </cell>
          <cell r="D3760" t="str">
            <v>76,86</v>
          </cell>
        </row>
        <row r="3761">
          <cell r="A3761">
            <v>92357</v>
          </cell>
          <cell r="B3761" t="str">
            <v>TÊ, EM FERRO GALVANIZADO, DN 65 (2 1/2"), CONEXÃO ROSQUEADA, INSTALADO EM PRUMADAS - FORNECIMENTO E INSTALAÇÃO. AF_12/2015</v>
          </cell>
          <cell r="C3761" t="str">
            <v>UN</v>
          </cell>
          <cell r="D3761" t="str">
            <v>112,73</v>
          </cell>
        </row>
        <row r="3762">
          <cell r="A3762">
            <v>92358</v>
          </cell>
          <cell r="B3762" t="str">
            <v>TÊ, EM FERRO GALVANIZADO, DN 80 (3"), CONEXÃO ROSQUEADA, INSTALADO EM PRUMADAS - FORNECIMENTO E INSTALAÇÃO. AF_12/2015</v>
          </cell>
          <cell r="C3762" t="str">
            <v>UN</v>
          </cell>
          <cell r="D3762" t="str">
            <v>139,47</v>
          </cell>
        </row>
        <row r="3763">
          <cell r="A3763">
            <v>92369</v>
          </cell>
          <cell r="B3763" t="str">
            <v>NIPLE, EM FERRO GALVANIZADO, DN 25 (1"), CONEXÃO ROSQUEADA, INSTALADO EM REDE DE ALIMENTAÇÃO PARA HIDRANTE - FORNECIMENTO E INSTALAÇÃO. AF_12/2015</v>
          </cell>
          <cell r="C3763" t="str">
            <v>UN</v>
          </cell>
          <cell r="D3763" t="str">
            <v>21,80</v>
          </cell>
        </row>
        <row r="3764">
          <cell r="A3764">
            <v>92370</v>
          </cell>
          <cell r="B3764" t="str">
            <v>LUVA, EM FERRO GALVANIZADO, DN 25 (1"), CONEXÃO ROSQUEADA, INSTALADO EM REDE DE ALIMENTAÇÃO PARA HIDRANTE - FORNECIMENTO E INSTALAÇÃO. AF_12/2015</v>
          </cell>
          <cell r="C3764" t="str">
            <v>UN</v>
          </cell>
          <cell r="D3764" t="str">
            <v>22,80</v>
          </cell>
        </row>
        <row r="3765">
          <cell r="A3765">
            <v>92371</v>
          </cell>
          <cell r="B3765" t="str">
            <v>NIPLE, EM FERRO GALVANIZADO, DN 32 (1 1/4"), CONEXÃO ROSQUEADA, INSTALADO EM REDE DE ALIMENTAÇÃO PARA HIDRANTE - FORNECIMENTO E INSTALAÇÃO. AF_12/2015</v>
          </cell>
          <cell r="C3765" t="str">
            <v>UN</v>
          </cell>
          <cell r="D3765" t="str">
            <v>26,16</v>
          </cell>
        </row>
        <row r="3766">
          <cell r="A3766">
            <v>92372</v>
          </cell>
          <cell r="B3766" t="str">
            <v>LUVA, EM FERRO GALVANIZADO, DN 32 (1 1/4"), CONEXÃO ROSQUEADA, INSTALADO EM REDE DE ALIMENTAÇÃO PARA HIDRANTE - FORNECIMENTO E INSTALAÇÃO. AF_12/2015</v>
          </cell>
          <cell r="C3766" t="str">
            <v>UN</v>
          </cell>
          <cell r="D3766" t="str">
            <v>27,09</v>
          </cell>
        </row>
        <row r="3767">
          <cell r="A3767">
            <v>92373</v>
          </cell>
          <cell r="B3767" t="str">
            <v>NIPLE, EM FERRO GALVANIZADO, DN 40 (1 1/2"), CONEXÃO ROSQUEADA, INSTALADO EM REDE DE ALIMENTAÇÃO PARA HIDRANTE - FORNECIMENTO E INSTALAÇÃO. AF_12/2015</v>
          </cell>
          <cell r="C3767" t="str">
            <v>UN</v>
          </cell>
          <cell r="D3767" t="str">
            <v>30,77</v>
          </cell>
        </row>
        <row r="3768">
          <cell r="A3768">
            <v>92374</v>
          </cell>
          <cell r="B3768" t="str">
            <v>LUVA, EM FERRO GALVANIZADO, DN 40 (1 1/2"), CONEXÃO ROSQUEADA, INSTALADO EM REDE DE ALIMENTAÇÃO PARA HIDRANTE - FORNECIMENTO E INSTALAÇÃO. AF_12/2015</v>
          </cell>
          <cell r="C3768" t="str">
            <v>UN</v>
          </cell>
          <cell r="D3768" t="str">
            <v>30,95</v>
          </cell>
        </row>
        <row r="3769">
          <cell r="A3769">
            <v>92375</v>
          </cell>
          <cell r="B3769" t="str">
            <v>NIPLE, EM FERRO GALVANIZADO, DN 50 (2"), CONEXÃO ROSQUEADA, INSTALADO EM REDE DE ALIMENTAÇÃO PARA HIDRANTE - FORNECIMENTO E INSTALAÇÃO. AF_12/2015</v>
          </cell>
          <cell r="C3769" t="str">
            <v>UN</v>
          </cell>
          <cell r="D3769" t="str">
            <v>39,55</v>
          </cell>
        </row>
        <row r="3770">
          <cell r="A3770">
            <v>92376</v>
          </cell>
          <cell r="B3770" t="str">
            <v>LUVA, EM FERRO GALVANIZADO, DN 50 (2"), CONEXÃO ROSQUEADA, INSTALADO EM REDE DE ALIMENTAÇÃO PARA HIDRANTE - FORNECIMENTO E INSTALAÇÃO. AF_12/2015</v>
          </cell>
          <cell r="C3770" t="str">
            <v>UN</v>
          </cell>
          <cell r="D3770" t="str">
            <v>39,53</v>
          </cell>
        </row>
        <row r="3771">
          <cell r="A3771">
            <v>92377</v>
          </cell>
          <cell r="B3771" t="str">
            <v>NIPLE, EM FERRO GALVANIZADO, DN 65 (2 1/2"), CONEXÃO ROSQUEADA, INSTALADO EM REDE DE ALIMENTAÇÃO PARA HIDRANTE - FORNECIMENTO E INSTALAÇÃO. AF_12/2015</v>
          </cell>
          <cell r="C3771" t="str">
            <v>UN</v>
          </cell>
          <cell r="D3771" t="str">
            <v>52,58</v>
          </cell>
        </row>
        <row r="3772">
          <cell r="A3772">
            <v>92378</v>
          </cell>
          <cell r="B3772" t="str">
            <v>LUVA, EM FERRO GALVANIZADO, DN 65 (2 1/2"), CONEXÃO ROSQUEADA, INSTALADO EM REDE DE ALIMENTAÇÃO PARA HIDRANTE - FORNECIMENTO E INSTALAÇÃO. AF_12/2015</v>
          </cell>
          <cell r="C3772" t="str">
            <v>UN</v>
          </cell>
          <cell r="D3772" t="str">
            <v>58,13</v>
          </cell>
        </row>
        <row r="3773">
          <cell r="A3773">
            <v>92379</v>
          </cell>
          <cell r="B3773" t="str">
            <v>NIPLE, EM FERRO GALVANIZADO, DN 80 (3"), CONEXÃO ROSQUEADA, INSTALADO EM REDE DE ALIMENTAÇÃO PARA HIDRANTE - FORNECIMENTO E INSTALAÇÃO. AF_12/2015</v>
          </cell>
          <cell r="C3773" t="str">
            <v>UN</v>
          </cell>
          <cell r="D3773" t="str">
            <v>73,75</v>
          </cell>
        </row>
        <row r="3774">
          <cell r="A3774">
            <v>92380</v>
          </cell>
          <cell r="B3774" t="str">
            <v>LUVA, EM FERRO GALVANIZADO, DN 80 (3"), CONEXÃO ROSQUEADA, INSTALADO EM REDE DE ALIMENTAÇÃO PARA HIDRANTE - FORNECIMENTO E INSTALAÇÃO. AF_12/2015</v>
          </cell>
          <cell r="C3774" t="str">
            <v>UN</v>
          </cell>
          <cell r="D3774" t="str">
            <v>78,68</v>
          </cell>
        </row>
        <row r="3775">
          <cell r="A3775">
            <v>92381</v>
          </cell>
          <cell r="B3775" t="str">
            <v>JOELHO 45 GRAUS, EM FERRO GALVANIZADO, DN 25 (1"), CONEXÃO ROSQUEADA, INSTALADO EM REDE DE ALIMENTAÇÃO PARA HIDRANTE - FORNECIMENTO E INSTALAÇÃO. AF_12/2015</v>
          </cell>
          <cell r="C3775" t="str">
            <v>UN</v>
          </cell>
          <cell r="D3775" t="str">
            <v>32,99</v>
          </cell>
        </row>
        <row r="3776">
          <cell r="A3776">
            <v>92382</v>
          </cell>
          <cell r="B3776" t="str">
            <v>JOELHO 90 GRAUS, EM FERRO GALVANIZADO, DN 25 (1"), CONEXÃO ROSQUEADA, INSTALADO EM REDE DE ALIMENTAÇÃO PARA HIDRANTE - FORNECIMENTO E INSTALAÇÃO. AF_12/2015</v>
          </cell>
          <cell r="C3776" t="str">
            <v>UN</v>
          </cell>
          <cell r="D3776" t="str">
            <v>31,66</v>
          </cell>
        </row>
        <row r="3777">
          <cell r="A3777">
            <v>92383</v>
          </cell>
          <cell r="B3777" t="str">
            <v>JOELHO 45 GRAUS, EM FERRO GALVANIZADO, DN 32 (1 1/4"), CONEXÃO ROSQUEADA, INSTALADO EM REDE DE ALIMENTAÇÃO PARA HIDRANTE - FORNECIMENTO E INSTALAÇÃO. AF_12/2015</v>
          </cell>
          <cell r="C3777" t="str">
            <v>UN</v>
          </cell>
          <cell r="D3777" t="str">
            <v>41,14</v>
          </cell>
        </row>
        <row r="3778">
          <cell r="A3778">
            <v>92384</v>
          </cell>
          <cell r="B3778" t="str">
            <v>JOELHO 90 GRAUS, EM FERRO GALVANIZADO, DN 32 (1 1/4"), CONEXÃO ROSQUEADA, INSTALADO EM REDE DE ALIMENTAÇÃO PARA HIDRANTE - FORNECIMENTO E INSTALAÇÃO. AF_12/2015</v>
          </cell>
          <cell r="C3778" t="str">
            <v>UN</v>
          </cell>
          <cell r="D3778" t="str">
            <v>38,50</v>
          </cell>
        </row>
        <row r="3779">
          <cell r="A3779">
            <v>92385</v>
          </cell>
          <cell r="B3779" t="str">
            <v>JOELHO 45 GRAUS, EM FERRO GALVANIZADO, DN 40 (1 1/2"), CONEXÃO ROSQUEADA, INSTALADO EM REDE DE ALIMENTAÇÃO PARA HIDRANTE - FORNECIMENTO E INSTALAÇÃO. AF_12/2015</v>
          </cell>
          <cell r="C3779" t="str">
            <v>UN</v>
          </cell>
          <cell r="D3779" t="str">
            <v>47,01</v>
          </cell>
        </row>
        <row r="3780">
          <cell r="A3780">
            <v>92386</v>
          </cell>
          <cell r="B3780" t="str">
            <v>JOELHO 90 GRAUS, EM FERRO GALVANIZADO, DN 40 (1 1/2"), CONEXÃO ROSQUEADA, INSTALADO EM REDE DE ALIMENTAÇÃO PARA HIDRANTE - FORNECIMENTO E INSTALAÇÃO. AF_12/2015</v>
          </cell>
          <cell r="C3780" t="str">
            <v>UN</v>
          </cell>
          <cell r="D3780" t="str">
            <v>45,20</v>
          </cell>
        </row>
        <row r="3781">
          <cell r="A3781">
            <v>92387</v>
          </cell>
          <cell r="B3781" t="str">
            <v>JOELHO 45 GRAUS, EM FERRO GALVANIZADO, DN 50 (2"), CONEXÃO ROSQUEADA, INSTALADO EM REDE DE ALIMENTAÇÃO PARA HIDRANTE - FORNECIMENTO E INSTALAÇÃO. AF_12/2015</v>
          </cell>
          <cell r="C3781" t="str">
            <v>UN</v>
          </cell>
          <cell r="D3781" t="str">
            <v>58,82</v>
          </cell>
        </row>
        <row r="3782">
          <cell r="A3782">
            <v>92388</v>
          </cell>
          <cell r="B3782" t="str">
            <v>JOELHO 90 GRAUS, EM FERRO GALVANIZADO, DN 50 (2"), CONEXÃO ROSQUEADA, INSTALADO EM REDE DE ALIMENTAÇÃO PARA HIDRANTE - FORNECIMENTO E INSTALAÇÃO. AF_12/2015</v>
          </cell>
          <cell r="C3782" t="str">
            <v>UN</v>
          </cell>
          <cell r="D3782" t="str">
            <v>57,59</v>
          </cell>
        </row>
        <row r="3783">
          <cell r="A3783">
            <v>92389</v>
          </cell>
          <cell r="B3783" t="str">
            <v>JOELHO 45 GRAUS, EM FERRO GALVANIZADO, DN 65 (2 1/2"), CONEXÃO ROSQUEADA, INSTALADO EM REDE DE ALIMENTAÇÃO PARA HIDRANTE - FORNECIMENTO E INSTALAÇÃO. AF_12/2015</v>
          </cell>
          <cell r="C3783" t="str">
            <v>UN</v>
          </cell>
          <cell r="D3783" t="str">
            <v>89,54</v>
          </cell>
        </row>
        <row r="3784">
          <cell r="A3784">
            <v>92390</v>
          </cell>
          <cell r="B3784" t="str">
            <v>JOELHO 90 GRAUS, EM FERRO GALVANIZADO, DN 65 (2 1/2"), CONEXÃO ROSQUEADA, INSTALADO EM REDE DE ALIMENTAÇÃO PARA HIDRANTE - FORNECIMENTO E INSTALAÇÃO. AF_12/2015</v>
          </cell>
          <cell r="C3784" t="str">
            <v>UN</v>
          </cell>
          <cell r="D3784" t="str">
            <v>84,11</v>
          </cell>
        </row>
        <row r="3785">
          <cell r="A3785">
            <v>92635</v>
          </cell>
          <cell r="B3785" t="str">
            <v>JOELHO 45 GRAUS, EM FERRO GALVANIZADO, CONEXÃO ROSQUEADA, DN 80 (3"), INSTALADO EM REDE DE ALIMENTAÇÃO PARA HIDRANTE - FORNECIMENTO E INSTALAÇÃO. AF_12/2015</v>
          </cell>
          <cell r="C3785" t="str">
            <v>UN</v>
          </cell>
          <cell r="D3785" t="str">
            <v>119,09</v>
          </cell>
        </row>
        <row r="3786">
          <cell r="A3786">
            <v>92636</v>
          </cell>
          <cell r="B3786" t="str">
            <v>JOELHO 90 GRAUS, EM FERRO GALVANIZADO, CONEXÃO ROSQUEADA, DN 80 (3"), INSTALADO EM REDE DE ALIMENTAÇÃO PARA HIDRANTE - FORNECIMENTO E INSTALAÇÃO. AF_12/2015</v>
          </cell>
          <cell r="C3786" t="str">
            <v>UN</v>
          </cell>
          <cell r="D3786" t="str">
            <v>108,63</v>
          </cell>
        </row>
        <row r="3787">
          <cell r="A3787">
            <v>92637</v>
          </cell>
          <cell r="B3787" t="str">
            <v>TÊ, EM FERRO GALVANIZADO, CONEXÃO ROSQUEADA, DN 25 (1"), INSTALADO EM REDE DE ALIMENTAÇÃO PARA HIDRANTE - FORNECIMENTO E INSTALAÇÃO. AF_12/2015</v>
          </cell>
          <cell r="C3787" t="str">
            <v>UN</v>
          </cell>
          <cell r="D3787" t="str">
            <v>42,72</v>
          </cell>
        </row>
        <row r="3788">
          <cell r="A3788">
            <v>92638</v>
          </cell>
          <cell r="B3788" t="str">
            <v>TÊ, EM FERRO GALVANIZADO, CONEXÃO ROSQUEADA, DN 32 (1 1/4"), INSTALADO EM REDE DE ALIMENTAÇÃO PARA HIDRANTE - FORNECIMENTO E INSTALAÇÃO. AF_12/2015</v>
          </cell>
          <cell r="C3788" t="str">
            <v>UN</v>
          </cell>
          <cell r="D3788" t="str">
            <v>51,69</v>
          </cell>
        </row>
        <row r="3789">
          <cell r="A3789">
            <v>92639</v>
          </cell>
          <cell r="B3789" t="str">
            <v>TÊ, EM FERRO GALVANIZADO, CONEXÃO ROSQUEADA, DN 40 (1 1/2"), INSTALADO EM REDE DE ALIMENTAÇÃO PARA HIDRANTE - FORNECIMENTO E INSTALAÇÃO. AF_12/2015</v>
          </cell>
          <cell r="C3789" t="str">
            <v>UN</v>
          </cell>
          <cell r="D3789" t="str">
            <v>59,58</v>
          </cell>
        </row>
        <row r="3790">
          <cell r="A3790">
            <v>92640</v>
          </cell>
          <cell r="B3790" t="str">
            <v>TÊ, EM FERRO GALVANIZADO, CONEXÃO ROSQUEADA, DN 50 (2"), INSTALADO EM REDE DE ALIMENTAÇÃO PARA HIDRANTE - FORNECIMENTO E INSTALAÇÃO. AF_12/2015</v>
          </cell>
          <cell r="C3790" t="str">
            <v>UN</v>
          </cell>
          <cell r="D3790" t="str">
            <v>76,77</v>
          </cell>
        </row>
        <row r="3791">
          <cell r="A3791">
            <v>92642</v>
          </cell>
          <cell r="B3791" t="str">
            <v>TÊ, EM FERRO GALVANIZADO, CONEXÃO ROSQUEADA, DN 65 (2 1/2"), INSTALADO EM REDE DE ALIMENTAÇÃO PARA HIDRANTE - FORNECIMENTO E INSTALAÇÃO. AF_12/2015</v>
          </cell>
          <cell r="C3791" t="str">
            <v>UN</v>
          </cell>
          <cell r="D3791" t="str">
            <v>114,85</v>
          </cell>
        </row>
        <row r="3792">
          <cell r="A3792">
            <v>92644</v>
          </cell>
          <cell r="B3792" t="str">
            <v>TÊ, EM FERRO GALVANIZADO, CONEXÃO ROSQUEADA, DN 80 (3"), INSTALADO EM REDE DE ALIMENTAÇÃO PARA HIDRANTE - FORNECIMENTO E INSTALAÇÃO. AF_12/2015</v>
          </cell>
          <cell r="C3792" t="str">
            <v>UN</v>
          </cell>
          <cell r="D3792" t="str">
            <v>143,86</v>
          </cell>
        </row>
        <row r="3793">
          <cell r="A3793">
            <v>92657</v>
          </cell>
          <cell r="B3793" t="str">
            <v>NIPLE, EM FERRO GALVANIZADO, CONEXÃO ROSQUEADA, DN 25 (1"), INSTALADO EM REDE DE ALIMENTAÇÃO PARA SPRINKLER - FORNECIMENTO E INSTALAÇÃO. AF_12/2015</v>
          </cell>
          <cell r="C3793" t="str">
            <v>UN</v>
          </cell>
          <cell r="D3793" t="str">
            <v>15,86</v>
          </cell>
        </row>
        <row r="3794">
          <cell r="A3794">
            <v>92658</v>
          </cell>
          <cell r="B3794" t="str">
            <v>LUVA, EM FERRO GALVANIZADO, CONEXÃO ROSQUEADA, DN 25 (1"), INSTALADO EM REDE DE ALIMENTAÇÃO PARA SPRINKLER - FORNECIMENTO E INSTALAÇÃO. AF_12/2015</v>
          </cell>
          <cell r="C3794" t="str">
            <v>UN</v>
          </cell>
          <cell r="D3794" t="str">
            <v>16,86</v>
          </cell>
        </row>
        <row r="3795">
          <cell r="A3795">
            <v>92659</v>
          </cell>
          <cell r="B3795" t="str">
            <v>NIPLE, EM FERRO GALVANIZADO, CONEXÃO ROSQUEADA, DN 32 (1 1/4"), INSTALADO EM REDE DE ALIMENTAÇÃO PARA SPRINKLER - FORNECIMENTO E INSTALAÇÃO. AF_12/2015</v>
          </cell>
          <cell r="C3795" t="str">
            <v>UN</v>
          </cell>
          <cell r="D3795" t="str">
            <v>19,40</v>
          </cell>
        </row>
        <row r="3796">
          <cell r="A3796">
            <v>92660</v>
          </cell>
          <cell r="B3796" t="str">
            <v>LUVA, EM FERRO GALVANIZADO, CONEXÃO ROSQUEADA, DN 32 (1 1/4"), INSTALADO EM REDE DE ALIMENTAÇÃO PARA SPRINKLER - FORNECIMENTO E INSTALAÇÃO. AF_12/2015</v>
          </cell>
          <cell r="C3796" t="str">
            <v>UN</v>
          </cell>
          <cell r="D3796" t="str">
            <v>20,33</v>
          </cell>
        </row>
        <row r="3797">
          <cell r="A3797">
            <v>92661</v>
          </cell>
          <cell r="B3797" t="str">
            <v>NIPLE, EM FERRO GALVANIZADO, CONEXÃO ROSQUEADA, DN 40 (1 1/2"), INSTALADO EM REDE DE ALIMENTAÇÃO PARA SPRINKLER - FORNECIMENTO E INSTALAÇÃO. AF_12/2015</v>
          </cell>
          <cell r="C3797" t="str">
            <v>UN</v>
          </cell>
          <cell r="D3797" t="str">
            <v>23,08</v>
          </cell>
        </row>
        <row r="3798">
          <cell r="A3798">
            <v>92662</v>
          </cell>
          <cell r="B3798" t="str">
            <v>LUVA, EM FERRO GALVANIZADO, CONEXÃO ROSQUEADA, DN 40 (1 1/2"), INSTALADO EM REDE DE ALIMENTAÇÃO PARA SPRINKLER - FORNECIMENTO E INSTALAÇÃO. AF_12/2015</v>
          </cell>
          <cell r="C3798" t="str">
            <v>UN</v>
          </cell>
          <cell r="D3798" t="str">
            <v>23,26</v>
          </cell>
        </row>
        <row r="3799">
          <cell r="A3799">
            <v>92663</v>
          </cell>
          <cell r="B3799" t="str">
            <v>NIPLE, EM FERRO GALVANIZADO, CONEXÃO ROSQUEADA, DN 50 (2"), INSTALADO EM REDE DE ALIMENTAÇÃO PARA SPRINKLER - FORNECIMENTO E INSTALAÇÃO. AF_12/2015</v>
          </cell>
          <cell r="C3799" t="str">
            <v>UN</v>
          </cell>
          <cell r="D3799" t="str">
            <v>30,70</v>
          </cell>
        </row>
        <row r="3800">
          <cell r="A3800">
            <v>92664</v>
          </cell>
          <cell r="B3800" t="str">
            <v>LUVA, EM FERRO GALVANIZADO, CONEXÃO ROSQUEADA, DN 50 (2"), INSTALADO EM REDE DE ALIMENTAÇÃO PARA SPRINKLER - FORNECIMENTO E INSTALAÇÃO. AF_12/2015</v>
          </cell>
          <cell r="C3800" t="str">
            <v>UN</v>
          </cell>
          <cell r="D3800" t="str">
            <v>30,68</v>
          </cell>
        </row>
        <row r="3801">
          <cell r="A3801">
            <v>92665</v>
          </cell>
          <cell r="B3801" t="str">
            <v>NIPLE, EM FERRO GALVANIZADO, CONEXÃO ROSQUEADA, DN 65 (2 1/2"), INSTALADO EM REDE DE ALIMENTAÇÃO PARA SPRINKLER - FORNECIMENTO E INSTALAÇÃO. AF_12/2015</v>
          </cell>
          <cell r="C3801" t="str">
            <v>UN</v>
          </cell>
          <cell r="D3801" t="str">
            <v>41,97</v>
          </cell>
        </row>
        <row r="3802">
          <cell r="A3802">
            <v>92666</v>
          </cell>
          <cell r="B3802" t="str">
            <v>LUVA, EM FERRO GALVANIZADO, CONEXÃO ROSQUEADA, DN 65 (2 1/2"), INSTALADO EM REDE DE ALIMENTAÇÃO PARA SPRINKLER - FORNECIMENTO E INSTALAÇÃO. AF_12/2015</v>
          </cell>
          <cell r="C3802" t="str">
            <v>UN</v>
          </cell>
          <cell r="D3802" t="str">
            <v>47,52</v>
          </cell>
        </row>
        <row r="3803">
          <cell r="A3803">
            <v>92667</v>
          </cell>
          <cell r="B3803" t="str">
            <v>NIPLE, EM FERRO GALVANIZADO, CONEXÃO ROSQUEADA, DN 80 (3"), INSTALADO EM REDE DE ALIMENTAÇÃO PARA SPRINKLER - FORNECIMENTO E INSTALAÇÃO. AF_12/2015</v>
          </cell>
          <cell r="C3803" t="str">
            <v>UN</v>
          </cell>
          <cell r="D3803" t="str">
            <v>61,41</v>
          </cell>
        </row>
        <row r="3804">
          <cell r="A3804">
            <v>92668</v>
          </cell>
          <cell r="B3804" t="str">
            <v>LUVA, EM FERRO GALVANIZADO, CONEXÃO ROSQUEADA, DN 80 (3"), INSTALADO EM REDE DE ALIMENTAÇÃO PARA SPRINKLER - FORNECIMENTO E INSTALAÇÃO. AF_12/2015</v>
          </cell>
          <cell r="C3804" t="str">
            <v>UN</v>
          </cell>
          <cell r="D3804" t="str">
            <v>66,34</v>
          </cell>
        </row>
        <row r="3805">
          <cell r="A3805">
            <v>92669</v>
          </cell>
          <cell r="B3805" t="str">
            <v>JOELHO 45 GRAUS, EM FERRO GALVANIZADO, CONEXÃO ROSQUEADA, DN 25 (1"), INSTALADO EM REDE DE ALIMENTAÇÃO PARA SPRINKLER - FORNECIMENTO E INSTALAÇÃO. AF_12/2015</v>
          </cell>
          <cell r="C3805" t="str">
            <v>UN</v>
          </cell>
          <cell r="D3805" t="str">
            <v>24,07</v>
          </cell>
        </row>
        <row r="3806">
          <cell r="A3806">
            <v>92670</v>
          </cell>
          <cell r="B3806" t="str">
            <v>JOELHO 90 GRAUS, EM FERRO GALVANIZADO, CONEXÃO ROSQUEADA, DN 25 (1"), INSTALADO EM REDE DE ALIMENTAÇÃO PARA SPRINKLER - FORNECIMENTO E INSTALAÇÃO. AF_12/2015</v>
          </cell>
          <cell r="C3806" t="str">
            <v>UN</v>
          </cell>
          <cell r="D3806" t="str">
            <v>22,74</v>
          </cell>
        </row>
        <row r="3807">
          <cell r="A3807">
            <v>92671</v>
          </cell>
          <cell r="B3807" t="str">
            <v>JOELHO 45 GRAUS, EM FERRO GALVANIZADO, CONEXÃO ROSQUEADA, DN 32 (1 1/4"), INSTALADO EM REDE DE ALIMENTAÇÃO PARA SPRINKLER - FORNECIMENTO E INSTALAÇÃO. AF_12/2015</v>
          </cell>
          <cell r="C3807" t="str">
            <v>UN</v>
          </cell>
          <cell r="D3807" t="str">
            <v>31,03</v>
          </cell>
        </row>
        <row r="3808">
          <cell r="A3808">
            <v>92672</v>
          </cell>
          <cell r="B3808" t="str">
            <v>JOELHO 90 GRAUS, EM FERRO GALVANIZADO, CONEXÃO ROSQUEADA, DN 32 (1 1/4"), INSTALADO EM REDE DE ALIMENTAÇÃO PARA SPRINKLER - FORNECIMENTO E INSTALAÇÃO. AF_12/2015</v>
          </cell>
          <cell r="C3808" t="str">
            <v>UN</v>
          </cell>
          <cell r="D3808" t="str">
            <v>28,39</v>
          </cell>
        </row>
        <row r="3809">
          <cell r="A3809">
            <v>92673</v>
          </cell>
          <cell r="B3809" t="str">
            <v>JOELHO 45 GRAUS, EM FERRO GALVANIZADO, CONEXÃO ROSQUEADA, DN 40 (1 1/2"), INSTALADO EM REDE DE ALIMENTAÇÃO PARA SPRINKLER - FORNECIMENTO E INSTALAÇÃO. AF_12/2015</v>
          </cell>
          <cell r="C3809" t="str">
            <v>UN</v>
          </cell>
          <cell r="D3809" t="str">
            <v>35,49</v>
          </cell>
        </row>
        <row r="3810">
          <cell r="A3810">
            <v>92674</v>
          </cell>
          <cell r="B3810" t="str">
            <v>JOELHO 90 GRAUS, EM FERRO GALVANIZADO, CONEXÃO ROSQUEADA, DN 40 (1 1/2"), INSTALADO EM REDE DE ALIMENTAÇÃO PARA SPRINKLER - FORNECIMENTO E INSTALAÇÃO. AF_12/2015</v>
          </cell>
          <cell r="C3810" t="str">
            <v>UN</v>
          </cell>
          <cell r="D3810" t="str">
            <v>33,68</v>
          </cell>
        </row>
        <row r="3811">
          <cell r="A3811">
            <v>92675</v>
          </cell>
          <cell r="B3811" t="str">
            <v>JOELHO 45 GRAUS, EM FERRO GALVANIZADO, CONEXÃO ROSQUEADA, DN 50 (2"), INSTALADO EM REDE DE ALIMENTAÇÃO PARA SPRINKLER - FORNECIMENTO E INSTALAÇÃO. AF_12/2015</v>
          </cell>
          <cell r="C3811" t="str">
            <v>UN</v>
          </cell>
          <cell r="D3811" t="str">
            <v>45,57</v>
          </cell>
        </row>
        <row r="3812">
          <cell r="A3812">
            <v>92676</v>
          </cell>
          <cell r="B3812" t="str">
            <v>JOELHO 90 GRAUS, EM FERRO GALVANIZADO, CONEXÃO ROSQUEADA, DN 50 (2"), INSTALADO EM REDE DE ALIMENTAÇÃO PARA SPRINKLER - FORNECIMENTO E INSTALAÇÃO. AF_12/2015</v>
          </cell>
          <cell r="C3812" t="str">
            <v>UN</v>
          </cell>
          <cell r="D3812" t="str">
            <v>44,34</v>
          </cell>
        </row>
        <row r="3813">
          <cell r="A3813">
            <v>92677</v>
          </cell>
          <cell r="B3813" t="str">
            <v>JOELHO 45 GRAUS, EM FERRO GALVANIZADO, CONEXÃO ROSQUEADA, DN 65 (2 1/2"), INSTALADO EM REDE DE ALIMENTAÇÃO PARA SPRINKLER - FORNECIMENTO E INSTALAÇÃO. AF_12/2015</v>
          </cell>
          <cell r="C3813" t="str">
            <v>UN</v>
          </cell>
          <cell r="D3813" t="str">
            <v>73,65</v>
          </cell>
        </row>
        <row r="3814">
          <cell r="A3814">
            <v>92678</v>
          </cell>
          <cell r="B3814" t="str">
            <v>JOELHO 90 GRAUS, EM FERRO GALVANIZADO, CONEXÃO ROSQUEADA, DN 65 (2 1/2"), INSTALADO EM REDE DE ALIMENTAÇÃO PARA SPRINKLER - FORNECIMENTO E INSTALAÇÃO. AF_12/2015</v>
          </cell>
          <cell r="C3814" t="str">
            <v>UN</v>
          </cell>
          <cell r="D3814" t="str">
            <v>68,22</v>
          </cell>
        </row>
        <row r="3815">
          <cell r="A3815">
            <v>92679</v>
          </cell>
          <cell r="B3815" t="str">
            <v>JOELHO 45 GRAUS, EM FERRO GALVANIZADO, CONEXÃO ROSQUEADA, DN 80 (3"), INSTALADO EM REDE DE ALIMENTAÇÃO PARA SPRINKLER - FORNECIMENTO E INSTALAÇÃO. AF_12/2015</v>
          </cell>
          <cell r="C3815" t="str">
            <v>UN</v>
          </cell>
          <cell r="D3815" t="str">
            <v>100,61</v>
          </cell>
        </row>
        <row r="3816">
          <cell r="A3816">
            <v>92680</v>
          </cell>
          <cell r="B3816" t="str">
            <v>JOELHO 90 GRAUS, EM FERRO GALVANIZADO, CONEXÃO ROSQUEADA, DN 80 (3"), INSTALADO EM REDE DE ALIMENTAÇÃO PARA SPRINKLER - FORNECIMENTO E INSTALAÇÃO. AF_12/2015</v>
          </cell>
          <cell r="C3816" t="str">
            <v>UN</v>
          </cell>
          <cell r="D3816" t="str">
            <v>90,15</v>
          </cell>
        </row>
        <row r="3817">
          <cell r="A3817">
            <v>92681</v>
          </cell>
          <cell r="B3817" t="str">
            <v>TÊ, EM FERRO GALVANIZADO, CONEXÃO ROSQUEADA, DN 25 (1"), INSTALADO EM REDE DE ALIMENTAÇÃO PARA SPRINKLER - FORNECIMENTO E INSTALAÇÃO. AF_12/2015</v>
          </cell>
          <cell r="C3817" t="str">
            <v>UN</v>
          </cell>
          <cell r="D3817" t="str">
            <v>30,82</v>
          </cell>
        </row>
        <row r="3818">
          <cell r="A3818">
            <v>92682</v>
          </cell>
          <cell r="B3818" t="str">
            <v>TÊ, EM FERRO GALVANIZADO, CONEXÃO ROSQUEADA, DN 32 (1 1/4"), INSTALADO EM REDE DE ALIMENTAÇÃO PARA SPRINKLER - FORNECIMENTO E INSTALAÇÃO. AF_12/2015</v>
          </cell>
          <cell r="C3818" t="str">
            <v>UN</v>
          </cell>
          <cell r="D3818" t="str">
            <v>38,15</v>
          </cell>
        </row>
        <row r="3819">
          <cell r="A3819">
            <v>92683</v>
          </cell>
          <cell r="B3819" t="str">
            <v>TÊ, EM FERRO GALVANIZADO, CONEXÃO ROSQUEADA, DN 40 (1 1/2"), INSTALADO EM REDE DE ALIMENTAÇÃO PARA SPRINKLER - FORNECIMENTO E INSTALAÇÃO. AF_12/2015</v>
          </cell>
          <cell r="C3819" t="str">
            <v>UN</v>
          </cell>
          <cell r="D3819" t="str">
            <v>44,23</v>
          </cell>
        </row>
        <row r="3820">
          <cell r="A3820">
            <v>92684</v>
          </cell>
          <cell r="B3820" t="str">
            <v>TÊ, EM FERRO GALVANIZADO, CONEXÃO ROSQUEADA, DN 50 (2"), INSTALADO EM REDE DE ALIMENTAÇÃO PARA SPRINKLER - FORNECIMENTO E INSTALAÇÃO. AF_12/2015</v>
          </cell>
          <cell r="C3820" t="str">
            <v>UN</v>
          </cell>
          <cell r="D3820" t="str">
            <v>59,09</v>
          </cell>
        </row>
        <row r="3821">
          <cell r="A3821">
            <v>92685</v>
          </cell>
          <cell r="B3821" t="str">
            <v>TÊ, EM FERRO GALVANIZADO, CONEXÃO ROSQUEADA, DN 65 (2 1/2"), INSTALADO EM REDE DE ALIMENTAÇÃO PARA SPRINKLER - FORNECIMENTO E INSTALAÇÃO. AF_12/2015</v>
          </cell>
          <cell r="C3821" t="str">
            <v>UN</v>
          </cell>
          <cell r="D3821" t="str">
            <v>93,69</v>
          </cell>
        </row>
        <row r="3822">
          <cell r="A3822">
            <v>92686</v>
          </cell>
          <cell r="B3822" t="str">
            <v>TÊ, EM FERRO GALVANIZADO, CONEXÃO ROSQUEADA, DN 80 (3"), INSTALADO EM REDE DE ALIMENTAÇÃO PARA SPRINKLER - FORNECIMENTO E INSTALAÇÃO. AF_12/2015</v>
          </cell>
          <cell r="C3822" t="str">
            <v>UN</v>
          </cell>
          <cell r="D3822" t="str">
            <v>119,18</v>
          </cell>
        </row>
        <row r="3823">
          <cell r="A3823">
            <v>92692</v>
          </cell>
          <cell r="B3823" t="str">
            <v>NIPLE, EM FERRO GALVANIZADO, CONEXÃO ROSQUEADA, DN 15 (1/2"), INSTALADO EM RAMAIS E SUB-RAMAIS DE GÁS - FORNECIMENTO E INSTALAÇÃO. AF_12/2015</v>
          </cell>
          <cell r="C3823" t="str">
            <v>UN</v>
          </cell>
          <cell r="D3823" t="str">
            <v>8,59</v>
          </cell>
        </row>
        <row r="3824">
          <cell r="A3824">
            <v>92693</v>
          </cell>
          <cell r="B3824" t="str">
            <v>LUVA, EM FERRO GALVANIZADO, CONEXÃO ROSQUEADA, DN 15 (1/2"), INSTALADO EM RAMAIS E SUB-RAMAIS DE GÁS - FORNECIMENTO E INSTALAÇÃO. AF_12/2015</v>
          </cell>
          <cell r="C3824" t="str">
            <v>UN</v>
          </cell>
          <cell r="D3824" t="str">
            <v>8,81</v>
          </cell>
        </row>
        <row r="3825">
          <cell r="A3825">
            <v>92694</v>
          </cell>
          <cell r="B3825" t="str">
            <v>NIPLE, EM FERRO GALVANIZADO, CONEXÃO ROSQUEADA, DN 20 (3/4"), INSTALADO EM RAMAIS E SUB-RAMAIS DE GÁS - FORNECIMENTO E INSTALAÇÃO. AF_12/2015</v>
          </cell>
          <cell r="C3825" t="str">
            <v>UN</v>
          </cell>
          <cell r="D3825" t="str">
            <v>13,70</v>
          </cell>
        </row>
        <row r="3826">
          <cell r="A3826">
            <v>92695</v>
          </cell>
          <cell r="B3826" t="str">
            <v>LUVA, EM FERRO GALVANIZADO, CONEXÃO ROSQUEADA, DN 20 (3/4"), INSTALADO EM RAMAIS E SUB-RAMAIS DE GÁS - FORNECIMENTO E INSTALAÇÃO. AF_12/2015</v>
          </cell>
          <cell r="C3826" t="str">
            <v>UN</v>
          </cell>
          <cell r="D3826" t="str">
            <v>13,93</v>
          </cell>
        </row>
        <row r="3827">
          <cell r="A3827">
            <v>92696</v>
          </cell>
          <cell r="B3827" t="str">
            <v>NIPLE, EM FERRO GALVANIZADO, CONEXÃO ROSQUEADA, DN 25 (1"), INSTALADO EM RAMAIS E SUB-RAMAIS DE GÁS - FORNECIMENTO E INSTALAÇÃO. AF_12/2015</v>
          </cell>
          <cell r="C3827" t="str">
            <v>UN</v>
          </cell>
          <cell r="D3827" t="str">
            <v>21,55</v>
          </cell>
        </row>
        <row r="3828">
          <cell r="A3828">
            <v>92697</v>
          </cell>
          <cell r="B3828" t="str">
            <v>LUVA, EM FERRO GALVANIZADO, CONEXÃO ROSQUEADA, DN 25 (1"), INSTALADO EM RAMAIS E SUB-RAMAIS DE GÁS - FORNECIMENTO E INSTALAÇÃO. AF_12/2015</v>
          </cell>
          <cell r="C3828" t="str">
            <v>UN</v>
          </cell>
          <cell r="D3828" t="str">
            <v>22,55</v>
          </cell>
        </row>
        <row r="3829">
          <cell r="A3829">
            <v>92698</v>
          </cell>
          <cell r="B3829" t="str">
            <v>JOELHO 45 GRAUS, EM FERRO GALVANIZADO, CONEXÃO ROSQUEADA, DN 15 (1/2"), INSTALADO EM RAMAIS E SUB-RAMAIS DE GÁS - FORNECIMENTO E INSTALAÇÃO. AF_12/2015</v>
          </cell>
          <cell r="C3829" t="str">
            <v>UN</v>
          </cell>
          <cell r="D3829" t="str">
            <v>12,70</v>
          </cell>
        </row>
        <row r="3830">
          <cell r="A3830">
            <v>92699</v>
          </cell>
          <cell r="B3830" t="str">
            <v>JOELHO 90 GRAUS, EM FERRO GALVANIZADO, CONEXÃO ROSQUEADA, DN 15 (1/2"), INSTALADO EM RAMAIS E SUB-RAMAIS DE GÁS - FORNECIMENTO E INSTALAÇÃO. AF_12/2015</v>
          </cell>
          <cell r="C3830" t="str">
            <v>UN</v>
          </cell>
          <cell r="D3830" t="str">
            <v>11,98</v>
          </cell>
        </row>
        <row r="3831">
          <cell r="A3831">
            <v>92700</v>
          </cell>
          <cell r="B3831" t="str">
            <v>JOELHO 45 GRAUS, EM FERRO GALVANIZADO, CONEXÃO ROSQUEADA, DN 20 (3/4"), INSTALADO EM RAMAIS E SUB-RAMAIS DE GÁS - FORNECIMENTO E INSTALAÇÃO. AF_12/2015</v>
          </cell>
          <cell r="C3831" t="str">
            <v>UN</v>
          </cell>
          <cell r="D3831" t="str">
            <v>20,81</v>
          </cell>
        </row>
        <row r="3832">
          <cell r="A3832">
            <v>92701</v>
          </cell>
          <cell r="B3832" t="str">
            <v>JOELHO 90 GRAUS, EM FERRO GALVANIZADO, CONEXÃO ROSQUEADA, DN 20 (3/4"), INSTALADO EM RAMAIS E SUB-RAMAIS DE GÁS - FORNECIMENTO E INSTALAÇÃO. AF_12/2015</v>
          </cell>
          <cell r="C3832" t="str">
            <v>UN</v>
          </cell>
          <cell r="D3832" t="str">
            <v>19,74</v>
          </cell>
        </row>
        <row r="3833">
          <cell r="A3833">
            <v>92702</v>
          </cell>
          <cell r="B3833" t="str">
            <v>JOELHO 45 GRAUS, EM FERRO GALVANIZADO, CONEXÃO ROSQUEADA, DN 25 (1"), INSTALADO EM RAMAIS E SUB-RAMAIS DE GÁS - FORNECIMENTO E INSTALAÇÃO. AF_12/2015</v>
          </cell>
          <cell r="C3833" t="str">
            <v>UN</v>
          </cell>
          <cell r="D3833" t="str">
            <v>32,65</v>
          </cell>
        </row>
        <row r="3834">
          <cell r="A3834">
            <v>92703</v>
          </cell>
          <cell r="B3834" t="str">
            <v>JOELHO 90 GRAUS, EM FERRO GALVANIZADO, CONEXÃO ROSQUEADA, DN 25 (1"), INSTALADO EM RAMAIS E SUB-RAMAIS DE GÁS - FORNECIMENTO E INSTALAÇÃO. AF_12/2015</v>
          </cell>
          <cell r="C3834" t="str">
            <v>UN</v>
          </cell>
          <cell r="D3834" t="str">
            <v>31,32</v>
          </cell>
        </row>
        <row r="3835">
          <cell r="A3835">
            <v>92704</v>
          </cell>
          <cell r="B3835" t="str">
            <v>TÊ, EM FERRO GALVANIZADO, CONEXÃO ROSQUEADA, DN 15 (1/2"), INSTALADO EM RAMAIS E SUB-RAMAIS DE GÁS - FORNECIMENTO E INSTALAÇÃO. AF_12/2015</v>
          </cell>
          <cell r="C3835" t="str">
            <v>UN</v>
          </cell>
          <cell r="D3835" t="str">
            <v>16,12</v>
          </cell>
        </row>
        <row r="3836">
          <cell r="A3836">
            <v>92705</v>
          </cell>
          <cell r="B3836" t="str">
            <v>TÊ, EM FERRO GALVANIZADO, CONEXÃO ROSQUEADA, DN 20 (3/4"), INSTALADO EM RAMAIS E SUB-RAMAIS DE GÁS - FORNECIMENTO E INSTALAÇÃO. AF_12/2015</v>
          </cell>
          <cell r="C3836" t="str">
            <v>UN</v>
          </cell>
          <cell r="D3836" t="str">
            <v>26,09</v>
          </cell>
        </row>
        <row r="3837">
          <cell r="A3837">
            <v>92706</v>
          </cell>
          <cell r="B3837" t="str">
            <v>TÊ, EM FERRO GALVANIZADO, CONEXÃO ROSQUEADA, DN 25 (1"), INSTALADO EM RAMAIS E SUB-RAMAIS DE GÁS - FORNECIMENTO E INSTALAÇÃO. AF_12/2015</v>
          </cell>
          <cell r="C3837" t="str">
            <v>UN</v>
          </cell>
          <cell r="D3837" t="str">
            <v>42,25</v>
          </cell>
        </row>
        <row r="3838">
          <cell r="A3838">
            <v>92889</v>
          </cell>
          <cell r="B3838" t="str">
            <v>UNIÃO, EM FERRO GALVANIZADO, DN 50 (2"), CONEXÃO ROSQUEADA, INSTALADO EM PRUMADAS - FORNECIMENTO E INSTALAÇÃO. AF_12/2015</v>
          </cell>
          <cell r="C3838" t="str">
            <v>UN</v>
          </cell>
          <cell r="D3838" t="str">
            <v>75,59</v>
          </cell>
        </row>
        <row r="3839">
          <cell r="A3839">
            <v>92890</v>
          </cell>
          <cell r="B3839" t="str">
            <v>UNIÃO, EM FERRO GALVANIZADO, DN 65 (2 1/2"), CONEXÃO ROSQUEADA, INSTALADO EM PRUMADAS - FORNECIMENTO E INSTALAÇÃO. AF_12/2015</v>
          </cell>
          <cell r="C3839" t="str">
            <v>UN</v>
          </cell>
          <cell r="D3839" t="str">
            <v>113,42</v>
          </cell>
        </row>
        <row r="3840">
          <cell r="A3840">
            <v>92891</v>
          </cell>
          <cell r="B3840" t="str">
            <v>UNIÃO, EM FERRO GALVANIZADO, DN 80 (3"), CONEXÃO ROSQUEADA, INSTALADO EM PRUMADAS - FORNECIMENTO E INSTALAÇÃO. AF_12/2015</v>
          </cell>
          <cell r="C3840" t="str">
            <v>UN</v>
          </cell>
          <cell r="D3840" t="str">
            <v>165,22</v>
          </cell>
        </row>
        <row r="3841">
          <cell r="A3841">
            <v>92892</v>
          </cell>
          <cell r="B3841" t="str">
            <v>UNIÃO, EM FERRO GALVANIZADO, DN 25 (1"), CONEXÃO ROSQUEADA, INSTALADO EM REDE DE ALIMENTAÇÃO PARA HIDRANTE - FORNECIMENTO E INSTALAÇÃO. AF_12/2015</v>
          </cell>
          <cell r="C3841" t="str">
            <v>UN</v>
          </cell>
          <cell r="D3841" t="str">
            <v>33,52</v>
          </cell>
        </row>
        <row r="3842">
          <cell r="A3842">
            <v>92893</v>
          </cell>
          <cell r="B3842" t="str">
            <v>UNIÃO, EM FERRO GALVANIZADO, DN 32 (1 1/4"), CONEXÃO ROSQUEADA, INSTALADO EM REDE DE ALIMENTAÇÃO PARA HIDRANTE - FORNECIMENTO E INSTALAÇÃO. AF_12/2015</v>
          </cell>
          <cell r="C3842" t="str">
            <v>UN</v>
          </cell>
          <cell r="D3842" t="str">
            <v>47,01</v>
          </cell>
        </row>
        <row r="3843">
          <cell r="A3843">
            <v>92894</v>
          </cell>
          <cell r="B3843" t="str">
            <v>UNIÃO, EM FERRO GALVANIZADO, DN 40 (1 1/2"), CONEXÃO ROSQUEADA, INSTALADO EM REDE DE ALIMENTAÇÃO PARA HIDRANTE - FORNECIMENTO E INSTALAÇÃO. AF_12/2015</v>
          </cell>
          <cell r="C3843" t="str">
            <v>UN</v>
          </cell>
          <cell r="D3843" t="str">
            <v>55,95</v>
          </cell>
        </row>
        <row r="3844">
          <cell r="A3844">
            <v>92895</v>
          </cell>
          <cell r="B3844" t="str">
            <v>UNIÃO, EM FERRO GALVANIZADO, DN 50 (2"), CONEXÃO ROSQUEADA, INSTALADO EM REDE DE ALIMENTAÇÃO PARA HIDRANTE - FORNECIMENTO E INSTALAÇÃO. AF_12/2015</v>
          </cell>
          <cell r="C3844" t="str">
            <v>UN</v>
          </cell>
          <cell r="D3844" t="str">
            <v>75,55</v>
          </cell>
        </row>
        <row r="3845">
          <cell r="A3845">
            <v>92896</v>
          </cell>
          <cell r="B3845" t="str">
            <v>UNIÃO, EM FERRO GALVANIZADO, DN 65 (2 1/2"), CONEXÃO ROSQUEADA, INSTALADO EM REDE DE ALIMENTAÇÃO PARA HIDRANTE - FORNECIMENTO E INSTALAÇÃO. AF_12/2015</v>
          </cell>
          <cell r="C3845" t="str">
            <v>UN</v>
          </cell>
          <cell r="D3845" t="str">
            <v>114,49</v>
          </cell>
        </row>
        <row r="3846">
          <cell r="A3846">
            <v>92897</v>
          </cell>
          <cell r="B3846" t="str">
            <v>UNIÃO, EM FERRO GALVANIZADO, DN 80 (3"), CONEXÃO ROSQUEADA, INSTALADO EM REDE DE ALIMENTAÇÃO PARA HIDRANTE - FORNECIMENTO E INSTALAÇÃO. AF_12/2015</v>
          </cell>
          <cell r="C3846" t="str">
            <v>UN</v>
          </cell>
          <cell r="D3846" t="str">
            <v>167,41</v>
          </cell>
        </row>
        <row r="3847">
          <cell r="A3847">
            <v>92898</v>
          </cell>
          <cell r="B3847" t="str">
            <v>UNIÃO, EM FERRO GALVANIZADO, CONEXÃO ROSQUEADA, DN 25 (1"), INSTALADO EM REDE DE ALIMENTAÇÃO PARA SPRINKLER - FORNECIMENTO E INSTALAÇÃO. AF_12/2015</v>
          </cell>
          <cell r="C3847" t="str">
            <v>UN</v>
          </cell>
          <cell r="D3847" t="str">
            <v>27,58</v>
          </cell>
        </row>
        <row r="3848">
          <cell r="A3848">
            <v>92899</v>
          </cell>
          <cell r="B3848" t="str">
            <v>UNIÃO, EM FERRO GALVANIZADO, CONEXÃO ROSQUEADA, DN 32 (1 1/4"), INSTALADO EM REDE DE ALIMENTAÇÃO PARA SPRINKLER - FORNECIMENTO E INSTALAÇÃO. AF_12/2015</v>
          </cell>
          <cell r="C3848" t="str">
            <v>UN</v>
          </cell>
          <cell r="D3848" t="str">
            <v>40,25</v>
          </cell>
        </row>
        <row r="3849">
          <cell r="A3849">
            <v>92900</v>
          </cell>
          <cell r="B3849" t="str">
            <v>UNIÃO, EM FERRO GALVANIZADO, CONEXÃO ROSQUEADA, DN 40 (1 1/2"), INSTALADO EM REDE DE ALIMENTAÇÃO PARA SPRINKLER - FORNECIMENTO E INSTALAÇÃO. AF_12/2015</v>
          </cell>
          <cell r="C3849" t="str">
            <v>UN</v>
          </cell>
          <cell r="D3849" t="str">
            <v>48,26</v>
          </cell>
        </row>
        <row r="3850">
          <cell r="A3850">
            <v>92901</v>
          </cell>
          <cell r="B3850" t="str">
            <v>UNIÃO, EM FERRO GALVANIZADO, CONEXÃO ROSQUEADA, DN 50 (2"), INSTALADO EM REDE DE ALIMENTAÇÃO PARA SPRINKLER - FORNECIMENTO E INSTALAÇÃO. AF_12/2015</v>
          </cell>
          <cell r="C3850" t="str">
            <v>UN</v>
          </cell>
          <cell r="D3850" t="str">
            <v>66,70</v>
          </cell>
        </row>
        <row r="3851">
          <cell r="A3851">
            <v>92902</v>
          </cell>
          <cell r="B3851" t="str">
            <v>UNIÃO, EM FERRO GALVANIZADO, CONEXÃO ROSQUEADA, DN 65 (2 1/2"), INSTALADO EM REDE DE ALIMENTAÇÃO PARA SPRINKLER - FORNECIMENTO E INSTALAÇÃO. AF_12/2015</v>
          </cell>
          <cell r="C3851" t="str">
            <v>UN</v>
          </cell>
          <cell r="D3851" t="str">
            <v>103,88</v>
          </cell>
        </row>
        <row r="3852">
          <cell r="A3852">
            <v>92903</v>
          </cell>
          <cell r="B3852" t="str">
            <v>UNIÃO, EM FERRO GALVANIZADO, CONEXÃO ROSQUEADA, DN 80 (3"), INSTALADO EM REDE DE ALIMENTAÇÃO PARA SPRINKLER - FORNECIMENTO E INSTALAÇÃO. AF_12/2015</v>
          </cell>
          <cell r="C3852" t="str">
            <v>UN</v>
          </cell>
          <cell r="D3852" t="str">
            <v>155,07</v>
          </cell>
        </row>
        <row r="3853">
          <cell r="A3853">
            <v>92904</v>
          </cell>
          <cell r="B3853" t="str">
            <v>UNIÃO, EM FERRO GALVANIZADO, CONEXÃO ROSQUEADA, DN 15 (1/2"), INSTALADO EM RAMAIS E SUB-RAMAIS DE GÁS - FORNECIMENTO E INSTALAÇÃO. AF_12/2015</v>
          </cell>
          <cell r="C3853" t="str">
            <v>UN</v>
          </cell>
          <cell r="D3853" t="str">
            <v>18,64</v>
          </cell>
        </row>
        <row r="3854">
          <cell r="A3854">
            <v>92905</v>
          </cell>
          <cell r="B3854" t="str">
            <v>UNIÃO, EM FERRO GALVANIZADO, CONEXÃO ROSQUEADA, DN 20 (3/4"), INSTALADO EM RAMAIS E SUB-RAMAIS DE GÁS - FORNECIMENTO E INSTALAÇÃO. AF_12/2015</v>
          </cell>
          <cell r="C3854" t="str">
            <v>UN</v>
          </cell>
          <cell r="D3854" t="str">
            <v>26,83</v>
          </cell>
        </row>
        <row r="3855">
          <cell r="A3855">
            <v>92906</v>
          </cell>
          <cell r="B3855" t="str">
            <v>UNIÃO, EM FERRO GALVANIZADO, CONEXÃO ROSQUEADA, DN 25 (1"), INSTALADO EM RAMAIS E SUB-RAMAIS DE GÁS - FORNECIMENTO E INSTALAÇÃO. AF_12/2015</v>
          </cell>
          <cell r="C3855" t="str">
            <v>UN</v>
          </cell>
          <cell r="D3855" t="str">
            <v>33,27</v>
          </cell>
        </row>
        <row r="3856">
          <cell r="A3856">
            <v>92907</v>
          </cell>
          <cell r="B3856" t="str">
            <v>LUVA DE REDUÇÃO, EM FERRO GALVANIZADO, 2" X 1 1/2", CONEXÃO ROSQUEADA, INSTALADO EM PRUMADAS - FORNECIMENTO E INSTALAÇÃO. AF_12/2015</v>
          </cell>
          <cell r="C3856" t="str">
            <v>UN</v>
          </cell>
          <cell r="D3856" t="str">
            <v>41,67</v>
          </cell>
        </row>
        <row r="3857">
          <cell r="A3857">
            <v>92908</v>
          </cell>
          <cell r="B3857" t="str">
            <v>LUVA DE REDUÇÃO, EM FERRO GALVANIZADO, 2" X 1 1/4", CONEXÃO ROSQUEADA, INSTALADO EM PRUMADAS - FORNECIMENTO E INSTALAÇÃO. AF_12/2015</v>
          </cell>
          <cell r="C3857" t="str">
            <v>UN</v>
          </cell>
          <cell r="D3857" t="str">
            <v>41,67</v>
          </cell>
        </row>
        <row r="3858">
          <cell r="A3858">
            <v>92909</v>
          </cell>
          <cell r="B3858" t="str">
            <v>LUVA DE REDUÇÃO, EM FERRO GALVANIZADO, 2" X 1", CONEXÃO ROSQUEADA, INSTALADO EM PRUMADAS - FORNECIMENTO E INSTALAÇÃO. AF_12/2015</v>
          </cell>
          <cell r="C3858" t="str">
            <v>UN</v>
          </cell>
          <cell r="D3858" t="str">
            <v>41,67</v>
          </cell>
        </row>
        <row r="3859">
          <cell r="A3859">
            <v>92910</v>
          </cell>
          <cell r="B3859" t="str">
            <v>LUVA DE REDUÇÃO, EM FERRO GALVANIZADO, 2 1/2" X 1 1/2", CONEXÃO ROSQUEADA, INSTALADO EM PRUMADAS - FORNECIMENTO E INSTALAÇÃO. AF_12/2015</v>
          </cell>
          <cell r="C3859" t="str">
            <v>UN</v>
          </cell>
          <cell r="D3859" t="str">
            <v>59,40</v>
          </cell>
        </row>
        <row r="3860">
          <cell r="A3860">
            <v>92911</v>
          </cell>
          <cell r="B3860" t="str">
            <v>LUVA DE REDUÇÃO, EM FERRO GALVANIZADO, 2 1/2" X 2", CONEXÃO ROSQUEADA, INSTALADO EM PRUMADAS - FORNECIMENTO E INSTALAÇÃO. AF_12/2015</v>
          </cell>
          <cell r="C3860" t="str">
            <v>UN</v>
          </cell>
          <cell r="D3860" t="str">
            <v>59,40</v>
          </cell>
        </row>
        <row r="3861">
          <cell r="A3861">
            <v>92912</v>
          </cell>
          <cell r="B3861" t="str">
            <v>LUVA DE REDUÇÃO, EM FERRO GALVANIZADO, 3" X 1 1/2", CONEXÃO ROSQUEADA, INSTALADO EM PRUMADAS - FORNECIMENTO E INSTALAÇÃO. AF_12/2015</v>
          </cell>
          <cell r="C3861" t="str">
            <v>UN</v>
          </cell>
          <cell r="D3861" t="str">
            <v>78,73</v>
          </cell>
        </row>
        <row r="3862">
          <cell r="A3862">
            <v>92913</v>
          </cell>
          <cell r="B3862" t="str">
            <v>LUVA DE REDUÇÃO, EM FERRO GALVANIZADO, 3" X 2 1/2", CONEXÃO ROSQUEADA, INSTALADO EM PRUMADAS - FORNECIMENTO E INSTALAÇÃO. AF_12/2015</v>
          </cell>
          <cell r="C3862" t="str">
            <v>UN</v>
          </cell>
          <cell r="D3862" t="str">
            <v>80,58</v>
          </cell>
        </row>
        <row r="3863">
          <cell r="A3863">
            <v>92914</v>
          </cell>
          <cell r="B3863" t="str">
            <v>LUVA DE REDUÇÃO, EM FERRO GALVANIZADO, 3" X 2", CONEXÃO ROSQUEADA, INSTALADO EM PRUMADAS - FORNECIMENTO E INSTALAÇÃO. AF_12/2015</v>
          </cell>
          <cell r="C3863" t="str">
            <v>UN</v>
          </cell>
          <cell r="D3863" t="str">
            <v>80,58</v>
          </cell>
        </row>
        <row r="3864">
          <cell r="A3864">
            <v>92918</v>
          </cell>
          <cell r="B3864" t="str">
            <v>LUVA DE REDUÇÃO, EM FERRO GALVANIZADO, 1" X 1/2", CONEXÃO ROSQUEADA, INSTALADO EM REDE DE ALIMENTAÇÃO PARA HIDRANTE - FORNECIMENTO E INSTALAÇÃO. AF_12/2015</v>
          </cell>
          <cell r="C3864" t="str">
            <v>UN</v>
          </cell>
          <cell r="D3864" t="str">
            <v>22,72</v>
          </cell>
        </row>
        <row r="3865">
          <cell r="A3865">
            <v>92920</v>
          </cell>
          <cell r="B3865" t="str">
            <v>LUVA DE REDUÇÃO, EM FERRO GALVANIZADO, 1" X 3/4", CONEXÃO ROSQUEADA, INSTALADO EM REDE DE ALIMENTAÇÃO PARA HIDRANTE - FORNECIMENTO E INSTALAÇÃO. AF_12/2015</v>
          </cell>
          <cell r="C3865" t="str">
            <v>UN</v>
          </cell>
          <cell r="D3865" t="str">
            <v>22,86</v>
          </cell>
        </row>
        <row r="3866">
          <cell r="A3866">
            <v>92925</v>
          </cell>
          <cell r="B3866" t="str">
            <v>LUVA DE REDUÇÃO, EM FERRO GALVANIZADO, 1 1/4" X 1", CONEXÃO ROSQUEADA, INSTALADO EM REDE DE ALIMENTAÇÃO PARA HIDRANTE - FORNECIMENTO E INSTALAÇÃO. AF_12/2015</v>
          </cell>
          <cell r="C3866" t="str">
            <v>UN</v>
          </cell>
          <cell r="D3866" t="str">
            <v>27,83</v>
          </cell>
        </row>
        <row r="3867">
          <cell r="A3867">
            <v>92926</v>
          </cell>
          <cell r="B3867" t="str">
            <v>LUVA DE REDUÇÃO, EM FERRO GALVANIZADO, 1 1/4" X 1/2", CONEXÃO ROSQUEADA, INSTALADO EM REDE DE ALIMENTAÇÃO PARA HIDRANTE - FORNECIMENTO E INSTALAÇÃO. AF_12/2015</v>
          </cell>
          <cell r="C3867" t="str">
            <v>UN</v>
          </cell>
          <cell r="D3867" t="str">
            <v>27,82</v>
          </cell>
        </row>
        <row r="3868">
          <cell r="A3868">
            <v>92927</v>
          </cell>
          <cell r="B3868" t="str">
            <v>LUVA DE REDUÇÃO, EM FERRO GALVANIZADO, 1 1/4" X 3/4", CONEXÃO ROSQUEADA, INSTALADO EM REDE DE ALIMENTAÇÃO PARA HIDRANTE - FORNECIMENTO E INSTALAÇÃO. AF_12/2015</v>
          </cell>
          <cell r="C3868" t="str">
            <v>UN</v>
          </cell>
          <cell r="D3868" t="str">
            <v>27,82</v>
          </cell>
        </row>
        <row r="3869">
          <cell r="A3869">
            <v>92928</v>
          </cell>
          <cell r="B3869" t="str">
            <v>LUVA DE REDUÇÃO, EM FERRO GALVANIZADO, 1 1/2" X 1 1/4", CONEXÃO ROSQUEADA, INSTALADO EM REDE DE ALIMENTAÇÃO PARA HIDRANTE - FORNECIMENTO E INSTALAÇÃO. AF_12/2015</v>
          </cell>
          <cell r="C3869" t="str">
            <v>UN</v>
          </cell>
          <cell r="D3869" t="str">
            <v>31,71</v>
          </cell>
        </row>
        <row r="3870">
          <cell r="A3870">
            <v>92929</v>
          </cell>
          <cell r="B3870" t="str">
            <v>LUVA DE REDUÇÃO, EM FERRO GALVANIZADO, 1 1/2" X 1", CONEXÃO ROSQUEADA, INSTALADO EM REDE DE ALIMENTAÇÃO PARA HIDRANTE - FORNECIMENTO E INSTALAÇÃO. AF_12/2015</v>
          </cell>
          <cell r="C3870" t="str">
            <v>UN</v>
          </cell>
          <cell r="D3870" t="str">
            <v>31,71</v>
          </cell>
        </row>
        <row r="3871">
          <cell r="A3871">
            <v>92930</v>
          </cell>
          <cell r="B3871" t="str">
            <v>LUVA DE REDUÇÃO, EM FERRO GALVANIZADO, 1 1/2" X 3/4", CONEXÃO ROSQUEADA, INSTALADO EM REDE DE ALIMENTAÇÃO PARA HIDRANTE - FORNECIMENTO E INSTALAÇÃO. AF_12/2015</v>
          </cell>
          <cell r="C3871" t="str">
            <v>UN</v>
          </cell>
          <cell r="D3871" t="str">
            <v>31,71</v>
          </cell>
        </row>
        <row r="3872">
          <cell r="A3872">
            <v>92931</v>
          </cell>
          <cell r="B3872" t="str">
            <v>LUVA DE REDUÇÃO, EM FERRO GALVANIZADO, 2" X 1 1/2", CONEXÃO ROSQUEADA, INSTALADO EM REDE DE ALIMENTAÇÃO PARA HIDRANTE - FORNECIMENTO E INSTALAÇÃO. AF_12/2015</v>
          </cell>
          <cell r="C3872" t="str">
            <v>UN</v>
          </cell>
          <cell r="D3872" t="str">
            <v>41,63</v>
          </cell>
        </row>
        <row r="3873">
          <cell r="A3873">
            <v>92932</v>
          </cell>
          <cell r="B3873" t="str">
            <v>LUVA DE REDUÇÃO, EM FERRO GALVANIZADO, 2" X 1 1/4", CONEXÃO ROSQUEADA, INSTALADO EM REDE DE ALIMENTAÇÃO PARA HIDRANTE - FORNECIMENTO E INSTALAÇÃO. AF_12/2015</v>
          </cell>
          <cell r="C3873" t="str">
            <v>UN</v>
          </cell>
          <cell r="D3873" t="str">
            <v>41,63</v>
          </cell>
        </row>
        <row r="3874">
          <cell r="A3874">
            <v>92933</v>
          </cell>
          <cell r="B3874" t="str">
            <v>LUVA DE REDUÇÃO, EM FERRO GALVANIZADO, 2" X 1", CONEXÃO ROSQUEADA, INSTALADO EM REDE DE ALIMENTAÇÃO PARA HIDRANTE - FORNECIMENTO E INSTALAÇÃO. AF_12/2015</v>
          </cell>
          <cell r="C3874" t="str">
            <v>UN</v>
          </cell>
          <cell r="D3874" t="str">
            <v>41,63</v>
          </cell>
        </row>
        <row r="3875">
          <cell r="A3875">
            <v>92934</v>
          </cell>
          <cell r="B3875" t="str">
            <v>LUVA DE REDUÇÃO, EM FERRO GALVANIZADO, 2 1/2" X 1 1/2", CONEXÃO ROSQUEADA, INSTALADO EM REDE DE ALIMENTAÇÃO PARA HIDRANTE - FORNECIMENTO E INSTALAÇÃO. AF_12/2015</v>
          </cell>
          <cell r="C3875" t="str">
            <v>UN</v>
          </cell>
          <cell r="D3875" t="str">
            <v>60,47</v>
          </cell>
        </row>
        <row r="3876">
          <cell r="A3876">
            <v>92935</v>
          </cell>
          <cell r="B3876" t="str">
            <v>LUVA DE REDUÇÃO, EM FERRO GALVANIZADO, 2 1/2" X 2", CONEXÃO ROSQUEADA, INSTALADO EM REDE DE ALIMENTAÇÃO PARA HIDRANTE - FORNECIMENTO E INSTALAÇÃO. AF_12/2015</v>
          </cell>
          <cell r="C3876" t="str">
            <v>UN</v>
          </cell>
          <cell r="D3876" t="str">
            <v>60,47</v>
          </cell>
        </row>
        <row r="3877">
          <cell r="A3877">
            <v>92936</v>
          </cell>
          <cell r="B3877" t="str">
            <v>LUVA DE REDUÇÃO, EM FERRO GALVANIZADO, 3" X 2 1/2", CONEXÃO ROSQUEADA, INSTALADO EM REDE DE ALIMENTAÇÃO PARA HIDRANTE - FORNECIMENTO E INSTALAÇÃO. AF_12/2015</v>
          </cell>
          <cell r="C3877" t="str">
            <v>UN</v>
          </cell>
          <cell r="D3877" t="str">
            <v>82,77</v>
          </cell>
        </row>
        <row r="3878">
          <cell r="A3878">
            <v>92937</v>
          </cell>
          <cell r="B3878" t="str">
            <v>LUVA DE REDUÇÃO, EM FERRO GALVANIZADO, 3" X 2", CONEXÃO ROSQUEADA, INSTALADO EM REDE DE ALIMENTAÇÃO PARA HIDRANTE - FORNECIMENTO E INSTALAÇÃO. AF_12/2015</v>
          </cell>
          <cell r="C3878" t="str">
            <v>UN</v>
          </cell>
          <cell r="D3878" t="str">
            <v>82,77</v>
          </cell>
        </row>
        <row r="3879">
          <cell r="A3879">
            <v>92938</v>
          </cell>
          <cell r="B3879" t="str">
            <v>LUVA DE REDUÇÃO, EM FERRO GALVANIZADO, 1" X 1/2", CONEXÃO ROSQUEADA, INSTALADO EM REDE DE ALIMENTAÇÃO PARA SPRINKLER - FORNECIMENTO E INSTALAÇÃO. AF_12/2015</v>
          </cell>
          <cell r="C3879" t="str">
            <v>UN</v>
          </cell>
          <cell r="D3879" t="str">
            <v>16,78</v>
          </cell>
        </row>
        <row r="3880">
          <cell r="A3880">
            <v>92939</v>
          </cell>
          <cell r="B3880" t="str">
            <v>LUVA DE REDUÇÃO, EM FERRO GALVANIZADO, 1" X 3/4", CONEXÃO ROSQUEADA, INSTALADO EM REDE DE ALIMENTAÇÃO PARA SPRINKLER - FORNECIMENTO E INSTALAÇÃO. AF_12/2015</v>
          </cell>
          <cell r="C3880" t="str">
            <v>UN</v>
          </cell>
          <cell r="D3880" t="str">
            <v>16,92</v>
          </cell>
        </row>
        <row r="3881">
          <cell r="A3881">
            <v>92940</v>
          </cell>
          <cell r="B3881" t="str">
            <v>LUVA DE REDUÇÃO, EM FERRO GALVANIZADO, 1 1/4" X 1", CONEXÃO ROSQUEADA, INSTALADO EM REDE DE ALIMENTAÇÃO PARA SPRINKLER - FORNECIMENTO E INSTALAÇÃO. AF_12/2015</v>
          </cell>
          <cell r="C3881" t="str">
            <v>UN</v>
          </cell>
          <cell r="D3881" t="str">
            <v>21,07</v>
          </cell>
        </row>
        <row r="3882">
          <cell r="A3882">
            <v>92941</v>
          </cell>
          <cell r="B3882" t="str">
            <v>LUVA DE REDUÇÃO, EM FERRO GALVANIZADO, 1 1/4" X 1/2", CONEXÃO ROSQUEADA, INSTALADO EM REDE DE ALIMENTAÇÃO PARA SPRINKLER - FORNECIMENTO E INSTALAÇÃO. AF_12/2015</v>
          </cell>
          <cell r="C3882" t="str">
            <v>UN</v>
          </cell>
          <cell r="D3882" t="str">
            <v>21,06</v>
          </cell>
        </row>
        <row r="3883">
          <cell r="A3883">
            <v>92942</v>
          </cell>
          <cell r="B3883" t="str">
            <v>LUVA DE REDUÇÃO, EM FERRO GALVANIZADO, 1 1/4" X 3/4", CONEXÃO ROSQUEADA, INSTALADO EM REDE DE ALIMENTAÇÃO PARA SPRINKLER - FORNECIMENTO E INSTALAÇÃO. AF_12/2015</v>
          </cell>
          <cell r="C3883" t="str">
            <v>UN</v>
          </cell>
          <cell r="D3883" t="str">
            <v>21,06</v>
          </cell>
        </row>
        <row r="3884">
          <cell r="A3884">
            <v>92943</v>
          </cell>
          <cell r="B3884" t="str">
            <v>LUVA DE REDUÇÃO, EM FERRO GALVANIZADO, 1 1/2" X 1 1/4", CONEXÃO ROSQUEADA, INSTALADO EM REDE DE ALIMENTAÇÃO PARA SPRINKLER - FORNECIMENTO E INSTALAÇÃO. AF_12/2015</v>
          </cell>
          <cell r="C3884" t="str">
            <v>UN</v>
          </cell>
          <cell r="D3884" t="str">
            <v>24,02</v>
          </cell>
        </row>
        <row r="3885">
          <cell r="A3885">
            <v>92944</v>
          </cell>
          <cell r="B3885" t="str">
            <v>LUVA DE REDUÇÃO, EM FERRO GALVANIZADO, 1 1/2" X 1", CONEXÃO ROSQUEADA, INSTALADO EM REDE DE ALIMENTAÇÃO PARA SPRINKLER - FORNECIMENTO E INSTALAÇÃO. AF_12/2015</v>
          </cell>
          <cell r="C3885" t="str">
            <v>UN</v>
          </cell>
          <cell r="D3885" t="str">
            <v>24,02</v>
          </cell>
        </row>
        <row r="3886">
          <cell r="A3886">
            <v>92945</v>
          </cell>
          <cell r="B3886" t="str">
            <v>LUVA DE REDUÇÃO, EM FERRO GALVANIZADO, 1 1/2" X 3/4", CONEXÃO ROSQUEADA, INSTALADO EM REDE DE ALIMENTAÇÃO PARA SPRINKLER - FORNECIMENTO E INSTALAÇÃO. AF_12/2015</v>
          </cell>
          <cell r="C3886" t="str">
            <v>UN</v>
          </cell>
          <cell r="D3886" t="str">
            <v>24,02</v>
          </cell>
        </row>
        <row r="3887">
          <cell r="A3887">
            <v>92946</v>
          </cell>
          <cell r="B3887" t="str">
            <v>LUVA DE REDUÇÃO, EM FERRO GALVANIZADO, 2" X 1 1/2", CONEXÃO ROSQUEADA, INSTALADO EM REDE DE ALIMENTAÇÃO PARA SPRINKLER - FORNECIMENTO E INSTALAÇÃO. AF_12/2015</v>
          </cell>
          <cell r="C3887" t="str">
            <v>UN</v>
          </cell>
          <cell r="D3887" t="str">
            <v>32,78</v>
          </cell>
        </row>
        <row r="3888">
          <cell r="A3888">
            <v>92947</v>
          </cell>
          <cell r="B3888" t="str">
            <v>LUVA DE REDUÇÃO, EM FERRO GALVANIZADO, 2" X 1 1/4", CONEXÃO ROSQUEADA, INSTALADO EM REDE DE ALIMENTAÇÃO PARA SPRINKLER - FORNECIMENTO E INSTALAÇÃO. AF_12/2015</v>
          </cell>
          <cell r="C3888" t="str">
            <v>UN</v>
          </cell>
          <cell r="D3888" t="str">
            <v>32,78</v>
          </cell>
        </row>
        <row r="3889">
          <cell r="A3889">
            <v>92948</v>
          </cell>
          <cell r="B3889" t="str">
            <v>LUVA DE REDUÇÃO, EM FERRO GALVANIZADO, 2" X 1", CONEXÃO ROSQUEADA, INSTALADO EM REDE DE ALIMENTAÇÃO PARA SPRINKLER - FORNECIMENTO E INSTALAÇÃO. AF_12/2015</v>
          </cell>
          <cell r="C3889" t="str">
            <v>UN</v>
          </cell>
          <cell r="D3889" t="str">
            <v>32,78</v>
          </cell>
        </row>
        <row r="3890">
          <cell r="A3890">
            <v>92949</v>
          </cell>
          <cell r="B3890" t="str">
            <v>LUVA DE REDUÇÃO, EM FERRO GALVANIZADO, 2 1/2" X 1 1/2", CONEXÃO ROSQUEADA, INSTALADO EM REDE DE ALIMENTAÇÃO PARA SPRINKLER - FORNECIMENTO E INSTALAÇÃO. AF_12/2015</v>
          </cell>
          <cell r="C3890" t="str">
            <v>UN</v>
          </cell>
          <cell r="D3890" t="str">
            <v>49,86</v>
          </cell>
        </row>
        <row r="3891">
          <cell r="A3891">
            <v>92950</v>
          </cell>
          <cell r="B3891" t="str">
            <v>LUVA DE REDUÇÃO, EM FERRO GALVANIZADO, 2 1/2" X 2", CONEXÃO ROSQUEADA, INSTALADO EM REDE DE ALIMENTAÇÃO PARA SPRINKLER - FORNECIMENTO E INSTALAÇÃO. AF_12/2015</v>
          </cell>
          <cell r="C3891" t="str">
            <v>UN</v>
          </cell>
          <cell r="D3891" t="str">
            <v>49,86</v>
          </cell>
        </row>
        <row r="3892">
          <cell r="A3892">
            <v>92951</v>
          </cell>
          <cell r="B3892" t="str">
            <v>LUVA DE REDUÇÃO, EM FERRO GALVANIZADO, 3" X 2 1/2", CONEXÃO ROSQUEADA, INSTALADO EM REDE DE ALIMENTAÇÃO PARA SPRINKLER - FORNECIMENTO E INSTALAÇÃO. AF_12/2015</v>
          </cell>
          <cell r="C3892" t="str">
            <v>UN</v>
          </cell>
          <cell r="D3892" t="str">
            <v>70,43</v>
          </cell>
        </row>
        <row r="3893">
          <cell r="A3893">
            <v>92952</v>
          </cell>
          <cell r="B3893" t="str">
            <v>LUVA DE REDUÇÃO, EM FERRO GALVANIZADO, 3" X 2", CONEXÃO ROSQUEADA, INSTALADO EM REDE DE ALIMENTAÇÃO PARA SPRINKLER - FORNECIMENTO E INSTALAÇÃO. AF_12/2015</v>
          </cell>
          <cell r="C3893" t="str">
            <v>UN</v>
          </cell>
          <cell r="D3893" t="str">
            <v>70,43</v>
          </cell>
        </row>
        <row r="3894">
          <cell r="A3894">
            <v>92953</v>
          </cell>
          <cell r="B3894" t="str">
            <v>LUVA DE REDUÇÃO, EM FERRO GALVANIZADO, 3/4" X 1/2", CONEXÃO ROSQUEADA, INSTALADO EM RAMAIS E SUB-RAMAIS DE GÁS - FORNECIMENTO E INSTALAÇÃO. AF_12/2015</v>
          </cell>
          <cell r="C3894" t="str">
            <v>UN</v>
          </cell>
          <cell r="D3894" t="str">
            <v>14,65</v>
          </cell>
        </row>
        <row r="3895">
          <cell r="A3895">
            <v>93050</v>
          </cell>
          <cell r="B3895" t="str">
            <v>LUVA PASSANTE EM COBRE, DN 22 MM, SEM ANEL DE SOLDA, INSTALADO EM PRUMADA  FORNECIMENTO E INSTALAÇÃO. AF_01/2016</v>
          </cell>
          <cell r="C3895" t="str">
            <v>UN</v>
          </cell>
          <cell r="D3895" t="str">
            <v>7,79</v>
          </cell>
        </row>
        <row r="3896">
          <cell r="A3896">
            <v>93051</v>
          </cell>
          <cell r="B3896" t="str">
            <v>BUCHA DE REDUÇÃO EM COBRE, DN 22 MM X 15 MM, SEM ANEL DE SOLDA, BOLSA X BOLSA, INSTALADO EM PRUMADA  FORNECIMENTO E INSTALAÇÃO. AF_01/2016</v>
          </cell>
          <cell r="C3896" t="str">
            <v>UN</v>
          </cell>
          <cell r="D3896" t="str">
            <v>7,19</v>
          </cell>
        </row>
        <row r="3897">
          <cell r="A3897">
            <v>93052</v>
          </cell>
          <cell r="B3897" t="str">
            <v>JUNTA DE EXPANSÃO EM COBRE, DN 22 MM, PONTA X PONTA, INSTALADO EM PRUMADA  FORNECIMENTO E INSTALAÇÃO. AF_01/2016</v>
          </cell>
          <cell r="C3897" t="str">
            <v>UN</v>
          </cell>
          <cell r="D3897" t="str">
            <v>349,28</v>
          </cell>
        </row>
        <row r="3898">
          <cell r="A3898">
            <v>93054</v>
          </cell>
          <cell r="B3898" t="str">
            <v>CONECTOR EM BRONZE/LATÃO, DN 22 MM X 3/4", SEM ANEL DE SOLDA, BOLSA X ROSCA F, INSTALADO EM PRUMADA  FORNECIMENTO E INSTALAÇÃO. AF_01/2016</v>
          </cell>
          <cell r="C3898" t="str">
            <v>UN</v>
          </cell>
          <cell r="D3898" t="str">
            <v>14,91</v>
          </cell>
        </row>
        <row r="3899">
          <cell r="A3899">
            <v>93055</v>
          </cell>
          <cell r="B3899" t="str">
            <v>CURVA DE TRANSPOSIÇÃO EM BRONZE/LATÃO, DN 22 MM, SEM ANEL DE SOLDA, BOLSA X BOLSA, INSTALADO EM PRUMADA  FORNECIMENTO E INSTALAÇÃO. AF_01/2016</v>
          </cell>
          <cell r="C3899" t="str">
            <v>UN</v>
          </cell>
          <cell r="D3899" t="str">
            <v>30,41</v>
          </cell>
        </row>
        <row r="3900">
          <cell r="A3900">
            <v>93056</v>
          </cell>
          <cell r="B3900" t="str">
            <v>LUVA PASSANTE EM COBRE, DN 28 MM, SEM ANEL DE SOLDA, INSTALADO EM PRUMADA  FORNECIMENTO E INSTALAÇÃO. AF_01/2016</v>
          </cell>
          <cell r="C3900" t="str">
            <v>UN</v>
          </cell>
          <cell r="D3900" t="str">
            <v>11,39</v>
          </cell>
        </row>
        <row r="3901">
          <cell r="A3901">
            <v>93057</v>
          </cell>
          <cell r="B3901" t="str">
            <v>BUCHA DE REDUÇÃO EM COBRE, DN 28 MM X 22 MM, SEM ANEL DE SOLDA, PONTA X BOLSA, INSTALADO EM PRUMADA  FORNECIMENTO E INSTALAÇÃO. AF_01/2016</v>
          </cell>
          <cell r="C3901" t="str">
            <v>UN</v>
          </cell>
          <cell r="D3901" t="str">
            <v>9,94</v>
          </cell>
        </row>
        <row r="3902">
          <cell r="A3902">
            <v>93058</v>
          </cell>
          <cell r="B3902" t="str">
            <v>JUNTA DE EXPANSÃO EM COBRE, DN 28 MM, PONTA X PONTA, INSTALADO EM PRUMADA  FORNECIMENTO E INSTALAÇÃO. AF_01/2016</v>
          </cell>
          <cell r="C3902" t="str">
            <v>UN</v>
          </cell>
          <cell r="D3902" t="str">
            <v>384,08</v>
          </cell>
        </row>
        <row r="3903">
          <cell r="A3903">
            <v>93059</v>
          </cell>
          <cell r="B3903" t="str">
            <v>CONECTOR EM BRONZE/LATÃO, DN 28 MM X 1/2", SEM ANEL DE SOLDA, BOLSA X ROSCA F, INSTALADO EM PRUMADA  FORNECIMENTO E INSTALAÇÃO. AF_01/2016</v>
          </cell>
          <cell r="C3903" t="str">
            <v>UN</v>
          </cell>
          <cell r="D3903" t="str">
            <v>20,47</v>
          </cell>
        </row>
        <row r="3904">
          <cell r="A3904">
            <v>93060</v>
          </cell>
          <cell r="B3904" t="str">
            <v>CURVA DE TRANSPOSIÇÃO EM BRONZE/LATÃO, DN 28 MM, SEM ANEL DE SOLDA, BOLSA X BOLSA, INSTALADO EM PRUMADA  FORNECIMENTO E INSTALAÇÃO. AF_01/2016</v>
          </cell>
          <cell r="C3904" t="str">
            <v>UN</v>
          </cell>
          <cell r="D3904" t="str">
            <v>52,97</v>
          </cell>
        </row>
        <row r="3905">
          <cell r="A3905">
            <v>93061</v>
          </cell>
          <cell r="B3905" t="str">
            <v>LUVA PASSANTE EM COBRE, DN 35 MM, SEM ANEL DE SOLDA, INSTALADO EM PRUMADA  FORNECIMENTO E INSTALAÇÃO. AF_01/2016</v>
          </cell>
          <cell r="C3905" t="str">
            <v>UN</v>
          </cell>
          <cell r="D3905" t="str">
            <v>21,33</v>
          </cell>
        </row>
        <row r="3906">
          <cell r="A3906">
            <v>93062</v>
          </cell>
          <cell r="B3906" t="str">
            <v>BUCHA DE REDUÇÃO EM COBRE, DN 35 MM X 28 MM, SEM ANEL DE SOLDA, PONTA X BOLSA, INSTALADO EM PRUMADA  FORNECIMENTO E INSTALAÇÃO. AF_01/2016</v>
          </cell>
          <cell r="C3906" t="str">
            <v>UN</v>
          </cell>
          <cell r="D3906" t="str">
            <v>18,52</v>
          </cell>
        </row>
        <row r="3907">
          <cell r="A3907">
            <v>93063</v>
          </cell>
          <cell r="B3907" t="str">
            <v>JUNTA DE EXPANSÃO EM BRONZE/LATÃO, DN 35 MM, PONTA X PONTA, INSTALADO EM PRUMADA  FORNECIMENTO E INSTALAÇÃO. AF_01/2016</v>
          </cell>
          <cell r="C3907" t="str">
            <v>UN</v>
          </cell>
          <cell r="D3907" t="str">
            <v>439,92</v>
          </cell>
        </row>
        <row r="3908">
          <cell r="A3908">
            <v>93064</v>
          </cell>
          <cell r="B3908" t="str">
            <v>LUVA PASSANTE EM COBRE, DN 42 MM, SEM ANEL DE SOLDA, INSTALADO EM PRUMADA  FORNECIMENTO E INSTALAÇÃO. AF_01/2016</v>
          </cell>
          <cell r="C3908" t="str">
            <v>UN</v>
          </cell>
          <cell r="D3908" t="str">
            <v>32,94</v>
          </cell>
        </row>
        <row r="3909">
          <cell r="A3909">
            <v>93065</v>
          </cell>
          <cell r="B3909" t="str">
            <v>BUCHA DE REDUÇÃO EM COBRE, DN 42 MM X 35 MM, SEM ANEL DE SOLDA, PONTA X BOLSA, INSTALADO EM PRUMADA  FORNECIMENTO E INSTALAÇÃO. AF_01/2016</v>
          </cell>
          <cell r="C3909" t="str">
            <v>UN</v>
          </cell>
          <cell r="D3909" t="str">
            <v>30,86</v>
          </cell>
        </row>
        <row r="3910">
          <cell r="A3910">
            <v>93066</v>
          </cell>
          <cell r="B3910" t="str">
            <v>JUNTA DE EXPANSÃO EM BRONZE/LATÃO, DN 42 MM, PONTA X PONTA, INSTALADO EM PRUMADA  FORNECIMENTO E INSTALAÇÃO. AF_01/2016</v>
          </cell>
          <cell r="C3910" t="str">
            <v>UN</v>
          </cell>
          <cell r="D3910" t="str">
            <v>552,25</v>
          </cell>
        </row>
        <row r="3911">
          <cell r="A3911">
            <v>93067</v>
          </cell>
          <cell r="B3911" t="str">
            <v>LUVA PASSANTE EM COBRE, DN 54 MM, SEM ANEL DE SOLDA, INSTALADO EM PRUMADA  FORNECIMENTO E INSTALAÇÃO. AF_01/2016</v>
          </cell>
          <cell r="C3911" t="str">
            <v>UN</v>
          </cell>
          <cell r="D3911" t="str">
            <v>48,83</v>
          </cell>
        </row>
        <row r="3912">
          <cell r="A3912">
            <v>93068</v>
          </cell>
          <cell r="B3912" t="str">
            <v>BUCHA DE REDUÇÃO EM COBRE, DN 54 MM X 42 MM, SEM ANEL DE SOLDA, PONTA X BOLSA, INSTALADO EM PRUMADA  FORNECIMENTO E INSTALAÇÃO. AF_01/2016</v>
          </cell>
          <cell r="C3912" t="str">
            <v>UN</v>
          </cell>
          <cell r="D3912" t="str">
            <v>42,74</v>
          </cell>
        </row>
        <row r="3913">
          <cell r="A3913">
            <v>93069</v>
          </cell>
          <cell r="B3913" t="str">
            <v>JUNTA DE EXPANSÃO EM BRONZE/LATÃO, DN 54 MM, PONTA X PONTA, INSTALADO EM PRUMADA  FORNECIMENTO E INSTALAÇÃO. AF_01/2016</v>
          </cell>
          <cell r="C3913" t="str">
            <v>UN</v>
          </cell>
          <cell r="D3913" t="str">
            <v>765,34</v>
          </cell>
        </row>
        <row r="3914">
          <cell r="A3914">
            <v>93070</v>
          </cell>
          <cell r="B3914" t="str">
            <v>LUVA PASSANTE EM COBRE, DN 66 MM, SEM ANEL DE SOLDA, INSTALADO EM PRUMADA  FORNECIMENTO E INSTALAÇÃO. AF_01/2016</v>
          </cell>
          <cell r="C3914" t="str">
            <v>UN</v>
          </cell>
          <cell r="D3914" t="str">
            <v>123,17</v>
          </cell>
        </row>
        <row r="3915">
          <cell r="A3915">
            <v>93071</v>
          </cell>
          <cell r="B3915" t="str">
            <v>BUCHA DE REDUÇÃO EM COBRE, DN 66 MM X 54 MM, SEM ANEL DE SOLDA, PONTA X BOLSA, INSTALADO EM PRUMADA  FORNECIMENTO E INSTALAÇÃO. AF_01/2016</v>
          </cell>
          <cell r="C3915" t="str">
            <v>UN</v>
          </cell>
          <cell r="D3915" t="str">
            <v>114,38</v>
          </cell>
        </row>
        <row r="3916">
          <cell r="A3916">
            <v>93072</v>
          </cell>
          <cell r="B3916" t="str">
            <v>JUNTA DE EXPANSÃO EM BRONZE/LATÃO, DN 66 MM, PONTA X PONTA, INSTALADO EM PRUMADA  FORNECIMENTO E INSTALAÇÃO. AF_01/2016</v>
          </cell>
          <cell r="C3916" t="str">
            <v>UN</v>
          </cell>
          <cell r="D3916" t="str">
            <v>1.009,80</v>
          </cell>
        </row>
        <row r="3917">
          <cell r="A3917">
            <v>93073</v>
          </cell>
          <cell r="B3917" t="str">
            <v>TE DUPLA CURVA EM BRONZE/LATÃO, DN 3/4" X 22 MM X 3/4", SEM ANEL DE SOLDA, ROSCA F X BOLSA X ROSCA F, INSTALADO EM PRUMADA  FORNECIMENTO E INSTALAÇÃO. AF_01/2016</v>
          </cell>
          <cell r="C3917" t="str">
            <v>UN</v>
          </cell>
          <cell r="D3917" t="str">
            <v>55,62</v>
          </cell>
        </row>
        <row r="3918">
          <cell r="A3918">
            <v>93074</v>
          </cell>
          <cell r="B3918" t="str">
            <v>CURVA EM COBRE, DN 15 MM, 45 GRAUS, SEM ANEL DE SOLDA, BOLSA X BOLSA, INSTALADO EM RAMAL DE DISTRIBUIÇÃO  FORNECIMENTO E INSTALAÇÃO. AF_01/2016</v>
          </cell>
          <cell r="C3918" t="str">
            <v>UN</v>
          </cell>
          <cell r="D3918" t="str">
            <v>8,47</v>
          </cell>
        </row>
        <row r="3919">
          <cell r="A3919">
            <v>93075</v>
          </cell>
          <cell r="B3919" t="str">
            <v>COTOVELO EM BRONZE/LATÃO, DN 15 MM X 1/2", 90 GRAUS, SEM ANEL DE SOLDA, BOLSA X ROSCA F, INSTALADO EM RAMAL DE DISTRIBUIÇÃO  FORNECIMENTO E INSTALAÇÃO. AF_01/2016</v>
          </cell>
          <cell r="C3919" t="str">
            <v>UN</v>
          </cell>
          <cell r="D3919" t="str">
            <v>14,27</v>
          </cell>
        </row>
        <row r="3920">
          <cell r="A3920">
            <v>93076</v>
          </cell>
          <cell r="B3920" t="str">
            <v>CURVA EM COBRE, DN 22 MM, 45 GRAUS, SEM ANEL DE SOLDA, BOLSA X BOLSA, INSTALADO EM RAMAL DE DISTRIBUIÇÃO  FORNECIMENTO E INSTALAÇÃO. AF_01/2016</v>
          </cell>
          <cell r="C3920" t="str">
            <v>UN</v>
          </cell>
          <cell r="D3920" t="str">
            <v>13,79</v>
          </cell>
        </row>
        <row r="3921">
          <cell r="A3921">
            <v>93077</v>
          </cell>
          <cell r="B3921" t="str">
            <v>COTOVELO EM BRONZE/LATÃO, DN 22 MM X 1/2", 90 GRAUS, SEM ANEL DE SOLDA, BOLSA X ROSCA F, INSTALADO EM RAMAL DE DISTRIBUIÇÃO  FORNECIMENTO E INSTALAÇÃO. AF_01/2016</v>
          </cell>
          <cell r="C3921" t="str">
            <v>UN</v>
          </cell>
          <cell r="D3921" t="str">
            <v>20,31</v>
          </cell>
        </row>
        <row r="3922">
          <cell r="A3922">
            <v>93078</v>
          </cell>
          <cell r="B3922" t="str">
            <v>COTOVELO EM BRONZE/LATÃO, DN 22 MM X 3/4", 90 GRAUS, SEM ANEL DE SOLDA, BOLSA X ROSCA F, INSTALADO EM RAMAL DE DISTRIBUIÇÃO  FORNECIMENTO E INSTALAÇÃO. AF_01/2016</v>
          </cell>
          <cell r="C3922" t="str">
            <v>UN</v>
          </cell>
          <cell r="D3922" t="str">
            <v>22,02</v>
          </cell>
        </row>
        <row r="3923">
          <cell r="A3923">
            <v>93079</v>
          </cell>
          <cell r="B3923" t="str">
            <v>CURVA EM COBRE, DN 28 MM, 45 GRAUS, SEM ANEL DE SOLDA, BOLSA X BOLSA, INSTALADO EM RAMAL DE DISTRIBUIÇÃO  FORNECIMENTO E INSTALAÇÃO. AF_01/2016</v>
          </cell>
          <cell r="C3923" t="str">
            <v>UN</v>
          </cell>
          <cell r="D3923" t="str">
            <v>19,34</v>
          </cell>
        </row>
        <row r="3924">
          <cell r="A3924">
            <v>93080</v>
          </cell>
          <cell r="B3924" t="str">
            <v>LUVA PASSANTE EM COBRE, DN 15 MM, SEM ANEL DE SOLDA, INSTALADO EM RAMAL DE DISTRIBUIÇÃO  FORNECIMENTO E INSTALAÇÃO. AF_01/2016</v>
          </cell>
          <cell r="C3924" t="str">
            <v>UN</v>
          </cell>
          <cell r="D3924" t="str">
            <v>5,52</v>
          </cell>
        </row>
        <row r="3925">
          <cell r="A3925">
            <v>93081</v>
          </cell>
          <cell r="B3925" t="str">
            <v>CONECTOR EM BRONZE/LATÃO, DN 15 MM X 1/2", SEM ANEL DE SOLDA, BOLSA X ROSCA F, INSTALADO EM RAMAL DE DISTRIBUIÇÃO  FORNECIMENTO E INSTALAÇÃO. AF_01/2016</v>
          </cell>
          <cell r="C3925" t="str">
            <v>UN</v>
          </cell>
          <cell r="D3925" t="str">
            <v>12,88</v>
          </cell>
        </row>
        <row r="3926">
          <cell r="A3926">
            <v>93082</v>
          </cell>
          <cell r="B3926" t="str">
            <v>CURVA DE TRANSPOSIÇÃO EM BRONZE/LATÃO, DN 15 MM, SEM ANEL DE SOLDA, BOLSA X BOLSA, INSTALADO EM RAMAL DE DISTRIBUIÇÃO  FORNECIMENTO E INSTALAÇÃO. AF_01/2016</v>
          </cell>
          <cell r="C3926" t="str">
            <v>UN</v>
          </cell>
          <cell r="D3926" t="str">
            <v>15,81</v>
          </cell>
        </row>
        <row r="3927">
          <cell r="A3927">
            <v>93083</v>
          </cell>
          <cell r="B3927" t="str">
            <v>JUNTA DE EXPANSÃO EM COBRE, DN 15 MM, PONTA X PONTA, INSTALADO EM RAMAL DE DISTRIBUIÇÃO  FORNECIMENTO E INSTALAÇÃO. AF_01/2016</v>
          </cell>
          <cell r="C3927" t="str">
            <v>UN</v>
          </cell>
          <cell r="D3927" t="str">
            <v>301,93</v>
          </cell>
        </row>
        <row r="3928">
          <cell r="A3928">
            <v>93084</v>
          </cell>
          <cell r="B3928" t="str">
            <v>LUVA PASSANTE EM COBRE, DN 22 MM, SEM ANEL DE SOLDA, INSTALADO EM RAMAL DE DISTRIBUIÇÃO  FORNECIMENTO E INSTALAÇÃO. AF_01/2016</v>
          </cell>
          <cell r="C3928" t="str">
            <v>UN</v>
          </cell>
          <cell r="D3928" t="str">
            <v>9,12</v>
          </cell>
        </row>
        <row r="3929">
          <cell r="A3929">
            <v>93085</v>
          </cell>
          <cell r="B3929" t="str">
            <v>BUCHA DE REDUÇÃO EM COBRE, DN 22 MM X 15 MM, SEM ANEL DE SOLDA, PONTA X BOLSA, INSTALADO EM RAMAL DE DISTRIBUIÇÃO  FORNECIMENTO E INSTALAÇÃO. AF_01/2016</v>
          </cell>
          <cell r="C3929" t="str">
            <v>UN</v>
          </cell>
          <cell r="D3929" t="str">
            <v>8,52</v>
          </cell>
        </row>
        <row r="3930">
          <cell r="A3930">
            <v>93086</v>
          </cell>
          <cell r="B3930" t="str">
            <v>JUNTA DE EXPANSÃO EM COBRE, DN 22 MM, PONTA X PONTA, INSTALADO EM RAMAL DE DISTRIBUIÇÃO  FORNECIMENTO E INSTALAÇÃO. AF_01/2016</v>
          </cell>
          <cell r="C3930" t="str">
            <v>UN</v>
          </cell>
          <cell r="D3930" t="str">
            <v>350,61</v>
          </cell>
        </row>
        <row r="3931">
          <cell r="A3931">
            <v>93087</v>
          </cell>
          <cell r="B3931" t="str">
            <v>CONECTOR EM BRONZE/LATÃO, DN 22 MM X 1/2", SEM ANEL DE SOLDA, BOLSA X ROSCA F, INSTALADO EM RAMAL DE DISTRIBUIÇÃO  FORNECIMENTO E INSTALAÇÃO. AF_01/2016</v>
          </cell>
          <cell r="C3931" t="str">
            <v>UN</v>
          </cell>
          <cell r="D3931" t="str">
            <v>13,97</v>
          </cell>
        </row>
        <row r="3932">
          <cell r="A3932">
            <v>93088</v>
          </cell>
          <cell r="B3932" t="str">
            <v>CONECTOR EM BRONZE/LATÃO, DN 22 MM X 3/4", SEM ANEL DE SOLDA, BOLSA X ROSCA F, INSTALADO EM RAMAL DE DISTRIBUIÇÃO  FORNECIMENTO E INSTALAÇÃO. AF_01/2016</v>
          </cell>
          <cell r="C3932" t="str">
            <v>UN</v>
          </cell>
          <cell r="D3932" t="str">
            <v>16,34</v>
          </cell>
        </row>
        <row r="3933">
          <cell r="A3933">
            <v>93089</v>
          </cell>
          <cell r="B3933" t="str">
            <v>CURVA DE TRANSPOSIÇÃO EM BRONZE/LATÃO, DN 22 MM, SEM ANEL DE SOLDA, BOLSA X BOLSA, INSTALADO EM RAMAL DE DISTRIBUIÇÃO  FORNECIMENTO E INSTALAÇÃO. AF_01/2016</v>
          </cell>
          <cell r="C3933" t="str">
            <v>UN</v>
          </cell>
          <cell r="D3933" t="str">
            <v>31,74</v>
          </cell>
        </row>
        <row r="3934">
          <cell r="A3934">
            <v>93090</v>
          </cell>
          <cell r="B3934" t="str">
            <v>LUVA PASSANTE EM COBRE, DN 28 MM, SEM ANEL DE SOLDA, INSTALADO EM RAMAL DE DISTRIBUIÇÃO  FORNECIMENTO E INSTALAÇÃO. AF_01/2016</v>
          </cell>
          <cell r="C3934" t="str">
            <v>UN</v>
          </cell>
          <cell r="D3934" t="str">
            <v>12,72</v>
          </cell>
        </row>
        <row r="3935">
          <cell r="A3935">
            <v>93091</v>
          </cell>
          <cell r="B3935" t="str">
            <v>BUCHA DE REDUÇÃO EM COBRE, DN 28 MM X 22 MM, SEM ANEL DE SOLDA, INSTALADO EM RAMAL DE DISTRIBUIÇÃO  FORNECIMENTO E INSTALAÇÃO. AF_01/2016</v>
          </cell>
          <cell r="C3935" t="str">
            <v>UN</v>
          </cell>
          <cell r="D3935" t="str">
            <v>11,27</v>
          </cell>
        </row>
        <row r="3936">
          <cell r="A3936">
            <v>93092</v>
          </cell>
          <cell r="B3936" t="str">
            <v>JUNTA DE EXPANSÃO EM COBRE, DN 28 MM, PONTA X PONTA, INSTALADO EM RAMAL DE DISTRIBUIÇÃO  FORNECIMENTO E INSTALAÇÃO. AF_01/2016</v>
          </cell>
          <cell r="C3936" t="str">
            <v>UN</v>
          </cell>
          <cell r="D3936" t="str">
            <v>385,41</v>
          </cell>
        </row>
        <row r="3937">
          <cell r="A3937">
            <v>93093</v>
          </cell>
          <cell r="B3937" t="str">
            <v>CONECTOR EM BRONZE/LATÃO, DN 28 MM X 1/2", SEM ANEL DE SOLDA, BOLSA X ROSCA F, INSTALADO EM RAMAL DE DISTRIBUIÇÃO  FORNECIMENTO E INSTALAÇÃO. AF_01/2016</v>
          </cell>
          <cell r="C3937" t="str">
            <v>UN</v>
          </cell>
          <cell r="D3937" t="str">
            <v>21,80</v>
          </cell>
        </row>
        <row r="3938">
          <cell r="A3938">
            <v>93094</v>
          </cell>
          <cell r="B3938" t="str">
            <v>CURVA DE TRANSPOSIÇÃO EM BRONZE/LATÃO, DN 28 MM, SEM ANEL DE SOLDA, BOLSA X BOLSA, INSTALADO EM RAMAL DE DISTRIBUIÇÃO  FORNECIMENTO E INSTALAÇÃO. AF_01/2016</v>
          </cell>
          <cell r="C3938" t="str">
            <v>UN</v>
          </cell>
          <cell r="D3938" t="str">
            <v>54,30</v>
          </cell>
        </row>
        <row r="3939">
          <cell r="A3939">
            <v>93095</v>
          </cell>
          <cell r="B3939" t="str">
            <v>TE DUPLA CURVA EM BRONZE/LATÃO, DN 1/2" X 15 MM X 1/2", SEM ANEL DE SOLDA, ROSCA F X BOLSA X ROSCA F, INSTALADO EM RAMAL DE DISTRIBUIÇÃO  FORNECIMENTO E INSTALAÇÃO. AF_01/2016</v>
          </cell>
          <cell r="C3939" t="str">
            <v>UN</v>
          </cell>
          <cell r="D3939" t="str">
            <v>40,81</v>
          </cell>
        </row>
        <row r="3940">
          <cell r="A3940">
            <v>93096</v>
          </cell>
          <cell r="B3940" t="str">
            <v>TE DUPLA CURVA EM BRONZE/LATÃO, DN 3/4" X 22 MM X 3/4", SEM ANEL DE SOLDA, ROSCA F X BOLSA X ROSCA F, INSTALADO EM RAMAL DE DISTRIBUIÇÃO  FORNECIMENTO E INSTALAÇÃO. AF_01/2016</v>
          </cell>
          <cell r="C3940" t="str">
            <v>UN</v>
          </cell>
          <cell r="D3940" t="str">
            <v>58,25</v>
          </cell>
        </row>
        <row r="3941">
          <cell r="A3941">
            <v>93097</v>
          </cell>
          <cell r="B3941" t="str">
            <v>CURVA EM COBRE, DN 15 MM, 45 GRAUS, SEM ANEL DE SOLDA, BOLSA X BOLSA, INSTALADO EM RAMAL E SUB-RAMAL  FORNECIMENTO E INSTALAÇÃO. AF_01/2016</v>
          </cell>
          <cell r="C3941" t="str">
            <v>UN</v>
          </cell>
          <cell r="D3941" t="str">
            <v>8,62</v>
          </cell>
        </row>
        <row r="3942">
          <cell r="A3942">
            <v>93098</v>
          </cell>
          <cell r="B3942" t="str">
            <v>COTOVELO EM BRONZE/LATÃO, DN 15 MM X 1/2", 90 GRAUS, SEM ANEL DE SOLDA, BOLSA X ROSCA F, INSTALADO EM RAMAL E SUB-RAMAL  FORNECIMENTO E INSTALAÇÃO. AF_01/2016</v>
          </cell>
          <cell r="C3942" t="str">
            <v>UN</v>
          </cell>
          <cell r="D3942" t="str">
            <v>14,42</v>
          </cell>
        </row>
        <row r="3943">
          <cell r="A3943">
            <v>93099</v>
          </cell>
          <cell r="B3943" t="str">
            <v>CURVA EM COBRE, DN 22 MM, 45 GRAUS, SEM ANEL DE SOLDA, BOLSA X BOLSA, INSTALADO EM RAMAL E SUB-RAMAL  FORNECIMENTO E INSTALAÇÃO. AF_01/2016</v>
          </cell>
          <cell r="C3943" t="str">
            <v>UN</v>
          </cell>
          <cell r="D3943" t="str">
            <v>15,60</v>
          </cell>
        </row>
        <row r="3944">
          <cell r="A3944">
            <v>93100</v>
          </cell>
          <cell r="B3944" t="str">
            <v>COTOVELO EM BRONZE/LATÃO, DN 22 MM X 1/2", 90 GRAUS, SEM ANEL DE SOLDA, BOLSA X ROSCA F, INSTALADO EM RAMAL E SUB-RAMAL  FORNECIMENTO E INSTALAÇÃO. AF_01/2016</v>
          </cell>
          <cell r="C3944" t="str">
            <v>UN</v>
          </cell>
          <cell r="D3944" t="str">
            <v>22,12</v>
          </cell>
        </row>
        <row r="3945">
          <cell r="A3945">
            <v>93101</v>
          </cell>
          <cell r="B3945" t="str">
            <v>COTOVELO EM BRONZE/LATÃO, DN 22 MM X 3/4", 90 GRAUS, SEM ANEL DE SOLDA, BOLSA X ROSCA F, INSTALADO EM RAMAL E SUB-RAMAL  FORNECIMENTO E INSTALAÇÃO. AF_01/2016</v>
          </cell>
          <cell r="C3945" t="str">
            <v>UN</v>
          </cell>
          <cell r="D3945" t="str">
            <v>23,83</v>
          </cell>
        </row>
        <row r="3946">
          <cell r="A3946">
            <v>93102</v>
          </cell>
          <cell r="B3946" t="str">
            <v>CURVA EM COBRE, DN 28 MM, 45 GRAUS, SEM ANEL DE SOLDA, BOLSA X BOLSA, INSTALADO EM RAMAL E SUB-RAMAL  FORNECIMENTO E INSTALAÇÃO. AF_01/2016</v>
          </cell>
          <cell r="C3946" t="str">
            <v>UN</v>
          </cell>
          <cell r="D3946" t="str">
            <v>21,00</v>
          </cell>
        </row>
        <row r="3947">
          <cell r="A3947">
            <v>93103</v>
          </cell>
          <cell r="B3947" t="str">
            <v>LUVA PASSANTE EM COBRE, DN 15 MM, SEM ANEL DE SOLDA, INSTALADO EM RAMAL E SUB-RAMAL  FORNECIMENTO E INSTALAÇÃO. AF_01/2016</v>
          </cell>
          <cell r="C3947" t="str">
            <v>UN</v>
          </cell>
          <cell r="D3947" t="str">
            <v>5,66</v>
          </cell>
        </row>
        <row r="3948">
          <cell r="A3948">
            <v>93104</v>
          </cell>
          <cell r="B3948" t="str">
            <v>CONECTOR EM BRONZE/LATÃO, DN 15 MM X 1/2", SEM ANEL DE SOLDA, BOLSA X ROSCA F, INSTALADO EM RAMAL E SUB-RAMAL  FORNECIMENTO E INSTALAÇÃO. AF_01/2016</v>
          </cell>
          <cell r="C3948" t="str">
            <v>UN</v>
          </cell>
          <cell r="D3948" t="str">
            <v>13,02</v>
          </cell>
        </row>
        <row r="3949">
          <cell r="A3949">
            <v>93105</v>
          </cell>
          <cell r="B3949" t="str">
            <v>CURVA DE TRANSPOSIÇÃO EM BRONZE/LATÃO, DN 15 MM, SEM ANEL DE SOLDA, BOLSA X BOLSA, INSTALADO EM RAMAL E SUB-RAMAL  FORNECIMENTO E INSTALAÇÃO. AF_01/2016</v>
          </cell>
          <cell r="C3949" t="str">
            <v>UN</v>
          </cell>
          <cell r="D3949" t="str">
            <v>15,95</v>
          </cell>
        </row>
        <row r="3950">
          <cell r="A3950">
            <v>93106</v>
          </cell>
          <cell r="B3950" t="str">
            <v>JUNTA DE EXPANSÃO EM COBRE, DN 15 MM, PONTA X PONTA, INSTALADO EM RAMAL E SUB-RAMAL  FORNECIMENTO E INSTALAÇÃO. AF_01/2016</v>
          </cell>
          <cell r="C3950" t="str">
            <v>UN</v>
          </cell>
          <cell r="D3950" t="str">
            <v>302,07</v>
          </cell>
        </row>
        <row r="3951">
          <cell r="A3951">
            <v>93107</v>
          </cell>
          <cell r="B3951" t="str">
            <v>LUVA PASSANTE EM COBRE, DN 22 MM, SEM ANEL DE SOLDA, INSTALADO EM RAMAL E SUB-RAMAL  FORNECIMENTO E INSTALAÇÃO. AF_01/2016</v>
          </cell>
          <cell r="C3951" t="str">
            <v>UN</v>
          </cell>
          <cell r="D3951" t="str">
            <v>10,31</v>
          </cell>
        </row>
        <row r="3952">
          <cell r="A3952">
            <v>93108</v>
          </cell>
          <cell r="B3952" t="str">
            <v>BUCHA DE REDUÇÃO EM COBRE, DN 22 MM X 15 MM, SEM ANEL DE SOLDA, PONTA X BOLSA, INSTALADO EM RAMAL E SUB-RAMAL  FORNECIMENTO E INSTALAÇÃO. AF_01/2016</v>
          </cell>
          <cell r="C3952" t="str">
            <v>UN</v>
          </cell>
          <cell r="D3952" t="str">
            <v>9,71</v>
          </cell>
        </row>
        <row r="3953">
          <cell r="A3953">
            <v>93109</v>
          </cell>
          <cell r="B3953" t="str">
            <v>JUNTA DE EXPANSÃO EM COBRE, DN 22 MM, PONTA X PONTA, INSTALADO EM RAMAL E SUB-RAMAL  FORNECIMENTO E INSTALAÇÃO. AF_01/2016</v>
          </cell>
          <cell r="C3953" t="str">
            <v>UN</v>
          </cell>
          <cell r="D3953" t="str">
            <v>351,80</v>
          </cell>
        </row>
        <row r="3954">
          <cell r="A3954">
            <v>93110</v>
          </cell>
          <cell r="B3954" t="str">
            <v>CONECTOR EM BRONZE/LATÃO, DN 22 MM X 1/2", SEM ANEL DE SOLDA, BOLSA X ROSCA F, INSTALADO EM RAMAL E SUB-RAMAL  FORNECIMENTO E INSTALAÇÃO. AF_01/2016</v>
          </cell>
          <cell r="C3954" t="str">
            <v>UN</v>
          </cell>
          <cell r="D3954" t="str">
            <v>15,16</v>
          </cell>
        </row>
        <row r="3955">
          <cell r="A3955">
            <v>93111</v>
          </cell>
          <cell r="B3955" t="str">
            <v>CONECTOR EM BRONZE/LATÃO, DN 22 MM X 3/4", SEM ANEL DE SOLDA, BOLSA X ROSCA F, INSTALADO EM RAMAL E SUB-RAMAL  FORNECIMENTO E INSTALAÇÃO. AF_01/2016</v>
          </cell>
          <cell r="C3955" t="str">
            <v>UN</v>
          </cell>
          <cell r="D3955" t="str">
            <v>17,43</v>
          </cell>
        </row>
        <row r="3956">
          <cell r="A3956">
            <v>93112</v>
          </cell>
          <cell r="B3956" t="str">
            <v>CURVA DE TRANSPOSIÇÃO EM BRONZE/LATÃO, DN 22 MM, SEM ANEL DE SOLDA, BOLSA X BOLSA, INSTALADO EM RAMAL E SUB-RAMAL  FORNECIMENTO E INSTALAÇÃO. AF_01/2016</v>
          </cell>
          <cell r="C3956" t="str">
            <v>UN</v>
          </cell>
          <cell r="D3956" t="str">
            <v>32,93</v>
          </cell>
        </row>
        <row r="3957">
          <cell r="A3957">
            <v>93113</v>
          </cell>
          <cell r="B3957" t="str">
            <v>LUVA PASSANTE EM COBRE, DN 28 MM, SEM ANEL DE SOLDA, INSTALADO EM RAMAL E SUB-RAMAL  FORNECIMENTO E INSTALAÇÃO. AF_01/2016</v>
          </cell>
          <cell r="C3957" t="str">
            <v>UN</v>
          </cell>
          <cell r="D3957" t="str">
            <v>14,88</v>
          </cell>
        </row>
        <row r="3958">
          <cell r="A3958">
            <v>93114</v>
          </cell>
          <cell r="B3958" t="str">
            <v>CONECTOR EM BRONZE/LATÃO, DN 28 MM X 1/2", SEM ANEL DE SOLDA, BOLSA X ROSCA F, INSTALADO EM RAMAL E SUB-RAMAL  FORNECIMENTO E INSTALAÇÃO. AF_01/2016</v>
          </cell>
          <cell r="C3958" t="str">
            <v>UN</v>
          </cell>
          <cell r="D3958" t="str">
            <v>23,96</v>
          </cell>
        </row>
        <row r="3959">
          <cell r="A3959">
            <v>93115</v>
          </cell>
          <cell r="B3959" t="str">
            <v>CURVA DE TRANSPOSIÇÃO EM BRONZE/LATÃO, DN 28 MM, SEM ANEL DE SOLDA, BOLSA X BOLSA, INSTALADO EM RAMAL E SUB-RAMAL  FORNECIMENTO E INSTALAÇÃO. AF_01/2016</v>
          </cell>
          <cell r="C3959" t="str">
            <v>UN</v>
          </cell>
          <cell r="D3959" t="str">
            <v>56,46</v>
          </cell>
        </row>
        <row r="3960">
          <cell r="A3960">
            <v>93116</v>
          </cell>
          <cell r="B3960" t="str">
            <v>JUNTA DE EXPANSÃO EM COBRE, DN 28 MM, PONTA X PONTA, INSTALADO EM RAMAL E SUB-RAMAL  FORNECIMENTO E INSTALAÇÃO. AF_01/2016</v>
          </cell>
          <cell r="C3960" t="str">
            <v>UN</v>
          </cell>
          <cell r="D3960" t="str">
            <v>387,57</v>
          </cell>
        </row>
        <row r="3961">
          <cell r="A3961">
            <v>93117</v>
          </cell>
          <cell r="B3961" t="str">
            <v>TE DUPLA CURVA EM BRONZE/LATÃO, DN 1/2" X 15 MM X 1/2", SEM ANEL DE SOLDA, ROSCA F X BOLSA X ROSCA F, INSTALADO EM RAMAL E SUB-RAMAL  FORNECIMENTO E INSTALAÇÃO. AF_01/2016</v>
          </cell>
          <cell r="C3961" t="str">
            <v>UN</v>
          </cell>
          <cell r="D3961" t="str">
            <v>40,99</v>
          </cell>
        </row>
        <row r="3962">
          <cell r="A3962">
            <v>93118</v>
          </cell>
          <cell r="B3962" t="str">
            <v>TE DUPLA CURVA EM BRONZE/LATÃO, DN 3/4" X 22 MM X 3/4", SEM ANEL DE SOLDA, ROSCA F X BOLSA X ROSCA F, INSTALADO EM RAMAL E SUB-RAMAL  FORNECIMENTO E INSTALAÇÃO. AF_01/2016</v>
          </cell>
          <cell r="C3962" t="str">
            <v>UN</v>
          </cell>
          <cell r="D3962" t="str">
            <v>60,65</v>
          </cell>
        </row>
        <row r="3963">
          <cell r="A3963">
            <v>93119</v>
          </cell>
          <cell r="B3963" t="str">
            <v>CURVA EM COBRE, DN 22 MM, 45 GRAUS, SEM ANEL DE SOLDA, BOLSA X BOLSA, INSTALADO EM PRUMADA  FORNECIMENTO E INSTALAÇÃO. AF_01/2016</v>
          </cell>
          <cell r="C3963" t="str">
            <v>UN</v>
          </cell>
          <cell r="D3963" t="str">
            <v>11,82</v>
          </cell>
        </row>
        <row r="3964">
          <cell r="A3964">
            <v>93120</v>
          </cell>
          <cell r="B3964" t="str">
            <v>COTOVELO EM BRONZE/LATÃO, DN 22 MM X 1/2", 90 GRAUS, SEM ANEL DE SOLDA, BOLSA X ROSCA F, INSTALADO EM PRUMADA  FORNECIMENTO E INSTALAÇÃO. AF_01/2016</v>
          </cell>
          <cell r="C3964" t="str">
            <v>UN</v>
          </cell>
          <cell r="D3964" t="str">
            <v>18,34</v>
          </cell>
        </row>
        <row r="3965">
          <cell r="A3965">
            <v>93121</v>
          </cell>
          <cell r="B3965" t="str">
            <v>COTOVELO EM BRONZE/LATÃO, DN 22 MM X 3/4", 90 GRAUS, SEM ANEL DE SOLDA, BOLSA X ROSCA F, INSTALADO EM PRUMADA  FORNECIMENTO E INSTALAÇÃO. AF_01/2016</v>
          </cell>
          <cell r="C3965" t="str">
            <v>UN</v>
          </cell>
          <cell r="D3965" t="str">
            <v>20,05</v>
          </cell>
        </row>
        <row r="3966">
          <cell r="A3966">
            <v>93122</v>
          </cell>
          <cell r="B3966" t="str">
            <v>CURVA EM COBRE, DN 28 MM, 45 GRAUS, SEM ANEL DE SOLDA, BOLSA X BOLSA, INSTALADO EM PRUMADA  FORNECIMENTO E INSTALAÇÃO. AF_01/2016</v>
          </cell>
          <cell r="C3966" t="str">
            <v>UN</v>
          </cell>
          <cell r="D3966" t="str">
            <v>17,39</v>
          </cell>
        </row>
        <row r="3967">
          <cell r="A3967">
            <v>93123</v>
          </cell>
          <cell r="B3967" t="str">
            <v>CURVA EM COBRE, DN 35 MM, 45 GRAUS, SEM ANEL DE SOLDA, BOLSA X BOLSA, INSTALADO EM PRUMADA  FORNECIMENTO E INSTALAÇÃO. AF_01/2016</v>
          </cell>
          <cell r="C3967" t="str">
            <v>UN</v>
          </cell>
          <cell r="D3967" t="str">
            <v>38,48</v>
          </cell>
        </row>
        <row r="3968">
          <cell r="A3968">
            <v>93124</v>
          </cell>
          <cell r="B3968" t="str">
            <v>CURVA EM COBRE, DN 42 MM, 45 GRAUS, SEM ANEL DE SOLDA, BOLSA X BOLSA, INSTALADO EM PRUMADA  FORNECIMENTO E INSTALAÇÃO. AF_01/2016</v>
          </cell>
          <cell r="C3968" t="str">
            <v>UN</v>
          </cell>
          <cell r="D3968" t="str">
            <v>60,59</v>
          </cell>
        </row>
        <row r="3969">
          <cell r="A3969">
            <v>93125</v>
          </cell>
          <cell r="B3969" t="str">
            <v>CURVA EM COBRE, DN 54 MM, 45 GRAUS, SEM ANEL DE SOLDA, BOLSA X BOLSA, INSTALADO EM PRUMADA  FORNECIMENTO E INSTALAÇÃO. AF_01/2016</v>
          </cell>
          <cell r="C3969" t="str">
            <v>UN</v>
          </cell>
          <cell r="D3969" t="str">
            <v>88,23</v>
          </cell>
        </row>
        <row r="3970">
          <cell r="A3970">
            <v>93126</v>
          </cell>
          <cell r="B3970" t="str">
            <v>CURVA EM COBRE, DN 66 MM, 45 GRAUS, SEM ANEL DE SOLDA, BOLSA X BOLSA, INSTALADO EM PRUMADA  FORNECIMENTO E INSTALAÇÃO. AF_01/2016</v>
          </cell>
          <cell r="C3970" t="str">
            <v>UN</v>
          </cell>
          <cell r="D3970" t="str">
            <v>195,81</v>
          </cell>
        </row>
        <row r="3971">
          <cell r="A3971">
            <v>93133</v>
          </cell>
          <cell r="B3971" t="str">
            <v>BUCHA DE REDUÇÃO EM COBRE, DN 28 MM X 22 MM, SEM ANEL DE SOLDA, INSTALADO EM RAMAL E SUB-RAMAL  FORNECIMENTO E INSTALAÇÃO. AF_01/2016</v>
          </cell>
          <cell r="C3971" t="str">
            <v>UN</v>
          </cell>
          <cell r="D3971" t="str">
            <v>13,43</v>
          </cell>
        </row>
        <row r="3972">
          <cell r="A3972">
            <v>94465</v>
          </cell>
          <cell r="B3972" t="str">
            <v>LUVA, EM FERRO GALVANIZADO, CONEXÃO ROSQUEADA, DN 50 (2), INSTALADO EM RESERVAÇÃO DE ÁGUA DE EDIFICAÇÃO QUE POSSUA RESERVATÓRIO DE FIBRA/FIBROCIMENTO  FORNECIMENTO E INSTALAÇÃO. AF_06/2016</v>
          </cell>
          <cell r="C3972" t="str">
            <v>UN</v>
          </cell>
          <cell r="D3972" t="str">
            <v>30,20</v>
          </cell>
        </row>
        <row r="3973">
          <cell r="A3973">
            <v>94466</v>
          </cell>
          <cell r="B3973" t="str">
            <v>NIPLE, EM FERRO GALVANIZADO, CONEXÃO ROSQUEADA, DN 50 (2), INSTALADO EM RESERVAÇÃO DE ÁGUA DE EDIFICAÇÃO QUE POSSUA RESERVATÓRIO DE FIBRA/FIBROCIMENTO  FORNECIMENTO E INSTALAÇÃO. AF_06/2016</v>
          </cell>
          <cell r="C3973" t="str">
            <v>UN</v>
          </cell>
          <cell r="D3973" t="str">
            <v>30,22</v>
          </cell>
        </row>
        <row r="3974">
          <cell r="A3974">
            <v>94467</v>
          </cell>
          <cell r="B3974" t="str">
            <v>LUVA, EM FERRO GALVANIZADO, CONEXÃO ROSQUEADA, DN 65 (2 1/2), INSTALADO EM RESERVAÇÃO DE ÁGUA DE EDIFICAÇÃO QUE POSSUA RESERVATÓRIO DE FIBRA/FIBROCIMENTO  FORNECIMENTO E INSTALAÇÃO. AF_06/2016</v>
          </cell>
          <cell r="C3974" t="str">
            <v>UN</v>
          </cell>
          <cell r="D3974" t="str">
            <v>45,83</v>
          </cell>
        </row>
        <row r="3975">
          <cell r="A3975">
            <v>94468</v>
          </cell>
          <cell r="B3975" t="str">
            <v>NIPLE, EM FERRO GALVANIZADO, CONEXÃO ROSQUEADA, DN 65 (2 1/2), INSTALADO EM RESERVAÇÃO DE ÁGUA DE EDIFICAÇÃO QUE POSSUA RESERVATÓRIO DE FIBRA/FIBROCIMENTO  FORNECIMENTO E INSTALAÇÃO. AF_06/2016</v>
          </cell>
          <cell r="C3975" t="str">
            <v>UN</v>
          </cell>
          <cell r="D3975" t="str">
            <v>40,28</v>
          </cell>
        </row>
        <row r="3976">
          <cell r="A3976">
            <v>94469</v>
          </cell>
          <cell r="B3976" t="str">
            <v>LUVA, EM FERRO GALVANIZADO, CONEXÃO ROSQUEADA, DN 80 (3), INSTALADO EM RESERVAÇÃO DE ÁGUA DE EDIFICAÇÃO QUE POSSUA RESERVATÓRIO DE FIBRA/FIBROCIMENTO  FORNECIMENTO E INSTALAÇÃO. AF_06/2016</v>
          </cell>
          <cell r="C3976" t="str">
            <v>UN</v>
          </cell>
          <cell r="D3976" t="str">
            <v>66,25</v>
          </cell>
        </row>
        <row r="3977">
          <cell r="A3977">
            <v>94470</v>
          </cell>
          <cell r="B3977" t="str">
            <v>NIPLE, EM FERRO GALVANIZADO, CONEXÃO ROSQUEADA, DN 80 (3), INSTALADO EM RESERVAÇÃO DE ÁGUA DE EDIFICAÇÃO QUE POSSUA RESERVATÓRIO DE FIBRA/FIBROCIMENTO  FORNECIMENTO E INSTALAÇÃO. AF_06/2016</v>
          </cell>
          <cell r="C3977" t="str">
            <v>UN</v>
          </cell>
          <cell r="D3977" t="str">
            <v>61,32</v>
          </cell>
        </row>
        <row r="3978">
          <cell r="A3978">
            <v>94471</v>
          </cell>
          <cell r="B3978" t="str">
            <v>COTOVELO 90 GRAUS, EM FERRO GALVANIZADO, CONEXÃO ROSQUEADA, DN 50 (2), INSTALADO EM RESERVAÇÃO DE ÁGUA DE EDIFICAÇÃO QUE POSSUA RESERVATÓRIO DE FIBRA/FIBROCIMENTO  FORNECIMENTO E INSTALAÇÃO. AF_06/2016</v>
          </cell>
          <cell r="C3978" t="str">
            <v>UN</v>
          </cell>
          <cell r="D3978" t="str">
            <v>43,64</v>
          </cell>
        </row>
        <row r="3979">
          <cell r="A3979">
            <v>94472</v>
          </cell>
          <cell r="B3979" t="str">
            <v>COTOVELO 45 GRAUS, EM FERRO GALVANIZADO, CONEXÃO ROSQUEADA, DN 50 (2), INSTALADO EM RESERVAÇÃO DE ÁGUA DE EDIFICAÇÃO QUE POSSUA RESERVATÓRIO DE FIBRA/FIBROCIMENTO  FORNECIMENTO E INSTALAÇÃO. AF_06/2016</v>
          </cell>
          <cell r="C3979" t="str">
            <v>UN</v>
          </cell>
          <cell r="D3979" t="str">
            <v>44,87</v>
          </cell>
        </row>
        <row r="3980">
          <cell r="A3980">
            <v>94473</v>
          </cell>
          <cell r="B3980" t="str">
            <v>COTOVELO 90 GRAUS, EM FERRO GALVANIZADO, CONEXÃO ROSQUEADA, DN 65 (2 1/2), INSTALADO EM RESERVAÇÃO DE ÁGUA DE EDIFICAÇÃO QUE POSSUA RESERVATÓRIO DE FIBRA/FIBROCIMENTO  FORNECIMENTO E INSTALAÇÃO. AF_06/2016</v>
          </cell>
          <cell r="C3980" t="str">
            <v>UN</v>
          </cell>
          <cell r="D3980" t="str">
            <v>65,71</v>
          </cell>
        </row>
        <row r="3981">
          <cell r="A3981">
            <v>94474</v>
          </cell>
          <cell r="B3981" t="str">
            <v>COTOVELO 45 GRAUS, EM FERRO GALVANIZADO, CONEXÃO ROSQUEADA, DN 65 (2 1/2), INSTALADO EM RESERVAÇÃO DE ÁGUA DE EDIFICAÇÃO QUE POSSUA RESERVATÓRIO DE FIBRA/FIBROCIMENTO  FORNECIMENTO E INSTALAÇÃO. AF_06/2016</v>
          </cell>
          <cell r="C3981" t="str">
            <v>UN</v>
          </cell>
          <cell r="D3981" t="str">
            <v>71,14</v>
          </cell>
        </row>
        <row r="3982">
          <cell r="A3982">
            <v>94475</v>
          </cell>
          <cell r="B3982" t="str">
            <v>COTOVELO 90 GRAUS, EM FERRO GALVANIZADO, CONEXÃO ROSQUEADA, DN 80 (3), INSTALADO EM RESERVAÇÃO DE ÁGUA DE EDIFICAÇÃO QUE POSSUA RESERVATÓRIO DE FIBRA/FIBROCIMENTO  FORNECIMENTO E INSTALAÇÃO. AF_06/2016</v>
          </cell>
          <cell r="C3982" t="str">
            <v>UN</v>
          </cell>
          <cell r="D3982" t="str">
            <v>90,02</v>
          </cell>
        </row>
        <row r="3983">
          <cell r="A3983">
            <v>94476</v>
          </cell>
          <cell r="B3983" t="str">
            <v>COTOVELO 45 GRAUS, EM FERRO GALVANIZADO, CONEXÃO ROSQUEADA, DN 80 (3), INSTALADO EM RESERVAÇÃO DE ÁGUA DE EDIFICAÇÃO QUE POSSUA RESERVATÓRIO DE FIBRA/FIBROCIMENTO  FORNECIMENTO E INSTALAÇÃO. AF_06/2016</v>
          </cell>
          <cell r="C3983" t="str">
            <v>UN</v>
          </cell>
          <cell r="D3983" t="str">
            <v>100,48</v>
          </cell>
        </row>
        <row r="3984">
          <cell r="A3984">
            <v>94477</v>
          </cell>
          <cell r="B3984" t="str">
            <v>TÊ, EM FERRO GALVANIZADO, CONEXÃO ROSQUEADA, DN 50 (2), INSTALADO EM RESERVAÇÃO DE ÁGUA DE EDIFICAÇÃO QUE POSSUA RESERVATÓRIO DE FIBRA/FIBROCIMENTO  FORNECIMENTO E INSTALAÇÃO. AF_06/2016</v>
          </cell>
          <cell r="C3984" t="str">
            <v>UN</v>
          </cell>
          <cell r="D3984" t="str">
            <v>58,10</v>
          </cell>
        </row>
        <row r="3985">
          <cell r="A3985">
            <v>94478</v>
          </cell>
          <cell r="B3985" t="str">
            <v>TÊ, EM FERRO GALVANIZADO, CONEXÃO ROSQUEADA, DN 65 (2 1/2), INSTALADO EM RESERVAÇÃO DE ÁGUA DE EDIFICAÇÃO QUE POSSUA RESERVATÓRIO DE FIBRA/FIBROCIMENTO  FORNECIMENTO E INSTALAÇÃO. AF_06/2016</v>
          </cell>
          <cell r="C3985" t="str">
            <v>UN</v>
          </cell>
          <cell r="D3985" t="str">
            <v>90,28</v>
          </cell>
        </row>
        <row r="3986">
          <cell r="A3986">
            <v>94479</v>
          </cell>
          <cell r="B3986" t="str">
            <v>TÊ, EM FERRO GALVANIZADO, CONEXÃO ROSQUEADA, DN 80 (3), INSTALADO EM RESERVAÇÃO DE ÁGUA DE EDIFICAÇÃO QUE POSSUA RESERVATÓRIO DE FIBRA/FIBROCIMENTO  FORNECIMENTO E INSTALAÇÃO. AF_06/2016</v>
          </cell>
          <cell r="C3986" t="str">
            <v>UN</v>
          </cell>
          <cell r="D3986" t="str">
            <v>118,95</v>
          </cell>
        </row>
        <row r="3987">
          <cell r="A3987">
            <v>94606</v>
          </cell>
          <cell r="B3987" t="str">
            <v>LUVA EM COBRE, DN 54 MM, SEM ANEL DE SOLDA, INSTALADO EM RESERVAÇÃO DE ÁGUA DE EDIFICAÇÃO QUE POSSUA RESERVATÓRIO DE FIBRA/FIBROCIMENTO  FORNECIMENTO E INSTALAÇÃO. AF_06/2016</v>
          </cell>
          <cell r="C3987" t="str">
            <v>UN</v>
          </cell>
          <cell r="D3987" t="str">
            <v>53,24</v>
          </cell>
        </row>
        <row r="3988">
          <cell r="A3988">
            <v>94608</v>
          </cell>
          <cell r="B3988" t="str">
            <v>LUVA EM COBRE, DN 66 MM, SEM ANEL DE SOLDA, INSTALADO EM RESERVAÇÃO DE ÁGUA DE EDIFICAÇÃO QUE POSSUA RESERVATÓRIO DE FIBRA/FIBROCIMENTO  FORNECIMENTO E INSTALAÇÃO. AF_06/2016</v>
          </cell>
          <cell r="C3988" t="str">
            <v>UN</v>
          </cell>
          <cell r="D3988" t="str">
            <v>130,52</v>
          </cell>
        </row>
        <row r="3989">
          <cell r="A3989">
            <v>94610</v>
          </cell>
          <cell r="B3989" t="str">
            <v>LUVA EM COBRE, DN 79 MM, SEM ANEL DE SOLDA, INSTALADO EM RESERVAÇÃO DE ÁGUA DE EDIFICAÇÃO QUE POSSUA RESERVATÓRIO DE FIBRA/FIBROCIMENTO  FORNECIMENTO E INSTALAÇÃO. AF_06/2016</v>
          </cell>
          <cell r="C3989" t="str">
            <v>UN</v>
          </cell>
          <cell r="D3989" t="str">
            <v>193,79</v>
          </cell>
        </row>
        <row r="3990">
          <cell r="A3990">
            <v>94612</v>
          </cell>
          <cell r="B3990" t="str">
            <v>LUVA DE COBRE, DN 104 MM, SEM ANEL DE SOLDA, INSTALADO EM RESERVAÇÃO DE ÁGUA DE EDIFICAÇÃO QUE POSSUA RESERVATÓRIO DE FIBRA/FIBROCIMENTO  FORNECIMENTO E INSTALAÇÃO. AF_06/2016</v>
          </cell>
          <cell r="C3990" t="str">
            <v>UN</v>
          </cell>
          <cell r="D3990" t="str">
            <v>271,80</v>
          </cell>
        </row>
        <row r="3991">
          <cell r="A3991">
            <v>94614</v>
          </cell>
          <cell r="B3991" t="str">
            <v>COTOVELO EM COBRE, DN 54 MM, 90 GRAUS, SEM ANEL DE SOLDA, INSTALADO EM RESERVAÇÃO DE ÁGUA DE EDIFICAÇÃO QUE POSSUA RESERVATÓRIO DE FIBRA/FIBROCIMENTO  FORNECIMENTO E INSTALAÇÃO. AF_06/2016</v>
          </cell>
          <cell r="C3991" t="str">
            <v>UN</v>
          </cell>
          <cell r="D3991" t="str">
            <v>90,02</v>
          </cell>
        </row>
        <row r="3992">
          <cell r="A3992">
            <v>94615</v>
          </cell>
          <cell r="B3992" t="str">
            <v>CURVA EM COBRE, DN 54 MM, 45 GRAUS, SEM ANEL DE SOLDA, BOLSA X BOLSA, INSTALADO EM RESERVAÇÃO DE ÁGUA DE EDIFICAÇÃO QUE POSSUA RESERVATÓRIO DE FIBRA/FIBROCIMENTO  FORNECIMENTO E INSTALAÇÃO. AF_06/2016</v>
          </cell>
          <cell r="C3992" t="str">
            <v>UN</v>
          </cell>
          <cell r="D3992" t="str">
            <v>102,15</v>
          </cell>
        </row>
        <row r="3993">
          <cell r="A3993">
            <v>94616</v>
          </cell>
          <cell r="B3993" t="str">
            <v>COTOVELO EM COBRE, DN 66 MM, 90 GRAUS, SEM ANEL DE SOLDA, INSTALADO EM RESERVAÇÃO DE ÁGUA DE EDIFICAÇÃO QUE POSSUA RESERVATÓRIO DE FIBRA/FIBROCIMENTO  FORNECIMENTO E INSTALAÇÃO. AF_06/2016</v>
          </cell>
          <cell r="C3993" t="str">
            <v>UN</v>
          </cell>
          <cell r="D3993" t="str">
            <v>249,46</v>
          </cell>
        </row>
        <row r="3994">
          <cell r="A3994">
            <v>94617</v>
          </cell>
          <cell r="B3994" t="str">
            <v>CURVA EM COBRE, DN 66 MM, 45 GRAUS, SEM ANEL DE SOLDA, BOLSA X BOLSA, INSTALADO EM RESERVAÇÃO DE ÁGUA DE EDIFICAÇÃO QUE POSSUA RESERVATÓRIO DE FIBRA/FIBROCIMENTO  FORNECIMENTO E INSTALAÇÃO. AF_06/2016</v>
          </cell>
          <cell r="C3994" t="str">
            <v>UN</v>
          </cell>
          <cell r="D3994" t="str">
            <v>207,28</v>
          </cell>
        </row>
        <row r="3995">
          <cell r="A3995">
            <v>94618</v>
          </cell>
          <cell r="B3995" t="str">
            <v>COTOVELO EM COBRE, DN 79 MM, 90 GRAUS, SEM ANEL DE SOLDA, INSTALADO EM RESERVAÇÃO DE ÁGUA DE EDIFICAÇÃO QUE POSSUA RESERVATÓRIO DE FIBRA/FIBROCIMENTO  FORNECIMENTO E INSTALAÇÃO. AF_06/2016</v>
          </cell>
          <cell r="C3995" t="str">
            <v>UN</v>
          </cell>
          <cell r="D3995" t="str">
            <v>245,02</v>
          </cell>
        </row>
        <row r="3996">
          <cell r="A3996">
            <v>94620</v>
          </cell>
          <cell r="B3996" t="str">
            <v>COTOVELO EM COBRE, DN 104 MM, 90 GRAUS, SEM ANEL DE SOLDA, INSTALADO EM RESERVAÇÃO DE ÁGUA DE EDIFICAÇÃO QUE POSSUA RESERVATÓRIO DE FIBRA/FIBROCIMENTO  FORNECIMENTO E INSTALAÇÃO. AF_06/2016</v>
          </cell>
          <cell r="C3996" t="str">
            <v>UN</v>
          </cell>
          <cell r="D3996" t="str">
            <v>560,53</v>
          </cell>
        </row>
        <row r="3997">
          <cell r="A3997">
            <v>94622</v>
          </cell>
          <cell r="B3997" t="str">
            <v>TE EM COBRE, DN 54 MM, SEM ANEL DE SOLDA, INSTALADO EM RESERVAÇÃO DE ÁGUA DE EDIFICAÇÃO QUE POSSUA RESERVATÓRIO DE FIBRA/FIBROCIMENTO  FORNECIMENTO E INSTALAÇÃO. AF_06/2016</v>
          </cell>
          <cell r="C3997" t="str">
            <v>UN</v>
          </cell>
          <cell r="D3997" t="str">
            <v>131,65</v>
          </cell>
        </row>
        <row r="3998">
          <cell r="A3998">
            <v>94623</v>
          </cell>
          <cell r="B3998" t="str">
            <v>TE EM COBRE, DN 66 MM, SEM ANEL DE SOLDA, INSTALADO EM RESERVAÇÃO DE ÁGUA DE EDIFICAÇÃO QUE POSSUA RESERVATÓRIO DE FIBRA/FIBROCIMENTO  FORNECIMENTO E INSTALAÇÃO. AF_06/2016</v>
          </cell>
          <cell r="C3998" t="str">
            <v>UN</v>
          </cell>
          <cell r="D3998" t="str">
            <v>308,99</v>
          </cell>
        </row>
        <row r="3999">
          <cell r="A3999">
            <v>94624</v>
          </cell>
          <cell r="B3999" t="str">
            <v>TE EM COBRE, DN 79 MM, SEM ANEL DE SOLDA, INSTALADO EM RESERVAÇÃO DE ÁGUA DE EDIFICAÇÃO QUE POSSUA RESERVATÓRIO DE FIBRA/FIBROCIMENTO  FORNECIMENTO E INSTALAÇÃO. AF_06/2016</v>
          </cell>
          <cell r="C3999" t="str">
            <v>UN</v>
          </cell>
          <cell r="D3999" t="str">
            <v>470,02</v>
          </cell>
        </row>
        <row r="4000">
          <cell r="A4000">
            <v>94625</v>
          </cell>
          <cell r="B4000" t="str">
            <v>TE EM COBRE, DN 104 MM, SEM ANEL DE SOLDA, INSTALADO EM RESERVAÇÃO DE ÁGUA DE EDIFICAÇÃO QUE POSSUA RESERVATÓRIO DE FIBRA/FIBROCIMENTO  FORNECIMENTO E INSTALAÇÃO. AF_06/2016</v>
          </cell>
          <cell r="C4000" t="str">
            <v>UN</v>
          </cell>
          <cell r="D4000" t="str">
            <v>977,50</v>
          </cell>
        </row>
        <row r="4001">
          <cell r="A4001">
            <v>94656</v>
          </cell>
          <cell r="B4001" t="str">
            <v>ADAPTADOR CURTO COM BOLSA E ROSCA PARA REGISTRO, PVC, SOLDÁVEL, DN  25 MM X 3/4 , INSTALADO EM RESERVAÇÃO DE ÁGUA DE EDIFICAÇÃO QUE POSSUA RESERVATÓRIO DE FIBRA/FIBROCIMENTO   FORNECIMENTO E INSTALAÇÃO. AF_06/2016</v>
          </cell>
          <cell r="C4001" t="str">
            <v>UN</v>
          </cell>
          <cell r="D4001" t="str">
            <v>4,09</v>
          </cell>
        </row>
        <row r="4002">
          <cell r="A4002">
            <v>94657</v>
          </cell>
          <cell r="B4002" t="str">
            <v>LUVA PVC, SOLDÁVEL, DN  25 MM, INSTALADA EM RESERVAÇÃO DE ÁGUA DE EDIFICAÇÃO QUE POSSUA RESERVATÓRIO DE FIBRA/FIBROCIMENTO   FORNECIMENTO E INSTALAÇÃO. AF_06/2016</v>
          </cell>
          <cell r="C4002" t="str">
            <v>UN</v>
          </cell>
          <cell r="D4002" t="str">
            <v>4,03</v>
          </cell>
        </row>
        <row r="4003">
          <cell r="A4003">
            <v>94658</v>
          </cell>
          <cell r="B4003" t="str">
            <v>ADAPTADOR CURTO COM BOLSA E ROSCA PARA REGISTRO, PVC, SOLDÁVEL, DN 32 MM X 1 , INSTALADO EM RESERVAÇÃO DE ÁGUA DE EDIFICAÇÃO QUE POSSUA RESERVATÓRIO DE FIBRA/FIBROCIMENTO   FORNECIMENTO E INSTALAÇÃO. AF_06/2016</v>
          </cell>
          <cell r="C4003" t="str">
            <v>UN</v>
          </cell>
          <cell r="D4003" t="str">
            <v>4,72</v>
          </cell>
        </row>
        <row r="4004">
          <cell r="A4004">
            <v>94659</v>
          </cell>
          <cell r="B4004" t="str">
            <v>LUVA PVC, SOLDÁVEL, DN 32 MM, INSTALADA EM RESERVAÇÃO DE ÁGUA DE EDIFICAÇÃO QUE POSSUA RESERVATÓRIO DE FIBRA/FIBROCIMENTO   FORNECIMENTO E INSTALAÇÃO. AF_06/2016</v>
          </cell>
          <cell r="C4004" t="str">
            <v>UN</v>
          </cell>
          <cell r="D4004" t="str">
            <v>4,79</v>
          </cell>
        </row>
        <row r="4005">
          <cell r="A4005">
            <v>94660</v>
          </cell>
          <cell r="B4005" t="str">
            <v>ADAPTADOR CURTO COM BOLSA E ROSCA PARA REGISTRO, PVC, SOLDÁVEL, DN 40 MM X 1 1/4 , INSTALADO EM RESERVAÇÃO DE ÁGUA DE EDIFICAÇÃO QUE POSSUA RESERVATÓRIO DE FIBRA/FIBROCIMENTO   FORNECIMENTO E INSTALAÇÃO. AF_06/2016</v>
          </cell>
          <cell r="C4005" t="str">
            <v>UN</v>
          </cell>
          <cell r="D4005" t="str">
            <v>7,67</v>
          </cell>
        </row>
        <row r="4006">
          <cell r="A4006">
            <v>94661</v>
          </cell>
          <cell r="B4006" t="str">
            <v>LUVA, PVC, SOLDÁVEL, DN 40 MM, INSTALADO EM RESERVAÇÃO DE ÁGUA DE EDIFICAÇÃO QUE POSSUA RESERVATÓRIO DE FIBRA/FIBROCIMENTO   FORNECIMENTO E INSTALAÇÃO. AF_06/2016</v>
          </cell>
          <cell r="C4006" t="str">
            <v>UN</v>
          </cell>
          <cell r="D4006" t="str">
            <v>7,98</v>
          </cell>
        </row>
        <row r="4007">
          <cell r="A4007">
            <v>94662</v>
          </cell>
          <cell r="B4007" t="str">
            <v>ADAPTADOR CURTO COM BOLSA E ROSCA PARA REGISTRO, PVC, SOLDÁVEL, DN 50 MM X 1 1/2 , INSTALADO EM RESERVAÇÃO DE ÁGUA DE EDIFICAÇÃO QUE POSSUA RESERVATÓRIO DE FIBRA/FIBROCIMENTO   FORNECIMENTO E INSTALAÇÃO. AF_06/2016</v>
          </cell>
          <cell r="C4007" t="str">
            <v>UN</v>
          </cell>
          <cell r="D4007" t="str">
            <v>8,31</v>
          </cell>
        </row>
        <row r="4008">
          <cell r="A4008">
            <v>94663</v>
          </cell>
          <cell r="B4008" t="str">
            <v>LUVA, PVC, SOLDÁVEL, DN 50 MM, INSTALADO EM RESERVAÇÃO DE ÁGUA DE EDIFICAÇÃO QUE POSSUA RESERVATÓRIO DE FIBRA/FIBROCIMENTO   FORNECIMENTO E INSTALAÇÃO. AF_06/2016</v>
          </cell>
          <cell r="C4008" t="str">
            <v>UN</v>
          </cell>
          <cell r="D4008" t="str">
            <v>8,43</v>
          </cell>
        </row>
        <row r="4009">
          <cell r="A4009">
            <v>94664</v>
          </cell>
          <cell r="B4009" t="str">
            <v>ADAPTADOR CURTO COM BOLSA E ROSCA PARA REGISTRO, PVC, SOLDÁVEL, DN 60 MM X 2 , INSTALADO EM RESERVAÇÃO DE ÁGUA DE EDIFICAÇÃO QUE POSSUA RESERVATÓRIO DE FIBRA/FIBROCIMENTO   FORNECIMENTO E INSTALAÇÃO. AF_06/2016</v>
          </cell>
          <cell r="C4009" t="str">
            <v>UN</v>
          </cell>
          <cell r="D4009" t="str">
            <v>17,77</v>
          </cell>
        </row>
        <row r="4010">
          <cell r="A4010">
            <v>94665</v>
          </cell>
          <cell r="B4010" t="str">
            <v>LUVA, PVC, SOLDÁVEL, DN 60 MM, INSTALADO EM RESERVAÇÃO DE ÁGUA DE EDIFICAÇÃO QUE POSSUA RESERVATÓRIO DE FIBRA/FIBROCIMENTO   FORNECIMENTO E INSTALAÇÃO. AF_06/2016</v>
          </cell>
          <cell r="C4010" t="str">
            <v>UN</v>
          </cell>
          <cell r="D4010" t="str">
            <v>17,76</v>
          </cell>
        </row>
        <row r="4011">
          <cell r="A4011">
            <v>94666</v>
          </cell>
          <cell r="B4011" t="str">
            <v>ADAPTADOR CURTO COM BOLSA E ROSCA PARA REGISTRO, PVC, SOLDÁVEL, DN 75 MM X 2 1/2 , INSTALADO EM RESERVAÇÃO DE ÁGUA DE EDIFICAÇÃO QUE POSSUA RESERVATÓRIO DE FIBRA/FIBROCIMENTO   FORNECIMENTO E INSTALAÇÃO. AF_06/2016</v>
          </cell>
          <cell r="C4011" t="str">
            <v>UN</v>
          </cell>
          <cell r="D4011" t="str">
            <v>21,44</v>
          </cell>
        </row>
        <row r="4012">
          <cell r="A4012">
            <v>94667</v>
          </cell>
          <cell r="B4012" t="str">
            <v>LUVA, PVC, SOLDÁVEL, DN 75 MM, INSTALADO EM RESERVAÇÃO DE ÁGUA DE EDIFICAÇÃO QUE POSSUA RESERVATÓRIO DE FIBRA/FIBROCIMENTO   FORNECIMENTO E INSTALAÇÃO. AF_06/2016</v>
          </cell>
          <cell r="C4012" t="str">
            <v>UN</v>
          </cell>
          <cell r="D4012" t="str">
            <v>23,73</v>
          </cell>
        </row>
        <row r="4013">
          <cell r="A4013">
            <v>94668</v>
          </cell>
          <cell r="B4013" t="str">
            <v>ADAPTADOR CURTO COM BOLSA E ROSCA PARA REGISTRO, PVC, SOLDÁVEL, DN 85 MM X 3 , INSTALADO EM RESERVAÇÃO DE ÁGUA DE EDIFICAÇÃO QUE POSSUA RESERVATÓRIO DE FIBRA/FIBROCIMENTO   FORNECIMENTO E INSTALAÇÃO. AF_06/2016</v>
          </cell>
          <cell r="C4013" t="str">
            <v>UN</v>
          </cell>
          <cell r="D4013" t="str">
            <v>36,78</v>
          </cell>
        </row>
        <row r="4014">
          <cell r="A4014">
            <v>94669</v>
          </cell>
          <cell r="B4014" t="str">
            <v>LUVA, PVC, SOLDÁVEL, DN 85 MM, INSTALADO EM RESERVAÇÃO DE ÁGUA DE EDIFICAÇÃO QUE POSSUA RESERVATÓRIO DE FIBRA/FIBROCIMENTO   FORNECIMENTO E INSTALAÇÃO. AF_06/2016</v>
          </cell>
          <cell r="C4014" t="str">
            <v>UN</v>
          </cell>
          <cell r="D4014" t="str">
            <v>49,60</v>
          </cell>
        </row>
        <row r="4015">
          <cell r="A4015">
            <v>94670</v>
          </cell>
          <cell r="B4015" t="str">
            <v>ADAPTADOR CURTO COM BOLSA E ROSCA PARA REGISTRO, PVC, SOLDÁVEL, DN 110 MM X 4 , INSTALADO EM RESERVAÇÃO DE ÁGUA DE EDIFICAÇÃO QUE POSSUA RESERVATÓRIO DE FIBRA/FIBROCIMENTO   FORNECIMENTO E INSTALAÇÃO. AF_06/2016</v>
          </cell>
          <cell r="C4015" t="str">
            <v>UN</v>
          </cell>
          <cell r="D4015" t="str">
            <v>48,19</v>
          </cell>
        </row>
        <row r="4016">
          <cell r="A4016">
            <v>94671</v>
          </cell>
          <cell r="B4016" t="str">
            <v>LUVA, PVC, SOLDÁVEL, DN 110 MM, INSTALADO EM RESERVAÇÃO DE ÁGUA DE EDIFICAÇÃO QUE POSSUA RESERVATÓRIO DE FIBRA/FIBROCIMENTO   FORNECIMENTO E INSTALAÇÃO. AF_06/2016</v>
          </cell>
          <cell r="C4016" t="str">
            <v>UN</v>
          </cell>
          <cell r="D4016" t="str">
            <v>69,58</v>
          </cell>
        </row>
        <row r="4017">
          <cell r="A4017">
            <v>94672</v>
          </cell>
          <cell r="B4017" t="str">
            <v>JOELHO 90 GRAUS COM BUCHA DE LATÃO, PVC, SOLDÁVEL, DN  25 MM, X 3/4 INSTALADO EM RESERVAÇÃO DE ÁGUA DE EDIFICAÇÃO QUE POSSUA RESERVATÓRIO DE FIBRA/FIBROCIMENTO   FORNECIMENTO E INSTALAÇÃO. AF_06/2016</v>
          </cell>
          <cell r="C4017" t="str">
            <v>UN</v>
          </cell>
          <cell r="D4017" t="str">
            <v>7,00</v>
          </cell>
        </row>
        <row r="4018">
          <cell r="A4018">
            <v>94673</v>
          </cell>
          <cell r="B4018" t="str">
            <v>CURVA 90 GRAUS, PVC, SOLDÁVEL, DN  25 MM, INSTALADO EM RESERVAÇÃO DE ÁGUA DE EDIFICAÇÃO QUE POSSUA RESERVATÓRIO DE FIBRA/FIBROCIMENTO   FORNECIMENTO E INSTALAÇÃO. AF_06/2016</v>
          </cell>
          <cell r="C4018" t="str">
            <v>UN</v>
          </cell>
          <cell r="D4018" t="str">
            <v>6,83</v>
          </cell>
        </row>
        <row r="4019">
          <cell r="A4019">
            <v>94674</v>
          </cell>
          <cell r="B4019" t="str">
            <v>JOELHO 90 GRAUS, PVC, SOLDÁVEL, DN 32 MM INSTALADO EM RESERVAÇÃO DE ÁGUA DE EDIFICAÇÃO QUE POSSUA RESERVATÓRIO DE FIBRA/FIBROCIMENTO   FORNECIMENTO E INSTALAÇÃO. AF_06/2016</v>
          </cell>
          <cell r="C4019" t="str">
            <v>UN</v>
          </cell>
          <cell r="D4019" t="str">
            <v>6,23</v>
          </cell>
        </row>
        <row r="4020">
          <cell r="A4020">
            <v>94675</v>
          </cell>
          <cell r="B4020" t="str">
            <v>CURVA 90 GRAUS, PVC, SOLDÁVEL, DN 32 MM, INSTALADO EM RESERVAÇÃO DE ÁGUA DE EDIFICAÇÃO QUE POSSUA RESERVATÓRIO DE FIBRA/FIBROCIMENTO   FORNECIMENTO E INSTALAÇÃO. AF_06/2016</v>
          </cell>
          <cell r="C4020" t="str">
            <v>UN</v>
          </cell>
          <cell r="D4020" t="str">
            <v>9,46</v>
          </cell>
        </row>
        <row r="4021">
          <cell r="A4021">
            <v>94676</v>
          </cell>
          <cell r="B4021" t="str">
            <v>JOELHO 90 GRAUS, PVC, SOLDÁVEL, DN 40 MM INSTALADO EM RESERVAÇÃO DE ÁGUA DE EDIFICAÇÃO QUE POSSUA RESERVATÓRIO DE FIBRA/FIBROCIMENTO   FORNECIMENTO E INSTALAÇÃO. AF_06/2016</v>
          </cell>
          <cell r="C4021" t="str">
            <v>UN</v>
          </cell>
          <cell r="D4021" t="str">
            <v>10,62</v>
          </cell>
        </row>
        <row r="4022">
          <cell r="A4022">
            <v>94677</v>
          </cell>
          <cell r="B4022" t="str">
            <v>CURVA 90 GRAUS, PVC, SOLDÁVEL, DN 40 MM, INSTALADO EM RESERVAÇÃO DE ÁGUA DE EDIFICAÇÃO QUE POSSUA RESERVATÓRIO DE FIBRA/FIBROCIMENTO   FORNECIMENTO E INSTALAÇÃO. AF_06/2016</v>
          </cell>
          <cell r="C4022" t="str">
            <v>UN</v>
          </cell>
          <cell r="D4022" t="str">
            <v>15,48</v>
          </cell>
        </row>
        <row r="4023">
          <cell r="A4023">
            <v>94678</v>
          </cell>
          <cell r="B4023" t="str">
            <v>JOELHO 90 GRAUS, PVC, SOLDÁVEL, DN 50 MM INSTALADO EM RESERVAÇÃO DE ÁGUA DE EDIFICAÇÃO QUE POSSUA RESERVATÓRIO DE FIBRA/FIBROCIMENTO   FORNECIMENTO E INSTALAÇÃO. AF_06/2016</v>
          </cell>
          <cell r="C4023" t="str">
            <v>UN</v>
          </cell>
          <cell r="D4023" t="str">
            <v>10,91</v>
          </cell>
        </row>
        <row r="4024">
          <cell r="A4024">
            <v>94679</v>
          </cell>
          <cell r="B4024" t="str">
            <v>CURVA 90 GRAUS, PVC, SOLDÁVEL, DN 50 MM, INSTALADO EM RESERVAÇÃO DE ÁGUA DE EDIFICAÇÃO QUE POSSUA RESERVATÓRIO DE FIBRA/FIBROCIMENTO   FORNECIMENTO E INSTALAÇÃO. AF_06/2016</v>
          </cell>
          <cell r="C4024" t="str">
            <v>UN</v>
          </cell>
          <cell r="D4024" t="str">
            <v>17,31</v>
          </cell>
        </row>
        <row r="4025">
          <cell r="A4025">
            <v>94680</v>
          </cell>
          <cell r="B4025" t="str">
            <v>JOELHO 90 GRAUS, PVC, SOLDÁVEL, DN 60 MM INSTALADO EM RESERVAÇÃO DE ÁGUA DE EDIFICAÇÃO QUE POSSUA RESERVATÓRIO DE FIBRA/FIBROCIMENTO   FORNECIMENTO E INSTALAÇÃO. AF_06/2016</v>
          </cell>
          <cell r="C4025" t="str">
            <v>UN</v>
          </cell>
          <cell r="D4025" t="str">
            <v>29,00</v>
          </cell>
        </row>
        <row r="4026">
          <cell r="A4026">
            <v>94681</v>
          </cell>
          <cell r="B4026" t="str">
            <v>CURVA 90 GRAUS, PVC, SOLDÁVEL, DN 60 MM, INSTALADO EM RESERVAÇÃO DE ÁGUA DE EDIFICAÇÃO QUE POSSUA RESERVATÓRIO DE FIBRA/FIBROCIMENTO   FORNECIMENTO E INSTALAÇÃO. AF_06/2016</v>
          </cell>
          <cell r="C4026" t="str">
            <v>UN</v>
          </cell>
          <cell r="D4026" t="str">
            <v>37,78</v>
          </cell>
        </row>
        <row r="4027">
          <cell r="A4027">
            <v>94682</v>
          </cell>
          <cell r="B4027" t="str">
            <v>JOELHO 90 GRAUS, PVC, SOLDÁVEL, DN 75 MM INSTALADO EM RESERVAÇÃO DE ÁGUA DE EDIFICAÇÃO QUE POSSUA RESERVATÓRIO DE FIBRA/FIBROCIMENTO   FORNECIMENTO E INSTALAÇÃO. AF_06/2016</v>
          </cell>
          <cell r="C4027" t="str">
            <v>UN</v>
          </cell>
          <cell r="D4027" t="str">
            <v>74,16</v>
          </cell>
        </row>
        <row r="4028">
          <cell r="A4028">
            <v>94683</v>
          </cell>
          <cell r="B4028" t="str">
            <v>CURVA 90 GRAUS, PVC, SOLDÁVEL, DN 75 MM, INSTALADO EM RESERVAÇÃO DE ÁGUA DE EDIFICAÇÃO QUE POSSUA RESERVATÓRIO DE FIBRA/FIBROCIMENTO   FORNECIMENTO E INSTALAÇÃO. AF_06/2016</v>
          </cell>
          <cell r="C4028" t="str">
            <v>UN</v>
          </cell>
          <cell r="D4028" t="str">
            <v>48,39</v>
          </cell>
        </row>
        <row r="4029">
          <cell r="A4029">
            <v>94684</v>
          </cell>
          <cell r="B4029" t="str">
            <v>JOELHO 90 GRAUS, PVC, SOLDÁVEL, DN 85 MM INSTALADO EM RESERVAÇÃO DE ÁGUA DE EDIFICAÇÃO QUE POSSUA RESERVATÓRIO DE FIBRA/FIBROCIMENTO   FORNECIMENTO E INSTALAÇÃO. AF_06/2016</v>
          </cell>
          <cell r="C4029" t="str">
            <v>UN</v>
          </cell>
          <cell r="D4029" t="str">
            <v>95,49</v>
          </cell>
        </row>
        <row r="4030">
          <cell r="A4030">
            <v>94685</v>
          </cell>
          <cell r="B4030" t="str">
            <v>CURVA 90 GRAUS, PVC, SOLDÁVEL, DN 85 MM, INSTALADO EM RESERVAÇÃO DE ÁGUA DE EDIFICAÇÃO QUE POSSUA RESERVATÓRIO DE FIBRA/FIBROCIMENTO   FORNECIMENTO E INSTALAÇÃO. AF_06/2016</v>
          </cell>
          <cell r="C4030" t="str">
            <v>UN</v>
          </cell>
          <cell r="D4030" t="str">
            <v>74,04</v>
          </cell>
        </row>
        <row r="4031">
          <cell r="A4031">
            <v>94686</v>
          </cell>
          <cell r="B4031" t="str">
            <v>JOELHO 90 GRAUS, PVC, SOLDÁVEL, DN 110 MM INSTALADO EM RESERVAÇÃO DE ÁGUA DE EDIFICAÇÃO QUE POSSUA RESERVATÓRIO DE FIBRA/FIBROCIMENTO   FORNECIMENTO E INSTALAÇÃO. AF_06/2016</v>
          </cell>
          <cell r="C4031" t="str">
            <v>UN</v>
          </cell>
          <cell r="D4031" t="str">
            <v>176,34</v>
          </cell>
        </row>
        <row r="4032">
          <cell r="A4032">
            <v>94687</v>
          </cell>
          <cell r="B4032" t="str">
            <v>CURVA 90 GRAUS, PVC, SOLDÁVEL, DN 110 MM, INSTALADO EM RESERVAÇÃO DE ÁGUA DE EDIFICAÇÃO QUE POSSUA RESERVATÓRIO DE FIBRA/FIBROCIMENTO   FORNECIMENTO E INSTALAÇÃO. AF_06/2016</v>
          </cell>
          <cell r="C4032" t="str">
            <v>UN</v>
          </cell>
          <cell r="D4032" t="str">
            <v>144,01</v>
          </cell>
        </row>
        <row r="4033">
          <cell r="A4033">
            <v>94688</v>
          </cell>
          <cell r="B4033" t="str">
            <v>TÊ, PVC, SOLDÁVEL, DN  25 MM INSTALADO EM RESERVAÇÃO DE ÁGUA DE EDIFICAÇÃO QUE POSSUA RESERVATÓRIO DE FIBRA/FIBROCIMENTO   FORNECIMENTO E INSTALAÇÃO. AF_06/2016</v>
          </cell>
          <cell r="C4033" t="str">
            <v>UN</v>
          </cell>
          <cell r="D4033" t="str">
            <v>7,28</v>
          </cell>
        </row>
        <row r="4034">
          <cell r="A4034">
            <v>94689</v>
          </cell>
          <cell r="B4034" t="str">
            <v>TÊ COM BUCHA DE LATÃO NA BOLSA CENTRAL, PVC, SOLDÁVEL, DN  25 MM X 3/4 , INSTALADO EM RESERVAÇÃO DE ÁGUA DE EDIFICAÇÃO QUE POSSUA RESERVATÓRIO DE FIBRA/FIBROCIMENTO   FORNECIMENTO E INSTALAÇÃO. AF_06/2016</v>
          </cell>
          <cell r="C4034" t="str">
            <v>UN</v>
          </cell>
          <cell r="D4034" t="str">
            <v>9,61</v>
          </cell>
        </row>
        <row r="4035">
          <cell r="A4035">
            <v>94690</v>
          </cell>
          <cell r="B4035" t="str">
            <v>TÊ, PVC, SOLDÁVEL, DN 32 MM INSTALADO EM RESERVAÇÃO DE ÁGUA DE EDIFICAÇÃO QUE POSSUA RESERVATÓRIO DE FIBRA/FIBROCIMENTO   FORNECIMENTO E INSTALAÇÃO. AF_06/2016</v>
          </cell>
          <cell r="C4035" t="str">
            <v>UN</v>
          </cell>
          <cell r="D4035" t="str">
            <v>9,23</v>
          </cell>
        </row>
        <row r="4036">
          <cell r="A4036">
            <v>94691</v>
          </cell>
          <cell r="B4036" t="str">
            <v>TÊ DE REDUÇÃO, PVC, SOLDÁVEL, DN 32 MM X  25 MM, INSTALADO EM RESERVAÇÃO DE ÁGUA DE EDIFICAÇÃO QUE POSSUA RESERVATÓRIO DE FIBRA/FIBROCIMENTO   FORNECIMENTO E INSTALAÇÃO. AF_06/2016</v>
          </cell>
          <cell r="C4036" t="str">
            <v>UN</v>
          </cell>
          <cell r="D4036" t="str">
            <v>10,58</v>
          </cell>
        </row>
        <row r="4037">
          <cell r="A4037">
            <v>94692</v>
          </cell>
          <cell r="B4037" t="str">
            <v>TÊ, PVC, SOLDÁVEL, DN 40 MM INSTALADO EM RESERVAÇÃO DE ÁGUA DE EDIFICAÇÃO QUE POSSUA RESERVATÓRIO DE FIBRA/FIBROCIMENTO   FORNECIMENTO E INSTALAÇÃO. AF_06/2016</v>
          </cell>
          <cell r="C4037" t="str">
            <v>UN</v>
          </cell>
          <cell r="D4037" t="str">
            <v>15,91</v>
          </cell>
        </row>
        <row r="4038">
          <cell r="A4038">
            <v>94693</v>
          </cell>
          <cell r="B4038" t="str">
            <v>TÊ DE REDUÇÃO, PVC, SOLDÁVEL, DN 40 MM X 32 MM, INSTALADO EM RESERVAÇÃO DE ÁGUA DE EDIFICAÇÃO QUE POSSUA RESERVATÓRIO DE FIBRA/FIBROCIMENTO   FORNECIMENTO E INSTALAÇÃO. AF_06/2016</v>
          </cell>
          <cell r="C4038" t="str">
            <v>UN</v>
          </cell>
          <cell r="D4038" t="str">
            <v>16,59</v>
          </cell>
        </row>
        <row r="4039">
          <cell r="A4039">
            <v>94694</v>
          </cell>
          <cell r="B4039" t="str">
            <v>TÊ, PVC, SOLDÁVEL, DN 50 MM INSTALADO EM RESERVAÇÃO DE ÁGUA DE EDIFICAÇÃO QUE POSSUA RESERVATÓRIO DE FIBRA/FIBROCIMENTO   FORNECIMENTO E INSTALAÇÃO. AF_06/2016</v>
          </cell>
          <cell r="C4039" t="str">
            <v>UN</v>
          </cell>
          <cell r="D4039" t="str">
            <v>16,63</v>
          </cell>
        </row>
        <row r="4040">
          <cell r="A4040">
            <v>94695</v>
          </cell>
          <cell r="B4040" t="str">
            <v>TÊ DE REDUÇÃO, PVC, SOLDÁVEL, DN 50 MM X 40 MM, INSTALADO EM RESERVAÇÃO DE ÁGUA DE EDIFICAÇÃO QUE POSSUA RESERVATÓRIO DE FIBRA/FIBROCIMENTO   FORNECIMENTO E INSTALAÇÃO. AF_06/2016</v>
          </cell>
          <cell r="C4040" t="str">
            <v>UN</v>
          </cell>
          <cell r="D4040" t="str">
            <v>21,86</v>
          </cell>
        </row>
        <row r="4041">
          <cell r="A4041">
            <v>94696</v>
          </cell>
          <cell r="B4041" t="str">
            <v>TÊ, PVC, SOLDÁVEL, DN 60 MM INSTALADO EM RESERVAÇÃO DE ÁGUA DE EDIFICAÇÃO QUE POSSUA RESERVATÓRIO DE FIBRA/FIBROCIMENTO   FORNECIMENTO E INSTALAÇÃO. AF_06/2016</v>
          </cell>
          <cell r="C4041" t="str">
            <v>UN</v>
          </cell>
          <cell r="D4041" t="str">
            <v>37,79</v>
          </cell>
        </row>
        <row r="4042">
          <cell r="A4042">
            <v>94697</v>
          </cell>
          <cell r="B4042" t="str">
            <v>TÊ, PVC, SOLDÁVEL, DN 75 MM INSTALADO EM RESERVAÇÃO DE ÁGUA DE EDIFICAÇÃO QUE POSSUA RESERVATÓRIO DE FIBRA/FIBROCIMENTO   FORNECIMENTO E INSTALAÇÃO. AF_06/2016</v>
          </cell>
          <cell r="C4042" t="str">
            <v>UN</v>
          </cell>
          <cell r="D4042" t="str">
            <v>58,07</v>
          </cell>
        </row>
        <row r="4043">
          <cell r="A4043">
            <v>94698</v>
          </cell>
          <cell r="B4043" t="str">
            <v>TÊ DE REDUÇÃO, PVC, SOLDÁVEL, DN 75 MM X 50 MM, INSTALADO EM RESERVAÇÃO DE ÁGUA DE EDIFICAÇÃO QUE POSSUA RESERVATÓRIO DE FIBRA/FIBROCIMENTO   FORNECIMENTO E INSTALAÇÃO. AF_06/2016</v>
          </cell>
          <cell r="C4043" t="str">
            <v>UN</v>
          </cell>
          <cell r="D4043" t="str">
            <v>50,94</v>
          </cell>
        </row>
        <row r="4044">
          <cell r="A4044">
            <v>94699</v>
          </cell>
          <cell r="B4044" t="str">
            <v>TÊ, PVC, SOLDÁVEL, DN 85 MM INSTALADO EM RESERVAÇÃO DE ÁGUA DE EDIFICAÇÃO QUE POSSUA RESERVATÓRIO DE FIBRA/FIBROCIMENTO   FORNECIMENTO E INSTALAÇÃO. AF_06/2016</v>
          </cell>
          <cell r="C4044" t="str">
            <v>UN</v>
          </cell>
          <cell r="D4044" t="str">
            <v>97,90</v>
          </cell>
        </row>
        <row r="4045">
          <cell r="A4045">
            <v>94700</v>
          </cell>
          <cell r="B4045" t="str">
            <v>TÊ DE REDUÇÃO, PVC, SOLDÁVEL, DN 85 MM X 60 MM, INSTALADO EM RESERVAÇÃO DE ÁGUA DE EDIFICAÇÃO QUE POSSUA RESERVATÓRIO DE FIBRA/FIBROCIMENTO   FORNECIMENTO E INSTALAÇÃO. AF_06/2016</v>
          </cell>
          <cell r="C4045" t="str">
            <v>UN</v>
          </cell>
          <cell r="D4045" t="str">
            <v>83,31</v>
          </cell>
        </row>
        <row r="4046">
          <cell r="A4046">
            <v>94701</v>
          </cell>
          <cell r="B4046" t="str">
            <v>TÊ, PVC, SOLDÁVEL, DN 110 MM INSTALADO EM RESERVAÇÃO DE ÁGUA DE EDIFICAÇÃO QUE POSSUA RESERVATÓRIO DE FIBRA/FIBROCIMENTO   FORNECIMENTO E INSTALAÇÃO. AF_06/2016</v>
          </cell>
          <cell r="C4046" t="str">
            <v>UN</v>
          </cell>
          <cell r="D4046" t="str">
            <v>144,18</v>
          </cell>
        </row>
        <row r="4047">
          <cell r="A4047">
            <v>94702</v>
          </cell>
          <cell r="B4047" t="str">
            <v>TÊ DE REDUÇÃO, PVC, SOLDÁVEL, DN 110 MM X 60 MM, INSTALADO EM RESERVAÇÃO DE ÁGUA DE EDIFICAÇÃO QUE POSSUA RESERVATÓRIO DE FIBRA/FIBROCIMENTO   FORNECIMENTO E INSTALAÇÃO. AF_06/2016</v>
          </cell>
          <cell r="C4047" t="str">
            <v>UN</v>
          </cell>
          <cell r="D4047" t="str">
            <v>136,71</v>
          </cell>
        </row>
        <row r="4048">
          <cell r="A4048">
            <v>94703</v>
          </cell>
          <cell r="B4048" t="str">
            <v>ADAPTADOR COM FLANGE E ANEL DE VEDAÇÃO, PVC, SOLDÁVEL, DN  25 MM X 3/4 , INSTALADO EM RESERVAÇÃO DE ÁGUA DE EDIFICAÇÃO QUE POSSUA RESERVATÓRIO DE FIBRA/FIBROCIMENTO   FORNECIMENTO E INSTALAÇÃO. AF_06/2016</v>
          </cell>
          <cell r="C4048" t="str">
            <v>UN</v>
          </cell>
          <cell r="D4048" t="str">
            <v>12,89</v>
          </cell>
        </row>
        <row r="4049">
          <cell r="A4049">
            <v>94704</v>
          </cell>
          <cell r="B4049" t="str">
            <v>ADAPTADOR COM FLANGE E ANEL DE VEDAÇÃO, PVC, SOLDÁVEL, DN 32 MM X 1 , INSTALADO EM RESERVAÇÃO DE ÁGUA DE EDIFICAÇÃO QUE POSSUA RESERVATÓRIO DE FIBRA/FIBROCIMENTO   FORNECIMENTO E INSTALAÇÃO. AF_06/2016</v>
          </cell>
          <cell r="C4049" t="str">
            <v>UN</v>
          </cell>
          <cell r="D4049" t="str">
            <v>15,13</v>
          </cell>
        </row>
        <row r="4050">
          <cell r="A4050">
            <v>94705</v>
          </cell>
          <cell r="B4050" t="str">
            <v>ADAPTADOR COM FLANGE E ANEL DE VEDAÇÃO, PVC, SOLDÁVEL, DN 40 MM X 1 1/4 , INSTALADO EM RESERVAÇÃO DE ÁGUA DE EDIFICAÇÃO QUE POSSUA RESERVATÓRIO DE FIBRA/FIBROCIMENTO   FORNECIMENTO E INSTALAÇÃO. AF_06/2016</v>
          </cell>
          <cell r="C4050" t="str">
            <v>UN</v>
          </cell>
          <cell r="D4050" t="str">
            <v>18,52</v>
          </cell>
        </row>
        <row r="4051">
          <cell r="A4051">
            <v>94706</v>
          </cell>
          <cell r="B4051" t="str">
            <v>ADAPTADOR COM FLANGE E ANEL DE VEDAÇÃO, PVC, SOLDÁVEL, DN 50 MM X 1 1/2 , INSTALADO EM RESERVAÇÃO DE ÁGUA DE EDIFICAÇÃO QUE POSSUA RESERVATÓRIO DE FIBRA/FIBROCIMENTO   FORNECIMENTO E INSTALAÇÃO. AF_06/2016</v>
          </cell>
          <cell r="C4051" t="str">
            <v>UN</v>
          </cell>
          <cell r="D4051" t="str">
            <v>26,58</v>
          </cell>
        </row>
        <row r="4052">
          <cell r="A4052">
            <v>94707</v>
          </cell>
          <cell r="B4052" t="str">
            <v>ADAPTADOR COM FLANGE E ANEL DE VEDAÇÃO, PVC, SOLDÁVEL, DN 60 MM X 2 , INSTALADO EM RESERVAÇÃO DE ÁGUA DE EDIFICAÇÃO QUE POSSUA RESERVATÓRIO DE FIBRA/FIBROCIMENTO   FORNECIMENTO E INSTALAÇÃO. AF_06/2016</v>
          </cell>
          <cell r="C4052" t="str">
            <v>UN</v>
          </cell>
          <cell r="D4052" t="str">
            <v>32,87</v>
          </cell>
        </row>
        <row r="4053">
          <cell r="A4053">
            <v>94708</v>
          </cell>
          <cell r="B4053" t="str">
            <v>ADAPTADOR COM FLANGES LIVRES, PVC, SOLDÁVEL, DN  25 MM X 3/4 , INSTALADO EM RESERVAÇÃO DE ÁGUA DE EDIFICAÇÃO QUE POSSUA RESERVATÓRIO DE FIBRA/FIBROCIMENTO   FORNECIMENTO E INSTALAÇÃO. AF_06/2016</v>
          </cell>
          <cell r="C4053" t="str">
            <v>UN</v>
          </cell>
          <cell r="D4053" t="str">
            <v>16,82</v>
          </cell>
        </row>
        <row r="4054">
          <cell r="A4054">
            <v>94709</v>
          </cell>
          <cell r="B4054" t="str">
            <v>ADAPTADOR COM FLANGES LIVRES, PVC, SOLDÁVEL, DN 32 MM X 1 , INSTALADO EM RESERVAÇÃO DE ÁGUA DE EDIFICAÇÃO QUE POSSUA RESERVATÓRIO DE FIBRA/FIBROCIMENTO   FORNECIMENTO E INSTALAÇÃO. AF_06/2016</v>
          </cell>
          <cell r="C4054" t="str">
            <v>UN</v>
          </cell>
          <cell r="D4054" t="str">
            <v>21,28</v>
          </cell>
        </row>
        <row r="4055">
          <cell r="A4055">
            <v>94710</v>
          </cell>
          <cell r="B4055" t="str">
            <v>ADAPTADOR COM FLANGES LIVRES, PVC, SOLDÁVEL, DN 40 MM X 1 1/4 , INSTALADO EM RESERVAÇÃO DE ÁGUA DE EDIFICAÇÃO QUE POSSUA RESERVATÓRIO DE FIBRA/FIBROCIMENTO   FORNECIMENTO E INSTALAÇÃO. AF_06/2016</v>
          </cell>
          <cell r="C4055" t="str">
            <v>UN</v>
          </cell>
          <cell r="D4055" t="str">
            <v>32,37</v>
          </cell>
        </row>
        <row r="4056">
          <cell r="A4056">
            <v>94711</v>
          </cell>
          <cell r="B4056" t="str">
            <v>ADAPTADOR COM FLANGES LIVRES, PVC, SOLDÁVEL, DN 50 MM X 1 1/2 , INSTALADO EM RESERVAÇÃO DE ÁGUA DE EDIFICAÇÃO QUE POSSUA RESERVATÓRIO DE FIBRA/FIBROCIMENTO   FORNECIMENTO E INSTALAÇÃO. AF_06/2016</v>
          </cell>
          <cell r="C4056" t="str">
            <v>UN</v>
          </cell>
          <cell r="D4056" t="str">
            <v>38,75</v>
          </cell>
        </row>
        <row r="4057">
          <cell r="A4057">
            <v>94712</v>
          </cell>
          <cell r="B4057" t="str">
            <v>ADAPTADOR COM FLANGES LIVRES, PVC, SOLDÁVEL, DN 60 MM X 2 , INSTALADO EM RESERVAÇÃO DE ÁGUA DE EDIFICAÇÃO QUE POSSUA RESERVATÓRIO DE FIBRA/FIBROCIMENTO   FORNECIMENTO E INSTALAÇÃO. AF_06/2016</v>
          </cell>
          <cell r="C4057" t="str">
            <v>UN</v>
          </cell>
          <cell r="D4057" t="str">
            <v>51,47</v>
          </cell>
        </row>
        <row r="4058">
          <cell r="A4058">
            <v>94713</v>
          </cell>
          <cell r="B4058" t="str">
            <v>ADAPTADOR COM FLANGES LIVRES, PVC, SOLDÁVEL, DN 75 MM X 2 1/2 , INSTALADO EM RESERVAÇÃO DE ÁGUA DE EDIFICAÇÃO QUE POSSUA RESERVATÓRIO DE FIBRA/FIBROCIMENTO   FORNECIMENTO E INSTALAÇÃO. AF_06/2016</v>
          </cell>
          <cell r="C4058" t="str">
            <v>UN</v>
          </cell>
          <cell r="D4058" t="str">
            <v>132,21</v>
          </cell>
        </row>
        <row r="4059">
          <cell r="A4059">
            <v>94714</v>
          </cell>
          <cell r="B4059" t="str">
            <v>ADAPTADOR COM FLANGES LIVRES, PVC, SOLDÁVEL, DN 85 MM X 3 , INSTALADO EM RESERVAÇÃO DE ÁGUA DE EDIFICAÇÃO QUE POSSUA RESERVATÓRIO DE FIBRA/FIBROCIMENTO   FORNECIMENTO E INSTALAÇÃO. AF_06/2016</v>
          </cell>
          <cell r="C4059" t="str">
            <v>UN</v>
          </cell>
          <cell r="D4059" t="str">
            <v>178,77</v>
          </cell>
        </row>
        <row r="4060">
          <cell r="A4060">
            <v>94715</v>
          </cell>
          <cell r="B4060" t="str">
            <v>ADAPTADOR COM FLANGES LIVRES, PVC, SOLDÁVEL, DN 110 MM X 4 , INSTALADO EM RESERVAÇÃO DE ÁGUA DE EDIFICAÇÃO QUE POSSUA RESERVATÓRIO DE FIBRA/FIBROCIMENTO   FORNECIMENTO E INSTALAÇÃO. AF_06/2016</v>
          </cell>
          <cell r="C4060" t="str">
            <v>UN</v>
          </cell>
          <cell r="D4060" t="str">
            <v>246,28</v>
          </cell>
        </row>
        <row r="4061">
          <cell r="A4061">
            <v>94724</v>
          </cell>
          <cell r="B4061" t="str">
            <v>CONECTOR, CPVC, SOLDÁVEL, DN 22 MM X 3/4, INSTALADO EM RESERVAÇÃO DE ÁGUA DE EDIFICAÇÃO QUE POSSUA RESERVATÓRIO DE FIBRA/FIBROCIMENTO  FORNECIMENTO E INSTALAÇÃO. AF_06/2016</v>
          </cell>
          <cell r="C4061" t="str">
            <v>UN</v>
          </cell>
          <cell r="D4061" t="str">
            <v>19,45</v>
          </cell>
        </row>
        <row r="4062">
          <cell r="A4062">
            <v>94725</v>
          </cell>
          <cell r="B4062" t="str">
            <v>LUVA, CPVC, SOLDÁVEL, DN 22 MM, INSTALADO EM RESERVAÇÃO DE ÁGUA DE EDIFICAÇÃO QUE POSSUA RESERVATÓRIO DE FIBRA/FIBROCIMENTO  FORNECIMENTO E INSTALAÇÃO. AF_06/2016</v>
          </cell>
          <cell r="C4062" t="str">
            <v>UN</v>
          </cell>
          <cell r="D4062" t="str">
            <v>4,62</v>
          </cell>
        </row>
        <row r="4063">
          <cell r="A4063">
            <v>94726</v>
          </cell>
          <cell r="B4063" t="str">
            <v>CONECTOR, CPVC, SOLDÁVEL, DN 28 MM X 1, INSTALADO EM RESERVAÇÃO DE ÁGUA DE EDIFICAÇÃO QUE POSSUA RESERVATÓRIO DE FIBRA/FIBROCIMENTO  FORNECIMENTO E INSTALAÇÃO. AF_06/2016</v>
          </cell>
          <cell r="C4063" t="str">
            <v>UN</v>
          </cell>
          <cell r="D4063" t="str">
            <v>30,06</v>
          </cell>
        </row>
        <row r="4064">
          <cell r="A4064">
            <v>94727</v>
          </cell>
          <cell r="B4064" t="str">
            <v>LUVA, CPVC, SOLDÁVEL, DN 28 MM, INSTALADO EM RESERVAÇÃO DE ÁGUA DE EDIFICAÇÃO QUE POSSUA RESERVATÓRIO DE FIBRA/FIBROCIMENTO  FORNECIMENTO E INSTALAÇÃO. AF_06/2016</v>
          </cell>
          <cell r="C4064" t="str">
            <v>UN</v>
          </cell>
          <cell r="D4064" t="str">
            <v>6,59</v>
          </cell>
        </row>
        <row r="4065">
          <cell r="A4065">
            <v>94728</v>
          </cell>
          <cell r="B4065" t="str">
            <v>CONECTOR, CPVC, SOLDÁVEL, DN 35 MM X 1 1/4, INSTALADO EM RESERVAÇÃO DE ÁGUA DE EDIFICAÇÃO QUE POSSUA RESERVATÓRIO DE FIBRA/FIBROCIMENTO  FORNECIMENTO E INSTALAÇÃO. AF_06/2016</v>
          </cell>
          <cell r="C4065" t="str">
            <v>UN</v>
          </cell>
          <cell r="D4065" t="str">
            <v>113,80</v>
          </cell>
        </row>
        <row r="4066">
          <cell r="A4066">
            <v>94729</v>
          </cell>
          <cell r="B4066" t="str">
            <v>LUVA, CPVC, SOLDÁVEL, DN 35 MM, INSTALADO EM RESERVAÇÃO DE ÁGUA DE EDIFICAÇÃO QUE POSSUA RESERVATÓRIO DE FIBRA/FIBROCIMENTO  FORNECIMENTO E INSTALAÇÃO. AF_06/2016</v>
          </cell>
          <cell r="C4066" t="str">
            <v>UN</v>
          </cell>
          <cell r="D4066" t="str">
            <v>11,63</v>
          </cell>
        </row>
        <row r="4067">
          <cell r="A4067">
            <v>94730</v>
          </cell>
          <cell r="B4067" t="str">
            <v>CONECTOR, CPVC, SOLDÁVEL, DN 42 MM X 1 1/2, INSTALADO EM RESERVAÇÃO DE ÁGUA DE EDIFICAÇÃO QUE POSSUA RESERVATÓRIO DE FIBRA/FIBROCIMENTO  FORNECIMENTO E INSTALAÇÃO. AF_06/2016</v>
          </cell>
          <cell r="C4067" t="str">
            <v>UN</v>
          </cell>
          <cell r="D4067" t="str">
            <v>138,26</v>
          </cell>
        </row>
        <row r="4068">
          <cell r="A4068">
            <v>94731</v>
          </cell>
          <cell r="B4068" t="str">
            <v>LUVA, CPVC, SOLDÁVEL, DN 42 MM, INSTALADO EM RESERVAÇÃO DE ÁGUA DE EDIFICAÇÃO QUE POSSUA RESERVATÓRIO DE FIBRA/FIBROCIMENTO  FORNECIMENTO E INSTALAÇÃO. AF_06/2016</v>
          </cell>
          <cell r="C4068" t="str">
            <v>UN</v>
          </cell>
          <cell r="D4068" t="str">
            <v>14,61</v>
          </cell>
        </row>
        <row r="4069">
          <cell r="A4069">
            <v>94733</v>
          </cell>
          <cell r="B4069" t="str">
            <v>LUVA, CPVC, SOLDÁVEL, DN 54 MM, INSTALADO EM RESERVAÇÃO DE ÁGUA DE EDIFICAÇÃO QUE POSSUA RESERVATÓRIO DE FIBRA/FIBROCIMENTO  FORNECIMENTO E INSTALAÇÃO. AF_06/2016</v>
          </cell>
          <cell r="C4069" t="str">
            <v>UN</v>
          </cell>
          <cell r="D4069" t="str">
            <v>28,35</v>
          </cell>
        </row>
        <row r="4070">
          <cell r="A4070">
            <v>94737</v>
          </cell>
          <cell r="B4070" t="str">
            <v>LUVA, CPVC, SOLDÁVEL, DN 89 MM, INSTALADO EM RESERVAÇÃO DE ÁGUA DE EDIFICAÇÃO QUE POSSUA RESERVATÓRIO DE FIBRA/FIBROCIMENTO  FORNECIMENTO E INSTALAÇÃO. AF_06/2016</v>
          </cell>
          <cell r="C4070" t="str">
            <v>UN</v>
          </cell>
          <cell r="D4070" t="str">
            <v>118,84</v>
          </cell>
        </row>
        <row r="4071">
          <cell r="A4071">
            <v>94740</v>
          </cell>
          <cell r="B4071" t="str">
            <v>JOELHO 90 GRAUS, CPVC, SOLDÁVEL, DN 22 MM, INSTALADO EM RESERVAÇÃO DE ÁGUA DE EDIFICAÇÃO QUE POSSUA RESERVATÓRIO DE FIBRA/FIBROCIMENTO  FORNECIMENTO E INSTALAÇÃO. AF_06/2016</v>
          </cell>
          <cell r="C4071" t="str">
            <v>UN</v>
          </cell>
          <cell r="D4071" t="str">
            <v>7,30</v>
          </cell>
        </row>
        <row r="4072">
          <cell r="A4072">
            <v>94741</v>
          </cell>
          <cell r="B4072" t="str">
            <v>CURVA 90 GRAUS, CPVC, SOLDÁVEL, DN 22 MM, INSTALADO EM RESERVAÇÃO DE ÁGUA DE EDIFICAÇÃO QUE POSSUA RESERVATÓRIO DE FIBRA/FIBROCIMENTO  FORNECIMENTO E INSTALAÇÃO. AF_06/2016</v>
          </cell>
          <cell r="C4072" t="str">
            <v>UN</v>
          </cell>
          <cell r="D4072" t="str">
            <v>9,09</v>
          </cell>
        </row>
        <row r="4073">
          <cell r="A4073">
            <v>94742</v>
          </cell>
          <cell r="B4073" t="str">
            <v>JOELHO 90 GRAUS, CPVC, SOLDÁVEL, DN 28 MM, INSTALADO EM RESERVAÇÃO DE ÁGUA DE EDIFICAÇÃO QUE POSSUA RESERVATÓRIO DE FIBRA/FIBROCIMENTO  FORNECIMENTO E INSTALAÇÃO. AF_06/2016</v>
          </cell>
          <cell r="C4073" t="str">
            <v>UN</v>
          </cell>
          <cell r="D4073" t="str">
            <v>11,09</v>
          </cell>
        </row>
        <row r="4074">
          <cell r="A4074">
            <v>94743</v>
          </cell>
          <cell r="B4074" t="str">
            <v>CURVA 90 GRAUS, CPVC, SOLDÁVEL, DN 28 MM, INSTALADO EM RESERVAÇÃO DE ÁGUA DE EDIFICAÇÃO QUE POSSUA RESERVATÓRIO DE FIBRA/FIBROCIMENTO  FORNECIMENTO E INSTALAÇÃO. AF_06/2016</v>
          </cell>
          <cell r="C4074" t="str">
            <v>UN</v>
          </cell>
          <cell r="D4074" t="str">
            <v>12,22</v>
          </cell>
        </row>
        <row r="4075">
          <cell r="A4075">
            <v>94744</v>
          </cell>
          <cell r="B4075" t="str">
            <v>JOELHO 90 GRAUS, CPVC, SOLDÁVEL, DN 35 MM, INSTALADO EM RESERVAÇÃO DE ÁGUA DE EDIFICAÇÃO QUE POSSUA RESERVATÓRIO DE FIBRA/FIBROCIMENTO  FORNECIMENTO E INSTALAÇÃO. AF_06/2016</v>
          </cell>
          <cell r="C4075" t="str">
            <v>UN</v>
          </cell>
          <cell r="D4075" t="str">
            <v>17,71</v>
          </cell>
        </row>
        <row r="4076">
          <cell r="A4076">
            <v>94746</v>
          </cell>
          <cell r="B4076" t="str">
            <v>JOELHO 90 GRAUS, CPVC, SOLDÁVEL, DN 42 MM, INSTALADO EM RESERVAÇÃO DE ÁGUA DE EDIFICAÇÃO QUE POSSUA RESERVATÓRIO DE FIBRA/FIBROCIMENTO  FORNECIMENTO E INSTALAÇÃO. AF_06/2016</v>
          </cell>
          <cell r="C4076" t="str">
            <v>UN</v>
          </cell>
          <cell r="D4076" t="str">
            <v>25,26</v>
          </cell>
        </row>
        <row r="4077">
          <cell r="A4077">
            <v>94748</v>
          </cell>
          <cell r="B4077" t="str">
            <v>JOELHO 90 GRAUS, CPVC, SOLDÁVEL, DN 54 MM, INSTALADO EM RESERVAÇÃO DE ÁGUA DE EDIFICAÇÃO QUE POSSUA RESERVATÓRIO DE FIBRA/FIBROCIMENTO  FORNECIMENTO E INSTALAÇÃO. AF_06/2016</v>
          </cell>
          <cell r="C4077" t="str">
            <v>UN</v>
          </cell>
          <cell r="D4077" t="str">
            <v>52,11</v>
          </cell>
        </row>
        <row r="4078">
          <cell r="A4078">
            <v>94750</v>
          </cell>
          <cell r="B4078" t="str">
            <v>JOELHO 90 GRAUS, CPVC, SOLDÁVEL, DN 73 MM, INSTALADO EM RESERVAÇÃO DE ÁGUA DE EDIFICAÇÃO QUE POSSUA RESERVATÓRIO DE FIBRA/FIBROCIMENTO  FORNECIMENTO E INSTALAÇÃO. AF_06/2016</v>
          </cell>
          <cell r="C4078" t="str">
            <v>UN</v>
          </cell>
          <cell r="D4078" t="str">
            <v>123,52</v>
          </cell>
        </row>
        <row r="4079">
          <cell r="A4079">
            <v>94752</v>
          </cell>
          <cell r="B4079" t="str">
            <v>JOELHO 90 GRAUS, CPVC, SOLDÁVEL, DN 89 MM, INSTALADO EM RESERVAÇÃO DE ÁGUA DE EDIFICAÇÃO QUE POSSUA RESERVATÓRIO DE FIBRA/FIBROCIMENTO  FORNECIMENTO E INSTALAÇÃO. AF_06/2016</v>
          </cell>
          <cell r="C4079" t="str">
            <v>UN</v>
          </cell>
          <cell r="D4079" t="str">
            <v>150,63</v>
          </cell>
        </row>
        <row r="4080">
          <cell r="A4080">
            <v>94756</v>
          </cell>
          <cell r="B4080" t="str">
            <v>TE, CPVC, SOLDÁVEL, DN 22 MM, INSTALADO EM RESERVAÇÃO DE ÁGUA DE EDIFICAÇÃO QUE POSSUA RESERVATÓRIO DE FIBRA/FIBROCIMENTO  FORNECIMENTO E INSTALAÇÃO. AF_06/2016</v>
          </cell>
          <cell r="C4080" t="str">
            <v>UN</v>
          </cell>
          <cell r="D4080" t="str">
            <v>9,22</v>
          </cell>
        </row>
        <row r="4081">
          <cell r="A4081">
            <v>94757</v>
          </cell>
          <cell r="B4081" t="str">
            <v>TE, CPVC, SOLDÁVEL, DN 28 MM, INSTALADO EM RESERVAÇÃO DE ÁGUA DE EDIFICAÇÃO QUE POSSUA RESERVATÓRIO DE FIBRA/FIBROCIMENTO  FORNECIMENTO E INSTALAÇÃO. AF_06/2016</v>
          </cell>
          <cell r="C4081" t="str">
            <v>UN</v>
          </cell>
          <cell r="D4081" t="str">
            <v>12,61</v>
          </cell>
        </row>
        <row r="4082">
          <cell r="A4082">
            <v>94758</v>
          </cell>
          <cell r="B4082" t="str">
            <v>TE, CPVC, SOLDÁVEL, DN 35 MM, INSTALADO EM RESERVAÇÃO DE ÁGUA DE EDIFICAÇÃO QUE POSSUA RESERVATÓRIO DE FIBRA/FIBROCIMENTO  FORNECIMENTO E INSTALAÇÃO. AF_06/2016</v>
          </cell>
          <cell r="C4082" t="str">
            <v>UN</v>
          </cell>
          <cell r="D4082" t="str">
            <v>32,27</v>
          </cell>
        </row>
        <row r="4083">
          <cell r="A4083">
            <v>94759</v>
          </cell>
          <cell r="B4083" t="str">
            <v>TE, CPVC, SOLDÁVEL, DN 42 MM, INSTALADO EM RESERVAÇÃO DE ÁGUA DE EDIFICAÇÃO QUE POSSUA RESERVATÓRIO DE FIBRA/FIBROCIMENTO  FORNECIMENTO E INSTALAÇÃO. AF_06/2016</v>
          </cell>
          <cell r="C4083" t="str">
            <v>UN</v>
          </cell>
          <cell r="D4083" t="str">
            <v>39,80</v>
          </cell>
        </row>
        <row r="4084">
          <cell r="A4084">
            <v>94760</v>
          </cell>
          <cell r="B4084" t="str">
            <v>TE, CPVC, SOLDÁVEL, DN 54 MM, INSTALADO EM RESERVAÇÃO DE ÁGUA DE EDIFICAÇÃO QUE POSSUA RESERVATÓRIO DE FIBRA/FIBROCIMENTO  FORNECIMENTO E INSTALAÇÃO. AF_06/2016</v>
          </cell>
          <cell r="C4084" t="str">
            <v>UN</v>
          </cell>
          <cell r="D4084" t="str">
            <v>65,39</v>
          </cell>
        </row>
        <row r="4085">
          <cell r="A4085">
            <v>94761</v>
          </cell>
          <cell r="B4085" t="str">
            <v>TE, CPVC, SOLDÁVEL, DN 73 MM, INSTALADO EM RESERVAÇÃO DE ÁGUA DE EDIFICAÇÃO QUE POSSUA RESERVATÓRIO DE FIBRA/FIBROCIMENTO  FORNECIMENTO E INSTALAÇÃO. AF_06/2016</v>
          </cell>
          <cell r="C4085" t="str">
            <v>UN</v>
          </cell>
          <cell r="D4085" t="str">
            <v>140,88</v>
          </cell>
        </row>
        <row r="4086">
          <cell r="A4086">
            <v>94762</v>
          </cell>
          <cell r="B4086" t="str">
            <v>TE, CPVC, SOLDÁVEL, DN 89 MM, INSTALADO EM RESERVAÇÃO DE ÁGUA DE EDIFICAÇÃO QUE POSSUA RESERVATÓRIO DE FIBRA/FIBROCIMENTO  FORNECIMENTO E INSTALAÇÃO. AF_06/2016</v>
          </cell>
          <cell r="C4086" t="str">
            <v>UN</v>
          </cell>
          <cell r="D4086" t="str">
            <v>180,28</v>
          </cell>
        </row>
        <row r="4087">
          <cell r="A4087">
            <v>94783</v>
          </cell>
          <cell r="B4087" t="str">
            <v>ADAPTADOR COM FLANGE E ANEL DE VEDAÇÃO, PVC, SOLDÁVEL, DN  20 MM X 1/2 , INSTALADO EM RESERVAÇÃO DE ÁGUA DE EDIFICAÇÃO QUE POSSUA RESERVATÓRIO DE FIBRA/FIBROCIMENTO   FORNECIMENTO E INSTALAÇÃO. AF_06/2016</v>
          </cell>
          <cell r="C4087" t="str">
            <v>UN</v>
          </cell>
          <cell r="D4087" t="str">
            <v>11,91</v>
          </cell>
        </row>
        <row r="4088">
          <cell r="A4088">
            <v>94785</v>
          </cell>
          <cell r="B4088" t="str">
            <v>ADAPTADOR COM FLANGES LIVRES, PVC, SOLDÁVEL LONGO, DN 32 MM X 1 , INSTALADO EM RESERVAÇÃO DE ÁGUA DE EDIFICAÇÃO QUE POSSUA RESERVATÓRIO DE FIBRA/FIBROCIMENTO   FORNECIMENTO E INSTALAÇÃO. AF_06/2016</v>
          </cell>
          <cell r="C4088" t="str">
            <v>UN</v>
          </cell>
          <cell r="D4088" t="str">
            <v>21,60</v>
          </cell>
        </row>
        <row r="4089">
          <cell r="A4089">
            <v>94786</v>
          </cell>
          <cell r="B4089" t="str">
            <v>ADAPTADOR COM FLANGES LIVRES, PVC, SOLDÁVEL LONGO, DN 40 MM X 1 1/4 , INSTALADO EM RESERVAÇÃO DE ÁGUA DE EDIFICAÇÃO QUE POSSUA RESERVATÓRIO DE FIBRA/FIBROCIMENTO   FORNECIMENTO E INSTALAÇÃO. AF_06/2016</v>
          </cell>
          <cell r="C4089" t="str">
            <v>UN</v>
          </cell>
          <cell r="D4089" t="str">
            <v>27,93</v>
          </cell>
        </row>
        <row r="4090">
          <cell r="A4090">
            <v>94787</v>
          </cell>
          <cell r="B4090" t="str">
            <v>ADAPTADOR COM FLANGES LIVRES, PVC, SOLDÁVEL LONGO, DN 50 MM X 1 1/2 , INSTALADO EM RESERVAÇÃO DE ÁGUA DE EDIFICAÇÃO QUE POSSUA RESERVATÓRIO DE FIBRA/FIBROCIMENTO   FORNECIMENTO E INSTALAÇÃO. AF_06/2016</v>
          </cell>
          <cell r="C4090" t="str">
            <v>UN</v>
          </cell>
          <cell r="D4090" t="str">
            <v>37,07</v>
          </cell>
        </row>
        <row r="4091">
          <cell r="A4091">
            <v>94788</v>
          </cell>
          <cell r="B4091" t="str">
            <v>ADAPTADOR COM FLANGES LIVRES, PVC, SOLDÁVEL LONGO, DN 60 MM X 2 , INSTALADO EM RESERVAÇÃO DE ÁGUA DE EDIFICAÇÃO QUE POSSUA RESERVATÓRIO DE FIBRA/FIBROCIMENTO   FORNECIMENTO E INSTALAÇÃO. AF_06/2016</v>
          </cell>
          <cell r="C4091" t="str">
            <v>UN</v>
          </cell>
          <cell r="D4091" t="str">
            <v>52,99</v>
          </cell>
        </row>
        <row r="4092">
          <cell r="A4092">
            <v>94789</v>
          </cell>
          <cell r="B4092" t="str">
            <v>ADAPTADOR COM FLANGES LIVRES, PVC, SOLDÁVEL LONGO, DN 75 MM X 2 1/2 , INSTALADO EM RESERVAÇÃO DE ÁGUA DE EDIFICAÇÃO QUE POSSUA RESERVATÓRIO DE FIBRA/FIBROCIMENTO   FORNECIMENTO E INSTALAÇÃO. AF_06/2016</v>
          </cell>
          <cell r="C4092" t="str">
            <v>UN</v>
          </cell>
          <cell r="D4092" t="str">
            <v>163,42</v>
          </cell>
        </row>
        <row r="4093">
          <cell r="A4093">
            <v>94790</v>
          </cell>
          <cell r="B4093" t="str">
            <v>ADAPTADOR COM FLANGES LIVRES, PVC, SOLDÁVEL LONGO, DN 85 MM X 3 , INSTALADO EM RESERVAÇÃO DE ÁGUA DE EDIFICAÇÃO QUE POSSUA RESERVATÓRIO DE FIBRA/FIBROCIMENTO   FORNECIMENTO E INSTALAÇÃO. AF_06/2016</v>
          </cell>
          <cell r="C4093" t="str">
            <v>UN</v>
          </cell>
          <cell r="D4093" t="str">
            <v>188,82</v>
          </cell>
        </row>
        <row r="4094">
          <cell r="A4094">
            <v>94791</v>
          </cell>
          <cell r="B4094" t="str">
            <v>ADAPTADOR COM FLANGES LIVRES, PVC, SOLDÁVEL LONGO, DN 110 MM X 4 , INSTALADO EM RESERVAÇÃO DE ÁGUA DE EDIFICAÇÃO QUE POSSUA RESERVATÓRIO DE FIBRA/FIBROCIMENTO   FORNECIMENTO E INSTALAÇÃO. AF_06/2016</v>
          </cell>
          <cell r="C4094" t="str">
            <v>UN</v>
          </cell>
          <cell r="D4094" t="str">
            <v>263,97</v>
          </cell>
        </row>
        <row r="4095">
          <cell r="A4095">
            <v>94863</v>
          </cell>
          <cell r="B4095" t="str">
            <v>LUVA, CPVC, SOLDÁVEL, DN 73 MM, INSTALADO EM RESERVAÇÃO DE ÁGUA DE EDIFICAÇÃO QUE POSSUA RESERVATÓRIO DE FIBRA/FIBROCIMENTO  FORNECIMENTO E INSTALAÇÃO. AF_06/2016</v>
          </cell>
          <cell r="C4095" t="str">
            <v>UN</v>
          </cell>
          <cell r="D4095" t="str">
            <v>101,27</v>
          </cell>
        </row>
        <row r="4096">
          <cell r="A4096">
            <v>95141</v>
          </cell>
          <cell r="B4096" t="str">
            <v>ADAPTADOR COM FLANGES LIVRES, PVC, SOLDÁVEL LONGO, DN  25 MM X 3/4 , INSTALADO EM RESERVAÇÃO DE ÁGUA DE EDIFICAÇÃO QUE POSSUA RESERVATÓRIO DE FIBRA/FIBROCIMENTO    FORNECIMENTO E INSTALAÇÃO. AF_06/2016</v>
          </cell>
          <cell r="C4096" t="str">
            <v>UN</v>
          </cell>
          <cell r="D4096" t="str">
            <v>20,23</v>
          </cell>
        </row>
        <row r="4097">
          <cell r="A4097">
            <v>95237</v>
          </cell>
          <cell r="B4097" t="str">
            <v>LUVA COM BUCHA DE LATÃO, PVC, SOLDÁVEL, DN 32MM X 1 , INSTALADO EM RAMAL DE DISTRIBUIÇÃO DE ÁGUA   FORNECIMENTO E INSTALAÇÃO. AF_12/2014</v>
          </cell>
          <cell r="C4097" t="str">
            <v>UN</v>
          </cell>
          <cell r="D4097" t="str">
            <v>15,47</v>
          </cell>
        </row>
        <row r="4098">
          <cell r="A4098">
            <v>95693</v>
          </cell>
          <cell r="B4098" t="str">
            <v>LUVA SIMPLES, PVC, SÉRIE NORMAL, ESGOTO PREDIAL, DN 150 MM, JUNTA ELÁSTICA, FORNECIDO E INSTALADO EM SUBCOLETOR AÉREO DE ESGOTO SANITÁRIO. AF_12/2014</v>
          </cell>
          <cell r="C4098" t="str">
            <v>UN</v>
          </cell>
          <cell r="D4098" t="str">
            <v>34,81</v>
          </cell>
        </row>
        <row r="4099">
          <cell r="A4099">
            <v>95694</v>
          </cell>
          <cell r="B4099" t="str">
            <v>CURVA 90 GRAUS, PVC, SERIE R, ÁGUA PLUVIAL, DN 100 MM, JUNTA ELÁSTICA, FORNECIDO E INSTALADO EM RAMAL DE ENCAMINHAMENTO. AF_12/2014</v>
          </cell>
          <cell r="C4099" t="str">
            <v>UN</v>
          </cell>
          <cell r="D4099" t="str">
            <v>40,81</v>
          </cell>
        </row>
        <row r="4100">
          <cell r="A4100">
            <v>95695</v>
          </cell>
          <cell r="B4100" t="str">
            <v>CURVA 90 GRAUS, PVC, SERIE R, ÁGUA PLUVIAL, DN 100 MM, JUNTA ELÁSTICA, FORNECIDO E INSTALADO EM CONDUTORES VERTICAIS DE ÁGUAS PLUVIAIS. AF_12/2014</v>
          </cell>
          <cell r="C4100" t="str">
            <v>UN</v>
          </cell>
          <cell r="D4100" t="str">
            <v>39,56</v>
          </cell>
        </row>
        <row r="4101">
          <cell r="A4101">
            <v>95696</v>
          </cell>
          <cell r="B4101" t="str">
            <v>SPRINKLER TIPO PENDENTE, 68 °C, UNIÃO POR ROSCA DN 15 (1/2") - FORNECIMENTO E INSTALAÇÃO. AF_12/2015</v>
          </cell>
          <cell r="C4101" t="str">
            <v>UN</v>
          </cell>
          <cell r="D4101" t="str">
            <v>46,44</v>
          </cell>
        </row>
        <row r="4102">
          <cell r="A4102">
            <v>96637</v>
          </cell>
          <cell r="B4102" t="str">
            <v>JOELHO 90 GRAUS, PPR, DN 25 MM, CLASSE PN 25, INSTALADO EM RAMAL OU SUB-RAMAL DE ÁGUA  FORNECIMENTO E INSTALAÇÃO . AF_06/2015</v>
          </cell>
          <cell r="C4102" t="str">
            <v>UN</v>
          </cell>
          <cell r="D4102" t="str">
            <v>9,33</v>
          </cell>
        </row>
        <row r="4103">
          <cell r="A4103">
            <v>96638</v>
          </cell>
          <cell r="B4103" t="str">
            <v>JOELHO 45 GRAUS, PPR, DN 25 MM, CLASSE PN 25, INSTALADO EM RAMAL OU SUB-RAMAL DE ÁGUA  FORNECIMENTO E INSTALAÇÃO . AF_06/2015</v>
          </cell>
          <cell r="C4103" t="str">
            <v>UN</v>
          </cell>
          <cell r="D4103" t="str">
            <v>8,98</v>
          </cell>
        </row>
        <row r="4104">
          <cell r="A4104">
            <v>96639</v>
          </cell>
          <cell r="B4104" t="str">
            <v>LUVA, PPR, DN 25 MM, CLASSE PN 25, INSTALADO EM RAMAL OU SUB-RAMAL DE ÁGUA  FORNECIMENTO E INSTALAÇÃO . AF_06/2015</v>
          </cell>
          <cell r="C4104" t="str">
            <v>UN</v>
          </cell>
          <cell r="D4104" t="str">
            <v>6,51</v>
          </cell>
        </row>
        <row r="4105">
          <cell r="A4105">
            <v>96640</v>
          </cell>
          <cell r="B4105" t="str">
            <v>CONECTOR MACHO, PPR, 25 X 1/2'', CLASSE PN 25, INSTALADO EM RAMAL OU SUB-RAMAL DE ÁGUA   FORNECIMENTO E INSTALAÇÃO . AF_06/2015</v>
          </cell>
          <cell r="C4105" t="str">
            <v>UN</v>
          </cell>
          <cell r="D4105" t="str">
            <v>16,46</v>
          </cell>
        </row>
        <row r="4106">
          <cell r="A4106">
            <v>96641</v>
          </cell>
          <cell r="B4106" t="str">
            <v>CONECTOR FÊMEA, PPR, 25 X 1/2'', CLASSE PN 25, INSTALADO EM RAMAL OU SUB-RAMAL DE ÁGUA   FORNECIMENTO E INSTALAÇÃO . AF_06/2015</v>
          </cell>
          <cell r="C4106" t="str">
            <v>UN</v>
          </cell>
          <cell r="D4106" t="str">
            <v>12,91</v>
          </cell>
        </row>
        <row r="4107">
          <cell r="A4107">
            <v>96642</v>
          </cell>
          <cell r="B4107" t="str">
            <v>TÊ NORMAL, PPR, DN 25 MM, CLASSE PN 25, INSTALADO EM RAMAL OU SUB-RAMAL DE ÁGUA  FORNECIMENTO E INSTALAÇÃO . AF_06/2015</v>
          </cell>
          <cell r="C4107" t="str">
            <v>UN</v>
          </cell>
          <cell r="D4107" t="str">
            <v>12,36</v>
          </cell>
        </row>
        <row r="4108">
          <cell r="A4108">
            <v>96643</v>
          </cell>
          <cell r="B4108" t="str">
            <v>TÊ MISTURADOR, PPR, 25 X 3/4'' , CLASSE PN 25, INSTALADO EM RAMAL OU SUB-RAMAL DE ÁGUA  FORNECIMENTO E INSTALAÇÃO . AF_06/2015</v>
          </cell>
          <cell r="C4108" t="str">
            <v>UN</v>
          </cell>
          <cell r="D4108" t="str">
            <v>33,18</v>
          </cell>
        </row>
        <row r="4109">
          <cell r="A4109">
            <v>96650</v>
          </cell>
          <cell r="B4109" t="str">
            <v>JOELHO 90 GRAUS, PPR, DN 25 MM, CLASSE PN 25, INSTALADO EM RAMAL DE DISTRIBUIÇÃO  FORNECIMENTO E INSTALAÇÃO . AF_06/2015</v>
          </cell>
          <cell r="C4109" t="str">
            <v>UN</v>
          </cell>
          <cell r="D4109" t="str">
            <v>6,94</v>
          </cell>
        </row>
        <row r="4110">
          <cell r="A4110">
            <v>96651</v>
          </cell>
          <cell r="B4110" t="str">
            <v>JOELHO 45 GRAUS, PPR, DN 25 MM, CLASSE PN 25, INSTALADO EM RAMAL DE DISTRIBUIÇÃO DE ÁGUA  FORNECIMENTO E INSTALAÇÃO . AF_06/2015</v>
          </cell>
          <cell r="C4110" t="str">
            <v>UN</v>
          </cell>
          <cell r="D4110" t="str">
            <v>6,59</v>
          </cell>
        </row>
        <row r="4111">
          <cell r="A4111">
            <v>96652</v>
          </cell>
          <cell r="B4111" t="str">
            <v>JOELHO 90 GRAUS, PPR, DN 32 MM, CLASSE PN 25, INSTALADO EM RAMAL DE DISTRIBUIÇÃO  FORNECIMENTO E INSTALAÇÃO . AF_06/2015</v>
          </cell>
          <cell r="C4111" t="str">
            <v>UN</v>
          </cell>
          <cell r="D4111" t="str">
            <v>13,25</v>
          </cell>
        </row>
        <row r="4112">
          <cell r="A4112">
            <v>96653</v>
          </cell>
          <cell r="B4112" t="str">
            <v>JOELHO 45 GRAUS, PPR, DN 32 MM, CLASSE PN 25, INSTALADO EM RAMAL DE DISTRIBUIÇÃO DE ÁGUA  FORNECIMENTO E INSTALAÇÃO . AF_06/2015</v>
          </cell>
          <cell r="C4112" t="str">
            <v>UN</v>
          </cell>
          <cell r="D4112" t="str">
            <v>13,22</v>
          </cell>
        </row>
        <row r="4113">
          <cell r="A4113">
            <v>96654</v>
          </cell>
          <cell r="B4113" t="str">
            <v>JOELHO 90 GRAUS, PPR, DN 40 MM, CLASSE PN 25, INSTALADO EM RAMAL DE DISTRIBUIÇÃO  FORNECIMENTO E INSTALAÇÃO . AF_06/2015</v>
          </cell>
          <cell r="C4113" t="str">
            <v>UN</v>
          </cell>
          <cell r="D4113" t="str">
            <v>21,95</v>
          </cell>
        </row>
        <row r="4114">
          <cell r="A4114">
            <v>96655</v>
          </cell>
          <cell r="B4114" t="str">
            <v>JOELHO 45 GRAUS, PPR, DN 40 MM, CLASSE PN 25, INSTALADO EM RAMAL DE DISTRIBUIÇÃO DE ÁGUA  FORNECIMENTO E INSTALAÇÃO . AF_06/2015</v>
          </cell>
          <cell r="C4114" t="str">
            <v>UN</v>
          </cell>
          <cell r="D4114" t="str">
            <v>21,56</v>
          </cell>
        </row>
        <row r="4115">
          <cell r="A4115">
            <v>96656</v>
          </cell>
          <cell r="B4115" t="str">
            <v>LUVA, PPR, DN 25 MM, CLASSE PN 25, INSTALADO EM RAMAL DE DISTRIBUIÇÃO DE ÁGUA  FORNECIMENTO E INSTALAÇÃO . AF_06/2015</v>
          </cell>
          <cell r="C4115" t="str">
            <v>UN</v>
          </cell>
          <cell r="D4115" t="str">
            <v>4,94</v>
          </cell>
        </row>
        <row r="4116">
          <cell r="A4116">
            <v>96657</v>
          </cell>
          <cell r="B4116" t="str">
            <v>CONECTOR MACHO, PPR, 25 X 1/2, CLASSE PN 25, INSTALADO EM RAMAL DE DISTRIBUIÇÃO DE ÁGUA  FORNECIMENTO E INSTALAÇÃO . AF_06/2015</v>
          </cell>
          <cell r="C4116" t="str">
            <v>UN</v>
          </cell>
          <cell r="D4116" t="str">
            <v>14,89</v>
          </cell>
        </row>
        <row r="4117">
          <cell r="A4117">
            <v>96658</v>
          </cell>
          <cell r="B4117" t="str">
            <v>CONECTOR FÊMEA, PPR, 25 X 1/2'', CLASSE PN 25, INSTALADO EM RAMAL DE DISTRIBUIÇÃO DE ÁGUA   FORNECIMENTO E INSTALAÇÃO . AF_06/2015</v>
          </cell>
          <cell r="C4117" t="str">
            <v>UN</v>
          </cell>
          <cell r="D4117" t="str">
            <v>11,34</v>
          </cell>
        </row>
        <row r="4118">
          <cell r="A4118">
            <v>96659</v>
          </cell>
          <cell r="B4118" t="str">
            <v>LUVA, PPR, DN 32 MM, CLASSE PN 25, INSTALADO EM RAMAL DE DISTRIBUIÇÃO DE ÁGUA  FORNECIMENTO E INSTALAÇÃO. AF_06/2015</v>
          </cell>
          <cell r="C4118" t="str">
            <v>UN</v>
          </cell>
          <cell r="D4118" t="str">
            <v>8,96</v>
          </cell>
        </row>
        <row r="4119">
          <cell r="A4119">
            <v>96660</v>
          </cell>
          <cell r="B4119" t="str">
            <v>CONECTOR MACHO, PPR, 32 X 3/4'', CLASSE PN 25, INSTALADO EM RAMAL DE DISTRIBUIÇÃO DE ÁGUA   FORNECIMENTO E INSTALAÇÃO. AF_06/2015</v>
          </cell>
          <cell r="C4119" t="str">
            <v>UN</v>
          </cell>
          <cell r="D4119" t="str">
            <v>25,55</v>
          </cell>
        </row>
        <row r="4120">
          <cell r="A4120">
            <v>96661</v>
          </cell>
          <cell r="B4120" t="str">
            <v>CONECTOR FÊMEA, PPR, 32 X 3/4'', CLASSE PN 25, INSTALADO EM RAMAL DE DISTRIBUIÇÃO DE ÁGUA   FORNECIMENTO E INSTALAÇÃO . AF_06/2015</v>
          </cell>
          <cell r="C4120" t="str">
            <v>UN</v>
          </cell>
          <cell r="D4120" t="str">
            <v>20,08</v>
          </cell>
        </row>
        <row r="4121">
          <cell r="A4121">
            <v>96662</v>
          </cell>
          <cell r="B4121" t="str">
            <v>BUCHA DE REDUÇÃO, PPR, 32 X 25, CLASSE PN 25, INSTALADO EM RAMAL DE DISTRIBUIÇÃO DE ÁGUA  FORNECIMENTO E INSTALAÇÃO . AF_06/2015</v>
          </cell>
          <cell r="C4121" t="str">
            <v>UN</v>
          </cell>
          <cell r="D4121" t="str">
            <v>9,15</v>
          </cell>
        </row>
        <row r="4122">
          <cell r="A4122">
            <v>96663</v>
          </cell>
          <cell r="B4122" t="str">
            <v>LUVA, PPR, DN 40 MM, CLASSE PN 25, INSTALADO EM RAMAL DE DISTRIBUIÇÃO DE ÁGUA  FORNECIMENTO E INSTALAÇÃO. AF_06/2015</v>
          </cell>
          <cell r="C4122" t="str">
            <v>UN</v>
          </cell>
          <cell r="D4122" t="str">
            <v>16,21</v>
          </cell>
        </row>
        <row r="4123">
          <cell r="A4123">
            <v>96664</v>
          </cell>
          <cell r="B4123" t="str">
            <v>BUCHA DE REDUÇÃO, PPR, 40 X 25, CLASSE PN 25, INSTALADO EM RAMAL DE DISTRIBUIÇÃO DE ÁGUA  FORNECIMENTO E INSTALAÇÃO . AF_06/2015</v>
          </cell>
          <cell r="C4123" t="str">
            <v>UN</v>
          </cell>
          <cell r="D4123" t="str">
            <v>17,38</v>
          </cell>
        </row>
        <row r="4124">
          <cell r="A4124">
            <v>96665</v>
          </cell>
          <cell r="B4124" t="str">
            <v>TÊ NORMAL, PPR, DN 25 MM, CLASSE PN 25, INSTALADO EM RAMAL DE DISTRIBUIÇÃO DE ÁGUA  FORNECIMENTO E INSTALAÇÃO . AF_06/2015</v>
          </cell>
          <cell r="C4124" t="str">
            <v>UN</v>
          </cell>
          <cell r="D4124" t="str">
            <v>9,15</v>
          </cell>
        </row>
        <row r="4125">
          <cell r="A4125">
            <v>96666</v>
          </cell>
          <cell r="B4125" t="str">
            <v>TÊ NORMAL, PPR, DN 32 MM, CLASSE PN 25, INSTALADO EM RAMAL DE DISTRIBUIÇÃO DE ÁGUA  FORNECIMENTO E INSTALAÇÃO . AF_06/2015</v>
          </cell>
          <cell r="C4125" t="str">
            <v>UN</v>
          </cell>
          <cell r="D4125" t="str">
            <v>17,76</v>
          </cell>
        </row>
        <row r="4126">
          <cell r="A4126">
            <v>96667</v>
          </cell>
          <cell r="B4126" t="str">
            <v>TÊ NORMAL, PPR, DN 40 MM, CLASSE PN 25, INSTALADO EM RAMAL DE DISTRIBUIÇÃO DE ÁGUA  FORNECIMENTO E INSTALAÇÃO . AF_06/2015</v>
          </cell>
          <cell r="C4126" t="str">
            <v>UN</v>
          </cell>
          <cell r="D4126" t="str">
            <v>30,89</v>
          </cell>
        </row>
        <row r="4127">
          <cell r="A4127">
            <v>96684</v>
          </cell>
          <cell r="B4127" t="str">
            <v>JOELHO 90 GRAUS, PPR, DN 25 MM, CLASSE PN 25, INSTALADO EM PRUMADA DE ÁGUA  FORNECIMENTO E INSTALAÇÃO . AF_06/2015</v>
          </cell>
          <cell r="C4127" t="str">
            <v>UN</v>
          </cell>
          <cell r="D4127" t="str">
            <v>3,36</v>
          </cell>
        </row>
        <row r="4128">
          <cell r="A4128">
            <v>96685</v>
          </cell>
          <cell r="B4128" t="str">
            <v>JOELHO 45 GRAUS, PPR, DN 25 MM, CLASSE PN 25, INSTALADO EM PRUMADA DE ÁGUA  FORNECIMENTO E INSTALAÇÃO . AF_06/2015</v>
          </cell>
          <cell r="C4128" t="str">
            <v>UN</v>
          </cell>
          <cell r="D4128" t="str">
            <v>3,01</v>
          </cell>
        </row>
        <row r="4129">
          <cell r="A4129">
            <v>96686</v>
          </cell>
          <cell r="B4129" t="str">
            <v>JOELHO 90 GRAUS, PPR, DN 32 MM, CLASSE PN 25, INSTALADO EM PRUMADA DE ÁGUA  FORNECIMENTO E INSTALAÇÃO . AF_06/2015</v>
          </cell>
          <cell r="C4129" t="str">
            <v>UN</v>
          </cell>
          <cell r="D4129" t="str">
            <v>5,05</v>
          </cell>
        </row>
        <row r="4130">
          <cell r="A4130">
            <v>96687</v>
          </cell>
          <cell r="B4130" t="str">
            <v>JOELHO 45 GRAUS, PPR, DN 32 MM, CLASSE PN 25, INSTALADO EM PRUMADA DE ÁGUA  FORNECIMENTO E INSTALAÇÃO . AF_06/2015</v>
          </cell>
          <cell r="C4130" t="str">
            <v>UN</v>
          </cell>
          <cell r="D4130" t="str">
            <v>5,02</v>
          </cell>
        </row>
        <row r="4131">
          <cell r="A4131">
            <v>96688</v>
          </cell>
          <cell r="B4131" t="str">
            <v>JOELHO 90 GRAUS, PPR, DN 40 MM, CLASSE PN 25, INSTALADO EM PRUMADA DE ÁGUA  FORNECIMENTO E INSTALAÇÃO . AF_06/2015</v>
          </cell>
          <cell r="C4131" t="str">
            <v>UN</v>
          </cell>
          <cell r="D4131" t="str">
            <v>8,70</v>
          </cell>
        </row>
        <row r="4132">
          <cell r="A4132">
            <v>96689</v>
          </cell>
          <cell r="B4132" t="str">
            <v>JOELHO 45 GRAUS, PPR, DN 40 MM, CLASSE PN 25, INSTALADO EM PRUMADA DE ÁGUA  FORNECIMENTO E INSTALAÇÃO . AF_06/2015</v>
          </cell>
          <cell r="C4132" t="str">
            <v>UN</v>
          </cell>
          <cell r="D4132" t="str">
            <v>8,31</v>
          </cell>
        </row>
        <row r="4133">
          <cell r="A4133">
            <v>96690</v>
          </cell>
          <cell r="B4133" t="str">
            <v>JOELHO 90 GRAUS, PPR, DN 50 MM, CLASSE PN 25, INSTALADO EM PRUMADA DE ÁGUA  FORNECIMENTO E INSTALAÇÃO . AF_06/2015</v>
          </cell>
          <cell r="C4133" t="str">
            <v>UN</v>
          </cell>
          <cell r="D4133" t="str">
            <v>16,19</v>
          </cell>
        </row>
        <row r="4134">
          <cell r="A4134">
            <v>96691</v>
          </cell>
          <cell r="B4134" t="str">
            <v>JOELHO 45 GRAUS, PPR, DN 50 MM, CLASSE PN 25, INSTALADO EM PRUMADA DE ÁGUA  FORNECIMENTO E INSTALAÇÃO . AF_06/2015</v>
          </cell>
          <cell r="C4134" t="str">
            <v>UN</v>
          </cell>
          <cell r="D4134" t="str">
            <v>16,72</v>
          </cell>
        </row>
        <row r="4135">
          <cell r="A4135">
            <v>96692</v>
          </cell>
          <cell r="B4135" t="str">
            <v>JOELHO 90 GRAUS, PPR, DN 63 MM, CLASSE PN 25, INSTALADO EM PRUMADA DE ÁGUA  FORNECIMENTO E INSTALAÇÃO . AF_06/2015</v>
          </cell>
          <cell r="C4135" t="str">
            <v>UN</v>
          </cell>
          <cell r="D4135" t="str">
            <v>24,47</v>
          </cell>
        </row>
        <row r="4136">
          <cell r="A4136">
            <v>96693</v>
          </cell>
          <cell r="B4136" t="str">
            <v>JOELHO 45 GRAUS, PPR, DN 63 MM, CLASSE PN 25, INSTALADO EM PRUMADA DE ÁGUA  FORNECIMENTO E INSTALAÇÃO . AF_06/2015</v>
          </cell>
          <cell r="C4136" t="str">
            <v>UN</v>
          </cell>
          <cell r="D4136" t="str">
            <v>23,17</v>
          </cell>
        </row>
        <row r="4137">
          <cell r="A4137">
            <v>96694</v>
          </cell>
          <cell r="B4137" t="str">
            <v>JOELHO 90 GRAUS, PPR, DN 75 MM, CLASSE PN 25, INSTALADO EM PRUMADA DE ÁGUA  FORNECIMENTO E INSTALAÇÃO . AF_06/2015</v>
          </cell>
          <cell r="C4137" t="str">
            <v>UN</v>
          </cell>
          <cell r="D4137" t="str">
            <v>53,90</v>
          </cell>
        </row>
        <row r="4138">
          <cell r="A4138">
            <v>96695</v>
          </cell>
          <cell r="B4138" t="str">
            <v>JOELHO 45 GRAUS, PPR, DN 75 MM, CLASSE PN 25, INSTALADO EM PRUMADA DE ÁGUA  FORNECIMENTO E INSTALAÇÃO . AF_06/2015</v>
          </cell>
          <cell r="C4138" t="str">
            <v>UN</v>
          </cell>
          <cell r="D4138" t="str">
            <v>52,37</v>
          </cell>
        </row>
        <row r="4139">
          <cell r="A4139">
            <v>96696</v>
          </cell>
          <cell r="B4139" t="str">
            <v>JOELHO 90 GRAUS, PPR, DN 90 MM, CLASSE PN 25, INSTALADO EM PRUMADA DE ÁGUA  FORNECIMENTO E INSTALAÇÃO . AF_06/2015</v>
          </cell>
          <cell r="C4139" t="str">
            <v>UN</v>
          </cell>
          <cell r="D4139" t="str">
            <v>81,18</v>
          </cell>
        </row>
        <row r="4140">
          <cell r="A4140">
            <v>96697</v>
          </cell>
          <cell r="B4140" t="str">
            <v>JOELHO 90 GRAUS, PPR, DN 110 MM, CLASSE PN 25, INSTALADO EM PRUMADA DE ÁGUA  FORNECIMENTO E INSTALAÇÃO . AF_06/2015</v>
          </cell>
          <cell r="C4140" t="str">
            <v>UN</v>
          </cell>
          <cell r="D4140" t="str">
            <v>121,46</v>
          </cell>
        </row>
        <row r="4141">
          <cell r="A4141">
            <v>96698</v>
          </cell>
          <cell r="B4141" t="str">
            <v>LUVA, PPR, DN 25 MM, CLASSE PN 25, INSTALADO EM PRUMADA DE ÁGUA  FORNECIMENTO E INSTALAÇÃO . AF_06/2015</v>
          </cell>
          <cell r="C4141" t="str">
            <v>UN</v>
          </cell>
          <cell r="D4141" t="str">
            <v>2,55</v>
          </cell>
        </row>
        <row r="4142">
          <cell r="A4142">
            <v>96699</v>
          </cell>
          <cell r="B4142" t="str">
            <v>CONECTOR MACHO, PPR, 25 X 1/2'', CLASSE PN 25, INSTALADO EM PRUMADA DE ÁGUA   FORNECIMENTO E INSTALAÇÃO . AF_06/2015</v>
          </cell>
          <cell r="C4142" t="str">
            <v>UN</v>
          </cell>
          <cell r="D4142" t="str">
            <v>12,50</v>
          </cell>
        </row>
        <row r="4143">
          <cell r="A4143">
            <v>96700</v>
          </cell>
          <cell r="B4143" t="str">
            <v>CONECTOR FÊMEA, PPR, 25 X 1/2'', CLASSE PN 25, INSTALADO EM PRUMADA DE ÁGUA   FORNECIMENTO E INSTALAÇÃO . AF_06/2015</v>
          </cell>
          <cell r="C4143" t="str">
            <v>UN</v>
          </cell>
          <cell r="D4143" t="str">
            <v>8,95</v>
          </cell>
        </row>
        <row r="4144">
          <cell r="A4144">
            <v>96701</v>
          </cell>
          <cell r="B4144" t="str">
            <v>LUVA, PPR, DN 32 MM, CLASSE PN 25, INSTALADO EM PRUMADA DE ÁGUA  FORNECIMENTO E INSTALAÇÃO. AF_06/2015</v>
          </cell>
          <cell r="C4144" t="str">
            <v>UN</v>
          </cell>
          <cell r="D4144" t="str">
            <v>3,50</v>
          </cell>
        </row>
        <row r="4145">
          <cell r="A4145">
            <v>96702</v>
          </cell>
          <cell r="B4145" t="str">
            <v>BUCHA DE REDUÇÃO, PPR, 32 X 25, CLASSE PN 25, INSTALADO EM PRUMADA DE ÁGUA  FORNECIMENTO E INSTALAÇÃO . AF_06/2015</v>
          </cell>
          <cell r="C4145" t="str">
            <v>UN</v>
          </cell>
          <cell r="D4145" t="str">
            <v>3,69</v>
          </cell>
        </row>
        <row r="4146">
          <cell r="A4146">
            <v>96703</v>
          </cell>
          <cell r="B4146" t="str">
            <v>LUVA, PPR, DN 40 MM, CLASSE PN 25, INSTALADO EM PRUMADA DE ÁGUA  FORNECIMENTO E INSTALAÇÃO. AF_06/2015</v>
          </cell>
          <cell r="C4146" t="str">
            <v>UN</v>
          </cell>
          <cell r="D4146" t="str">
            <v>7,36</v>
          </cell>
        </row>
        <row r="4147">
          <cell r="A4147">
            <v>96704</v>
          </cell>
          <cell r="B4147" t="str">
            <v>BUCHA DE REDUÇÃO, PPR, 40 X 25, CLASSE PN 25, INSTALADO EM PRUMADA DE ÁGUA  FORNECIMENTO E INSTALAÇÃO . AF_06/2015</v>
          </cell>
          <cell r="C4147" t="str">
            <v>UN</v>
          </cell>
          <cell r="D4147" t="str">
            <v>8,53</v>
          </cell>
        </row>
        <row r="4148">
          <cell r="A4148">
            <v>96705</v>
          </cell>
          <cell r="B4148" t="str">
            <v>LUVA, PPR, DN 50 MM, CLASSE PN 25, INSTALADO EM PRUMADA DE ÁGUA  FORNECIMENTO E INSTALAÇÃO. AF_06/2015</v>
          </cell>
          <cell r="C4148" t="str">
            <v>UN</v>
          </cell>
          <cell r="D4148" t="str">
            <v>11,08</v>
          </cell>
        </row>
        <row r="4149">
          <cell r="A4149">
            <v>96706</v>
          </cell>
          <cell r="B4149" t="str">
            <v>LUVA, PPR, DN 63 MM, CLASSE PN 25, INSTALADO EM PRUMADA DE ÁGUA  FORNECIMENTO E INSTALAÇÃO. AF_06/2015</v>
          </cell>
          <cell r="C4149" t="str">
            <v>UN</v>
          </cell>
          <cell r="D4149" t="str">
            <v>16,65</v>
          </cell>
        </row>
        <row r="4150">
          <cell r="A4150">
            <v>96707</v>
          </cell>
          <cell r="B4150" t="str">
            <v>LUVA, PPR, DN 75 MM, CLASSE PN 25, INSTALADO EM PRUMADA DE ÁGUA  FORNECIMENTO E INSTALAÇÃO. AF_06/2015</v>
          </cell>
          <cell r="C4150" t="str">
            <v>UN</v>
          </cell>
          <cell r="D4150" t="str">
            <v>34,64</v>
          </cell>
        </row>
        <row r="4151">
          <cell r="A4151">
            <v>96708</v>
          </cell>
          <cell r="B4151" t="str">
            <v>LUVA, PPR, DN 90 MM, CLASSE PN 25, INSTALADO EM PRUMADA DE ÁGUA  FORNECIMENTO E INSTALAÇÃO. AF_06/2015</v>
          </cell>
          <cell r="C4151" t="str">
            <v>UN</v>
          </cell>
          <cell r="D4151" t="str">
            <v>54,65</v>
          </cell>
        </row>
        <row r="4152">
          <cell r="A4152">
            <v>96709</v>
          </cell>
          <cell r="B4152" t="str">
            <v>LUVA, PPR, DN 110 MM, CLASSE PN 25, INSTALADO EM PRUMADA DE ÁGUA  FORNECIMENTO E INSTALAÇÃO. AF_06/2015</v>
          </cell>
          <cell r="C4152" t="str">
            <v>UN</v>
          </cell>
          <cell r="D4152" t="str">
            <v>86,34</v>
          </cell>
        </row>
        <row r="4153">
          <cell r="A4153">
            <v>96710</v>
          </cell>
          <cell r="B4153" t="str">
            <v>TÊ NORMAL, PPR, DN 25 MM, CLASSE PN 25, INSTALADO EM PRUMADA DE ÁGUA  FORNECIMENTO E INSTALAÇÃO . AF_06/2015</v>
          </cell>
          <cell r="C4153" t="str">
            <v>UN</v>
          </cell>
          <cell r="D4153" t="str">
            <v>4,42</v>
          </cell>
        </row>
        <row r="4154">
          <cell r="A4154">
            <v>96711</v>
          </cell>
          <cell r="B4154" t="str">
            <v>TÊ NORMAL, PPR, DN 32 MM, CLASSE PN 25, INSTALADO EM PRUMADA DE ÁGUA  FORNECIMENTO E INSTALAÇÃO . AF_06/2015</v>
          </cell>
          <cell r="C4154" t="str">
            <v>UN</v>
          </cell>
          <cell r="D4154" t="str">
            <v>6,86</v>
          </cell>
        </row>
        <row r="4155">
          <cell r="A4155">
            <v>96712</v>
          </cell>
          <cell r="B4155" t="str">
            <v>TÊ NORMAL, PPR, DN 40 MM, CLASSE PN 25, INSTALADO EM PRUMADA DE ÁGUA  FORNECIMENTO E INSTALAÇÃO . AF_06/2015</v>
          </cell>
          <cell r="C4155" t="str">
            <v>UN</v>
          </cell>
          <cell r="D4155" t="str">
            <v>13,18</v>
          </cell>
        </row>
        <row r="4156">
          <cell r="A4156">
            <v>96713</v>
          </cell>
          <cell r="B4156" t="str">
            <v>TÊ NORMAL, PPR, DN 50 MM, CLASSE PN 25, INSTALADO EM PRUMADA DE ÁGUA  FORNECIMENTO E INSTALAÇÃO . AF_06/2015</v>
          </cell>
          <cell r="C4156" t="str">
            <v>UN</v>
          </cell>
          <cell r="D4156" t="str">
            <v>18,29</v>
          </cell>
        </row>
        <row r="4157">
          <cell r="A4157">
            <v>96714</v>
          </cell>
          <cell r="B4157" t="str">
            <v>TÊ NORMAL, PPR, DN 63 MM, CLASSE PN 25, INSTALADO EM PRUMADA DE ÁGUA  FORNECIMENTO E INSTALAÇÃO . AF_06/2015</v>
          </cell>
          <cell r="C4157" t="str">
            <v>UN</v>
          </cell>
          <cell r="D4157" t="str">
            <v>30,86</v>
          </cell>
        </row>
        <row r="4158">
          <cell r="A4158">
            <v>96715</v>
          </cell>
          <cell r="B4158" t="str">
            <v>TÊ NORMAL, PPR, DN 75 MM, CLASSE PN 25, INSTALADO EM PRUMADA DE ÁGUA  FORNECIMENTO E INSTALAÇÃO . AF_06/2015</v>
          </cell>
          <cell r="C4158" t="str">
            <v>UN</v>
          </cell>
          <cell r="D4158" t="str">
            <v>58,00</v>
          </cell>
        </row>
        <row r="4159">
          <cell r="A4159">
            <v>96716</v>
          </cell>
          <cell r="B4159" t="str">
            <v>TÊ NORMAL, PPR, DN 90 MM, CLASSE PN 25, INSTALADO EM PRUMADA DE ÁGUA  FORNECIMENTO E INSTALAÇÃO . AF_06/2015</v>
          </cell>
          <cell r="C4159" t="str">
            <v>UN</v>
          </cell>
          <cell r="D4159" t="str">
            <v>87,12</v>
          </cell>
        </row>
        <row r="4160">
          <cell r="A4160">
            <v>96717</v>
          </cell>
          <cell r="B4160" t="str">
            <v>TÊ NORMAL, PPR, DN 110 MM, CLASSE PN 25, INSTALADO EM PRUMADA DE ÁGUA  FORNECIMENTO E INSTALAÇÃO . AF_06/2015</v>
          </cell>
          <cell r="C4160" t="str">
            <v>UN</v>
          </cell>
          <cell r="D4160" t="str">
            <v>137,19</v>
          </cell>
        </row>
        <row r="4161">
          <cell r="A4161">
            <v>96736</v>
          </cell>
          <cell r="B4161" t="str">
            <v>LUVA, PPR, DN 20 MM, CLASSE PN 25, INSTALADO EM RESERVAÇÃO DE ÁGUA DE EDIFICAÇÃO QUE POSSUA RESERVATÓRIO DE FIBRA/FIBROCIMENTO  FORNECIMENTO E INSTALAÇÃO. AF_06/2016</v>
          </cell>
          <cell r="C4161" t="str">
            <v>UN</v>
          </cell>
          <cell r="D4161" t="str">
            <v>3,74</v>
          </cell>
        </row>
        <row r="4162">
          <cell r="A4162">
            <v>96737</v>
          </cell>
          <cell r="B4162" t="str">
            <v>LUVA, PPR, DN 25 MM, CLASSE PN 25, INSTALADO EM RESERVAÇÃO DE ÁGUA DE EDIFICAÇÃO QUE POSSUA RESERVATÓRIO DE FIBRA/FIBROCIMENTO  FORNECIMENTO E INSTALAÇÃO. AF_06/2016</v>
          </cell>
          <cell r="C4162" t="str">
            <v>UN</v>
          </cell>
          <cell r="D4162" t="str">
            <v>4,28</v>
          </cell>
        </row>
        <row r="4163">
          <cell r="A4163">
            <v>96738</v>
          </cell>
          <cell r="B4163" t="str">
            <v>CONECTOR MACHO, PPR, 25 X 1/2'', CLASSE PN 25,  INSTALADO EM RESERVAÇÃO DE ÁGUA DE EDIFICAÇÃO QUE POSSUA RESERVATÓRIO DE FIBRA/FIBROCIMENTO   FORNECIMENTO E INSTALAÇÃO. AF_06/2016</v>
          </cell>
          <cell r="C4163" t="str">
            <v>UN</v>
          </cell>
          <cell r="D4163" t="str">
            <v>14,23</v>
          </cell>
        </row>
        <row r="4164">
          <cell r="A4164">
            <v>96739</v>
          </cell>
          <cell r="B4164" t="str">
            <v>LUVA, PPR, DN 32 MM, CLASSE PN 25, INSTALADO EM RESERVAÇÃO DE ÁGUA DE EDIFICAÇÃO QUE POSSUA RESERVATÓRIO DE FIBRA/FIBROCIMENTO  FORNECIMENTO E INSTALAÇÃO. AF_06/2016</v>
          </cell>
          <cell r="C4164" t="str">
            <v>UN</v>
          </cell>
          <cell r="D4164" t="str">
            <v>5,53</v>
          </cell>
        </row>
        <row r="4165">
          <cell r="A4165">
            <v>96740</v>
          </cell>
          <cell r="B4165" t="str">
            <v>CONECTOR MACHO, PPR, 32 X 3/4'', CLASSE PN 25,  INSTALADO EM RESERVAÇÃO DE ÁGUA DE EDIFICAÇÃO QUE POSSUA RESERVATÓRIO DE FIBRA/FIBROCIMENTO   FORNECIMENTO E INSTALAÇÃO. AF_06/2016</v>
          </cell>
          <cell r="C4165" t="str">
            <v>UN</v>
          </cell>
          <cell r="D4165" t="str">
            <v>22,12</v>
          </cell>
        </row>
        <row r="4166">
          <cell r="A4166">
            <v>96741</v>
          </cell>
          <cell r="B4166" t="str">
            <v>LUVA, PPR, DN 40 MM, CLASSE PN 25, INSTALADO EM RESERVAÇÃO DE ÁGUA DE EDIFICAÇÃO QUE POSSUA RESERVATÓRIO DE FIBRA/FIBROCIMENTO  FORNECIMENTO E INSTALAÇÃO. AF_06/2016</v>
          </cell>
          <cell r="C4166" t="str">
            <v>UN</v>
          </cell>
          <cell r="D4166" t="str">
            <v>8,77</v>
          </cell>
        </row>
        <row r="4167">
          <cell r="A4167">
            <v>96742</v>
          </cell>
          <cell r="B4167" t="str">
            <v>LUVA, PPR, DN 50 MM, CLASSE PN 25, INSTALADO EM RESERVAÇÃO DE ÁGUA DE EDIFICAÇÃO QUE POSSUA RESERVATÓRIO DE FIBRA/FIBROCIMENTO  FORNECIMENTO E INSTALAÇÃO. AF_06/2016</v>
          </cell>
          <cell r="C4167" t="str">
            <v>UN</v>
          </cell>
          <cell r="D4167" t="str">
            <v>13,31</v>
          </cell>
        </row>
        <row r="4168">
          <cell r="A4168">
            <v>96743</v>
          </cell>
          <cell r="B4168" t="str">
            <v>LUVA, PPR, DN 63 MM, CLASSE PN 25, INSTALADO EM RESERVAÇÃO DE ÁGUA DE EDIFICAÇÃO QUE POSSUA RESERVATÓRIO DE FIBRA/FIBROCIMENTO  FORNECIMENTO E INSTALAÇÃO. AF_06/2016</v>
          </cell>
          <cell r="C4168" t="str">
            <v>UN</v>
          </cell>
          <cell r="D4168" t="str">
            <v>17,24</v>
          </cell>
        </row>
        <row r="4169">
          <cell r="A4169">
            <v>96744</v>
          </cell>
          <cell r="B4169" t="str">
            <v>LUVA, PPR, DN 75 MM, CLASSE PN 25, INSTALADO EM RESERVAÇÃO DE ÁGUA DE EDIFICAÇÃO QUE POSSUA RESERVATÓRIO DE FIBRA/FIBROCIMENTO  FORNECIMENTO E INSTALAÇÃO. AF_06/2016</v>
          </cell>
          <cell r="C4169" t="str">
            <v>UN</v>
          </cell>
          <cell r="D4169" t="str">
            <v>36,84</v>
          </cell>
        </row>
        <row r="4170">
          <cell r="A4170">
            <v>96745</v>
          </cell>
          <cell r="B4170" t="str">
            <v>LUVA, PPR, DN 90 MM, CLASSE PN 25, INSTALADO EM RESERVAÇÃO DE ÁGUA DE EDIFICAÇÃO QUE POSSUA RESERVATÓRIO DE FIBRA/FIBROCIMENTO  FORNECIMENTO E INSTALAÇÃO. AF_06/2016</v>
          </cell>
          <cell r="C4170" t="str">
            <v>UN</v>
          </cell>
          <cell r="D4170" t="str">
            <v>54,12</v>
          </cell>
        </row>
        <row r="4171">
          <cell r="A4171">
            <v>96746</v>
          </cell>
          <cell r="B4171" t="str">
            <v>LUVA, PPR, DN 110 MM, CLASSE PN 25, INSTALADO EM RESERVAÇÃO DE ÁGUA DE EDIFICAÇÃO QUE POSSUA RESERVATÓRIO DE FIBRA/FIBROCIMENTO  FORNECIMENTO E INSTALAÇÃO. AF_06/2016</v>
          </cell>
          <cell r="C4171" t="str">
            <v>UN</v>
          </cell>
          <cell r="D4171" t="str">
            <v>86,30</v>
          </cell>
        </row>
        <row r="4172">
          <cell r="A4172">
            <v>96747</v>
          </cell>
          <cell r="B4172" t="str">
            <v>JOELHO 90 GRAUS, PPR, DN 20 MM, CLASSE PN 25,  INSTALADO EM RESERVAÇÃO DE ÁGUA DE EDIFICAÇÃO QUE POSSUA RESERVATÓRIO DE FIBRA/FIBROCIMENTO  FORNECIMENTO E INSTALAÇÃO. AF_06/2016</v>
          </cell>
          <cell r="C4172" t="str">
            <v>UN</v>
          </cell>
          <cell r="D4172" t="str">
            <v>5,30</v>
          </cell>
        </row>
        <row r="4173">
          <cell r="A4173">
            <v>96748</v>
          </cell>
          <cell r="B4173" t="str">
            <v>JOELHO 90 GRAUS, PPR, DN 25 MM, CLASSE PN 25,  INSTALADO EM RESERVAÇÃO DE ÁGUA DE EDIFICAÇÃO QUE POSSUA RESERVATÓRIO DE FIBRA/FIBROCIMENTO  FORNECIMENTO E INSTALAÇÃO. AF_06/2016</v>
          </cell>
          <cell r="C4173" t="str">
            <v>UN</v>
          </cell>
          <cell r="D4173" t="str">
            <v>5,98</v>
          </cell>
        </row>
        <row r="4174">
          <cell r="A4174">
            <v>96749</v>
          </cell>
          <cell r="B4174" t="str">
            <v>JOELHO 90 GRAUS, PPR, DN 32 MM, CLASSE PN 25,  INSTALADO EM RESERVAÇÃO DE ÁGUA DE EDIFICAÇÃO QUE POSSUA RESERVATÓRIO DE FIBRA/FIBROCIMENTO  FORNECIMENTO E INSTALAÇÃO. AF_06/2016</v>
          </cell>
          <cell r="C4174" t="str">
            <v>UN</v>
          </cell>
          <cell r="D4174" t="str">
            <v>8,13</v>
          </cell>
        </row>
        <row r="4175">
          <cell r="A4175">
            <v>96750</v>
          </cell>
          <cell r="B4175" t="str">
            <v>JOELHO 90 GRAUS, PPR, DN 40 MM, CLASSE PN 25,  INSTALADO EM RESERVAÇÃO DE ÁGUA DE EDIFICAÇÃO QUE POSSUA RESERVATÓRIO DE FIBRA/FIBROCIMENTO  FORNECIMENTO E INSTALAÇÃO. AF_06/2016</v>
          </cell>
          <cell r="C4175" t="str">
            <v>UN</v>
          </cell>
          <cell r="D4175" t="str">
            <v>10,80</v>
          </cell>
        </row>
        <row r="4176">
          <cell r="A4176">
            <v>96751</v>
          </cell>
          <cell r="B4176" t="str">
            <v>JOELHO 90 GRAUS, PPR, DN 50 MM, CLASSE PN 25,  INSTALADO EM RESERVAÇÃO DE ÁGUA DE EDIFICAÇÃO QUE POSSUA RESERVATÓRIO DE FIBRA/FIBROCIMENTO  FORNECIMENTO E INSTALAÇÃO. AF_06/2016</v>
          </cell>
          <cell r="C4176" t="str">
            <v>UN</v>
          </cell>
          <cell r="D4176" t="str">
            <v>19,51</v>
          </cell>
        </row>
        <row r="4177">
          <cell r="A4177">
            <v>96752</v>
          </cell>
          <cell r="B4177" t="str">
            <v>JOELHO 90 GRAUS, PPR, DN 63 MM, CLASSE PN 25,  INSTALADO EM RESERVAÇÃO DE ÁGUA DE EDIFICAÇÃO QUE POSSUA RESERVATÓRIO DE FIBRA/FIBROCIMENTO  FORNECIMENTO E INSTALAÇÃO. AF_06/2016</v>
          </cell>
          <cell r="C4177" t="str">
            <v>UN</v>
          </cell>
          <cell r="D4177" t="str">
            <v>25,35</v>
          </cell>
        </row>
        <row r="4178">
          <cell r="A4178">
            <v>96753</v>
          </cell>
          <cell r="B4178" t="str">
            <v>JOELHO 90 GRAUS, PPR, DN 75 MM, CLASSE PN 25,  INSTALADO EM RESERVAÇÃO DE ÁGUA DE EDIFICAÇÃO QUE POSSUA RESERVATÓRIO DE FIBRA/FIBROCIMENTO  FORNECIMENTO E INSTALAÇÃO. AF_06/2016</v>
          </cell>
          <cell r="C4178" t="str">
            <v>UN</v>
          </cell>
          <cell r="D4178" t="str">
            <v>57,20</v>
          </cell>
        </row>
        <row r="4179">
          <cell r="A4179">
            <v>96754</v>
          </cell>
          <cell r="B4179" t="str">
            <v>JOELHO 90 GRAUS, PPR, DN 90 MM, CLASSE PN 25,  INSTALADO EM RESERVAÇÃO DE ÁGUA DE EDIFICAÇÃO QUE POSSUA RESERVATÓRIO DE FIBRA/FIBROCIMENTO  FORNECIMENTO E INSTALAÇÃO. AF_06/2016</v>
          </cell>
          <cell r="C4179" t="str">
            <v>UN</v>
          </cell>
          <cell r="D4179" t="str">
            <v>80,36</v>
          </cell>
        </row>
        <row r="4180">
          <cell r="A4180">
            <v>96755</v>
          </cell>
          <cell r="B4180" t="str">
            <v>JOELHO 90 GRAUS, PPR, DN 110 MM, CLASSE PN 25,  INSTALADO EM RESERVAÇÃO DE ÁGUA DE EDIFICAÇÃO QUE POSSUA RESERVATÓRIO DE FIBRA/FIBROCIMENTO  FORNECIMENTO E INSTALAÇÃO. AF_06/2016</v>
          </cell>
          <cell r="C4180" t="str">
            <v>UN</v>
          </cell>
          <cell r="D4180" t="str">
            <v>121,43</v>
          </cell>
        </row>
        <row r="4181">
          <cell r="A4181">
            <v>96756</v>
          </cell>
          <cell r="B4181" t="str">
            <v>TÊ MISTURADOR, PPR, DN 20 MM, CLASSE PN 25,  INSTALADO EM RESERVAÇÃO DE ÁGUA DE EDIFICAÇÃO QUE POSSUA RESERVATÓRIO DE FIBRA/FIBROCIMENTO  FORNECIMENTO E INSTALAÇÃO. AF_06/2016</v>
          </cell>
          <cell r="C4181" t="str">
            <v>UN</v>
          </cell>
          <cell r="D4181" t="str">
            <v>9,64</v>
          </cell>
        </row>
        <row r="4182">
          <cell r="A4182">
            <v>96757</v>
          </cell>
          <cell r="B4182" t="str">
            <v>TÊ MISTURADOR, PPR, DN 25 MM, CLASSE PN 25,  INSTALADO EM RESERVAÇÃO DE ÁGUA DE EDIFICAÇÃO QUE POSSUA RESERVATÓRIO DE FIBRA/FIBROCIMENTO  FORNECIMENTO E INSTALAÇÃO. AF_06/2016</v>
          </cell>
          <cell r="C4182" t="str">
            <v>UN</v>
          </cell>
          <cell r="D4182" t="str">
            <v>9,28</v>
          </cell>
        </row>
        <row r="4183">
          <cell r="A4183">
            <v>96758</v>
          </cell>
          <cell r="B4183" t="str">
            <v>TÊ, PPR, DN 32 MM, CLASSE PN 25,  INSTALADO EM RESERVAÇÃO DE ÁGUA DE EDIFICAÇÃO QUE POSSUA RESERVATÓRIO DE FIBRA/FIBROCIMENTO  FORNECIMENTO E INSTALAÇÃO. AF_06/2016</v>
          </cell>
          <cell r="C4183" t="str">
            <v>UN</v>
          </cell>
          <cell r="D4183" t="str">
            <v>10,94</v>
          </cell>
        </row>
        <row r="4184">
          <cell r="A4184">
            <v>96759</v>
          </cell>
          <cell r="B4184" t="str">
            <v>TÊ, PPR, DN 40 MM, CLASSE PN 25,  INSTALADO EM RESERVAÇÃO DE ÁGUA DE EDIFICAÇÃO QUE POSSUA RESERVATÓRIO DE FIBRA/FIBROCIMENTO  FORNECIMENTO E INSTALAÇÃO. AF_06/2016</v>
          </cell>
          <cell r="C4184" t="str">
            <v>UN</v>
          </cell>
          <cell r="D4184" t="str">
            <v>16,01</v>
          </cell>
        </row>
        <row r="4185">
          <cell r="A4185">
            <v>96760</v>
          </cell>
          <cell r="B4185" t="str">
            <v>TÊ, PPR, DN 50 MM, CLASSE PN 25,  INSTALADO EM RESERVAÇÃO DE ÁGUA DE EDIFICAÇÃO QUE POSSUA RESERVATÓRIO DE FIBRA/FIBROCIMENTO  FORNECIMENTO E INSTALAÇÃO. AF_06/2016</v>
          </cell>
          <cell r="C4185" t="str">
            <v>UN</v>
          </cell>
          <cell r="D4185" t="str">
            <v>22,72</v>
          </cell>
        </row>
        <row r="4186">
          <cell r="A4186">
            <v>96761</v>
          </cell>
          <cell r="B4186" t="str">
            <v>TÊ, PPR, DN 63 MM, CLASSE PN 25,  INSTALADO EM RESERVAÇÃO DE ÁGUA DE EDIFICAÇÃO QUE POSSUA RESERVATÓRIO DE FIBRA/FIBROCIMENTO  FORNECIMENTO E INSTALAÇÃO. AF_06/2016</v>
          </cell>
          <cell r="C4186" t="str">
            <v>UN</v>
          </cell>
          <cell r="D4186" t="str">
            <v>32,06</v>
          </cell>
        </row>
        <row r="4187">
          <cell r="A4187">
            <v>96762</v>
          </cell>
          <cell r="B4187" t="str">
            <v>TÊ, PPR, DN 75 MM, CLASSE PN 25,  INSTALADO EM RESERVAÇÃO DE ÁGUA DE EDIFICAÇÃO QUE POSSUA RESERVATÓRIO DE FIBRA/FIBROCIMENTO  FORNECIMENTO E INSTALAÇÃO. AF_06/2016</v>
          </cell>
          <cell r="C4187" t="str">
            <v>UN</v>
          </cell>
          <cell r="D4187" t="str">
            <v>62,37</v>
          </cell>
        </row>
        <row r="4188">
          <cell r="A4188">
            <v>96763</v>
          </cell>
          <cell r="B4188" t="str">
            <v>TÊ, PPR, DN 90 MM, CLASSE PN 25,  INSTALADO EM RESERVAÇÃO DE ÁGUA DE EDIFICAÇÃO QUE POSSUA RESERVATÓRIO DE FIBRA/FIBROCIMENTO  FORNECIMENTO E INSTALAÇÃO. AF_06/2016</v>
          </cell>
          <cell r="C4188" t="str">
            <v>UN</v>
          </cell>
          <cell r="D4188" t="str">
            <v>86,03</v>
          </cell>
        </row>
        <row r="4189">
          <cell r="A4189">
            <v>96764</v>
          </cell>
          <cell r="B4189" t="str">
            <v>TÊ, PPR, DN 110 MM, CLASSE PN 25,  INSTALADO EM RESERVAÇÃO DE ÁGUA DE EDIFICAÇÃO QUE POSSUA RESERVATÓRIO DE FIBRA/FIBROCIMENTO  FORNECIMENTO E INSTALAÇÃO. AF_06/2016</v>
          </cell>
          <cell r="C4189" t="str">
            <v>UN</v>
          </cell>
          <cell r="D4189" t="str">
            <v>137,12</v>
          </cell>
        </row>
        <row r="4190">
          <cell r="A4190">
            <v>96802</v>
          </cell>
          <cell r="B4190" t="str">
            <v>KIT CHASSI PEX, PRÉ-FABRICADO, PARA CHUVEIRO COM REGISTROS DE PRESSÃO E CONEXÕES POR CRIMPAGEM  FORNECIMENTO E INSTALAÇÃO. AF_06/2015</v>
          </cell>
          <cell r="C4190" t="str">
            <v>UN</v>
          </cell>
          <cell r="D4190" t="str">
            <v>212,42</v>
          </cell>
        </row>
        <row r="4191">
          <cell r="A4191">
            <v>96803</v>
          </cell>
          <cell r="B4191" t="str">
            <v>KIT CHASSI PEX, PRÉ-FABRICADO, PARA COZINHA COM CUBA SIMPLES E CONEXÕES POR CRIMPAGEM  FORNECIMENTO E INSTALAÇÃO. AF_06/2015</v>
          </cell>
          <cell r="C4191" t="str">
            <v>UN</v>
          </cell>
          <cell r="D4191" t="str">
            <v>108,68</v>
          </cell>
        </row>
        <row r="4192">
          <cell r="A4192">
            <v>96804</v>
          </cell>
          <cell r="B4192" t="str">
            <v>KIT CHASSI PEX, PRÉ-FABRICADO, PARA ÁREA DE SERVIÇO COM TANQUE E MÁQUINA DE LAVAR ROUPA, E CONEXÕES POR CRIMPAGEM  FORNECIMENTO E INSTALAÇÃO. AF_06/2015</v>
          </cell>
          <cell r="C4192" t="str">
            <v>UN</v>
          </cell>
          <cell r="D4192" t="str">
            <v>193,42</v>
          </cell>
        </row>
        <row r="4193">
          <cell r="A4193">
            <v>96805</v>
          </cell>
          <cell r="B4193" t="str">
            <v>KIT CHASSI PEX, PRÉ-FABRICADO, PARA CHUVEIRO COM REGISTROS DE PRESSÃO E CONEXÕES POR ANEL DESLIZANTE  FORNECIMENTO E INSTALAÇÃO. AF_06/2015</v>
          </cell>
          <cell r="C4193" t="str">
            <v>UN</v>
          </cell>
          <cell r="D4193" t="str">
            <v>218,57</v>
          </cell>
        </row>
        <row r="4194">
          <cell r="A4194">
            <v>96806</v>
          </cell>
          <cell r="B4194" t="str">
            <v>KIT CHASSI PEX, PRÉ-FABRICADO, PARA COZINHA COM CUBA SIMPLES E CONEXÕES POR ANEL DESLIZANTE  FORNECIMENTO E INSTALAÇÃO. AF_06/2015</v>
          </cell>
          <cell r="C4194" t="str">
            <v>UN</v>
          </cell>
          <cell r="D4194" t="str">
            <v>105,21</v>
          </cell>
        </row>
        <row r="4195">
          <cell r="A4195">
            <v>96807</v>
          </cell>
          <cell r="B4195" t="str">
            <v>KIT CHASSI PEX, PRÉ-FABRICADO, PARA ÁREA DE SERVIÇO COM TANQUE E MÁQUINA DE LAVAR ROUPA, E CONEXÕES POR ANEL DESLIZANTE  FORNECIMENTO E INSTALAÇÃO. AF_06/2015</v>
          </cell>
          <cell r="C4195" t="str">
            <v>UN</v>
          </cell>
          <cell r="D4195" t="str">
            <v>174,74</v>
          </cell>
        </row>
        <row r="4196">
          <cell r="A4196">
            <v>96808</v>
          </cell>
          <cell r="B4196" t="str">
            <v>UNIÃO METÁLICA PARA INSTALAÇÕES EM PEX, DN 16 MM, FIXAÇÃO DAS CONEXÕES POR ANEL DESLIZANTE  FORNECIMENTO E INSTALAÇÃO . AF_06/2015</v>
          </cell>
          <cell r="C4196" t="str">
            <v>UN</v>
          </cell>
          <cell r="D4196" t="str">
            <v>9,57</v>
          </cell>
        </row>
        <row r="4197">
          <cell r="A4197">
            <v>96809</v>
          </cell>
          <cell r="B4197" t="str">
            <v>CONEXÃO FIXA, ROSCA FÊMEA, METÁLICA, PARA INSTALAÇÕES EM PEX, DN 16 MM X 1/2", COM ANEL DESLIZANTE. FORNECIMENTO E INSTALAÇÃO. AF_06/2015</v>
          </cell>
          <cell r="C4197" t="str">
            <v>UN</v>
          </cell>
          <cell r="D4197" t="str">
            <v>11,02</v>
          </cell>
        </row>
        <row r="4198">
          <cell r="A4198">
            <v>96810</v>
          </cell>
          <cell r="B4198" t="str">
            <v>CONEXÃO MÓVEL, ROSCA FÊMEA, METÁLICA, PARA INSTALAÇÕES EM PEX, DN 16 MM X 3/4", COM ANEL DESLIZANTE. FORNECIMENTO E INSTALAÇÃO. AF_06/2015</v>
          </cell>
          <cell r="C4198" t="str">
            <v>UN</v>
          </cell>
          <cell r="D4198" t="str">
            <v>11,99</v>
          </cell>
        </row>
        <row r="4199">
          <cell r="A4199">
            <v>96811</v>
          </cell>
          <cell r="B4199" t="str">
            <v>UNIÃO METÁLICA PARA INSTALAÇÕES EM PEX, DN 20 MM, FIXAÇÃO DAS CONEXÕES POR ANEL DESLIZANTE  FORNECIMENTO E INSTALAÇÃO . AF_06/2015</v>
          </cell>
          <cell r="C4199" t="str">
            <v>UN</v>
          </cell>
          <cell r="D4199" t="str">
            <v>12,85</v>
          </cell>
        </row>
        <row r="4200">
          <cell r="A4200">
            <v>96812</v>
          </cell>
          <cell r="B4200" t="str">
            <v>CONEXÃO FIXA, ROSCA FÊMEA, METÁLICA, PARA INSTALAÇÕES EM PEX, DN 20 MM X 1/2", COM ANEL DESLIZANTE. FORNECIMENTO E INSTALAÇÃO. AF_06/2015</v>
          </cell>
          <cell r="C4200" t="str">
            <v>UN</v>
          </cell>
          <cell r="D4200" t="str">
            <v>12,33</v>
          </cell>
        </row>
        <row r="4201">
          <cell r="A4201">
            <v>96813</v>
          </cell>
          <cell r="B4201" t="str">
            <v>CONEXÃO FIXA, ROSCA FÊMEA, METÁLICA, PARA INSTALAÇÕES EM PEX, DN 20 MM X 3/4", COM ANEL DESLIZANTE. FORNECIMENTO E INSTALAÇÃO. AF_06/2015</v>
          </cell>
          <cell r="C4201" t="str">
            <v>UN</v>
          </cell>
          <cell r="D4201" t="str">
            <v>14,27</v>
          </cell>
        </row>
        <row r="4202">
          <cell r="A4202">
            <v>96814</v>
          </cell>
          <cell r="B4202" t="str">
            <v>UNIÃO DE REDUÇÃO, METÁLICA, PARA INSTALAÇÕES EM PEX, DN 20 X 16 MM, CONEXÃO POR ANEL DESLIZANTE  FORNECIMENTO E INSTALAÇÃO. AF_06/2015</v>
          </cell>
          <cell r="C4202" t="str">
            <v>UN</v>
          </cell>
          <cell r="D4202" t="str">
            <v>12,00</v>
          </cell>
        </row>
        <row r="4203">
          <cell r="A4203">
            <v>96815</v>
          </cell>
          <cell r="B4203" t="str">
            <v>UNIÃO METÁLICA PARA INSTALAÇÕES EM PEX, DN 25 MM, FIXAÇÃO DAS CONEXÕES POR ANEL DESLIZANTE   FORNECIMENTO E INSTALAÇÃO. AF_06/2015</v>
          </cell>
          <cell r="C4203" t="str">
            <v>UN</v>
          </cell>
          <cell r="D4203" t="str">
            <v>20,42</v>
          </cell>
        </row>
        <row r="4204">
          <cell r="A4204">
            <v>96816</v>
          </cell>
          <cell r="B4204" t="str">
            <v>CONEXÃO FIXA, ROSCA FÊMEA, METÁLICA, PARA INSTALAÇÕES EM PEX, DN 25 MM X 3/4", COM ANEL DESLIZANTE. FORNECIMENTO E INSTALAÇÃO. AF_06/2015</v>
          </cell>
          <cell r="C4204" t="str">
            <v>UN</v>
          </cell>
          <cell r="D4204" t="str">
            <v>16,73</v>
          </cell>
        </row>
        <row r="4205">
          <cell r="A4205">
            <v>96817</v>
          </cell>
          <cell r="B4205" t="str">
            <v>CONEXÃO FIXA, ROSCA FÊMEA, METÁLICA, PARA INSTALAÇÕES EM PEX, DN 25 MM X 1", COM ANEL DESLIZANTE. FORNECIMENTO E INSTALAÇÃO. AF_06/2015</v>
          </cell>
          <cell r="C4205" t="str">
            <v>UN</v>
          </cell>
          <cell r="D4205" t="str">
            <v>19,08</v>
          </cell>
        </row>
        <row r="4206">
          <cell r="A4206">
            <v>96818</v>
          </cell>
          <cell r="B4206" t="str">
            <v>UNIÃO DE REDUÇÃO, METÁLICA, PEX, DN 25 X 16 MM, CONEXÃO POR ANEL DESLIZANTE  FORNECIMENTO E INSTALAÇÃO. AF_06/2015</v>
          </cell>
          <cell r="C4206" t="str">
            <v>UN</v>
          </cell>
          <cell r="D4206" t="str">
            <v>17,74</v>
          </cell>
        </row>
        <row r="4207">
          <cell r="A4207">
            <v>96819</v>
          </cell>
          <cell r="B4207" t="str">
            <v>UNIÃO DE REDUÇÃO, METÁLICA, PEX, DN 25 X 20 MM, CONEXÃO POR ANEL DESLIZANTE  FORNECIMENTO E INSTALAÇÃO. AF_06/2015</v>
          </cell>
          <cell r="C4207" t="str">
            <v>UN</v>
          </cell>
          <cell r="D4207" t="str">
            <v>17,74</v>
          </cell>
        </row>
        <row r="4208">
          <cell r="A4208">
            <v>96820</v>
          </cell>
          <cell r="B4208" t="str">
            <v>UNIÃO METÁLICA PARA INSTALAÇÕES EM PEX, DN 32 MM, FIXAÇÃO DAS CONEXÕES POR ANEL DESLIZANTE   FORNECIMENTO E INSTALAÇÃO. AF_06/2015</v>
          </cell>
          <cell r="C4208" t="str">
            <v>UN</v>
          </cell>
          <cell r="D4208" t="str">
            <v>32,53</v>
          </cell>
        </row>
        <row r="4209">
          <cell r="A4209">
            <v>96821</v>
          </cell>
          <cell r="B4209" t="str">
            <v>CONEXÃO FIXA, ROSCA FÊMEA, METÁLICA, PARA INSTALAÇÕES EM PEX, DN 32 MM X 1", COM ANEL DESLIZANTE  FORNECIMENTO E INSTALAÇÃO. AF_06/2015</v>
          </cell>
          <cell r="C4209" t="str">
            <v>UN</v>
          </cell>
          <cell r="D4209" t="str">
            <v>27,63</v>
          </cell>
        </row>
        <row r="4210">
          <cell r="A4210">
            <v>96822</v>
          </cell>
          <cell r="B4210" t="str">
            <v>UNIÃO DE REDUÇÃO, METÁLICA, PEX, DN 32 X 25 MM, CONEXÃO POR ANEL DESLIZANTE  FORNECIMENTO E INSTALAÇÃO. AF_06/2015</v>
          </cell>
          <cell r="C4210" t="str">
            <v>UN</v>
          </cell>
          <cell r="D4210" t="str">
            <v>28,01</v>
          </cell>
        </row>
        <row r="4211">
          <cell r="A4211">
            <v>96823</v>
          </cell>
          <cell r="B4211" t="str">
            <v>LUVA PARA INSTALAÇÕES EM PEX, DN 16 MM, CONEXÃO POR CRIMPAGEM  FORNECIMENTO E INSTALAÇÃO . AF_06/2015</v>
          </cell>
          <cell r="C4211" t="str">
            <v>UN</v>
          </cell>
          <cell r="D4211" t="str">
            <v>11,53</v>
          </cell>
        </row>
        <row r="4212">
          <cell r="A4212">
            <v>96824</v>
          </cell>
          <cell r="B4212" t="str">
            <v>CONEXÃO FIXA, ROSCA FÊMEA, PARA INSTALAÇÕES EM PEX, DN 16MM X 1/2", CONEXÃO POR CRIMPAGEM  FORNECIMENTO E INSTALAÇÃO. AF_06/2015</v>
          </cell>
          <cell r="C4212" t="str">
            <v>UN</v>
          </cell>
          <cell r="D4212" t="str">
            <v>13,04</v>
          </cell>
        </row>
        <row r="4213">
          <cell r="A4213">
            <v>96825</v>
          </cell>
          <cell r="B4213" t="str">
            <v>CONEXÃO FIXA, ROSCA FÊMEA, PARA INSTALAÇÕES EM PEX, DN 16MM X 3/4", CONEXÃO POR CRIMPAGEM  FORNECIMENTO E INSTALAÇÃO. AF_06/2015</v>
          </cell>
          <cell r="C4213" t="str">
            <v>UN</v>
          </cell>
          <cell r="D4213" t="str">
            <v>17,75</v>
          </cell>
        </row>
        <row r="4214">
          <cell r="A4214">
            <v>96826</v>
          </cell>
          <cell r="B4214" t="str">
            <v>LUVA PARA INSTALAÇÕES EM PEX, DN 20 MM, CONEXÃO POR CRIMPAGEM   FORNECIMENTO E INSTALAÇÃO. AF_06/2015</v>
          </cell>
          <cell r="C4214" t="str">
            <v>UN</v>
          </cell>
          <cell r="D4214" t="str">
            <v>16,05</v>
          </cell>
        </row>
        <row r="4215">
          <cell r="A4215">
            <v>96827</v>
          </cell>
          <cell r="B4215" t="str">
            <v>CONEXÃO FIXA, ROSCA FÊMEA, PARA INSTALAÇÕES EM PEX, DN 20MM X 1/2", CONEXÃO POR CRIMPAGEM  FORNECIMENTO E INSTALAÇÃO. AF_06/2015</v>
          </cell>
          <cell r="C4215" t="str">
            <v>UN</v>
          </cell>
          <cell r="D4215" t="str">
            <v>16,66</v>
          </cell>
        </row>
        <row r="4216">
          <cell r="A4216">
            <v>96828</v>
          </cell>
          <cell r="B4216" t="str">
            <v>CONEXÃO FIXA, ROSCA FÊMEA, PARA INSTALAÇÕES EM PEX, DN 20MM X 3/4", CONEXÃO POR CRIMPAGEM  FORNECIMENTO E INSTALAÇÃO. AF_06/2015</v>
          </cell>
          <cell r="C4216" t="str">
            <v>UN</v>
          </cell>
          <cell r="D4216" t="str">
            <v>20,97</v>
          </cell>
        </row>
        <row r="4217">
          <cell r="A4217">
            <v>96829</v>
          </cell>
          <cell r="B4217" t="str">
            <v>LUVA DE REDUÇÃO PARA INSTALAÇÕES EM PEX, DN 20 X 16 MM, CONEXÃO POR CRIMPAGEM  FORNECIMENTO E INSTALAÇÃO. AF_06/2015</v>
          </cell>
          <cell r="C4217" t="str">
            <v>UN</v>
          </cell>
          <cell r="D4217" t="str">
            <v>16,02</v>
          </cell>
        </row>
        <row r="4218">
          <cell r="A4218">
            <v>96830</v>
          </cell>
          <cell r="B4218" t="str">
            <v>LUVA PARA INSTALAÇÕES EM PEX, DN 25 MM, CONEXÃO POR CRIMPAGEM   FORNECIMENTO E INSTALAÇÃO. AF_06/2015</v>
          </cell>
          <cell r="C4218" t="str">
            <v>UN</v>
          </cell>
          <cell r="D4218" t="str">
            <v>23,34</v>
          </cell>
        </row>
        <row r="4219">
          <cell r="A4219">
            <v>96831</v>
          </cell>
          <cell r="B4219" t="str">
            <v>CONEXÃO FIXA, ROSCA FÊMEA, PARA INSTALAÇÕES EM PEX, DN 25MM X 1/2", CONEXÃO POR CRIMPAGEM  FORNECIMENTO E INSTALAÇÃO. AF_06/2015</v>
          </cell>
          <cell r="C4219" t="str">
            <v>UN</v>
          </cell>
          <cell r="D4219" t="str">
            <v>18,98</v>
          </cell>
        </row>
        <row r="4220">
          <cell r="A4220">
            <v>96832</v>
          </cell>
          <cell r="B4220" t="str">
            <v>CONEXÃO FIXA, ROSCA FÊMEA, PARA INSTALAÇÕES EM PEX, DN 25MM X 3/4", CONEXÃO POR CRIMPAGEM  FORNECIMENTO E INSTALAÇÃO. AF_06/2015</v>
          </cell>
          <cell r="C4220" t="str">
            <v>UN</v>
          </cell>
          <cell r="D4220" t="str">
            <v>21,98</v>
          </cell>
        </row>
        <row r="4221">
          <cell r="A4221">
            <v>96833</v>
          </cell>
          <cell r="B4221" t="str">
            <v>LUVA DE REDUÇÃO PARA INSTALAÇÕES EM PEX, DN 25 X 16 MM, CONEXÃO POR CRIMPAGEM  FORNECIMENTO E INSTALAÇÃO. AF_06/2015</v>
          </cell>
          <cell r="C4221" t="str">
            <v>UN</v>
          </cell>
          <cell r="D4221" t="str">
            <v>20,57</v>
          </cell>
        </row>
        <row r="4222">
          <cell r="A4222">
            <v>96834</v>
          </cell>
          <cell r="B4222" t="str">
            <v>LUVA PARA INSTALAÇÕES EM PEX, DN 32 MM, CONEXÃO POR CRIMPAGEM  FORNECIMENTO E INSTALAÇÃO . AF_06/2015</v>
          </cell>
          <cell r="C4222" t="str">
            <v>UN</v>
          </cell>
          <cell r="D4222" t="str">
            <v>34,10</v>
          </cell>
        </row>
        <row r="4223">
          <cell r="A4223">
            <v>96835</v>
          </cell>
          <cell r="B4223" t="str">
            <v>CONEXÃO FIXA, ROSCA FÊMEA, PARA INSTALAÇÕES EM PEX, DN 32 MM X 3/4", CONEXÃO POR CRIMPAGEM  FORNECIMENTO E INSTALAÇÃO. AF_06/2015</v>
          </cell>
          <cell r="C4223" t="str">
            <v>UN</v>
          </cell>
          <cell r="D4223" t="str">
            <v>29,43</v>
          </cell>
        </row>
        <row r="4224">
          <cell r="A4224">
            <v>96836</v>
          </cell>
          <cell r="B4224" t="str">
            <v>LUVA DE REDUÇÃO PARA INSTALAÇÕES EM PEX, DN 32 X 25 MM, CONEXÃO POR CRIMPAGEM  FORNECIMENTO E INSTALAÇÃO. AF_06/2015</v>
          </cell>
          <cell r="C4224" t="str">
            <v>UN</v>
          </cell>
          <cell r="D4224" t="str">
            <v>31,37</v>
          </cell>
        </row>
        <row r="4225">
          <cell r="A4225">
            <v>96837</v>
          </cell>
          <cell r="B4225" t="str">
            <v>JOELHO 90 GRAUS, METÁLICO, PARA INSTALAÇÕES EM PEX, DN 16 MM, CONEXÃO POR ANEL DESLIZANTE   FORNECIMENTO E INSTALAÇÃO. AF_06/2015</v>
          </cell>
          <cell r="C4225" t="str">
            <v>UN</v>
          </cell>
          <cell r="D4225" t="str">
            <v>16,79</v>
          </cell>
        </row>
        <row r="4226">
          <cell r="A4226">
            <v>96838</v>
          </cell>
          <cell r="B4226" t="str">
            <v>JOELHO 90 GRAUS, ROSCA FÊMEA TERMINAL, METÁLICO, PARA INSTALAÇÕES EM PEX, DN 16MM X 1/2", CONEXÃO POR ANEL DESLIZANTE  FORNECIMENTO E INSTALAÇÃO. AF_06/2015</v>
          </cell>
          <cell r="C4226" t="str">
            <v>UN</v>
          </cell>
          <cell r="D4226" t="str">
            <v>15,40</v>
          </cell>
        </row>
        <row r="4227">
          <cell r="A4227">
            <v>96839</v>
          </cell>
          <cell r="B4227" t="str">
            <v>JOELHO, ROSCA FÊMEA, COM BASE FIXA, METÁLICO, PARA INSTALAÇÕES EM PEX, DN 16MM X 1/2", CONEXÃO POR ANEL DESLIZANTE  FORNECIMENTO E INSTALAÇÃO. AF_06/2015</v>
          </cell>
          <cell r="C4227" t="str">
            <v>UN</v>
          </cell>
          <cell r="D4227" t="str">
            <v>15,15</v>
          </cell>
        </row>
        <row r="4228">
          <cell r="A4228">
            <v>96840</v>
          </cell>
          <cell r="B4228" t="str">
            <v>JOELHO 90 GRAUS, METÁLICO, PARA INSTALAÇÕES EM PEX, DN 20 MM, CONEXÃO POR ANEL DESLIZANTE  FORNECIMENTO E INSTALAÇÃO . AF_06/2015</v>
          </cell>
          <cell r="C4228" t="str">
            <v>UN</v>
          </cell>
          <cell r="D4228" t="str">
            <v>19,61</v>
          </cell>
        </row>
        <row r="4229">
          <cell r="A4229">
            <v>96841</v>
          </cell>
          <cell r="B4229" t="str">
            <v>JOELHO 90 GRAUS, ROSCA FÊMEA TERMINAL, METÁLICO, PARA INSTALAÇÕES EM PEX, DN 20 MM X 1/2", CONEXÃO POR ANEL DESLIZANTE  FORNECIMENTO E INSTALAÇÃO. AF_06/2015</v>
          </cell>
          <cell r="C4229" t="str">
            <v>UN</v>
          </cell>
          <cell r="D4229" t="str">
            <v>17,10</v>
          </cell>
        </row>
        <row r="4230">
          <cell r="A4230">
            <v>96842</v>
          </cell>
          <cell r="B4230" t="str">
            <v>JOELHO 90 GRAUS, ROSCA FÊMEA TERMINAL, METÁLICO, PARA INSTALAÇÕES EM PEX, DN 20 MM X 3/4", CONEXÃO POR ANEL DESLIZANTE  FORNECIMENTO E INSTALAÇÃO. AF_06/2015</v>
          </cell>
          <cell r="C4230" t="str">
            <v>UN</v>
          </cell>
          <cell r="D4230" t="str">
            <v>21,91</v>
          </cell>
        </row>
        <row r="4231">
          <cell r="A4231">
            <v>96843</v>
          </cell>
          <cell r="B4231" t="str">
            <v>JOELHO ROSCA FÊMEA, COM BASE FIXA, METÁLICO, PARA INSTALAÇÕES EM PEX, DN 20MM X 1/2", CONEXÃO POR ANEL DESLIZANTE  FORNECIMENTO E INSTALAÇÃO. AF_06/2015</v>
          </cell>
          <cell r="C4231" t="str">
            <v>UN</v>
          </cell>
          <cell r="D4231" t="str">
            <v>21,05</v>
          </cell>
        </row>
        <row r="4232">
          <cell r="A4232">
            <v>96844</v>
          </cell>
          <cell r="B4232" t="str">
            <v>JOELHO ROSCA FÊMEA, MÓVEL, METÁLICO, PARA INSTALAÇÕES EM PEX, DN 20MM X 3/4", CONEXÃO POR ANEL DESLIZANTE  FORNECIMENTO E INSTALAÇÃO. AF_06/2015</v>
          </cell>
          <cell r="C4232" t="str">
            <v>UN</v>
          </cell>
          <cell r="D4232" t="str">
            <v>28,88</v>
          </cell>
        </row>
        <row r="4233">
          <cell r="A4233">
            <v>96845</v>
          </cell>
          <cell r="B4233" t="str">
            <v>JOELHO 90 GRAUS, METÁLICO, PARA INSTALAÇÕES EM PEX, DN 25 MM, CONEXÃO POR ANEL DESLIZANTE   FORNECIMENTO E INSTALAÇÃO. AF_06/2015</v>
          </cell>
          <cell r="C4233" t="str">
            <v>UN</v>
          </cell>
          <cell r="D4233" t="str">
            <v>30,86</v>
          </cell>
        </row>
        <row r="4234">
          <cell r="A4234">
            <v>96846</v>
          </cell>
          <cell r="B4234" t="str">
            <v>JOELHO 90 GRAUS, ROSCA FÊMEA TERMINAL, METÁLICO, PARA INSTALAÇÕES EM PEX, DN 25 MM X 3/4", CONEXÃO POR ANEL DESLIZANTE  FORNECIMENTO E INSTALAÇÃO. AF_06/2015</v>
          </cell>
          <cell r="C4234" t="str">
            <v>UN</v>
          </cell>
          <cell r="D4234" t="str">
            <v>24,17</v>
          </cell>
        </row>
        <row r="4235">
          <cell r="A4235">
            <v>96847</v>
          </cell>
          <cell r="B4235" t="str">
            <v>JOELHO ROSCA FÊMEA, COM BASE FIXA, METÁLICO, PARA INSTALAÇÕES EM PEX, DN 25MM X 3/4", CONEXÃO POR ANEL DESLIZANTE  FORNECIMENTO E INSTALAÇÃO. AF_06/2015</v>
          </cell>
          <cell r="C4235" t="str">
            <v>UN</v>
          </cell>
          <cell r="D4235" t="str">
            <v>26,62</v>
          </cell>
        </row>
        <row r="4236">
          <cell r="A4236">
            <v>96848</v>
          </cell>
          <cell r="B4236" t="str">
            <v>JOELHO 90 GRAUS, METÁLICO, PARA INSTALAÇÕES EM PEX, DN 32 MM, CONEXÃO POR ANEL DESLIZANTE  FORNECIMENTO E INSTALAÇÃO . AF_06/2015</v>
          </cell>
          <cell r="C4236" t="str">
            <v>UN</v>
          </cell>
          <cell r="D4236" t="str">
            <v>40,06</v>
          </cell>
        </row>
        <row r="4237">
          <cell r="A4237">
            <v>96849</v>
          </cell>
          <cell r="B4237" t="str">
            <v>JOELHO 90 GRAUS, PARA INSTALAÇÕES EM PEX, DN 16 MM, CONEXÃO POR CRIMPAGEM   FORNECIMENTO E INSTALAÇÃO. AF_06/2015</v>
          </cell>
          <cell r="C4237" t="str">
            <v>UN</v>
          </cell>
          <cell r="D4237" t="str">
            <v>14,48</v>
          </cell>
        </row>
        <row r="4238">
          <cell r="A4238">
            <v>96850</v>
          </cell>
          <cell r="B4238" t="str">
            <v>JOELHO 90 GRAUS, ROSCA FÊMEA TERMINAL, PARA INSTALAÇÕES EM PEX, DN 16MM X 1/2", CONEXÃO POR CRIMPAGEM  FORNECIMENTO E INSTALAÇÃO. AF_06/2015</v>
          </cell>
          <cell r="C4238" t="str">
            <v>UN</v>
          </cell>
          <cell r="D4238" t="str">
            <v>16,99</v>
          </cell>
        </row>
        <row r="4239">
          <cell r="A4239">
            <v>96851</v>
          </cell>
          <cell r="B4239" t="str">
            <v>JOELHO 90 GRAUS, ROSCA FÊMEA TERMINAL, PARA INSTALAÇÕES EM PEX, DN 16MM X 3/4", CONEXÃO POR CRIMPAGEM  FORNECIMENTO E INSTALAÇÃO. AF_06/2015</v>
          </cell>
          <cell r="C4239" t="str">
            <v>UN</v>
          </cell>
          <cell r="D4239" t="str">
            <v>22,59</v>
          </cell>
        </row>
        <row r="4240">
          <cell r="A4240">
            <v>96852</v>
          </cell>
          <cell r="B4240" t="str">
            <v>JOELHO 90 GRAUS, PARA INSTALAÇÕES EM PEX, DN 20 MM, CONEXÃO POR CRIMPAGEM   FORNECIMENTO E INSTALAÇÃO. AF_06/2015</v>
          </cell>
          <cell r="C4240" t="str">
            <v>UN</v>
          </cell>
          <cell r="D4240" t="str">
            <v>19,32</v>
          </cell>
        </row>
        <row r="4241">
          <cell r="A4241">
            <v>96853</v>
          </cell>
          <cell r="B4241" t="str">
            <v>JOELHO 90 GRAUS, ROSCA FÊMEA TERMINAL, PARA INSTALAÇÕES EM PEX, DN 20MM X 1/2", CONEXÃO POR CRIMPAGEM  FORNECIMENTO E INSTALAÇÃO. AF_06/2015</v>
          </cell>
          <cell r="C4241" t="str">
            <v>UN</v>
          </cell>
          <cell r="D4241" t="str">
            <v>21,77</v>
          </cell>
        </row>
        <row r="4242">
          <cell r="A4242">
            <v>96854</v>
          </cell>
          <cell r="B4242" t="str">
            <v>JOELHO 90 GRAUS, ROSCA FÊMEA TERMINAL, PARA INSTALAÇÕES EM PEX, DN 20MM X 3/4", CONEXÃO POR CRIMPAGEM  FORNECIMENTO E INSTALAÇÃO. AF_06/2015</v>
          </cell>
          <cell r="C4242" t="str">
            <v>UN</v>
          </cell>
          <cell r="D4242" t="str">
            <v>26,10</v>
          </cell>
        </row>
        <row r="4243">
          <cell r="A4243">
            <v>96855</v>
          </cell>
          <cell r="B4243" t="str">
            <v>JOELHO 90 GRAUS, PARA INSTALAÇÕES EM PEX, DN 25 MM, CONEXÃO POR CRIMPAGEM   FORNECIMENTO E INSTALAÇÃO. AF_06/2015</v>
          </cell>
          <cell r="C4243" t="str">
            <v>UN</v>
          </cell>
          <cell r="D4243" t="str">
            <v>24,00</v>
          </cell>
        </row>
        <row r="4244">
          <cell r="A4244">
            <v>96856</v>
          </cell>
          <cell r="B4244" t="str">
            <v>JOELHO 90 GRAUS, ROSCA FÊMEA TERMINAL, PARA INSTALAÇÕES EM PEX, DN 25MM X 1/2", CONEXÃO POR CRIMPAGEM  FORNECIMENTO E INSTALAÇÃO. AF_06/2015</v>
          </cell>
          <cell r="C4244" t="str">
            <v>UN</v>
          </cell>
          <cell r="D4244" t="str">
            <v>24,36</v>
          </cell>
        </row>
        <row r="4245">
          <cell r="A4245">
            <v>96857</v>
          </cell>
          <cell r="B4245" t="str">
            <v>JOELHO 90 GRAUS, ROSCA FÊMEA TERMINAL, PARA INSTALAÇÕES EM PEX, DN 25MM X 1, CONEXÃO POR CRIMPAGEM  FORNECIMENTO E INSTALAÇÃO. AF_06/2015</v>
          </cell>
          <cell r="C4245" t="str">
            <v>UN</v>
          </cell>
          <cell r="D4245" t="str">
            <v>39,02</v>
          </cell>
        </row>
        <row r="4246">
          <cell r="A4246">
            <v>96858</v>
          </cell>
          <cell r="B4246" t="str">
            <v>JOELHO 90 GRAUS, PARA INSTALAÇÕES EM PEX, DN 32 MM, CONEXÃO POR CRIMPAGEM   FORNECIMENTO E INSTALAÇÃO. AF_06/2015</v>
          </cell>
          <cell r="C4246" t="str">
            <v>UN</v>
          </cell>
          <cell r="D4246" t="str">
            <v>39,38</v>
          </cell>
        </row>
        <row r="4247">
          <cell r="A4247">
            <v>96859</v>
          </cell>
          <cell r="B4247" t="str">
            <v>JOELHO 90 GRAUS, ROSCA FÊMEA TERMINAL, PARA INSTALAÇÕES EM PEX, DN 32 MM X 1", CONEXÃO POR CRIMPAGEM  FORNECIMENTO E INSTALAÇÃO. AF_06/2015</v>
          </cell>
          <cell r="C4247" t="str">
            <v>UN</v>
          </cell>
          <cell r="D4247" t="str">
            <v>48,91</v>
          </cell>
        </row>
        <row r="4248">
          <cell r="A4248">
            <v>96860</v>
          </cell>
          <cell r="B4248" t="str">
            <v>TÊ, METÁLICO, PARA INSTALAÇÕES EM PEX, DN 16 MM, CONEXÃO POR ANEL DESLIZANTE  FORNECIMENTO E INSTALAÇÃO. AF_06/2015</v>
          </cell>
          <cell r="C4248" t="str">
            <v>UN</v>
          </cell>
          <cell r="D4248" t="str">
            <v>19,43</v>
          </cell>
        </row>
        <row r="4249">
          <cell r="A4249">
            <v>96861</v>
          </cell>
          <cell r="B4249" t="str">
            <v>TÊ, ROSCA FÊMEA, METÁLICO, PARA INSTALAÇÕES EM PEX, DN 16 MM X ½, CONEXÃO POR ANEL DESLIZANTE   FORNECIMENTO E INSTALAÇÃO. AF_06/2015</v>
          </cell>
          <cell r="C4249" t="str">
            <v>UN</v>
          </cell>
          <cell r="D4249" t="str">
            <v>21,02</v>
          </cell>
        </row>
        <row r="4250">
          <cell r="A4250">
            <v>96862</v>
          </cell>
          <cell r="B4250" t="str">
            <v>TÊ, METÁLICO, PARA INSTALAÇÕES EM PEX, DN 20 MM, CONEXÃO POR ANEL DESLIZANTE  FORNECIMENTO E INSTALAÇÃO. AF_06/2015</v>
          </cell>
          <cell r="C4250" t="str">
            <v>UN</v>
          </cell>
          <cell r="D4250" t="str">
            <v>23,42</v>
          </cell>
        </row>
        <row r="4251">
          <cell r="A4251">
            <v>96863</v>
          </cell>
          <cell r="B4251" t="str">
            <v>TÊ, ROSCA FÊMEA, METÁLICO, PARA INSTALAÇÕES EM PEX, DN 20 MM X ½, CONEXÃO POR ANEL DESLIZANTE   FORNECIMENTO E INSTALAÇÃO. AF_06/2015</v>
          </cell>
          <cell r="C4251" t="str">
            <v>UN</v>
          </cell>
          <cell r="D4251" t="str">
            <v>23,15</v>
          </cell>
        </row>
        <row r="4252">
          <cell r="A4252">
            <v>96864</v>
          </cell>
          <cell r="B4252" t="str">
            <v>TÊ, METÁLICO, PARA INSTALAÇÕES EM PEX, DN 25 MM, CONEXÃO POR ANEL DESLIZANTE  FORNECIMENTO E INSTALAÇÃO. AF_06/2015</v>
          </cell>
          <cell r="C4252" t="str">
            <v>UN</v>
          </cell>
          <cell r="D4252" t="str">
            <v>36,90</v>
          </cell>
        </row>
        <row r="4253">
          <cell r="A4253">
            <v>96865</v>
          </cell>
          <cell r="B4253" t="str">
            <v>TÊ, ROSCA FÊMEA, METÁLICO, PARA INSTALAÇÕES EM PEX, DN 25 MM X 3/4", CONEXÃO POR ANEL DESLIZANTE  FORNECIMENTO E INSTALAÇÃO. AF_06/2015</v>
          </cell>
          <cell r="C4253" t="str">
            <v>UN</v>
          </cell>
          <cell r="D4253" t="str">
            <v>36,13</v>
          </cell>
        </row>
        <row r="4254">
          <cell r="A4254">
            <v>96866</v>
          </cell>
          <cell r="B4254" t="str">
            <v>TÊ, METÁLICO, PARA INSTALAÇÕES EM PEX, DN 32 MM, CONEXÃO POR ANEL DESLIZANTE  FORNECIMENTO E INSTALAÇÃO. AF_06/2015</v>
          </cell>
          <cell r="C4254" t="str">
            <v>UN</v>
          </cell>
          <cell r="D4254" t="str">
            <v>48,56</v>
          </cell>
        </row>
        <row r="4255">
          <cell r="A4255">
            <v>96867</v>
          </cell>
          <cell r="B4255" t="str">
            <v>TÊ, ROSCA MACHO, METÁLICO, PARA INSTALAÇÕES EM PEX, DN 32 MM X 1", CONEXÃO POR ANEL DESLIZANTE  FORNECIMENTO E INSTALAÇÃO. AF_06/2015</v>
          </cell>
          <cell r="C4255" t="str">
            <v>UN</v>
          </cell>
          <cell r="D4255" t="str">
            <v>56,56</v>
          </cell>
        </row>
        <row r="4256">
          <cell r="A4256">
            <v>96868</v>
          </cell>
          <cell r="B4256" t="str">
            <v>TÊ, PARA INSTALAÇÕES EM PEX, DN 16 MM, CONEXÃO POR CRIMPAGEM  FORNECIMENTO E INSTALAÇÃO. AF_06/2015</v>
          </cell>
          <cell r="C4256" t="str">
            <v>UN</v>
          </cell>
          <cell r="D4256" t="str">
            <v>22,51</v>
          </cell>
        </row>
        <row r="4257">
          <cell r="A4257">
            <v>96869</v>
          </cell>
          <cell r="B4257" t="str">
            <v>TÊ, PARA INSTALAÇÕES EM PEX, DN 20 MM, CONEXÃO POR CRIMPAGEM  FORNECIMENTO E INSTALAÇÃO. AF_06/2015</v>
          </cell>
          <cell r="C4257" t="str">
            <v>UN</v>
          </cell>
          <cell r="D4257" t="str">
            <v>26,89</v>
          </cell>
        </row>
        <row r="4258">
          <cell r="A4258">
            <v>96870</v>
          </cell>
          <cell r="B4258" t="str">
            <v>TÊ, PEX, DN 25 MM, CONEXÃO POR CRIMPAGEM  FORNECIMENTO E INSTALAÇÃO. AF_06/2015</v>
          </cell>
          <cell r="C4258" t="str">
            <v>UN</v>
          </cell>
          <cell r="D4258" t="str">
            <v>42,65</v>
          </cell>
        </row>
        <row r="4259">
          <cell r="A4259">
            <v>96871</v>
          </cell>
          <cell r="B4259" t="str">
            <v>TÊ, PARA INSTALAÇÕES EM PEX, DN 32 MM, CONEXÃO POR CRIMPAGEM  FORNECIMENTO E INSTALAÇÃO. AF_06/2015</v>
          </cell>
          <cell r="C4259" t="str">
            <v>UN</v>
          </cell>
          <cell r="D4259" t="str">
            <v>61,92</v>
          </cell>
        </row>
        <row r="4260">
          <cell r="A4260">
            <v>96872</v>
          </cell>
          <cell r="B4260" t="str">
            <v>DISTRIBUIDOR 2 SAÍDAS, METÁLICO, PARA INSTALAÇÕES EM PEX, ENTRADA DE 3/4" X 2 SAÍDAS DE 1/2", CONEXÃO POR ANEL DESLIZANTE  FORNECIMENTO E INSTALAÇÃO. AF_06/2015</v>
          </cell>
          <cell r="C4260" t="str">
            <v>UN</v>
          </cell>
          <cell r="D4260" t="str">
            <v>55,98</v>
          </cell>
        </row>
        <row r="4261">
          <cell r="A4261">
            <v>96873</v>
          </cell>
          <cell r="B4261" t="str">
            <v>DISTRIBUIDOR 2 SAÍDAS, METÁLICO, PARA INSTALAÇÕES EM PEX, ENTRADA DE 1" X 2 SAÍDAS DE 1/2", CONEXÃO POR ANEL DESLIZANTE  FORNECIMENTO E INSTALAÇÃO. AF_06/2015</v>
          </cell>
          <cell r="C4261" t="str">
            <v>UN</v>
          </cell>
          <cell r="D4261" t="str">
            <v>64,80</v>
          </cell>
        </row>
        <row r="4262">
          <cell r="A4262">
            <v>96874</v>
          </cell>
          <cell r="B4262" t="str">
            <v>DISTRIBUIDOR 3 SAÍDAS, METÁLICO, PARA INSTALAÇÕES EM PEX, ENTRADA DE 3/4" X 3 SAÍDAS DE 1/2", CONEXÃO POR ANEL DESLIZANTE  FORNECIMENTO E INSTALAÇÃO . AF_06/2015</v>
          </cell>
          <cell r="C4262" t="str">
            <v>UN</v>
          </cell>
          <cell r="D4262" t="str">
            <v>68,18</v>
          </cell>
        </row>
        <row r="4263">
          <cell r="A4263">
            <v>96875</v>
          </cell>
          <cell r="B4263" t="str">
            <v>DISTRIBUIDOR 3 SAÍDAS, METÁLICO, PARA INSTALAÇÕES EM PEX, ENTRADA DE 1 X 3 SAÍDAS DE 1/2, CONEXÃO POR ANEL DESLIZANTE   FORNECIMENTO E INSTALAÇÃO. AF_06/2015</v>
          </cell>
          <cell r="C4263" t="str">
            <v>UN</v>
          </cell>
          <cell r="D4263" t="str">
            <v>82,37</v>
          </cell>
        </row>
        <row r="4264">
          <cell r="A4264">
            <v>96876</v>
          </cell>
          <cell r="B4264" t="str">
            <v>DISTRIBUIDOR 2 SAÍDAS, PARA INSTALAÇÕES EM PEX, ENTRADA DE 32 MM X 2 SAÍDAS DE 16 MM, CONEXÃO POR CRIMPAGEM FORNECIMENTO E INSTALAÇÃO. AF_06/2015</v>
          </cell>
          <cell r="C4264" t="str">
            <v>UN</v>
          </cell>
          <cell r="D4264" t="str">
            <v>146,77</v>
          </cell>
        </row>
        <row r="4265">
          <cell r="A4265">
            <v>96877</v>
          </cell>
          <cell r="B4265" t="str">
            <v>DISTRIBUIDOR 2 SAÍDAS, PARA INSTALAÇÕES EM PEX, ENTRADA DE 32 MM X 2 SAÍDAS DE 20 MM, CONEXÃO POR CRIMPAGEM  FORNECIMENTO E INSTALAÇÃO. AF_06/2015</v>
          </cell>
          <cell r="C4265" t="str">
            <v>UN</v>
          </cell>
          <cell r="D4265" t="str">
            <v>157,07</v>
          </cell>
        </row>
        <row r="4266">
          <cell r="A4266">
            <v>96878</v>
          </cell>
          <cell r="B4266" t="str">
            <v>DISTRIBUIDOR 2 SAÍDAS, PARA INSTALAÇÕES EM PEX, ENTRADA DE 32 MM X 2 SAÍDAS DE 25 MM, CONEXÃO POR CRIMPAGEM  FORNECIMENTO E INSTALAÇÃO. AF_06/2015</v>
          </cell>
          <cell r="C4266" t="str">
            <v>UN</v>
          </cell>
          <cell r="D4266" t="str">
            <v>158,99</v>
          </cell>
        </row>
        <row r="4267">
          <cell r="A4267">
            <v>96879</v>
          </cell>
          <cell r="B4267" t="str">
            <v>DISTRIBUIDOR 3 SAÍDAS, PARA INSTALAÇÕES EM PEX, ENTRADA DE 32 MM X 3 SAÍDAS DE 16 MM, CONEXÃO POR CRIMPAGEM  FORNECIMENTO E INSTALAÇÃO. AF_06/2015</v>
          </cell>
          <cell r="C4267" t="str">
            <v>UN</v>
          </cell>
          <cell r="D4267" t="str">
            <v>159,40</v>
          </cell>
        </row>
        <row r="4268">
          <cell r="A4268">
            <v>96880</v>
          </cell>
          <cell r="B4268" t="str">
            <v>DISTRIBUIDOR 3 SAÍDAS, PARA INSTALAÇÕES EM PEX, ENTRADA DE 32 MM X 3 SAÍDAS DE 20 MM, CONEXÃO POR CRIMPAGEM  FORNECIMENTO E INSTALAÇÃO. AF_06/2015</v>
          </cell>
          <cell r="C4268" t="str">
            <v>UN</v>
          </cell>
          <cell r="D4268" t="str">
            <v>182,47</v>
          </cell>
        </row>
        <row r="4269">
          <cell r="A4269">
            <v>96881</v>
          </cell>
          <cell r="B4269" t="str">
            <v>DISTRIBUIDOR 3 SAÍDAS, PARA INSTALAÇÕES EM PEX, ENTRADA DE 32 MM X 3 SAÍDAS DE 25 MM, CONEXÃO POR CRIMPAGEM  FORNECIMENTO E INSTALAÇÃO. AF_06/2015</v>
          </cell>
          <cell r="C4269" t="str">
            <v>UN</v>
          </cell>
          <cell r="D4269" t="str">
            <v>192,93</v>
          </cell>
        </row>
        <row r="4270">
          <cell r="A4270">
            <v>97425</v>
          </cell>
          <cell r="B4270" t="str">
            <v>FLANGE EM AÇO, DN 15 MM X 1/2'', INSTALADO EM RESERVAÇÃO DE ÁGUA DE EDIFICAÇÃO QUE POSSUA RESERVATÓRIO DE FIBRA/FIBROCIMENTO - FORNECIMENTO E INSTALAÇÃO. AF_06/2016</v>
          </cell>
          <cell r="C4270" t="str">
            <v>UN</v>
          </cell>
          <cell r="D4270" t="str">
            <v>18,31</v>
          </cell>
        </row>
        <row r="4271">
          <cell r="A4271">
            <v>97426</v>
          </cell>
          <cell r="B4271" t="str">
            <v>FLANGE EM AÇO, DN 20 MM X 3/4'', INSTALADO EM RESERVAÇÃO DE ÁGUA DE EDIFICAÇÃO QUE POSSUA RESERVATÓRIO DE FIBRA/FIBROCIMENTO - FORNECIMENTO E INSTALAÇÃO. AF_06/2016</v>
          </cell>
          <cell r="C4271" t="str">
            <v>UN</v>
          </cell>
          <cell r="D4271" t="str">
            <v>21,94</v>
          </cell>
        </row>
        <row r="4272">
          <cell r="A4272">
            <v>97427</v>
          </cell>
          <cell r="B4272" t="str">
            <v>FLANGE EM AÇO, DN 25 MM X 1'', INSTALADO EM RESERVAÇÃO DE ÁGUA DE EDIFICAÇÃO QUE POSSUA RESERVATÓRIO DE FIBRA/FIBROCIMENTO - FORNECIMENTO E INSTALAÇÃO. AF_06/2016</v>
          </cell>
          <cell r="C4272" t="str">
            <v>UN</v>
          </cell>
          <cell r="D4272" t="str">
            <v>24,69</v>
          </cell>
        </row>
        <row r="4273">
          <cell r="A4273">
            <v>97428</v>
          </cell>
          <cell r="B4273" t="str">
            <v>FLANGE EM AÇO, DN 32 MM X 1 1/4'', INSTALADO EM RESERVAÇÃO DE ÁGUA DE EDIFICAÇÃO QUE POSSUA RESERVATÓRIO DE FIBRA/FIBROCIMENTO - FORNECIMENTO E INSTALAÇÃO. AF_06/2016</v>
          </cell>
          <cell r="C4273" t="str">
            <v>UN</v>
          </cell>
          <cell r="D4273" t="str">
            <v>31,06</v>
          </cell>
        </row>
        <row r="4274">
          <cell r="A4274">
            <v>97429</v>
          </cell>
          <cell r="B4274" t="str">
            <v>FLANGE EM AÇO, DN 40 MM X 1 1/2'', INSTALADO EM RESERVAÇÃO DE ÁGUA DE EDIFICAÇÃO QUE POSSUA RESERVATÓRIO DE FIBRA/FIBROCIMENTO - FORNECIMENTO E INSTALAÇÃO. AF_06/2016</v>
          </cell>
          <cell r="C4274" t="str">
            <v>UN</v>
          </cell>
          <cell r="D4274" t="str">
            <v>36,92</v>
          </cell>
        </row>
        <row r="4275">
          <cell r="A4275">
            <v>97430</v>
          </cell>
          <cell r="B4275" t="str">
            <v>ACOPLAMENTO RÍGIDO EM AÇO, CONEXÃO RANHURADA, DN 50 (2"), INSTALADO EM PRUMADAS - FORNECIMENTO E INSTALAÇÃO. AF_12/2015</v>
          </cell>
          <cell r="C4275" t="str">
            <v>UN</v>
          </cell>
          <cell r="D4275" t="str">
            <v>31,98</v>
          </cell>
        </row>
        <row r="4276">
          <cell r="A4276">
            <v>97431</v>
          </cell>
          <cell r="B4276" t="str">
            <v>ACOPLAMENTO RÍGIDO EM AÇO, CONEXÃO RANHURADA, DN 65 (2 1/2"), INSTALADO EM PRUMADAS - FORNECIMENTO E INSTALAÇÃO. AF_12/2015</v>
          </cell>
          <cell r="C4276" t="str">
            <v>UN</v>
          </cell>
          <cell r="D4276" t="str">
            <v>35,49</v>
          </cell>
        </row>
        <row r="4277">
          <cell r="A4277">
            <v>97432</v>
          </cell>
          <cell r="B4277" t="str">
            <v>ACOPLAMENTO RÍGIDO EM AÇO, CONEXÃO RANHURADA, DN 80 (3"), INSTALADO EM PRUMADAS - FORNECIMENTO E INSTALAÇÃO. AF_12/2015</v>
          </cell>
          <cell r="C4277" t="str">
            <v>UN</v>
          </cell>
          <cell r="D4277" t="str">
            <v>40,00</v>
          </cell>
        </row>
        <row r="4278">
          <cell r="A4278">
            <v>97433</v>
          </cell>
          <cell r="B4278" t="str">
            <v>CURVA 45 GRAUS, EM AÇO, CONEXÃO RANHURADA, DN 50 (2), INSTALADO EM PRUMADAS - FORNECIMENTO E INSTALAÇÃO. AF_12/2015</v>
          </cell>
          <cell r="C4278" t="str">
            <v>UN</v>
          </cell>
          <cell r="D4278" t="str">
            <v>76,40</v>
          </cell>
        </row>
        <row r="4279">
          <cell r="A4279">
            <v>97434</v>
          </cell>
          <cell r="B4279" t="str">
            <v>CURVA 90 GRAUS, EM AÇO, CONEXÃO RANHURADA, DN 50 (2"), INSTALADO EM PRUMADAS - FORNECIMENTO E INSTALAÇÃO. AF_12/2015</v>
          </cell>
          <cell r="C4279" t="str">
            <v>UN</v>
          </cell>
          <cell r="D4279" t="str">
            <v>77,96</v>
          </cell>
        </row>
        <row r="4280">
          <cell r="A4280">
            <v>97435</v>
          </cell>
          <cell r="B4280" t="str">
            <v>CURVA 45 GRAUS, EM AÇO, CONEXÃO RANHURADA, DN 65 (2 1/2"), INSTALADO EM PRUMADAS - FORNECIMENTO E INSTALAÇÃO. AF_12/2015</v>
          </cell>
          <cell r="C4280" t="str">
            <v>UN</v>
          </cell>
          <cell r="D4280" t="str">
            <v>89,47</v>
          </cell>
        </row>
        <row r="4281">
          <cell r="A4281">
            <v>97436</v>
          </cell>
          <cell r="B4281" t="str">
            <v>CURVA 90 GRAUS, EM AÇO, CONEXÃO RANHURADA, DN 65 (2 1/2), INSTALADO EM PRUMADAS - FORNECIMENTO E INSTALAÇÃO. AF_12/2015</v>
          </cell>
          <cell r="C4281" t="str">
            <v>UN</v>
          </cell>
          <cell r="D4281" t="str">
            <v>92,47</v>
          </cell>
        </row>
        <row r="4282">
          <cell r="A4282">
            <v>97437</v>
          </cell>
          <cell r="B4282" t="str">
            <v>CURVA 45 GRAUS, EM AÇO, CONEXÃO RANHURADA, DN 80 (3"), INSTALADO EM PRUMADAS - FORNECIMENTO E INSTALAÇÃO. AF_12/2015</v>
          </cell>
          <cell r="C4282" t="str">
            <v>UN</v>
          </cell>
          <cell r="D4282" t="str">
            <v>102,45</v>
          </cell>
        </row>
        <row r="4283">
          <cell r="A4283">
            <v>97438</v>
          </cell>
          <cell r="B4283" t="str">
            <v>CURVA 90 GRAUS, EM AÇO, CONEXÃO RANHURADA, DN 80 (3"), INSTALADO EM PRUMADAS - FORNECIMENTO E INSTALAÇÃO. AF_12/2015</v>
          </cell>
          <cell r="C4283" t="str">
            <v>UN</v>
          </cell>
          <cell r="D4283" t="str">
            <v>105,66</v>
          </cell>
        </row>
        <row r="4284">
          <cell r="A4284">
            <v>97439</v>
          </cell>
          <cell r="B4284" t="str">
            <v>TÊ, EM AÇO, CONEXÃO RANHURADA, DN 50 (2"), INSTALADO EM PRUMADAS - FORNECIMENTO E INSTALAÇÃO. AF_12/2015</v>
          </cell>
          <cell r="C4284" t="str">
            <v>UN</v>
          </cell>
          <cell r="D4284" t="str">
            <v>116,80</v>
          </cell>
        </row>
        <row r="4285">
          <cell r="A4285">
            <v>97440</v>
          </cell>
          <cell r="B4285" t="str">
            <v>TÊ, EM AÇO, CONEXÃO RANHURADA, DN 65 (2 1/2"), INSTALADO EM PRUMADAS - FORNECIMENTO E INSTALAÇÃO. AF_12/2015</v>
          </cell>
          <cell r="C4285" t="str">
            <v>UN</v>
          </cell>
          <cell r="D4285" t="str">
            <v>140,40</v>
          </cell>
        </row>
        <row r="4286">
          <cell r="A4286">
            <v>97442</v>
          </cell>
          <cell r="B4286" t="str">
            <v>TÊ, EM AÇO, CONEXÃO RANHURADA, DN 80 (3"), INSTALADO EM PRUMADAS - FORNECIMENTO E INSTALAÇÃO. AF_12/2015</v>
          </cell>
          <cell r="C4286" t="str">
            <v>UN</v>
          </cell>
          <cell r="D4286" t="str">
            <v>154,89</v>
          </cell>
        </row>
        <row r="4287">
          <cell r="A4287">
            <v>97443</v>
          </cell>
          <cell r="B4287" t="str">
            <v>LUVA, EM AÇO, CONEXÃO SOLDADA, DN 50 (2"), INSTALADO EM PRUMADAS - FORNECIMENTO E INSTALAÇÃO. AF_12/2015</v>
          </cell>
          <cell r="C4287" t="str">
            <v>UN</v>
          </cell>
          <cell r="D4287" t="str">
            <v>67,29</v>
          </cell>
        </row>
        <row r="4288">
          <cell r="A4288">
            <v>97444</v>
          </cell>
          <cell r="B4288" t="str">
            <v>LUVA COM REDUÇÃO, EM AÇO, CONEXÃO SOLDADA, DN 50 X 40 MM (2 X 1 1/2), INSTALADO EM PRUMADAS - FORNECIMENTO E INSTALAÇÃO. AF_12/2015</v>
          </cell>
          <cell r="C4288" t="str">
            <v>UN</v>
          </cell>
          <cell r="D4288" t="str">
            <v>78,87</v>
          </cell>
        </row>
        <row r="4289">
          <cell r="A4289">
            <v>97446</v>
          </cell>
          <cell r="B4289" t="str">
            <v>LUVA, EM AÇO, CONEXÃO SOLDADA, DN 65 (2 1/2"), INSTALADO EM PRUMADAS - FORNECIMENTO E INSTALAÇÃO. AF_12/2015</v>
          </cell>
          <cell r="C4289" t="str">
            <v>UN</v>
          </cell>
          <cell r="D4289" t="str">
            <v>135,29</v>
          </cell>
        </row>
        <row r="4290">
          <cell r="A4290">
            <v>97447</v>
          </cell>
          <cell r="B4290" t="str">
            <v>LUVA COM REDUÇÃO, EM AÇO, CONEXÃO SOLDADA, DN 65 X 50 MM (2 1/2" X 2"), INSTALADO EM PRUMADAS - FORNECIMENTO E INSTALAÇÃO. AF_12/2015</v>
          </cell>
          <cell r="C4290" t="str">
            <v>UN</v>
          </cell>
          <cell r="D4290" t="str">
            <v>135,29</v>
          </cell>
        </row>
        <row r="4291">
          <cell r="A4291">
            <v>97449</v>
          </cell>
          <cell r="B4291" t="str">
            <v>LUVA, EM AÇO, CONEXÃO SOLDADA, DN 80 (3), INSTALADO EM PRUMADAS - FORNECIMENTO E INSTALAÇÃO. AF_12/2015</v>
          </cell>
          <cell r="C4291" t="str">
            <v>UN</v>
          </cell>
          <cell r="D4291" t="str">
            <v>144,17</v>
          </cell>
        </row>
        <row r="4292">
          <cell r="A4292">
            <v>97450</v>
          </cell>
          <cell r="B4292" t="str">
            <v>LUVA COM REDUÇÃO, EM AÇO, CONEXÃO SOLDADA, DN 80 X 65 MM (3" X 2 1/2"), INSTALADO EM PRUMADAS - FORNECIMENTO E INSTALAÇÃO. AF_12/2015</v>
          </cell>
          <cell r="C4292" t="str">
            <v>UN</v>
          </cell>
          <cell r="D4292" t="str">
            <v>175,72</v>
          </cell>
        </row>
        <row r="4293">
          <cell r="A4293">
            <v>97452</v>
          </cell>
          <cell r="B4293" t="str">
            <v>CURVA 45 GRAUS, EM AÇO, CONEXÃO SOLDADA, DN 50 (2), INSTALADO EM PRUMADAS - FORNECIMENTO E INSTALAÇÃO. AF_12/2015</v>
          </cell>
          <cell r="C4293" t="str">
            <v>UN</v>
          </cell>
          <cell r="D4293" t="str">
            <v>110,42</v>
          </cell>
        </row>
        <row r="4294">
          <cell r="A4294">
            <v>97453</v>
          </cell>
          <cell r="B4294" t="str">
            <v>CURVA 90 GRAUS, EM AÇO, CONEXÃO SOLDADA, DN 50 (2), INSTALADO EM PRUMADAS - FORNECIMENTO E INSTALAÇÃO. AF_12/2015</v>
          </cell>
          <cell r="C4294" t="str">
            <v>UN</v>
          </cell>
          <cell r="D4294" t="str">
            <v>117,04</v>
          </cell>
        </row>
        <row r="4295">
          <cell r="A4295">
            <v>97454</v>
          </cell>
          <cell r="B4295" t="str">
            <v>CURVA 45 GRAUS, EM AÇO, CONEXÃO SOLDADA, DN 65 (2 1/2), INSTALADO EM PRUMADAS - FORNECIMENTO E INSTALAÇÃO. AF_12/2015</v>
          </cell>
          <cell r="C4295" t="str">
            <v>UN</v>
          </cell>
          <cell r="D4295" t="str">
            <v>186,24</v>
          </cell>
        </row>
        <row r="4296">
          <cell r="A4296">
            <v>97455</v>
          </cell>
          <cell r="B4296" t="str">
            <v>CURVA 90 GRAUS, EM AÇO, CONEXÃO SOLDADA, DN 65 (2 1/2), INSTALADO EM PRUMADAS - FORNECIMENTO E INSTALAÇÃO. AF_12/2015</v>
          </cell>
          <cell r="C4296" t="str">
            <v>UN</v>
          </cell>
          <cell r="D4296" t="str">
            <v>196,82</v>
          </cell>
        </row>
        <row r="4297">
          <cell r="A4297">
            <v>97456</v>
          </cell>
          <cell r="B4297" t="str">
            <v>CURVA 45 GRAUS, EM AÇO, CONEXÃO SOLDADA, DN 80 (3), INSTALADO EM PRUMADAS - FORNECIMENTO E INSTALAÇÃO. AF_12/2015</v>
          </cell>
          <cell r="C4297" t="str">
            <v>UN</v>
          </cell>
          <cell r="D4297" t="str">
            <v>418,12</v>
          </cell>
        </row>
        <row r="4298">
          <cell r="A4298">
            <v>97457</v>
          </cell>
          <cell r="B4298" t="str">
            <v>CURVA 90 GRAUS, EM AÇO, CONEXÃO SOLDADA, DN 80 (3), INSTALADO EM PRUMADAS - FORNECIMENTO E INSTALAÇÃO. AF_12/2015</v>
          </cell>
          <cell r="C4298" t="str">
            <v>UN</v>
          </cell>
          <cell r="D4298" t="str">
            <v>370,66</v>
          </cell>
        </row>
        <row r="4299">
          <cell r="A4299">
            <v>97458</v>
          </cell>
          <cell r="B4299" t="str">
            <v>TÊ, EM AÇO, CONEXÃO SOLDADA, DN 50 (2"), INSTALADO EM PRUMADAS - FORNECIMENTO E INSTALAÇÃO. AF_12/2015</v>
          </cell>
          <cell r="C4299" t="str">
            <v>UN</v>
          </cell>
          <cell r="D4299" t="str">
            <v>173,81</v>
          </cell>
        </row>
        <row r="4300">
          <cell r="A4300">
            <v>97459</v>
          </cell>
          <cell r="B4300" t="str">
            <v>TÊ, EM AÇO, CONEXÃO SOLDADA, DN 65 (2 1/2"), INSTALADO EM PRUMADAS - FORNECIMENTO E INSTALAÇÃO. AF_12/2015</v>
          </cell>
          <cell r="C4300" t="str">
            <v>UN</v>
          </cell>
          <cell r="D4300" t="str">
            <v>295,83</v>
          </cell>
        </row>
        <row r="4301">
          <cell r="A4301">
            <v>97460</v>
          </cell>
          <cell r="B4301" t="str">
            <v>TÊ, EM AÇO, CONEXÃO SOLDADA, DN 80 (3"), INSTALADO EM PRUMADAS - FORNECIMENTO E INSTALAÇÃO. AF_12/2015</v>
          </cell>
          <cell r="C4301" t="str">
            <v>UN</v>
          </cell>
          <cell r="D4301" t="str">
            <v>452,81</v>
          </cell>
        </row>
        <row r="4302">
          <cell r="A4302">
            <v>97461</v>
          </cell>
          <cell r="B4302" t="str">
            <v>LUVA, EM AÇO, CONEXÃO SOLDADA, DN 25 (1), INSTALADO EM REDE DE ALIMENTAÇÃO PARA HIDRANTE - FORNECIMENTO E INSTALAÇÃO. AF_12/2015</v>
          </cell>
          <cell r="C4302" t="str">
            <v>UN</v>
          </cell>
          <cell r="D4302" t="str">
            <v>21,17</v>
          </cell>
        </row>
        <row r="4303">
          <cell r="A4303">
            <v>97462</v>
          </cell>
          <cell r="B4303" t="str">
            <v>LUVA COM REDUÇÃO, EM AÇO, CONEXÃO SOLDADA, DN 25 X 20 MM (1 X 3/4), INSTALADO EM REDE DE ALIMENTAÇÃO PARA HIDRANTE - FORNECIMENTO E INSTALAÇÃO. AF_12/2015</v>
          </cell>
          <cell r="C4303" t="str">
            <v>UN</v>
          </cell>
          <cell r="D4303" t="str">
            <v>17,78</v>
          </cell>
        </row>
        <row r="4304">
          <cell r="A4304">
            <v>97464</v>
          </cell>
          <cell r="B4304" t="str">
            <v>LUVA, EM AÇO, CONEXÃO SOLDADA, DN 32 (1 1/4), INSTALADO EM REDE DE ALIMENTAÇÃO PARA HIDRANTE - FORNECIMENTO E INSTALAÇÃO. AF_12/2015</v>
          </cell>
          <cell r="C4304" t="str">
            <v>UN</v>
          </cell>
          <cell r="D4304" t="str">
            <v>30,38</v>
          </cell>
        </row>
        <row r="4305">
          <cell r="A4305">
            <v>97465</v>
          </cell>
          <cell r="B4305" t="str">
            <v>LUVA COM REDUÇÃO, EM AÇO, CONEXÃO SOLDADA, DN 32 X 25 MM (1 1/4  X 1), INSTALADO EM REDE DE ALIMENTAÇÃO PARA HIDRANTE - FORNECIMENTO E INSTALAÇÃO. AF_12/2015</v>
          </cell>
          <cell r="C4305" t="str">
            <v>UN</v>
          </cell>
          <cell r="D4305" t="str">
            <v>36,10</v>
          </cell>
        </row>
        <row r="4306">
          <cell r="A4306">
            <v>97467</v>
          </cell>
          <cell r="B4306" t="str">
            <v>LUVA, EM AÇO, CONEXÃO SOLDADA, DN 40 (1 1/2), INSTALADO EM REDE DE ALIMENTAÇÃO PARA HIDRANTE - FORNECIMENTO E INSTALAÇÃO. AF_12/2015</v>
          </cell>
          <cell r="C4306" t="str">
            <v>UN</v>
          </cell>
          <cell r="D4306" t="str">
            <v>38,56</v>
          </cell>
        </row>
        <row r="4307">
          <cell r="A4307">
            <v>97468</v>
          </cell>
          <cell r="B4307" t="str">
            <v>LUVA COM REDUÇÃO, EM AÇO, CONEXÃO SOLDADA, DN 40  X 32 MM (1 1/2 X 1 1/4), INSTALADO EM REDE DE ALIMENTAÇÃO PARA HIDRANTE - FORNECIMENTO E INSTALAÇÃO. AF_12/2015</v>
          </cell>
          <cell r="C4307" t="str">
            <v>UN</v>
          </cell>
          <cell r="D4307" t="str">
            <v>45,89</v>
          </cell>
        </row>
        <row r="4308">
          <cell r="A4308">
            <v>97470</v>
          </cell>
          <cell r="B4308" t="str">
            <v>LUVA, EM AÇO, CONEXÃO SOLDADA, DN 50 (2), INSTALADO EM REDE DE ALIMENTAÇÃO PARA HIDRANTE - FORNECIMENTO E INSTALAÇÃO. AF_12/2015</v>
          </cell>
          <cell r="C4308" t="str">
            <v>UN</v>
          </cell>
          <cell r="D4308" t="str">
            <v>56,73</v>
          </cell>
        </row>
        <row r="4309">
          <cell r="A4309">
            <v>97471</v>
          </cell>
          <cell r="B4309" t="str">
            <v>LUVA COM REDUÇÃO, EM AÇO, CONEXÃO SOLDADA, DN 50 X 40 MM (2 X 1 1/2), INSTALADO EM REDE DE ALIMENTAÇÃO PARA HIDRANTE - FORNECIMENTO E INSTALAÇÃO. AF_12/2015</v>
          </cell>
          <cell r="C4309" t="str">
            <v>UN</v>
          </cell>
          <cell r="D4309" t="str">
            <v>68,31</v>
          </cell>
        </row>
        <row r="4310">
          <cell r="A4310">
            <v>97474</v>
          </cell>
          <cell r="B4310" t="str">
            <v>LUVA, EM AÇO, CONEXÃO SOLDADA, DN 65 (2 1/2), INSTALADO EM REDE DE ALIMENTAÇÃO PARA HIDRANTE - FORNECIMENTO E INSTALAÇÃO. AF_12/2015</v>
          </cell>
          <cell r="C4310" t="str">
            <v>UN</v>
          </cell>
          <cell r="D4310" t="str">
            <v>103,10</v>
          </cell>
        </row>
        <row r="4311">
          <cell r="A4311">
            <v>97475</v>
          </cell>
          <cell r="B4311" t="str">
            <v>LUVA COM REDUÇÃO, EM AÇO, CONEXÃO SOLDADA, DN 65 X 50 MM (2 1/2 X 2), INSTALADO EM REDE DE ALIMENTAÇÃO PARA HIDRANTE - FORNECIMENTO E INSTALAÇÃO. AF_12/2015</v>
          </cell>
          <cell r="C4311" t="str">
            <v>UN</v>
          </cell>
          <cell r="D4311" t="str">
            <v>126,53</v>
          </cell>
        </row>
        <row r="4312">
          <cell r="A4312">
            <v>97477</v>
          </cell>
          <cell r="B4312" t="str">
            <v>LUVA, EM AÇO, CONEXÃO SOLDADA, DN 80 (3), INSTALADO EM REDE DE ALIMENTAÇÃO PARA HIDRANTE - FORNECIMENTO E INSTALAÇÃO. AF_12/2015</v>
          </cell>
          <cell r="C4312" t="str">
            <v>UN</v>
          </cell>
          <cell r="D4312" t="str">
            <v>137,20</v>
          </cell>
        </row>
        <row r="4313">
          <cell r="A4313">
            <v>97478</v>
          </cell>
          <cell r="B4313" t="str">
            <v>LUVA COM REDUÇÃO, EM AÇO, CONEXÃO SOLDADA, DN 80 X 65 MM (3 X 2 1/2), INSTALADO EM REDE DE ALIMENTAÇÃO PARA HIDRANTE - FORNECIMENTO E INSTALAÇÃO. AF_12/2015</v>
          </cell>
          <cell r="C4313" t="str">
            <v>UN</v>
          </cell>
          <cell r="D4313" t="str">
            <v>168,75</v>
          </cell>
        </row>
        <row r="4314">
          <cell r="A4314">
            <v>97479</v>
          </cell>
          <cell r="B4314" t="str">
            <v>CURVA 45 GRAUS, EM AÇO, CONEXÃO SOLDADA, DN 25 (1), INSTALADO EM REDE DE ALIMENTAÇÃO PARA HIDRANTE - FORNECIMENTO E INSTALAÇÃO. AF_12/2015</v>
          </cell>
          <cell r="C4314" t="str">
            <v>UN</v>
          </cell>
          <cell r="D4314" t="str">
            <v>34,07</v>
          </cell>
        </row>
        <row r="4315">
          <cell r="A4315">
            <v>97480</v>
          </cell>
          <cell r="B4315" t="str">
            <v>CURVA 90 GRAUS, EM AÇO, CONEXÃO SOLDADA, DN 25 (1), INSTALADO EM REDE DE ALIMENTAÇÃO PARA HIDRANTE - FORNECIMENTO E INSTALAÇÃO. AF_12/2015</v>
          </cell>
          <cell r="C4315" t="str">
            <v>UN</v>
          </cell>
          <cell r="D4315" t="str">
            <v>34,07</v>
          </cell>
        </row>
        <row r="4316">
          <cell r="A4316">
            <v>97481</v>
          </cell>
          <cell r="B4316" t="str">
            <v>CURVA 45 GRAUS, EM AÇO, CONEXÃO SOLDADA, DN 32 (1 1/4), INSTALADO EM REDE DE ALIMENTAÇÃO PARA HIDRANTE - FORNECIMENTO E INSTALAÇÃO. AF_12/2015</v>
          </cell>
          <cell r="C4316" t="str">
            <v>UN</v>
          </cell>
          <cell r="D4316" t="str">
            <v>49,20</v>
          </cell>
        </row>
        <row r="4317">
          <cell r="A4317">
            <v>97482</v>
          </cell>
          <cell r="B4317" t="str">
            <v>CURVA 90 GRAUS, EM AÇO, CONEXÃO SOLDADA, DN 32 (1 1/4), INSTALADO EM REDE DE ALIMENTAÇÃO PARA HIDRANTE - FORNECIMENTO E INSTALAÇÃO. AF_12/2015</v>
          </cell>
          <cell r="C4317" t="str">
            <v>UN</v>
          </cell>
          <cell r="D4317" t="str">
            <v>49,20</v>
          </cell>
        </row>
        <row r="4318">
          <cell r="A4318">
            <v>97483</v>
          </cell>
          <cell r="B4318" t="str">
            <v>CURVA 45 GRAUS, EM AÇO, CONEXÃO SOLDADA, DN 40 (1 1/2"), INSTALADO EM REDE DE ALIMENTAÇÃO PARA HIDRANTE - FORNECIMENTO E INSTALAÇÃO. AF_12/2015</v>
          </cell>
          <cell r="C4318" t="str">
            <v>UN</v>
          </cell>
          <cell r="D4318" t="str">
            <v>68,73</v>
          </cell>
        </row>
        <row r="4319">
          <cell r="A4319">
            <v>97484</v>
          </cell>
          <cell r="B4319" t="str">
            <v>CURVA 90 GRAUS, EM AÇO, CONEXÃO SOLDADA, DN 40 (1 1/2"), INSTALADO EM REDE DE ALIMENTAÇÃO PARA HIDRANTE - FORNECIMENTO E INSTALAÇÃO. AF_12/2015</v>
          </cell>
          <cell r="C4319" t="str">
            <v>UN</v>
          </cell>
          <cell r="D4319" t="str">
            <v>68,73</v>
          </cell>
        </row>
        <row r="4320">
          <cell r="A4320">
            <v>97485</v>
          </cell>
          <cell r="B4320" t="str">
            <v>CURVA 45 GRAUS, EM AÇO, CONEXÃO SOLDADA, DN 50 (2"), INSTALADO EM REDE DE ALIMENTAÇÃO PARA HIDRANTE - FORNECIMENTO E INSTALAÇÃO. AF_12/2015</v>
          </cell>
          <cell r="C4320" t="str">
            <v>UN</v>
          </cell>
          <cell r="D4320" t="str">
            <v>94,60</v>
          </cell>
        </row>
        <row r="4321">
          <cell r="A4321">
            <v>97486</v>
          </cell>
          <cell r="B4321" t="str">
            <v>CURVA 90 GRAUS, EM AÇO, CONEXÃO SOLDADA, DN 50 (2"), INSTALADO EM REDE DE ALIMENTAÇÃO PARA HIDRANTE - FORNECIMENTO E INSTALAÇÃO. AF_12/2015</v>
          </cell>
          <cell r="C4321" t="str">
            <v>UN</v>
          </cell>
          <cell r="D4321" t="str">
            <v>101,22</v>
          </cell>
        </row>
        <row r="4322">
          <cell r="A4322">
            <v>97487</v>
          </cell>
          <cell r="B4322" t="str">
            <v>CURVA 45 GRAUS, EM AÇO, CONEXÃO SOLDADA, DN 65 (2 1/2"), INSTALADO EM REDE DE ALIMENTAÇÃO PARA HIDRANTE - FORNECIMENTO E INSTALAÇÃO. AF_12/2015</v>
          </cell>
          <cell r="C4322" t="str">
            <v>UN</v>
          </cell>
          <cell r="D4322" t="str">
            <v>173,11</v>
          </cell>
        </row>
        <row r="4323">
          <cell r="A4323">
            <v>97488</v>
          </cell>
          <cell r="B4323" t="str">
            <v>CURVA 90 GRAUS, EM AÇO, CONEXÃO SOLDADA, DN 65 (2 1/2"), INSTALADO EM REDE DE ALIMENTAÇÃO PARA HIDRANTE - FORNECIMENTO E INSTALAÇÃO. AF_12/2015</v>
          </cell>
          <cell r="C4323" t="str">
            <v>UN</v>
          </cell>
          <cell r="D4323" t="str">
            <v>183,69</v>
          </cell>
        </row>
        <row r="4324">
          <cell r="A4324">
            <v>97489</v>
          </cell>
          <cell r="B4324" t="str">
            <v>CURVA 45 GRAUS, EM AÇO, CONEXÃO SOLDADA, DN 80 (3"), INSTALADO EM REDE DE ALIMENTAÇÃO PARA HIDRANTE - FORNECIMENTO E INSTALAÇÃO. AF_12/2015</v>
          </cell>
          <cell r="C4324" t="str">
            <v>UN</v>
          </cell>
          <cell r="D4324" t="str">
            <v>407,64</v>
          </cell>
        </row>
        <row r="4325">
          <cell r="A4325">
            <v>97490</v>
          </cell>
          <cell r="B4325" t="str">
            <v>CURVA 90 GRAUS, EM AÇO, CONEXÃO SOLDADA, DN 80 (3"), INSTALADO EM REDE DE ALIMENTAÇÃO PARA HIDRANTE - FORNECIMENTO E INSTALAÇÃO. AF_12/2015</v>
          </cell>
          <cell r="C4325" t="str">
            <v>UN</v>
          </cell>
          <cell r="D4325" t="str">
            <v>360,18</v>
          </cell>
        </row>
        <row r="4326">
          <cell r="A4326">
            <v>97491</v>
          </cell>
          <cell r="B4326" t="str">
            <v>TÊ, EM AÇO, CONEXÃO SOLDADA, DN 25 (1"), INSTALADO EM REDE DE ALIMENTAÇÃO PARA HIDRANTE - FORNECIMENTO E INSTALAÇÃO. AF_12/2015</v>
          </cell>
          <cell r="C4326" t="str">
            <v>UN</v>
          </cell>
          <cell r="D4326" t="str">
            <v>52,43</v>
          </cell>
        </row>
        <row r="4327">
          <cell r="A4327">
            <v>97492</v>
          </cell>
          <cell r="B4327" t="str">
            <v>TÊ, EM AÇO, CONEXÃO SOLDADA, DN 32 (1 1/4"), INSTALADO EM REDE DE ALIMENTAÇÃO PARA HIDRANTE - FORNECIMENTO E INSTALAÇÃO. AF_12/2015</v>
          </cell>
          <cell r="C4327" t="str">
            <v>UN</v>
          </cell>
          <cell r="D4327" t="str">
            <v>76,67</v>
          </cell>
        </row>
        <row r="4328">
          <cell r="A4328">
            <v>97493</v>
          </cell>
          <cell r="B4328" t="str">
            <v>TÊ, EM AÇO, CONEXÃO SOLDADA, DN 40 (1 1/2"), INSTALADO EM REDE DE ALIMENTAÇÃO PARA HIDRANTE - FORNECIMENTO E INSTALAÇÃO. AF_12/2015</v>
          </cell>
          <cell r="C4328" t="str">
            <v>UN</v>
          </cell>
          <cell r="D4328" t="str">
            <v>98,82</v>
          </cell>
        </row>
        <row r="4329">
          <cell r="A4329">
            <v>97494</v>
          </cell>
          <cell r="B4329" t="str">
            <v>TÊ, EM AÇO, CONEXÃO SOLDADA, DN 50 (2"), INSTALADO EM REDE DE ALIMENTAÇÃO PARA HIDRANTE - FORNECIMENTO E INSTALAÇÃO. AF_12/2015</v>
          </cell>
          <cell r="C4329" t="str">
            <v>UN</v>
          </cell>
          <cell r="D4329" t="str">
            <v>152,68</v>
          </cell>
        </row>
        <row r="4330">
          <cell r="A4330">
            <v>97495</v>
          </cell>
          <cell r="B4330" t="str">
            <v>TÊ, EM AÇO, CONEXÃO SOLDADA, DN 65 (2 1/2"), INSTALADO EM REDE DE ALIMENTAÇÃO PARA HIDRANTE - FORNECIMENTO E INSTALAÇÃO. AF_12/2015</v>
          </cell>
          <cell r="C4330" t="str">
            <v>UN</v>
          </cell>
          <cell r="D4330" t="str">
            <v>278,30</v>
          </cell>
        </row>
        <row r="4331">
          <cell r="A4331">
            <v>97496</v>
          </cell>
          <cell r="B4331" t="str">
            <v>TÊ, EM AÇO, CONEXÃO SOLDADA, DN 80 (3"), INSTALADO EM REDE DE ALIMENTAÇÃO PARA HIDRANTE - FORNECIMENTO E INSTALAÇÃO. AF_12/2015</v>
          </cell>
          <cell r="C4331" t="str">
            <v>UN</v>
          </cell>
          <cell r="D4331" t="str">
            <v>438,89</v>
          </cell>
        </row>
        <row r="4332">
          <cell r="A4332">
            <v>97499</v>
          </cell>
          <cell r="B4332" t="str">
            <v>LUVA, EM AÇO, CONEXÃO SOLDADA, DN 25 (1"), INSTALADO EM REDE DE ALIMENTAÇÃO PARA SPRINKLER - FORNECIMENTO E INSTALAÇÃO. AF_12/2015</v>
          </cell>
          <cell r="C4332" t="str">
            <v>UN</v>
          </cell>
          <cell r="D4332" t="str">
            <v>19,46</v>
          </cell>
        </row>
        <row r="4333">
          <cell r="A4333">
            <v>97500</v>
          </cell>
          <cell r="B4333" t="str">
            <v>LUVA COM REDUÇÃO, EM AÇO, CONEXÃO SOLDADA, DN 25 X 20 MM (1" X 3/4"), INSTALADO EM REDE DE ALIMENTAÇÃO PARA SPRINKLER - FORNECIMENTO E INSTALAÇÃO. AF_12/2015</v>
          </cell>
          <cell r="C4333" t="str">
            <v>UN</v>
          </cell>
          <cell r="D4333" t="str">
            <v>16,07</v>
          </cell>
        </row>
        <row r="4334">
          <cell r="A4334">
            <v>97502</v>
          </cell>
          <cell r="B4334" t="str">
            <v>LUVA, EM AÇO, CONEXÃO SOLDADA, DN 32 (1 1/4"), INSTALADO EM REDE DE ALIMENTAÇÃO PARA SPRINKLER - FORNECIMENTO E INSTALAÇÃO. AF_12/2015</v>
          </cell>
          <cell r="C4334" t="str">
            <v>UN</v>
          </cell>
          <cell r="D4334" t="str">
            <v>27,23</v>
          </cell>
        </row>
        <row r="4335">
          <cell r="A4335">
            <v>97503</v>
          </cell>
          <cell r="B4335" t="str">
            <v>LUVA COM REDUÇÃO, EM AÇO, CONEXÃO SOLDADA, DN 32 X 25 MM (1 1/4"  X 1"), INSTALADO EM REDE DE ALIMENTAÇÃO PARA SPRINKLER - FORNECIMENTO E INSTALAÇÃO. AF_12/2015</v>
          </cell>
          <cell r="C4335" t="str">
            <v>UN</v>
          </cell>
          <cell r="D4335" t="str">
            <v>33,11</v>
          </cell>
        </row>
        <row r="4336">
          <cell r="A4336">
            <v>97505</v>
          </cell>
          <cell r="B4336" t="str">
            <v>LUVA, EM AÇO, CONEXÃO SOLDADA, DN 40 (1 1/2"), INSTALADO EM REDE DE ALIMENTAÇÃO PARA SPRINKLER - FORNECIMENTO E INSTALAÇÃO. AF_12/2015</v>
          </cell>
          <cell r="C4336" t="str">
            <v>UN</v>
          </cell>
          <cell r="D4336" t="str">
            <v>34,10</v>
          </cell>
        </row>
        <row r="4337">
          <cell r="A4337">
            <v>97506</v>
          </cell>
          <cell r="B4337" t="str">
            <v>LUVA COM REDUÇÃO, EM AÇO, CONEXÃO SOLDADA, DN 40  X 32 MM (1 1/2" X 1 1/4"), INSTALADO EM REDE DE ALIMENTAÇÃO PARA SPRINKLER - FORNECIMENTO E INSTALAÇÃO. AF_12/2015</v>
          </cell>
          <cell r="C4337" t="str">
            <v>UN</v>
          </cell>
          <cell r="D4337" t="str">
            <v>41,43</v>
          </cell>
        </row>
        <row r="4338">
          <cell r="A4338">
            <v>97508</v>
          </cell>
          <cell r="B4338" t="str">
            <v>LUVA, EM AÇO, CONEXÃO SOLDADA, DN 50 (2"), INSTALADO EM REDE DE ALIMENTAÇÃO PARA SPRINKLER - FORNECIMENTO E INSTALAÇÃO. AF_12/2015</v>
          </cell>
          <cell r="C4338" t="str">
            <v>UN</v>
          </cell>
          <cell r="D4338" t="str">
            <v>50,42</v>
          </cell>
        </row>
        <row r="4339">
          <cell r="A4339">
            <v>97509</v>
          </cell>
          <cell r="B4339" t="str">
            <v>LUVA COM REDUÇÃO, EM AÇO, CONEXÃO SOLDADA, DN 50 X 40 MM (2" X 1 1/2"), INSTALADO EM REDE DE ALIMENTAÇÃO PARA SPRINKLER - FORNECIMENTO E INSTALAÇÃO. AF_12/2015</v>
          </cell>
          <cell r="C4339" t="str">
            <v>UN</v>
          </cell>
          <cell r="D4339" t="str">
            <v>62,00</v>
          </cell>
        </row>
        <row r="4340">
          <cell r="A4340">
            <v>97511</v>
          </cell>
          <cell r="B4340" t="str">
            <v>LUVA, EM AÇO, CONEXÃO SOLDADA, DN 65 (2 1/2"), INSTALADO EM REDE DE ALIMENTAÇÃO PARA SPRINKLER - FORNECIMENTO E INSTALAÇÃO. AF_12/2015</v>
          </cell>
          <cell r="C4340" t="str">
            <v>UN</v>
          </cell>
          <cell r="D4340" t="str">
            <v>94,03</v>
          </cell>
        </row>
        <row r="4341">
          <cell r="A4341">
            <v>97512</v>
          </cell>
          <cell r="B4341" t="str">
            <v>LUVA COM REDUÇÃO, EM AÇO, CONEXÃO SOLDADA, DN 65 X 50 MM (2 1/2" X 2"), INSTALADO EM REDE DE ALIMENTAÇÃO PARA SPRINKLER - FORNECIMENTO E INSTALAÇÃO. AF_12/2015</v>
          </cell>
          <cell r="C4341" t="str">
            <v>UN</v>
          </cell>
          <cell r="D4341" t="str">
            <v>117,46</v>
          </cell>
        </row>
        <row r="4342">
          <cell r="A4342">
            <v>97514</v>
          </cell>
          <cell r="B4342" t="str">
            <v>LUVA, EM AÇO, CONEXÃO SOLDADA, DN 80 (3"), INSTALADO EM REDE DE ALIMENTAÇÃO PARA SPRINKLER - FORNECIMENTO E INSTALAÇÃO. AF_12/2015</v>
          </cell>
          <cell r="C4342" t="str">
            <v>UN</v>
          </cell>
          <cell r="D4342" t="str">
            <v>125,28</v>
          </cell>
        </row>
        <row r="4343">
          <cell r="A4343">
            <v>97515</v>
          </cell>
          <cell r="B4343" t="str">
            <v>LUVA COM REDUÇÃO, EM AÇO, CONEXÃO SOLDADA, DN 80 X 65 MM (3" X 2 1/2"), INSTALADO EM REDE DE ALIMENTAÇÃO PARA SPRINKLER - FORNECIMENTO E INSTALAÇÃO. AF_12/2015</v>
          </cell>
          <cell r="C4343" t="str">
            <v>UN</v>
          </cell>
          <cell r="D4343" t="str">
            <v>156,83</v>
          </cell>
        </row>
        <row r="4344">
          <cell r="A4344">
            <v>97517</v>
          </cell>
          <cell r="B4344" t="str">
            <v>CURVA 45 GRAUS, EM AÇO, CONEXÃO SOLDADA, DN 25 (1"), INSTALADO EM REDE DE ALIMENTAÇÃO PARA SPRINKLER - FORNECIMENTO E INSTALAÇÃO. AF_12/2015</v>
          </cell>
          <cell r="C4344" t="str">
            <v>UN</v>
          </cell>
          <cell r="D4344" t="str">
            <v>31,52</v>
          </cell>
        </row>
        <row r="4345">
          <cell r="A4345">
            <v>97518</v>
          </cell>
          <cell r="B4345" t="str">
            <v>CURVA 90 GRAUS, EM AÇO, CONEXÃO SOLDADA, DN 25 (1"), INSTALADO EM REDE DE ALIMENTAÇÃO PARA SPRINKLER - FORNECIMENTO E INSTALAÇÃO. AF_12/2015</v>
          </cell>
          <cell r="C4345" t="str">
            <v>UN</v>
          </cell>
          <cell r="D4345" t="str">
            <v>31,52</v>
          </cell>
        </row>
        <row r="4346">
          <cell r="A4346">
            <v>97519</v>
          </cell>
          <cell r="B4346" t="str">
            <v>CURVA 45 GRAUS, EM AÇO, CONEXÃO SOLDADA, DN 32 (1 1/4"), INSTALADO EM REDE DE ALIMENTAÇÃO PARA SPRINKLER - FORNECIMENTO E INSTALAÇÃO. AF_12/2015</v>
          </cell>
          <cell r="C4346" t="str">
            <v>UN</v>
          </cell>
          <cell r="D4346" t="str">
            <v>44,70</v>
          </cell>
        </row>
        <row r="4347">
          <cell r="A4347">
            <v>97520</v>
          </cell>
          <cell r="B4347" t="str">
            <v>CURVA 90 GRAUS, EM AÇO, CONEXÃO SOLDADA, DN 32 (1 1/4"), INSTALADO EM REDE DE ALIMENTAÇÃO PARA SPRINKLER - FORNECIMENTO E INSTALAÇÃO. AF_12/2015</v>
          </cell>
          <cell r="C4347" t="str">
            <v>UN</v>
          </cell>
          <cell r="D4347" t="str">
            <v>44,70</v>
          </cell>
        </row>
        <row r="4348">
          <cell r="A4348">
            <v>97521</v>
          </cell>
          <cell r="B4348" t="str">
            <v>CURVA 45 GRAUS, EM AÇO, CONEXÃO SOLDADA, DN 40 (1 1/2"), INSTALADO EM REDE DE ALIMENTAÇÃO PARA SPRINKLER - FORNECIMENTO E INSTALAÇÃO. AF_12/2015</v>
          </cell>
          <cell r="C4348" t="str">
            <v>UN</v>
          </cell>
          <cell r="D4348" t="str">
            <v>62,02</v>
          </cell>
        </row>
        <row r="4349">
          <cell r="A4349">
            <v>97522</v>
          </cell>
          <cell r="B4349" t="str">
            <v>CURVA 90 GRAUS, EM AÇO, CONEXÃO SOLDADA, DN 40 (1 1/2"), INSTALADO EM REDE DE ALIMENTAÇÃO PARA SPRINKLER - FORNECIMENTO E INSTALAÇÃO. AF_12/2015</v>
          </cell>
          <cell r="C4349" t="str">
            <v>UN</v>
          </cell>
          <cell r="D4349" t="str">
            <v>62,02</v>
          </cell>
        </row>
        <row r="4350">
          <cell r="A4350">
            <v>97523</v>
          </cell>
          <cell r="B4350" t="str">
            <v>CURVA 45 GRAUS, EM AÇO, CONEXÃO SOLDADA, DN 50 (2"), INSTALADO EM REDE DE ALIMENTAÇÃO PARA SPRINKLER - FORNECIMENTO E INSTALAÇÃO. AF_12/2015</v>
          </cell>
          <cell r="C4350" t="str">
            <v>UN</v>
          </cell>
          <cell r="D4350" t="str">
            <v>85,13</v>
          </cell>
        </row>
        <row r="4351">
          <cell r="A4351">
            <v>97524</v>
          </cell>
          <cell r="B4351" t="str">
            <v>CURVA 90 GRAUS, EM AÇO, CONEXÃO SOLDADA, DN 50 (2"), INSTALADO EM REDE DE ALIMENTAÇÃO PARA SPRINKLER - FORNECIMENTO E INSTALAÇÃO. AF_12/2015</v>
          </cell>
          <cell r="C4351" t="str">
            <v>UN</v>
          </cell>
          <cell r="D4351" t="str">
            <v>91,75</v>
          </cell>
        </row>
        <row r="4352">
          <cell r="A4352">
            <v>97525</v>
          </cell>
          <cell r="B4352" t="str">
            <v>CURVA 45 GRAUS, EM AÇO, CONEXÃO SOLDADA, DN 65 (2 1/2"), INSTALADO EM REDE DE ALIMENTAÇÃO PARA SPRINKLER - FORNECIMENTO E INSTALAÇÃO. AF_12/2015</v>
          </cell>
          <cell r="C4352" t="str">
            <v>UN</v>
          </cell>
          <cell r="D4352" t="str">
            <v>159,43</v>
          </cell>
        </row>
        <row r="4353">
          <cell r="A4353">
            <v>97526</v>
          </cell>
          <cell r="B4353" t="str">
            <v>CURVA 90 GRAUS, EM AÇO, CONEXÃO SOLDADA, DN 65 (2 1/2"), INSTALADO EM REDE DE ALIMENTAÇÃO PARA SPRINKLER - FORNECIMENTO E INSTALAÇÃO. AF_12/2015</v>
          </cell>
          <cell r="C4353" t="str">
            <v>UN</v>
          </cell>
          <cell r="D4353" t="str">
            <v>170,01</v>
          </cell>
        </row>
        <row r="4354">
          <cell r="A4354">
            <v>97527</v>
          </cell>
          <cell r="B4354" t="str">
            <v>CURVA 45 GRAUS, EM AÇO, CONEXÃO SOLDADA, DN 80 (3"), INSTALADO EM REDE DE ALIMENTAÇÃO PARA SPRINKLER - FORNECIMENTO E INSTALAÇÃO. AF_12/2015</v>
          </cell>
          <cell r="C4354" t="str">
            <v>UN</v>
          </cell>
          <cell r="D4354" t="str">
            <v>389,82</v>
          </cell>
        </row>
        <row r="4355">
          <cell r="A4355">
            <v>97528</v>
          </cell>
          <cell r="B4355" t="str">
            <v>CURVA 90 GRAUS, EM AÇO, CONEXÃO SOLDADA, DN 80 (3"), INSTALADO EM REDE DE ALIMENTAÇÃO PARA SPRINKLER - FORNECIMENTO E INSTALAÇÃO. AF_12/2015</v>
          </cell>
          <cell r="C4355" t="str">
            <v>UN</v>
          </cell>
          <cell r="D4355" t="str">
            <v>342,36</v>
          </cell>
        </row>
        <row r="4356">
          <cell r="A4356">
            <v>97529</v>
          </cell>
          <cell r="B4356" t="str">
            <v>TÊ, EM AÇO, CONEXÃO SOLDADA, DN 25 (1"), INSTALADO EM REDE DE ALIMENTAÇÃO PARA SPRINKLER - FORNECIMENTO E INSTALAÇÃO. AF_12/2015</v>
          </cell>
          <cell r="C4356" t="str">
            <v>UN</v>
          </cell>
          <cell r="D4356" t="str">
            <v>49,08</v>
          </cell>
        </row>
        <row r="4357">
          <cell r="A4357">
            <v>97530</v>
          </cell>
          <cell r="B4357" t="str">
            <v>TÊ, EM AÇO, CONEXÃO SOLDADA, DN 32 (1 1/4"), INSTALADO EM REDE DE ALIMENTAÇÃO PARA SPRINKLER - FORNECIMENTO E INSTALAÇÃO. AF_12/2015</v>
          </cell>
          <cell r="C4357" t="str">
            <v>UN</v>
          </cell>
          <cell r="D4357" t="str">
            <v>70,67</v>
          </cell>
        </row>
        <row r="4358">
          <cell r="A4358">
            <v>97531</v>
          </cell>
          <cell r="B4358" t="str">
            <v>TÊ, EM AÇO, CONEXÃO SOLDADA, DN 40 (1 1/2"), INSTALADO EM REDE DE ALIMENTAÇÃO PARA SPRINKLER - FORNECIMENTO E INSTALAÇÃO. AF_12/2015</v>
          </cell>
          <cell r="C4358" t="str">
            <v>UN</v>
          </cell>
          <cell r="D4358" t="str">
            <v>89,86</v>
          </cell>
        </row>
        <row r="4359">
          <cell r="A4359">
            <v>97532</v>
          </cell>
          <cell r="B4359" t="str">
            <v>TÊ, EM AÇO, CONEXÃO SOLDADA, DN 50 (2"), INSTALADO EM REDE DE ALIMENTAÇÃO PARA SPRINKLER - FORNECIMENTO E INSTALAÇÃO. AF_12/2015</v>
          </cell>
          <cell r="C4359" t="str">
            <v>UN</v>
          </cell>
          <cell r="D4359" t="str">
            <v>140,06</v>
          </cell>
        </row>
        <row r="4360">
          <cell r="A4360">
            <v>97533</v>
          </cell>
          <cell r="B4360" t="str">
            <v>TÊ, EM AÇO, CONEXÃO SOLDADA, DN 65 (2 1/2"), INSTALADO EM REDE DE ALIMENTAÇÃO PARA SPRINKLER - FORNECIMENTO E INSTALAÇÃO. AF_12/2015</v>
          </cell>
          <cell r="C4360" t="str">
            <v>UN</v>
          </cell>
          <cell r="D4360" t="str">
            <v>262,77</v>
          </cell>
        </row>
        <row r="4361">
          <cell r="A4361">
            <v>97534</v>
          </cell>
          <cell r="B4361" t="str">
            <v>TÊ, EM AÇO, CONEXÃO SOLDADA, DN 80 (3"), INSTALADO EM REDE DE ALIMENTAÇÃO PARA SPRINKLER - FORNECIMENTO E INSTALAÇÃO. AF_12/2015</v>
          </cell>
          <cell r="C4361" t="str">
            <v>UN</v>
          </cell>
          <cell r="D4361" t="str">
            <v>415,10</v>
          </cell>
        </row>
        <row r="4362">
          <cell r="A4362">
            <v>97537</v>
          </cell>
          <cell r="B4362" t="str">
            <v>LUVA, EM AÇO, CONEXÃO SOLDADA, DN 15 (1/2"), INSTALADO EM RAMAIS E SUB-RAMAIS DE GÁS - FORNECIMENTO E INSTALAÇÃO. AF_12/2015</v>
          </cell>
          <cell r="C4362" t="str">
            <v>UN</v>
          </cell>
          <cell r="D4362" t="str">
            <v>14,71</v>
          </cell>
        </row>
        <row r="4363">
          <cell r="A4363">
            <v>97540</v>
          </cell>
          <cell r="B4363" t="str">
            <v>LUVA, EM AÇO, CONEXÃO SOLDADA, DN 20 (3/4"), INSTALADO EM RAMAIS E SUB-RAMAIS DE GÁS - FORNECIMENTO E INSTALAÇÃO. AF_12/2015</v>
          </cell>
          <cell r="C4363" t="str">
            <v>UN</v>
          </cell>
          <cell r="D4363" t="str">
            <v>19,96</v>
          </cell>
        </row>
        <row r="4364">
          <cell r="A4364">
            <v>97541</v>
          </cell>
          <cell r="B4364" t="str">
            <v>LUVA COM REDUÇÃO, EM AÇO, CONEXÃO SOLDADA, DN 20 X 15 MM (3/4 " X 1/2"), INSTALADO EM RAMAIS E SUB-RAMAIS DE GÁS - FORNECIMENTO E INSTALAÇÃO. AF_12/2015</v>
          </cell>
          <cell r="C4364" t="str">
            <v>UN</v>
          </cell>
          <cell r="D4364" t="str">
            <v>17,14</v>
          </cell>
        </row>
        <row r="4365">
          <cell r="A4365">
            <v>97543</v>
          </cell>
          <cell r="B4365" t="str">
            <v>LUVA, EM AÇO, CONEXÃO SOLDADA, DN 25 (1"), INSTALADO EM RAMAIS E SUB-RAMAIS DE GÁS - FORNECIMENTO E INSTALAÇÃO. AF_12/2015</v>
          </cell>
          <cell r="C4365" t="str">
            <v>UN</v>
          </cell>
          <cell r="D4365" t="str">
            <v>32,72</v>
          </cell>
        </row>
        <row r="4366">
          <cell r="A4366">
            <v>97544</v>
          </cell>
          <cell r="B4366" t="str">
            <v>LUVA COM REDUÇÃO, EM AÇO, CONEXÃO SOLDADA, DN 25 X 20 MM (1" X 3/4"), INSTALADO EM RAMAIS E SUB-RAMAIS DE GÁS - FORNECIMENTO E INSTALAÇÃO. AF_12/2015</v>
          </cell>
          <cell r="C4366" t="str">
            <v>UN</v>
          </cell>
          <cell r="D4366" t="str">
            <v>29,33</v>
          </cell>
        </row>
        <row r="4367">
          <cell r="A4367">
            <v>97546</v>
          </cell>
          <cell r="B4367" t="str">
            <v>CURVA 45 GRAUS, EM AÇO, CONEXÃO SOLDADA, DN 15 (1/2"), INSTALADO EM RAMAIS E SUB-RAMAIS DE GÁS - FORNECIMENTO E INSTALAÇÃO. AF_12/2015</v>
          </cell>
          <cell r="C4367" t="str">
            <v>UN</v>
          </cell>
          <cell r="D4367" t="str">
            <v>20,64</v>
          </cell>
        </row>
        <row r="4368">
          <cell r="A4368">
            <v>97547</v>
          </cell>
          <cell r="B4368" t="str">
            <v>CURVA 90 GRAUS, EM AÇO, CONEXÃO SOLDADA, DN 15 (1/2"), INSTALADO EM RAMAIS E SUB-RAMAIS DE GÁS - FORNECIMENTO E INSTALAÇÃO. AF_12/2015</v>
          </cell>
          <cell r="C4368" t="str">
            <v>UN</v>
          </cell>
          <cell r="D4368" t="str">
            <v>20,64</v>
          </cell>
        </row>
        <row r="4369">
          <cell r="A4369">
            <v>97548</v>
          </cell>
          <cell r="B4369" t="str">
            <v>CURVA 45 GRAUS, EM AÇO, CONEXÃO SOLDADA, DN 20 (3/4"), INSTALADO EM RAMAIS E SUB-RAMAIS DE GÁS - FORNECIMENTO E INSTALAÇÃO. AF_12/2015</v>
          </cell>
          <cell r="C4369" t="str">
            <v>UN</v>
          </cell>
          <cell r="D4369" t="str">
            <v>30,77</v>
          </cell>
        </row>
        <row r="4370">
          <cell r="A4370">
            <v>97549</v>
          </cell>
          <cell r="B4370" t="str">
            <v>CURVA 90 GRAUS, EM AÇO, CONEXÃO SOLDADA, DN 20 (3/4"), INSTALADO EM RAMAIS E SUB-RAMAIS DE GÁS - FORNECIMENTO E INSTALAÇÃO. AF_12/2015</v>
          </cell>
          <cell r="C4370" t="str">
            <v>UN</v>
          </cell>
          <cell r="D4370" t="str">
            <v>30,77</v>
          </cell>
        </row>
        <row r="4371">
          <cell r="A4371">
            <v>97550</v>
          </cell>
          <cell r="B4371" t="str">
            <v>CURVA 45 GRAUS, EM AÇO, CONEXÃO SOLDADA, DN 25 (1"), INSTALADO EM RAMAIS E SUB-RAMAIS DE GÁS - FORNECIMENTO E INSTALAÇÃO. AF_12/2015</v>
          </cell>
          <cell r="C4371" t="str">
            <v>UN</v>
          </cell>
          <cell r="D4371" t="str">
            <v>51,44</v>
          </cell>
        </row>
        <row r="4372">
          <cell r="A4372">
            <v>97551</v>
          </cell>
          <cell r="B4372" t="str">
            <v>CURVA 90 GRAUS, EM AÇO, CONEXÃO SOLDADA, DN 25 (1"), INSTALADO EM RAMAIS E SUB-RAMAIS DE GÁS - FORNECIMENTO E INSTALAÇÃO. AF_12/2015</v>
          </cell>
          <cell r="C4372" t="str">
            <v>UN</v>
          </cell>
          <cell r="D4372" t="str">
            <v>51,44</v>
          </cell>
        </row>
        <row r="4373">
          <cell r="A4373">
            <v>97552</v>
          </cell>
          <cell r="B4373" t="str">
            <v>TÊ, EM AÇO, CONEXÃO SOLDADA, DN 15 (1/2"), INSTALADO EM RAMAIS E SUB-RAMAIS DE GÁS - FORNECIMENTO E INSTALAÇÃO. AF_12/2015</v>
          </cell>
          <cell r="C4373" t="str">
            <v>UN</v>
          </cell>
          <cell r="D4373" t="str">
            <v>29,99</v>
          </cell>
        </row>
        <row r="4374">
          <cell r="A4374">
            <v>97553</v>
          </cell>
          <cell r="B4374" t="str">
            <v>TÊ, EM AÇO, CONEXÃO SOLDADA, DN 20 (3/4"), INSTALADO EM RAMAIS E SUB-RAMAIS DE GÁS - FORNECIMENTO E INSTALAÇÃO. AF_12/2015</v>
          </cell>
          <cell r="C4374" t="str">
            <v>UN</v>
          </cell>
          <cell r="D4374" t="str">
            <v>43,47</v>
          </cell>
        </row>
        <row r="4375">
          <cell r="A4375">
            <v>97554</v>
          </cell>
          <cell r="B4375" t="str">
            <v>TÊ, EM AÇO, CONEXÃO SOLDADA, DN 25 (1"), INSTALADO EM RAMAIS E SUB-RAMAIS DE GÁS - FORNECIMENTO E INSTALAÇÃO. AF_12/2015</v>
          </cell>
          <cell r="C4375" t="str">
            <v>UN</v>
          </cell>
          <cell r="D4375" t="str">
            <v>75,66</v>
          </cell>
        </row>
        <row r="4376">
          <cell r="A4376">
            <v>98602</v>
          </cell>
          <cell r="B4376" t="str">
            <v>CONECTOR EM BRONZE/LATÃO, DN 22 MM X 1/2", SEM ANEL DE SOLDA, BOLSA X ROSCA F, INSTALADO EM PRUMADA  FORNECIMENTO E INSTALAÇÃO. AF_01/2016</v>
          </cell>
          <cell r="C4376" t="str">
            <v>UN</v>
          </cell>
          <cell r="D4376" t="str">
            <v>12,64</v>
          </cell>
        </row>
        <row r="4377">
          <cell r="A4377">
            <v>6171</v>
          </cell>
          <cell r="B4377" t="str">
            <v>TAMPA DE CONCRETO ARMADO 60X60X5CM PARA CAIXA</v>
          </cell>
          <cell r="C4377" t="str">
            <v>UN</v>
          </cell>
          <cell r="D4377" t="str">
            <v>23,58</v>
          </cell>
        </row>
        <row r="4378">
          <cell r="A4378">
            <v>88503</v>
          </cell>
          <cell r="B4378" t="str">
            <v>CAIXA D´ÁGUA EM POLIETILENO, 1000 LITROS, COM ACESSÓRIOS</v>
          </cell>
          <cell r="C4378" t="str">
            <v>UN</v>
          </cell>
          <cell r="D4378" t="str">
            <v>639,56</v>
          </cell>
        </row>
        <row r="4379">
          <cell r="A4379">
            <v>88504</v>
          </cell>
          <cell r="B4379" t="str">
            <v>CAIXA D´AGUA EM POLIETILENO, 500 LITROS, COM ACESSÓRIOS</v>
          </cell>
          <cell r="C4379" t="str">
            <v>UN</v>
          </cell>
          <cell r="D4379" t="str">
            <v>511,82</v>
          </cell>
        </row>
        <row r="4380">
          <cell r="A4380">
            <v>97900</v>
          </cell>
          <cell r="B4380" t="str">
            <v>CAIXA ENTERRADA HIDRÁULICA RETANGULAR EM ALVENARIA COM TIJOLOS CERÂMICOS MACIÇOS, DIMENSÕES INTERNAS: 0,3X0,3X0,3 M PARA REDE DE ESGOTO. AF_05/2018</v>
          </cell>
          <cell r="C4380" t="str">
            <v>UN</v>
          </cell>
          <cell r="D4380" t="str">
            <v>143,84</v>
          </cell>
        </row>
        <row r="4381">
          <cell r="A4381">
            <v>97901</v>
          </cell>
          <cell r="B4381" t="str">
            <v>CAIXA ENTERRADA HIDRÁULICA RETANGULAR EM ALVENARIA COM TIJOLOS CERÂMICOS MACIÇOS, DIMENSÕES INTERNAS: 0,4X0,4X0,4 M PARA REDE DE ESGOTO. AF_05/2018</v>
          </cell>
          <cell r="C4381" t="str">
            <v>UN</v>
          </cell>
          <cell r="D4381" t="str">
            <v>228,57</v>
          </cell>
        </row>
        <row r="4382">
          <cell r="A4382">
            <v>97902</v>
          </cell>
          <cell r="B4382" t="str">
            <v>CAIXA ENTERRADA HIDRÁULICA RETANGULAR EM ALVENARIA COM TIJOLOS CERÂMICOS MACIÇOS, DIMENSÕES INTERNAS: 0,6X0,6X0,6 M PARA REDE DE ESGOTO. AF_05/2018</v>
          </cell>
          <cell r="C4382" t="str">
            <v>UN</v>
          </cell>
          <cell r="D4382" t="str">
            <v>453,54</v>
          </cell>
        </row>
        <row r="4383">
          <cell r="A4383">
            <v>97903</v>
          </cell>
          <cell r="B4383" t="str">
            <v>CAIXA ENTERRADA HIDRÁULICA RETANGULAR EM ALVENARIA COM TIJOLOS CERÂMICOS MACIÇOS, DIMENSÕES INTERNAS: 0,8X0,8X0,6 M PARA REDE DE ESGOTO. AF_05/2018</v>
          </cell>
          <cell r="C4383" t="str">
            <v>UN</v>
          </cell>
          <cell r="D4383" t="str">
            <v>627,00</v>
          </cell>
        </row>
        <row r="4384">
          <cell r="A4384">
            <v>97904</v>
          </cell>
          <cell r="B4384" t="str">
            <v>CAIXA ENTERRADA HIDRÁULICA RETANGULAR EM ALVENARIA COM TIJOLOS CERÂMICOS MACIÇOS, DIMENSÕES INTERNAS: 1X1X0,6 M PARA REDE DE ESGOTO. AF_05/2018</v>
          </cell>
          <cell r="C4384" t="str">
            <v>UN</v>
          </cell>
          <cell r="D4384" t="str">
            <v>749,03</v>
          </cell>
        </row>
        <row r="4385">
          <cell r="A4385">
            <v>97905</v>
          </cell>
          <cell r="B4385" t="str">
            <v>CAIXA ENTERRADA HIDRÁULICA RETANGULAR, EM ALVENARIA COM BLOCOS DE CONCRETO, DIMENSÕES INTERNAS: 0,4X0,4X0,4 M PARA REDE DE ESGOTO. AF_05/2018</v>
          </cell>
          <cell r="C4385" t="str">
            <v>UN</v>
          </cell>
          <cell r="D4385" t="str">
            <v>181,79</v>
          </cell>
        </row>
        <row r="4386">
          <cell r="A4386">
            <v>97906</v>
          </cell>
          <cell r="B4386" t="str">
            <v>CAIXA ENTERRADA HIDRÁULICA RETANGULAR, EM ALVENARIA COM BLOCOS DE CONCRETO, DIMENSÕES INTERNAS: 0,6X0,6X0,6 M PARA REDE DE ESGOTO. AF_05/2018</v>
          </cell>
          <cell r="C4386" t="str">
            <v>UN</v>
          </cell>
          <cell r="D4386" t="str">
            <v>339,98</v>
          </cell>
        </row>
        <row r="4387">
          <cell r="A4387">
            <v>97907</v>
          </cell>
          <cell r="B4387" t="str">
            <v>CAIXA ENTERRADA HIDRÁULICA RETANGULAR, EM ALVENARIA COM BLOCOS DE CONCRETO, DIMENSÕES INTERNAS: 0,8X0,8X0,6 M PARA REDE DE ESGOTO. AF_05/2018</v>
          </cell>
          <cell r="C4387" t="str">
            <v>UN</v>
          </cell>
          <cell r="D4387" t="str">
            <v>482,10</v>
          </cell>
        </row>
        <row r="4388">
          <cell r="A4388">
            <v>97908</v>
          </cell>
          <cell r="B4388" t="str">
            <v>CAIXA ENTERRADA HIDRÁULICA RETANGULAR, EM ALVENARIA COM BLOCOS DE CONCRETO, DIMENSÕES INTERNAS: 1X1X0,6 M PARA REDE DE ESGOTO. AF_05/2018</v>
          </cell>
          <cell r="C4388" t="str">
            <v>UN</v>
          </cell>
          <cell r="D4388" t="str">
            <v>577,58</v>
          </cell>
        </row>
        <row r="4389">
          <cell r="A4389">
            <v>98102</v>
          </cell>
          <cell r="B4389" t="str">
            <v>CAIXA DE GORDURA SIMPLES, CIRCULAR, EM CONCRETO PRÉ-MOLDADO, DIÂMETRO INTERNO = 0,4 M, ALTURA INTERNA = 0,4 M. AF_05/2018</v>
          </cell>
          <cell r="C4389" t="str">
            <v>UN</v>
          </cell>
          <cell r="D4389" t="str">
            <v>75,28</v>
          </cell>
        </row>
        <row r="4390">
          <cell r="A4390">
            <v>98104</v>
          </cell>
          <cell r="B4390" t="str">
            <v>CAIXA DE GORDURA SIMPLES (CAPACIDADE: 36L), RETANGULAR, EM ALVENARIA COM TIJOLOS CERÂMICOS MACIÇOS, DIMENSÕES INTERNAS = 0,2X0,4 M, ALTURA INTERNA = 0,8 M. AF_05/2018</v>
          </cell>
          <cell r="C4390" t="str">
            <v>UN</v>
          </cell>
          <cell r="D4390" t="str">
            <v>304,66</v>
          </cell>
        </row>
        <row r="4391">
          <cell r="A4391">
            <v>98105</v>
          </cell>
          <cell r="B4391" t="str">
            <v>CAIXA DE GORDURA DUPLA (CAPACIDADE: 126 L), RETANGULAR, EM ALVENARIA COM TIJOLOS CERÂMICOS MACIÇOS, DIMENSÕES INTERNAS = 0,4X0,7 M, ALTURA INTERNA = 0,8 M. AF_05/2018</v>
          </cell>
          <cell r="C4391" t="str">
            <v>UN</v>
          </cell>
          <cell r="D4391" t="str">
            <v>527,17</v>
          </cell>
        </row>
        <row r="4392">
          <cell r="A4392">
            <v>98106</v>
          </cell>
          <cell r="B4392" t="str">
            <v>CAIXA DE GORDURA ESPECIAL (CAPACIDADE: 312 L - PARA ATÉ 146 PESSOAS SERVIDAS NO PICO), RETANGULAR, EM ALVENARIA COM TIJOLOS CERÂMICOS MACIÇOS, DIMENSÕES INTERNAS = 0,4X1,2 M, ALTURA INTERNA = 1 M. AF_05/2018</v>
          </cell>
          <cell r="C4392" t="str">
            <v>UN</v>
          </cell>
          <cell r="D4392" t="str">
            <v>872,22</v>
          </cell>
        </row>
        <row r="4393">
          <cell r="A4393">
            <v>98107</v>
          </cell>
          <cell r="B4393" t="str">
            <v>CAIXA DE GORDURA SIMPLES (CAPACIDADE: 36 L), RETANGULAR, EM ALVENARIA COM BLOCOS DE CONCRETO, DIMENSÕES INTERNAS = 0,2X0,4 M, ALTURA INTERNA = 0,8 M. AF_05/2018</v>
          </cell>
          <cell r="C4393" t="str">
            <v>UN</v>
          </cell>
          <cell r="D4393" t="str">
            <v>216,28</v>
          </cell>
        </row>
        <row r="4394">
          <cell r="A4394">
            <v>98108</v>
          </cell>
          <cell r="B4394" t="str">
            <v>CAIXA DE GORDURA DUPLA (CAPACIDADE: 126 L), RETANGULAR, EM ALVENARIA COM BLOCOS DE CONCRETO, DIMENSÕES INTERNAS = 0,4X0,7 M, ALTURA INTERNA = 0,8 M. AF_05/2018</v>
          </cell>
          <cell r="C4394" t="str">
            <v>UN</v>
          </cell>
          <cell r="D4394" t="str">
            <v>384,72</v>
          </cell>
        </row>
        <row r="4395">
          <cell r="A4395">
            <v>99250</v>
          </cell>
          <cell r="B4395" t="str">
            <v>CAIXA ENTERRADA HIDRÁULICA RETANGULAR EM ALVENARIA COM TIJOLOS CERÂMICOS MACIÇOS, DIMENSÕES INTERNAS: 0,3X0,3X0,3 M PARA REDE DE DRENAGEM. AF_05/2018</v>
          </cell>
          <cell r="C4395" t="str">
            <v>UN</v>
          </cell>
          <cell r="D4395" t="str">
            <v>139,76</v>
          </cell>
        </row>
        <row r="4396">
          <cell r="A4396">
            <v>99251</v>
          </cell>
          <cell r="B4396" t="str">
            <v>CAIXA ENTERRADA HIDRÁULICA RETANGULAR EM ALVENARIA COM TIJOLOS CERÂMICOS MACIÇOS, DIMENSÕES INTERNAS: 0,4X0,4X0,4 M PARA REDE DE DRENAGEM. AF_05/2018</v>
          </cell>
          <cell r="C4396" t="str">
            <v>UN</v>
          </cell>
          <cell r="D4396" t="str">
            <v>221,58</v>
          </cell>
        </row>
        <row r="4397">
          <cell r="A4397">
            <v>99253</v>
          </cell>
          <cell r="B4397" t="str">
            <v>CAIXA ENTERRADA HIDRÁULICA RETANGULAR EM ALVENARIA COM TIJOLOS CERÂMICOS MACIÇOS, DIMENSÕES INTERNAS: 0,6X0,6X0,6 M PARA REDE DE DRENAGEM. AF_05/2018</v>
          </cell>
          <cell r="C4397" t="str">
            <v>UN</v>
          </cell>
          <cell r="D4397" t="str">
            <v>437,84</v>
          </cell>
        </row>
        <row r="4398">
          <cell r="A4398">
            <v>99255</v>
          </cell>
          <cell r="B4398" t="str">
            <v>CAIXA ENTERRADA HIDRÁULICA RETANGULAR EM ALVENARIA COM TIJOLOS CERÂMICOS MACIÇOS, DIMENSÕES INTERNAS: 0,8X0,8X0,6 M PARA REDE DE DRENAGEM. AF_05/2018</v>
          </cell>
          <cell r="C4398" t="str">
            <v>UN</v>
          </cell>
          <cell r="D4398" t="str">
            <v>605,47</v>
          </cell>
        </row>
        <row r="4399">
          <cell r="A4399">
            <v>99257</v>
          </cell>
          <cell r="B4399" t="str">
            <v>CAIXA ENTERRADA HIDRÁULICA RETANGULAR EM ALVENARIA COM TIJOLOS CERÂMICOS MACIÇOS, DIMENSÕES INTERNAS: 1X1X0,6 M PARA REDE DE DRENAGEM. AF_05/2018</v>
          </cell>
          <cell r="C4399" t="str">
            <v>UN</v>
          </cell>
          <cell r="D4399" t="str">
            <v>721,19</v>
          </cell>
        </row>
        <row r="4400">
          <cell r="A4400">
            <v>99258</v>
          </cell>
          <cell r="B4400" t="str">
            <v>CAIXA ENTERRADA HIDRÁULICA RETANGULAR, EM ALVENARIA COM BLOCOS DE CONCRETO, DIMENSÕES INTERNAS: 0,4X0,4X0,4 M PARA REDE DE DRENAGEM. AF_05/2018</v>
          </cell>
          <cell r="C4400" t="str">
            <v>UN</v>
          </cell>
          <cell r="D4400" t="str">
            <v>176,02</v>
          </cell>
        </row>
        <row r="4401">
          <cell r="A4401">
            <v>99260</v>
          </cell>
          <cell r="B4401" t="str">
            <v>CAIXA ENTERRADA HIDRÁULICA RETANGULAR, EM ALVENARIA COM BLOCOS DE CONCRETO, DIMENSÕES INTERNAS: 0,6X0,6X0,6 M PARA REDE DE DRENAGEM. AF_05/2018</v>
          </cell>
          <cell r="C4401" t="str">
            <v>UN</v>
          </cell>
          <cell r="D4401" t="str">
            <v>330,09</v>
          </cell>
        </row>
        <row r="4402">
          <cell r="A4402">
            <v>99262</v>
          </cell>
          <cell r="B4402" t="str">
            <v>CAIXA ENTERRADA HIDRÁULICA RETANGULAR, EM ALVENARIA COM BLOCOS DE CONCRETO, DIMENSÕES INTERNAS: 0,8X0,8X0,6 M PARA REDE DE DRENAGEM. AF_05/2018</v>
          </cell>
          <cell r="C4402" t="str">
            <v>UN</v>
          </cell>
          <cell r="D4402" t="str">
            <v>467,99</v>
          </cell>
        </row>
        <row r="4403">
          <cell r="A4403">
            <v>99264</v>
          </cell>
          <cell r="B4403" t="str">
            <v>CAIXA ENTERRADA HIDRÁULICA RETANGULAR, EM ALVENARIA COM BLOCOS DE CONCRETO, DIMENSÕES INTERNAS: 1X1X0,6 M PARA REDE DE DRENAGEM. AF_05/2018</v>
          </cell>
          <cell r="C4403" t="str">
            <v>UN</v>
          </cell>
          <cell r="D4403" t="str">
            <v>558,51</v>
          </cell>
        </row>
        <row r="4404">
          <cell r="A4404">
            <v>89482</v>
          </cell>
          <cell r="B4404" t="str">
            <v>CAIXA SIFONADA, PVC, DN 100 X 100 X 50 MM, FORNECIDA E INSTALADA EM RAMAIS DE ENCAMINHAMENTO DE ÁGUA PLUVIAL. AF_12/2014</v>
          </cell>
          <cell r="C4404" t="str">
            <v>UN</v>
          </cell>
          <cell r="D4404" t="str">
            <v>18,67</v>
          </cell>
        </row>
        <row r="4405">
          <cell r="A4405">
            <v>89491</v>
          </cell>
          <cell r="B4405" t="str">
            <v>CAIXA SIFONADA, PVC, DN 150 X 185 X 75 MM, FORNECIDA E INSTALADA EM RAMAIS DE ENCAMINHAMENTO DE ÁGUA PLUVIAL. AF_12/2014</v>
          </cell>
          <cell r="C4405" t="str">
            <v>UN</v>
          </cell>
          <cell r="D4405" t="str">
            <v>46,04</v>
          </cell>
        </row>
        <row r="4406">
          <cell r="A4406">
            <v>89495</v>
          </cell>
          <cell r="B4406" t="str">
            <v>RALO SIFONADO, PVC, DN 100 X 40 MM, JUNTA SOLDÁVEL, FORNECIDO E INSTALADO EM RAMAIS DE ENCAMINHAMENTO DE ÁGUA PLUVIAL. AF_12/2014</v>
          </cell>
          <cell r="C4406" t="str">
            <v>UN</v>
          </cell>
          <cell r="D4406" t="str">
            <v>7,29</v>
          </cell>
        </row>
        <row r="4407">
          <cell r="A4407">
            <v>89707</v>
          </cell>
          <cell r="B4407" t="str">
            <v>CAIXA SIFONADA, PVC, DN 100 X 100 X 50 MM, JUNTA ELÁSTICA, FORNECIDA E INSTALADA EM RAMAL DE DESCARGA OU EM RAMAL DE ESGOTO SANITÁRIO. AF_12/2014</v>
          </cell>
          <cell r="C4407" t="str">
            <v>UN</v>
          </cell>
          <cell r="D4407" t="str">
            <v>22,51</v>
          </cell>
        </row>
        <row r="4408">
          <cell r="A4408">
            <v>89708</v>
          </cell>
          <cell r="B4408" t="str">
            <v>CAIXA SIFONADA, PVC, DN 150 X 185 X 75 MM, JUNTA ELÁSTICA, FORNECIDA E INSTALADA EM RAMAL DE DESCARGA OU EM RAMAL DE ESGOTO SANITÁRIO. AF_12/2014</v>
          </cell>
          <cell r="C4408" t="str">
            <v>UN</v>
          </cell>
          <cell r="D4408" t="str">
            <v>51,07</v>
          </cell>
        </row>
        <row r="4409">
          <cell r="A4409">
            <v>89709</v>
          </cell>
          <cell r="B4409" t="str">
            <v>RALO SIFONADO, PVC, DN 100 X 40 MM, JUNTA SOLDÁVEL, FORNECIDO E INSTALADO EM RAMAL DE DESCARGA OU EM RAMAL DE ESGOTO SANITÁRIO. AF_12/2014</v>
          </cell>
          <cell r="C4409" t="str">
            <v>UN</v>
          </cell>
          <cell r="D4409" t="str">
            <v>8,40</v>
          </cell>
        </row>
        <row r="4410">
          <cell r="A4410">
            <v>89710</v>
          </cell>
          <cell r="B4410" t="str">
            <v>RALO SECO, PVC, DN 100 X 40 MM, JUNTA SOLDÁVEL, FORNECIDO E INSTALADO EM RAMAL DE DESCARGA OU EM RAMAL DE ESGOTO SANITÁRIO. AF_12/2014</v>
          </cell>
          <cell r="C4410" t="str">
            <v>UN</v>
          </cell>
          <cell r="D4410" t="str">
            <v>8,23</v>
          </cell>
        </row>
        <row r="4411">
          <cell r="A4411">
            <v>86872</v>
          </cell>
          <cell r="B4411" t="str">
            <v>TANQUE DE LOUÇA BRANCA COM COLUNA, 30L OU EQUIVALENTE - FORNECIMENTO E INSTALAÇÃO. AF_01/2020</v>
          </cell>
          <cell r="C4411" t="str">
            <v>UN</v>
          </cell>
          <cell r="D4411" t="str">
            <v>555,10</v>
          </cell>
        </row>
        <row r="4412">
          <cell r="A4412">
            <v>86874</v>
          </cell>
          <cell r="B4412" t="str">
            <v>TANQUE DE LOUÇA BRANCA SUSPENSO, 18L OU EQUIVALENTE - FORNECIMENTO E INSTALAÇÃO. AF_01/2020</v>
          </cell>
          <cell r="C4412" t="str">
            <v>UN</v>
          </cell>
          <cell r="D4412" t="str">
            <v>341,02</v>
          </cell>
        </row>
        <row r="4413">
          <cell r="A4413">
            <v>86875</v>
          </cell>
          <cell r="B4413" t="str">
            <v>TANQUE DE MÁRMORE SINTÉTICO COM COLUNA, 22L OU EQUIVALENTE   FORNECIMENTO E INSTALAÇÃO. AF_01/2020</v>
          </cell>
          <cell r="C4413" t="str">
            <v>UN</v>
          </cell>
          <cell r="D4413" t="str">
            <v>302,02</v>
          </cell>
        </row>
        <row r="4414">
          <cell r="A4414">
            <v>86876</v>
          </cell>
          <cell r="B4414" t="str">
            <v>TANQUE DE MÁRMORE SINTÉTICO SUSPENSO, 22L OU EQUIVALENTE - FORNECIMENTO E INSTALAÇÃO. AF_01/2020</v>
          </cell>
          <cell r="C4414" t="str">
            <v>UN</v>
          </cell>
          <cell r="D4414" t="str">
            <v>175,21</v>
          </cell>
        </row>
        <row r="4415">
          <cell r="A4415">
            <v>86877</v>
          </cell>
          <cell r="B4415" t="str">
            <v>VÁLVULA EM METAL CROMADO 1.1/2 X 1.1/2 PARA TANQUE OU LAVATÓRIO, COM OU SEM LADRÃO - FORNECIMENTO E INSTALAÇÃO. AF_01/2020</v>
          </cell>
          <cell r="C4415" t="str">
            <v>UN</v>
          </cell>
          <cell r="D4415" t="str">
            <v>21,55</v>
          </cell>
        </row>
        <row r="4416">
          <cell r="A4416">
            <v>86878</v>
          </cell>
          <cell r="B4416" t="str">
            <v>VÁLVULA EM METAL CROMADO TIPO AMERICANA 3.1/2 X 1.1/2 PARA PIA - FORNECIMENTO E INSTALAÇÃO. AF_01/2020</v>
          </cell>
          <cell r="C4416" t="str">
            <v>UN</v>
          </cell>
          <cell r="D4416" t="str">
            <v>42,39</v>
          </cell>
        </row>
        <row r="4417">
          <cell r="A4417">
            <v>86879</v>
          </cell>
          <cell r="B4417" t="str">
            <v>VÁLVULA EM PLÁSTICO 1 PARA PIA, TANQUE OU LAVATÓRIO, COM OU SEM LADRÃO - FORNECIMENTO E INSTALAÇÃO. AF_01/2020</v>
          </cell>
          <cell r="C4417" t="str">
            <v>UN</v>
          </cell>
          <cell r="D4417" t="str">
            <v>5,54</v>
          </cell>
        </row>
        <row r="4418">
          <cell r="A4418">
            <v>86880</v>
          </cell>
          <cell r="B4418" t="str">
            <v>VÁLVULA EM PLÁSTICO CROMADO TIPO AMERICANA 3.1/2 X 1.1/2 SEM ADAPTADOR PARA PIA - FORNECIMENTO E INSTALAÇÃO. AF_01/2020</v>
          </cell>
          <cell r="C4418" t="str">
            <v>UN</v>
          </cell>
          <cell r="D4418" t="str">
            <v>16,35</v>
          </cell>
        </row>
        <row r="4419">
          <cell r="A4419">
            <v>86881</v>
          </cell>
          <cell r="B4419" t="str">
            <v>SIFÃO DO TIPO GARRAFA EM METAL CROMADO 1 X 1.1/2 - FORNECIMENTO E INSTALAÇÃO. AF_01/2020</v>
          </cell>
          <cell r="C4419" t="str">
            <v>UN</v>
          </cell>
          <cell r="D4419" t="str">
            <v>118,63</v>
          </cell>
        </row>
        <row r="4420">
          <cell r="A4420">
            <v>86882</v>
          </cell>
          <cell r="B4420" t="str">
            <v>SIFÃO DO TIPO GARRAFA/COPO EM PVC 1.1/4  X 1.1/2 - FORNECIMENTO E INSTALAÇÃO. AF_01/2020</v>
          </cell>
          <cell r="C4420" t="str">
            <v>UN</v>
          </cell>
          <cell r="D4420" t="str">
            <v>16,74</v>
          </cell>
        </row>
        <row r="4421">
          <cell r="A4421">
            <v>86883</v>
          </cell>
          <cell r="B4421" t="str">
            <v>SIFÃO DO TIPO FLEXÍVEL EM PVC 1  X 1.1/2  - FORNECIMENTO E INSTALAÇÃO. AF_01/2020</v>
          </cell>
          <cell r="C4421" t="str">
            <v>UN</v>
          </cell>
          <cell r="D4421" t="str">
            <v>9,55</v>
          </cell>
        </row>
        <row r="4422">
          <cell r="A4422">
            <v>86884</v>
          </cell>
          <cell r="B4422" t="str">
            <v>ENGATE FLEXÍVEL EM PLÁSTICO BRANCO, 1/2 X 30CM - FORNECIMENTO E INSTALAÇÃO. AF_01/2020</v>
          </cell>
          <cell r="C4422" t="str">
            <v>UN</v>
          </cell>
          <cell r="D4422" t="str">
            <v>6,84</v>
          </cell>
        </row>
        <row r="4423">
          <cell r="A4423">
            <v>86885</v>
          </cell>
          <cell r="B4423" t="str">
            <v>ENGATE FLEXÍVEL EM PLÁSTICO BRANCO, 1/2 X 40CM - FORNECIMENTO E INSTALAÇÃO. AF_01/2020</v>
          </cell>
          <cell r="C4423" t="str">
            <v>UN</v>
          </cell>
          <cell r="D4423" t="str">
            <v>9,03</v>
          </cell>
        </row>
        <row r="4424">
          <cell r="A4424">
            <v>86886</v>
          </cell>
          <cell r="B4424" t="str">
            <v>ENGATE FLEXÍVEL EM INOX, 1/2  X 30CM - FORNECIMENTO E INSTALAÇÃO. AF_01/2020</v>
          </cell>
          <cell r="C4424" t="str">
            <v>UN</v>
          </cell>
          <cell r="D4424" t="str">
            <v>29,22</v>
          </cell>
        </row>
        <row r="4425">
          <cell r="A4425">
            <v>86887</v>
          </cell>
          <cell r="B4425" t="str">
            <v>ENGATE FLEXÍVEL EM INOX, 1/2  X 40CM - FORNECIMENTO E INSTALAÇÃO. AF_01/2020</v>
          </cell>
          <cell r="C4425" t="str">
            <v>UN</v>
          </cell>
          <cell r="D4425" t="str">
            <v>31,66</v>
          </cell>
        </row>
        <row r="4426">
          <cell r="A4426">
            <v>86888</v>
          </cell>
          <cell r="B4426" t="str">
            <v>VASO SANITÁRIO SIFONADO COM CAIXA ACOPLADA LOUÇA BRANCA - FORNECIMENTO E INSTALAÇÃO. AF_01/2020</v>
          </cell>
          <cell r="C4426" t="str">
            <v>UN</v>
          </cell>
          <cell r="D4426" t="str">
            <v>327,51</v>
          </cell>
        </row>
        <row r="4427">
          <cell r="A4427">
            <v>86889</v>
          </cell>
          <cell r="B4427" t="str">
            <v>BANCADA DE GRANITO CINZA POLIDO, DE 1,50 X 0,60 M, PARA PIA DE COZINHA - FORNECIMENTO E INSTALAÇÃO. AF_01/2020</v>
          </cell>
          <cell r="C4427" t="str">
            <v>UN</v>
          </cell>
          <cell r="D4427" t="str">
            <v>330,58</v>
          </cell>
        </row>
        <row r="4428">
          <cell r="A4428">
            <v>86893</v>
          </cell>
          <cell r="B4428" t="str">
            <v>BANCADA DE MÁRMORE BRANCO POLIDO, DE 1,50 X 0,60 M, PARA PIA DE COZINHA - FORNECIMENTO E INSTALAÇÃO. AF_01/2020</v>
          </cell>
          <cell r="C4428" t="str">
            <v>UN</v>
          </cell>
          <cell r="D4428" t="str">
            <v>420,31</v>
          </cell>
        </row>
        <row r="4429">
          <cell r="A4429">
            <v>86894</v>
          </cell>
          <cell r="B4429" t="str">
            <v>BANCADA DE MÁRMORE SINTÉTICO, DE 120 X 60CM, COM CUBA INTEGRADA - FORNECIMENTO E INSTALAÇÃO. AF_01/2020</v>
          </cell>
          <cell r="C4429" t="str">
            <v>UN</v>
          </cell>
          <cell r="D4429" t="str">
            <v>168,73</v>
          </cell>
        </row>
        <row r="4430">
          <cell r="A4430">
            <v>86895</v>
          </cell>
          <cell r="B4430" t="str">
            <v>BANCADA DE GRANITO CINZA POLIDO, DE 0,50 X 0,60 M, PARA LAVATÓRIO - FORNECIMENTO E INSTALAÇÃO. AF_01/2020</v>
          </cell>
          <cell r="C4430" t="str">
            <v>UN</v>
          </cell>
          <cell r="D4430" t="str">
            <v>178,02</v>
          </cell>
        </row>
        <row r="4431">
          <cell r="A4431">
            <v>86899</v>
          </cell>
          <cell r="B4431" t="str">
            <v>BANCADA DE MÁRMORE BRANCO POLIDO, DE 0,50 X 0,60 M, PARA LAVATÓRIO - FORNECIMENTO E INSTALAÇÃO. AF_01/2020</v>
          </cell>
          <cell r="C4431" t="str">
            <v>UN</v>
          </cell>
          <cell r="D4431" t="str">
            <v>211,68</v>
          </cell>
        </row>
        <row r="4432">
          <cell r="A4432">
            <v>86900</v>
          </cell>
          <cell r="B4432" t="str">
            <v>CUBA DE EMBUTIR RETANGULAR DE AÇO INOXIDÁVEL, 46 X 30 X 12 CM - FORNECIMENTO E INSTALAÇÃO. AF_01/2020</v>
          </cell>
          <cell r="C4432" t="str">
            <v>UN</v>
          </cell>
          <cell r="D4432" t="str">
            <v>139,98</v>
          </cell>
        </row>
        <row r="4433">
          <cell r="A4433">
            <v>86901</v>
          </cell>
          <cell r="B4433" t="str">
            <v>CUBA DE EMBUTIR OVAL EM LOUÇA BRANCA, 35 X 50CM OU EQUIVALENTE - FORNECIMENTO E INSTALAÇÃO. AF_01/2020</v>
          </cell>
          <cell r="C4433" t="str">
            <v>UN</v>
          </cell>
          <cell r="D4433" t="str">
            <v>100,08</v>
          </cell>
        </row>
        <row r="4434">
          <cell r="A4434">
            <v>86902</v>
          </cell>
          <cell r="B4434" t="str">
            <v>LAVATÓRIO LOUÇA BRANCA COM COLUNA, *44 X 35,5* CM, PADRÃO POPULAR - FORNECIMENTO E INSTALAÇÃO. AF_01/2020</v>
          </cell>
          <cell r="C4434" t="str">
            <v>UN</v>
          </cell>
          <cell r="D4434" t="str">
            <v>202,27</v>
          </cell>
        </row>
        <row r="4435">
          <cell r="A4435">
            <v>86903</v>
          </cell>
          <cell r="B4435" t="str">
            <v>LAVATÓRIO LOUÇA BRANCA COM COLUNA, 45 X 55CM OU EQUIVALENTE, PADRÃO MÉDIO - FORNECIMENTO E INSTALAÇÃO. AF_01/2020</v>
          </cell>
          <cell r="C4435" t="str">
            <v>UN</v>
          </cell>
          <cell r="D4435" t="str">
            <v>261,62</v>
          </cell>
        </row>
        <row r="4436">
          <cell r="A4436">
            <v>86904</v>
          </cell>
          <cell r="B4436" t="str">
            <v>LAVATÓRIO LOUÇA BRANCA SUSPENSO, 29,5 X 39CM OU EQUIVALENTE, PADRÃO POPULAR - FORNECIMENTO E INSTALAÇÃO. AF_01/2020</v>
          </cell>
          <cell r="C4436" t="str">
            <v>UN</v>
          </cell>
          <cell r="D4436" t="str">
            <v>101,04</v>
          </cell>
        </row>
        <row r="4437">
          <cell r="A4437">
            <v>86905</v>
          </cell>
          <cell r="B4437" t="str">
            <v>APARELHO MISTURADOR DE MESA PARA LAVATÓRIO, PADRÃO MÉDIO - FORNECIMENTO E INSTALAÇÃO. AF_01/2020</v>
          </cell>
          <cell r="C4437" t="str">
            <v>UN</v>
          </cell>
          <cell r="D4437" t="str">
            <v>176,04</v>
          </cell>
        </row>
        <row r="4438">
          <cell r="A4438">
            <v>86906</v>
          </cell>
          <cell r="B4438" t="str">
            <v>TORNEIRA CROMADA DE MESA, 1/2 OU 3/4, PARA LAVATÓRIO, PADRÃO POPULAR - FORNECIMENTO E INSTALAÇÃO. AF_01/2020</v>
          </cell>
          <cell r="C4438" t="str">
            <v>UN</v>
          </cell>
          <cell r="D4438" t="str">
            <v>41,06</v>
          </cell>
        </row>
        <row r="4439">
          <cell r="A4439">
            <v>86908</v>
          </cell>
          <cell r="B4439" t="str">
            <v>APARELHO MISTURADOR DE MESA PARA PIA DE COZINHA, PADRÃO MÉDIO - FORNECIMENTO E INSTALAÇÃO. AF_01/2020</v>
          </cell>
          <cell r="C4439" t="str">
            <v>UN</v>
          </cell>
          <cell r="D4439" t="str">
            <v>210,63</v>
          </cell>
        </row>
        <row r="4440">
          <cell r="A4440">
            <v>86909</v>
          </cell>
          <cell r="B4440" t="str">
            <v>TORNEIRA CROMADA TUBO MÓVEL, DE MESA, 1/2 OU 3/4, PARA PIA DE COZINHA, PADRÃO ALTO - FORNECIMENTO E INSTALAÇÃO. AF_01/2020</v>
          </cell>
          <cell r="C4440" t="str">
            <v>UN</v>
          </cell>
          <cell r="D4440" t="str">
            <v>82,16</v>
          </cell>
        </row>
        <row r="4441">
          <cell r="A4441">
            <v>86910</v>
          </cell>
          <cell r="B4441" t="str">
            <v>TORNEIRA CROMADA TUBO MÓVEL, DE PAREDE, 1/2 OU 3/4, PARA PIA DE COZINHA, PADRÃO MÉDIO - FORNECIMENTO E INSTALAÇÃO. AF_01/2020</v>
          </cell>
          <cell r="C4441" t="str">
            <v>UN</v>
          </cell>
          <cell r="D4441" t="str">
            <v>77,49</v>
          </cell>
        </row>
        <row r="4442">
          <cell r="A4442">
            <v>86911</v>
          </cell>
          <cell r="B4442" t="str">
            <v>TORNEIRA CROMADA LONGA, DE PAREDE, 1/2 OU 3/4, PARA PIA DE COZINHA, PADRÃO POPULAR - FORNECIMENTO E INSTALAÇÃO. AF_01/2020</v>
          </cell>
          <cell r="C4442" t="str">
            <v>UN</v>
          </cell>
          <cell r="D4442" t="str">
            <v>34,82</v>
          </cell>
        </row>
        <row r="4443">
          <cell r="A4443">
            <v>86913</v>
          </cell>
          <cell r="B4443" t="str">
            <v>TORNEIRA CROMADA 1/2 OU 3/4 PARA TANQUE, PADRÃO POPULAR - FORNECIMENTO E INSTALAÇÃO. AF_01/2020</v>
          </cell>
          <cell r="C4443" t="str">
            <v>UN</v>
          </cell>
          <cell r="D4443" t="str">
            <v>15,72</v>
          </cell>
        </row>
        <row r="4444">
          <cell r="A4444">
            <v>86914</v>
          </cell>
          <cell r="B4444" t="str">
            <v>TORNEIRA CROMADA 1/2 OU 3/4 PARA TANQUE, PADRÃO MÉDIO - FORNECIMENTO E INSTALAÇÃO. AF_01/2020</v>
          </cell>
          <cell r="C4444" t="str">
            <v>UN</v>
          </cell>
          <cell r="D4444" t="str">
            <v>31,84</v>
          </cell>
        </row>
        <row r="4445">
          <cell r="A4445">
            <v>86915</v>
          </cell>
          <cell r="B4445" t="str">
            <v>TORNEIRA CROMADA DE MESA, 1/2 OU 3/4, PARA LAVATÓRIO, PADRÃO MÉDIO - FORNECIMENTO E INSTALAÇÃO. AF_01/2020</v>
          </cell>
          <cell r="C4445" t="str">
            <v>UN</v>
          </cell>
          <cell r="D4445" t="str">
            <v>69,08</v>
          </cell>
        </row>
        <row r="4446">
          <cell r="A4446">
            <v>86916</v>
          </cell>
          <cell r="B4446" t="str">
            <v>TORNEIRA PLÁSTICA 3/4 PARA TANQUE - FORNECIMENTO E INSTALAÇÃO. AF_01/2020</v>
          </cell>
          <cell r="C4446" t="str">
            <v>UN</v>
          </cell>
          <cell r="D4446" t="str">
            <v>28,35</v>
          </cell>
        </row>
        <row r="4447">
          <cell r="A4447">
            <v>86919</v>
          </cell>
          <cell r="B4447" t="str">
            <v>TANQUE DE LOUÇA BRANCA COM COLUNA, 30L OU EQUIVALENTE, INCLUSO SIFÃO FLEXÍVEL EM PVC, VÁLVULA METÁLICA E TORNEIRA DE METAL CROMADO PADRÃO MÉDIO - FORNECIMENTO E INSTALAÇÃO. AF_01/2020</v>
          </cell>
          <cell r="C4447" t="str">
            <v>UN</v>
          </cell>
          <cell r="D4447" t="str">
            <v>618,04</v>
          </cell>
        </row>
        <row r="4448">
          <cell r="A4448">
            <v>86920</v>
          </cell>
          <cell r="B4448" t="str">
            <v>TANQUE DE LOUÇA BRANCA COM COLUNA, 30L OU EQUIVALENTE, INCLUSO SIFÃO FLEXÍVEL EM PVC, VÁLVULA PLÁSTICA E TORNEIRA DE METAL CROMADO PADRÃO POPULAR - FORNECIMENTO E INSTALAÇÃO. AF_01/2020</v>
          </cell>
          <cell r="C4448" t="str">
            <v>UN</v>
          </cell>
          <cell r="D4448" t="str">
            <v>585,91</v>
          </cell>
        </row>
        <row r="4449">
          <cell r="A4449">
            <v>86921</v>
          </cell>
          <cell r="B4449" t="str">
            <v>TANQUE DE LOUÇA BRANCA COM COLUNA, 30L OU EQUIVALENTE, INCLUSO SIFÃO FLEXÍVEL EM PVC, VÁLVULA PLÁSTICA E TORNEIRA DE PLÁSTICO - FORNECIMENTO E INSTALAÇÃO. AF_01/2020</v>
          </cell>
          <cell r="C4449" t="str">
            <v>UN</v>
          </cell>
          <cell r="D4449" t="str">
            <v>598,54</v>
          </cell>
        </row>
        <row r="4450">
          <cell r="A4450">
            <v>86922</v>
          </cell>
          <cell r="B4450" t="str">
            <v>TANQUE DE LOUÇA BRANCA SUSPENSO, 18L OU EQUIVALENTE, INCLUSO SIFÃO TIPO GARRAFA EM METAL CROMADO, VÁLVULA METÁLICA E TORNEIRA DE METAL CROMADO PADRÃO MÉDIO - FORNECIMENTO E INSTALAÇÃO. AF_01/2020</v>
          </cell>
          <cell r="C4450" t="str">
            <v>UN</v>
          </cell>
          <cell r="D4450" t="str">
            <v>513,04</v>
          </cell>
        </row>
        <row r="4451">
          <cell r="A4451">
            <v>86923</v>
          </cell>
          <cell r="B4451" t="str">
            <v>TANQUE DE LOUÇA BRANCA SUSPENSO, 18L OU EQUIVALENTE, INCLUSO SIFÃO TIPO GARRAFA EM PVC, VÁLVULA PLÁSTICA E TORNEIRA DE METAL CROMADO PADRÃO POPULAR - FORNECIMENTO E INSTALAÇÃO. AF_01/2020</v>
          </cell>
          <cell r="C4451" t="str">
            <v>UN</v>
          </cell>
          <cell r="D4451" t="str">
            <v>379,02</v>
          </cell>
        </row>
        <row r="4452">
          <cell r="A4452">
            <v>86924</v>
          </cell>
          <cell r="B4452" t="str">
            <v>TANQUE DE LOUÇA BRANCA SUSPENSO, 18L OU EQUIVALENTE, INCLUSO SIFÃO TIPO GARRAFA EM PVC, VÁLVULA PLÁSTICA E TORNEIRA DE PLÁSTICO - FORNECIMENTO E INSTALAÇÃO. AF_01/2020</v>
          </cell>
          <cell r="C4452" t="str">
            <v>UN</v>
          </cell>
          <cell r="D4452" t="str">
            <v>391,65</v>
          </cell>
        </row>
        <row r="4453">
          <cell r="A4453">
            <v>86925</v>
          </cell>
          <cell r="B4453" t="str">
            <v>TANQUE DE MÁRMORE SINTÉTICO COM COLUNA, 22L OU EQUIVALENTE, INCLUSO SIFÃO FLEXÍVEL EM PVC, VÁLVULA PLÁSTICA E TORNEIRA DE METAL CROMADO PADRÃO POPULAR - FORNECIMENTO E INSTALAÇÃO. AF_01/2020</v>
          </cell>
          <cell r="C4453" t="str">
            <v>UN</v>
          </cell>
          <cell r="D4453" t="str">
            <v>332,83</v>
          </cell>
        </row>
        <row r="4454">
          <cell r="A4454">
            <v>86926</v>
          </cell>
          <cell r="B4454" t="str">
            <v>TANQUE DE MÁRMORE SINTÉTICO COM COLUNA, 22L OU EQUIVALENTE, INCLUSO SIFÃO FLEXÍVEL EM PVC, VÁLVULA PLÁSTICA E TORNEIRA DE PLÁSTICO - FORNECIMENTO E INSTALAÇÃO. AF_01/2020</v>
          </cell>
          <cell r="C4454" t="str">
            <v>UN</v>
          </cell>
          <cell r="D4454" t="str">
            <v>345,46</v>
          </cell>
        </row>
        <row r="4455">
          <cell r="A4455">
            <v>86927</v>
          </cell>
          <cell r="B4455" t="str">
            <v>TANQUE DE MÁRMORE SINTÉTICO SUSPENSO, 22L OU EQUIVALENTE, INCLUSO SIFÃO TIPO GARRAFA EM PVC, VÁLVULA PLÁSTICA E TORNEIRA DE METAL CROMADO PADRÃO POPULAR - FORNEC. E INSTALAÇÃO. AF_01/2020</v>
          </cell>
          <cell r="C4455" t="str">
            <v>UN</v>
          </cell>
          <cell r="D4455" t="str">
            <v>213,21</v>
          </cell>
        </row>
        <row r="4456">
          <cell r="A4456">
            <v>86928</v>
          </cell>
          <cell r="B4456" t="str">
            <v>TANQUE DE MÁRMORE SINTÉTICO SUSPENSO, 22L OU EQUIVALENTE, INCLUSO SIFÃO TIPO GARRAFA EM PVC, VÁLVULA PLÁSTICA E TORNEIRA DE PLÁSTICO - FORNECIMENTO E INSTALAÇÃO. AF_01/2020</v>
          </cell>
          <cell r="C4456" t="str">
            <v>UN</v>
          </cell>
          <cell r="D4456" t="str">
            <v>225,84</v>
          </cell>
        </row>
        <row r="4457">
          <cell r="A4457">
            <v>86929</v>
          </cell>
          <cell r="B4457" t="str">
            <v>TANQUE DE MÁRMORE SINTÉTICO SUSPENSO, 22L OU EQUIVALENTE, INCLUSO SIFÃO FLEXÍVEL EM PVC, VÁLVULA PLÁSTICA E TORNEIRA DE METAL CROMADO PADRÃO POPULAR - FORNECIMENTO E INSTALAÇÃO. AF_01/2020</v>
          </cell>
          <cell r="C4457" t="str">
            <v>UN</v>
          </cell>
          <cell r="D4457" t="str">
            <v>206,02</v>
          </cell>
        </row>
        <row r="4458">
          <cell r="A4458">
            <v>86930</v>
          </cell>
          <cell r="B4458" t="str">
            <v>TANQUE DE MÁRMORE SINTÉTICO SUSPENSO, 22L OU EQUIVALENTE, INCLUSO SIFÃO FLEXÍVEL EM PVC, VÁLVULA PLÁSTICA E TORNEIRA DE PLÁSTICO - FORNECIMENTO E INSTALAÇÃO. AF_01/2020</v>
          </cell>
          <cell r="C4458" t="str">
            <v>UN</v>
          </cell>
          <cell r="D4458" t="str">
            <v>218,65</v>
          </cell>
        </row>
        <row r="4459">
          <cell r="A4459">
            <v>86931</v>
          </cell>
          <cell r="B4459" t="str">
            <v>VASO SANITÁRIO SIFONADO COM CAIXA ACOPLADA LOUÇA BRANCA, INCLUSO ENGATE FLEXÍVEL EM PLÁSTICO BRANCO, 1/2  X 40CM - FORNECIMENTO E INSTALAÇÃO. AF_01/2020</v>
          </cell>
          <cell r="C4459" t="str">
            <v>UN</v>
          </cell>
          <cell r="D4459" t="str">
            <v>336,54</v>
          </cell>
        </row>
        <row r="4460">
          <cell r="A4460">
            <v>86932</v>
          </cell>
          <cell r="B4460" t="str">
            <v>VASO SANITÁRIO SIFONADO COM CAIXA ACOPLADA LOUÇA BRANCA - PADRÃO MÉDIO, INCLUSO ENGATE FLEXÍVEL EM METAL CROMADO, 1/2  X 40CM - FORNECIMENTO E INSTALAÇÃO. AF_01/2020</v>
          </cell>
          <cell r="C4460" t="str">
            <v>UN</v>
          </cell>
          <cell r="D4460" t="str">
            <v>359,17</v>
          </cell>
        </row>
        <row r="4461">
          <cell r="A4461">
            <v>86933</v>
          </cell>
          <cell r="B4461" t="str">
            <v>BANCADA DE MÁRMORE SINTÉTICO 120 X 60CM, COM CUBA INTEGRADA, INCLUSO SIFÃO TIPO GARRAFA EM PVC, VÁLVULA EM PLÁSTICO CROMADO TIPO AMERICANA E TORNEIRA CROMADA LONGA, DE PAREDE, PADRÃO POPULAR - FORNECIMENTO E INSTALAÇÃO. AF_01/2020</v>
          </cell>
          <cell r="C4461" t="str">
            <v>UN</v>
          </cell>
          <cell r="D4461" t="str">
            <v>236,64</v>
          </cell>
        </row>
        <row r="4462">
          <cell r="A4462">
            <v>86934</v>
          </cell>
          <cell r="B4462" t="str">
            <v>BANCADA DE MÁRMORE SINTÉTICO 120 X 60CM, COM CUBA INTEGRADA, INCLUSO SIFÃO TIPO FLEXÍVEL EM PVC, VÁLVULA EM PLÁSTICO CROMADO TIPO AMERICANA E TORNEIRA CROMADA LONGA, DE PAREDE, PADRÃO POPULAR - FORNECIMENTO E INSTALAÇÃO. AF_01/2020</v>
          </cell>
          <cell r="C4462" t="str">
            <v>UN</v>
          </cell>
          <cell r="D4462" t="str">
            <v>229,45</v>
          </cell>
        </row>
        <row r="4463">
          <cell r="A4463">
            <v>86935</v>
          </cell>
          <cell r="B4463" t="str">
            <v>CUBA DE EMBUTIR DE AÇO INOXIDÁVEL MÉDIA, INCLUSO VÁLVULA TIPO AMERICANA EM METAL CROMADO E SIFÃO FLEXÍVEL EM PVC - FORNECIMENTO E INSTALAÇÃO. AF_01/2020</v>
          </cell>
          <cell r="C4463" t="str">
            <v>UN</v>
          </cell>
          <cell r="D4463" t="str">
            <v>191,92</v>
          </cell>
        </row>
        <row r="4464">
          <cell r="A4464">
            <v>86936</v>
          </cell>
          <cell r="B4464" t="str">
            <v>CUBA DE EMBUTIR DE AÇO INOXIDÁVEL MÉDIA, INCLUSO VÁLVULA TIPO AMERICANA E SIFÃO TIPO GARRAFA EM METAL CROMADO - FORNECIMENTO E INSTALAÇÃO. AF_01/2020</v>
          </cell>
          <cell r="C4464" t="str">
            <v>UN</v>
          </cell>
          <cell r="D4464" t="str">
            <v>301,00</v>
          </cell>
        </row>
        <row r="4465">
          <cell r="A4465">
            <v>86937</v>
          </cell>
          <cell r="B4465" t="str">
            <v>CUBA DE EMBUTIR OVAL EM LOUÇA BRANCA, 35 X 50CM OU EQUIVALENTE, INCLUSO VÁLVULA EM METAL CROMADO E SIFÃO FLEXÍVEL EM PVC - FORNECIMENTO E INSTALAÇÃO. AF_01/2020</v>
          </cell>
          <cell r="C4465" t="str">
            <v>UN</v>
          </cell>
          <cell r="D4465" t="str">
            <v>131,18</v>
          </cell>
        </row>
        <row r="4466">
          <cell r="A4466">
            <v>86938</v>
          </cell>
          <cell r="B4466" t="str">
            <v>CUBA DE EMBUTIR OVAL EM LOUÇA BRANCA, 35 X 50CM OU EQUIVALENTE, INCLUSO VÁLVULA E SIFÃO TIPO GARRAFA EM METAL CROMADO - FORNECIMENTO E INSTALAÇÃO. AF_01/2020</v>
          </cell>
          <cell r="C4466" t="str">
            <v>UN</v>
          </cell>
          <cell r="D4466" t="str">
            <v>240,26</v>
          </cell>
        </row>
        <row r="4467">
          <cell r="A4467">
            <v>86939</v>
          </cell>
          <cell r="B4467" t="str">
            <v>LAVATÓRIO LOUÇA BRANCA COM COLUNA, *44 X 35,5* CM, PADRÃO POPULAR, INCLUSO SIFÃO FLEXÍVEL EM PVC, VÁLVULA E ENGATE FLEXÍVEL 30CM EM PLÁSTICO E COM TORNEIRA CROMADA PADRÃO POPULAR - FORNECIMENTO E INSTALAÇÃO. AF_01/2020</v>
          </cell>
          <cell r="C4467" t="str">
            <v>UN</v>
          </cell>
          <cell r="D4467" t="str">
            <v>265,26</v>
          </cell>
        </row>
        <row r="4468">
          <cell r="A4468">
            <v>86940</v>
          </cell>
          <cell r="B4468" t="str">
            <v>LAVATÓRIO LOUÇA BRANCA COM COLUNA, 45 X 55CM OU EQUIVALENTE, PADRÃO MÉDIO, INCLUSO SIFÃO TIPO GARRAFA, VÁLVULA E ENGATE FLEXÍVEL DE 40CM EM METAL CROMADO, COM APARELHO MISTURADOR PADRÃO MÉDIO - FORNECIMENTO E INSTALAÇÃO. AF_01/2020</v>
          </cell>
          <cell r="C4468" t="str">
            <v>UN</v>
          </cell>
          <cell r="D4468" t="str">
            <v>641,16</v>
          </cell>
        </row>
        <row r="4469">
          <cell r="A4469">
            <v>86941</v>
          </cell>
          <cell r="B4469" t="str">
            <v>LAVATÓRIO LOUÇA BRANCA COM COLUNA, 45 X 55CM OU EQUIVALENTE, PADRÃO MÉDIO, INCLUSO SIFÃO TIPO GARRAFA, VÁLVULA E ENGATE FLEXÍVEL DE 40CM EM METAL CROMADO, COM TORNEIRA CROMADA DE MESA, PADRÃO MÉDIO - FORNECIMENTO E INSTALAÇÃO. AF_01/2020</v>
          </cell>
          <cell r="C4469" t="str">
            <v>UN</v>
          </cell>
          <cell r="D4469" t="str">
            <v>502,54</v>
          </cell>
        </row>
        <row r="4470">
          <cell r="A4470">
            <v>86942</v>
          </cell>
          <cell r="B4470" t="str">
            <v>LAVATÓRIO LOUÇA BRANCA SUSPENSO, 29,5 X 39CM OU EQUIVALENTE, PADRÃO POPULAR, INCLUSO SIFÃO TIPO GARRAFA EM PVC, VÁLVULA E ENGATE FLEXÍVEL 30CM EM PLÁSTICO E TORNEIRA CROMADA DE MESA, PADRÃO POPULAR - FORNECIMENTO E INSTALAÇÃO. AF_01/2020</v>
          </cell>
          <cell r="C4470" t="str">
            <v>UN</v>
          </cell>
          <cell r="D4470" t="str">
            <v>171,22</v>
          </cell>
        </row>
        <row r="4471">
          <cell r="A4471">
            <v>86943</v>
          </cell>
          <cell r="B4471" t="str">
            <v>LAVATÓRIO LOUÇA BRANCA SUSPENSO, 29,5 X 39CM OU EQUIVALENTE, PADRÃO POPULAR, INCLUSO SIFÃO FLEXÍVEL EM PVC, VÁLVULA E ENGATE FLEXÍVEL 30CM EM PLÁSTICO E TORNEIRA CROMADA DE MESA, PADRÃO POPULAR - FORNECIMENTO E INSTALAÇÃO. AF_01/2020</v>
          </cell>
          <cell r="C4471" t="str">
            <v>UN</v>
          </cell>
          <cell r="D4471" t="str">
            <v>164,03</v>
          </cell>
        </row>
        <row r="4472">
          <cell r="A4472">
            <v>86947</v>
          </cell>
          <cell r="B4472" t="str">
            <v>BANCADA MÁRMORE BRANCO, 50 X 60 CM, INCLUSO CUBA DE EMBUTIR OVAL EM LOUÇA BRANCA 35 X 50 CM, VÁLVULA, SIFÃO TIPO GARRAFA E ENGATE FLEXÍVEL 40 CM EM METAL CROMADO E APARELHO MISTURADOR DE MESA, PADRÃO MÉDIO - FORNEC. E INSTALAÇÃO. AF_01/2020</v>
          </cell>
          <cell r="C4472" t="str">
            <v>UN</v>
          </cell>
          <cell r="D4472" t="str">
            <v>691,30</v>
          </cell>
        </row>
        <row r="4473">
          <cell r="A4473">
            <v>93396</v>
          </cell>
          <cell r="B4473" t="str">
            <v>BANCADA GRANITO CINZA,  50 X 60 CM, INCL. CUBA DE EMBUTIR OVAL LOUÇA BRANCA 35 X 50 CM, VÁLVULA METAL CROMADO, SIFÃO FLEXÍVEL PVC, ENGATE 30 CM FLEXÍVEL PLÁSTICO E TORNEIRA CROMADA DE MESA, PADRÃO POPULAR - FORNEC. E INSTALAÇÃO. AF_01/2020</v>
          </cell>
          <cell r="C4473" t="str">
            <v>UN</v>
          </cell>
          <cell r="D4473" t="str">
            <v>357,10</v>
          </cell>
        </row>
        <row r="4474">
          <cell r="A4474">
            <v>93441</v>
          </cell>
          <cell r="B4474" t="str">
            <v>BANCADA GRANITO CINZA  150 X 60 CM, COM CUBA DE EMBUTIR DE AÇO, VÁLVULA AMERICANA EM METAL, SIFÃO FLEXÍVEL EM PVC, ENGATE FLEXÍVEL 30 CM, TORNEIRA CROMADA LONGA, DE PAREDE, 1/2 OU 3/4, P/ COZINHA, PADRÃO POPULAR - FORNEC. E INSTALAÇÃO. AF_01/2020</v>
          </cell>
          <cell r="C4474" t="str">
            <v>UN</v>
          </cell>
          <cell r="D4474" t="str">
            <v>564,16</v>
          </cell>
        </row>
        <row r="4475">
          <cell r="A4475">
            <v>93442</v>
          </cell>
          <cell r="B4475" t="str">
            <v>BANCADA MÁRMORE BRANCO 150 X 60 CM, COM CUBA DE EMBUTIR DE AÇO, VÁLVULA AMERICANA E SIFÃO TIPO GARRAFA EM METAL , ENGATE FLEXÍVEL 30 CM, TORNEIRA CROMADA, DE MESA, 1/2 OU 3/4, PARA PIA COZINHA, PADRÃO ALTO - FORNEC. E INSTALAÇÃO. AF_01/2020</v>
          </cell>
          <cell r="C4475" t="str">
            <v>UN</v>
          </cell>
          <cell r="D4475" t="str">
            <v>810,31</v>
          </cell>
        </row>
        <row r="4476">
          <cell r="A4476">
            <v>95469</v>
          </cell>
          <cell r="B4476" t="str">
            <v>VASO SANITARIO SIFONADO CONVENCIONAL COM  LOUÇA BRANCA - FORNECIMENTO E INSTALAÇÃO. AF_01/2020</v>
          </cell>
          <cell r="C4476" t="str">
            <v>UN</v>
          </cell>
          <cell r="D4476" t="str">
            <v>154,65</v>
          </cell>
        </row>
        <row r="4477">
          <cell r="A4477">
            <v>95470</v>
          </cell>
          <cell r="B4477" t="str">
            <v>VASO SANITARIO SIFONADO CONVENCIONAL COM LOUÇA BRANCA, INCLUSO CONJUNTO DE LIGAÇÃO PARA BACIA SANITÁRIA AJUSTÁVEL - FORNECIMENTO E INSTALAÇÃO. AF_10/2016</v>
          </cell>
          <cell r="C4477" t="str">
            <v>UN</v>
          </cell>
          <cell r="D4477" t="str">
            <v>159,65</v>
          </cell>
        </row>
        <row r="4478">
          <cell r="A4478">
            <v>95471</v>
          </cell>
          <cell r="B4478" t="str">
            <v>VASO SANITARIO SIFONADO CONVENCIONAL PARA PCD SEM FURO FRONTAL COM  LOUÇA BRANCA SEM ASSENTO -  FORNECIMENTO E INSTALAÇÃO. AF_01/2020</v>
          </cell>
          <cell r="C4478" t="str">
            <v>UN</v>
          </cell>
          <cell r="D4478" t="str">
            <v>567,37</v>
          </cell>
        </row>
        <row r="4479">
          <cell r="A4479">
            <v>95472</v>
          </cell>
          <cell r="B4479" t="str">
            <v>VASO SANITARIO SIFONADO CONVENCIONAL PARA PCD SEM FURO FRONTAL COM LOUÇA BRANCA SEM ASSENTO, INCLUSO CONJUNTO DE LIGAÇÃO PARA BACIA SANITÁRIA AJUSTÁVEL - FORNECIMENTO E INSTALAÇÃO. AF_01/2020</v>
          </cell>
          <cell r="C4479" t="str">
            <v>UN</v>
          </cell>
          <cell r="D4479" t="str">
            <v>572,37</v>
          </cell>
        </row>
        <row r="4480">
          <cell r="A4480">
            <v>95542</v>
          </cell>
          <cell r="B4480" t="str">
            <v>PORTA TOALHA ROSTO EM METAL CROMADO, TIPO ARGOLA, INCLUSO FIXAÇÃO. AF_01/2020</v>
          </cell>
          <cell r="C4480" t="str">
            <v>UN</v>
          </cell>
          <cell r="D4480" t="str">
            <v>26,97</v>
          </cell>
        </row>
        <row r="4481">
          <cell r="A4481">
            <v>95543</v>
          </cell>
          <cell r="B4481" t="str">
            <v>PORTA TOALHA BANHO EM METAL CROMADO, TIPO BARRA, INCLUSO FIXAÇÃO. AF_01/2020</v>
          </cell>
          <cell r="C4481" t="str">
            <v>UN</v>
          </cell>
          <cell r="D4481" t="str">
            <v>45,10</v>
          </cell>
        </row>
        <row r="4482">
          <cell r="A4482">
            <v>95544</v>
          </cell>
          <cell r="B4482" t="str">
            <v>PAPELEIRA DE PAREDE EM METAL CROMADO SEM TAMPA, INCLUSO FIXAÇÃO. AF_01/2020</v>
          </cell>
          <cell r="C4482" t="str">
            <v>UN</v>
          </cell>
          <cell r="D4482" t="str">
            <v>33,15</v>
          </cell>
        </row>
        <row r="4483">
          <cell r="A4483">
            <v>95545</v>
          </cell>
          <cell r="B4483" t="str">
            <v>SABONETEIRA DE PAREDE EM METAL CROMADO, INCLUSO FIXAÇÃO. AF_01/2020</v>
          </cell>
          <cell r="C4483" t="str">
            <v>UN</v>
          </cell>
          <cell r="D4483" t="str">
            <v>32,49</v>
          </cell>
        </row>
        <row r="4484">
          <cell r="A4484">
            <v>95546</v>
          </cell>
          <cell r="B4484" t="str">
            <v>KIT DE ACESSORIOS PARA BANHEIRO EM METAL CROMADO, 5 PECAS, INCLUSO FIXAÇÃO. AF_01/2020</v>
          </cell>
          <cell r="C4484" t="str">
            <v>UN</v>
          </cell>
          <cell r="D4484" t="str">
            <v>109,18</v>
          </cell>
        </row>
        <row r="4485">
          <cell r="A4485">
            <v>95547</v>
          </cell>
          <cell r="B4485" t="str">
            <v>SABONETEIRA PLASTICA TIPO DISPENSER PARA SABONETE LIQUIDO COM RESERVATORIO 800 A 1500 ML, INCLUSO FIXAÇÃO. AF_01/2020</v>
          </cell>
          <cell r="C4485" t="str">
            <v>UN</v>
          </cell>
          <cell r="D4485" t="str">
            <v>62,49</v>
          </cell>
        </row>
        <row r="4486">
          <cell r="A4486">
            <v>100848</v>
          </cell>
          <cell r="B4486" t="str">
            <v>VASO SANITÁRIO INFANTIL LOUÇA BRANCA - FORNECIMENTO E INSTALACAO. AF_01/2020</v>
          </cell>
          <cell r="C4486" t="str">
            <v>UN</v>
          </cell>
          <cell r="D4486" t="str">
            <v>279,87</v>
          </cell>
        </row>
        <row r="4487">
          <cell r="A4487">
            <v>100849</v>
          </cell>
          <cell r="B4487" t="str">
            <v>ASSENTO SANITÁRIO CONVENCIONAL - FORNECIMENTO E INSTALACAO. AF_01/2020</v>
          </cell>
          <cell r="C4487" t="str">
            <v>UN</v>
          </cell>
          <cell r="D4487" t="str">
            <v>28,29</v>
          </cell>
        </row>
        <row r="4488">
          <cell r="A4488">
            <v>100851</v>
          </cell>
          <cell r="B4488" t="str">
            <v>ASSENTO SANITÁRIO INFANTIL - FORNECIMENTO E INSTALACAO. AF_01/2020</v>
          </cell>
          <cell r="C4488" t="str">
            <v>UN</v>
          </cell>
          <cell r="D4488" t="str">
            <v>56,38</v>
          </cell>
        </row>
        <row r="4489">
          <cell r="A4489">
            <v>100852</v>
          </cell>
          <cell r="B4489" t="str">
            <v>CUBA DE EMBUTIR RETANGULAR DE AÇO INOXIDÁVEL, 56 X 33 X 12 CM - FORNECIMENTO E INSTALAÇÃO. AF_01/2020</v>
          </cell>
          <cell r="C4489" t="str">
            <v>UN</v>
          </cell>
          <cell r="D4489" t="str">
            <v>153,40</v>
          </cell>
        </row>
        <row r="4490">
          <cell r="A4490">
            <v>100854</v>
          </cell>
          <cell r="B4490" t="str">
            <v>TORNEIRA CROMADA DE MESA PARA LAVATÓRIO COM SENSOR DE PRESENCA. AF_01/2020</v>
          </cell>
          <cell r="C4490" t="str">
            <v>UN</v>
          </cell>
          <cell r="D4490" t="str">
            <v>518,78</v>
          </cell>
        </row>
        <row r="4491">
          <cell r="A4491">
            <v>100855</v>
          </cell>
          <cell r="B4491" t="str">
            <v>SABONETEIRA DE PAREDE EM PLASTICO ABS COM ACABAMENTO CROMADO E ACRILICO, INCLUSO FIXAÇÃO. AF_01/2020</v>
          </cell>
          <cell r="C4491" t="str">
            <v>UN</v>
          </cell>
          <cell r="D4491" t="str">
            <v>32,49</v>
          </cell>
        </row>
        <row r="4492">
          <cell r="A4492">
            <v>100856</v>
          </cell>
          <cell r="B4492" t="str">
            <v>MANOPLA E CANOPLA CROMADA  FORNECIMENTO E INSTALAÇÃO. AF_01/2020</v>
          </cell>
          <cell r="C4492" t="str">
            <v>UN</v>
          </cell>
          <cell r="D4492" t="str">
            <v>19,67</v>
          </cell>
        </row>
        <row r="4493">
          <cell r="A4493">
            <v>100857</v>
          </cell>
          <cell r="B4493" t="str">
            <v>ACABAMENTO MONOCOMANDO PARA CHUVEIRO  FORNECIMENTO E INSTALAÇÃO. AF_01/2020</v>
          </cell>
          <cell r="C4493" t="str">
            <v>UN</v>
          </cell>
          <cell r="D4493" t="str">
            <v>194,54</v>
          </cell>
        </row>
        <row r="4494">
          <cell r="A4494">
            <v>100858</v>
          </cell>
          <cell r="B4494" t="str">
            <v>MICTÓRIO SIFONADO LOUÇA BRANCA  PADRÃO MÉDIO  FORNECIMENTO E INSTALAÇÃO. AF_01/2020</v>
          </cell>
          <cell r="C4494" t="str">
            <v>UN</v>
          </cell>
          <cell r="D4494" t="str">
            <v>468,84</v>
          </cell>
        </row>
        <row r="4495">
          <cell r="A4495">
            <v>100860</v>
          </cell>
          <cell r="B4495" t="str">
            <v>CHUVEIRO ELÉTRICO COMUM CORPO PLÁSTICO, TIPO DUCHA  FORNECIMENTO E INSTALAÇÃO. AF_01/2020</v>
          </cell>
          <cell r="C4495" t="str">
            <v>UN</v>
          </cell>
          <cell r="D4495" t="str">
            <v>69,93</v>
          </cell>
        </row>
        <row r="4496">
          <cell r="A4496">
            <v>100861</v>
          </cell>
          <cell r="B4496" t="str">
            <v>SUPORTE MÃO FRANCESA EM AÇO, ABAS IGUAIS 30 CM, CAPACIDADE MINIMA 60 KG, BRANCO - FORNECIMENTO E INSTALAÇÃO. AF_01/2020</v>
          </cell>
          <cell r="C4496" t="str">
            <v>UN</v>
          </cell>
          <cell r="D4496" t="str">
            <v>22,53</v>
          </cell>
        </row>
        <row r="4497">
          <cell r="A4497">
            <v>100862</v>
          </cell>
          <cell r="B4497" t="str">
            <v>SUPORTE MÃO FRANCESA EM ACO, ABAS IGUAIS 40 CM, CAPACIDADE MINIMA 70 KG, BRANCO - FORNECIMENTO E INSTALAÇÃO. AF_01/2020</v>
          </cell>
          <cell r="C4497" t="str">
            <v>UN</v>
          </cell>
          <cell r="D4497" t="str">
            <v>24,52</v>
          </cell>
        </row>
        <row r="4498">
          <cell r="A4498">
            <v>100863</v>
          </cell>
          <cell r="B4498" t="str">
            <v>BARRA DE APOIO EM "L", EM ACO INOX POLIDO 70 X 70 CM, FIXADA NA PAREDE - FORNECIMENTO E INSTALACAO. AF_01/2020</v>
          </cell>
          <cell r="C4498" t="str">
            <v>UN</v>
          </cell>
          <cell r="D4498" t="str">
            <v>441,33</v>
          </cell>
        </row>
        <row r="4499">
          <cell r="A4499">
            <v>100864</v>
          </cell>
          <cell r="B4499" t="str">
            <v>BARRA DE APOIO EM "L", EM ACO INOX POLIDO 80 X 80 CM, FIXADA NA PAREDE - FORNECIMENTO E INSTALACAO. AF_01/2020</v>
          </cell>
          <cell r="C4499" t="str">
            <v>UN</v>
          </cell>
          <cell r="D4499" t="str">
            <v>485,98</v>
          </cell>
        </row>
        <row r="4500">
          <cell r="A4500">
            <v>100865</v>
          </cell>
          <cell r="B4500" t="str">
            <v>BARRA DE APOIO LATERAL ARTICULADA, COM TRAVA, EM ACO INOX POLIDO, FIXADA NA PAREDE - FORNECIMENTO E INSTALAÇÃO. AF_01/2020</v>
          </cell>
          <cell r="C4500" t="str">
            <v>UN</v>
          </cell>
          <cell r="D4500" t="str">
            <v>437,24</v>
          </cell>
        </row>
        <row r="4501">
          <cell r="A4501">
            <v>100866</v>
          </cell>
          <cell r="B4501" t="str">
            <v>BARRA DE APOIO RETA, EM ACO INOX POLIDO, COMPRIMENTO 60CM, FIXADA NA PAREDE - FORNECIMENTO E INSTALAÇÃO. AF_01/2020</v>
          </cell>
          <cell r="C4501" t="str">
            <v>UN</v>
          </cell>
          <cell r="D4501" t="str">
            <v>225,76</v>
          </cell>
        </row>
        <row r="4502">
          <cell r="A4502">
            <v>100867</v>
          </cell>
          <cell r="B4502" t="str">
            <v>BARRA DE APOIO RETA, EM ACO INOX POLIDO, COMPRIMENTO 70 CM,  FIXADA NA PAREDE - FORNECIMENTO E INSTALAÇÃO. AF_01/2020</v>
          </cell>
          <cell r="C4502" t="str">
            <v>UN</v>
          </cell>
          <cell r="D4502" t="str">
            <v>240,48</v>
          </cell>
        </row>
        <row r="4503">
          <cell r="A4503">
            <v>100868</v>
          </cell>
          <cell r="B4503" t="str">
            <v>BARRA DE APOIO RETA, EM ACO INOX POLIDO, COMPRIMENTO 80 CM,  FIXADA NA PAREDE - FORNECIMENTO E INSTALAÇÃO. AF_01/2020</v>
          </cell>
          <cell r="C4503" t="str">
            <v>UN</v>
          </cell>
          <cell r="D4503" t="str">
            <v>250,28</v>
          </cell>
        </row>
        <row r="4504">
          <cell r="A4504">
            <v>100869</v>
          </cell>
          <cell r="B4504" t="str">
            <v>BARRA DE APOIO RETA, EM ACO INOX POLIDO, COMPRIMENTO 90 CM,  FIXADA NA PAREDE - FORNECIMENTO E INSTALAÇÃO. AF_01/2020</v>
          </cell>
          <cell r="C4504" t="str">
            <v>UN</v>
          </cell>
          <cell r="D4504" t="str">
            <v>257,79</v>
          </cell>
        </row>
        <row r="4505">
          <cell r="A4505">
            <v>100870</v>
          </cell>
          <cell r="B4505" t="str">
            <v>BARRA DE APOIO RETA, EM ALUMINIO, COMPRIMENTO 60 CM,  FIXADA NA PAREDE - FORNECIMENTO E INSTALAÇÃO. AF_01/2020</v>
          </cell>
          <cell r="C4505" t="str">
            <v>UN</v>
          </cell>
          <cell r="D4505" t="str">
            <v>197,51</v>
          </cell>
        </row>
        <row r="4506">
          <cell r="A4506">
            <v>100871</v>
          </cell>
          <cell r="B4506" t="str">
            <v>BARRA DE APOIO RETA, EM ALUMINIO, COMPRIMENTO 70 CM,  FIXADA NA PAREDE - FORNECIMENTO E INSTALAÇÃO. AF_01/2020</v>
          </cell>
          <cell r="C4506" t="str">
            <v>UN</v>
          </cell>
          <cell r="D4506" t="str">
            <v>212,90</v>
          </cell>
        </row>
        <row r="4507">
          <cell r="A4507">
            <v>100872</v>
          </cell>
          <cell r="B4507" t="str">
            <v>BARRA DE APOIO RETA, EM ALUMINIO, COMPRIMENTO 80 CM,  FIXADA NA PAREDE - FORNECIMENTO E INSTALAÇÃO. AF_01/2020</v>
          </cell>
          <cell r="C4507" t="str">
            <v>UN</v>
          </cell>
          <cell r="D4507" t="str">
            <v>222,72</v>
          </cell>
        </row>
        <row r="4508">
          <cell r="A4508">
            <v>100873</v>
          </cell>
          <cell r="B4508" t="str">
            <v>BARRA DE APOIO RETA, EM ALUMINIO, COMPRIMENTO 90 CM,  FIXADA NA PAREDE - FORNECIMENTO E INSTALAÇÃO. AF_01/2020</v>
          </cell>
          <cell r="C4508" t="str">
            <v>UN</v>
          </cell>
          <cell r="D4508" t="str">
            <v>228,85</v>
          </cell>
        </row>
        <row r="4509">
          <cell r="A4509">
            <v>100874</v>
          </cell>
          <cell r="B4509" t="str">
            <v>PUXADOR PARA PCD, FIXADO NA PORTA - FORNECIMENTO E INSTALAÇÃO. AF_01/2020</v>
          </cell>
          <cell r="C4509" t="str">
            <v>UN</v>
          </cell>
          <cell r="D4509" t="str">
            <v>225,76</v>
          </cell>
        </row>
        <row r="4510">
          <cell r="A4510">
            <v>100875</v>
          </cell>
          <cell r="B4510" t="str">
            <v>BANCO ARTICULADO, EM ACO INOX, PARA PCD, FIXADO NA PAREDE - FORNECIMENTO E INSTALAÇÃO. AF_01/2020</v>
          </cell>
          <cell r="C4510" t="str">
            <v>UN</v>
          </cell>
          <cell r="D4510" t="str">
            <v>806,23</v>
          </cell>
        </row>
        <row r="4511">
          <cell r="A4511">
            <v>6087</v>
          </cell>
          <cell r="B4511" t="str">
            <v>TAMPA EM CONCRETO ARMADO 60X60X5CM P/CX INSPECAO/FOSSA SEPTICA</v>
          </cell>
          <cell r="C4511" t="str">
            <v>UN</v>
          </cell>
          <cell r="D4511" t="str">
            <v>23,89</v>
          </cell>
        </row>
        <row r="4512">
          <cell r="A4512">
            <v>98052</v>
          </cell>
          <cell r="B4512" t="str">
            <v>TANQUE SÉPTICO CIRCULAR, EM CONCRETO PRÉ-MOLDADO, DIÂMETRO INTERNO = 1,10 M, ALTURA INTERNA = 2,50 M, VOLUME ÚTIL: 2138,2 L (PARA 5 CONTRIBUINTES). AF_05/2018</v>
          </cell>
          <cell r="C4512" t="str">
            <v>UN</v>
          </cell>
          <cell r="D4512" t="str">
            <v>1.141,06</v>
          </cell>
        </row>
        <row r="4513">
          <cell r="A4513">
            <v>98053</v>
          </cell>
          <cell r="B4513" t="str">
            <v>TANQUE SÉPTICO CIRCULAR, EM CONCRETO PRÉ-MOLDADO, DIÂMETRO INTERNO = 1,40 M, ALTURA INTERNA = 2,50 M, VOLUME ÚTIL: 3463,6 L (PARA 13 CONTRIBUINTES). AF_05/2018</v>
          </cell>
          <cell r="C4513" t="str">
            <v>UN</v>
          </cell>
          <cell r="D4513" t="str">
            <v>1.554,43</v>
          </cell>
        </row>
        <row r="4514">
          <cell r="A4514">
            <v>98054</v>
          </cell>
          <cell r="B4514" t="str">
            <v>TANQUE SÉPTICO CIRCULAR, EM CONCRETO PRÉ-MOLDADO, DIÂMETRO INTERNO = 1,88 M, ALTURA INTERNA = 2,50 M, VOLUME ÚTIL: 6245,8 L (PARA 32 CONTRIBUINTES). AF_05/2018</v>
          </cell>
          <cell r="C4514" t="str">
            <v>UN</v>
          </cell>
          <cell r="D4514" t="str">
            <v>2.421,81</v>
          </cell>
        </row>
        <row r="4515">
          <cell r="A4515">
            <v>98055</v>
          </cell>
          <cell r="B4515" t="str">
            <v>TANQUE SÉPTICO CIRCULAR, EM CONCRETO PRÉ-MOLDADO, DIÂMETRO INTERNO = 2,38 M, ALTURA INTERNA = 2,50 M, VOLUME ÚTIL: 10009,8 L (PARA 69 CONTRIBUINTES). AF_05/2018</v>
          </cell>
          <cell r="C4515" t="str">
            <v>UN</v>
          </cell>
          <cell r="D4515" t="str">
            <v>3.282,59</v>
          </cell>
        </row>
        <row r="4516">
          <cell r="A4516">
            <v>98056</v>
          </cell>
          <cell r="B4516" t="str">
            <v>TANQUE SÉPTICO CIRCULAR, EM CONCRETO PRÉ-MOLDADO, DIÂMETRO INTERNO = 2,38 M, ALTURA INTERNA = 3,0 M, VOLUME ÚTIL: 12234,2 L (PARA 86 CONTRIBUINTES). AF_05/2018</v>
          </cell>
          <cell r="C4516" t="str">
            <v>UN</v>
          </cell>
          <cell r="D4516" t="str">
            <v>3.786,81</v>
          </cell>
        </row>
        <row r="4517">
          <cell r="A4517">
            <v>98057</v>
          </cell>
          <cell r="B4517" t="str">
            <v>TANQUE SÉPTICO CIRCULAR, EM CONCRETO PRÉ-MOLDADO, DIÂMETRO INTERNO = 2,88 M, ALTURA INTERNA = 2,50 M, VOLUME ÚTIL: 14657,4 L (PARA 105 CONTRIBUINTES). AF_05/2018</v>
          </cell>
          <cell r="C4517" t="str">
            <v>UN</v>
          </cell>
          <cell r="D4517" t="str">
            <v>4.485,40</v>
          </cell>
        </row>
        <row r="4518">
          <cell r="A4518">
            <v>98059</v>
          </cell>
          <cell r="B4518" t="str">
            <v>FILTRO ANAERÓBIO CIRCULAR, EM CONCRETO PRÉ-MOLDADO, DIÂMETRO INTERNO = 1,88 M, ALTURA INTERNA = 1,50 M, VOLUME ÚTIL: 3331,1 L (PARA 19 CONTRIBUINTES). AF_05/2018</v>
          </cell>
          <cell r="C4518" t="str">
            <v>UN</v>
          </cell>
          <cell r="D4518" t="str">
            <v>2.195,87</v>
          </cell>
        </row>
        <row r="4519">
          <cell r="A4519">
            <v>98060</v>
          </cell>
          <cell r="B4519" t="str">
            <v>FILTRO ANAERÓBIO CIRCULAR, EM CONCRETO PRÉ-MOLDADO, DIÂMETRO INTERNO = 2,38 M, ALTURA INTERNA = 1,50 M, VOLUME ÚTIL: 5338,6 L (PARA 34 CONTRIBUINTES). AF_05/2018</v>
          </cell>
          <cell r="C4519" t="str">
            <v>UN</v>
          </cell>
          <cell r="D4519" t="str">
            <v>3.089,17</v>
          </cell>
        </row>
        <row r="4520">
          <cell r="A4520">
            <v>98061</v>
          </cell>
          <cell r="B4520" t="str">
            <v>FILTRO ANAERÓBIO CIRCULAR, EM CONCRETO PRÉ-MOLDADO, DIÂMETRO INTERNO = 2,88 M, ALTURA INTERNA = 1,50 M, VOLUME ÚTIL: 7817,3 L (PARA 75 CONTRIBUINTES). AF_05/2018</v>
          </cell>
          <cell r="C4520" t="str">
            <v>UN</v>
          </cell>
          <cell r="D4520" t="str">
            <v>4.273,22</v>
          </cell>
        </row>
        <row r="4521">
          <cell r="A4521">
            <v>98066</v>
          </cell>
          <cell r="B4521" t="str">
            <v>TANQUE SÉPTICO RETANGULAR, EM ALVENARIA COM TIJOLOS CERÂMICOS MACIÇOS, DIMENSÕES INTERNAS: 1,0 X 2,0 X 1,4 M, VOLUME ÚTIL: 2000 L (PARA 5 CONTRIBUINTES). AF_05/2018</v>
          </cell>
          <cell r="C4521" t="str">
            <v>UN</v>
          </cell>
          <cell r="D4521" t="str">
            <v>4.031,40</v>
          </cell>
        </row>
        <row r="4522">
          <cell r="A4522">
            <v>98067</v>
          </cell>
          <cell r="B4522" t="str">
            <v>TANQUE SÉPTICO RETANGULAR, EM ALVENARIA COM TIJOLOS CERÂMICOS MACIÇOS, DIMENSÕES INTERNAS: 1,2 X 2,4 X 1,6 M, VOLUME ÚTIL: 3456 L (PARA 13 CONTRIBUINTES). AF_05/2018</v>
          </cell>
          <cell r="C4522" t="str">
            <v>UN</v>
          </cell>
          <cell r="D4522" t="str">
            <v>5.389,98</v>
          </cell>
        </row>
        <row r="4523">
          <cell r="A4523">
            <v>98068</v>
          </cell>
          <cell r="B4523" t="str">
            <v>TANQUE SÉPTICO RETANGULAR, EM ALVENARIA COM TIJOLOS CERÂMICOS MACIÇOS, DIMENSÕES INTERNAS: 1,4 X 3,2 X 1,8 M, VOLUME ÚTIL: 6272 L (PARA 32 CONTRIBUINTES). AF_05/2018</v>
          </cell>
          <cell r="C4523" t="str">
            <v>UN</v>
          </cell>
          <cell r="D4523" t="str">
            <v>7.621,02</v>
          </cell>
        </row>
        <row r="4524">
          <cell r="A4524">
            <v>98069</v>
          </cell>
          <cell r="B4524" t="str">
            <v>TANQUE SÉPTICO RETANGULAR, EM ALVENARIA COM TIJOLOS CERÂMICOS MACIÇOS, DIMENSÕES INTERNAS: 1,6 X 4,4 X 1,8 M, VOLUME ÚTIL: 9856 L (PARA 68 CONTRIBUINTES). AF_05/2018</v>
          </cell>
          <cell r="C4524" t="str">
            <v>UN</v>
          </cell>
          <cell r="D4524" t="str">
            <v>10.188,22</v>
          </cell>
        </row>
        <row r="4525">
          <cell r="A4525">
            <v>98070</v>
          </cell>
          <cell r="B4525" t="str">
            <v>TANQUE SÉPTICO RETANGULAR, EM ALVENARIA COM TIJOLOS CERÂMICOS MACIÇOS, DIMENSÕES INTERNAS: 1,6 X 4,8 X 2,0 M, VOLUME ÚTIL: 12288 L (PARA 86 CONTRIBUINTES). AF_05/2018</v>
          </cell>
          <cell r="C4525" t="str">
            <v>UN</v>
          </cell>
          <cell r="D4525" t="str">
            <v>11.698,66</v>
          </cell>
        </row>
        <row r="4526">
          <cell r="A4526">
            <v>98071</v>
          </cell>
          <cell r="B4526" t="str">
            <v>TANQUE SÉPTICO RETANGULAR, EM ALVENARIA COM TIJOLOS CERÂMICOS MACIÇOS, DIMENSÕES INTERNAS: 1,6 X 4,6 X 2,4 M, VOLUME ÚTIL: 14720 L (PARA 105 CONTRIBUINTES). AF_05/2018</v>
          </cell>
          <cell r="C4526" t="str">
            <v>UN</v>
          </cell>
          <cell r="D4526" t="str">
            <v>12.891,40</v>
          </cell>
        </row>
        <row r="4527">
          <cell r="A4527">
            <v>98072</v>
          </cell>
          <cell r="B4527" t="str">
            <v>FILTRO ANAERÓBIO RETANGULAR, EM ALVENARIA COM TIJOLOS CERÂMICOS MACIÇOS, DIMENSÕES INTERNAS: 0,8 X 1,2 X 1,67 M, VOLUME ÚTIL: 1152 L (PARA 5 CONTRIBUINTES). AF_05/2018</v>
          </cell>
          <cell r="C4527" t="str">
            <v>UN</v>
          </cell>
          <cell r="D4527" t="str">
            <v>3.337,95</v>
          </cell>
        </row>
        <row r="4528">
          <cell r="A4528">
            <v>98073</v>
          </cell>
          <cell r="B4528" t="str">
            <v>FILTRO ANAERÓBIO RETANGULAR, EM ALVENARIA COM TIJOLOS CERÂMICOS MACIÇOS, DIMENSÕES INTERNAS: 1,2 X 1,8 X 1,67 M, VOLUME ÚTIL: 2592 L (PARA 13 CONTRIBUINTES). AF_05/2018</v>
          </cell>
          <cell r="C4528" t="str">
            <v>UN</v>
          </cell>
          <cell r="D4528" t="str">
            <v>5.176,77</v>
          </cell>
        </row>
        <row r="4529">
          <cell r="A4529">
            <v>98074</v>
          </cell>
          <cell r="B4529" t="str">
            <v>FILTRO ANAERÓBIO RETANGULAR, EM ALVENARIA COM TIJOLOS CERÂMICOS MACIÇOS, DIMENSÕES INTERNAS: 1,4 X 3,0 X 1,67 M, VOLUME ÚTIL: 5040 L (PARA 32 CONTRIBUINTES). AF_05/2018</v>
          </cell>
          <cell r="C4529" t="str">
            <v>UN</v>
          </cell>
          <cell r="D4529" t="str">
            <v>7.980,22</v>
          </cell>
        </row>
        <row r="4530">
          <cell r="A4530">
            <v>98075</v>
          </cell>
          <cell r="B4530" t="str">
            <v>FILTRO ANAERÓBIO RETANGULAR, EM ALVENARIA COM TIJOLOS CERÂMICOS MACIÇOS, DIMENSÕES INTERNAS: 1,4 X 4,2 X 1,67 M, VOLUME ÚTIL: 7056 L (PARA 67 CONTRIBUINTES). AF_05/2018</v>
          </cell>
          <cell r="C4530" t="str">
            <v>UN</v>
          </cell>
          <cell r="D4530" t="str">
            <v>10.347,65</v>
          </cell>
        </row>
        <row r="4531">
          <cell r="A4531">
            <v>98076</v>
          </cell>
          <cell r="B4531" t="str">
            <v>FILTRO ANAERÓBIO RETANGULAR, EM ALVENARIA COM TIJOLOS CERÂMICOS MACIÇOS, DIMENSÕES INTERNAS: 1,6 X 4,6 X 1,67 M, VOLUME ÚTIL: 8832 L (PARA 84 CONTRIBUINTES). AF_05/2018</v>
          </cell>
          <cell r="C4531" t="str">
            <v>UN</v>
          </cell>
          <cell r="D4531" t="str">
            <v>11.888,27</v>
          </cell>
        </row>
        <row r="4532">
          <cell r="A4532">
            <v>98077</v>
          </cell>
          <cell r="B4532" t="str">
            <v>FILTRO ANAERÓBIO RETANGULAR, EM ALVENARIA COM TIJOLOS CERÂMICOS MACIÇOS, DIMENSÕES INTERNAS: 1,6 X 5,6 X 1,67 M, VOLUME ÚTIL: 10752 L (PARA 103 CONTRIBUINTES). AF_05/2018</v>
          </cell>
          <cell r="C4532" t="str">
            <v>UN</v>
          </cell>
          <cell r="D4532" t="str">
            <v>13.975,64</v>
          </cell>
        </row>
        <row r="4533">
          <cell r="A4533">
            <v>98078</v>
          </cell>
          <cell r="B4533" t="str">
            <v>SUMIDOURO RETANGULAR, EM ALVENARIA COM TIJOLOS CERÂMICOS MACIÇOS, DIMENSÕES INTERNAS: 0,8 X 1,4 X 3,0 M, ÁREA DE INFILTRAÇÃO: 13,2 M² (PARA 5 CONTRIBUINTES). AF_05/2018</v>
          </cell>
          <cell r="C4533" t="str">
            <v>UN</v>
          </cell>
          <cell r="D4533" t="str">
            <v>3.339,09</v>
          </cell>
        </row>
        <row r="4534">
          <cell r="A4534">
            <v>98079</v>
          </cell>
          <cell r="B4534" t="str">
            <v>SUMIDOURO RETANGULAR, EM ALVENARIA COM TIJOLOS CERÂMICOS MACIÇOS, DIMENSÕES INTERNAS: 1,0 X 3,0 X 3,0 M, ÁREA DE INFILTRAÇÃO: 25 M² (PARA 10 CONTRIBUINTES). AF_05/2018</v>
          </cell>
          <cell r="C4534" t="str">
            <v>UN</v>
          </cell>
          <cell r="D4534" t="str">
            <v>5.837,29</v>
          </cell>
        </row>
        <row r="4535">
          <cell r="A4535">
            <v>98080</v>
          </cell>
          <cell r="B4535" t="str">
            <v>SUMIDOURO RETANGULAR, EM ALVENARIA COM TIJOLOS CERÂMICOS MACIÇOS, DIMENSÕES INTERNAS: 1,6 X 3,4 X 3,0 M, ÁREA DE INFILTRAÇÃO: 32,9 M² (PARA 13 CONTRIBUINTES). AF_05/2018</v>
          </cell>
          <cell r="C4535" t="str">
            <v>UN</v>
          </cell>
          <cell r="D4535" t="str">
            <v>7.482,21</v>
          </cell>
        </row>
        <row r="4536">
          <cell r="A4536">
            <v>98081</v>
          </cell>
          <cell r="B4536" t="str">
            <v>SUMIDOURO RETANGULAR, EM ALVENARIA COM TIJOLOS CERÂMICOS MACIÇOS, DIMENSÕES INTERNAS: 1,6 X 5,8 X 3,0 M, ÁREA DE INFILTRAÇÃO: 50 M² (PARA 20 CONTRIBUINTES). AF_05/2018</v>
          </cell>
          <cell r="C4536" t="str">
            <v>UN</v>
          </cell>
          <cell r="D4536" t="str">
            <v>11.065,93</v>
          </cell>
        </row>
        <row r="4537">
          <cell r="A4537">
            <v>98082</v>
          </cell>
          <cell r="B4537" t="str">
            <v>TANQUE SÉPTICO RETANGULAR, EM ALVENARIA COM BLOCOS DE CONCRETO, DIMENSÕES INTERNAS: 1,0 X 2,0 X 1,4 M, VOLUME ÚTIL: 2000 L (PARA 5 CONTRIBUINTES). AF_05/2018</v>
          </cell>
          <cell r="C4537" t="str">
            <v>UN</v>
          </cell>
          <cell r="D4537" t="str">
            <v>3.017,17</v>
          </cell>
        </row>
        <row r="4538">
          <cell r="A4538">
            <v>98083</v>
          </cell>
          <cell r="B4538" t="str">
            <v>TANQUE SÉPTICO RETANGULAR, EM ALVENARIA COM BLOCOS DE CONCRETO, DIMENSÕES INTERNAS: 1,2 X 2,4 X 1,6 M, VOLUME ÚTIL: 3456 L (PARA 13 CONTRIBUINTES). AF_05/2018</v>
          </cell>
          <cell r="C4538" t="str">
            <v>UN</v>
          </cell>
          <cell r="D4538" t="str">
            <v>3.989,90</v>
          </cell>
        </row>
        <row r="4539">
          <cell r="A4539">
            <v>98084</v>
          </cell>
          <cell r="B4539" t="str">
            <v>TANQUE SÉPTICO RETANGULAR, EM ALVENARIA COM BLOCOS DE CONCRETO, DIMENSÕES INTERNAS: 1,4 X 3,2 X 1,8 M, VOLUME ÚTIL: 6272 L (PARA 32 CONTRIBUINTES). AF_05/2018</v>
          </cell>
          <cell r="C4539" t="str">
            <v>UN</v>
          </cell>
          <cell r="D4539" t="str">
            <v>5.604,18</v>
          </cell>
        </row>
        <row r="4540">
          <cell r="A4540">
            <v>98085</v>
          </cell>
          <cell r="B4540" t="str">
            <v>TANQUE SÉPTICO RETANGULAR, EM ALVENARIA COM BLOCOS DE CONCRETO, DIMENSÕES INTERNAS: 1,6 X 4,4 X 1,8 M, VOLUME ÚTIL: 9856 L (PARA 68 CONTRIBUINTES). AF_05/2018</v>
          </cell>
          <cell r="C4540" t="str">
            <v>UN</v>
          </cell>
          <cell r="D4540" t="str">
            <v>7.582,73</v>
          </cell>
        </row>
        <row r="4541">
          <cell r="A4541">
            <v>98086</v>
          </cell>
          <cell r="B4541" t="str">
            <v>TANQUE SÉPTICO RETANGULAR, EM ALVENARIA COM BLOCOS DE CONCRETO, DIMENSÕES INTERNAS: 1,6 X 4,8 X 2,0 M, VOLUME ÚTIL: 12288 L (PARA 86 CONTRIBUINTES). AF_05/2018</v>
          </cell>
          <cell r="C4541" t="str">
            <v>UN</v>
          </cell>
          <cell r="D4541" t="str">
            <v>8.584,40</v>
          </cell>
        </row>
        <row r="4542">
          <cell r="A4542">
            <v>98087</v>
          </cell>
          <cell r="B4542" t="str">
            <v>TANQUE SÉPTICO RETANGULAR, EM ALVENARIA COM BLOCOS DE CONCRETO, DIMENSÕES INTERNAS: 1,6 X 4,6 X 2,4 M, VOLUME ÚTIL: 14720 L (PARA 105 CONTRIBUINTES). AF_05/2018</v>
          </cell>
          <cell r="C4542" t="str">
            <v>UN</v>
          </cell>
          <cell r="D4542" t="str">
            <v>9.213,00</v>
          </cell>
        </row>
        <row r="4543">
          <cell r="A4543">
            <v>98088</v>
          </cell>
          <cell r="B4543" t="str">
            <v>FILTRO ANAERÓBIO RETANGULAR, EM ALVENARIA COM BLOCOS DE CONCRETO, DIMENSÕES INTERNAS: 0,8 X 1,2 X 1,67 M, VOLUME ÚTIL: 1152 L (PARA 5 CONTRIBUINTES). AF_05/2018</v>
          </cell>
          <cell r="C4543" t="str">
            <v>UN</v>
          </cell>
          <cell r="D4543" t="str">
            <v>2.566,06</v>
          </cell>
        </row>
        <row r="4544">
          <cell r="A4544">
            <v>98089</v>
          </cell>
          <cell r="B4544" t="str">
            <v>FILTRO ANAERÓBIO RETANGULAR, EM ALVENARIA COM BLOCOS DE CONCRETO, DIMENSÕES INTERNAS: 1,2 X 1,8 X 1,67 M, VOLUME ÚTIL: 2592 L (PARA 13 CONTRIBUINTES). AF_05/2018</v>
          </cell>
          <cell r="C4544" t="str">
            <v>UN</v>
          </cell>
          <cell r="D4544" t="str">
            <v>4.040,91</v>
          </cell>
        </row>
        <row r="4545">
          <cell r="A4545">
            <v>98090</v>
          </cell>
          <cell r="B4545" t="str">
            <v>FILTRO ANAERÓBIO RETANGULAR, EM ALVENARIA COM BLOCOS DE CONCRETO, DIMENSÕES INTERNAS: 1,4 X 3,0 X 1,67 M, VOLUME ÚTIL: 5040 L (PARA 32 CONTRIBUINTES). AF_05/2018</v>
          </cell>
          <cell r="C4545" t="str">
            <v>UN</v>
          </cell>
          <cell r="D4545" t="str">
            <v>6.325,35</v>
          </cell>
        </row>
        <row r="4546">
          <cell r="A4546">
            <v>98091</v>
          </cell>
          <cell r="B4546" t="str">
            <v>FILTRO ANAERÓBIO RETANGULAR, EM ALVENARIA COM BLOCOS DE CONCRETO, DIMENSÕES INTERNAS: 1,4 X 4,2 X 1,67 M, VOLUME ÚTIL: 7056 L (PARA 67 CONTRIBUINTES). AF_05/2018</v>
          </cell>
          <cell r="C4546" t="str">
            <v>UN</v>
          </cell>
          <cell r="D4546" t="str">
            <v>8.168,88</v>
          </cell>
        </row>
        <row r="4547">
          <cell r="A4547">
            <v>98092</v>
          </cell>
          <cell r="B4547" t="str">
            <v>FILTRO ANAERÓBIO RETANGULAR, EM ALVENARIA COM BLOCOS DE CONCRETO, DIMENSÕES INTERNAS: 1,6 X 4,6 X 1,67 M, VOLUME ÚTIL: 8832 L (PARA 84 CONTRIBUINTES). AF_05/2018</v>
          </cell>
          <cell r="C4547" t="str">
            <v>UN</v>
          </cell>
          <cell r="D4547" t="str">
            <v>9.567,46</v>
          </cell>
        </row>
        <row r="4548">
          <cell r="A4548">
            <v>98093</v>
          </cell>
          <cell r="B4548" t="str">
            <v>FILTRO ANAERÓBIO RETANGULAR, EM ALVENARIA COM BLOCOS DE CONCRETO, DIMENSÕES INTERNAS: 1,6 X 5,6 X 1,67 M, VOLUME ÚTIL: 10752 L (PARA 103 CONTRIBUINTES). AF_05/2018</v>
          </cell>
          <cell r="C4548" t="str">
            <v>UN</v>
          </cell>
          <cell r="D4548" t="str">
            <v>11.285,70</v>
          </cell>
        </row>
        <row r="4549">
          <cell r="A4549">
            <v>98094</v>
          </cell>
          <cell r="B4549" t="str">
            <v>SUMIDOURO RETANGULAR, EM ALVENARIA COM BLOCOS DE CONCRETO, DIMENSÕES INTERNAS: 0,8 X 1,4 X 3,0 M, ÁREA DE INFILTRAÇÃO: 13,2 M² (PARA 5 CONTRIBUINTES). AF_05/2018</v>
          </cell>
          <cell r="C4549" t="str">
            <v>UN</v>
          </cell>
          <cell r="D4549" t="str">
            <v>2.067,12</v>
          </cell>
        </row>
        <row r="4550">
          <cell r="A4550">
            <v>98099</v>
          </cell>
          <cell r="B4550" t="str">
            <v>SUMIDOURO RETANGULAR, EM ALVENARIA COM BLOCOS DE CONCRETO, DIMENSÕES INTERNAS: 1,0 X 3,0 X 3,0 M, ÁREA DE INFILTRAÇÃO: 25 M² (PARA 10 CONTRIBUINTES). AF_05/2018</v>
          </cell>
          <cell r="C4550" t="str">
            <v>UN</v>
          </cell>
          <cell r="D4550" t="str">
            <v>3.539,14</v>
          </cell>
        </row>
        <row r="4551">
          <cell r="A4551">
            <v>98100</v>
          </cell>
          <cell r="B4551" t="str">
            <v>SUMIDOURO RETANGULAR, EM ALVENARIA COM BLOCOS DE CONCRETO, DIMENSÕES INTERNAS: 1,6 X 3,4 X 3,0 M, ÁREA DE INFILTRAÇÃO: 32,9 M² (PARA 13 CONTRIBUINTES). AF_05/2018</v>
          </cell>
          <cell r="C4551" t="str">
            <v>UN</v>
          </cell>
          <cell r="D4551" t="str">
            <v>4.613,95</v>
          </cell>
        </row>
        <row r="4552">
          <cell r="A4552">
            <v>98101</v>
          </cell>
          <cell r="B4552" t="str">
            <v>SUMIDOURO RETANGULAR, EM ALVENARIA COM BLOCOS DE CONCRETO, DIMENSÕES INTERNAS: 1,6 X 5,8 X 3,0 M, ÁREA DE INFILTRAÇÃO: 50 M² (PARA 20 CONTRIBUINTES). AF_05/2018</v>
          </cell>
          <cell r="C4552" t="str">
            <v>UN</v>
          </cell>
          <cell r="D4552" t="str">
            <v>6.815,57</v>
          </cell>
        </row>
        <row r="4553">
          <cell r="A4553">
            <v>98109</v>
          </cell>
          <cell r="B4553" t="str">
            <v>CAIXA DE GORDURA ESPECIAL (CAPACIDADE: 312 L - PARA ATÉ 146 PESSOAS SERVIDAS NO PICO), RETANGULAR, EM ALVENARIA COM BLOCOS DE CONCRETO, DIMENSÕES INTERNAS = 0,4X1,2 M, ALTURA INTERNA = 1 M. AF_05/2018</v>
          </cell>
          <cell r="C4553" t="str">
            <v>UN</v>
          </cell>
          <cell r="D4553" t="str">
            <v>626,42</v>
          </cell>
        </row>
        <row r="4554">
          <cell r="A4554">
            <v>98110</v>
          </cell>
          <cell r="B4554" t="str">
            <v>CAIXA DE GORDURA PEQUENA (CAPACIDADE: 19 L), CIRCULAR, EM PVC, DIÂMETRO INTERNO= 0,3 M. AF_05/2018</v>
          </cell>
          <cell r="C4554" t="str">
            <v>UN</v>
          </cell>
          <cell r="D4554" t="str">
            <v>375,45</v>
          </cell>
        </row>
        <row r="4555">
          <cell r="A4555">
            <v>98111</v>
          </cell>
          <cell r="B4555" t="str">
            <v>CAIXA DE INSPEÇÃO PARA ATERRAMENTO, CIRCULAR, EM POLIETILENO, DIÂMETRO INTERNO = 0,3 M. AF_05/2018</v>
          </cell>
          <cell r="C4555" t="str">
            <v>UN</v>
          </cell>
          <cell r="D4555" t="str">
            <v>19,30</v>
          </cell>
        </row>
        <row r="4556">
          <cell r="A4556">
            <v>98114</v>
          </cell>
          <cell r="B4556" t="str">
            <v>TAMPA CIRCULAR PARA ESGOTO E DRENAGEM, EM FERRO FUNDIDO, DIÂMETRO INTERNO = 0,6 M. AF_05/2018</v>
          </cell>
          <cell r="C4556" t="str">
            <v>UN</v>
          </cell>
          <cell r="D4556" t="str">
            <v>462,71</v>
          </cell>
        </row>
        <row r="4557">
          <cell r="A4557">
            <v>98115</v>
          </cell>
          <cell r="B4557" t="str">
            <v>TAMPA CIRCULAR PARA ESGOTO E DRENAGEM, EM CONCRETO PRÉ-MOLDADO, DIÂMETRO INTERNO = 0,6 M. AF_05/2018</v>
          </cell>
          <cell r="C4557" t="str">
            <v>UN</v>
          </cell>
          <cell r="D4557" t="str">
            <v>90,67</v>
          </cell>
        </row>
        <row r="4558">
          <cell r="A4558">
            <v>89957</v>
          </cell>
          <cell r="B4558" t="str">
            <v>PONTO DE CONSUMO TERMINAL DE ÁGUA FRIA (SUBRAMAL) COM TUBULAÇÃO DE PVC, DN 25 MM, INSTALADO EM RAMAL DE ÁGUA, INCLUSOS RASGO E CHUMBAMENTO EM ALVENARIA. AF_12/2014</v>
          </cell>
          <cell r="C4558" t="str">
            <v>UN</v>
          </cell>
          <cell r="D4558" t="str">
            <v>94,32</v>
          </cell>
        </row>
        <row r="4559">
          <cell r="A4559">
            <v>89959</v>
          </cell>
          <cell r="B4559" t="str">
            <v>PONTO DE CONSUMO TERMINAL DE ÁGUA QUENTE (SUBRAMAL) COM TUBULAÇÃO DE CPVC, DN 22 MM, INSTALADO EM RAMAL DE ÁGUA, INCLUSOS RASGO E CHUMBAMENTO EM ALVENARIA. AF_12/2014</v>
          </cell>
          <cell r="C4559" t="str">
            <v>UN</v>
          </cell>
          <cell r="D4559" t="str">
            <v>166,35</v>
          </cell>
        </row>
        <row r="4560">
          <cell r="A4560">
            <v>89349</v>
          </cell>
          <cell r="B4560" t="str">
            <v>REGISTRO DE PRESSÃO BRUTO, LATÃO, ROSCÁVEL, 1/2", FORNECIDO E INSTALADO EM RAMAL DE ÁGUA. AF_12/2014</v>
          </cell>
          <cell r="C4560" t="str">
            <v>UN</v>
          </cell>
          <cell r="D4560" t="str">
            <v>22,59</v>
          </cell>
        </row>
        <row r="4561">
          <cell r="A4561">
            <v>89351</v>
          </cell>
          <cell r="B4561" t="str">
            <v>REGISTRO DE PRESSÃO BRUTO, LATÃO,  ROSCÁVEL, 3/4, FORNECIDO E INSTALADO EM RAMAL DE ÁGUA. AF_12/2014</v>
          </cell>
          <cell r="C4561" t="str">
            <v>UN</v>
          </cell>
          <cell r="D4561" t="str">
            <v>25,72</v>
          </cell>
        </row>
        <row r="4562">
          <cell r="A4562">
            <v>89352</v>
          </cell>
          <cell r="B4562" t="str">
            <v>REGISTRO DE GAVETA BRUTO, LATÃO, ROSCÁVEL, 1/2", FORNECIDO E INSTALADO EM RAMAL DE ÁGUA. AF_12/2014</v>
          </cell>
          <cell r="C4562" t="str">
            <v>UN</v>
          </cell>
          <cell r="D4562" t="str">
            <v>29,24</v>
          </cell>
        </row>
        <row r="4563">
          <cell r="A4563">
            <v>89353</v>
          </cell>
          <cell r="B4563" t="str">
            <v>REGISTRO DE GAVETA BRUTO, LATÃO, ROSCÁVEL, 3/4", FORNECIDO E INSTALADO EM RAMAL DE ÁGUA. AF_12/2014</v>
          </cell>
          <cell r="C4563" t="str">
            <v>UN</v>
          </cell>
          <cell r="D4563" t="str">
            <v>30,49</v>
          </cell>
        </row>
        <row r="4564">
          <cell r="A4564">
            <v>89354</v>
          </cell>
          <cell r="B4564" t="str">
            <v>MISTURADOR MONOCOMANDO PARA CHUVEIRO, BASE BRUTA E ACABAMENTO CROMADO, FORNECIDO E INSTALADO EM RAMAL DE ÁGUA. AF_12/2014</v>
          </cell>
          <cell r="C4564" t="str">
            <v>UN</v>
          </cell>
          <cell r="D4564" t="str">
            <v>199,69</v>
          </cell>
        </row>
        <row r="4565">
          <cell r="A4565">
            <v>89969</v>
          </cell>
          <cell r="B4565" t="str">
            <v>KIT DE REGISTRO DE PRESSÃO BRUTO DE LATÃO ½", INCLUSIVE CONEXÕES,  ROSCÁVEL, INSTALADO EM RAMAL DE ÁGUA FRIA - FORNECIMENTO E INSTALAÇÃO. AF_12/2014</v>
          </cell>
          <cell r="C4565" t="str">
            <v>UN</v>
          </cell>
          <cell r="D4565" t="str">
            <v>31,93</v>
          </cell>
        </row>
        <row r="4566">
          <cell r="A4566">
            <v>89970</v>
          </cell>
          <cell r="B4566" t="str">
            <v>KIT DE REGISTRO DE PRESSÃO BRUTO DE LATÃO ¾", INCLUSIVE CONEXÕES, ROSCÁVEL, INSTALADO EM RAMAL DE ÁGUA FRIA - FORNECIMENTO E INSTALAÇÃO. AF_12/2014</v>
          </cell>
          <cell r="C4566" t="str">
            <v>UN</v>
          </cell>
          <cell r="D4566" t="str">
            <v>35,10</v>
          </cell>
        </row>
        <row r="4567">
          <cell r="A4567">
            <v>89971</v>
          </cell>
          <cell r="B4567" t="str">
            <v>KIT DE REGISTRO DE GAVETA BRUTO DE LATÃO ½", INCLUSIVE CONEXÕES, ROSCÁVEL, INSTALADO EM RAMAL DE ÁGUA FRIA - FORNECIMENTO E INSTALAÇÃO. AF_12/2014</v>
          </cell>
          <cell r="C4567" t="str">
            <v>UN</v>
          </cell>
          <cell r="D4567" t="str">
            <v>36,72</v>
          </cell>
        </row>
        <row r="4568">
          <cell r="A4568">
            <v>89972</v>
          </cell>
          <cell r="B4568" t="str">
            <v>KIT DE REGISTRO DE GAVETA BRUTO DE LATÃO ¾", INCLUSIVE CONEXÕES, ROSCÁVEL, INSTALADO EM RAMAL DE ÁGUA FRIA - FORNECIMENTO E INSTALAÇÃO. AF_12/2014</v>
          </cell>
          <cell r="C4568" t="str">
            <v>UN</v>
          </cell>
          <cell r="D4568" t="str">
            <v>39,37</v>
          </cell>
        </row>
        <row r="4569">
          <cell r="A4569">
            <v>89973</v>
          </cell>
          <cell r="B4569" t="str">
            <v>KIT DE MISTURADOR BASE BRUTA DE LATÃO ¾" MONOCOMANDO PARA CHUVEIRO, INCLUSIVE CONEXÕES, INSTALADO EM RAMAL DE ÁGUA - FORNECIMENTO E INSTALAÇÃO. AF_12/2014</v>
          </cell>
          <cell r="C4569" t="str">
            <v>UN</v>
          </cell>
          <cell r="D4569" t="str">
            <v>349,77</v>
          </cell>
        </row>
        <row r="4570">
          <cell r="A4570">
            <v>89974</v>
          </cell>
          <cell r="B4570" t="str">
            <v>KIT DE TÊ MISTURADOR EM CPVC ¾" COM DUPLO COMANDO PARA CHUVEIRO, INCLUSIVE CONEXÕES, INSTALADO EM RAMAL DE ÁGUA - FORNECIMENTO E INSTALAÇÃO. AF_12/2014</v>
          </cell>
          <cell r="C4570" t="str">
            <v>UN</v>
          </cell>
          <cell r="D4570" t="str">
            <v>213,62</v>
          </cell>
        </row>
        <row r="4571">
          <cell r="A4571">
            <v>89984</v>
          </cell>
          <cell r="B4571" t="str">
            <v>REGISTRO DE PRESSÃO BRUTO, LATÃO, ROSCÁVEL, 1/2", COM ACABAMENTO E CANOPLA CROMADOS. FORNECIDO E INSTALADO EM RAMAL DE ÁGUA. AF_12/2014</v>
          </cell>
          <cell r="C4571" t="str">
            <v>UN</v>
          </cell>
          <cell r="D4571" t="str">
            <v>62,18</v>
          </cell>
        </row>
        <row r="4572">
          <cell r="A4572">
            <v>89985</v>
          </cell>
          <cell r="B4572" t="str">
            <v>REGISTRO DE PRESSÃO BRUTO, LATÃO, ROSCÁVEL, 3/4", COM ACABAMENTO E CANOPLA CROMADOS. FORNECIDO E INSTALADO EM RAMAL DE ÁGUA. AF_12/2014</v>
          </cell>
          <cell r="C4572" t="str">
            <v>UN</v>
          </cell>
          <cell r="D4572" t="str">
            <v>63,99</v>
          </cell>
        </row>
        <row r="4573">
          <cell r="A4573">
            <v>89986</v>
          </cell>
          <cell r="B4573" t="str">
            <v>REGISTRO DE GAVETA BRUTO, LATÃO, ROSCÁVEL, 1/2", COM ACABAMENTO E CANOPLA CROMADOS. FORNECIDO E INSTALADO EM RAMAL DE ÁGUA. AF_12/2014</v>
          </cell>
          <cell r="C4573" t="str">
            <v>UN</v>
          </cell>
          <cell r="D4573" t="str">
            <v>60,66</v>
          </cell>
        </row>
        <row r="4574">
          <cell r="A4574">
            <v>89987</v>
          </cell>
          <cell r="B4574" t="str">
            <v>REGISTRO DE GAVETA BRUTO, LATÃO, ROSCÁVEL, 3/4", COM ACABAMENTO E CANOPLA CROMADOS. FORNECIDO E INSTALADO EM RAMAL DE ÁGUA. AF_12/2014</v>
          </cell>
          <cell r="C4574" t="str">
            <v>UN</v>
          </cell>
          <cell r="D4574" t="str">
            <v>67,33</v>
          </cell>
        </row>
        <row r="4575">
          <cell r="A4575">
            <v>90371</v>
          </cell>
          <cell r="B4575" t="str">
            <v>REGISTRO DE ESFERA, PVC, ROSCÁVEL, 3/4", FORNECIDO E INSTALADO EM RAMAL DE ÁGUA. AF_03/2015</v>
          </cell>
          <cell r="C4575" t="str">
            <v>UN</v>
          </cell>
          <cell r="D4575" t="str">
            <v>16,49</v>
          </cell>
        </row>
        <row r="4576">
          <cell r="A4576">
            <v>94489</v>
          </cell>
          <cell r="B4576" t="str">
            <v>REGISTRO DE ESFERA, PVC, SOLDÁVEL, DN  25 MM, INSTALADO EM RESERVAÇÃO DE ÁGUA DE EDIFICAÇÃO QUE POSSUA RESERVATÓRIO DE FIBRA/FIBROCIMENTO   FORNECIMENTO E INSTALAÇÃO. AF_06/2016</v>
          </cell>
          <cell r="C4576" t="str">
            <v>UN</v>
          </cell>
          <cell r="D4576" t="str">
            <v>13,35</v>
          </cell>
        </row>
        <row r="4577">
          <cell r="A4577">
            <v>94490</v>
          </cell>
          <cell r="B4577" t="str">
            <v>REGISTRO DE ESFERA, PVC, SOLDÁVEL, DN  32 MM, INSTALADO EM RESERVAÇÃO DE ÁGUA DE EDIFICAÇÃO QUE POSSUA RESERVATÓRIO DE FIBRA/FIBROCIMENTO   FORNECIMENTO E INSTALAÇÃO. AF_06/2016</v>
          </cell>
          <cell r="C4577" t="str">
            <v>UN</v>
          </cell>
          <cell r="D4577" t="str">
            <v>22,68</v>
          </cell>
        </row>
        <row r="4578">
          <cell r="A4578">
            <v>94491</v>
          </cell>
          <cell r="B4578" t="str">
            <v>REGISTRO DE ESFERA, PVC, SOLDÁVEL, DN  40 MM, INSTALADO EM RESERVAÇÃO DE ÁGUA DE EDIFICAÇÃO QUE POSSUA RESERVATÓRIO DE FIBRA/FIBROCIMENTO   FORNECIMENTO E INSTALAÇÃO. AF_06/2016</v>
          </cell>
          <cell r="C4578" t="str">
            <v>UN</v>
          </cell>
          <cell r="D4578" t="str">
            <v>31,53</v>
          </cell>
        </row>
        <row r="4579">
          <cell r="A4579">
            <v>94492</v>
          </cell>
          <cell r="B4579" t="str">
            <v>REGISTRO DE ESFERA, PVC, SOLDÁVEL, DN  50 MM, INSTALADO EM RESERVAÇÃO DE ÁGUA DE EDIFICAÇÃO QUE POSSUA RESERVATÓRIO DE FIBRA/FIBROCIMENTO   FORNECIMENTO E INSTALAÇÃO. AF_06/2016</v>
          </cell>
          <cell r="C4579" t="str">
            <v>UN</v>
          </cell>
          <cell r="D4579" t="str">
            <v>32,25</v>
          </cell>
        </row>
        <row r="4580">
          <cell r="A4580">
            <v>94493</v>
          </cell>
          <cell r="B4580" t="str">
            <v>REGISTRO DE ESFERA, PVC, SOLDÁVEL, DN  60 MM, INSTALADO EM RESERVAÇÃO DE ÁGUA DE EDIFICAÇÃO QUE POSSUA RESERVATÓRIO DE FIBRA/FIBROCIMENTO   FORNECIMENTO E INSTALAÇÃO. AF_06/2016</v>
          </cell>
          <cell r="C4580" t="str">
            <v>UN</v>
          </cell>
          <cell r="D4580" t="str">
            <v>58,58</v>
          </cell>
        </row>
        <row r="4581">
          <cell r="A4581">
            <v>94494</v>
          </cell>
          <cell r="B4581" t="str">
            <v>REGISTRO DE GAVETA BRUTO, LATÃO, ROSCÁVEL, 3/4, INSTALADO EM RESERVAÇÃO DE ÁGUA DE EDIFICAÇÃO QUE POSSUA RESERVATÓRIO DE FIBRA/FIBROCIMENTO  FORNECIMENTO E INSTALAÇÃO. AF_06/2016</v>
          </cell>
          <cell r="C4581" t="str">
            <v>UN</v>
          </cell>
          <cell r="D4581" t="str">
            <v>48,48</v>
          </cell>
        </row>
        <row r="4582">
          <cell r="A4582">
            <v>94495</v>
          </cell>
          <cell r="B4582" t="str">
            <v>REGISTRO DE GAVETA BRUTO, LATÃO, ROSCÁVEL, 1, INSTALADO EM RESERVAÇÃO DE ÁGUA DE EDIFICAÇÃO QUE POSSUA RESERVATÓRIO DE FIBRA/FIBROCIMENTO  FORNECIMENTO E INSTALAÇÃO. AF_06/2016</v>
          </cell>
          <cell r="C4582" t="str">
            <v>UN</v>
          </cell>
          <cell r="D4582" t="str">
            <v>62,41</v>
          </cell>
        </row>
        <row r="4583">
          <cell r="A4583">
            <v>94496</v>
          </cell>
          <cell r="B4583" t="str">
            <v>REGISTRO DE GAVETA BRUTO, LATÃO, ROSCÁVEL, 1 1/4, INSTALADO EM RESERVAÇÃO DE ÁGUA DE EDIFICAÇÃO QUE POSSUA RESERVATÓRIO DE FIBRA/FIBROCIMENTO  FORNECIMENTO E INSTALAÇÃO. AF_06/2016</v>
          </cell>
          <cell r="C4583" t="str">
            <v>UN</v>
          </cell>
          <cell r="D4583" t="str">
            <v>76,75</v>
          </cell>
        </row>
        <row r="4584">
          <cell r="A4584">
            <v>94497</v>
          </cell>
          <cell r="B4584" t="str">
            <v>REGISTRO DE GAVETA BRUTO, LATÃO, ROSCÁVEL, 1 1/2, INSTALADO EM RESERVAÇÃO DE ÁGUA DE EDIFICAÇÃO QUE POSSUA RESERVATÓRIO DE FIBRA/FIBROCIMENTO  FORNECIMENTO E INSTALAÇÃO. AF_06/2016</v>
          </cell>
          <cell r="C4584" t="str">
            <v>UN</v>
          </cell>
          <cell r="D4584" t="str">
            <v>90,35</v>
          </cell>
        </row>
        <row r="4585">
          <cell r="A4585">
            <v>94498</v>
          </cell>
          <cell r="B4585" t="str">
            <v>REGISTRO DE GAVETA BRUTO, LATÃO, ROSCÁVEL, 2, INSTALADO EM RESERVAÇÃO DE ÁGUA DE EDIFICAÇÃO QUE POSSUA RESERVATÓRIO DE FIBRA/FIBROCIMENTO  FORNECIMENTO E INSTALAÇÃO. AF_06/2016</v>
          </cell>
          <cell r="C4585" t="str">
            <v>UN</v>
          </cell>
          <cell r="D4585" t="str">
            <v>117,16</v>
          </cell>
        </row>
        <row r="4586">
          <cell r="A4586">
            <v>94499</v>
          </cell>
          <cell r="B4586" t="str">
            <v>REGISTRO DE GAVETA BRUTO, LATÃO, ROSCÁVEL, 2 1/2, INSTALADO EM RESERVAÇÃO DE ÁGUA DE EDIFICAÇÃO QUE POSSUA RESERVATÓRIO DE FIBRA/FIBROCIMENTO  FORNECIMENTO E INSTALAÇÃO. AF_06/2016</v>
          </cell>
          <cell r="C4586" t="str">
            <v>UN</v>
          </cell>
          <cell r="D4586" t="str">
            <v>214,99</v>
          </cell>
        </row>
        <row r="4587">
          <cell r="A4587">
            <v>94500</v>
          </cell>
          <cell r="B4587" t="str">
            <v>REGISTRO DE GAVETA BRUTO, LATÃO, ROSCÁVEL, 3, INSTALADO EM RESERVAÇÃO DE ÁGUA DE EDIFICAÇÃO QUE POSSUA RESERVATÓRIO DE FIBRA/FIBROCIMENTO  FORNECIMENTO E INSTALAÇÃO. AF_06/2016</v>
          </cell>
          <cell r="C4587" t="str">
            <v>UN</v>
          </cell>
          <cell r="D4587" t="str">
            <v>255,89</v>
          </cell>
        </row>
        <row r="4588">
          <cell r="A4588">
            <v>94501</v>
          </cell>
          <cell r="B4588" t="str">
            <v>REGISTRO DE GAVETA BRUTO, LATÃO, ROSCÁVEL, 4, INSTALADO EM RESERVAÇÃO DE ÁGUA DE EDIFICAÇÃO QUE POSSUA RESERVATÓRIO DE FIBRA/FIBROCIMENTO  FORNECIMENTO E INSTALAÇÃO. AF_06/2016</v>
          </cell>
          <cell r="C4588" t="str">
            <v>UN</v>
          </cell>
          <cell r="D4588" t="str">
            <v>503,76</v>
          </cell>
        </row>
        <row r="4589">
          <cell r="A4589">
            <v>94792</v>
          </cell>
          <cell r="B4589" t="str">
            <v>REGISTRO DE GAVETA BRUTO, LATÃO, ROSCÁVEL, 1, COM ACABAMENTO E CANOPLA CROMADOS, INSTALADO EM RESERVAÇÃO DE ÁGUA DE EDIFICAÇÃO QUE POSSUA RESERVATÓRIO DE FIBRA/FIBROCIMENTO  FORNECIMENTO E INSTALAÇÃO. AF_06/2016</v>
          </cell>
          <cell r="C4589" t="str">
            <v>UN</v>
          </cell>
          <cell r="D4589" t="str">
            <v>96,32</v>
          </cell>
        </row>
        <row r="4590">
          <cell r="A4590">
            <v>94793</v>
          </cell>
          <cell r="B4590" t="str">
            <v>REGISTRO DE GAVETA BRUTO, LATÃO, ROSCÁVEL, 1 1/4, COM ACABAMENTO E CANOPLA CROMADOS, INSTALADO EM RESERVAÇÃO DE ÁGUA DE EDIFICAÇÃO QUE POSSUA RESERVATÓRIO DE FIBRA/FIBROCIMENTO  FORNECIMENTO E INSTALAÇÃO. AF_06/2016</v>
          </cell>
          <cell r="C4590" t="str">
            <v>UN</v>
          </cell>
          <cell r="D4590" t="str">
            <v>124,94</v>
          </cell>
        </row>
        <row r="4591">
          <cell r="A4591">
            <v>94794</v>
          </cell>
          <cell r="B4591" t="str">
            <v>REGISTRO DE GAVETA BRUTO, LATÃO, ROSCÁVEL, 1 1/2, COM ACABAMENTO E CANOPLA CROMADOS, INSTALADO EM RESERVAÇÃO DE ÁGUA DE EDIFICAÇÃO QUE POSSUA RESERVATÓRIO DE FIBRA/FIBROCIMENTO  FORNECIMENTO E INSTALAÇÃO. AF_06/2016</v>
          </cell>
          <cell r="C4591" t="str">
            <v>UN</v>
          </cell>
          <cell r="D4591" t="str">
            <v>129,53</v>
          </cell>
        </row>
        <row r="4592">
          <cell r="A4592">
            <v>94795</v>
          </cell>
          <cell r="B4592" t="str">
            <v>TORNEIRA DE BOIA, ROSCÁVEL, 1/2 , FORNECIDA E INSTALADA EM RESERVAÇÃO DE ÁGUA. AF_06/2016</v>
          </cell>
          <cell r="C4592" t="str">
            <v>UN</v>
          </cell>
          <cell r="D4592" t="str">
            <v>18,57</v>
          </cell>
        </row>
        <row r="4593">
          <cell r="A4593">
            <v>94796</v>
          </cell>
          <cell r="B4593" t="str">
            <v>TORNEIRA DE BOIA, ROSCÁVEL, 3/4 , FORNECIDA E INSTALADA EM RESERVAÇÃO DE ÁGUA. AF_06/2016</v>
          </cell>
          <cell r="C4593" t="str">
            <v>UN</v>
          </cell>
          <cell r="D4593" t="str">
            <v>21,86</v>
          </cell>
        </row>
        <row r="4594">
          <cell r="A4594">
            <v>94797</v>
          </cell>
          <cell r="B4594" t="str">
            <v>TORNEIRA DE BOIA, ROSCÁVEL, 1, FORNECIDA E INSTALADA EM RESERVAÇÃO DE ÁGUA. AF_06/2016</v>
          </cell>
          <cell r="C4594" t="str">
            <v>UN</v>
          </cell>
          <cell r="D4594" t="str">
            <v>33,07</v>
          </cell>
        </row>
        <row r="4595">
          <cell r="A4595">
            <v>94798</v>
          </cell>
          <cell r="B4595" t="str">
            <v>TORNEIRA DE BOIA, ROSCÁVEL, 1 1/4 , FORNECIDA E INSTALADA EM RESERVAÇÃO DE ÁGUA. AF_06/2016</v>
          </cell>
          <cell r="C4595" t="str">
            <v>UN</v>
          </cell>
          <cell r="D4595" t="str">
            <v>70,38</v>
          </cell>
        </row>
        <row r="4596">
          <cell r="A4596">
            <v>94799</v>
          </cell>
          <cell r="B4596" t="str">
            <v>TORNEIRA DE BOIA, ROSCÁVEL, 1 1/2 , FORNECIDA E INSTALADA EM RESERVAÇÃO DE ÁGUA. AF_06/2016</v>
          </cell>
          <cell r="C4596" t="str">
            <v>UN</v>
          </cell>
          <cell r="D4596" t="str">
            <v>68,72</v>
          </cell>
        </row>
        <row r="4597">
          <cell r="A4597">
            <v>94800</v>
          </cell>
          <cell r="B4597" t="str">
            <v>TORNEIRA DE BOIA, ROSCÁVEL, 2, FORNECIDA E INSTALADA EM RESERVAÇÃO DE ÁGUA. AF_06/2016</v>
          </cell>
          <cell r="C4597" t="str">
            <v>UN</v>
          </cell>
          <cell r="D4597" t="str">
            <v>116,20</v>
          </cell>
        </row>
        <row r="4598">
          <cell r="A4598">
            <v>95248</v>
          </cell>
          <cell r="B4598" t="str">
            <v>VÁLVULA DE ESFERA BRUTA, BRONZE, ROSCÁVEL, 1/2  , INSTALADO EM RESERVAÇÃO DE ÁGUA DE EDIFICAÇÃO QUE POSSUA RESERVATÓRIO DE FIBRA/FIBROCIMENTO - FORNECIMENTO E INSTALAÇÃO. AF_06/2016</v>
          </cell>
          <cell r="C4598" t="str">
            <v>UN</v>
          </cell>
          <cell r="D4598" t="str">
            <v>58,62</v>
          </cell>
        </row>
        <row r="4599">
          <cell r="A4599">
            <v>95249</v>
          </cell>
          <cell r="B4599" t="str">
            <v>VÁLVULA DE ESFERA BRUTA, BRONZE, ROSCÁVEL, 3/4'', INSTALADO EM RESERVAÇÃO DE ÁGUA DE EDIFICAÇÃO QUE POSSUA RESERVATÓRIO DE FIBRA/FIBROCIMENTO - FORNECIMENTO E INSTALAÇÃO. AF_06/2016</v>
          </cell>
          <cell r="C4599" t="str">
            <v>UN</v>
          </cell>
          <cell r="D4599" t="str">
            <v>63,90</v>
          </cell>
        </row>
        <row r="4600">
          <cell r="A4600">
            <v>95250</v>
          </cell>
          <cell r="B4600" t="str">
            <v>VÁLVULA DE ESFERA BRUTA, BRONZE, ROSCÁVEL, 1'', INSTALADO EM RESERVAÇÃO DE ÁGUA DE EDIFICAÇÃO QUE POSSUA RESERVATÓRIO DE FIBRA/FIBROCIMENTO -   FORNECIMENTO E INSTALAÇÃO. AF_06/2016</v>
          </cell>
          <cell r="C4600" t="str">
            <v>UN</v>
          </cell>
          <cell r="D4600" t="str">
            <v>77,73</v>
          </cell>
        </row>
        <row r="4601">
          <cell r="A4601">
            <v>95251</v>
          </cell>
          <cell r="B4601" t="str">
            <v>VÁLVULA DE ESFERA BRUTA, BRONZE, ROSCÁVEL, 1 1/4'', INSTALADO EM RESERVAÇÃO DE ÁGUA DE EDIFICAÇÃO QUE POSSUA RESERVATÓRIO DE FIBRA/FIBROCIMENTO -   FORNECIMENTO E INSTALAÇÃO. AF_06/2016</v>
          </cell>
          <cell r="C4601" t="str">
            <v>UN</v>
          </cell>
          <cell r="D4601" t="str">
            <v>104,44</v>
          </cell>
        </row>
        <row r="4602">
          <cell r="A4602">
            <v>95252</v>
          </cell>
          <cell r="B4602" t="str">
            <v>VÁLVULA DE ESFERA BRUTA, BRONZE, ROSCÁVEL, 1 1/2'', INSTALADO EM RESERVAÇÃO DE ÁGUA DE EDIFICAÇÃO QUE POSSUA RESERVATÓRIO DE FIBRA/FIBROCIMENTO -   FORNECIMENTO E INSTALAÇÃO. AF_06/2016</v>
          </cell>
          <cell r="C4602" t="str">
            <v>UN</v>
          </cell>
          <cell r="D4602" t="str">
            <v>120,73</v>
          </cell>
        </row>
        <row r="4603">
          <cell r="A4603">
            <v>95253</v>
          </cell>
          <cell r="B4603" t="str">
            <v>VÁLVULA DE ESFERA BRUTA, BRONZE, ROSCÁVEL, 2'', INSTALADO EM RESERVAÇÃO DE ÁGUA DE EDIFICAÇÃO QUE POSSUA RESERVATÓRIO DE FIBRA/FIBROCIMENTO - FORNECIMENTO E INSTALAÇÃO. AF_06/2016</v>
          </cell>
          <cell r="C4603" t="str">
            <v>UN</v>
          </cell>
          <cell r="D4603" t="str">
            <v>173,76</v>
          </cell>
        </row>
        <row r="4604">
          <cell r="A4604">
            <v>99619</v>
          </cell>
          <cell r="B4604" t="str">
            <v>VÁLVULA DE RETENÇÃO HORIZONTAL, DE BRONZE, ROSCÁVEL, 3/4" - FORNECIMENTO E INSTALAÇÃO. AF_01/2019</v>
          </cell>
          <cell r="C4604" t="str">
            <v>UN</v>
          </cell>
          <cell r="D4604" t="str">
            <v>59,34</v>
          </cell>
        </row>
        <row r="4605">
          <cell r="A4605">
            <v>99620</v>
          </cell>
          <cell r="B4605" t="str">
            <v>VÁLVULA DE RETENÇÃO HORIZONTAL, DE BRONZE, ROSCÁVEL, 1" - FORNECIMENTO E INSTALAÇÃO. AF_01/2019</v>
          </cell>
          <cell r="C4605" t="str">
            <v>UN</v>
          </cell>
          <cell r="D4605" t="str">
            <v>96,35</v>
          </cell>
        </row>
        <row r="4606">
          <cell r="A4606">
            <v>99621</v>
          </cell>
          <cell r="B4606" t="str">
            <v>VÁLVULA DE RETENÇÃO HORIZONTAL, DE BRONZE, ROSCÁVEL, 1 1/4" - FORNECIMENTO E INSTALAÇÃO. AF_01/2019</v>
          </cell>
          <cell r="C4606" t="str">
            <v>UN</v>
          </cell>
          <cell r="D4606" t="str">
            <v>132,66</v>
          </cell>
        </row>
        <row r="4607">
          <cell r="A4607">
            <v>99622</v>
          </cell>
          <cell r="B4607" t="str">
            <v>VÁLVULA DE RETENÇÃO HORIZONTAL, DE BRONZE, ROSCÁVEL, 1 1/2"  - FORNECIMENTO E INSTALAÇÃO. AF_01/2019</v>
          </cell>
          <cell r="C4607" t="str">
            <v>UN</v>
          </cell>
          <cell r="D4607" t="str">
            <v>145,32</v>
          </cell>
        </row>
        <row r="4608">
          <cell r="A4608">
            <v>99623</v>
          </cell>
          <cell r="B4608" t="str">
            <v>VÁLVULA DE RETENÇÃO HORIZONTAL, DE BRONZE, ROSCÁVEL, 2"  - FORNECIMENTO E INSTALAÇÃO. AF_01/2019</v>
          </cell>
          <cell r="C4608" t="str">
            <v>UN</v>
          </cell>
          <cell r="D4608" t="str">
            <v>194,70</v>
          </cell>
        </row>
        <row r="4609">
          <cell r="A4609">
            <v>99624</v>
          </cell>
          <cell r="B4609" t="str">
            <v>VÁLVULA DE RETENÇÃO HORIZONTAL, DE BRONZE, ROSCÁVEL, 2 1/2" - FORNECIMENTO E INSTALAÇÃO. AF_01/2019</v>
          </cell>
          <cell r="C4609" t="str">
            <v>UN</v>
          </cell>
          <cell r="D4609" t="str">
            <v>267,22</v>
          </cell>
        </row>
        <row r="4610">
          <cell r="A4610">
            <v>99625</v>
          </cell>
          <cell r="B4610" t="str">
            <v>VÁLVULA DE RETENÇÃO HORIZONTAL, DE BRONZE, ROSCÁVEL, 3" - FORNECIMENTO E INSTALAÇÃO. AF_01/2019</v>
          </cell>
          <cell r="C4610" t="str">
            <v>UN</v>
          </cell>
          <cell r="D4610" t="str">
            <v>360,26</v>
          </cell>
        </row>
        <row r="4611">
          <cell r="A4611">
            <v>99626</v>
          </cell>
          <cell r="B4611" t="str">
            <v>VÁLVULA DE RETENÇÃO HORIZONTAL, DE BRONZE, ROSCÁVEL, 4" - FORNECIMENTO E INSTALAÇÃO. AF_01/2019</v>
          </cell>
          <cell r="C4611" t="str">
            <v>UN</v>
          </cell>
          <cell r="D4611" t="str">
            <v>543,79</v>
          </cell>
        </row>
        <row r="4612">
          <cell r="A4612">
            <v>99627</v>
          </cell>
          <cell r="B4612" t="str">
            <v>VÁLVULA DE RETENÇÃO VERTICAL, DE BRONZE, ROSCÁVEL, 1/2" - FORNECIMENTO E INSTALAÇÃO. AF_01/2019</v>
          </cell>
          <cell r="C4612" t="str">
            <v>UN</v>
          </cell>
          <cell r="D4612" t="str">
            <v>56,75</v>
          </cell>
        </row>
        <row r="4613">
          <cell r="A4613">
            <v>99628</v>
          </cell>
          <cell r="B4613" t="str">
            <v>VÁLVULA DE RETENÇÃO VERTICAL, DE BRONZE, ROSCÁVEL, 3/4" - FORNECIMENTO E INSTALAÇÃO. AF_01/2019</v>
          </cell>
          <cell r="C4613" t="str">
            <v>UN</v>
          </cell>
          <cell r="D4613" t="str">
            <v>40,34</v>
          </cell>
        </row>
        <row r="4614">
          <cell r="A4614">
            <v>99629</v>
          </cell>
          <cell r="B4614" t="str">
            <v>VÁLVULA DE RETENÇÃO VERTICAL, DE BRONZE, ROSCÁVEL, 1" - FORNECIMENTO E INSTALAÇÃO. AF_01/2019</v>
          </cell>
          <cell r="C4614" t="str">
            <v>UN</v>
          </cell>
          <cell r="D4614" t="str">
            <v>61,47</v>
          </cell>
        </row>
        <row r="4615">
          <cell r="A4615">
            <v>99630</v>
          </cell>
          <cell r="B4615" t="str">
            <v>VÁLVULA DE RETENÇÃO VERTICAL, DE BRONZE, ROSCÁVEL, 1 1/4" - FORNECIMENTO E INSTALAÇÃO. AF_01/2019</v>
          </cell>
          <cell r="C4615" t="str">
            <v>UN</v>
          </cell>
          <cell r="D4615" t="str">
            <v>80,57</v>
          </cell>
        </row>
        <row r="4616">
          <cell r="A4616">
            <v>99631</v>
          </cell>
          <cell r="B4616" t="str">
            <v>VÁLVULA DE RETENÇÃO VERTICAL, DE BRONZE, ROSCÁVEL, 1 1/2" - FORNECIMENTO E INSTALAÇÃO. AF_01/2019</v>
          </cell>
          <cell r="C4616" t="str">
            <v>UN</v>
          </cell>
          <cell r="D4616" t="str">
            <v>89,03</v>
          </cell>
        </row>
        <row r="4617">
          <cell r="A4617">
            <v>99632</v>
          </cell>
          <cell r="B4617" t="str">
            <v>VÁLVULA DE RETENÇÃO VERTICAL, DE BRONZE, ROSCÁVEL, 2" - FORNECIMENTO E INSTALAÇÃO. AF_01/2019</v>
          </cell>
          <cell r="C4617" t="str">
            <v>UN</v>
          </cell>
          <cell r="D4617" t="str">
            <v>119,43</v>
          </cell>
        </row>
        <row r="4618">
          <cell r="A4618">
            <v>99633</v>
          </cell>
          <cell r="B4618" t="str">
            <v>VÁLVULA DE RETENÇÃO VERTICAL, DE BRONZE, ROSCÁVEL, 3" - FORNECIMENTO E INSTALAÇÃO. AF_01/2019</v>
          </cell>
          <cell r="C4618" t="str">
            <v>UN</v>
          </cell>
          <cell r="D4618" t="str">
            <v>231,47</v>
          </cell>
        </row>
        <row r="4619">
          <cell r="A4619">
            <v>99634</v>
          </cell>
          <cell r="B4619" t="str">
            <v>VÁLVULA DE RETENÇÃO VERTICAL, DE BRONZE, ROSCÁVEL, 4" - FORNECIMENTO E INSTALAÇÃO. AF_01/2019</v>
          </cell>
          <cell r="C4619" t="str">
            <v>UN</v>
          </cell>
          <cell r="D4619" t="str">
            <v>381,76</v>
          </cell>
        </row>
        <row r="4620">
          <cell r="A4620">
            <v>99635</v>
          </cell>
          <cell r="B4620" t="str">
            <v>VÁLVULA DE DESCARGA METÁLICA, BASE 1 1/2 ", ACABAMENTO METALICO CROMADO - FORNECIMENTO E INSTALAÇÃO. AF_01/2019</v>
          </cell>
          <cell r="C4620" t="str">
            <v>UN</v>
          </cell>
          <cell r="D4620" t="str">
            <v>245,95</v>
          </cell>
        </row>
        <row r="4621">
          <cell r="A4621">
            <v>95634</v>
          </cell>
          <cell r="B4621" t="str">
            <v>KIT CAVALETE PARA MEDIÇÃO DE ÁGUA - ENTRADA PRINCIPAL, EM PVC SOLDÁVEL DN 20 (½")   FORNECIMENTO E INSTALAÇÃO (EXCLUSIVE HIDRÔMETRO). AF_11/2016</v>
          </cell>
          <cell r="C4621" t="str">
            <v>UN</v>
          </cell>
          <cell r="D4621" t="str">
            <v>104,92</v>
          </cell>
        </row>
        <row r="4622">
          <cell r="A4622">
            <v>95635</v>
          </cell>
          <cell r="B4622" t="str">
            <v>KIT CAVALETE PARA MEDIÇÃO DE ÁGUA - ENTRADA PRINCIPAL, EM PVC SOLDÁVEL DN 25 (¾")   FORNECIMENTO E INSTALAÇÃO (EXCLUSIVE HIDRÔMETRO). AF_11/2016</v>
          </cell>
          <cell r="C4622" t="str">
            <v>UN</v>
          </cell>
          <cell r="D4622" t="str">
            <v>113,64</v>
          </cell>
        </row>
        <row r="4623">
          <cell r="A4623">
            <v>95637</v>
          </cell>
          <cell r="B4623" t="str">
            <v>KIT CAVALETE PARA MEDIÇÃO DE ÁGUA - ENTRADA PRINCIPAL, EM AÇO GALVANIZADO DN 32 (1 ¼)  FORNECIMENTO E INSTALAÇÃO (EXCLUSIVE HIDRÔMETRO). AF_11/2016</v>
          </cell>
          <cell r="C4623" t="str">
            <v>UN</v>
          </cell>
          <cell r="D4623" t="str">
            <v>349,09</v>
          </cell>
        </row>
        <row r="4624">
          <cell r="A4624">
            <v>95638</v>
          </cell>
          <cell r="B4624" t="str">
            <v>KIT CAVALETE PARA MEDIÇÃO DE ÁGUA - ENTRADA PRINCIPAL, EM AÇO GALVANIZADO DN 40 (1 ½)  FORNECIMENTO E INSTALAÇÃO (EXCLUSIVE HIDRÔMETRO). AF_11/2016</v>
          </cell>
          <cell r="C4624" t="str">
            <v>UN</v>
          </cell>
          <cell r="D4624" t="str">
            <v>423,13</v>
          </cell>
        </row>
        <row r="4625">
          <cell r="A4625">
            <v>95639</v>
          </cell>
          <cell r="B4625" t="str">
            <v>KIT CAVALETE PARA MEDIÇÃO DE ÁGUA - ENTRADA PRINCIPAL, EM AÇO GALVANIZADO DN 50 (2)  FORNECIMENTO E INSTALAÇÃO (EXCLUSIVE HIDRÔMETRO). AF_11/2016</v>
          </cell>
          <cell r="C4625" t="str">
            <v>UN</v>
          </cell>
          <cell r="D4625" t="str">
            <v>535,00</v>
          </cell>
        </row>
        <row r="4626">
          <cell r="A4626">
            <v>95641</v>
          </cell>
          <cell r="B4626" t="str">
            <v>KIT CAVALETE PARA MEDIÇÃO DE ÁGUA - ENTRADA INDIVIDUALIZADA, EM PVC DN 25 (¾), PARA 2 MEDIDORES  FORNECIMENTO E INSTALAÇÃO (EXCLUSIVE HIDRÔMETRO). AF_11/2016</v>
          </cell>
          <cell r="C4626" t="str">
            <v>UN</v>
          </cell>
          <cell r="D4626" t="str">
            <v>198,26</v>
          </cell>
        </row>
        <row r="4627">
          <cell r="A4627">
            <v>95642</v>
          </cell>
          <cell r="B4627" t="str">
            <v>KIT CAVALETE PARA MEDIÇÃO DE ÁGUA - ENTRADA INDIVIDUALIZADA, EM PVC DN 25 (¾), PARA 3 MEDIDORES  FORNECIMENTO E INSTALAÇÃO (EXCLUSIVE HIDRÔMETRO). AF_11/2016</v>
          </cell>
          <cell r="C4627" t="str">
            <v>UN</v>
          </cell>
          <cell r="D4627" t="str">
            <v>293,27</v>
          </cell>
        </row>
        <row r="4628">
          <cell r="A4628">
            <v>95643</v>
          </cell>
          <cell r="B4628" t="str">
            <v>KIT CAVALETE PARA MEDIÇÃO DE ÁGUA - ENTRADA INDIVIDUALIZADA, EM PVC DN 25 (¾), PARA 4 MEDIDORES  FORNECIMENTO E INSTALAÇÃO (EXCLUSIVE HIDRÔMETRO). AF_11/2016</v>
          </cell>
          <cell r="C4628" t="str">
            <v>UN</v>
          </cell>
          <cell r="D4628" t="str">
            <v>384,11</v>
          </cell>
        </row>
        <row r="4629">
          <cell r="A4629">
            <v>95644</v>
          </cell>
          <cell r="B4629" t="str">
            <v>KIT CAVALETE PARA MEDIÇÃO DE ÁGUA - ENTRADA INDIVIDUALIZADA, EM PVC DN 32 (1), PARA 1 MEDIDOR  FORNECIMENTO E INSTALAÇÃO (EXCLUSIVE HIDRÔMETRO). AF_11/2016</v>
          </cell>
          <cell r="C4629" t="str">
            <v>UN</v>
          </cell>
          <cell r="D4629" t="str">
            <v>144,40</v>
          </cell>
        </row>
        <row r="4630">
          <cell r="A4630">
            <v>95645</v>
          </cell>
          <cell r="B4630" t="str">
            <v>KIT CAVALETE PARA MEDIÇÃO DE ÁGUA - ENTRADA INDIVIDUALIZADA, EM PVC DN 32 (1), PARA 2 MEDIDORES  FORNECIMENTO E INSTALAÇÃO (EXCLUSIVE HIDRÔMETRO). AF_11/2016</v>
          </cell>
          <cell r="C4630" t="str">
            <v>UN</v>
          </cell>
          <cell r="D4630" t="str">
            <v>265,78</v>
          </cell>
        </row>
        <row r="4631">
          <cell r="A4631">
            <v>95646</v>
          </cell>
          <cell r="B4631" t="str">
            <v>KIT CAVALETE PARA MEDIÇÃO DE ÁGUA - ENTRADA INDIVIDUALIZADA, EM PVC DN 32 (1), PARA 3 MEDIDORES  FORNECIMENTO E INSTALAÇÃO (EXCLUSIVE HIDRÔMETRO). AF_11/2016</v>
          </cell>
          <cell r="C4631" t="str">
            <v>UN</v>
          </cell>
          <cell r="D4631" t="str">
            <v>396,13</v>
          </cell>
        </row>
        <row r="4632">
          <cell r="A4632">
            <v>95647</v>
          </cell>
          <cell r="B4632" t="str">
            <v>KIT CAVALETE PARA MEDIÇÃO DE ÁGUA - ENTRADA INDIVIDUALIZADA, EM PVC DN 32 (1), PARA 4 MEDIDORES  FORNECIMENTO E INSTALAÇÃO (EXCLUSIVE HIDRÔMETRO). AF_11/2016</v>
          </cell>
          <cell r="C4632" t="str">
            <v>UN</v>
          </cell>
          <cell r="D4632" t="str">
            <v>519,99</v>
          </cell>
        </row>
        <row r="4633">
          <cell r="A4633">
            <v>95673</v>
          </cell>
          <cell r="B4633" t="str">
            <v>HIDRÔMETRO DN 20 (½), 1,5 M³/H  FORNECIMENTO E INSTALAÇÃO. AF_11/2016</v>
          </cell>
          <cell r="C4633" t="str">
            <v>UN</v>
          </cell>
          <cell r="D4633" t="str">
            <v>94,43</v>
          </cell>
        </row>
        <row r="4634">
          <cell r="A4634">
            <v>95674</v>
          </cell>
          <cell r="B4634" t="str">
            <v>HIDRÔMETRO DN 20 (½), 3,0 M³/H  FORNECIMENTO E INSTALAÇÃO. AF_11/2016</v>
          </cell>
          <cell r="C4634" t="str">
            <v>UN</v>
          </cell>
          <cell r="D4634" t="str">
            <v>100,31</v>
          </cell>
        </row>
        <row r="4635">
          <cell r="A4635">
            <v>95675</v>
          </cell>
          <cell r="B4635" t="str">
            <v>HIDRÔMETRO DN 25 (¾ ), 5,0 M³/H FORNECIMENTO E INSTALAÇÃO. AF_11/2016</v>
          </cell>
          <cell r="C4635" t="str">
            <v>UN</v>
          </cell>
          <cell r="D4635" t="str">
            <v>122,58</v>
          </cell>
        </row>
        <row r="4636">
          <cell r="A4636">
            <v>95676</v>
          </cell>
          <cell r="B4636" t="str">
            <v>CAIXA EM CONCRETO PRÉ-MOLDADO PARA ABRIGO DE HIDRÔMETRO COM DN 20 (½)  FORNECIMENTO E INSTALAÇÃO. AF_11/2016</v>
          </cell>
          <cell r="C4636" t="str">
            <v>UN</v>
          </cell>
          <cell r="D4636" t="str">
            <v>55,36</v>
          </cell>
        </row>
        <row r="4637">
          <cell r="A4637">
            <v>97741</v>
          </cell>
          <cell r="B4637" t="str">
            <v>KIT CAVALETE PARA MEDIÇÃO DE ÁGUA - ENTRADA INDIVIDUALIZADA, EM PVC DN 25 (¾), PARA 1 MEDIDOR  FORNECIMENTO E INSTALAÇÃO (EXCLUSIVE HIDRÔMETRO). AF_11/2016</v>
          </cell>
          <cell r="C4637" t="str">
            <v>UN</v>
          </cell>
          <cell r="D4637" t="str">
            <v>110,32</v>
          </cell>
        </row>
        <row r="4638">
          <cell r="A4638">
            <v>72285</v>
          </cell>
          <cell r="B4638" t="str">
            <v>CAIXA DE AREIA 40X40X40CM EM ALVENARIA - EXECUÇÃO</v>
          </cell>
          <cell r="C4638" t="str">
            <v>UN</v>
          </cell>
          <cell r="D4638" t="str">
            <v>81,39</v>
          </cell>
        </row>
        <row r="4639">
          <cell r="A4639">
            <v>90436</v>
          </cell>
          <cell r="B4639" t="str">
            <v>FURO EM ALVENARIA PARA DIÂMETROS MENORES OU IGUAIS A 40 MM. AF_05/2015</v>
          </cell>
          <cell r="C4639" t="str">
            <v>UN</v>
          </cell>
          <cell r="D4639" t="str">
            <v>9,75</v>
          </cell>
        </row>
        <row r="4640">
          <cell r="A4640">
            <v>90437</v>
          </cell>
          <cell r="B4640" t="str">
            <v>FURO EM ALVENARIA PARA DIÂMETROS MAIORES QUE 40 MM E MENORES OU IGUAIS A 75 MM. AF_05/2015</v>
          </cell>
          <cell r="C4640" t="str">
            <v>UN</v>
          </cell>
          <cell r="D4640" t="str">
            <v>23,70</v>
          </cell>
        </row>
        <row r="4641">
          <cell r="A4641">
            <v>90438</v>
          </cell>
          <cell r="B4641" t="str">
            <v>FURO EM ALVENARIA PARA DIÂMETROS MAIORES QUE 75 MM. AF_05/2015</v>
          </cell>
          <cell r="C4641" t="str">
            <v>UN</v>
          </cell>
          <cell r="D4641" t="str">
            <v>33,96</v>
          </cell>
        </row>
        <row r="4642">
          <cell r="A4642">
            <v>90439</v>
          </cell>
          <cell r="B4642" t="str">
            <v>FURO EM CONCRETO PARA DIÂMETROS MENORES OU IGUAIS A 40 MM. AF_05/2015</v>
          </cell>
          <cell r="C4642" t="str">
            <v>UN</v>
          </cell>
          <cell r="D4642" t="str">
            <v>42,99</v>
          </cell>
        </row>
        <row r="4643">
          <cell r="A4643">
            <v>90440</v>
          </cell>
          <cell r="B4643" t="str">
            <v>FURO EM CONCRETO PARA DIÂMETROS MAIORES QUE 40 MM E MENORES OU IGUAIS A 75 MM. AF_05/2015</v>
          </cell>
          <cell r="C4643" t="str">
            <v>UN</v>
          </cell>
          <cell r="D4643" t="str">
            <v>68,88</v>
          </cell>
        </row>
        <row r="4644">
          <cell r="A4644">
            <v>90441</v>
          </cell>
          <cell r="B4644" t="str">
            <v>FURO EM CONCRETO PARA DIÂMETROS MAIORES QUE 75 MM. AF_05/2015</v>
          </cell>
          <cell r="C4644" t="str">
            <v>UN</v>
          </cell>
          <cell r="D4644" t="str">
            <v>87,97</v>
          </cell>
        </row>
        <row r="4645">
          <cell r="A4645">
            <v>90443</v>
          </cell>
          <cell r="B4645" t="str">
            <v>RASGO EM ALVENARIA PARA RAMAIS/ DISTRIBUIÇÃO COM DIAMETROS MENORES OU IGUAIS A 40 MM. AF_05/2015</v>
          </cell>
          <cell r="C4645" t="str">
            <v>M</v>
          </cell>
          <cell r="D4645" t="str">
            <v>8,86</v>
          </cell>
        </row>
        <row r="4646">
          <cell r="A4646">
            <v>90444</v>
          </cell>
          <cell r="B4646" t="str">
            <v>RASGO EM CONTRAPISO PARA RAMAIS/ DISTRIBUIÇÃO COM DIÂMETROS MENORES OU IGUAIS A 40 MM. AF_05/2015</v>
          </cell>
          <cell r="C4646" t="str">
            <v>M</v>
          </cell>
          <cell r="D4646" t="str">
            <v>18,46</v>
          </cell>
        </row>
        <row r="4647">
          <cell r="A4647">
            <v>90445</v>
          </cell>
          <cell r="B4647" t="str">
            <v>RASGO EM CONTRAPISO PARA RAMAIS/ DISTRIBUIÇÃO COM DIÂMETROS MAIORES QUE 40 MM E MENORES OU IGUAIS A 75 MM. AF_05/2015</v>
          </cell>
          <cell r="C4647" t="str">
            <v>M</v>
          </cell>
          <cell r="D4647" t="str">
            <v>19,69</v>
          </cell>
        </row>
        <row r="4648">
          <cell r="A4648">
            <v>90446</v>
          </cell>
          <cell r="B4648" t="str">
            <v>RASGO EM CONTRAPISO PARA RAMAIS/ DISTRIBUIÇÃO COM DIÂMETROS MAIORES QUE 75 MM. AF_05/2015</v>
          </cell>
          <cell r="C4648" t="str">
            <v>M</v>
          </cell>
          <cell r="D4648" t="str">
            <v>21,40</v>
          </cell>
        </row>
        <row r="4649">
          <cell r="A4649">
            <v>90447</v>
          </cell>
          <cell r="B4649" t="str">
            <v>RASGO EM ALVENARIA PARA ELETRODUTOS COM DIAMETROS MENORES OU IGUAIS A 40 MM. AF_05/2015</v>
          </cell>
          <cell r="C4649" t="str">
            <v>M</v>
          </cell>
          <cell r="D4649" t="str">
            <v>4,40</v>
          </cell>
        </row>
        <row r="4650">
          <cell r="A4650">
            <v>90451</v>
          </cell>
          <cell r="B4650" t="str">
            <v>PASSANTE TIPO PEÇA EM POLIESTIRENO PARA ABERTURA PARA PASSAGEM DE 1 TUBO, FIXADO EM LAJE. AF_05/2015</v>
          </cell>
          <cell r="C4650" t="str">
            <v>UN</v>
          </cell>
          <cell r="D4650" t="str">
            <v>2,98</v>
          </cell>
        </row>
        <row r="4651">
          <cell r="A4651">
            <v>90452</v>
          </cell>
          <cell r="B4651" t="str">
            <v>PASSANTE TIPO PEÇA EM POLIESTIRENO PARA ABERTURA PARA PASSAGEM DE MAIS DE 1 TUBO, FIXADO EM LAJE. AF_05/2015</v>
          </cell>
          <cell r="C4651" t="str">
            <v>UN</v>
          </cell>
          <cell r="D4651" t="str">
            <v>12,97</v>
          </cell>
        </row>
        <row r="4652">
          <cell r="A4652">
            <v>90453</v>
          </cell>
          <cell r="B4652" t="str">
            <v>PASSANTE TIPO TUBO DE DIÂMETRO MENOR OU IGUAL A 40 MM, FIXADO EM LAJE. AF_05/2015</v>
          </cell>
          <cell r="C4652" t="str">
            <v>UN</v>
          </cell>
          <cell r="D4652" t="str">
            <v>1,79</v>
          </cell>
        </row>
        <row r="4653">
          <cell r="A4653">
            <v>90454</v>
          </cell>
          <cell r="B4653" t="str">
            <v>PASSANTE TIPO TUBO DE DIÂMETRO MAIORES QUE 40 MM E MENORES OU IGUAIS A 75 MM, FIXADO EM LAJE. AF_05/2015</v>
          </cell>
          <cell r="C4653" t="str">
            <v>UN</v>
          </cell>
          <cell r="D4653" t="str">
            <v>3,14</v>
          </cell>
        </row>
        <row r="4654">
          <cell r="A4654">
            <v>90455</v>
          </cell>
          <cell r="B4654" t="str">
            <v>PASSANTE TIPO TUBO DE DIÂMETRO MAIOR QUE 75 MM, FIXADO EM LAJE. AF_05/2015</v>
          </cell>
          <cell r="C4654" t="str">
            <v>UN</v>
          </cell>
          <cell r="D4654" t="str">
            <v>4,19</v>
          </cell>
        </row>
        <row r="4655">
          <cell r="A4655">
            <v>90456</v>
          </cell>
          <cell r="B4655" t="str">
            <v>QUEBRA EM ALVENARIA PARA INSTALAÇÃO DE CAIXA DE TOMADA (4X4 OU 4X2). AF_05/2015</v>
          </cell>
          <cell r="C4655" t="str">
            <v>UN</v>
          </cell>
          <cell r="D4655" t="str">
            <v>2,84</v>
          </cell>
        </row>
        <row r="4656">
          <cell r="A4656">
            <v>90457</v>
          </cell>
          <cell r="B4656" t="str">
            <v>QUEBRA EM ALVENARIA PARA INSTALAÇÃO DE QUADRO DISTRIBUIÇÃO PEQUENO (19X25 CM). AF_05/2015</v>
          </cell>
          <cell r="C4656" t="str">
            <v>UN</v>
          </cell>
          <cell r="D4656" t="str">
            <v>6,49</v>
          </cell>
        </row>
        <row r="4657">
          <cell r="A4657">
            <v>90458</v>
          </cell>
          <cell r="B4657" t="str">
            <v>QUEBRA EM ALVENARIA PARA INSTALAÇÃO DE QUADRO DISTRIBUIÇÃO GRANDE (76X40 CM). AF_05/2015</v>
          </cell>
          <cell r="C4657" t="str">
            <v>UN</v>
          </cell>
          <cell r="D4657" t="str">
            <v>18,41</v>
          </cell>
        </row>
        <row r="4658">
          <cell r="A4658">
            <v>90459</v>
          </cell>
          <cell r="B4658" t="str">
            <v>QUEBRA EM ALVENARIA PARA INSTALAÇÃO DE ABRIGO PARA MANGUEIRAS (90X60 CM). AF_05/2015</v>
          </cell>
          <cell r="C4658" t="str">
            <v>UN</v>
          </cell>
          <cell r="D4658" t="str">
            <v>25,96</v>
          </cell>
        </row>
        <row r="4659">
          <cell r="A4659">
            <v>90460</v>
          </cell>
          <cell r="B4659" t="str">
            <v>SUPORTE PARA ATÉ 3 TUBOS HORIZONTAIS, ESPAÇADO A CADA 1 M, EM PERFILADO DE SEÇÃO 38X76 MM, POR METRO DE TUBULAÇÃO FIXADA. AF_05/2015</v>
          </cell>
          <cell r="C4659" t="str">
            <v>M</v>
          </cell>
          <cell r="D4659" t="str">
            <v>23,52</v>
          </cell>
        </row>
        <row r="4660">
          <cell r="A4660">
            <v>90461</v>
          </cell>
          <cell r="B4660" t="str">
            <v>SUPORTE PARA MAIS DE 3 TUBOS HORIZONTAIS, ESPAÇADO A CADA 1 M, EM PERFILADO DE SEÇÃO 38X76 MM, POR METRO DE TUBULAÇÃO FIXADA. AF_05/2015</v>
          </cell>
          <cell r="C4660" t="str">
            <v>M</v>
          </cell>
          <cell r="D4660" t="str">
            <v>12,72</v>
          </cell>
        </row>
        <row r="4661">
          <cell r="A4661">
            <v>90462</v>
          </cell>
          <cell r="B4661" t="str">
            <v>SUPORTE PARA ATÉ 3 TUBOS VERTICAIS, ESPAÇADO A CADA 3 M, EM PERFILADO DE SEÇÃO 38X38 MM, POR METRO DE TUBULAÇÃO FIXADA. AF_05/2015</v>
          </cell>
          <cell r="C4661" t="str">
            <v>M</v>
          </cell>
          <cell r="D4661" t="str">
            <v>2,79</v>
          </cell>
        </row>
        <row r="4662">
          <cell r="A4662">
            <v>90463</v>
          </cell>
          <cell r="B4662" t="str">
            <v>SUPORTE PARA MAIS DE 3 TUBOS VERTICAIS, ESPAÇADO A CADA 3 M, EM PERFILADO DE SEÇÃO 38X38 MM, POR METRO DE TUBULAÇÃO FIXADA. AF_05/2015</v>
          </cell>
          <cell r="C4662" t="str">
            <v>M</v>
          </cell>
          <cell r="D4662" t="str">
            <v>2,22</v>
          </cell>
        </row>
        <row r="4663">
          <cell r="A4663">
            <v>90466</v>
          </cell>
          <cell r="B4663" t="str">
            <v>CHUMBAMENTO LINEAR EM ALVENARIA PARA RAMAIS/DISTRIBUIÇÃO COM DIÂMETROS MENORES OU IGUAIS A 40 MM. AF_05/2015</v>
          </cell>
          <cell r="C4663" t="str">
            <v>M</v>
          </cell>
          <cell r="D4663" t="str">
            <v>9,33</v>
          </cell>
        </row>
        <row r="4664">
          <cell r="A4664">
            <v>90467</v>
          </cell>
          <cell r="B4664" t="str">
            <v>CHUMBAMENTO LINEAR EM ALVENARIA PARA RAMAIS/DISTRIBUIÇÃO COM DIÂMETROS MAIORES QUE 40 MM E MENORES OU IGUAIS A 75 MM. AF_05/2015</v>
          </cell>
          <cell r="C4664" t="str">
            <v>M</v>
          </cell>
          <cell r="D4664" t="str">
            <v>14,79</v>
          </cell>
        </row>
        <row r="4665">
          <cell r="A4665">
            <v>90468</v>
          </cell>
          <cell r="B4665" t="str">
            <v>CHUMBAMENTO LINEAR EM CONTRAPISO PARA RAMAIS/DISTRIBUIÇÃO COM DIÂMETROS MENORES OU IGUAIS A 40 MM. AF_05/2015</v>
          </cell>
          <cell r="C4665" t="str">
            <v>M</v>
          </cell>
          <cell r="D4665" t="str">
            <v>4,37</v>
          </cell>
        </row>
        <row r="4666">
          <cell r="A4666">
            <v>90469</v>
          </cell>
          <cell r="B4666" t="str">
            <v>CHUMBAMENTO LINEAR EM CONTRAPISO PARA RAMAIS/DISTRIBUIÇÃO COM DIÂMETROS MAIORES QUE 40 MM E MENORES OU IGUAIS A 75 MM. AF_05/2015</v>
          </cell>
          <cell r="C4666" t="str">
            <v>M</v>
          </cell>
          <cell r="D4666" t="str">
            <v>7,02</v>
          </cell>
        </row>
        <row r="4667">
          <cell r="A4667">
            <v>90470</v>
          </cell>
          <cell r="B4667" t="str">
            <v>CHUMBAMENTO LINEAR EM CONTRAPISO PARA RAMAIS/DISTRIBUIÇÃO COM DIÂMETROS MAIORES QUE 75 MM. AF_05/2015</v>
          </cell>
          <cell r="C4667" t="str">
            <v>M</v>
          </cell>
          <cell r="D4667" t="str">
            <v>9,84</v>
          </cell>
        </row>
        <row r="4668">
          <cell r="A4668">
            <v>91166</v>
          </cell>
          <cell r="B4668" t="str">
            <v>FIXAÇÃO DE TUBOS HORIZONTAIS DE PEX DIAMETROS IGUAIS OU INFERIORES A 40 MM COM ABRAÇADEIRA PLÁSTICA 390 MM, FIXADA EM LAJE. AF_05/2015</v>
          </cell>
          <cell r="C4668" t="str">
            <v>M</v>
          </cell>
          <cell r="D4668" t="str">
            <v>2,74</v>
          </cell>
        </row>
        <row r="4669">
          <cell r="A4669">
            <v>91167</v>
          </cell>
          <cell r="B4669" t="str">
            <v>FIXAÇÃO DE TUBOS HORIZONTAIS DE PPR DIÂMETROS MENORES OU IGUAIS A 40 MM COM ABRAÇADEIRA METÁLICA RÍGIDA TIPO D 1/2", FIXADA EM PERFILADO EM LAJE. AF_05/2015</v>
          </cell>
          <cell r="C4669" t="str">
            <v>M</v>
          </cell>
          <cell r="D4669" t="str">
            <v>7,54</v>
          </cell>
        </row>
        <row r="4670">
          <cell r="A4670">
            <v>91168</v>
          </cell>
          <cell r="B4670" t="str">
            <v>FIXAÇÃO DE TUBOS HORIZONTAIS DE PPR DIÂMETROS MAIORES QUE 40 MM E MENORES OU IGUAIS A 75 MM COM ABRAÇADEIRA METÁLICA RÍGIDA TIPO D 1 1/2", FIXADA EM PERFILADO EM LAJE. AF_05/2015</v>
          </cell>
          <cell r="C4670" t="str">
            <v>M</v>
          </cell>
          <cell r="D4670" t="str">
            <v>5,69</v>
          </cell>
        </row>
        <row r="4671">
          <cell r="A4671">
            <v>91169</v>
          </cell>
          <cell r="B4671" t="str">
            <v>FIXAÇÃO DE TUBOS HORIZONTAIS DE PPR DIÂMETROS MAIORES QUE 75 MM COM ABRAÇADEIRA METÁLICA RÍGIDA TIPO D 3", FIXADA EM PERFILADO EM LAJE. AF_05/2015</v>
          </cell>
          <cell r="C4671" t="str">
            <v>M</v>
          </cell>
          <cell r="D4671" t="str">
            <v>6,75</v>
          </cell>
        </row>
        <row r="4672">
          <cell r="A4672">
            <v>91170</v>
          </cell>
          <cell r="B4672" t="str">
            <v>FIXAÇÃO DE TUBOS HORIZONTAIS DE PVC, CPVC OU COBRE DIÂMETROS MENORES OU IGUAIS A 40 MM OU ELETROCALHAS ATÉ 150MM DE LARGURA, COM ABRAÇADEIRA METÁLICA RÍGIDA TIPO D 1/2, FIXADA EM PERFILADO EM LAJE. AF_05/2015</v>
          </cell>
          <cell r="C4672" t="str">
            <v>M</v>
          </cell>
          <cell r="D4672" t="str">
            <v>1,93</v>
          </cell>
        </row>
        <row r="4673">
          <cell r="A4673">
            <v>91171</v>
          </cell>
          <cell r="B4673" t="str">
            <v>FIXAÇÃO DE TUBOS HORIZONTAIS DE PVC, CPVC OU COBRE DIÂMETROS MAIORES QUE 40 MM E MENORES OU IGUAIS A 75 MM COM ABRAÇADEIRA METÁLICA RÍGIDA TIPO D 1 1/2", FIXADA EM PERFILADO EM LAJE. AF_05/2015</v>
          </cell>
          <cell r="C4673" t="str">
            <v>M</v>
          </cell>
          <cell r="D4673" t="str">
            <v>2,42</v>
          </cell>
        </row>
        <row r="4674">
          <cell r="A4674">
            <v>91172</v>
          </cell>
          <cell r="B4674" t="str">
            <v>FIXAÇÃO DE TUBOS HORIZONTAIS DE PVC, CPVC OU COBRE DIÂMETROS MAIORES QUE 75 MM COM ABRAÇADEIRA METÁLICA RÍGIDA TIPO D 3", FIXADA EM PERFILADO EM LAJE. AF_05/2015</v>
          </cell>
          <cell r="C4674" t="str">
            <v>M</v>
          </cell>
          <cell r="D4674" t="str">
            <v>3,57</v>
          </cell>
        </row>
        <row r="4675">
          <cell r="A4675">
            <v>91173</v>
          </cell>
          <cell r="B4675" t="str">
            <v>FIXAÇÃO DE TUBOS VERTICAIS DE PPR DIÂMETROS MENORES OU IGUAIS A 40 MM COM ABRAÇADEIRA METÁLICA RÍGIDA TIPO D 1/2", FIXADA EM PERFILADO EM ALVENARIA. AF_05/2015</v>
          </cell>
          <cell r="C4675" t="str">
            <v>M</v>
          </cell>
          <cell r="D4675" t="str">
            <v>0,97</v>
          </cell>
        </row>
        <row r="4676">
          <cell r="A4676">
            <v>91174</v>
          </cell>
          <cell r="B4676" t="str">
            <v>FIXAÇÃO DE TUBOS VERTICAIS DE PPR DIÂMETROS MAIORES QUE 40 MM E MENORES OU IGUAIS A 75 MM COM ABRAÇADEIRA METÁLICA RÍGIDA TIPO D 1 1/2", FIXADA EM PERFILADO EM ALVENARIA. AF_05/2015</v>
          </cell>
          <cell r="C4676" t="str">
            <v>M</v>
          </cell>
          <cell r="D4676" t="str">
            <v>1,91</v>
          </cell>
        </row>
        <row r="4677">
          <cell r="A4677">
            <v>91175</v>
          </cell>
          <cell r="B4677" t="str">
            <v>FIXAÇÃO DE TUBOS VERTICAIS DE PPR DIÂMETROS MAIORES QUE 75 MM COM ABRAÇADEIRA METÁLICA RÍGIDA TIPO D 3", FIXADA EM PERFILADO EM ALVENARIA. AF_05/2015</v>
          </cell>
          <cell r="C4677" t="str">
            <v>M</v>
          </cell>
          <cell r="D4677" t="str">
            <v>3,13</v>
          </cell>
        </row>
        <row r="4678">
          <cell r="A4678">
            <v>91176</v>
          </cell>
          <cell r="B4678" t="str">
            <v>FIXAÇÃO DE TUBOS HORIZONTAIS DE PPR DIÂMETROS MENORES OU IGUAIS A 40 MM COM ABRAÇADEIRA METÁLICA RÍGIDA TIPO  D  1/2" , FIXADA DIRETAMENTE NA LAJE. AF_05/2015</v>
          </cell>
          <cell r="C4678" t="str">
            <v>M</v>
          </cell>
          <cell r="D4678" t="str">
            <v>32,26</v>
          </cell>
        </row>
        <row r="4679">
          <cell r="A4679">
            <v>91177</v>
          </cell>
          <cell r="B4679" t="str">
            <v>FIXAÇÃO DE TUBOS HORIZONTAIS DE PPR DIÂMETROS MAIORES QUE 40 MM E MENORES OU IGUAIS A 75 MM COM ABRAÇADEIRA METÁLICA RÍGIDA TIPO  D  1 1/2" , FIXADA DIRETAMENTE NA LAJE. AF_05/2015</v>
          </cell>
          <cell r="C4679" t="str">
            <v>M</v>
          </cell>
          <cell r="D4679" t="str">
            <v>14,31</v>
          </cell>
        </row>
        <row r="4680">
          <cell r="A4680">
            <v>91178</v>
          </cell>
          <cell r="B4680" t="str">
            <v>FIXAÇÃO DE TUBOS HORIZONTAIS DE PPR DIÂMETROS MAIORES QUE 75 MM COM ABRAÇADEIRA METÁLICA RÍGIDA TIPO  D  3" , FIXADA DIRETAMENTE NA LAJE. AF_05/2015</v>
          </cell>
          <cell r="C4680" t="str">
            <v>M</v>
          </cell>
          <cell r="D4680" t="str">
            <v>13,73</v>
          </cell>
        </row>
        <row r="4681">
          <cell r="A4681">
            <v>91179</v>
          </cell>
          <cell r="B4681" t="str">
            <v>FIXAÇÃO DE TUBOS HORIZONTAIS DE PVC, CPVC OU COBRE DIÂMETROS MENORES OU IGUAIS A 40 MM COM ABRAÇADEIRA METÁLICA RÍGIDA TIPO  D  1/2" , FIXADA DIRETAMENTE NA LAJE. AF_05/2015</v>
          </cell>
          <cell r="C4681" t="str">
            <v>M</v>
          </cell>
          <cell r="D4681" t="str">
            <v>8,27</v>
          </cell>
        </row>
        <row r="4682">
          <cell r="A4682">
            <v>91180</v>
          </cell>
          <cell r="B4682" t="str">
            <v>FIXAÇÃO DE TUBOS HORIZONTAIS DE PVC, CPVC OU COBRE DIÂMETROS MAIORES QUE 40 MM E MENORES OU IGUAIS A 75 MM COM ABRAÇADEIRA METÁLICA RÍGIDA TIPO D 1 1/2, FIXADA DIRETAMENTE NA LAJE. AF_05/2015</v>
          </cell>
          <cell r="C4682" t="str">
            <v>M</v>
          </cell>
          <cell r="D4682" t="str">
            <v>6,47</v>
          </cell>
        </row>
        <row r="4683">
          <cell r="A4683">
            <v>91181</v>
          </cell>
          <cell r="B4683" t="str">
            <v>FIXAÇÃO DE TUBOS HORIZONTAIS DE PVC, CPVC OU COBRE DIÂMETROS MAIORES QUE 75 MM COM ABRAÇADEIRA METÁLICA RÍGIDA TIPO  D  3" , FIXADA DIRETAMENTE NA LAJE. AF_05/2015</v>
          </cell>
          <cell r="C4683" t="str">
            <v>M</v>
          </cell>
          <cell r="D4683" t="str">
            <v>6,82</v>
          </cell>
        </row>
        <row r="4684">
          <cell r="A4684">
            <v>91182</v>
          </cell>
          <cell r="B4684" t="str">
            <v>FIXAÇÃO DE TUBOS HORIZONTAIS DE PPR DIÂMETROS MENORES OU IGUAIS A 40 MM COM ABRAÇADEIRA METÁLICA FLEXÍVEL 18 MM, FIXADA DIRETAMENTE NA LAJE. AF_05/2015</v>
          </cell>
          <cell r="C4684" t="str">
            <v>M</v>
          </cell>
          <cell r="D4684" t="str">
            <v>19,17</v>
          </cell>
        </row>
        <row r="4685">
          <cell r="A4685">
            <v>91183</v>
          </cell>
          <cell r="B4685" t="str">
            <v>FIXAÇÃO DE TUBOS HORIZONTAIS DE PPR DIÂMETROS MAIORES QUE 40 MM E MENORES OU IGUAIS A 75 MM COM ABRAÇADEIRA METÁLICA FLEXÍVEL 18 MM, FIXADA DIRETAMENTE NA LAJE. AF_05/2015</v>
          </cell>
          <cell r="C4685" t="str">
            <v>M</v>
          </cell>
          <cell r="D4685" t="str">
            <v>9,42</v>
          </cell>
        </row>
        <row r="4686">
          <cell r="A4686">
            <v>91184</v>
          </cell>
          <cell r="B4686" t="str">
            <v>FIXAÇÃO DE TUBOS HORIZONTAIS DE PPR DIÂMETROS MAIORES QUE 75 MM COM ABRAÇADEIRA METÁLICA FLEXÍVEL 18 MM, FIXADA DIRETAMENTE NA LAJE. AF_05/2015</v>
          </cell>
          <cell r="C4686" t="str">
            <v>M</v>
          </cell>
          <cell r="D4686" t="str">
            <v>8,74</v>
          </cell>
        </row>
        <row r="4687">
          <cell r="A4687">
            <v>91185</v>
          </cell>
          <cell r="B4687" t="str">
            <v>FIXAÇÃO DE TUBOS HORIZONTAIS DE PVC, CPVC OU COBRE DIÂMETROS MENORES OU IGUAIS A 40 MM COM ABRAÇADEIRA METÁLICA FLEXÍVEL 18 MM, FIXADA DIRETAMENTE NA LAJE. AF_05/2015</v>
          </cell>
          <cell r="C4687" t="str">
            <v>M</v>
          </cell>
          <cell r="D4687" t="str">
            <v>4,92</v>
          </cell>
        </row>
        <row r="4688">
          <cell r="A4688">
            <v>91186</v>
          </cell>
          <cell r="B4688" t="str">
            <v>FIXAÇÃO DE TUBOS HORIZONTAIS DE PVC, CPVC OU COBRE DIÂMETROS MAIORES QUE 40 MM E MENORES OU IGUAIS A 75 MM COM ABRAÇADEIRA METÁLICA FLEXÍVEL 18 MM, FIXADA DIRETAMENTE NA LAJE. AF_05/2015</v>
          </cell>
          <cell r="C4688" t="str">
            <v>M</v>
          </cell>
          <cell r="D4688" t="str">
            <v>4,02</v>
          </cell>
        </row>
        <row r="4689">
          <cell r="A4689">
            <v>91187</v>
          </cell>
          <cell r="B4689" t="str">
            <v>FIXAÇÃO DE TUBOS HORIZONTAIS DE PVC, CPVC OU COBRE DIÂMETROS MAIORES QUE 75 MM COM ABRAÇADEIRA METÁLICA FLEXÍVEL 18 MM, FIXADA DIRETAMENTE NA LAJE. AF_05/2015</v>
          </cell>
          <cell r="C4689" t="str">
            <v>M</v>
          </cell>
          <cell r="D4689" t="str">
            <v>4,63</v>
          </cell>
        </row>
        <row r="4690">
          <cell r="A4690">
            <v>91188</v>
          </cell>
          <cell r="B4690" t="str">
            <v>CHUMBAMENTO PONTUAL DE ABERTURA EM LAJE COM PASSAGEM DE 1 TUBO DE DIAMETRO EQUIVALENTE IGUAL À  50 MM. AF_05/2015</v>
          </cell>
          <cell r="C4690" t="str">
            <v>UN</v>
          </cell>
          <cell r="D4690" t="str">
            <v>5,14</v>
          </cell>
        </row>
        <row r="4691">
          <cell r="A4691">
            <v>91189</v>
          </cell>
          <cell r="B4691" t="str">
            <v>CHUMBAMENTO PONTUAL DE ABERTURA EM LAJE COM PASSAGEM DE MAIS DE 1 TUBO DE  DIAMETRO EQUIVALENTE IGUAL À  50 MM. AF_05/2015</v>
          </cell>
          <cell r="C4691" t="str">
            <v>UN</v>
          </cell>
          <cell r="D4691" t="str">
            <v>37,87</v>
          </cell>
        </row>
        <row r="4692">
          <cell r="A4692">
            <v>91190</v>
          </cell>
          <cell r="B4692" t="str">
            <v>CHUMBAMENTO PONTUAL EM PASSAGEM DE TUBO COM DIÂMETRO MENOR OU IGUAL A 40 MM. AF_05/2015</v>
          </cell>
          <cell r="C4692" t="str">
            <v>UN</v>
          </cell>
          <cell r="D4692" t="str">
            <v>3,58</v>
          </cell>
        </row>
        <row r="4693">
          <cell r="A4693">
            <v>91191</v>
          </cell>
          <cell r="B4693" t="str">
            <v>CHUMBAMENTO PONTUAL EM PASSAGEM DE TUBO COM DIÂMETROS ENTRE 40 MM E 75 MM. AF_05/2015</v>
          </cell>
          <cell r="C4693" t="str">
            <v>UN</v>
          </cell>
          <cell r="D4693" t="str">
            <v>3,79</v>
          </cell>
        </row>
        <row r="4694">
          <cell r="A4694">
            <v>91192</v>
          </cell>
          <cell r="B4694" t="str">
            <v>CHUMBAMENTO PONTUAL EM PASSAGEM DE TUBO COM DIÂMETRO MAIOR QUE 75 MM. AF_05/2015</v>
          </cell>
          <cell r="C4694" t="str">
            <v>UN</v>
          </cell>
          <cell r="D4694" t="str">
            <v>4,18</v>
          </cell>
        </row>
        <row r="4695">
          <cell r="A4695">
            <v>91222</v>
          </cell>
          <cell r="B4695" t="str">
            <v>RASGO EM ALVENARIA PARA RAMAIS/ DISTRIBUIÇÃO COM DIÂMETROS MAIORES QUE 40 MM E MENORES OU IGUAIS A 75 MM. AF_05/2015</v>
          </cell>
          <cell r="C4695" t="str">
            <v>M</v>
          </cell>
          <cell r="D4695" t="str">
            <v>9,54</v>
          </cell>
        </row>
        <row r="4696">
          <cell r="A4696">
            <v>94480</v>
          </cell>
          <cell r="B4696" t="str">
            <v>CONJUNTO HIDRÁULICO PARA INSTALAÇÃO DE BOMBA EM AÇO ROSCÁVEL, DN SUCÇÃO 65 (2½) E DN RECALQUE 50 (2), PARA EDIFICAÇÃO ENTRE 12 E 18 PAVIMENTOS  FORNECIMENTO E INSTALAÇÃO. AF_06/2016</v>
          </cell>
          <cell r="C4696" t="str">
            <v>UN</v>
          </cell>
          <cell r="D4696" t="str">
            <v>1.638,72</v>
          </cell>
        </row>
        <row r="4697">
          <cell r="A4697">
            <v>94481</v>
          </cell>
          <cell r="B4697" t="str">
            <v>CONJUNTO HIDRÁULICO PARA INSTALAÇÃO DE BOMBA EM AÇO ROSCÁVEL, DN SUCÇÃO 50 (2) E DN RECALQUE 40 (1 1/2), PARA EDIFICAÇÃO ENTRE 8 E 12 PAVIMENTOS  FORNECIMENTO E INSTALAÇÃO. AF_06/2016</v>
          </cell>
          <cell r="C4697" t="str">
            <v>UN</v>
          </cell>
          <cell r="D4697" t="str">
            <v>1.160,52</v>
          </cell>
        </row>
        <row r="4698">
          <cell r="A4698">
            <v>94482</v>
          </cell>
          <cell r="B4698" t="str">
            <v>CONJUNTO HIDRÁULICO PARA INSTALAÇÃO DE BOMBA EM AÇO ROSCÁVEL, DN SUCÇÃO 40 (1 1/2) E DN RECALQUE 32 (1 1/4), PARA EDIFICAÇÃO ENTRE 4 E 8 PAVIMENTOS  FORNECIMENTO E INSTALAÇÃO. AF_06/2016</v>
          </cell>
          <cell r="C4698" t="str">
            <v>UN</v>
          </cell>
          <cell r="D4698" t="str">
            <v>926,09</v>
          </cell>
        </row>
        <row r="4699">
          <cell r="A4699">
            <v>94483</v>
          </cell>
          <cell r="B4699" t="str">
            <v>CONJUNTO HIDRÁULICO PARA INSTALAÇÃO DE BOMBA EM AÇO ROSCÁVEL, DN SUCÇÃO 32 (1 1/4) E DN RECALQUE 25 (1), PARA EDIFICAÇÃO ATÉ 4 PAVIMENTOS  FORNECIMENTO E INSTALAÇÃO. AF_06/2016</v>
          </cell>
          <cell r="C4699" t="str">
            <v>UN</v>
          </cell>
          <cell r="D4699" t="str">
            <v>783,53</v>
          </cell>
        </row>
        <row r="4700">
          <cell r="A4700">
            <v>95541</v>
          </cell>
          <cell r="B4700" t="str">
            <v>FIXAÇÃO UTILIZANDO PARAFUSO E BUCHA DE NYLON, SOMENTE MÃO DE OBRA. AF_10/2016</v>
          </cell>
          <cell r="C4700" t="str">
            <v>UN</v>
          </cell>
          <cell r="D4700" t="str">
            <v>3,16</v>
          </cell>
        </row>
        <row r="4701">
          <cell r="A4701">
            <v>96559</v>
          </cell>
          <cell r="B4701" t="str">
            <v>SUPORTE PARA DUTO EM CHAPA GALVANIZADA BITOLA 26, ESPAÇADO A CADA 1 M, EM PERFILADO DE SEÇÃO 38X76 MM, POR ÁREA DE DUTO FIXADO. AF_07/2017</v>
          </cell>
          <cell r="C4701" t="str">
            <v>M2</v>
          </cell>
          <cell r="D4701" t="str">
            <v>66,51</v>
          </cell>
        </row>
        <row r="4702">
          <cell r="A4702">
            <v>96560</v>
          </cell>
          <cell r="B4702" t="str">
            <v>SUPORTE PARA DUTO EM CHAPA GALVANIZADA BITOLA 24, ESPAÇADO A CADA 1 M, EM PERFILADO DE SEÇÃO 38X76 MM, POR ÁREA DE DUTO FIXADO. AF_07/2017</v>
          </cell>
          <cell r="C4702" t="str">
            <v>M2</v>
          </cell>
          <cell r="D4702" t="str">
            <v>33,31</v>
          </cell>
        </row>
        <row r="4703">
          <cell r="A4703">
            <v>96561</v>
          </cell>
          <cell r="B4703" t="str">
            <v>SUPORTE PARA DUTO EM CHAPA GALVANIZADA BITOLA 22, ESPAÇADO A CADA 1 M, EM PERFILADO DE SEÇÃO 38X76 MM, POR ÁREA DE DUTO FIXADO. AF_07/2017</v>
          </cell>
          <cell r="C4703" t="str">
            <v>M2</v>
          </cell>
          <cell r="D4703" t="str">
            <v>20,24</v>
          </cell>
        </row>
        <row r="4704">
          <cell r="A4704">
            <v>96562</v>
          </cell>
          <cell r="B4704" t="str">
            <v>SUPORTE PARA ELETROCALHA LISA OU PERFURADA EM AÇO GALVANIZADO, LARGURA 200 OU 400 MM E ALTURA 50 MM, ESPAÇADO A CADA 1,5 M, EM PERFILADO DE SEÇÃO 38X76 MM, POR METRO DE ELETRECOLHA FIXADA. AF_07/2017</v>
          </cell>
          <cell r="C4704" t="str">
            <v>M</v>
          </cell>
          <cell r="D4704" t="str">
            <v>33,99</v>
          </cell>
        </row>
        <row r="4705">
          <cell r="A4705">
            <v>96563</v>
          </cell>
          <cell r="B4705" t="str">
            <v>SUPORTE PARA ELETROCALHA LISA OU PERFURADA EM AÇO GALVANIZADO, LARGURA 500 OU 800 MM E ALTURA 50 MM, ESPAÇADO A CADA 1,5 M, EM PERFILADO DE SEÇÃO 38X76 MM, POR METRO DE ELETRECOLHA FIXADA. AF_07/2017</v>
          </cell>
          <cell r="C4705" t="str">
            <v>M</v>
          </cell>
          <cell r="D4705" t="str">
            <v>36,29</v>
          </cell>
        </row>
        <row r="4706">
          <cell r="A4706" t="str">
            <v>73826/1</v>
          </cell>
          <cell r="B4706" t="str">
            <v>INSTALACAO DE COMPRESSOR DE AR, POTENCIA &lt;= 5 CV</v>
          </cell>
          <cell r="C4706" t="str">
            <v>UN</v>
          </cell>
          <cell r="D4706" t="str">
            <v>399,90</v>
          </cell>
        </row>
        <row r="4707">
          <cell r="A4707" t="str">
            <v>73826/2</v>
          </cell>
          <cell r="B4707" t="str">
            <v>INSTALACAO DE COMPRESSOR DE AR, POTENCIA &gt; 5 E &lt;= 10 CV</v>
          </cell>
          <cell r="C4707" t="str">
            <v>UN</v>
          </cell>
          <cell r="D4707" t="str">
            <v>519,87</v>
          </cell>
        </row>
        <row r="4708">
          <cell r="A4708" t="str">
            <v>73834/1</v>
          </cell>
          <cell r="B4708" t="str">
            <v>INSTALACAO DE CONJ.MOTO BOMBA SUBMERSIVEL ATE 10 CV</v>
          </cell>
          <cell r="C4708" t="str">
            <v>UN</v>
          </cell>
          <cell r="D4708" t="str">
            <v>199,20</v>
          </cell>
        </row>
        <row r="4709">
          <cell r="A4709" t="str">
            <v>73834/2</v>
          </cell>
          <cell r="B4709" t="str">
            <v>INSTALACAO DE CONJ.MOTO BOMBA SUBMERSIVEL DE 11 A 25 CV</v>
          </cell>
          <cell r="C4709" t="str">
            <v>UN</v>
          </cell>
          <cell r="D4709" t="str">
            <v>318,72</v>
          </cell>
        </row>
        <row r="4710">
          <cell r="A4710" t="str">
            <v>73834/3</v>
          </cell>
          <cell r="B4710" t="str">
            <v>INSTALACAO DE CONJ.MOTO BOMBA SUBMERSIVEL DE 26 A 50 CV</v>
          </cell>
          <cell r="C4710" t="str">
            <v>UN</v>
          </cell>
          <cell r="D4710" t="str">
            <v>637,44</v>
          </cell>
        </row>
        <row r="4711">
          <cell r="A4711" t="str">
            <v>73834/4</v>
          </cell>
          <cell r="B4711" t="str">
            <v>INSTALACAO DE CONJ.MOTO BOMBA SUBMERSIVEL DE 51 A 100 CV</v>
          </cell>
          <cell r="C4711" t="str">
            <v>UN</v>
          </cell>
          <cell r="D4711" t="str">
            <v>956,16</v>
          </cell>
        </row>
        <row r="4712">
          <cell r="A4712" t="str">
            <v>73835/1</v>
          </cell>
          <cell r="B4712" t="str">
            <v>INSTALACAO DE CONJ.MOTO BOMBA VERTICAL POT &lt;= 100 CV</v>
          </cell>
          <cell r="C4712" t="str">
            <v>UN</v>
          </cell>
          <cell r="D4712" t="str">
            <v>1.412,25</v>
          </cell>
        </row>
        <row r="4713">
          <cell r="A4713" t="str">
            <v>73835/2</v>
          </cell>
          <cell r="B4713" t="str">
            <v>INSTALACAO DE CONJ.MOTO BOMBA VERTICAL 100 &lt; POT &lt;= 200 CV</v>
          </cell>
          <cell r="C4713" t="str">
            <v>UN</v>
          </cell>
          <cell r="D4713" t="str">
            <v>1.920,66</v>
          </cell>
        </row>
        <row r="4714">
          <cell r="A4714" t="str">
            <v>73835/3</v>
          </cell>
          <cell r="B4714" t="str">
            <v>INSTALACAO DE CONJ.MOTO BOMBA VERTICAL 200 &lt; POT &lt;= 300 CV</v>
          </cell>
          <cell r="C4714" t="str">
            <v>UN</v>
          </cell>
          <cell r="D4714" t="str">
            <v>2.146,62</v>
          </cell>
        </row>
        <row r="4715">
          <cell r="A4715" t="str">
            <v>73836/1</v>
          </cell>
          <cell r="B4715" t="str">
            <v>INSTALACAO DE CONJ.MOTO BOMBA HORIZONTAL ATE 10 CV</v>
          </cell>
          <cell r="C4715" t="str">
            <v>UN</v>
          </cell>
          <cell r="D4715" t="str">
            <v>564,90</v>
          </cell>
        </row>
        <row r="4716">
          <cell r="A4716" t="str">
            <v>73836/2</v>
          </cell>
          <cell r="B4716" t="str">
            <v>INSTALACAO DE CONJ.MOTO BOMBA HORIZONTAL DE 12,5 A 25 CV</v>
          </cell>
          <cell r="C4716" t="str">
            <v>UN</v>
          </cell>
          <cell r="D4716" t="str">
            <v>734,37</v>
          </cell>
        </row>
        <row r="4717">
          <cell r="A4717" t="str">
            <v>73836/3</v>
          </cell>
          <cell r="B4717" t="str">
            <v>INSTALACAO DE CONJ.MOTO BOMBA HORIZONTAL DE 30 A 75 CV</v>
          </cell>
          <cell r="C4717" t="str">
            <v>UN</v>
          </cell>
          <cell r="D4717" t="str">
            <v>1.129,80</v>
          </cell>
        </row>
        <row r="4718">
          <cell r="A4718" t="str">
            <v>73836/4</v>
          </cell>
          <cell r="B4718" t="str">
            <v>INSTALACAO DE CONJ.MOTO BOMBA HORIZONTAL DE 100 A 150 CV</v>
          </cell>
          <cell r="C4718" t="str">
            <v>UN</v>
          </cell>
          <cell r="D4718" t="str">
            <v>1.807,68</v>
          </cell>
        </row>
        <row r="4719">
          <cell r="A4719" t="str">
            <v>73837/1</v>
          </cell>
          <cell r="B4719" t="str">
            <v>INSTALACAO DE CONJ.MOTO BOMBA SUBMERSO ATE 5 CV</v>
          </cell>
          <cell r="C4719" t="str">
            <v>UN</v>
          </cell>
          <cell r="D4719" t="str">
            <v>199,20</v>
          </cell>
        </row>
        <row r="4720">
          <cell r="A4720" t="str">
            <v>73837/2</v>
          </cell>
          <cell r="B4720" t="str">
            <v>INSTALACAO DE CONJ.MOTO BOMBA SUBMERSO DE 6 A 25 CV</v>
          </cell>
          <cell r="C4720" t="str">
            <v>UN</v>
          </cell>
          <cell r="D4720" t="str">
            <v>398,40</v>
          </cell>
        </row>
        <row r="4721">
          <cell r="A4721" t="str">
            <v>73837/3</v>
          </cell>
          <cell r="B4721" t="str">
            <v>INSTALACAO DE CONJ.MOTO BOMBA SUBMERSO DE 26 A 50 CV</v>
          </cell>
          <cell r="C4721" t="str">
            <v>UN</v>
          </cell>
          <cell r="D4721" t="str">
            <v>796,80</v>
          </cell>
        </row>
        <row r="4722">
          <cell r="A4722">
            <v>93350</v>
          </cell>
          <cell r="B4722"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722" t="str">
            <v>UN</v>
          </cell>
          <cell r="D4722" t="str">
            <v>698,26</v>
          </cell>
        </row>
        <row r="4723">
          <cell r="A4723">
            <v>93351</v>
          </cell>
          <cell r="B4723"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723" t="str">
            <v>UN</v>
          </cell>
          <cell r="D4723" t="str">
            <v>569,38</v>
          </cell>
        </row>
        <row r="4724">
          <cell r="A4724">
            <v>93352</v>
          </cell>
          <cell r="B4724"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724" t="str">
            <v>UN</v>
          </cell>
          <cell r="D4724" t="str">
            <v>441,51</v>
          </cell>
        </row>
        <row r="4725">
          <cell r="A4725">
            <v>93353</v>
          </cell>
          <cell r="B4725"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725" t="str">
            <v>UN</v>
          </cell>
          <cell r="D4725" t="str">
            <v>316,72</v>
          </cell>
        </row>
        <row r="4726">
          <cell r="A4726">
            <v>93354</v>
          </cell>
          <cell r="B4726"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726" t="str">
            <v>UN</v>
          </cell>
          <cell r="D4726" t="str">
            <v>444,78</v>
          </cell>
        </row>
        <row r="4727">
          <cell r="A4727">
            <v>93355</v>
          </cell>
          <cell r="B4727"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727" t="str">
            <v>UN</v>
          </cell>
          <cell r="D4727" t="str">
            <v>369,59</v>
          </cell>
        </row>
        <row r="4728">
          <cell r="A4728">
            <v>93356</v>
          </cell>
          <cell r="B4728"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728" t="str">
            <v>UN</v>
          </cell>
          <cell r="D4728" t="str">
            <v>293,90</v>
          </cell>
        </row>
        <row r="4729">
          <cell r="A4729">
            <v>93357</v>
          </cell>
          <cell r="B4729"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729" t="str">
            <v>UN</v>
          </cell>
          <cell r="D4729" t="str">
            <v>219,79</v>
          </cell>
        </row>
        <row r="4730">
          <cell r="A4730" t="str">
            <v>74151/1</v>
          </cell>
          <cell r="B4730" t="str">
            <v>ESCAVACAO E CARGA MATERIAL 1A CATEGORIA, UTILIZANDO TRATOR DE ESTEIRAS DE 110 A 160HP COM LAMINA, PESO OPERACIONAL * 13T  E PA CARREGADEIRA COM 170 HP.</v>
          </cell>
          <cell r="C4730" t="str">
            <v>M3</v>
          </cell>
          <cell r="D4730" t="str">
            <v>2,52</v>
          </cell>
        </row>
        <row r="4731">
          <cell r="A4731" t="str">
            <v>74155/2</v>
          </cell>
          <cell r="B4731" t="str">
            <v>ESCAVACAO E TRANSPORTE DE MATERIAL DE  2A CAT DMT 50M COM TRATOR SOBRE  ESTEIRAS 347 HP COM LAMINA E ESCARIFICADOR</v>
          </cell>
          <cell r="C4731" t="str">
            <v>M3</v>
          </cell>
          <cell r="D4731" t="str">
            <v>2,69</v>
          </cell>
        </row>
        <row r="4732">
          <cell r="A4732" t="str">
            <v>74205/1</v>
          </cell>
          <cell r="B4732" t="str">
            <v>ESCAVACAO MECANICA DE MATERIAL 1A. CATEGORIA, PROVENIENTE DE CORTE DE SUBLEITO (C/TRATOR ESTEIRAS  160HP)</v>
          </cell>
          <cell r="C4732" t="str">
            <v>M3</v>
          </cell>
          <cell r="D4732" t="str">
            <v>1,31</v>
          </cell>
        </row>
        <row r="4733">
          <cell r="A4733">
            <v>79480</v>
          </cell>
          <cell r="B4733" t="str">
            <v>ESCAVACAO MECANICA CAMPO ABERTO EM SOLO EXCETO ROCHA ATE 2,00M PROFUNDIDADE</v>
          </cell>
          <cell r="C4733" t="str">
            <v>M3</v>
          </cell>
          <cell r="D4733" t="str">
            <v>1,96</v>
          </cell>
        </row>
        <row r="4734">
          <cell r="A4734">
            <v>83336</v>
          </cell>
          <cell r="B4734" t="str">
            <v>ESCAVACAO MECANICA PARA ACERTO DE TALUDES, EM MATERIAL DE 1A CATEGORIA, COM ESCAVADEIRA HIDRAULICA</v>
          </cell>
          <cell r="C4734" t="str">
            <v>M3</v>
          </cell>
          <cell r="D4734" t="str">
            <v>3,74</v>
          </cell>
        </row>
        <row r="4735">
          <cell r="A4735">
            <v>83338</v>
          </cell>
          <cell r="B4735" t="str">
            <v>ESCAVACAO MECANICA, A CEU ABERTO, EM MATERIAL DE 1A CATEGORIA, COM ESCAVADEIRA HIDRAULICA, CAPACIDADE DE 0,78 M3</v>
          </cell>
          <cell r="C4735" t="str">
            <v>M3</v>
          </cell>
          <cell r="D4735" t="str">
            <v>2,06</v>
          </cell>
        </row>
        <row r="4736">
          <cell r="A4736">
            <v>96520</v>
          </cell>
          <cell r="B4736" t="str">
            <v>ESCAVAÇÃO MECANIZADA PARA BLOCO DE COROAMENTO OU SAPATA, SEM PREVISÃO DE FÔRMA, COM RETROESCAVADEIRA. AF_06/2017</v>
          </cell>
          <cell r="C4736" t="str">
            <v>M3</v>
          </cell>
          <cell r="D4736" t="str">
            <v>64,66</v>
          </cell>
        </row>
        <row r="4737">
          <cell r="A4737">
            <v>96521</v>
          </cell>
          <cell r="B4737" t="str">
            <v>ESCAVAÇÃO MECANIZADA PARA BLOCO DE COROAMENTO OU SAPATA, COM PREVISÃO DE FÔRMA, COM RETROESCAVADEIRA. AF_06/2017</v>
          </cell>
          <cell r="C4737" t="str">
            <v>M3</v>
          </cell>
          <cell r="D4737" t="str">
            <v>27,14</v>
          </cell>
        </row>
        <row r="4738">
          <cell r="A4738">
            <v>96522</v>
          </cell>
          <cell r="B4738" t="str">
            <v>ESCAVAÇÃO MANUAL PARA BLOCO DE COROAMENTO OU SAPATA, SEM PREVISÃO DE FÔRMA. AF_06/2017</v>
          </cell>
          <cell r="C4738" t="str">
            <v>M3</v>
          </cell>
          <cell r="D4738" t="str">
            <v>102,09</v>
          </cell>
        </row>
        <row r="4739">
          <cell r="A4739">
            <v>96523</v>
          </cell>
          <cell r="B4739" t="str">
            <v>ESCAVAÇÃO MANUAL PARA BLOCO DE COROAMENTO OU SAPATA, COM PREVISÃO DE FÔRMA. AF_06/2017</v>
          </cell>
          <cell r="C4739" t="str">
            <v>M3</v>
          </cell>
          <cell r="D4739" t="str">
            <v>65,26</v>
          </cell>
        </row>
        <row r="4740">
          <cell r="A4740">
            <v>96524</v>
          </cell>
          <cell r="B4740" t="str">
            <v>ESCAVAÇÃO MECANIZADA PARA VIGA BALDRAME, SEM PREVISÃO DE FÔRMA, COM MINI-ESCAVADEIRA. AF_06/2017</v>
          </cell>
          <cell r="C4740" t="str">
            <v>M3</v>
          </cell>
          <cell r="D4740" t="str">
            <v>122,11</v>
          </cell>
        </row>
        <row r="4741">
          <cell r="A4741">
            <v>96525</v>
          </cell>
          <cell r="B4741" t="str">
            <v>ESCAVAÇÃO MECANIZADA PARA VIGA BALDRAME, COM PREVISÃO DE FÔRMA, COM MINI-ESCAVADEIRA. AF_06/2017</v>
          </cell>
          <cell r="C4741" t="str">
            <v>M3</v>
          </cell>
          <cell r="D4741" t="str">
            <v>26,69</v>
          </cell>
        </row>
        <row r="4742">
          <cell r="A4742">
            <v>96526</v>
          </cell>
          <cell r="B4742" t="str">
            <v>ESCAVAÇÃO MANUAL DE VALA PARA VIGA BALDRAME, SEM PREVISÃO DE FÔRMA. AF_06/2017</v>
          </cell>
          <cell r="C4742" t="str">
            <v>M3</v>
          </cell>
          <cell r="D4742" t="str">
            <v>206,02</v>
          </cell>
        </row>
        <row r="4743">
          <cell r="A4743">
            <v>96527</v>
          </cell>
          <cell r="B4743" t="str">
            <v>ESCAVAÇÃO MANUAL DE VALA PARA VIGA BALDRAME, COM PREVISÃO DE FÔRMA. AF_06/2017</v>
          </cell>
          <cell r="C4743" t="str">
            <v>M3</v>
          </cell>
          <cell r="D4743" t="str">
            <v>85,71</v>
          </cell>
        </row>
        <row r="4744">
          <cell r="A4744">
            <v>96528</v>
          </cell>
          <cell r="B4744" t="str">
            <v>FABRICAÇÃO, MONTAGEM E DESMONTAGEM DE FÔRMA PARA BLOCO DE COROAMENTO, EM MADEIRA SERRADA, E=25 MM, 1 UTILIZAÇÃO. AF_06/2017</v>
          </cell>
          <cell r="C4744" t="str">
            <v>M2</v>
          </cell>
          <cell r="D4744" t="str">
            <v>116,57</v>
          </cell>
        </row>
        <row r="4745">
          <cell r="A4745">
            <v>101114</v>
          </cell>
          <cell r="B4745" t="str">
            <v>ESCAVAÇÃO HORIZONTAL EM SOLO DE 1A CATEGORIA COM TRATOR DE ESTEIRAS (100HP/LÂMINA: 2,19M3). AF_05/2020</v>
          </cell>
          <cell r="C4745" t="str">
            <v>M3</v>
          </cell>
          <cell r="D4745" t="str">
            <v>2,49</v>
          </cell>
        </row>
        <row r="4746">
          <cell r="A4746">
            <v>101115</v>
          </cell>
          <cell r="B4746" t="str">
            <v>ESCAVAÇÃO HORIZONTAL EM SOLO DE 1A CATEGORIA COM TRATOR DE ESTEIRAS (150HP/LÂMINA: 3,18M3). AF_05/2020</v>
          </cell>
          <cell r="C4746" t="str">
            <v>M3</v>
          </cell>
          <cell r="D4746" t="str">
            <v>2,08</v>
          </cell>
        </row>
        <row r="4747">
          <cell r="A4747">
            <v>101116</v>
          </cell>
          <cell r="B4747" t="str">
            <v>ESCAVAÇÃO HORIZONTAL EM SOLO DE 1A CATEGORIA COM TRATOR DE ESTEIRAS (170HP/LÂMINA: 5,20M3). AF_05/2020</v>
          </cell>
          <cell r="C4747" t="str">
            <v>M3</v>
          </cell>
          <cell r="D4747" t="str">
            <v>1,29</v>
          </cell>
        </row>
        <row r="4748">
          <cell r="A4748">
            <v>101117</v>
          </cell>
          <cell r="B4748" t="str">
            <v>ESCAVAÇÃO HORIZONTAL EM SOLO DE 1A CATEGORIA COM TRATOR DE ESTEIRAS (347HP/LÂMINA: 8,70M3). AF_05/2020</v>
          </cell>
          <cell r="C4748" t="str">
            <v>M3</v>
          </cell>
          <cell r="D4748" t="str">
            <v>1,80</v>
          </cell>
        </row>
        <row r="4749">
          <cell r="A4749">
            <v>101118</v>
          </cell>
          <cell r="B4749" t="str">
            <v>ESCAVAÇÃO HORIZONTAL EM SOLO DE 1A CATEGORIA COM TRATOR DE ESTEIRAS (125HP/LÂMINA: 2,70M3). AF_05/2020</v>
          </cell>
          <cell r="C4749" t="str">
            <v>M3</v>
          </cell>
          <cell r="D4749" t="str">
            <v>2,14</v>
          </cell>
        </row>
        <row r="4750">
          <cell r="A4750">
            <v>101119</v>
          </cell>
          <cell r="B4750" t="str">
            <v>ESCAVAÇÃO HORIZONTAL, INCLUINDO ESCARIFICAÇÃO EM SOLO DE 2A CATEGORIA COM TRATOR DE ESTEIRAS (100HP/LÂMINA: 2,19M3). AF_05/2020</v>
          </cell>
          <cell r="C4750" t="str">
            <v>M3</v>
          </cell>
          <cell r="D4750" t="str">
            <v>4,75</v>
          </cell>
        </row>
        <row r="4751">
          <cell r="A4751">
            <v>101120</v>
          </cell>
          <cell r="B4751" t="str">
            <v>ESCAVAÇÃO HORIZONTAL, INCLUINDO ESCARIFICAÇÃO EM SOLO DE 2A CATEGORIA COM TRATOR DE ESTEIRAS (150HP/LÂMINA: 3,18M3). AF_05/2020</v>
          </cell>
          <cell r="C4751" t="str">
            <v>M3</v>
          </cell>
          <cell r="D4751" t="str">
            <v>3,98</v>
          </cell>
        </row>
        <row r="4752">
          <cell r="A4752">
            <v>101121</v>
          </cell>
          <cell r="B4752" t="str">
            <v>ESCAVAÇÃO HORIZONTAL, INCLUINDO ESCARIFICAÇÃO EM SOLO DE 2A CATEGORIA COM TRATOR DE ESTEIRAS (170HP/LÂMINA: 5,20M3). AF_05/2020</v>
          </cell>
          <cell r="C4752" t="str">
            <v>M3</v>
          </cell>
          <cell r="D4752" t="str">
            <v>2,49</v>
          </cell>
        </row>
        <row r="4753">
          <cell r="A4753">
            <v>101122</v>
          </cell>
          <cell r="B4753" t="str">
            <v>ESCAVAÇÃO HORIZONTAL, INCLUINDO ESCARIFICAÇÃO EM SOLO DE 2A CATEGORIA COM TRATOR DE ESTEIRAS (347HP/LÂMINA: 8,70M3). AF_05/2020</v>
          </cell>
          <cell r="C4753" t="str">
            <v>M3</v>
          </cell>
          <cell r="D4753" t="str">
            <v>3,44</v>
          </cell>
        </row>
        <row r="4754">
          <cell r="A4754">
            <v>101123</v>
          </cell>
          <cell r="B4754" t="str">
            <v>ESCAVAÇÃO HORIZONTAL, INCLUINDO ESCARIFICAÇÃO EM SOLO DE 2A CATEGORIA COM TRATOR DE ESTEIRAS (125HP/LÂMINA: 2,70M3). AF_05/2020</v>
          </cell>
          <cell r="C4754" t="str">
            <v>M3</v>
          </cell>
          <cell r="D4754" t="str">
            <v>4,08</v>
          </cell>
        </row>
        <row r="4755">
          <cell r="A4755">
            <v>101124</v>
          </cell>
          <cell r="B4755" t="str">
            <v>ESCAVAÇÃO HORIZONTAL, INCLUINDO CARGA E DESCARGA EM SOLO DE 1A CATEGORIA COM TRATOR DE ESTEIRAS (100HP/LÂMINA: 2,19M3). AF_05/2020</v>
          </cell>
          <cell r="C4755" t="str">
            <v>M3</v>
          </cell>
          <cell r="D4755" t="str">
            <v>8,57</v>
          </cell>
        </row>
        <row r="4756">
          <cell r="A4756">
            <v>101125</v>
          </cell>
          <cell r="B4756" t="str">
            <v>ESCAVAÇÃO HORIZONTAL, INCLUINDO CARGA E DESCARGA EM SOLO DE 1A CATEGORIA COM TRATOR DE ESTEIRAS (150HP/LÂMINA: 3,18M3). AF_05/2020</v>
          </cell>
          <cell r="C4756" t="str">
            <v>M3</v>
          </cell>
          <cell r="D4756" t="str">
            <v>8,16</v>
          </cell>
        </row>
        <row r="4757">
          <cell r="A4757">
            <v>101126</v>
          </cell>
          <cell r="B4757" t="str">
            <v>ESCAVAÇÃO HORIZONTAL, INCLUINDO CARGA E DESCARGA EM SOLO DE 1A CATEGORIA COM TRATOR DE ESTEIRAS (170HP/LÂMINA: 5,20M3). AF_05/2020</v>
          </cell>
          <cell r="C4757" t="str">
            <v>M3</v>
          </cell>
          <cell r="D4757" t="str">
            <v>7,37</v>
          </cell>
        </row>
        <row r="4758">
          <cell r="A4758">
            <v>101127</v>
          </cell>
          <cell r="B4758" t="str">
            <v>ESCAVAÇÃO HORIZONTAL, INCLUINDO CARGA E DESCARGA EM SOLO DE 1A CATEGORIA COM TRATOR DE ESTEIRAS (347HP/LÂMINA: 8,70M3). AF_05/2020</v>
          </cell>
          <cell r="C4758" t="str">
            <v>M3</v>
          </cell>
          <cell r="D4758" t="str">
            <v>7,88</v>
          </cell>
        </row>
        <row r="4759">
          <cell r="A4759">
            <v>101128</v>
          </cell>
          <cell r="B4759" t="str">
            <v>ESCAVAÇÃO HORIZONTAL, INCLUINDO CARGA E DESCARGA EM SOLO DE 1A CATEGORIA COM TRATOR DE ESTEIRAS (125HP/LÂMINA: 2,70M3). AF_05/2020</v>
          </cell>
          <cell r="C4759" t="str">
            <v>M3</v>
          </cell>
          <cell r="D4759" t="str">
            <v>8,22</v>
          </cell>
        </row>
        <row r="4760">
          <cell r="A4760">
            <v>101129</v>
          </cell>
          <cell r="B4760" t="str">
            <v>ESCAVAÇÃO HORIZONTAL, INCLUINDO ESCARIFICAÇÃO, CARGA E DESCARGA EM SOLO DE 2A CATEGORIA COM TRATOR DE ESTEIRAS (100HP/LÂMINA: 2,19M3). AF_05/2020</v>
          </cell>
          <cell r="C4760" t="str">
            <v>M3</v>
          </cell>
          <cell r="D4760" t="str">
            <v>11,08</v>
          </cell>
        </row>
        <row r="4761">
          <cell r="A4761">
            <v>101130</v>
          </cell>
          <cell r="B4761" t="str">
            <v>ESCAVAÇÃO HORIZONTAL, INCLUINDO ESCARIFICAÇÃO, CARGA E DESCARGA EM SOLO DE 2A CATEGORIA COM TRATOR DE ESTEIRAS (150HP/LÂMINA: 3,18M3). AF_05/2020</v>
          </cell>
          <cell r="C4761" t="str">
            <v>M3</v>
          </cell>
          <cell r="D4761" t="str">
            <v>10,31</v>
          </cell>
        </row>
        <row r="4762">
          <cell r="A4762">
            <v>101131</v>
          </cell>
          <cell r="B4762" t="str">
            <v>ESCAVAÇÃO HORIZONTAL, INCLUINDO ESCARIFICAÇÃO, CARGA E DESCARGA EM SOLO DE 2A CATEGORIA COM TRATOR DE ESTEIRAS (170HP/LÂMINA: 5,20M3). AF_05/2020</v>
          </cell>
          <cell r="C4762" t="str">
            <v>M3</v>
          </cell>
          <cell r="D4762" t="str">
            <v>8,82</v>
          </cell>
        </row>
        <row r="4763">
          <cell r="A4763">
            <v>101132</v>
          </cell>
          <cell r="B4763" t="str">
            <v>ESCAVAÇÃO HORIZONTAL, INCLUINDO ESCARIFICAÇÃO, CARGA E DESCARGA EM SOLO DE 2A CATEGORIA COM TRATOR DE ESTEIRAS (347HP/LÂMINA: 8,70M3). AF_05/2020</v>
          </cell>
          <cell r="C4763" t="str">
            <v>M3</v>
          </cell>
          <cell r="D4763" t="str">
            <v>9,77</v>
          </cell>
        </row>
        <row r="4764">
          <cell r="A4764">
            <v>101133</v>
          </cell>
          <cell r="B4764" t="str">
            <v>ESCAVAÇÃO HORIZONTAL, INCLUINDO ESCARIFICAÇÃO, CARGA E DESCARGA EM SOLO DE 2A CATEGORIA COM TRATOR DE ESTEIRAS (125HP/LÂMINA: 2,70M3). AF_05/2020</v>
          </cell>
          <cell r="C4764" t="str">
            <v>M3</v>
          </cell>
          <cell r="D4764" t="str">
            <v>10,41</v>
          </cell>
        </row>
        <row r="4765">
          <cell r="A4765">
            <v>101134</v>
          </cell>
          <cell r="B4765" t="str">
            <v>ESCAVAÇÃO HORIZONTAL, INCLUINDO CARGA, DESCARGA E TRANSPORTE EM SOLO DE 1A CATEGORIA COM TRATOR DE ESTEIRAS (100HP/LÂMINA: 2,19M3) E CAMINHÃO BASCULANTE DE 10M3, DMT ATÉ 200M. AF_05/2020</v>
          </cell>
          <cell r="C4765" t="str">
            <v>M3</v>
          </cell>
          <cell r="D4765" t="str">
            <v>8,94</v>
          </cell>
        </row>
        <row r="4766">
          <cell r="A4766">
            <v>101135</v>
          </cell>
          <cell r="B4766" t="str">
            <v>ESCAVAÇÃO HORIZONTAL, INCLUINDO CARGA, DESCARGA E TRANSPORTE EM SOLO DE 1A CATEGORIA COM TRATOR DE ESTEIRAS (150HP/LÂMINA: 3,18M3) E CAMINHÃO BASCULANTE DE 10M3, DMT ATÉ 200M AF_05/2020</v>
          </cell>
          <cell r="C4766" t="str">
            <v>M3</v>
          </cell>
          <cell r="D4766" t="str">
            <v>8,53</v>
          </cell>
        </row>
        <row r="4767">
          <cell r="A4767">
            <v>101136</v>
          </cell>
          <cell r="B4767" t="str">
            <v>ESCAVAÇÃO HORIZONTAL, INCLUINDO CARGA, DESCARGA E TRANSPORTE EM SOLO DE 1A CATEGORIA COM TRATOR DE ESTEIRAS (170HP/LÂMINA: 5,20M3) E CAMINHÃO BASCULANTE DE 10M3, DMT ATÉ 200M. AF_05/2020</v>
          </cell>
          <cell r="C4767" t="str">
            <v>M3</v>
          </cell>
          <cell r="D4767" t="str">
            <v>7,74</v>
          </cell>
        </row>
        <row r="4768">
          <cell r="A4768">
            <v>101137</v>
          </cell>
          <cell r="B4768" t="str">
            <v>ESCAVAÇÃO HORIZONTAL, INCLUINDO CARGA, DESCARGA E TRANSPORTE EM SOLO DE 1A CATEGORIA COM TRATOR DE ESTEIRAS (347HP/LÂMINA: 8,70M3) E CAMINHÃO BASCULANTE DE 10M3, DMT ATÉ 200M. AF_05/2020</v>
          </cell>
          <cell r="C4768" t="str">
            <v>M3</v>
          </cell>
          <cell r="D4768" t="str">
            <v>8,25</v>
          </cell>
        </row>
        <row r="4769">
          <cell r="A4769">
            <v>101138</v>
          </cell>
          <cell r="B4769" t="str">
            <v>ESCAVAÇÃO HORIZONTAL, INCLUINDO CARGA, DESCARGA E TRANSPORTE EM SOLO DE 1A CATEGORIA COM TRATOR DE ESTEIRAS (125HP/LÂMINA: 2,70M3) E CAMINHÃO BASCULANTE DE 10M3, DMT ATÉ 200M. AF_05/2020</v>
          </cell>
          <cell r="C4769" t="str">
            <v>M3</v>
          </cell>
          <cell r="D4769" t="str">
            <v>8,59</v>
          </cell>
        </row>
        <row r="4770">
          <cell r="A4770">
            <v>101139</v>
          </cell>
          <cell r="B4770" t="str">
            <v>ESCAVAÇÃO HORIZONTAL, INCLUINDO  ESCARIFICAÇÃO, CARGA, DESCARGA E TRANSPORTE EM SOLO DE 2A CATEGORIA COM TRATOR DE ESTEIRAS (100HP/LÂMINA: 2,19M3) E CAMINHÃO BASCULANTE DE 10M3, DMT ATÉ 200M. AF_05/2020</v>
          </cell>
          <cell r="C4770" t="str">
            <v>M3</v>
          </cell>
          <cell r="D4770" t="str">
            <v>11,46</v>
          </cell>
        </row>
        <row r="4771">
          <cell r="A4771">
            <v>101140</v>
          </cell>
          <cell r="B4771" t="str">
            <v>ESCAVAÇÃO HORIZONTAL, INCLUINDO ESCARIFICAÇÃO, CARGA, DESCARGA E TRANSPORTE EM SOLO DE 2A CATEGORIA COM TRATOR DE ESTEIRAS (150HP/LÂMINA: 3,18M3) E CAMINHÃO BASCULANTE DE 10M3, DMT ATÉ 200M. AF_05/2020</v>
          </cell>
          <cell r="C4771" t="str">
            <v>M3</v>
          </cell>
          <cell r="D4771" t="str">
            <v>10,69</v>
          </cell>
        </row>
        <row r="4772">
          <cell r="A4772">
            <v>101141</v>
          </cell>
          <cell r="B4772" t="str">
            <v>ESCAVAÇÃO HORIZONTAL, INCLUINDO ESCARIFICAÇÃO, CARGA, DESCARGA E TRANSPORTE EM SOLO DE 2A CATEGORIA COM TRATOR DE ESTEIRAS (170HP/LÂMINA: 5,20M3) E CAMINHÃO BASCULANTE DE 10M3, DMT ATÉ 200M. AF_05/2020</v>
          </cell>
          <cell r="C4772" t="str">
            <v>M3</v>
          </cell>
          <cell r="D4772" t="str">
            <v>9,20</v>
          </cell>
        </row>
        <row r="4773">
          <cell r="A4773">
            <v>101142</v>
          </cell>
          <cell r="B4773" t="str">
            <v>ESCAVAÇÃO HORIZONTAL, INCLUINDO ESCARIFICAÇÃO, CARGA, DESCARGA E TRANSPORTE EM SOLO DE 2A CATEGORIA COM TRATOR DE ESTEIRAS (347HP/LÂMINA: 8,70M3) E CAMINHÃO BASCULANTE DE 10M3, DMT ATÉ 200M. AF_05/2020</v>
          </cell>
          <cell r="C4773" t="str">
            <v>M3</v>
          </cell>
          <cell r="D4773" t="str">
            <v>10,15</v>
          </cell>
        </row>
        <row r="4774">
          <cell r="A4774">
            <v>101143</v>
          </cell>
          <cell r="B4774" t="str">
            <v>ESCAVAÇÃO HORIZONTAL, INCLUINDO ESCARIFICAÇÃO, CARGA, DESCARGA E TRANSPORTE EM SOLO DE 2A CATEGORIA COM TRATOR DE ESTEIRAS (125HP/LÂMINA: 2,70M3) E CAMINHÃO BASCULANTE DE 10M3, DMT ATÉ 200M. AF_05/2020</v>
          </cell>
          <cell r="C4774" t="str">
            <v>M3</v>
          </cell>
          <cell r="D4774" t="str">
            <v>10,79</v>
          </cell>
        </row>
        <row r="4775">
          <cell r="A4775">
            <v>101144</v>
          </cell>
          <cell r="B4775" t="str">
            <v>ESCAVAÇÃO HORIZONTAL, INCLUINDO CARGA, DESCARGA E TRANSPORTE EM SOLO DE 1A CATEGORIA COM TRATOR DE ESTEIRAS (100HP/LÂMINA: 2,19M3) E CAMINHÃO BASCULANTE DE 14M3, DMT ATÉ 200M. AF_05/2020</v>
          </cell>
          <cell r="C4775" t="str">
            <v>M3</v>
          </cell>
          <cell r="D4775" t="str">
            <v>8,97</v>
          </cell>
        </row>
        <row r="4776">
          <cell r="A4776">
            <v>101145</v>
          </cell>
          <cell r="B4776" t="str">
            <v>ESCAVAÇÃO HORIZONTAL, INCLUINDO CARGA, DESCARGA E TRANSPORTE EM SOLO DE 1A CATEGORIA COM TRATOR DE ESTEIRAS (150HP/LÂMINA: 3,18M3) E CAMINHÃO BASCULANTE DE 14M3, DMT ATÉ 200M. AF_05/2020</v>
          </cell>
          <cell r="C4776" t="str">
            <v>M3</v>
          </cell>
          <cell r="D4776" t="str">
            <v>8,56</v>
          </cell>
        </row>
        <row r="4777">
          <cell r="A4777">
            <v>101146</v>
          </cell>
          <cell r="B4777" t="str">
            <v>ESCAVAÇÃO HORIZONTAL, INCLUINDO CARGA, DESCARGA E TRANSPORTE EM SOLO DE 1A CATEGORIA COM TRATOR DE ESTEIRAS (170HP/LÂMINA: 5,20M3) E CAMINHÃO BASCULANTE DE 14M3, DMT ATÉ 200M. AF_05/2020</v>
          </cell>
          <cell r="C4777" t="str">
            <v>M3</v>
          </cell>
          <cell r="D4777" t="str">
            <v>7,77</v>
          </cell>
        </row>
        <row r="4778">
          <cell r="A4778">
            <v>101147</v>
          </cell>
          <cell r="B4778" t="str">
            <v>ESCAVAÇÃO HORIZONTAL, INCLUINDO CARGA, DESCARGA E TRANSPORTE EM SOLO DE 1A CATEGORIA COM TRATOR DE ESTEIRAS (347HP/LÂMINA: 8,70M3) E CAMINHÃO BASCULANTE DE 14M3, DMT ATÉ 200M. AF_05/2020</v>
          </cell>
          <cell r="C4778" t="str">
            <v>M3</v>
          </cell>
          <cell r="D4778" t="str">
            <v>8,28</v>
          </cell>
        </row>
        <row r="4779">
          <cell r="A4779">
            <v>101148</v>
          </cell>
          <cell r="B4779" t="str">
            <v>ESCAVAÇÃO HORIZONTAL, INCLUINDO CARGA, DESCARGA E TRANSPORTE EM SOLO DE 1A CATEGORIA COM TRATOR DE ESTEIRAS (125HP/LÂMINA: 2,70M3) E CAMINHÃO BASCULANTE DE 14M3, DMT ATÉ 200M. AF_05/2020</v>
          </cell>
          <cell r="C4779" t="str">
            <v>M3</v>
          </cell>
          <cell r="D4779" t="str">
            <v>8,62</v>
          </cell>
        </row>
        <row r="4780">
          <cell r="A4780">
            <v>101149</v>
          </cell>
          <cell r="B4780" t="str">
            <v>ESCAVAÇÃO HORIZONTAL, INCLUINDO ESCARIFICAÇÃO, CARGA, DESCARGA E TRANSPORTE EM SOLO DE 2A CATEGORIA COM TRATOR DE ESTEIRAS (100HP/LÂMINA: 2,19M3) E CAMINHÃO BASCULANTE DE 14M3, DMT ATÉ 200M. AF_05/2020</v>
          </cell>
          <cell r="C4780" t="str">
            <v>M3</v>
          </cell>
          <cell r="D4780" t="str">
            <v>11,48</v>
          </cell>
        </row>
        <row r="4781">
          <cell r="A4781">
            <v>101150</v>
          </cell>
          <cell r="B4781" t="str">
            <v>ESCAVAÇÃO HORIZONTAL, INCLUINDO ESCARIFICAÇÃO, CARGA, DESCARGA E TRANSPORTE EM SOLO DE 2A CATEGORIA COM TRATOR DE ESTEIRAS (150HP/LÂMINA: 3,18M3) E CAMINHÃO BASCULANTE DE 14M3, DMT ATÉ 200M. AF_05/2020</v>
          </cell>
          <cell r="C4781" t="str">
            <v>M3</v>
          </cell>
          <cell r="D4781" t="str">
            <v>10,71</v>
          </cell>
        </row>
        <row r="4782">
          <cell r="A4782">
            <v>101151</v>
          </cell>
          <cell r="B4782" t="str">
            <v>ESCAVAÇÃO HORIZONTAL, INCLUINDO ESCARIFICAÇÃO, CARGA, DESCARGA E TRANSPORTE EM SOLO DE 2A CATEGORIA COM TRATOR DE ESTEIRAS (170HP/LÂMINA: 5,20M3) E CAMINHÃO BASCULANTE DE 14M3, DMT ATÉ 200M. AF_05/2020</v>
          </cell>
          <cell r="C4782" t="str">
            <v>M3</v>
          </cell>
          <cell r="D4782" t="str">
            <v>9,22</v>
          </cell>
        </row>
        <row r="4783">
          <cell r="A4783">
            <v>101152</v>
          </cell>
          <cell r="B4783" t="str">
            <v>ESCAVAÇÃO HORIZONTAL, INCLUINDO ESCARIFICAÇÃO, CARGA, DESCARGA E TRANSPORTE EM SOLO DE 2A CATEGORIA COM TRATOR DE ESTEIRAS (347HP/LÂMINA: 8,70M3) E CAMINHÃO BASCULANTE DE 14M3, DMT ATÉ 200M. AF_05/2020</v>
          </cell>
          <cell r="C4783" t="str">
            <v>M3</v>
          </cell>
          <cell r="D4783" t="str">
            <v>10,17</v>
          </cell>
        </row>
        <row r="4784">
          <cell r="A4784">
            <v>101153</v>
          </cell>
          <cell r="B4784" t="str">
            <v>ESCAVAÇÃO HORIZONTAL, INCLUINDO ESCARIFICAÇÃO, CARGA, DESCARGA E TRANSPORTE EM SOLO DE 2A CATEGORIA COM TRATOR DE ESTEIRAS (125HP/LÂMINA: 2,70M3) E CAMINHÃO BASCULANTE DE 14M3, DMT ATÉ 200M. AF_05/2020</v>
          </cell>
          <cell r="C4784" t="str">
            <v>M3</v>
          </cell>
          <cell r="D4784" t="str">
            <v>10,81</v>
          </cell>
        </row>
        <row r="4785">
          <cell r="A4785">
            <v>101206</v>
          </cell>
          <cell r="B4785"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cell r="C4785" t="str">
            <v>M3</v>
          </cell>
          <cell r="D4785" t="str">
            <v>7,04</v>
          </cell>
        </row>
        <row r="4786">
          <cell r="A4786">
            <v>101207</v>
          </cell>
          <cell r="B4786"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cell r="C4786" t="str">
            <v>M3</v>
          </cell>
          <cell r="D4786" t="str">
            <v>6,15</v>
          </cell>
        </row>
        <row r="4787">
          <cell r="A4787">
            <v>101208</v>
          </cell>
          <cell r="B4787"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cell r="C4787" t="str">
            <v>M3</v>
          </cell>
          <cell r="D4787" t="str">
            <v>5,98</v>
          </cell>
        </row>
        <row r="4788">
          <cell r="A4788">
            <v>101209</v>
          </cell>
          <cell r="B4788"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cell r="C4788" t="str">
            <v>M3</v>
          </cell>
          <cell r="D4788" t="str">
            <v>5,54</v>
          </cell>
        </row>
        <row r="4789">
          <cell r="A4789">
            <v>101210</v>
          </cell>
          <cell r="B4789"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C4789" t="str">
            <v>M3</v>
          </cell>
          <cell r="D4789" t="str">
            <v>9,96</v>
          </cell>
        </row>
        <row r="4790">
          <cell r="A4790">
            <v>101211</v>
          </cell>
          <cell r="B4790"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cell r="C4790" t="str">
            <v>M3</v>
          </cell>
          <cell r="D4790" t="str">
            <v>10,70</v>
          </cell>
        </row>
        <row r="4791">
          <cell r="A4791">
            <v>101212</v>
          </cell>
          <cell r="B4791"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cell r="C4791" t="str">
            <v>M3</v>
          </cell>
          <cell r="D4791" t="str">
            <v>12,47</v>
          </cell>
        </row>
        <row r="4792">
          <cell r="A4792">
            <v>101213</v>
          </cell>
          <cell r="B4792"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cell r="C4792" t="str">
            <v>M3</v>
          </cell>
          <cell r="D4792" t="str">
            <v>13,90</v>
          </cell>
        </row>
        <row r="4793">
          <cell r="A4793">
            <v>101214</v>
          </cell>
          <cell r="B4793"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cell r="C4793" t="str">
            <v>M3</v>
          </cell>
          <cell r="D4793" t="str">
            <v>16,86</v>
          </cell>
        </row>
        <row r="4794">
          <cell r="A4794">
            <v>101215</v>
          </cell>
          <cell r="B4794"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cell r="C4794" t="str">
            <v>M3</v>
          </cell>
          <cell r="D4794" t="str">
            <v>9,51</v>
          </cell>
        </row>
        <row r="4795">
          <cell r="A4795">
            <v>101216</v>
          </cell>
          <cell r="B4795"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cell r="C4795" t="str">
            <v>M3</v>
          </cell>
          <cell r="D4795" t="str">
            <v>10,00</v>
          </cell>
        </row>
        <row r="4796">
          <cell r="A4796">
            <v>101217</v>
          </cell>
          <cell r="B4796"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cell r="C4796" t="str">
            <v>M3</v>
          </cell>
          <cell r="D4796" t="str">
            <v>11,61</v>
          </cell>
        </row>
        <row r="4797">
          <cell r="A4797">
            <v>101218</v>
          </cell>
          <cell r="B4797"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cell r="C4797" t="str">
            <v>M3</v>
          </cell>
          <cell r="D4797" t="str">
            <v>12,34</v>
          </cell>
        </row>
        <row r="4798">
          <cell r="A4798">
            <v>101219</v>
          </cell>
          <cell r="B4798"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cell r="C4798" t="str">
            <v>M3</v>
          </cell>
          <cell r="D4798" t="str">
            <v>15,00</v>
          </cell>
        </row>
        <row r="4799">
          <cell r="A4799">
            <v>101220</v>
          </cell>
          <cell r="B4799"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cell r="C4799" t="str">
            <v>M3</v>
          </cell>
          <cell r="D4799" t="str">
            <v>9,37</v>
          </cell>
        </row>
        <row r="4800">
          <cell r="A4800">
            <v>101221</v>
          </cell>
          <cell r="B4800"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cell r="C4800" t="str">
            <v>M3</v>
          </cell>
          <cell r="D4800" t="str">
            <v>9,95</v>
          </cell>
        </row>
        <row r="4801">
          <cell r="A4801">
            <v>101222</v>
          </cell>
          <cell r="B4801"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cell r="C4801" t="str">
            <v>M3</v>
          </cell>
          <cell r="D4801" t="str">
            <v>11,56</v>
          </cell>
        </row>
        <row r="4802">
          <cell r="A4802">
            <v>101223</v>
          </cell>
          <cell r="B4802"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cell r="C4802" t="str">
            <v>M3</v>
          </cell>
          <cell r="D4802" t="str">
            <v>12,84</v>
          </cell>
        </row>
        <row r="4803">
          <cell r="A4803">
            <v>101224</v>
          </cell>
          <cell r="B4803"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cell r="C4803" t="str">
            <v>M3</v>
          </cell>
          <cell r="D4803" t="str">
            <v>16,11</v>
          </cell>
        </row>
        <row r="4804">
          <cell r="A4804">
            <v>101225</v>
          </cell>
          <cell r="B4804"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cell r="C4804" t="str">
            <v>M3</v>
          </cell>
          <cell r="D4804" t="str">
            <v>8,56</v>
          </cell>
        </row>
        <row r="4805">
          <cell r="A4805">
            <v>101226</v>
          </cell>
          <cell r="B4805"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cell r="C4805" t="str">
            <v>M3</v>
          </cell>
          <cell r="D4805" t="str">
            <v>9,06</v>
          </cell>
        </row>
        <row r="4806">
          <cell r="A4806">
            <v>101227</v>
          </cell>
          <cell r="B4806"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cell r="C4806" t="str">
            <v>M3</v>
          </cell>
          <cell r="D4806" t="str">
            <v>10,50</v>
          </cell>
        </row>
        <row r="4807">
          <cell r="A4807">
            <v>101228</v>
          </cell>
          <cell r="B4807"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cell r="C4807" t="str">
            <v>M3</v>
          </cell>
          <cell r="D4807" t="str">
            <v>11,25</v>
          </cell>
        </row>
        <row r="4808">
          <cell r="A4808">
            <v>101229</v>
          </cell>
          <cell r="B4808"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cell r="C4808" t="str">
            <v>M3</v>
          </cell>
          <cell r="D4808" t="str">
            <v>14,17</v>
          </cell>
        </row>
        <row r="4809">
          <cell r="A4809">
            <v>101230</v>
          </cell>
          <cell r="B4809"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cell r="C4809" t="str">
            <v>M3</v>
          </cell>
          <cell r="D4809" t="str">
            <v>6,24</v>
          </cell>
        </row>
        <row r="4810">
          <cell r="A4810">
            <v>101231</v>
          </cell>
          <cell r="B4810"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cell r="C4810" t="str">
            <v>M3</v>
          </cell>
          <cell r="D4810" t="str">
            <v>5,91</v>
          </cell>
        </row>
        <row r="4811">
          <cell r="A4811">
            <v>101232</v>
          </cell>
          <cell r="B4811"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cell r="C4811" t="str">
            <v>M3</v>
          </cell>
          <cell r="D4811" t="str">
            <v>5,37</v>
          </cell>
        </row>
        <row r="4812">
          <cell r="A4812">
            <v>101233</v>
          </cell>
          <cell r="B4812"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cell r="C4812" t="str">
            <v>M3</v>
          </cell>
          <cell r="D4812" t="str">
            <v>4,93</v>
          </cell>
        </row>
        <row r="4813">
          <cell r="A4813">
            <v>101234</v>
          </cell>
          <cell r="B4813"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cell r="C4813" t="str">
            <v>M3</v>
          </cell>
          <cell r="D4813" t="str">
            <v>9,72</v>
          </cell>
        </row>
        <row r="4814">
          <cell r="A4814">
            <v>101235</v>
          </cell>
          <cell r="B4814"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cell r="C4814" t="str">
            <v>M3</v>
          </cell>
          <cell r="D4814" t="str">
            <v>10,27</v>
          </cell>
        </row>
        <row r="4815">
          <cell r="A4815">
            <v>101236</v>
          </cell>
          <cell r="B4815"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cell r="C4815" t="str">
            <v>M3</v>
          </cell>
          <cell r="D4815" t="str">
            <v>11,97</v>
          </cell>
        </row>
        <row r="4816">
          <cell r="A4816">
            <v>101237</v>
          </cell>
          <cell r="B4816"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cell r="C4816" t="str">
            <v>M3</v>
          </cell>
          <cell r="D4816" t="str">
            <v>12,80</v>
          </cell>
        </row>
        <row r="4817">
          <cell r="A4817">
            <v>101238</v>
          </cell>
          <cell r="B4817"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cell r="C4817" t="str">
            <v>M3</v>
          </cell>
          <cell r="D4817" t="str">
            <v>16,17</v>
          </cell>
        </row>
        <row r="4818">
          <cell r="A4818">
            <v>101239</v>
          </cell>
          <cell r="B4818"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cell r="C4818" t="str">
            <v>M3</v>
          </cell>
          <cell r="D4818" t="str">
            <v>8,55</v>
          </cell>
        </row>
        <row r="4819">
          <cell r="A4819">
            <v>101240</v>
          </cell>
          <cell r="B4819"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cell r="C4819" t="str">
            <v>M3</v>
          </cell>
          <cell r="D4819" t="str">
            <v>9,07</v>
          </cell>
        </row>
        <row r="4820">
          <cell r="A4820">
            <v>101241</v>
          </cell>
          <cell r="B4820"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cell r="C4820" t="str">
            <v>M3</v>
          </cell>
          <cell r="D4820" t="str">
            <v>10,58</v>
          </cell>
        </row>
        <row r="4821">
          <cell r="A4821">
            <v>101242</v>
          </cell>
          <cell r="B4821"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cell r="C4821" t="str">
            <v>M3</v>
          </cell>
          <cell r="D4821" t="str">
            <v>11,78</v>
          </cell>
        </row>
        <row r="4822">
          <cell r="A4822">
            <v>101243</v>
          </cell>
          <cell r="B4822"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cell r="C4822" t="str">
            <v>M3</v>
          </cell>
          <cell r="D4822" t="str">
            <v>14,34</v>
          </cell>
        </row>
        <row r="4823">
          <cell r="A4823">
            <v>101244</v>
          </cell>
          <cell r="B4823"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C4823" t="str">
            <v>M3</v>
          </cell>
          <cell r="D4823" t="str">
            <v>9,00</v>
          </cell>
        </row>
        <row r="4824">
          <cell r="A4824">
            <v>101245</v>
          </cell>
          <cell r="B4824"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cell r="C4824" t="str">
            <v>M3</v>
          </cell>
          <cell r="D4824" t="str">
            <v>9,56</v>
          </cell>
        </row>
        <row r="4825">
          <cell r="A4825">
            <v>101246</v>
          </cell>
          <cell r="B4825"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cell r="C4825" t="str">
            <v>M3</v>
          </cell>
          <cell r="D4825" t="str">
            <v>11,13</v>
          </cell>
        </row>
        <row r="4826">
          <cell r="A4826">
            <v>101247</v>
          </cell>
          <cell r="B4826"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cell r="C4826" t="str">
            <v>M3</v>
          </cell>
          <cell r="D4826" t="str">
            <v>12,34</v>
          </cell>
        </row>
        <row r="4827">
          <cell r="A4827">
            <v>101248</v>
          </cell>
          <cell r="B4827"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cell r="C4827" t="str">
            <v>M3</v>
          </cell>
          <cell r="D4827" t="str">
            <v>15,46</v>
          </cell>
        </row>
        <row r="4828">
          <cell r="A4828">
            <v>101249</v>
          </cell>
          <cell r="B4828"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cell r="C4828" t="str">
            <v>M3</v>
          </cell>
          <cell r="D4828" t="str">
            <v>7,84</v>
          </cell>
        </row>
        <row r="4829">
          <cell r="A4829">
            <v>101250</v>
          </cell>
          <cell r="B4829"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cell r="C4829" t="str">
            <v>M3</v>
          </cell>
          <cell r="D4829" t="str">
            <v>8,67</v>
          </cell>
        </row>
        <row r="4830">
          <cell r="A4830">
            <v>101251</v>
          </cell>
          <cell r="B4830"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cell r="C4830" t="str">
            <v>M3</v>
          </cell>
          <cell r="D4830" t="str">
            <v>9,92</v>
          </cell>
        </row>
        <row r="4831">
          <cell r="A4831">
            <v>101252</v>
          </cell>
          <cell r="B4831"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cell r="C4831" t="str">
            <v>M3</v>
          </cell>
          <cell r="D4831" t="str">
            <v>10,78</v>
          </cell>
        </row>
        <row r="4832">
          <cell r="A4832">
            <v>101253</v>
          </cell>
          <cell r="B4832"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cell r="C4832" t="str">
            <v>M3</v>
          </cell>
          <cell r="D4832" t="str">
            <v>13,59</v>
          </cell>
        </row>
        <row r="4833">
          <cell r="A4833">
            <v>101254</v>
          </cell>
          <cell r="B4833"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cell r="C4833" t="str">
            <v>M3</v>
          </cell>
          <cell r="D4833" t="str">
            <v>7,15</v>
          </cell>
        </row>
        <row r="4834">
          <cell r="A4834">
            <v>101255</v>
          </cell>
          <cell r="B4834"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cell r="C4834" t="str">
            <v>M3</v>
          </cell>
          <cell r="D4834" t="str">
            <v>6,36</v>
          </cell>
        </row>
        <row r="4835">
          <cell r="A4835">
            <v>101256</v>
          </cell>
          <cell r="B4835"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cell r="C4835" t="str">
            <v>M3</v>
          </cell>
          <cell r="D4835" t="str">
            <v>11,06</v>
          </cell>
        </row>
        <row r="4836">
          <cell r="A4836">
            <v>101257</v>
          </cell>
          <cell r="B4836" t="str">
            <v>ESCAVAÇÃO VERTICAL A CÉU ABERTO, EM OBRAS DE EDIFICAÇÃO, INCLUINDO CARGA, DESCARGA E TRANSPORTE, EM SOLO DE 1ª CATEGORIA COM ESCAVADEIRA HIDRÁULICA (CAÇAMBA: 0,8 M³ / 111HP), FROTA DE 5 CAMINHÕES BASCULANTES DE 10 M³, DMT DE 2 KM E VELOCIDADE MÉDIA 19KM/H. AF_05/2020</v>
          </cell>
          <cell r="C4836" t="str">
            <v>M3</v>
          </cell>
          <cell r="D4836" t="str">
            <v>11,70</v>
          </cell>
        </row>
        <row r="4837">
          <cell r="A4837">
            <v>101258</v>
          </cell>
          <cell r="B4837" t="str">
            <v>ESCAVAÇÃO VERTICAL A CÉU ABERTO, EM OBRAS DE EDIFICAÇÃO, INCLUINDO CARGA, DESCARGA E TRANSPORTE, EM SOLO DE 1ª CATEGORIA COM ESCAVADEIRA HIDRÁULICA (CAÇAMBA: 0,8 M³ / 111HP), FROTA DE 6 CAMINHÕES BASCULANTES DE 10 M³, DMT DE 3 KM E VELOCIDADE MÉDIA 20KM/H. AF_05/2020</v>
          </cell>
          <cell r="C4837" t="str">
            <v>M3</v>
          </cell>
          <cell r="D4837" t="str">
            <v>13,56</v>
          </cell>
        </row>
        <row r="4838">
          <cell r="A4838">
            <v>101259</v>
          </cell>
          <cell r="B4838" t="str">
            <v>ESCAVAÇÃO VERTICAL A CÉU ABERTO, EM OBRAS DE EDIFICAÇÃO, INCLUINDO CARGA, DESCARGA E TRANSPORTE, EM SOLO DE 1ª CATEGORIA COM ESCAVADEIRA HIDRÁULICA (CAÇAMBA: 0,8 M³ / 111HP), FROTA DE 7 CAMINHÕES BASCULANTES DE 10 M³, DMT DE 4 KM E VELOCIDADE MÉDIA 22KM/H. AF_05/2020</v>
          </cell>
          <cell r="C4838" t="str">
            <v>M3</v>
          </cell>
          <cell r="D4838" t="str">
            <v>15,04</v>
          </cell>
        </row>
        <row r="4839">
          <cell r="A4839">
            <v>101260</v>
          </cell>
          <cell r="B4839" t="str">
            <v>ESCAVAÇÃO VERTICAL A CÉU ABERTO, EM OBRAS DE EDIFICAÇÃO, INCLUINDO CARGA, DESCARGA E TRANSPORTE, EM SOLO DE 1ª CATEGORIA COM ESCAVADEIRA HIDRÁULICA (CAÇAMBA: 0,8 M³ / 111HP), FROTA DE 9 CAMINHÕES BASCULANTES DE 10 M³, DMT DE 6 KM E VELOCIDADE MÉDIA 22KM/H. AF_05/2020</v>
          </cell>
          <cell r="C4839" t="str">
            <v>M3</v>
          </cell>
          <cell r="D4839" t="str">
            <v>18,80</v>
          </cell>
        </row>
        <row r="4840">
          <cell r="A4840">
            <v>101261</v>
          </cell>
          <cell r="B4840"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cell r="C4840" t="str">
            <v>M3</v>
          </cell>
          <cell r="D4840" t="str">
            <v>10,47</v>
          </cell>
        </row>
        <row r="4841">
          <cell r="A4841">
            <v>101262</v>
          </cell>
          <cell r="B4841" t="str">
            <v>ESCAVAÇÃO VERTICAL A CÉU ABERTO, EM OBRAS DE EDIFICAÇÃO, INCLUINDO CARGA, DESCARGA E TRANSPORTE, EM SOLO DE 1ª CATEGORIA COM ESCAVADEIRA HIDRÁULICA (CAÇAMBA: 1,2 M³ / 155HP), FROTA DE 6 CAMINHÕES BASCULANTES DE 10 M³, DMT DE 2 KM E VELOCIDADE MÉDIA 19KM/H. AF_05/2020</v>
          </cell>
          <cell r="C4841" t="str">
            <v>M3</v>
          </cell>
          <cell r="D4841" t="str">
            <v>11,09</v>
          </cell>
        </row>
        <row r="4842">
          <cell r="A4842">
            <v>101263</v>
          </cell>
          <cell r="B4842" t="str">
            <v>ESCAVAÇÃO VERTICAL A CÉU ABERTO, EM OBRAS DE EDIFICAÇÃO, INCLUINDO CARGA, DESCARGA E TRANSPORTE, EM SOLO DE 1ª CATEGORIA COM ESCAVADEIRA HIDRÁULICA (CAÇAMBA: 1,2 M³ / 155HP), FROTA DE 7 CAMINHÕES BASCULANTES DE 10 M³, DMT DE 3 KM E VELOCIDADE MÉDIA 20KM/H. AF_05/2020</v>
          </cell>
          <cell r="C4842" t="str">
            <v>M3</v>
          </cell>
          <cell r="D4842" t="str">
            <v>12,84</v>
          </cell>
        </row>
        <row r="4843">
          <cell r="A4843">
            <v>101264</v>
          </cell>
          <cell r="B4843" t="str">
            <v>ESCAVAÇÃO VERTICAL A CÉU ABERTO, EM OBRAS DE EDIFICAÇÃO, INCLUINDO CARGA, DESCARGA E TRANSPORTE, EM SOLO DE 1ª CATEGORIA COM ESCAVADEIRA HIDRÁULICA (CAÇAMBA: 1,2 M³ / 155HP), FROTA DE 8 CAMINHÕES BASCULANTES DE 10 M³, DMT DE 4 KM E VELOCIDADE MÉDIA 22KM/H. AF_05/2020</v>
          </cell>
          <cell r="C4843" t="str">
            <v>M3</v>
          </cell>
          <cell r="D4843" t="str">
            <v>14,23</v>
          </cell>
        </row>
        <row r="4844">
          <cell r="A4844">
            <v>101265</v>
          </cell>
          <cell r="B4844"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cell r="C4844" t="str">
            <v>M3</v>
          </cell>
          <cell r="D4844" t="str">
            <v>17,76</v>
          </cell>
        </row>
        <row r="4845">
          <cell r="A4845">
            <v>101266</v>
          </cell>
          <cell r="B4845"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cell r="C4845" t="str">
            <v>M3</v>
          </cell>
          <cell r="D4845" t="str">
            <v>6,38</v>
          </cell>
        </row>
        <row r="4846">
          <cell r="A4846">
            <v>101267</v>
          </cell>
          <cell r="B4846"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cell r="C4846" t="str">
            <v>M3</v>
          </cell>
          <cell r="D4846" t="str">
            <v>6,11</v>
          </cell>
        </row>
        <row r="4847">
          <cell r="A4847">
            <v>101268</v>
          </cell>
          <cell r="B4847"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cell r="C4847" t="str">
            <v>M3</v>
          </cell>
          <cell r="D4847" t="str">
            <v>10,10</v>
          </cell>
        </row>
        <row r="4848">
          <cell r="A4848">
            <v>101269</v>
          </cell>
          <cell r="B4848"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cell r="C4848" t="str">
            <v>M3</v>
          </cell>
          <cell r="D4848" t="str">
            <v>11,21</v>
          </cell>
        </row>
        <row r="4849">
          <cell r="A4849">
            <v>101270</v>
          </cell>
          <cell r="B4849"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cell r="C4849" t="str">
            <v>M3</v>
          </cell>
          <cell r="D4849" t="str">
            <v>13,00</v>
          </cell>
        </row>
        <row r="4850">
          <cell r="A4850">
            <v>101271</v>
          </cell>
          <cell r="B4850"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cell r="C4850" t="str">
            <v>M3</v>
          </cell>
          <cell r="D4850" t="str">
            <v>14,40</v>
          </cell>
        </row>
        <row r="4851">
          <cell r="A4851">
            <v>101272</v>
          </cell>
          <cell r="B4851"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cell r="C4851" t="str">
            <v>M3</v>
          </cell>
          <cell r="D4851" t="str">
            <v>17,99</v>
          </cell>
        </row>
        <row r="4852">
          <cell r="A4852">
            <v>101273</v>
          </cell>
          <cell r="B4852"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cell r="C4852" t="str">
            <v>M3</v>
          </cell>
          <cell r="D4852" t="str">
            <v>9,66</v>
          </cell>
        </row>
        <row r="4853">
          <cell r="A4853">
            <v>101274</v>
          </cell>
          <cell r="B4853"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cell r="C4853" t="str">
            <v>M3</v>
          </cell>
          <cell r="D4853" t="str">
            <v>10,66</v>
          </cell>
        </row>
        <row r="4854">
          <cell r="A4854">
            <v>101275</v>
          </cell>
          <cell r="B4854"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cell r="C4854" t="str">
            <v>M3</v>
          </cell>
          <cell r="D4854" t="str">
            <v>12,36</v>
          </cell>
        </row>
        <row r="4855">
          <cell r="A4855">
            <v>101276</v>
          </cell>
          <cell r="B4855"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cell r="C4855" t="str">
            <v>M3</v>
          </cell>
          <cell r="D4855" t="str">
            <v>13,66</v>
          </cell>
        </row>
        <row r="4856">
          <cell r="A4856">
            <v>101277</v>
          </cell>
          <cell r="B4856"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cell r="C4856" t="str">
            <v>M3</v>
          </cell>
          <cell r="D4856" t="str">
            <v>17,43</v>
          </cell>
        </row>
        <row r="4857">
          <cell r="A4857">
            <v>72915</v>
          </cell>
          <cell r="B4857" t="str">
            <v>ESCAVACAO MECANICA DE VALA EM MATERIAL DE 2A. CATEGORIA ATE 2 M DE PROFUNDIDADE COM UTILIZACAO DE ESCAVADEIRA HIDRAULICA</v>
          </cell>
          <cell r="C4857" t="str">
            <v>M3</v>
          </cell>
          <cell r="D4857" t="str">
            <v>8,95</v>
          </cell>
        </row>
        <row r="4858">
          <cell r="A4858">
            <v>72917</v>
          </cell>
          <cell r="B4858" t="str">
            <v>ESCAVACAO MECANICA DE VALA EM MATERIAL 2A. CATEGORIA DE 2,01 ATE 4,00 M DE PROFUNDIDADE COM UTILIZACAO DE ESCAVADEIRA HIDRAULICA</v>
          </cell>
          <cell r="C4858" t="str">
            <v>M3</v>
          </cell>
          <cell r="D4858" t="str">
            <v>10,23</v>
          </cell>
        </row>
        <row r="4859">
          <cell r="A4859">
            <v>72918</v>
          </cell>
          <cell r="B4859" t="str">
            <v>ESCAVACAO MECANICA DE VALA EM MATERIAL 2A. CATEGORIA DE 4,01 ATE 6,00 M DE PROFUNDIDADE COM UTILIZACAO DE ESCAVADEIRA HIDRAULICA</v>
          </cell>
          <cell r="C4859" t="str">
            <v>M3</v>
          </cell>
          <cell r="D4859" t="str">
            <v>11,93</v>
          </cell>
        </row>
        <row r="4860">
          <cell r="A4860" t="str">
            <v>73965/9</v>
          </cell>
          <cell r="B4860" t="str">
            <v>ESCAVACAO MANUAL DE VALA EM LODO, DE 1,5 ATE 3M, EXCLUINDO ESGOTAMENTO/ESCORAMENTO.</v>
          </cell>
          <cell r="C4860" t="str">
            <v>M3</v>
          </cell>
          <cell r="D4860" t="str">
            <v>143,60</v>
          </cell>
        </row>
        <row r="4861">
          <cell r="A4861" t="str">
            <v>79506/2</v>
          </cell>
          <cell r="B4861" t="str">
            <v>ESCAVAÇÃO MANUAL DE VALA/CAVA EM LODO, ENTRE 3 E 4,5M DE PROFUNDIDADE</v>
          </cell>
          <cell r="C4861" t="str">
            <v>M3</v>
          </cell>
          <cell r="D4861" t="str">
            <v>215,40</v>
          </cell>
        </row>
        <row r="4862">
          <cell r="A4862">
            <v>83343</v>
          </cell>
          <cell r="B4862" t="str">
            <v>ESCAVACAO MECANICA DE VALAS (SOLO COM AGUA), PROFUNDIDADE MAIOR QUE 4,00 M ATE 6,00 M.</v>
          </cell>
          <cell r="C4862" t="str">
            <v>M3</v>
          </cell>
          <cell r="D4862" t="str">
            <v>11,25</v>
          </cell>
        </row>
        <row r="4863">
          <cell r="A4863">
            <v>90082</v>
          </cell>
          <cell r="B4863" t="str">
            <v>ESCAVAÇÃO MECANIZADA DE VALA COM PROF. ATÉ 1,5 M (MÉDIA ENTRE MONTANTE E JUSANTE/UMA COMPOSIÇÃO POR TRECHO), COM ESCAVADEIRA HIDRÁULICA (0,8 M3), LARG. DE 1,5 M A 2,5 M, EM SOLO DE 1A CATEGORIA, EM LOCAIS COM ALTO NÍVEL DE INTERFERÊNCIA. AF_01/2015</v>
          </cell>
          <cell r="C4863" t="str">
            <v>M3</v>
          </cell>
          <cell r="D4863" t="str">
            <v>7,07</v>
          </cell>
        </row>
        <row r="4864">
          <cell r="A4864">
            <v>90084</v>
          </cell>
          <cell r="B4864"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4864" t="str">
            <v>M3</v>
          </cell>
          <cell r="D4864" t="str">
            <v>6,87</v>
          </cell>
        </row>
        <row r="4865">
          <cell r="A4865">
            <v>90085</v>
          </cell>
          <cell r="B4865"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4865" t="str">
            <v>M3</v>
          </cell>
          <cell r="D4865" t="str">
            <v>6,45</v>
          </cell>
        </row>
        <row r="4866">
          <cell r="A4866">
            <v>90086</v>
          </cell>
          <cell r="B4866"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4866" t="str">
            <v>M3</v>
          </cell>
          <cell r="D4866" t="str">
            <v>6,53</v>
          </cell>
        </row>
        <row r="4867">
          <cell r="A4867">
            <v>90087</v>
          </cell>
          <cell r="B4867" t="str">
            <v>ESCAVAÇÃO MECANIZADA DE VALA COM PROF. DE 3,0 M ATÉ 4,5 M(MÉDIA ENTRE MONTANTE E JUSANTE/UMA COMPOSIÇÃO POR TRECHO), COM ESCAVADEIRA HIDRÁULICA (1,2 M3/155 HP), LARG. DE 1,5 M A 2,5 M, EM SOLO DE 1A CATEGORIA, EM LOCAIS COM ALTO NÍVEL DE INTERFERÊNCIA. AF_01/2015</v>
          </cell>
          <cell r="C4867" t="str">
            <v>M3</v>
          </cell>
          <cell r="D4867" t="str">
            <v>5,63</v>
          </cell>
        </row>
        <row r="4868">
          <cell r="A4868">
            <v>90088</v>
          </cell>
          <cell r="B4868"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4868" t="str">
            <v>M3</v>
          </cell>
          <cell r="D4868" t="str">
            <v>5,74</v>
          </cell>
        </row>
        <row r="4869">
          <cell r="A4869">
            <v>90090</v>
          </cell>
          <cell r="B4869"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4869" t="str">
            <v>M3</v>
          </cell>
          <cell r="D4869" t="str">
            <v>5,51</v>
          </cell>
        </row>
        <row r="4870">
          <cell r="A4870">
            <v>90091</v>
          </cell>
          <cell r="B4870" t="str">
            <v>ESCAVAÇÃO MECANIZADA DE VALA COM PROF. ATÉ 1,5 M(MÉDIA ENTRE MONTANTE E JUSANTE/UMA COMPOSIÇÃO POR TRECHO), COM ESCAVADEIRA HIDRÁULICA (0,8 M3), LARG. DE 1,5M A 2,5 M, EM SOLO DE 1A CATEGORIA, LOCAIS COM BAIXO NÍVEL DE INTERFERÊNCIA. AF_01/2015</v>
          </cell>
          <cell r="C4870" t="str">
            <v>M3</v>
          </cell>
          <cell r="D4870" t="str">
            <v>4,21</v>
          </cell>
        </row>
        <row r="4871">
          <cell r="A4871">
            <v>90092</v>
          </cell>
          <cell r="B4871"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4871" t="str">
            <v>M3</v>
          </cell>
          <cell r="D4871" t="str">
            <v>4,08</v>
          </cell>
        </row>
        <row r="4872">
          <cell r="A4872">
            <v>90093</v>
          </cell>
          <cell r="B4872"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4872" t="str">
            <v>M3</v>
          </cell>
          <cell r="D4872" t="str">
            <v>3,85</v>
          </cell>
        </row>
        <row r="4873">
          <cell r="A4873">
            <v>90094</v>
          </cell>
          <cell r="B4873"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4873" t="str">
            <v>M3</v>
          </cell>
          <cell r="D4873" t="str">
            <v>3,88</v>
          </cell>
        </row>
        <row r="4874">
          <cell r="A4874">
            <v>90095</v>
          </cell>
          <cell r="B4874"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4874" t="str">
            <v>M3</v>
          </cell>
          <cell r="D4874" t="str">
            <v>3,35</v>
          </cell>
        </row>
        <row r="4875">
          <cell r="A4875">
            <v>90096</v>
          </cell>
          <cell r="B4875"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4875" t="str">
            <v>M3</v>
          </cell>
          <cell r="D4875" t="str">
            <v>3,42</v>
          </cell>
        </row>
        <row r="4876">
          <cell r="A4876">
            <v>90098</v>
          </cell>
          <cell r="B4876"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4876" t="str">
            <v>M3</v>
          </cell>
          <cell r="D4876" t="str">
            <v>3,28</v>
          </cell>
        </row>
        <row r="4877">
          <cell r="A4877">
            <v>90099</v>
          </cell>
          <cell r="B4877" t="str">
            <v>ESCAVAÇÃO MECANIZADA DE VALA COM PROF. ATÉ 1,5 M (MÉDIA ENTRE MONTANTE E JUSANTE/UMA COMPOSIÇÃO POR TRECHO), COM RETROESCAVADEIRA (0,26 M3/88 HP), LARG. MENOR QUE 0,8 M, EM SOLO DE 1A CATEGORIA, EM LOCAIS COM ALTO NÍVEL DE INTERFERÊNCIA. AF_01/2015</v>
          </cell>
          <cell r="C4877" t="str">
            <v>M3</v>
          </cell>
          <cell r="D4877" t="str">
            <v>9,47</v>
          </cell>
        </row>
        <row r="4878">
          <cell r="A4878">
            <v>90100</v>
          </cell>
          <cell r="B4878" t="str">
            <v>ESCAVAÇÃO MECANIZADA DE VALA COM PROF. ATÉ 1,5 M (MÉDIA ENTRE MONTANTE E JUSANTE/UMA COMPOSIÇÃO POR TRECHO), COM RETROESCAVADEIRA (0,26 M3/88 HP), LARG. DE 0,8 M A 1,5 M, EM SOLO DE 1A CATEGORIA, EM LOCAIS COM ALTO NÍVEL DE INTERFERÊNCIA. AF_01/2015</v>
          </cell>
          <cell r="C4878" t="str">
            <v>M3</v>
          </cell>
          <cell r="D4878" t="str">
            <v>8,06</v>
          </cell>
        </row>
        <row r="4879">
          <cell r="A4879">
            <v>90101</v>
          </cell>
          <cell r="B4879" t="str">
            <v>ESCAVAÇÃO MECANIZADA DE VALA COM PROF. MAIOR QUE 1,5 M ATÉ 3,0 M (MÉDIA ENTRE MONTANTE E JUSANTE/UMA COMPOSIÇÃO POR TRECHO), COM RETROESCAVADEIRA (0,26 M3/88 HP), LARG. MENOR QUE 0,8 M, EM SOLO DE 1A CATEGORIA, EM LOCAIS COM ALTO NÍVEL DE INTERFERÊNCIA.AF_01/2015</v>
          </cell>
          <cell r="C4879" t="str">
            <v>M3</v>
          </cell>
          <cell r="D4879" t="str">
            <v>7,96</v>
          </cell>
        </row>
        <row r="4880">
          <cell r="A4880">
            <v>90102</v>
          </cell>
          <cell r="B4880"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4880" t="str">
            <v>M3</v>
          </cell>
          <cell r="D4880" t="str">
            <v>7,24</v>
          </cell>
        </row>
        <row r="4881">
          <cell r="A4881">
            <v>90105</v>
          </cell>
          <cell r="B4881"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4881" t="str">
            <v>M3</v>
          </cell>
          <cell r="D4881" t="str">
            <v>5,65</v>
          </cell>
        </row>
        <row r="4882">
          <cell r="A4882">
            <v>90106</v>
          </cell>
          <cell r="B4882"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4882" t="str">
            <v>M3</v>
          </cell>
          <cell r="D4882" t="str">
            <v>4,81</v>
          </cell>
        </row>
        <row r="4883">
          <cell r="A4883">
            <v>90107</v>
          </cell>
          <cell r="B4883"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4883" t="str">
            <v>M3</v>
          </cell>
          <cell r="D4883" t="str">
            <v>4,75</v>
          </cell>
        </row>
        <row r="4884">
          <cell r="A4884">
            <v>90108</v>
          </cell>
          <cell r="B4884"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4884" t="str">
            <v>M3</v>
          </cell>
          <cell r="D4884" t="str">
            <v>4,33</v>
          </cell>
        </row>
        <row r="4885">
          <cell r="A4885">
            <v>93358</v>
          </cell>
          <cell r="B4885" t="str">
            <v>ESCAVAÇÃO MANUAL DE VALA COM PROFUNDIDADE MENOR OU IGUAL A 1,30 M. AF_03/2016</v>
          </cell>
          <cell r="C4885" t="str">
            <v>M3</v>
          </cell>
          <cell r="D4885" t="str">
            <v>56,80</v>
          </cell>
        </row>
        <row r="4886">
          <cell r="A4886">
            <v>94304</v>
          </cell>
          <cell r="B4886" t="str">
            <v>ATERRO MECANIZADO DE VALA COM ESCAVADEIRA HIDRÁULICA (CAPACIDADE DA CAÇAMBA: 0,8 M³ / POTÊNCIA: 111 HP), LARGURA DE 1,5 A 2,5 M, PROFUNDIDADE ATÉ 1,5 M, COM SOLO ARGILO-ARENOSO. AF_05/2016</v>
          </cell>
          <cell r="C4886" t="str">
            <v>M3</v>
          </cell>
          <cell r="D4886" t="str">
            <v>24,33</v>
          </cell>
        </row>
        <row r="4887">
          <cell r="A4887">
            <v>94305</v>
          </cell>
          <cell r="B4887" t="str">
            <v>ATERRO MECANIZADO DE VALA COM ESCAVADEIRA HIDRÁULICA (CAPACIDADE DA CAÇAMBA: 0,8 M³ / POTÊNCIA: 111 HP), LARGURA ATÉ 1,5 M, PROFUNDIDADE DE 1,5 A 3,0 M, COM SOLO ARGILO-ARENOSO. AF_05/2016</v>
          </cell>
          <cell r="C4887" t="str">
            <v>M3</v>
          </cell>
          <cell r="D4887" t="str">
            <v>21,87</v>
          </cell>
        </row>
        <row r="4888">
          <cell r="A4888">
            <v>94306</v>
          </cell>
          <cell r="B4888" t="str">
            <v>ATERRO MECANIZADO DE VALA COM ESCAVADEIRA HIDRÁULICA (CAPACIDADE DA CAÇAMBA: 0,8 M³ / POTÊNCIA: 111 HP), LARGURA DE 1,5 A 2,5 M, PROFUNDIDADE DE 1,5 A 3,0 M, COM SOLO ARGILO-ARENOSO. AF_05/2016</v>
          </cell>
          <cell r="C4888" t="str">
            <v>M3</v>
          </cell>
          <cell r="D4888" t="str">
            <v>18,76</v>
          </cell>
        </row>
        <row r="4889">
          <cell r="A4889">
            <v>94307</v>
          </cell>
          <cell r="B4889" t="str">
            <v>ATERRO MECANIZADO DE VALA COM ESCAVADEIRA HIDRÁULICA (CAPACIDADE DA CAÇAMBA: 0,8 M³ / POTÊNCIA: 111 HP), LARGURA ATÉ 1,5 M, PROFUNDIDADE DE 3,0 A 4,5 M, COM SOLO ARGILO-ARENOSO. AF_05/2016</v>
          </cell>
          <cell r="C4889" t="str">
            <v>M3</v>
          </cell>
          <cell r="D4889" t="str">
            <v>19,46</v>
          </cell>
        </row>
        <row r="4890">
          <cell r="A4890">
            <v>94308</v>
          </cell>
          <cell r="B4890" t="str">
            <v>ATERRO MECANIZADO DE VALA COM ESCAVADEIRA HIDRÁULICA (CAPACIDADE DA CAÇAMBA: 0,8 M³ / POTÊNCIA: 111 HP), LARGURA DE 1,5 A 2,5 M, PROFUNDIDADE DE 3,0 A 4,5 M, COM SOLO ARGILO-ARENOSO. AF_05/2016</v>
          </cell>
          <cell r="C4890" t="str">
            <v>M3</v>
          </cell>
          <cell r="D4890" t="str">
            <v>17,60</v>
          </cell>
        </row>
        <row r="4891">
          <cell r="A4891">
            <v>94309</v>
          </cell>
          <cell r="B4891" t="str">
            <v>ATERRO MECANIZADO DE VALA COM ESCAVADEIRA HIDRÁULICA (CAPACIDADE DA CAÇAMBA: 0,8 M³ / POTÊNCIA: 111 HP), LARGURA ATÉ 1,5 M, PROFUNDIDADE DE 4,5 A 6,0 M, COM SOLO ARGILO-ARENOSO. AF_05/2016</v>
          </cell>
          <cell r="C4891" t="str">
            <v>M3</v>
          </cell>
          <cell r="D4891" t="str">
            <v>18,43</v>
          </cell>
        </row>
        <row r="4892">
          <cell r="A4892">
            <v>94310</v>
          </cell>
          <cell r="B4892" t="str">
            <v>ATERRO MECANIZADO DE VALA COM ESCAVADEIRA HIDRÁULICA (CAPACIDADE DA CAÇAMBA: 0,8 M³ / POTÊNCIA: 111 HP), LARGURA DE 1,5 A 2,5 M, PROFUNDIDADE DE 4,5 A 6,0 M, COM SOLO ARGILO-ARENOSO. AF_05/2016</v>
          </cell>
          <cell r="C4892" t="str">
            <v>M3</v>
          </cell>
          <cell r="D4892" t="str">
            <v>17,02</v>
          </cell>
        </row>
        <row r="4893">
          <cell r="A4893">
            <v>94315</v>
          </cell>
          <cell r="B4893" t="str">
            <v>ATERRO MECANIZADO DE VALA COM RETROESCAVADEIRA (CAPACIDADE DA CAÇAMBA DA RETRO: 0,26 M³ / POTÊNCIA: 88 HP), LARGURA ATÉ 0,8 M, PROFUNDIDADE ATÉ 1,5 M, COM SOLO ARGILO-ARENOSO. AF_05/2016</v>
          </cell>
          <cell r="C4893" t="str">
            <v>M3</v>
          </cell>
          <cell r="D4893" t="str">
            <v>30,06</v>
          </cell>
        </row>
        <row r="4894">
          <cell r="A4894">
            <v>94316</v>
          </cell>
          <cell r="B4894" t="str">
            <v>ATERRO MECANIZADO DE VALA COM RETROESCAVADEIRA (CAPACIDADE DA CAÇAMBA DA RETRO: 0,26 M³ / POTÊNCIA: 88 HP), LARGURA DE 0,8 A 1,5 M, PROFUNDIDADE ATÉ 1,5 M, COM SOLO ARGILO-ARENOSO. AF_05/2016</v>
          </cell>
          <cell r="C4894" t="str">
            <v>M3</v>
          </cell>
          <cell r="D4894" t="str">
            <v>24,14</v>
          </cell>
        </row>
        <row r="4895">
          <cell r="A4895">
            <v>94317</v>
          </cell>
          <cell r="B4895" t="str">
            <v>ATERRO MECANIZADO DE VALA COM RETROESCAVADEIRA (CAPACIDADE DA CAÇAMBA DA RETRO: 0,26 M³ / POTÊNCIA: 88 HP), LARGURA ATÉ 0,8 M, PROFUNDIDADE DE 1,5 A 3,0 M, COM SOLO ARGILO-ARENOSO. AF_05/2016</v>
          </cell>
          <cell r="C4895" t="str">
            <v>M3</v>
          </cell>
          <cell r="D4895" t="str">
            <v>21,52</v>
          </cell>
        </row>
        <row r="4896">
          <cell r="A4896">
            <v>94318</v>
          </cell>
          <cell r="B4896" t="str">
            <v>ATERRO MECANIZADO DE VALA COM RETROESCAVADEIRA (CAPACIDADE DA CAÇAMBA DA RETRO: 0,26 M³ / POTÊNCIA: 88 HP), LARGURA DE 0,8 A 1,5 M, PROFUNDIDADE DE 1,5 A 3,0 M, COM SOLO ARGILO-ARENOSO. AF_05/2016</v>
          </cell>
          <cell r="C4896" t="str">
            <v>M3</v>
          </cell>
          <cell r="D4896" t="str">
            <v>18,14</v>
          </cell>
        </row>
        <row r="4897">
          <cell r="A4897">
            <v>94319</v>
          </cell>
          <cell r="B4897" t="str">
            <v>ATERRO MANUAL DE VALAS COM SOLO ARGILO-ARENOSO E COMPACTAÇÃO MECANIZADA. AF_05/2016</v>
          </cell>
          <cell r="C4897" t="str">
            <v>M3</v>
          </cell>
          <cell r="D4897" t="str">
            <v>33,38</v>
          </cell>
        </row>
        <row r="4898">
          <cell r="A4898">
            <v>94327</v>
          </cell>
          <cell r="B4898" t="str">
            <v>ATERRO MECANIZADO DE VALA COM ESCAVADEIRA HIDRÁULICA (CAPACIDADE DA CAÇAMBA: 0,8 M³ / POTÊNCIA: 111 HP), LARGURA DE 1,5 A 2,5 M, PROFUNDIDADE ATÉ 1,5 M, COM AREIA PARA ATERRO. AF_05/2016</v>
          </cell>
          <cell r="C4898" t="str">
            <v>M3</v>
          </cell>
          <cell r="D4898" t="str">
            <v>42,63</v>
          </cell>
        </row>
        <row r="4899">
          <cell r="A4899">
            <v>94328</v>
          </cell>
          <cell r="B4899" t="str">
            <v>ATERRO MECANIZADO DE VALA COM ESCAVADEIRA HIDRÁULICA (CAPACIDADE DA CAÇAMBA: 0,8 M³ / POTÊNCIA: 111 HP), LARGURA ATÉ 1,5 M, PROFUNDIDADE DE 1,5 A 3,0 M, COM AREIA PARA ATERRO. AF_05/2016</v>
          </cell>
          <cell r="C4899" t="str">
            <v>M3</v>
          </cell>
          <cell r="D4899" t="str">
            <v>40,17</v>
          </cell>
        </row>
        <row r="4900">
          <cell r="A4900">
            <v>94329</v>
          </cell>
          <cell r="B4900" t="str">
            <v>ATERRO MECANIZADO DE VALA COM ESCAVADEIRA HIDRÁULICA (CAPACIDADE DA CAÇAMBA: 0,8 M³ / POTÊNCIA: 111 HP), LARGURA DE 1,5 A 2,5 M, PROFUNDIDADE DE 1,5 A 3,0 M, COM AREIA PARA ATERRO. AF_05/2016</v>
          </cell>
          <cell r="C4900" t="str">
            <v>M3</v>
          </cell>
          <cell r="D4900" t="str">
            <v>37,06</v>
          </cell>
        </row>
        <row r="4901">
          <cell r="A4901">
            <v>94330</v>
          </cell>
          <cell r="B4901" t="str">
            <v>ATERRO MECANIZADO DE VALA COM ESCAVADEIRA HIDRÁULICA (CAPACIDADE DA CAÇAMBA: 0,8 M³ / POTÊNCIA: 111 HP), LARGURA ATÉ 1,5 M, PROFUNDIDADE DE 3,0 A 4,5 M, COM AREIA PARA ATERRO. AF_05/2016</v>
          </cell>
          <cell r="C4901" t="str">
            <v>M3</v>
          </cell>
          <cell r="D4901" t="str">
            <v>37,76</v>
          </cell>
        </row>
        <row r="4902">
          <cell r="A4902">
            <v>94331</v>
          </cell>
          <cell r="B4902" t="str">
            <v>ATERRO MECANIZADO DE VALA COM ESCAVADEIRA HIDRÁULICA (CAPACIDADE DA CAÇAMBA: 0,8 M³ / POTÊNCIA: 111 HP), LARGURA DE 1,5 A 2,5 M, PROFUNDIDADE DE 3,0 A 4,5 M, COM AREIA PARA ATERRO. AF_05/2016</v>
          </cell>
          <cell r="C4902" t="str">
            <v>M3</v>
          </cell>
          <cell r="D4902" t="str">
            <v>35,90</v>
          </cell>
        </row>
        <row r="4903">
          <cell r="A4903">
            <v>94332</v>
          </cell>
          <cell r="B4903" t="str">
            <v>ATERRO MECANIZADO DE VALA COM ESCAVADEIRA HIDRÁULICA (CAPACIDADE DA CAÇAMBA: 0,8 M³ / POTÊNCIA: 111 HP), LARGURA ATÉ 1,5 M, PROFUNDIDADE DE 4,5 A 6,0 M, COM AREIA PARA ATERRO. AF_05/2016</v>
          </cell>
          <cell r="C4903" t="str">
            <v>M3</v>
          </cell>
          <cell r="D4903" t="str">
            <v>36,73</v>
          </cell>
        </row>
        <row r="4904">
          <cell r="A4904">
            <v>94333</v>
          </cell>
          <cell r="B4904" t="str">
            <v>ATERRO MECANIZADO DE VALA COM ESCAVADEIRA HIDRÁULICA (CAPACIDADE DA CAÇAMBA: 0,8 M³ / POTÊNCIA: 111 HP), LARGURA DE 1,5 A 2,5 M, PROFUNDIDADE DE 4,5 A 6,0 M, COM AREIA PARA ATERRO. AF_05/2016</v>
          </cell>
          <cell r="C4904" t="str">
            <v>M3</v>
          </cell>
          <cell r="D4904" t="str">
            <v>35,32</v>
          </cell>
        </row>
        <row r="4905">
          <cell r="A4905">
            <v>94338</v>
          </cell>
          <cell r="B4905" t="str">
            <v>ATERRO MECANIZADO DE VALA COM RETROESCAVADEIRA (CAPACIDADE DA CAÇAMBA DA RETRO: 0,26 M³ / POTÊNCIA: 88 HP), LARGURA ATÉ 0,8 M, PROFUNDIDADE ATÉ 1,5 M, COM AREIA PARA ATERRO. AF_05/2016</v>
          </cell>
          <cell r="C4905" t="str">
            <v>M3</v>
          </cell>
          <cell r="D4905" t="str">
            <v>48,36</v>
          </cell>
        </row>
        <row r="4906">
          <cell r="A4906">
            <v>94339</v>
          </cell>
          <cell r="B4906" t="str">
            <v>ATERRO MECANIZADO DE VALA COM RETROESCAVADEIRA (CAPACIDADE DA CAÇAMBA DA RETRO: 0,26 M³ / POTÊNCIA: 88 HP), LARGURA DE 0,8 A 1,5 M, PROFUNDIDADE ATÉ 1,5 M, COM AREIA PARA ATERRO. AF_05/2016</v>
          </cell>
          <cell r="C4906" t="str">
            <v>M3</v>
          </cell>
          <cell r="D4906" t="str">
            <v>42,44</v>
          </cell>
        </row>
        <row r="4907">
          <cell r="A4907">
            <v>94340</v>
          </cell>
          <cell r="B4907" t="str">
            <v>ATERRO MECANIZADO DE VALA COM RETROESCAVADEIRA (CAPACIDADE DA CAÇAMBA DA RETRO: 0,26 M³ / POTÊNCIA: 88 HP), LARGURA ATÉ 0,8 M, PROFUNDIDADE DE 1,5 A 3,0 M, COM AREIA PARA ATERRO. AF_05/2016</v>
          </cell>
          <cell r="C4907" t="str">
            <v>M3</v>
          </cell>
          <cell r="D4907" t="str">
            <v>39,82</v>
          </cell>
        </row>
        <row r="4908">
          <cell r="A4908">
            <v>94341</v>
          </cell>
          <cell r="B4908" t="str">
            <v>ATERRO MECANIZADO DE VALA COM RETROESCAVADEIRA (CAPACIDADE DA CAÇAMBA DA RETRO: 0,26 M³ / POTÊNCIA: 88 HP), LARGURA DE 0,8 A 1,5 M, PROFUNDIDADE DE 1,5 A 3,0 M, COM AREIA PARA ATERRO. AF_05/2016</v>
          </cell>
          <cell r="C4908" t="str">
            <v>M3</v>
          </cell>
          <cell r="D4908" t="str">
            <v>36,44</v>
          </cell>
        </row>
        <row r="4909">
          <cell r="A4909">
            <v>94342</v>
          </cell>
          <cell r="B4909" t="str">
            <v>ATERRO MANUAL DE VALAS COM AREIA PARA ATERRO E COMPACTAÇÃO MECANIZADA. AF_05/2016</v>
          </cell>
          <cell r="C4909" t="str">
            <v>M3</v>
          </cell>
          <cell r="D4909" t="str">
            <v>51,68</v>
          </cell>
        </row>
        <row r="4910">
          <cell r="A4910">
            <v>96385</v>
          </cell>
          <cell r="B4910" t="str">
            <v>EXECUÇÃO E COMPACTAÇÃO DE ATERRO COM SOLO PREDOMINANTEMENTE ARGILOSO - EXCLUSIVE SOLO, ESCAVAÇÃO, CARGA E TRANSPORTE. AF_11/2019</v>
          </cell>
          <cell r="C4910" t="str">
            <v>M3</v>
          </cell>
          <cell r="D4910" t="str">
            <v>6,39</v>
          </cell>
        </row>
        <row r="4911">
          <cell r="A4911">
            <v>96386</v>
          </cell>
          <cell r="B4911" t="str">
            <v>EXECUÇÃO E COMPACTAÇÃO DE ATERRO COM SOLO PREDOMINANTEMENTE ARENOSO - EXCLUSIVE SOLO, ESCAVAÇÃO, CARGA E TRANSPORTE. AF_11/2019</v>
          </cell>
          <cell r="C4911" t="str">
            <v>M3</v>
          </cell>
          <cell r="D4911" t="str">
            <v>4,53</v>
          </cell>
        </row>
        <row r="4912">
          <cell r="A4912">
            <v>93360</v>
          </cell>
          <cell r="B4912" t="str">
            <v>REATERRO MECANIZADO DE VALA COM ESCAVADEIRA HIDRÁULICA (CAPACIDADE DA CAÇAMBA: 0,8 M³ / POTÊNCIA: 111 HP), LARGURA DE 1,5 A 2,5 M, PROFUNDIDADE ATÉ 1,5 M, COM SOLO DE 1ª CATEGORIA EM LOCAIS COM ALTO NÍVEL DE INTERFERÊNCIA. AF_04/2016</v>
          </cell>
          <cell r="C4912" t="str">
            <v>M3</v>
          </cell>
          <cell r="D4912" t="str">
            <v>13,44</v>
          </cell>
        </row>
        <row r="4913">
          <cell r="A4913">
            <v>93361</v>
          </cell>
          <cell r="B4913" t="str">
            <v>REATERRO MECANIZADO DE VALA COM ESCAVADEIRA HIDRÁULICA (CAPACIDADE DA CAÇAMBA: 0,8 M³ / POTÊNCIA: 111 HP), LARGURA ATÉ 1,5 M, PROFUNDIDADE DE 1,5 A 3,0 M, COM SOLO DE 1ª CATEGORIA EM LOCAIS COM ALTO NÍVEL DE INTERFERÊNCIA. AF_04/2016</v>
          </cell>
          <cell r="C4913" t="str">
            <v>M3</v>
          </cell>
          <cell r="D4913" t="str">
            <v>11,06</v>
          </cell>
        </row>
        <row r="4914">
          <cell r="A4914">
            <v>93362</v>
          </cell>
          <cell r="B4914" t="str">
            <v>REATERRO MECANIZADO DE VALA COM ESCAVADEIRA HIDRÁULICA (CAPACIDADE DA CAÇAMBA: 0,8 M³ / POTÊNCIA: 111 HP), LARGURA DE 1,5 A 2,5 M, PROFUNDIDADE DE 1,5 A 3,0 M, COM SOLO DE 1ª CATEGORIA EM LOCAIS COM ALTO NÍVEL DE INTERFERÊNCIA. AF_04/2016</v>
          </cell>
          <cell r="C4914" t="str">
            <v>M3</v>
          </cell>
          <cell r="D4914" t="str">
            <v>7,89</v>
          </cell>
        </row>
        <row r="4915">
          <cell r="A4915">
            <v>93363</v>
          </cell>
          <cell r="B4915" t="str">
            <v>REATERRO MECANIZADO DE VALA COM ESCAVADEIRA HIDRÁULICA (CAPACIDADE DA CAÇAMBA: 0,8 M³ / POTÊNCIA: 111 HP), LARGURA ATÉ 1,5 M, PROFUNDIDADE DE 3,0 A 4,5 M COM SOLO DE 1ª CATEGORIA EM LOCAIS COM ALTO NÍVEL DE INTERFERÊNCIA. AF_04/2016</v>
          </cell>
          <cell r="C4915" t="str">
            <v>M3</v>
          </cell>
          <cell r="D4915" t="str">
            <v>8,58</v>
          </cell>
        </row>
        <row r="4916">
          <cell r="A4916">
            <v>93364</v>
          </cell>
          <cell r="B4916" t="str">
            <v>REATERRO MECANIZADO DE VALA COM ESCAVADEIRA HIDRÁULICA (CAPACIDADE DA CAÇAMBA: 0,8 M³ / POTÊNCIA: 111 HP), LARGURA DE 1,5 A 2,5 M, PROFUNDIDADE DE 3,0  A 4,5 M, COM SOLO (SEM SUBSTITUIÇÃO) DE 1ª CATEGORIA EM LOCAIS COM ALTO NÍVEL DE INTERFERÊNCIA. AF_04/2016</v>
          </cell>
          <cell r="C4916" t="str">
            <v>M3</v>
          </cell>
          <cell r="D4916" t="str">
            <v>6,72</v>
          </cell>
        </row>
        <row r="4917">
          <cell r="A4917">
            <v>93365</v>
          </cell>
          <cell r="B4917" t="str">
            <v>REATERRO MECANIZADO DE VALA COM ESCAVADEIRA HIDRÁULICA (CAPACIDADE DA CAÇAMBA: 0,8 M³ / POTÊNCIA: 111 HP), LARGURA ATÉ 1,5 M, PROFUNDIDADE DE 4,5 A 6,0 M, COM SOLO DE 1ª CATEGORIA EM LOCAIS COM ALTO NÍVEL DE INTERFERÊNCIA. AF_04/2016</v>
          </cell>
          <cell r="C4917" t="str">
            <v>M3</v>
          </cell>
          <cell r="D4917" t="str">
            <v>7,50</v>
          </cell>
        </row>
        <row r="4918">
          <cell r="A4918">
            <v>93366</v>
          </cell>
          <cell r="B4918" t="str">
            <v>REATERRO MECANIZADO DE VALA COM ESCAVADEIRA HIDRÁULICA (CAPACIDADE DA CAÇAMBA: 0,8 M³ / POTÊNCIA: 111 HP), LARGURA DE 1,5 A 2,5 M, PROFUNDIDADE DE 4,5 A 6,0 M, COM SOLO DE 1ª CATEGORIA EM LOCAIS COM ALTO NÍVEL DE INTERFERÊNCIA. AF_04/2016</v>
          </cell>
          <cell r="C4918" t="str">
            <v>M3</v>
          </cell>
          <cell r="D4918" t="str">
            <v>6,15</v>
          </cell>
        </row>
        <row r="4919">
          <cell r="A4919">
            <v>93367</v>
          </cell>
          <cell r="B4919" t="str">
            <v>REATERRO MECANIZADO DE VALA COM ESCAVADEIRA HIDRÁULICA (CAPACIDADE DA CAÇAMBA: 0,8 M³ / POTÊNCIA: 111 HP), LARGURA DE 1,5 A 2,5 M, PROFUNDIDADE ATÉ 1,5 M, COM SOLO DE 1ª CATEGORIA EM LOCAIS COM BAIXO NÍVEL DE INTERFERÊNCIA. AF_04/2016</v>
          </cell>
          <cell r="C4919" t="str">
            <v>M3</v>
          </cell>
          <cell r="D4919" t="str">
            <v>12,61</v>
          </cell>
        </row>
        <row r="4920">
          <cell r="A4920">
            <v>93368</v>
          </cell>
          <cell r="B4920" t="str">
            <v>REATERRO MECANIZADO DE VALA COM ESCAVADEIRA HIDRÁULICA (CAPACIDADE DA CAÇAMBA: 0,8 M³ / POTÊNCIA: 111 HP), LARGURA ATÉ 1,5 M, PROFUNDIDADE DE 1,5 A 3,0 M, COM SOLO DE 1ª CATEGORIA EM LOCAIS COM BAIXO NÍVEL DE INTERFERÊNCIA. AF_04/2016</v>
          </cell>
          <cell r="C4920" t="str">
            <v>M3</v>
          </cell>
          <cell r="D4920" t="str">
            <v>10,16</v>
          </cell>
        </row>
        <row r="4921">
          <cell r="A4921">
            <v>93369</v>
          </cell>
          <cell r="B4921" t="str">
            <v>REATERRO MECANIZADO DE VALA COM ESCAVADEIRA HIDRÁULICA (CAPACIDADE DA CAÇAMBA: 0,8 M³ / POTÊNCIA: 111 HP), LARGURA DE 1,5 A 2,5 M, PROFUNDIDADE DE 1,5 A 3,0 M, COM SOLO (SEM SUBSTITUIÇÃO) DE 1ª CATEGORIA EM LOCAIS COM BAIXO NÍVEL DE INTERFERÊNCIA. AF_04/2016</v>
          </cell>
          <cell r="C4921" t="str">
            <v>M3</v>
          </cell>
          <cell r="D4921" t="str">
            <v>7,06</v>
          </cell>
        </row>
        <row r="4922">
          <cell r="A4922">
            <v>93370</v>
          </cell>
          <cell r="B4922" t="str">
            <v>REATERRO MECANIZADO DE VALA COM ESCAVADEIRA HIDRÁULICA (CAPACIDADE DA CAÇAMBA: 0,8 M³ / POTÊNCIA: 111 HP), LARGURA ATÉ 1,5 M, PROFUNDIDADE DE 3,0 A 4,5 M, COM SOLO DE 1ª CATEGORIA EM LOCAIS COM BAIXO NÍVEL DE INTERFERÊNCIA. AF_04/2016</v>
          </cell>
          <cell r="C4922" t="str">
            <v>M3</v>
          </cell>
          <cell r="D4922" t="str">
            <v>7,75</v>
          </cell>
        </row>
        <row r="4923">
          <cell r="A4923">
            <v>93371</v>
          </cell>
          <cell r="B4923" t="str">
            <v>REATERRO MECANIZADO DE VALA COM ESCAVADEIRA HIDRÁULICA (CAPACIDADE DA CAÇAMBA: 0,8 M³ / POTÊNCIA: 111 HP), LARGURA DE 1,5 A 2,5 M, PROFUNDIDADE DE 3,0 A 4,5 M, COM SOLO (SEM SUBSTITUIÇÃO) DE 1ª CATEGORIA EM LOCAIS COM BAIXO NÍVEL DE INTERFERÊNCIA. AF_04/2016</v>
          </cell>
          <cell r="C4923" t="str">
            <v>M3</v>
          </cell>
          <cell r="D4923" t="str">
            <v>5,89</v>
          </cell>
        </row>
        <row r="4924">
          <cell r="A4924">
            <v>93372</v>
          </cell>
          <cell r="B4924" t="str">
            <v>REATERRO MECANIZADO DE VALA COM ESCAVADEIRA HIDRÁULICA (CAPACIDADE DA CAÇAMBA: 0,8 M³ / POTÊNCIA: 111 HP), LARGURA ATÉ 1,5 M, PROFUNDIDADE DE 4,5 A 6,0 M, COM SOLO DE 1ª CATEGORIA EM LOCAIS COM BAIXO NÍVEL DE INTERFERÊNCIA. AF_04/2016</v>
          </cell>
          <cell r="C4924" t="str">
            <v>M3</v>
          </cell>
          <cell r="D4924" t="str">
            <v>6,72</v>
          </cell>
        </row>
        <row r="4925">
          <cell r="A4925">
            <v>93373</v>
          </cell>
          <cell r="B4925" t="str">
            <v>REATERRO MECANIZADO DE VALA COM ESCAVADEIRA HIDRÁULICA (CAPACIDADE DA CAÇAMBA: 0,8 M³ / POTÊNCIA: 111 HP), LARGURA DE 1,5 A 2,5 M, PROFUNDIDADE DE 4,5 A 6,0 M, COM SOLO (SEM SUBSTITUIÇÃO) DE 1ª CATEGORIA EM LOCAIS COM BAIXO NÍVEL DE INTERFERÊNCIA. AF_04/2016</v>
          </cell>
          <cell r="C4925" t="str">
            <v>M3</v>
          </cell>
          <cell r="D4925" t="str">
            <v>5,32</v>
          </cell>
        </row>
        <row r="4926">
          <cell r="A4926">
            <v>93374</v>
          </cell>
          <cell r="B4926" t="str">
            <v>REATERRO MECANIZADO DE VALA COM RETROESCAVADEIRA (CAPACIDADE DA CAÇAMBA DA RETRO: 0,26 M³ / POTÊNCIA: 88 HP), LARGURA ATÉ 0,8 M, PROFUNDIDADE ATÉ 1,5 M, COM SOLO (SEM SUBSTITUIÇÃO) DE 1ª CATEGORIA EM LOCAIS COM ALTO NÍVEL DE INTERFERÊNCIA. AF_04/2016</v>
          </cell>
          <cell r="C4926" t="str">
            <v>M3</v>
          </cell>
          <cell r="D4926" t="str">
            <v>16,54</v>
          </cell>
        </row>
        <row r="4927">
          <cell r="A4927">
            <v>93375</v>
          </cell>
          <cell r="B4927" t="str">
            <v>REATERRO MECANIZADO DE VALA COM RETROESCAVADEIRA (CAPACIDADE DA CAÇAMBA DA RETRO: 0,26 M³ / POTÊNCIA: 88 HP), LARGURA DE 0,8 A 1,5 M, PROFUNDIDADE ATÉ 1,5 M, COM SOLO DE 1ª CATEGORIA EM LOCAIS COM ALTO NÍVEL DE INTERFERÊNCIA. AF_04/2016</v>
          </cell>
          <cell r="C4927" t="str">
            <v>M3</v>
          </cell>
          <cell r="D4927" t="str">
            <v>12,75</v>
          </cell>
        </row>
        <row r="4928">
          <cell r="A4928">
            <v>93376</v>
          </cell>
          <cell r="B4928" t="str">
            <v>REATERRO MECANIZADO DE VALA COM RETROESCAVADEIRA (CAPACIDADE DA CAÇAMBA DA RETRO: 0,26 M³ / POTÊNCIA: 88 HP), LARGURA ATÉ 0,8 M, PROFUNDIDADE DE 1,5 A 3,0 M, COM SOLO DE 1ª CATEGORIA EM LOCAIS COM ALTO NÍVEL DE INTERFERÊNCIA. AF_04/2016</v>
          </cell>
          <cell r="C4928" t="str">
            <v>M3</v>
          </cell>
          <cell r="D4928" t="str">
            <v>10,39</v>
          </cell>
        </row>
        <row r="4929">
          <cell r="A4929">
            <v>93377</v>
          </cell>
          <cell r="B4929" t="str">
            <v>REATERRO MECANIZADO DE VALA COM RETROESCAVADEIRA (CAPACIDADE DA CAÇAMBA DA RETRO: 0,26 M³ / POTÊNCIA: 88 HP), LARGURA DE 0,8 A 1,5 M, PROFUNDIDADE DE 1,5 A 3,0 M, COM SOLO (SEM SUBSTITUIÇÃO) DE 1ª CATEGORIA EM LOCAIS COM ALTO NÍVEL DE INTERFERÊNCIA. AF_04/2016</v>
          </cell>
          <cell r="C4929" t="str">
            <v>M3</v>
          </cell>
          <cell r="D4929" t="str">
            <v>6,85</v>
          </cell>
        </row>
        <row r="4930">
          <cell r="A4930">
            <v>93378</v>
          </cell>
          <cell r="B4930" t="str">
            <v>REATERRO MECANIZADO DE VALA COM RETROESCAVADEIRA (CAPACIDADE DA CAÇAMBA DA RETRO: 0,26 M³ / POTÊNCIA: 88 HP), LARGURA ATÉ 0,8 M, PROFUNDIDADE ATÉ 1,5 M, COM SOLO DE 1ª CATEGORIA EM LOCAIS COM BAIXO NÍVEL DE INTERFERÊNCIA. AF_04/2016</v>
          </cell>
          <cell r="C4930" t="str">
            <v>M3</v>
          </cell>
          <cell r="D4930" t="str">
            <v>15,56</v>
          </cell>
        </row>
        <row r="4931">
          <cell r="A4931">
            <v>93379</v>
          </cell>
          <cell r="B4931" t="str">
            <v>REATERRO MECANIZADO DE VALA COM RETROESCAVADEIRA (CAPACIDADE DA CAÇAMBA DA RETRO: 0,26 M³ / POTÊNCIA: 88 HP), LARGURA DE 0,8 A 1,5 M, PROFUNDIDADE ATÉ 1,5 M, COM SOLO DE 1ª CATEGORIA EM LOCAIS COM BAIXO NÍVEL DE INTERFERÊNCIA. AF_04/2016</v>
          </cell>
          <cell r="C4931" t="str">
            <v>M3</v>
          </cell>
          <cell r="D4931" t="str">
            <v>11,99</v>
          </cell>
        </row>
        <row r="4932">
          <cell r="A4932">
            <v>93380</v>
          </cell>
          <cell r="B4932" t="str">
            <v>REATERRO MECANIZADO DE VALA COM RETROESCAVADEIRA (CAPACIDADE DA CAÇAMBA DA RETRO: 0,26 M³ / POTÊNCIA: 88 HP), LARGURA ATÉ 0,8 M, PROFUNDIDADE DE 1,5 A 3,0 M, COM SOLO DE 1ª CATEGORIA EM LOCAIS COM BAIXO NÍVEL DE INTERFERÊNCIA. AF_04/2016</v>
          </cell>
          <cell r="C4932" t="str">
            <v>M3</v>
          </cell>
          <cell r="D4932" t="str">
            <v>9,80</v>
          </cell>
        </row>
        <row r="4933">
          <cell r="A4933">
            <v>93381</v>
          </cell>
          <cell r="B4933" t="str">
            <v>REATERRO MECANIZADO DE VALA COM RETROESCAVADEIRA (CAPACIDADE DA CAÇAMBA DA RETRO: 0,26 M³ / POTÊNCIA: 88 HP), LARGURA DE 0,8 A 1,5 M, PROFUNDIDADE DE 1,5 A 3,0 M, COM SOLO (SEM SUBSTITUIÇÃO) DE 1ª CATEGORIA EM LOCAIS COM BAIXO NÍVEL DE INTERFERÊNCIA. AF_04/2016</v>
          </cell>
          <cell r="C4933" t="str">
            <v>M3</v>
          </cell>
          <cell r="D4933" t="str">
            <v>6,43</v>
          </cell>
        </row>
        <row r="4934">
          <cell r="A4934">
            <v>93382</v>
          </cell>
          <cell r="B4934" t="str">
            <v>REATERRO MANUAL DE VALAS COM COMPACTAÇÃO MECANIZADA. AF_04/2016</v>
          </cell>
          <cell r="C4934" t="str">
            <v>M3</v>
          </cell>
          <cell r="D4934" t="str">
            <v>21,67</v>
          </cell>
        </row>
        <row r="4935">
          <cell r="A4935">
            <v>96995</v>
          </cell>
          <cell r="B4935" t="str">
            <v>REATERRO MANUAL APILOADO COM SOQUETE. AF_10/2017</v>
          </cell>
          <cell r="C4935" t="str">
            <v>M3</v>
          </cell>
          <cell r="D4935" t="str">
            <v>34,44</v>
          </cell>
        </row>
        <row r="4936">
          <cell r="A4936">
            <v>72844</v>
          </cell>
          <cell r="B4936" t="str">
            <v>CARGA, MANOBRAS E DESCARGA DE AREIA, BRITA, PEDRA DE MAO E SOLOS COM CAMINHAO BASCULANTE 6 M3 (DESCARGA LIVRE)</v>
          </cell>
          <cell r="C4936" t="str">
            <v>T</v>
          </cell>
          <cell r="D4936" t="str">
            <v>0,57</v>
          </cell>
        </row>
        <row r="4937">
          <cell r="A4937">
            <v>72846</v>
          </cell>
          <cell r="B4937" t="str">
            <v>CARGA, MANOBRAS E DESCARGA DE MISTURA BETUMINOSA A QUENTE, COM CAMINHAO BASCULANTE 6 M3</v>
          </cell>
          <cell r="C4937" t="str">
            <v>T</v>
          </cell>
          <cell r="D4937" t="str">
            <v>2,81</v>
          </cell>
        </row>
        <row r="4938">
          <cell r="A4938">
            <v>72847</v>
          </cell>
          <cell r="B4938" t="str">
            <v>CARGA, MANOBRAS E DESCARGA DE MISTURA BETUMINOSA A FRIO, COM CAMINHAO BASCULANTE 6 M3</v>
          </cell>
          <cell r="C4938" t="str">
            <v>T</v>
          </cell>
          <cell r="D4938" t="str">
            <v>6,06</v>
          </cell>
        </row>
        <row r="4939">
          <cell r="A4939">
            <v>72848</v>
          </cell>
          <cell r="B4939" t="str">
            <v>CARGA, MANOBRAS E DESCARGA DE BRITA PARA BASE DE MACADAME, COM CAMINHAO BASCULANTE 6 M3</v>
          </cell>
          <cell r="C4939" t="str">
            <v>T</v>
          </cell>
          <cell r="D4939" t="str">
            <v>1,51</v>
          </cell>
        </row>
        <row r="4940">
          <cell r="A4940">
            <v>72849</v>
          </cell>
          <cell r="B4940" t="str">
            <v>CARGA, MANOBRAS E DESCARGA DE MISTURAS DE SOLOS E AGREGADOS (BASES ESTABILIZADAS EM USINA) COM CAMINHAO BASCULANTE 6 M3</v>
          </cell>
          <cell r="C4940" t="str">
            <v>T</v>
          </cell>
          <cell r="D4940" t="str">
            <v>1,94</v>
          </cell>
        </row>
        <row r="4941">
          <cell r="A4941">
            <v>72850</v>
          </cell>
          <cell r="B4941" t="str">
            <v>CARGA, MANOBRAS E DESCARGA DE MATERIAIS DIVERSOS, COM CAMINHAO CARROCERIA 9T (CARGA E DESCARGA MANUAIS)</v>
          </cell>
          <cell r="C4941" t="str">
            <v>T</v>
          </cell>
          <cell r="D4941" t="str">
            <v>9,67</v>
          </cell>
        </row>
        <row r="4942">
          <cell r="A4942">
            <v>72882</v>
          </cell>
          <cell r="B4942" t="str">
            <v>TRANSPORTE COMERCIAL COM CAMINHAO CARROCERIA 9 T, RODOVIA EM LEITO NATURAL</v>
          </cell>
          <cell r="C4942" t="str">
            <v>M3XKM</v>
          </cell>
          <cell r="D4942" t="str">
            <v>1,14</v>
          </cell>
        </row>
        <row r="4943">
          <cell r="A4943">
            <v>72883</v>
          </cell>
          <cell r="B4943" t="str">
            <v>TRANSPORTE COMERCIAL COM CAMINHAO CARROCERIA 9 T, RODOVIA COM REVESTIMENTO PRIMARIO</v>
          </cell>
          <cell r="C4943" t="str">
            <v>M3XKM</v>
          </cell>
          <cell r="D4943" t="str">
            <v>0,91</v>
          </cell>
        </row>
        <row r="4944">
          <cell r="A4944">
            <v>72884</v>
          </cell>
          <cell r="B4944" t="str">
            <v>TRANSPORTE COMERCIAL COM CAMINHAO CARROCERIA 9 T, RODOVIA PAVIMENTADA</v>
          </cell>
          <cell r="C4944" t="str">
            <v>M3XKM</v>
          </cell>
          <cell r="D4944" t="str">
            <v>0,76</v>
          </cell>
        </row>
        <row r="4945">
          <cell r="A4945">
            <v>72888</v>
          </cell>
          <cell r="B4945" t="str">
            <v>CARGA, MANOBRAS E DESCARGA DE AREIA, BRITA, PEDRA DE MAO E SOLOS COM CAMINHAO BASCULANTE 6 M3 (DESCARGA LIVRE)</v>
          </cell>
          <cell r="C4945" t="str">
            <v>M3</v>
          </cell>
          <cell r="D4945" t="str">
            <v>0,84</v>
          </cell>
        </row>
        <row r="4946">
          <cell r="A4946">
            <v>72890</v>
          </cell>
          <cell r="B4946" t="str">
            <v>CARGA, MANOBRAS E DESCARGA DE BRITA PARA TRATAMENTOS SUPERFICIAIS, COM CAMINHAO BASCULANTE 6 M3, DESCARGA EM DISTRIBUIDOR</v>
          </cell>
          <cell r="C4946" t="str">
            <v>M3</v>
          </cell>
          <cell r="D4946" t="str">
            <v>5,12</v>
          </cell>
        </row>
        <row r="4947">
          <cell r="A4947">
            <v>72891</v>
          </cell>
          <cell r="B4947" t="str">
            <v>CARGA, MANOBRAS E DESCARGA DE MISTURA BETUMINOSA A QUENTE, COM CAMINHAO BASCULANTE 6 M3, DESCARGA EM VIBRO-ACABADORA</v>
          </cell>
          <cell r="C4947" t="str">
            <v>M3</v>
          </cell>
          <cell r="D4947" t="str">
            <v>4,22</v>
          </cell>
        </row>
        <row r="4948">
          <cell r="A4948">
            <v>72892</v>
          </cell>
          <cell r="B4948" t="str">
            <v>CARGA, MANOBRAS E DESCARGA DE DE MISTURA BETUMINOSA A FRIO, COM CAMINHAO BASCULANTE 6 M3, DESCARGA EM VIBRO-ACABADORA</v>
          </cell>
          <cell r="C4948" t="str">
            <v>M3</v>
          </cell>
          <cell r="D4948" t="str">
            <v>9,10</v>
          </cell>
        </row>
        <row r="4949">
          <cell r="A4949">
            <v>72893</v>
          </cell>
          <cell r="B4949" t="str">
            <v>CARGA, MANOBRAS E DESCARGA DE BRITA PARA BASE DE MACADAME, COM CAMINHAO BASCULANTE 6 M3, DESCARGA EM DISTRIBUIDOR</v>
          </cell>
          <cell r="C4949" t="str">
            <v>M3</v>
          </cell>
          <cell r="D4949" t="str">
            <v>2,26</v>
          </cell>
        </row>
        <row r="4950">
          <cell r="A4950">
            <v>72894</v>
          </cell>
          <cell r="B4950" t="str">
            <v>CARGA, MANOBRAS E DESCARGA DE MISTURAS DE SOLOS E AGREGADOS, COM CAMINHAO BASCULANTE 6 M3, DESCARGA EM DISTRIBUIDOR</v>
          </cell>
          <cell r="C4950" t="str">
            <v>M3</v>
          </cell>
          <cell r="D4950" t="str">
            <v>2,91</v>
          </cell>
        </row>
        <row r="4951">
          <cell r="A4951">
            <v>72895</v>
          </cell>
          <cell r="B4951" t="str">
            <v>CARGA, MANOBRAS E DESCARGA DE MATERIAIS DIVERSOS, COM CAMINHAO BASCULANTE 6M3 (CARGA E DESCARGA MANUAIS)</v>
          </cell>
          <cell r="C4951" t="str">
            <v>M3</v>
          </cell>
          <cell r="D4951" t="str">
            <v>15,35</v>
          </cell>
        </row>
        <row r="4952">
          <cell r="A4952">
            <v>72897</v>
          </cell>
          <cell r="B4952" t="str">
            <v>CARGA MANUAL DE ENTULHO EM CAMINHAO BASCULANTE 6 M3</v>
          </cell>
          <cell r="C4952" t="str">
            <v>M3</v>
          </cell>
          <cell r="D4952" t="str">
            <v>18,34</v>
          </cell>
        </row>
        <row r="4953">
          <cell r="A4953">
            <v>72899</v>
          </cell>
          <cell r="B4953" t="str">
            <v>TRANSPORTE DE ENTULHO COM CAMINHÃO BASCULANTE 6 M3, RODOVIA PAVIMENTADA, DMT ATE 0,5 KM</v>
          </cell>
          <cell r="C4953" t="str">
            <v>M3</v>
          </cell>
          <cell r="D4953" t="str">
            <v>3,96</v>
          </cell>
        </row>
        <row r="4954">
          <cell r="A4954">
            <v>83356</v>
          </cell>
          <cell r="B4954" t="str">
            <v>TRANSPORTE COMERCIAL DE BRITA</v>
          </cell>
          <cell r="C4954" t="str">
            <v>M3XKM</v>
          </cell>
          <cell r="D4954" t="str">
            <v>0,70</v>
          </cell>
        </row>
        <row r="4955">
          <cell r="A4955">
            <v>83358</v>
          </cell>
          <cell r="B4955" t="str">
            <v>TRANSPORTE DE PAVIMENTACAO REMOVIDA (RODOVIAS NAO URBANAS)</v>
          </cell>
          <cell r="C4955" t="str">
            <v>M3XKM</v>
          </cell>
          <cell r="D4955" t="str">
            <v>1,45</v>
          </cell>
        </row>
        <row r="4956">
          <cell r="A4956">
            <v>95303</v>
          </cell>
          <cell r="B4956" t="str">
            <v>TRANSPORTE COM CAMINHÃO BASCULANTE 10 M3 DE MASSA ASFALTICA PARA PAVIMENTAÇÃO URBANA</v>
          </cell>
          <cell r="C4956" t="str">
            <v>M3XKM</v>
          </cell>
          <cell r="D4956" t="str">
            <v>0,89</v>
          </cell>
        </row>
        <row r="4957">
          <cell r="A4957">
            <v>97916</v>
          </cell>
          <cell r="B4957" t="str">
            <v>TRANSPORTE COM CAMINHÃO BASCULANTE DE 6 M³, EM VIA URBANA EM LEITO NATURAL (UNIDADE: TXKM). AF_07/2020</v>
          </cell>
          <cell r="C4957" t="str">
            <v>TXKM</v>
          </cell>
          <cell r="D4957" t="str">
            <v>1,41</v>
          </cell>
        </row>
        <row r="4958">
          <cell r="A4958">
            <v>97917</v>
          </cell>
          <cell r="B4958" t="str">
            <v>TRANSPORTE COM CAMINHÃO BASCULANTE DE 6 M³, EM VIA URBANA EM REVESTIMENTO PRIMÁRIO (UNIDADE: TXKM). AF_07/2020</v>
          </cell>
          <cell r="C4958" t="str">
            <v>TXKM</v>
          </cell>
          <cell r="D4958" t="str">
            <v>1,21</v>
          </cell>
        </row>
        <row r="4959">
          <cell r="A4959">
            <v>97918</v>
          </cell>
          <cell r="B4959" t="str">
            <v>TRANSPORTE COM CAMINHÃO BASCULANTE DE 6 M³, EM VIA URBANA PAVIMENTADA, DMT ATÉ 30 KM (UNIDADE: TXKM). AF_07/2020</v>
          </cell>
          <cell r="C4959" t="str">
            <v>TXKM</v>
          </cell>
          <cell r="D4959" t="str">
            <v>1,11</v>
          </cell>
        </row>
        <row r="4960">
          <cell r="A4960">
            <v>97919</v>
          </cell>
          <cell r="B4960" t="str">
            <v>TRANSPORTE COM CAMINHÃO BASCULANTE DE 6 M³, EM VIA URBANA PAVIMENTADA, ADICIONAL PARA DMT EXCEDENTE A 30 KM (UNIDADE: TXKM). AF_07/2020</v>
          </cell>
          <cell r="C4960" t="str">
            <v>TXKM</v>
          </cell>
          <cell r="D4960" t="str">
            <v>0,44</v>
          </cell>
        </row>
        <row r="4961">
          <cell r="A4961">
            <v>94097</v>
          </cell>
          <cell r="B4961" t="str">
            <v>PREPARO DE FUNDO DE VALA COM LARGURA MENOR QUE 1,5 M, EM LOCAL COM NÍVEL BAIXO DE INTERFERÊNCIA. AF_06/2016</v>
          </cell>
          <cell r="C4961" t="str">
            <v>M2</v>
          </cell>
          <cell r="D4961" t="str">
            <v>4,23</v>
          </cell>
        </row>
        <row r="4962">
          <cell r="A4962">
            <v>94098</v>
          </cell>
          <cell r="B4962" t="str">
            <v>PREPARO DE FUNDO DE VALA  COM LARGURA MENOR QUE 1,5 M, EM LOCAL COM NÍVEL ALTO DE INTERFERÊNCIA. AF_06/2016</v>
          </cell>
          <cell r="C4962" t="str">
            <v>M2</v>
          </cell>
          <cell r="D4962" t="str">
            <v>4,83</v>
          </cell>
        </row>
        <row r="4963">
          <cell r="A4963">
            <v>94099</v>
          </cell>
          <cell r="B4963" t="str">
            <v>PREPARO DE FUNDO DE VALA COM LARGURA MAIOR OU IGUAL A 1,5 M E MENOR QUE 2,5 M, EM LOCAL COM NÍVEL BAIXO DE INTERFERÊNCIA. AF_06/2016</v>
          </cell>
          <cell r="C4963" t="str">
            <v>M2</v>
          </cell>
          <cell r="D4963" t="str">
            <v>2,12</v>
          </cell>
        </row>
        <row r="4964">
          <cell r="A4964">
            <v>94100</v>
          </cell>
          <cell r="B4964" t="str">
            <v>PREPARO DE FUNDO DE VALA  COM LARGURA MAIOR OU IGUAL A 1,5 M E MENOR QUE 2,5 M, EM LOCAL COM NÍVEL ALTO DE INTERFERÊNCIA. AF_06/2016</v>
          </cell>
          <cell r="C4964" t="str">
            <v>M2</v>
          </cell>
          <cell r="D4964" t="str">
            <v>2,70</v>
          </cell>
        </row>
        <row r="4965">
          <cell r="A4965">
            <v>94102</v>
          </cell>
          <cell r="B4965" t="str">
            <v>LASTRO DE VALA COM PREPARO DE FUNDO, LARGURA MENOR QUE 1,5 M, COM CAMADA DE AREIA, LANÇAMENTO MANUAL, EM LOCAL COM NÍVEL BAIXO DE INTERFERÊNCIA. AF_06/2016</v>
          </cell>
          <cell r="C4965" t="str">
            <v>M3</v>
          </cell>
          <cell r="D4965" t="str">
            <v>149,36</v>
          </cell>
        </row>
        <row r="4966">
          <cell r="A4966">
            <v>94103</v>
          </cell>
          <cell r="B4966" t="str">
            <v>LASTRO DE VALA COM PREPARO DE FUNDO, LARGURA MENOR QUE 1,5 M, COM CAMADA DE BRITA, LANÇAMENTO MANUAL, EM LOCAL COM NÍVEL BAIXO DE INTERFERÊNCIA. AF_06/2016</v>
          </cell>
          <cell r="C4966" t="str">
            <v>M3</v>
          </cell>
          <cell r="D4966" t="str">
            <v>201,80</v>
          </cell>
        </row>
        <row r="4967">
          <cell r="A4967">
            <v>94104</v>
          </cell>
          <cell r="B4967" t="str">
            <v>LASTRO DE VALA COM PREPARO DE FUNDO, LARGURA MENOR QUE 1,5 M, COM CAMADA DE AREIA, LANÇAMENTO MANUAL, EM LOCAL COM NÍVEL ALTO DE INTERFERÊNCIA. AF_06/2016</v>
          </cell>
          <cell r="C4967" t="str">
            <v>M3</v>
          </cell>
          <cell r="D4967" t="str">
            <v>152,69</v>
          </cell>
        </row>
        <row r="4968">
          <cell r="A4968">
            <v>94105</v>
          </cell>
          <cell r="B4968" t="str">
            <v>LASTRO DE VALA COM PREPARO DE FUNDO, LARGURA MENOR QUE 1,5 M, COM CAMADA DE BRITA, LANÇAMENTO MANUAL, EM LOCAL COM NÍVEL ALTO DE INTERFERÊNCIA. AF_06/2016</v>
          </cell>
          <cell r="C4968" t="str">
            <v>M3</v>
          </cell>
          <cell r="D4968" t="str">
            <v>205,17</v>
          </cell>
        </row>
        <row r="4969">
          <cell r="A4969">
            <v>94106</v>
          </cell>
          <cell r="B4969" t="str">
            <v>LASTRO COM PREPARO DE FUNDO, LARGURA MAIOR OU IGUAL A 1,5 M, COM CAMADA DE AREIA, LANÇAMENTO MANUAL, EM LOCAL COM NÍVEL BAIXO DE INTERFERÊNCIA. AF_06/2016</v>
          </cell>
          <cell r="C4969" t="str">
            <v>M3</v>
          </cell>
          <cell r="D4969" t="str">
            <v>132,32</v>
          </cell>
        </row>
        <row r="4970">
          <cell r="A4970">
            <v>94107</v>
          </cell>
          <cell r="B4970" t="str">
            <v>LASTRO COM PREPARO DE FUNDO, LARGURA MAIOR OU IGUAL A 1,5 M, COM CAMADA DE BRITA, LANÇAMENTO MANUAL, EM LOCAL COM NÍVEL BAIXO DE INTERFERÊNCIA. AF_06/2016</v>
          </cell>
          <cell r="C4970" t="str">
            <v>M3</v>
          </cell>
          <cell r="D4970" t="str">
            <v>184,79</v>
          </cell>
        </row>
        <row r="4971">
          <cell r="A4971">
            <v>94108</v>
          </cell>
          <cell r="B4971" t="str">
            <v>LASTRO COM PREPARO DE FUNDO, LARGURA MAIOR OU IGUAL A 1,5 M, COM CAMADA DE AREIA, LANÇAMENTO MANUAL, EM LOCAL COM NÍVEL ALTO DE INTERFERÊNCIA. AF_06/2016</v>
          </cell>
          <cell r="C4971" t="str">
            <v>M3</v>
          </cell>
          <cell r="D4971" t="str">
            <v>135,68</v>
          </cell>
        </row>
        <row r="4972">
          <cell r="A4972">
            <v>94110</v>
          </cell>
          <cell r="B4972" t="str">
            <v>LASTRO COM PREPARO DE FUNDO, LARGURA MAIOR OU IGUAL A 1,5 M, COM CAMADA DE BRITA, LANÇAMENTO MANUAL, EM LOCAL COM NÍVEL ALTO DE INTERFERÊNCIA. AF_06/2016</v>
          </cell>
          <cell r="C4972" t="str">
            <v>M3</v>
          </cell>
          <cell r="D4972" t="str">
            <v>188,12</v>
          </cell>
        </row>
        <row r="4973">
          <cell r="A4973">
            <v>94111</v>
          </cell>
          <cell r="B4973" t="str">
            <v>LASTRO DE VALA COM PREPARO DE FUNDO, LARGURA MENOR QUE 1,5 M, COM CAMADA DE AREIA, LANÇAMENTO MECANIZADO, EM LOCAL COM NÍVEL BAIXO DE INTERFERÊNCIA. AF_06/2016</v>
          </cell>
          <cell r="C4973" t="str">
            <v>M3</v>
          </cell>
          <cell r="D4973" t="str">
            <v>125,49</v>
          </cell>
        </row>
        <row r="4974">
          <cell r="A4974">
            <v>94112</v>
          </cell>
          <cell r="B4974" t="str">
            <v>LASTRO DE VALA COM PREPARO DE FUNDO, LARGURA MENOR QUE 1,5 M, COM CAMADA DE BRITA, LANÇAMENTO MECANIZADO, EM LOCAL COM NÍVEL BAIXO DE INTERFERÊNCIA. AF_06/2016</v>
          </cell>
          <cell r="C4974" t="str">
            <v>M3</v>
          </cell>
          <cell r="D4974" t="str">
            <v>172,41</v>
          </cell>
        </row>
        <row r="4975">
          <cell r="A4975">
            <v>94113</v>
          </cell>
          <cell r="B4975" t="str">
            <v>LASTRO DE VALA COM PREPARO DE FUNDO, LARGURA MENOR QUE 1,5 M, COM CAMADA DE AREIA, LANÇAMENTO MECANIZADO, EM LOCAL COM NÍVEL ALTO DE INTERFERÊNCIA. AF_06/2016</v>
          </cell>
          <cell r="C4975" t="str">
            <v>M3</v>
          </cell>
          <cell r="D4975" t="str">
            <v>130,79</v>
          </cell>
        </row>
        <row r="4976">
          <cell r="A4976">
            <v>94114</v>
          </cell>
          <cell r="B4976" t="str">
            <v>LASTRO DE VALA COM PREPARO DE FUNDO, LARGURA MENOR QUE 1,5 M, COM CAMADA DE BRITA, LANÇAMENTO MECANIZADO, EM LOCAL COM NÍVEL ALTO DE INTERFERÊNCIA. AF_06/2016</v>
          </cell>
          <cell r="C4976" t="str">
            <v>M3</v>
          </cell>
          <cell r="D4976" t="str">
            <v>178,36</v>
          </cell>
        </row>
        <row r="4977">
          <cell r="A4977">
            <v>94115</v>
          </cell>
          <cell r="B4977" t="str">
            <v>LASTRO COM PREPARO DE FUNDO, LARGURA MAIOR OU IGUAL A 1,5 M, COM CAMADA DE AREIA, LANÇAMENTO MECANIZADO, EM LOCAL COM NÍVEL BAIXO DE INTERFERÊNCIA. AF_06/2016</v>
          </cell>
          <cell r="C4977" t="str">
            <v>M3</v>
          </cell>
          <cell r="D4977" t="str">
            <v>100,54</v>
          </cell>
        </row>
        <row r="4978">
          <cell r="A4978">
            <v>94116</v>
          </cell>
          <cell r="B4978" t="str">
            <v>LASTRO COM PREPARO DE FUNDO, LARGURA MAIOR OU IGUAL A 1,5 M, COM CAMADA DE BRITA, LANÇAMENTO MECANIZADO, EM LOCAL COM NÍVEL BAIXO DE INTERFERÊNCIA. AF_06/2016</v>
          </cell>
          <cell r="C4978" t="str">
            <v>M3</v>
          </cell>
          <cell r="D4978" t="str">
            <v>143,85</v>
          </cell>
        </row>
        <row r="4979">
          <cell r="A4979">
            <v>94117</v>
          </cell>
          <cell r="B4979" t="str">
            <v>LASTRO COM PREPARO DE FUNDO, LARGURA MAIOR OU IGUAL A 1,5 M, COM CAMADA DE AREIA, LANÇAMENTO MECANIZADO, EM LOCAL COM NÍVEL ALTO DE INTERFERÊNCIA. AF_06/2016</v>
          </cell>
          <cell r="C4979" t="str">
            <v>M3</v>
          </cell>
          <cell r="D4979" t="str">
            <v>105,45</v>
          </cell>
        </row>
        <row r="4980">
          <cell r="A4980">
            <v>94118</v>
          </cell>
          <cell r="B4980" t="str">
            <v>LASTRO COM PREPARO DE FUNDO, LARGURA MAIOR OU IGUAL A 1,5 M, COM CAMADA DE BRITA, LANÇAMENTO MECANIZADO, EM LOCAL COM NÍVEL ALTO DE INTERFERÊNCIA. AF_06/2016</v>
          </cell>
          <cell r="C4980" t="str">
            <v>M3</v>
          </cell>
          <cell r="D4980" t="str">
            <v>149,63</v>
          </cell>
        </row>
        <row r="4981">
          <cell r="A4981">
            <v>95606</v>
          </cell>
          <cell r="B4981" t="str">
            <v>UMIDIFICAÇÃO DE MATERIAL PARA VALAS COM CAMINHÃO PIPA 10000L. AF_11/2016</v>
          </cell>
          <cell r="C4981" t="str">
            <v>M3</v>
          </cell>
          <cell r="D4981" t="str">
            <v>1,28</v>
          </cell>
        </row>
        <row r="4982">
          <cell r="A4982">
            <v>87471</v>
          </cell>
          <cell r="B4982" t="str">
            <v>ALVENARIA DE VEDAÇÃO DE BLOCOS CERÂMICOS FURADOS NA VERTICAL DE 9X19X39CM (ESPESSURA 9CM) DE PAREDES COM ÁREA LÍQUIDA MENOR QUE 6M² SEM VÃOS E ARGAMASSA DE ASSENTAMENTO COM PREPARO EM BETONEIRA. AF_06/2014</v>
          </cell>
          <cell r="C4982" t="str">
            <v>M2</v>
          </cell>
          <cell r="D4982" t="str">
            <v>38,41</v>
          </cell>
        </row>
        <row r="4983">
          <cell r="A4983">
            <v>87472</v>
          </cell>
          <cell r="B4983" t="str">
            <v>ALVENARIA DE VEDAÇÃO DE BLOCOS CERÂMICOS FURADOS NA VERTICAL DE 9X19X39CM (ESPESSURA 9CM) DE PAREDES COM ÁREA LÍQUIDA MENOR QUE 6M² SEM VÃOS E ARGAMASSA DE ASSENTAMENTO COM PREPARO MANUAL. AF_06/2014</v>
          </cell>
          <cell r="C4983" t="str">
            <v>M2</v>
          </cell>
          <cell r="D4983" t="str">
            <v>39,29</v>
          </cell>
        </row>
        <row r="4984">
          <cell r="A4984">
            <v>87473</v>
          </cell>
          <cell r="B4984" t="str">
            <v>ALVENARIA DE VEDAÇÃO DE BLOCOS CERÂMICOS FURADOS NA VERTICAL DE 14X19X39CM (ESPESSURA 14CM) DE PAREDES COM ÁREA LÍQUIDA MENOR QUE 6M² SEM VÃOS E ARGAMASSA DE ASSENTAMENTO COM PREPARO EM BETONEIRA. AF_06/2014</v>
          </cell>
          <cell r="C4984" t="str">
            <v>M2</v>
          </cell>
          <cell r="D4984" t="str">
            <v>51,48</v>
          </cell>
        </row>
        <row r="4985">
          <cell r="A4985">
            <v>87474</v>
          </cell>
          <cell r="B4985" t="str">
            <v>ALVENARIA DE VEDAÇÃO DE BLOCOS CERÂMICOS FURADOS NA VERTICAL DE 14X19X39CM (ESPESSURA 14CM) DE PAREDES COM ÁREA LÍQUIDA MENOR QUE 6M² SEM VÃOS E ARGAMASSA DE ASSENTAMENTO COM PREPARO MANUAL. AF_06/2014</v>
          </cell>
          <cell r="C4985" t="str">
            <v>M2</v>
          </cell>
          <cell r="D4985" t="str">
            <v>52,48</v>
          </cell>
        </row>
        <row r="4986">
          <cell r="A4986">
            <v>87475</v>
          </cell>
          <cell r="B4986" t="str">
            <v>ALVENARIA DE VEDAÇÃO DE BLOCOS CERÂMICOS FURADOS NA VERTICAL DE 19X19X39CM (ESPESSURA 19CM) DE PAREDES COM ÁREA LÍQUIDA MENOR QUE 6M² SEM VÃOS E ARGAMASSA DE ASSENTAMENTO COM PREPARO EM BETONEIRA. AF_06/2014</v>
          </cell>
          <cell r="C4986" t="str">
            <v>M2</v>
          </cell>
          <cell r="D4986" t="str">
            <v>62,20</v>
          </cell>
        </row>
        <row r="4987">
          <cell r="A4987">
            <v>87476</v>
          </cell>
          <cell r="B4987" t="str">
            <v>ALVENARIA DE VEDAÇÃO DE BLOCOS CERÂMICOS FURADOS NA VERTICAL DE 19X19X39CM (ESPESSURA 19CM) DE PAREDES COM ÁREA LÍQUIDA MENOR QUE 6M² SEM VÃOS E ARGAMASSA DE ASSENTAMENTO COM PREPARO MANUAL. AF_06/2014</v>
          </cell>
          <cell r="C4987" t="str">
            <v>M2</v>
          </cell>
          <cell r="D4987" t="str">
            <v>63,37</v>
          </cell>
        </row>
        <row r="4988">
          <cell r="A4988">
            <v>87477</v>
          </cell>
          <cell r="B4988" t="str">
            <v>ALVENARIA DE VEDAÇÃO DE BLOCOS CERÂMICOS FURADOS NA VERTICAL DE 9X19X39CM (ESPESSURA 9CM) DE PAREDES COM ÁREA LÍQUIDA MAIOR OU IGUAL A 6M² SEM VÃOS E ARGAMASSA DE ASSENTAMENTO COM PREPARO EM BETONEIRA. AF_06/2014</v>
          </cell>
          <cell r="C4988" t="str">
            <v>M2</v>
          </cell>
          <cell r="D4988" t="str">
            <v>34,91</v>
          </cell>
        </row>
        <row r="4989">
          <cell r="A4989">
            <v>87478</v>
          </cell>
          <cell r="B4989" t="str">
            <v>ALVENARIA DE VEDAÇÃO DE BLOCOS CERÂMICOS FURADOS NA VERTICAL DE 9X19X39CM (ESPESSURA 9CM) DE PAREDES COM ÁREA LÍQUIDA MAIOR OU IGUAL A 6M² SEM VÃOS E ARGAMASSA DE ASSENTAMENTO COM PREPARO MANUAL. AF_06/2014</v>
          </cell>
          <cell r="C4989" t="str">
            <v>M2</v>
          </cell>
          <cell r="D4989" t="str">
            <v>35,79</v>
          </cell>
        </row>
        <row r="4990">
          <cell r="A4990">
            <v>87479</v>
          </cell>
          <cell r="B4990" t="str">
            <v>ALVENARIA DE VEDAÇÃO DE BLOCOS CERÂMICOS FURADOS NA VERTICAL DE 14X19X39CM (ESPESSURA 14CM) DE PAREDES COM ÁREA LÍQUIDA MAIOR OU IGUAL A 6M² SEM VÃOS E ARGAMASSA DE ASSENTAMENTO COM PREPARO EM BETONEIRA. AF_06/2014</v>
          </cell>
          <cell r="C4990" t="str">
            <v>M2</v>
          </cell>
          <cell r="D4990" t="str">
            <v>47,51</v>
          </cell>
        </row>
        <row r="4991">
          <cell r="A4991">
            <v>87480</v>
          </cell>
          <cell r="B4991" t="str">
            <v>ALVENARIA DE VEDAÇÃO DE BLOCOS CERÂMICOS FURADOS NA VERTICAL DE 14X19X39CM (ESPESSURA 14CM) DE PAREDES COM ÁREA LÍQUIDA MAIOR OU IGUAL A 6M² SEM VÃOS E ARGAMASSA DE ASSENTAMENTO COM PREPARO MANUAL. AF_06/2014</v>
          </cell>
          <cell r="C4991" t="str">
            <v>M2</v>
          </cell>
          <cell r="D4991" t="str">
            <v>48,51</v>
          </cell>
        </row>
        <row r="4992">
          <cell r="A4992">
            <v>87481</v>
          </cell>
          <cell r="B4992" t="str">
            <v>ALVENARIA DE VEDAÇÃO DE BLOCOS CERÂMICOS FURADOS NA VERTICAL DE 19X19X39CM (ESPESSURA 19CM) DE PAREDES COM ÁREA LÍQUIDA MAIOR OU IGUAL A 6M² SEM VÃOS E ARGAMASSA DE ASSENTAMENTO COM PREPARO EM BETONEIRA. AF_06/2014</v>
          </cell>
          <cell r="C4992" t="str">
            <v>M2</v>
          </cell>
          <cell r="D4992" t="str">
            <v>57,65</v>
          </cell>
        </row>
        <row r="4993">
          <cell r="A4993">
            <v>87482</v>
          </cell>
          <cell r="B4993" t="str">
            <v>ALVENARIA DE VEDAÇÃO DE BLOCOS CERÂMICOS FURADOS NA VERTICAL DE 19X19X39CM (ESPESSURA 19CM) DE PAREDES COM ÁREA LÍQUIDA MAIOR OU IGUAL A 6M² SEM VÃOS E ARGAMASSA DE ASSENTAMENTO COM PREPARO MANUAL. AF_06/2014</v>
          </cell>
          <cell r="C4993" t="str">
            <v>M2</v>
          </cell>
          <cell r="D4993" t="str">
            <v>58,82</v>
          </cell>
        </row>
        <row r="4994">
          <cell r="A4994">
            <v>87483</v>
          </cell>
          <cell r="B4994" t="str">
            <v>ALVENARIA DE VEDAÇÃO DE BLOCOS CERÂMICOS FURADOS NA VERTICAL DE 9X19X39CM (ESPESSURA 9CM) DE PAREDES COM ÁREA LÍQUIDA MENOR QUE 6M² COM VÃOS E ARGAMASSA DE ASSENTAMENTO COM PREPARO EM BETONEIRA. AF_06/2014</v>
          </cell>
          <cell r="C4994" t="str">
            <v>M2</v>
          </cell>
          <cell r="D4994" t="str">
            <v>43,76</v>
          </cell>
        </row>
        <row r="4995">
          <cell r="A4995">
            <v>87484</v>
          </cell>
          <cell r="B4995" t="str">
            <v>ALVENARIA DE VEDAÇÃO DE BLOCOS CERÂMICOS FURADOS NA VERTICAL DE 9X19X39CM (ESPESSURA 9CM) DE PAREDES COM ÁREA LÍQUIDA MENOR QUE 6M² COM VÃOS E ARGAMASSA DE ASSENTAMENTO COM PREPARO MANUAL. AF_06/2014</v>
          </cell>
          <cell r="C4995" t="str">
            <v>M2</v>
          </cell>
          <cell r="D4995" t="str">
            <v>44,64</v>
          </cell>
        </row>
        <row r="4996">
          <cell r="A4996">
            <v>87485</v>
          </cell>
          <cell r="B4996" t="str">
            <v>ALVENARIA DE VEDAÇÃO DE BLOCOS CERÂMICOS FURADOS NA VERTICAL DE 14X19X39CM (ESPESSURA 14CM) DE PAREDES COM ÁREA LÍQUIDA MENOR QUE 6M² COM VÃOS E ARGAMASSA DE ASSENTAMENTO COM PREPARO EM BETONEIRA. AF_06/2014</v>
          </cell>
          <cell r="C4996" t="str">
            <v>M2</v>
          </cell>
          <cell r="D4996" t="str">
            <v>56,93</v>
          </cell>
        </row>
        <row r="4997">
          <cell r="A4997">
            <v>87487</v>
          </cell>
          <cell r="B4997" t="str">
            <v>ALVENARIA DE VEDAÇÃO DE BLOCOS CERÂMICOS FURADOS NA VERTICAL DE 19X19X39CM (ESPESSURA 19CM) DE PAREDES COM ÁREA LÍQUIDA MENOR QUE 6M² COM VÃOS E ARGAMASSA DE ASSENTAMENTO COM PREPARO EM BETONEIRA. AF_06/2014</v>
          </cell>
          <cell r="C4997" t="str">
            <v>M2</v>
          </cell>
          <cell r="D4997" t="str">
            <v>67,50</v>
          </cell>
        </row>
        <row r="4998">
          <cell r="A4998">
            <v>87488</v>
          </cell>
          <cell r="B4998" t="str">
            <v>ALVENARIA DE VEDAÇÃO DE BLOCOS CERÂMICOS FURADOS NA VERTICAL DE 19X19X39CM (ESPESSURA 19CM) DE PAREDES COM ÁREA LÍQUIDA MENOR QUE 6M² COM VÃOS E ARGAMASSA DE ASSENTAMENTO COM PREPARO MANUAL. AF_06/2014</v>
          </cell>
          <cell r="C4998" t="str">
            <v>M2</v>
          </cell>
          <cell r="D4998" t="str">
            <v>68,67</v>
          </cell>
        </row>
        <row r="4999">
          <cell r="A4999">
            <v>87489</v>
          </cell>
          <cell r="B4999" t="str">
            <v>ALVENARIA DE VEDAÇÃO DE BLOCOS CERÂMICOS FURADOS NA VERTICAL DE 9X19X39CM (ESPESSURA 9CM) DE PAREDES COM ÁREA LÍQUIDA MAIOR OU IGUAL A 6M² COM VÃOS E ARGAMASSA DE ASSENTAMENTO COM PREPARO EM BETONEIRA. AF_06/2014</v>
          </cell>
          <cell r="C4999" t="str">
            <v>M2</v>
          </cell>
          <cell r="D4999" t="str">
            <v>38,00</v>
          </cell>
        </row>
        <row r="5000">
          <cell r="A5000">
            <v>87490</v>
          </cell>
          <cell r="B5000" t="str">
            <v>ALVENARIA DE VEDAÇÃO DE BLOCOS CERÂMICOS FURADOS NA VERTICAL DE 9X19X39CM (ESPESSURA 9CM) DE PAREDES COM ÁREA LÍQUIDA MAIOR OU IGUAL A 6M² COM VÃOS E ARGAMASSA DE ASSENTAMENTO COM PREPARO MANUAL. AF_06/2014</v>
          </cell>
          <cell r="C5000" t="str">
            <v>M2</v>
          </cell>
          <cell r="D5000" t="str">
            <v>38,88</v>
          </cell>
        </row>
        <row r="5001">
          <cell r="A5001">
            <v>87491</v>
          </cell>
          <cell r="B5001" t="str">
            <v>ALVENARIA DE VEDAÇÃO DE BLOCOS CERÂMICOS FURADOS NA VERTICAL DE 14X19X39CM (ESPESSURA 14CM) DE PAREDES COM ÁREA LÍQUIDA MAIOR OU IGUAL A 6M² COM VÃOS E ARGAMASSA DE ASSENTAMENTO COM PREPARO EM BETONEIRA. AF_06/2014</v>
          </cell>
          <cell r="C5001" t="str">
            <v>M2</v>
          </cell>
          <cell r="D5001" t="str">
            <v>50,68</v>
          </cell>
        </row>
        <row r="5002">
          <cell r="A5002">
            <v>87492</v>
          </cell>
          <cell r="B5002" t="str">
            <v>ALVENARIA DE VEDAÇÃO DE BLOCOS CERÂMICOS FURADOS NA VERTICAL DE 14X19X39CM (ESPESSURA 14CM) DE PAREDES COM ÁREA LÍQUIDA MAIOR OU IGUAL A 6M² COM VÃOS E ARGAMASSA DE ASSENTAMENTO COM PREPARO MANUAL. AF_06/2014</v>
          </cell>
          <cell r="C5002" t="str">
            <v>M2</v>
          </cell>
          <cell r="D5002" t="str">
            <v>51,68</v>
          </cell>
        </row>
        <row r="5003">
          <cell r="A5003">
            <v>87493</v>
          </cell>
          <cell r="B5003" t="str">
            <v>ALVENARIA DE VEDAÇÃO DE BLOCOS CERÂMICOS FURADOS NA VERTICAL DE 19X19X39CM (ESPESSURA 19CM) DE PAREDES COM ÁREA LÍQUIDA MAIOR OU IGUAL A 6M² COM VÃOS E ARGAMASSA DE ASSENTAMENTO COM PREPARO EM BETONEIRA. AF_06/2014</v>
          </cell>
          <cell r="C5003" t="str">
            <v>M2</v>
          </cell>
          <cell r="D5003" t="str">
            <v>60,92</v>
          </cell>
        </row>
        <row r="5004">
          <cell r="A5004">
            <v>87494</v>
          </cell>
          <cell r="B5004" t="str">
            <v>ALVENARIA DE VEDAÇÃO DE BLOCOS CERÂMICOS FURADOS NA VERTICAL DE 19X19X39CM (ESPESSURA 19CM) DE PAREDES COM ÁREA LÍQUIDA MAIOR OU IGUAL A 6M² COM VÃOS E ARGAMASSA DE ASSENTAMENTO COM PREPARO MANUAL. AF_06/2014</v>
          </cell>
          <cell r="C5004" t="str">
            <v>M2</v>
          </cell>
          <cell r="D5004" t="str">
            <v>62,09</v>
          </cell>
        </row>
        <row r="5005">
          <cell r="A5005">
            <v>87495</v>
          </cell>
          <cell r="B5005" t="str">
            <v>ALVENARIA DE VEDAÇÃO DE BLOCOS CERÂMICOS FURADOS NA HORIZONTAL DE 9X19X19CM (ESPESSURA 9CM) DE PAREDES COM ÁREA LÍQUIDA MENOR QUE 6M² SEM VÃOS E ARGAMASSA DE ASSENTAMENTO COM PREPARO EM BETONEIRA. AF_06/2014</v>
          </cell>
          <cell r="C5005" t="str">
            <v>M2</v>
          </cell>
          <cell r="D5005" t="str">
            <v>62,62</v>
          </cell>
        </row>
        <row r="5006">
          <cell r="A5006">
            <v>87496</v>
          </cell>
          <cell r="B5006" t="str">
            <v>ALVENARIA DE VEDAÇÃO DE BLOCOS CERÂMICOS FURADOS NA HORIZONTAL DE 9X19X19CM (ESPESSURA 9CM) DE PAREDES COM ÁREA LÍQUIDA MENOR QUE 6M² SEM VÃOS E ARGAMASSA DE ASSENTAMENTO COM PREPARO MANUAL. AF_06/2014</v>
          </cell>
          <cell r="C5006" t="str">
            <v>M2</v>
          </cell>
          <cell r="D5006" t="str">
            <v>63,45</v>
          </cell>
        </row>
        <row r="5007">
          <cell r="A5007">
            <v>87497</v>
          </cell>
          <cell r="B5007" t="str">
            <v>ALVENARIA DE VEDAÇÃO DE BLOCOS CERÂMICOS FURADOS NA HORIZONTAL DE 11,5X19X19CM (ESPESSURA 11,5CM) DE PAREDES COM ÁREA LÍQUIDA MENOR QUE 6M² SEM VÃOS E ARGAMASSA DE ASSENTAMENTO COM PREPARO EM BETONEIRA. AF_06/2014</v>
          </cell>
          <cell r="C5007" t="str">
            <v>M2</v>
          </cell>
          <cell r="D5007" t="str">
            <v>62,37</v>
          </cell>
        </row>
        <row r="5008">
          <cell r="A5008">
            <v>87498</v>
          </cell>
          <cell r="B5008" t="str">
            <v>ALVENARIA DE VEDAÇÃO DE BLOCOS CERÂMICOS FURADOS NA HORIZONTAL DE 11,5X19X19CM (ESPESSURA 11,5CM) DE PAREDES COM ÁREA LÍQUIDA MENOR QUE 6M² SEM VÃOS E ARGAMASSA DE ASSENTAMENTO COM PREPARO MANUAL. AF_06/2014</v>
          </cell>
          <cell r="C5008" t="str">
            <v>M2</v>
          </cell>
          <cell r="D5008" t="str">
            <v>63,43</v>
          </cell>
        </row>
        <row r="5009">
          <cell r="A5009">
            <v>87499</v>
          </cell>
          <cell r="B5009" t="str">
            <v>ALVENARIA DE VEDAÇÃO DE BLOCOS CERÂMICOS FURADOS NA HORIZONTAL DE 9X14X19CM (ESPESSURA 9CM) DE PAREDES COM ÁREA LÍQUIDA MENOR QUE 6M² SEM VÃOS E ARGAMASSA DE ASSENTAMENTO COM PREPARO EM BETONEIRA. AF_06/2014</v>
          </cell>
          <cell r="C5009" t="str">
            <v>M2</v>
          </cell>
          <cell r="D5009" t="str">
            <v>72,37</v>
          </cell>
        </row>
        <row r="5010">
          <cell r="A5010">
            <v>87500</v>
          </cell>
          <cell r="B5010" t="str">
            <v>ALVENARIA DE VEDAÇÃO DE BLOCOS CERÂMICOS FURADOS NA HORIZONTAL DE 9X14X19CM (ESPESSURA 9CM) DE PAREDES COM ÁREA LÍQUIDA MENOR QUE 6M² SEM VÃOS E ARGAMASSA DE ASSENTAMENTO COM PREPARO MANUAL. AF_06/2014</v>
          </cell>
          <cell r="C5010" t="str">
            <v>M2</v>
          </cell>
          <cell r="D5010" t="str">
            <v>73,27</v>
          </cell>
        </row>
        <row r="5011">
          <cell r="A5011">
            <v>87501</v>
          </cell>
          <cell r="B5011" t="str">
            <v>ALVENARIA DE VEDAÇÃO DE BLOCOS CERÂMICOS FURADOS NA HORIZONTAL DE 14X9X19CM (ESPESSURA 14CM, BLOCO DEITADO) DE PAREDES COM ÁREA LÍQUIDA MENOR QUE 6M² SEM VÃOS E ARGAMASSA DE ASSENTAMENTO COM PREPARO EM BETONEIRA. AF_06/2014</v>
          </cell>
          <cell r="C5011" t="str">
            <v>M2</v>
          </cell>
          <cell r="D5011" t="str">
            <v>111,80</v>
          </cell>
        </row>
        <row r="5012">
          <cell r="A5012">
            <v>87502</v>
          </cell>
          <cell r="B5012" t="str">
            <v>ALVENARIA DE VEDAÇÃO DE BLOCOS CERÂMICOS FURADOS NA HORIZONTAL DE 14X9X19CM (ESPESSURA 14CM, BLOCO DEITADO) DE PAREDES COM ÁREA LÍQUIDA MENOR QUE 6M² SEM VÃOS E ARGAMASSA DE ASSENTAMENTO COM PREPARO MANUAL. AF_06/2014</v>
          </cell>
          <cell r="C5012" t="str">
            <v>M2</v>
          </cell>
          <cell r="D5012" t="str">
            <v>112,94</v>
          </cell>
        </row>
        <row r="5013">
          <cell r="A5013">
            <v>87503</v>
          </cell>
          <cell r="B5013" t="str">
            <v>ALVENARIA DE VEDAÇÃO DE BLOCOS CERÂMICOS FURADOS NA HORIZONTAL DE 9X19X19CM (ESPESSURA 9CM) DE PAREDES COM ÁREA LÍQUIDA MAIOR OU IGUAL A 6M² SEM VÃOS E ARGAMASSA DE ASSENTAMENTO COM PREPARO EM BETONEIRA. AF_06/2014</v>
          </cell>
          <cell r="C5013" t="str">
            <v>M2</v>
          </cell>
          <cell r="D5013" t="str">
            <v>53,83</v>
          </cell>
        </row>
        <row r="5014">
          <cell r="A5014">
            <v>87504</v>
          </cell>
          <cell r="B5014" t="str">
            <v>ALVENARIA DE VEDAÇÃO DE BLOCOS CERÂMICOS FURADOS NA HORIZONTAL DE 9X19X19CM (ESPESSURA 9CM) DE PAREDES COM ÁREA LÍQUIDA MAIOR OU IGUAL A 6M² SEM VÃOS E ARGAMASSA DE ASSENTAMENTO COM PREPARO MANUAL. AF_06/2014</v>
          </cell>
          <cell r="C5014" t="str">
            <v>M2</v>
          </cell>
          <cell r="D5014" t="str">
            <v>54,66</v>
          </cell>
        </row>
        <row r="5015">
          <cell r="A5015">
            <v>87505</v>
          </cell>
          <cell r="B5015" t="str">
            <v>ALVENARIA DE VEDAÇÃO DE BLOCOS CERÂMICOS FURADOS NA HORIZONTAL DE 11,5X19X19CM (ESPESSURA 11,5M) DE PAREDES COM ÁREA LÍQUIDA MAIOR OU IGUAL A 6M² SEM VÃOS E ARGAMASSA DE ASSENTAMENTO COM PREPARO EM BETONEIRA. AF_06/2014</v>
          </cell>
          <cell r="C5015" t="str">
            <v>M2</v>
          </cell>
          <cell r="D5015" t="str">
            <v>53,53</v>
          </cell>
        </row>
        <row r="5016">
          <cell r="A5016">
            <v>87506</v>
          </cell>
          <cell r="B5016" t="str">
            <v>ALVENARIA DE VEDAÇÃO DE BLOCOS CERÂMICOS FURADOS NA HORIZONTAL DE 11,5X19X19CM (ESPESSURA 11,5M) DE PAREDES COM ÁREA LÍQUIDA MAIOR OU IGUAL A 6M² SEM VÃOS E ARGAMASSA DE ASSENTAMENTO COM PREPARO MANUAL. AF_06/2014</v>
          </cell>
          <cell r="C5016" t="str">
            <v>M2</v>
          </cell>
          <cell r="D5016" t="str">
            <v>54,59</v>
          </cell>
        </row>
        <row r="5017">
          <cell r="A5017">
            <v>87507</v>
          </cell>
          <cell r="B5017" t="str">
            <v>ALVENARIA DE VEDAÇÃO DE BLOCOS CERÂMICOS FURADOS NA HORIZONTAL DE 9X14X19CM (ESPESSURA 9CM) DE PAREDES COM ÁREA LÍQUIDA MAIOR OU IGUAL A 6M² SEM VÃOS E ARGAMASSA DE ASSENTAMENTO COM PREPARO EM BETONEIRA. AF_06/2014</v>
          </cell>
          <cell r="C5017" t="str">
            <v>M2</v>
          </cell>
          <cell r="D5017" t="str">
            <v>60,74</v>
          </cell>
        </row>
        <row r="5018">
          <cell r="A5018">
            <v>87508</v>
          </cell>
          <cell r="B5018" t="str">
            <v>ALVENARIA DE VEDAÇÃO DE BLOCOS CERÂMICOS FURADOS NA HORIZONTAL DE 9X14X19CM (ESPESSURA 9CM) DE PAREDES COM ÁREA LÍQUIDA MAIOR OU IGUAL A 6M² SEM VÃOS E ARGAMASSA DE ASSENTAMENTO COM PREPARO MANUAL. AF_06/2014</v>
          </cell>
          <cell r="C5018" t="str">
            <v>M2</v>
          </cell>
          <cell r="D5018" t="str">
            <v>61,64</v>
          </cell>
        </row>
        <row r="5019">
          <cell r="A5019">
            <v>87509</v>
          </cell>
          <cell r="B5019" t="str">
            <v>ALVENARIA DE VEDAÇÃO DE BLOCOS CERÂMICOS FURADOS NA HORIZONTAL DE 14X9X19CM (ESPESSURA 14CM, BLOCO DEITADO) DE PAREDES COM ÁREA LÍQUIDA MAIOR OU IGUAL A 6M² SEM VÃOS E ARGAMASSA DE ASSENTAMENTO COM PREPARO EM BETONEIRA. AF_06/2014</v>
          </cell>
          <cell r="C5019" t="str">
            <v>M2</v>
          </cell>
          <cell r="D5019" t="str">
            <v>92,98</v>
          </cell>
        </row>
        <row r="5020">
          <cell r="A5020">
            <v>87510</v>
          </cell>
          <cell r="B5020" t="str">
            <v>ALVENARIA DE VEDAÇÃO DE BLOCOS CERÂMICOS FURADOS NA HORIZONTAL DE 14X9X19CM (ESPESSURA 14CM, BLOCO DEITADO) DE PAREDES COM ÁREA LÍQUIDA MAIOR OU IGUAL A 6M² SEM VÃOS E ARGAMASSA DE ASSENTAMENTO COM PREPARO MANUAL. AF_06/2014</v>
          </cell>
          <cell r="C5020" t="str">
            <v>M2</v>
          </cell>
          <cell r="D5020" t="str">
            <v>94,12</v>
          </cell>
        </row>
        <row r="5021">
          <cell r="A5021">
            <v>87511</v>
          </cell>
          <cell r="B5021" t="str">
            <v>ALVENARIA DE VEDAÇÃO DE BLOCOS CERÂMICOS FURADOS NA HORIZONTAL DE 9X19X19CM (ESPESSURA 9CM) DE PAREDES COM ÁREA LÍQUIDA MENOR QUE 6M² COM VÃOS E ARGAMASSA DE ASSENTAMENTO COM PREPARO EM BETONEIRA. AF_06/2014</v>
          </cell>
          <cell r="C5021" t="str">
            <v>M2</v>
          </cell>
          <cell r="D5021" t="str">
            <v>70,11</v>
          </cell>
        </row>
        <row r="5022">
          <cell r="A5022">
            <v>87512</v>
          </cell>
          <cell r="B5022" t="str">
            <v>ALVENARIA DE VEDAÇÃO DE BLOCOS CERÂMICOS FURADOS NA HORIZONTAL DE 9X19X19CM (ESPESSURA 9CM) DE PAREDES COM ÁREA LÍQUIDA MENOR QUE 6M² COM VÃOS E ARGAMASSA DE ASSENTAMENTO COM PREPARO MANUAL. AF_06/2014</v>
          </cell>
          <cell r="C5022" t="str">
            <v>M2</v>
          </cell>
          <cell r="D5022" t="str">
            <v>70,94</v>
          </cell>
        </row>
        <row r="5023">
          <cell r="A5023">
            <v>87513</v>
          </cell>
          <cell r="B5023" t="str">
            <v>ALVENARIA DE VEDAÇÃO DE BLOCOS CERÂMICOS FURADOS NA HORIZONTAL DE 11,5X19X19CM (ESPESSURA 11,5CM) DE PAREDES COM ÁREA LÍQUIDA MENOR QUE 6M² COM VÃOS E ARGAMASSA DE ASSENTAMENTO COM PREPARO EM BETONEIRA. AF_06/2014</v>
          </cell>
          <cell r="C5023" t="str">
            <v>M2</v>
          </cell>
          <cell r="D5023" t="str">
            <v>70,18</v>
          </cell>
        </row>
        <row r="5024">
          <cell r="A5024">
            <v>87514</v>
          </cell>
          <cell r="B5024" t="str">
            <v>ALVENARIA DE VEDAÇÃO DE BLOCOS CERÂMICOS FURADOS NA HORIZONTAL DE 11,5X19X19CM (ESPESSURA 11,5CM) DE PAREDES COM ÁREA LÍQUIDA MENOR QUE 6M² COM VÃOS E ARGAMASSA DE ASSENTAMENTO COM PREPARO MANUAL. AF_06/2014</v>
          </cell>
          <cell r="C5024" t="str">
            <v>M2</v>
          </cell>
          <cell r="D5024" t="str">
            <v>71,24</v>
          </cell>
        </row>
        <row r="5025">
          <cell r="A5025">
            <v>87515</v>
          </cell>
          <cell r="B5025" t="str">
            <v>ALVENARIA DE VEDAÇÃO DE BLOCOS CERÂMICOS FURADOS NA HORIZONTAL DE 9X14X19CM (ESPESSURA 9CM) DE PAREDES COM ÁREA LÍQUIDA MENOR QUE 6M² COM VÃOS E ARGAMASSA DE ASSENTAMENTO COM PREPARO EM BETONEIRA. AF_06/2014</v>
          </cell>
          <cell r="C5025" t="str">
            <v>M2</v>
          </cell>
          <cell r="D5025" t="str">
            <v>82,83</v>
          </cell>
        </row>
        <row r="5026">
          <cell r="A5026">
            <v>87516</v>
          </cell>
          <cell r="B5026" t="str">
            <v>ALVENARIA DE VEDAÇÃO DE BLOCOS CERÂMICOS FURADOS NA HORIZONTAL DE 9X14X19CM (ESPESSURA 9CM) DE PAREDES COM ÁREA LÍQUIDA MENOR QUE 6M² COM VÃOS E ARGAMASSA DE ASSENTAMENTO COM PREPARO MANUAL. AF_06/2014</v>
          </cell>
          <cell r="C5026" t="str">
            <v>M2</v>
          </cell>
          <cell r="D5026" t="str">
            <v>83,73</v>
          </cell>
        </row>
        <row r="5027">
          <cell r="A5027">
            <v>87517</v>
          </cell>
          <cell r="B5027" t="str">
            <v>ALVENARIA DE VEDAÇÃO DE BLOCOS CERÂMICOS FURADOS NA HORIZONTAL DE 14X9X19CM (ESPESSURA 14CM, BLOCO DEITADO) DE PAREDES COM ÁREA LÍQUIDA MENOR QUE 6M² COM VÃOS E ARGAMASSA DE ASSENTAMENTO COM PREPARO EM BETONEIRA. AF_06/2014</v>
          </cell>
          <cell r="C5027" t="str">
            <v>M2</v>
          </cell>
          <cell r="D5027" t="str">
            <v>128,10</v>
          </cell>
        </row>
        <row r="5028">
          <cell r="A5028">
            <v>87518</v>
          </cell>
          <cell r="B5028" t="str">
            <v>ALVENARIA DE VEDAÇÃO DE BLOCOS CERÂMICOS FURADOS NA HORIZONTAL DE 14X9X19CM (ESPESSURA 14CM, BLOCO DEITADO) DE PAREDES COM ÁREA LÍQUIDA MENOR QUE 6M² COM VÃOS E ARGAMASSA DE ASSENTAMENTO COM PREPARO MANUAL. AF_06/2014</v>
          </cell>
          <cell r="C5028" t="str">
            <v>M2</v>
          </cell>
          <cell r="D5028" t="str">
            <v>129,24</v>
          </cell>
        </row>
        <row r="5029">
          <cell r="A5029">
            <v>87519</v>
          </cell>
          <cell r="B5029" t="str">
            <v>ALVENARIA DE VEDAÇÃO DE BLOCOS CERÂMICOS FURADOS NA HORIZONTAL DE 9X19X19CM (ESPESSURA 9CM) DE PAREDES COM ÁREA LÍQUIDA MAIOR OU IGUAL A 6M² COM VÃOS E ARGAMASSA DE ASSENTAMENTO COM PREPARO EM BETONEIRA. AF_06/2014</v>
          </cell>
          <cell r="C5029" t="str">
            <v>M2</v>
          </cell>
          <cell r="D5029" t="str">
            <v>58,56</v>
          </cell>
        </row>
        <row r="5030">
          <cell r="A5030">
            <v>87520</v>
          </cell>
          <cell r="B5030" t="str">
            <v>ALVENARIA DE VEDAÇÃO DE BLOCOS CERÂMICOS FURADOS NA HORIZONTAL DE 9X19X19CM (ESPESSURA 9CM) DE PAREDES COM ÁREA LÍQUIDA MAIOR OU IGUAL A 6M² COM VÃOS E ARGAMASSA DE ASSENTAMENTO COM PREPARO MANUAL. AF_06/2014</v>
          </cell>
          <cell r="C5030" t="str">
            <v>M2</v>
          </cell>
          <cell r="D5030" t="str">
            <v>59,39</v>
          </cell>
        </row>
        <row r="5031">
          <cell r="A5031">
            <v>87521</v>
          </cell>
          <cell r="B5031" t="str">
            <v>ALVENARIA DE VEDAÇÃO DE BLOCOS CERÂMICOS FURADOS NA HORIZONTAL DE 11,5X19X19CM (ESPESSURA 11,5CM) DE PAREDES COM ÁREA LÍQUIDA MAIOR OU IGUAL A 6M² COM VÃOS E ARGAMASSA DE ASSENTAMENTO COM PREPARO EM BETONEIRA. AF_06/2014</v>
          </cell>
          <cell r="C5031" t="str">
            <v>M2</v>
          </cell>
          <cell r="D5031" t="str">
            <v>58,32</v>
          </cell>
        </row>
        <row r="5032">
          <cell r="A5032">
            <v>87522</v>
          </cell>
          <cell r="B5032" t="str">
            <v>ALVENARIA DE VEDAÇÃO DE BLOCOS CERÂMICOS FURADOS NA HORIZONTAL DE 11,5X19X19CM (ESPESSURA 11,5CM) DE PAREDES COM ÁREA LÍQUIDA MAIOR OU IGUAL A 6M² COM VÃOS E ARGAMASSA DE ASSENTAMENTO COM PREPARO MANUAL. AF_06/2014</v>
          </cell>
          <cell r="C5032" t="str">
            <v>M2</v>
          </cell>
          <cell r="D5032" t="str">
            <v>59,38</v>
          </cell>
        </row>
        <row r="5033">
          <cell r="A5033">
            <v>87523</v>
          </cell>
          <cell r="B5033" t="str">
            <v>ALVENARIA DE VEDAÇÃO DE BLOCOS CERÂMICOS FURADOS NA HORIZONTAL DE 9X14X19CM (ESPESSURA 9CM) DE PAREDES COM ÁREA LÍQUIDA MAIOR OU IGUAL A 6M² COM VÃOS E ARGAMASSA DE ASSENTAMENTO COM PREPARO EM BETONEIRA. AF_06/2014</v>
          </cell>
          <cell r="C5033" t="str">
            <v>M2</v>
          </cell>
          <cell r="D5033" t="str">
            <v>67,14</v>
          </cell>
        </row>
        <row r="5034">
          <cell r="A5034">
            <v>87524</v>
          </cell>
          <cell r="B5034" t="str">
            <v>ALVENARIA DE VEDAÇÃO DE BLOCOS CERÂMICOS FURADOS NA HORIZONTAL DE 9X14X19CM (ESPESSURA 9CM) DE PAREDES COM ÁREA LÍQUIDA MAIOR OU IGUAL A 6M² COM VÃOS E ARGAMASSA DE ASSENTAMENTO COM PREPARO MANUAL. AF_06/2014</v>
          </cell>
          <cell r="C5034" t="str">
            <v>M2</v>
          </cell>
          <cell r="D5034" t="str">
            <v>68,04</v>
          </cell>
        </row>
        <row r="5035">
          <cell r="A5035">
            <v>87525</v>
          </cell>
          <cell r="B5035" t="str">
            <v>ALVENARIA DE VEDAÇÃO DE BLOCOS CERÂMICOS FURADOS NA HORIZONTAL DE 14X9X19CM (ESPESSURA 14CM, BLOCO DEITADO) DE PAREDES COM ÁREA LÍQUIDA MAIOR OU IGUAL A 6M² COM VÃOS E ARGAMASSA DE ASSENTAMENTO COM PREPARO EM BETONEIRA. AF_06/2014</v>
          </cell>
          <cell r="C5035" t="str">
            <v>M2</v>
          </cell>
          <cell r="D5035" t="str">
            <v>102,89</v>
          </cell>
        </row>
        <row r="5036">
          <cell r="A5036">
            <v>87526</v>
          </cell>
          <cell r="B5036" t="str">
            <v>ALVENARIA DE VEDAÇÃO DE BLOCOS CERÂMICOS FURADOS NA HORIZONTAL DE 14X9X19CM (ESPESSURA 14CM, BLOCO DEITADO) DE PAREDES COM ÁREA LÍQUIDA MAIOR OU IGUAL A 6M² COM VÃOS E ARGAMASSA DE ASSENTAMENTO COM PREPARO MANUAL. AF_06/2014</v>
          </cell>
          <cell r="C5036" t="str">
            <v>M2</v>
          </cell>
          <cell r="D5036" t="str">
            <v>104,03</v>
          </cell>
        </row>
        <row r="5037">
          <cell r="A5037">
            <v>89043</v>
          </cell>
          <cell r="B5037" t="str">
            <v>(COMPOSIÇÃO REPRESENTATIVA) DO SERVIÇO DE ALVENARIA DE VEDAÇÃO DE BLOCOS VAZADOS DE CERÂMICA DE 9X19X19CM (ESPESSURA 9CM), PARA EDIFICAÇÃO HABITACIONAL MULTIFAMILIAR (PRÉDIO). AF_11/2014</v>
          </cell>
          <cell r="C5037" t="str">
            <v>M2</v>
          </cell>
          <cell r="D5037" t="str">
            <v>59,67</v>
          </cell>
        </row>
        <row r="5038">
          <cell r="A5038">
            <v>89168</v>
          </cell>
          <cell r="B5038" t="str">
            <v>(COMPOSIÇÃO REPRESENTATIVA) DO SERVIÇO DE ALVENARIA DE VEDAÇÃO DE BLOCOS VAZADOS DE CERÂMICA DE 9X19X19CM (ESPESSURA 9CM), PARA EDIFICAÇÃO HABITACIONAL UNIFAMILIAR (CASA) E EDIFICAÇÃO PÚBLICA PADRÃO. AF_11/2014</v>
          </cell>
          <cell r="C5038" t="str">
            <v>M2</v>
          </cell>
          <cell r="D5038" t="str">
            <v>61,38</v>
          </cell>
        </row>
        <row r="5039">
          <cell r="A5039">
            <v>89977</v>
          </cell>
          <cell r="B5039" t="str">
            <v>(COMPOSIÇÃO REPRESENTATIVA) DO SERVIÇO DE ALVENARIA DE VEDAÇÃO DE BLOCOS VAZADOS DE CERÂMICA DE 14X9X19CM (ESPESSURA 14CM, BLOCO DEITADO), PARA EDIFICAÇÃO HABITACIONAL UNIFAMILIAR (CASA) E EDIFICAÇÃO PÚBLICA PADRÃO. AF_12/2014</v>
          </cell>
          <cell r="C5039" t="str">
            <v>M2</v>
          </cell>
          <cell r="D5039" t="str">
            <v>109,17</v>
          </cell>
        </row>
        <row r="5040">
          <cell r="A5040">
            <v>90112</v>
          </cell>
          <cell r="B5040" t="str">
            <v>ALVENARIA DE VEDAÇÃO DE BLOCOS CERÂMICOS FURADOS NA VERTICAL DE 14X19X39CM (ESPESSURA 14CM) DE PAREDES COM ÁREA LÍQUIDA MENOR QUE 6M2 COM VÃOS E ARGAMASSA DE ASSENTAMENTO COM PREPARO MANUAL. AF_06/2014</v>
          </cell>
          <cell r="C5040" t="str">
            <v>M2</v>
          </cell>
          <cell r="D5040" t="str">
            <v>57,93</v>
          </cell>
        </row>
        <row r="5041">
          <cell r="A5041">
            <v>101159</v>
          </cell>
          <cell r="B5041" t="str">
            <v>ALVENARIA DE VEDAÇÃO DE BLOCOS CERÂMICOS MACIÇOS DE 5X10X20CM (ESPESSURA 10CM) E ARGAMASSA DE ASSENTAMENTO COM PREPARO EM BETONEIRA. AF_05/2020</v>
          </cell>
          <cell r="C5041" t="str">
            <v>M2</v>
          </cell>
          <cell r="D5041" t="str">
            <v>93,70</v>
          </cell>
        </row>
        <row r="5042">
          <cell r="A5042">
            <v>89282</v>
          </cell>
          <cell r="B5042" t="str">
            <v>ALVENARIA ESTRUTURAL DE BLOCOS CERÂMICOS 14X19X39, (ESPESSURA DE 14 CM), PARA PAREDES COM ÁREA LÍQUIDA MENOR QUE 6M², SEM VÃOS, UTILIZANDO PALHETA E ARGAMASSA DE ASSENTAMENTO COM PREPARO EM BETONEIRA. AF_12/2014</v>
          </cell>
          <cell r="C5042" t="str">
            <v>M2</v>
          </cell>
          <cell r="D5042" t="str">
            <v>48,80</v>
          </cell>
        </row>
        <row r="5043">
          <cell r="A5043">
            <v>89283</v>
          </cell>
          <cell r="B5043" t="str">
            <v>ALVENARIA ESTRUTURAL DE BLOCOS CERÂMICOS 14X19X39, (ESPESSURA DE 14 CM), PARA PAREDES COM ÁREA LÍQUIDA MENOR QUE 6M², SEM VÃOS, UTILIZANDO PALHETA E ARGAMASSA DE ASSENTAMENTO COM PREPARO MANUAL. AF_12/2014</v>
          </cell>
          <cell r="C5043" t="str">
            <v>M2</v>
          </cell>
          <cell r="D5043" t="str">
            <v>49,82</v>
          </cell>
        </row>
        <row r="5044">
          <cell r="A5044">
            <v>89284</v>
          </cell>
          <cell r="B5044" t="str">
            <v>ALVENARIA ESTRUTURAL DE BLOCOS CERÂMICOS 14X19X39, (ESPESSURA DE 14 CM), PARA PAREDES COM ÁREA LÍQUIDA MAIOR OU IGUAL QUE 6M², SEM VÃOS, UTILIZANDO PALHETA E ARGAMASSA DE ASSENTAMENTO COM PREPARO EM BETONEIRA. AF_12/2014</v>
          </cell>
          <cell r="C5044" t="str">
            <v>M2</v>
          </cell>
          <cell r="D5044" t="str">
            <v>44,71</v>
          </cell>
        </row>
        <row r="5045">
          <cell r="A5045">
            <v>89285</v>
          </cell>
          <cell r="B5045" t="str">
            <v>ALVENARIA ESTRUTURAL DE BLOCOS CERÂMICOS 14X19X39, (ESPESSURA DE 14 CM), PARA PAREDES COM ÁREA LÍQUIDA MAIOR OU IGUAL QUE 6M², SEM VÃOS, UTILIZANDO PALHETA E ARGAMASSA DE ASSENTAMENTO COM PREPARO MANUAL. AF_12/2014</v>
          </cell>
          <cell r="C5045" t="str">
            <v>M2</v>
          </cell>
          <cell r="D5045" t="str">
            <v>45,73</v>
          </cell>
        </row>
        <row r="5046">
          <cell r="A5046">
            <v>89286</v>
          </cell>
          <cell r="B5046" t="str">
            <v>ALVENARIA ESTRUTURAL DE BLOCOS CERÂMICOS 14X19X39, (ESPESSURA DE 14 CM), PARA PAREDES COM ÁREA LÍQUIDA MENOR QUE 6M², COM VÃOS, UTILIZANDO PALHETA E ARGAMASSA DE ASSENTAMENTO COM PREPARO EM BETONEIRA. AF_12/2014</v>
          </cell>
          <cell r="C5046" t="str">
            <v>M2</v>
          </cell>
          <cell r="D5046" t="str">
            <v>52,30</v>
          </cell>
        </row>
        <row r="5047">
          <cell r="A5047">
            <v>89287</v>
          </cell>
          <cell r="B5047" t="str">
            <v>ALVENARIA ESTRUTURAL DE BLOCOS CERÂMICOS 14X19X39, (ESPESSURA DE 14 CM), PARA PAREDES COM ÁREA LÍQUIDA MENOR QUE 6M², COM VÃOS, UTILIZANDO PALHETA E ARGAMASSA DE ASSENTAMENTO COM PREPARO MANUAL. AF_12/2014</v>
          </cell>
          <cell r="C5047" t="str">
            <v>M2</v>
          </cell>
          <cell r="D5047" t="str">
            <v>53,32</v>
          </cell>
        </row>
        <row r="5048">
          <cell r="A5048">
            <v>89288</v>
          </cell>
          <cell r="B5048" t="str">
            <v>ALVENARIA ESTRUTURAL DE BLOCOS CERÂMICOS 14X19X39, (ESPESSURA DE 14 CM), PARA PAREDES COM ÁREA LÍQUIDA MAIOR OU IGUAL A 6M², COM VÃOS, UTILIZANDO PALHETA E ARGAMASSA DE ASSENTAMENTO COM PREPARO EM BETONEIRA. AF_12/2014</v>
          </cell>
          <cell r="C5048" t="str">
            <v>M2</v>
          </cell>
          <cell r="D5048" t="str">
            <v>46,60</v>
          </cell>
        </row>
        <row r="5049">
          <cell r="A5049">
            <v>89289</v>
          </cell>
          <cell r="B5049" t="str">
            <v>ALVENARIA ESTRUTURAL DE BLOCOS CERÂMICOS 14X19X39, (ESPESSURA DE 14 CM), PARA PAREDES COM ÁREA LÍQUIDA MAIOR OU IGUAL A 6M², COM VÃOS, UTILIZANDO PALHETA E ARGAMASSA DE ASSENTAMENTO COM PREPARO MANUAL. AF_12/2014</v>
          </cell>
          <cell r="C5049" t="str">
            <v>M2</v>
          </cell>
          <cell r="D5049" t="str">
            <v>47,62</v>
          </cell>
        </row>
        <row r="5050">
          <cell r="A5050">
            <v>89290</v>
          </cell>
          <cell r="B5050" t="str">
            <v>ALVENARIA ESTRUTURAL DE BLOCOS CERÂMICOS 14X19X29, (ESPESSURA DE 14 CM), PARA PAREDES COM ÁREA LÍQUIDA MENOR QUE 6M², SEM VÃOS, UTILIZANDO PALHETA E ARGAMASSA DE ASSENTAMENTO COM PREPARO EM BETONEIRA. AF_12/2014</v>
          </cell>
          <cell r="C5050" t="str">
            <v>M2</v>
          </cell>
          <cell r="D5050" t="str">
            <v>56,62</v>
          </cell>
        </row>
        <row r="5051">
          <cell r="A5051">
            <v>89291</v>
          </cell>
          <cell r="B5051" t="str">
            <v>ALVENARIA ESTRUTURAL DE BLOCOS CERÂMICOS 14X19X29, (ESPESSURA DE 14 CM), PARA PAREDES COM ÁREA LÍQUIDA MENOR QUE 6M², SEM VÃOS, UTILIZANDO PALHETA E ARGAMASSA DE ASSENTAMENTO COM PREPARO MANUAL. AF_12/2014</v>
          </cell>
          <cell r="C5051" t="str">
            <v>M2</v>
          </cell>
          <cell r="D5051" t="str">
            <v>57,76</v>
          </cell>
        </row>
        <row r="5052">
          <cell r="A5052">
            <v>89292</v>
          </cell>
          <cell r="B5052" t="str">
            <v>ALVENARIA ESTRUTURAL DE BLOCOS CERÂMICOS 14X19X29, (ESPESSURA DE 14 CM), PARA PAREDES COM ÁREA LÍQUIDA MAIOR OU IGUAL A 6M², SEM VÃOS, UTILIZANDO PALHETA E ARGAMASSA DE ASSENTAMENTO COM PREPARO EM BETONEIRA. AF_12/2014</v>
          </cell>
          <cell r="C5052" t="str">
            <v>M2</v>
          </cell>
          <cell r="D5052" t="str">
            <v>52,50</v>
          </cell>
        </row>
        <row r="5053">
          <cell r="A5053">
            <v>89293</v>
          </cell>
          <cell r="B5053" t="str">
            <v>ALVENARIA ESTRUTURAL DE BLOCOS CERÂMICOS 14X19X29, (ESPESSURA DE 14 CM), PARA PAREDES COM ÁREA LÍQUIDA MAIOR OU IGUAL A 6M2, SEM VÃOS, UTILIZANDO PALHETA E ARGAMASSA DE ASSENTAMENTO COM PREPARO MANUAL. AF_12/2014</v>
          </cell>
          <cell r="C5053" t="str">
            <v>M2</v>
          </cell>
          <cell r="D5053" t="str">
            <v>53,64</v>
          </cell>
        </row>
        <row r="5054">
          <cell r="A5054">
            <v>89294</v>
          </cell>
          <cell r="B5054" t="str">
            <v>ALVENARIA ESTRUTURAL DE BLOCOS CERÂMICOS 14X19X29, (ESPESSURA DE 14 CM), PARA PAREDES COM ÁREA LÍQUIDA MENOR QUE 6M², COM VÃOS, UTILIZANDO PALHETA E ARGAMASSA DE ASSENTAMENTO COM PREPARO EM BETONEIRA. AF_12/2014</v>
          </cell>
          <cell r="C5054" t="str">
            <v>M2</v>
          </cell>
          <cell r="D5054" t="str">
            <v>61,64</v>
          </cell>
        </row>
        <row r="5055">
          <cell r="A5055">
            <v>89295</v>
          </cell>
          <cell r="B5055" t="str">
            <v>ALVENARIA ESTRUTURAL DE BLOCOS CERÂMICOS 14X19X29, (ESPESSURA DE 14 CM), PARA PAREDES COM ÁREA LÍQUIDA MENOR QUE 6M², COM VÃOS, UTILIZANDO PALHETA E ARGAMASSA DE ASSENTAMENTO COM PREPARO MANUAL. AF_12/2014</v>
          </cell>
          <cell r="C5055" t="str">
            <v>M2</v>
          </cell>
          <cell r="D5055" t="str">
            <v>62,78</v>
          </cell>
        </row>
        <row r="5056">
          <cell r="A5056">
            <v>89296</v>
          </cell>
          <cell r="B5056" t="str">
            <v>ALVENARIA ESTRUTURAL DE BLOCOS CERÂMICOS 14X19X29, (ESPESSURA DE 14 CM), PARA PAREDES COM ÁREA LÍQUIDA MAIOR OU IGUAL A 6M², COM VÃOS, UTILIZANDO PALHETA E ARGAMASSA DE ASSENTAMENTO COM PREPARO EM BETONEIRA. AF_12/2014</v>
          </cell>
          <cell r="C5056" t="str">
            <v>M2</v>
          </cell>
          <cell r="D5056" t="str">
            <v>55,21</v>
          </cell>
        </row>
        <row r="5057">
          <cell r="A5057">
            <v>89297</v>
          </cell>
          <cell r="B5057" t="str">
            <v>ALVENARIA ESTRUTURAL DE BLOCOS CERÂMICOS 14X19X29, (ESPESSURA DE 14 CM), PARA PAREDES COM ÁREA LÍQUIDA MAIOR OU IGUAL A 6M², COM VÃOS, UTILIZANDO PALHETA E ARGAMASSA DE ASSENTAMENTO COM PREPARO MANUAL. AF_12/2014</v>
          </cell>
          <cell r="C5057" t="str">
            <v>M2</v>
          </cell>
          <cell r="D5057" t="str">
            <v>56,35</v>
          </cell>
        </row>
        <row r="5058">
          <cell r="A5058">
            <v>89298</v>
          </cell>
          <cell r="B5058" t="str">
            <v>ALVENARIA ESTRUTURAL DE BLOCOS CERÂMICOS 14X19X39, (ESPESSURA DE 14 CM), PARA PAREDES COM ÁREA LÍQUIDA MENOR QUE 6M², SEM VÃOS, UTILIZANDO COLHER DE PEDREIRO E ARGAMASSA DE ASSENTAMENTO COM PREPARO EM BETONEIRA. AF_12/2014</v>
          </cell>
          <cell r="C5058" t="str">
            <v>M2</v>
          </cell>
          <cell r="D5058" t="str">
            <v>58,65</v>
          </cell>
        </row>
        <row r="5059">
          <cell r="A5059">
            <v>89299</v>
          </cell>
          <cell r="B5059" t="str">
            <v>ALVENARIA ESTRUTURAL DE BLOCOS CERÂMICOS 14X19X39, (ESPESSURA DE 14 CM), PARA PAREDES COM ÁREA LÍQUIDA MENOR QUE 6M², SEM VÃOS, UTILIZANDO COLHER DE PEDREIRO E ARGAMASSA DE ASSENTAMENTO COM PREPARO MANUAL. AF_12/2014</v>
          </cell>
          <cell r="C5059" t="str">
            <v>M2</v>
          </cell>
          <cell r="D5059" t="str">
            <v>60,11</v>
          </cell>
        </row>
        <row r="5060">
          <cell r="A5060">
            <v>89300</v>
          </cell>
          <cell r="B5060" t="str">
            <v>ALVENARIA ESTRUTURAL DE BLOCOS CERÂMICOS 14X19X39, (ESPESSURA DE 14 CM), PARA PAREDES COM ÁREA LÍQUIDA MAIOR OU IGUAL A 6M², SEM VÃOS, UTILIZANDO COLHER DE PEDREIRO E ARGAMASSA DE ASSENTAMENTO COM PREPARO EM BETONEIRA. AF_12/2014</v>
          </cell>
          <cell r="C5060" t="str">
            <v>M2</v>
          </cell>
          <cell r="D5060" t="str">
            <v>54,56</v>
          </cell>
        </row>
        <row r="5061">
          <cell r="A5061">
            <v>89301</v>
          </cell>
          <cell r="B5061" t="str">
            <v>ALVENARIA ESTRUTURAL DE BLOCOS CERÂMICOS 14X19X39, (ESPESSURA DE 14 CM), PARA PAREDES COM ÁREA LÍQUIDA MAIOR OU IGUAL A 6M², SEM VÃOS, UTILIZANDO COLHER DE PEDREIRO E ARGAMASSA DE ASSENTAMENTO COM PREPARO MANUAL. AF_12/2014</v>
          </cell>
          <cell r="C5061" t="str">
            <v>M2</v>
          </cell>
          <cell r="D5061" t="str">
            <v>56,02</v>
          </cell>
        </row>
        <row r="5062">
          <cell r="A5062">
            <v>89302</v>
          </cell>
          <cell r="B5062" t="str">
            <v>ALVENARIA ESTRUTURAL DE BLOCOS CERÂMICOS 14X19X39, (ESPESSURA DE 14 CM), PARA PAREDES COM ÁREA LÍQUIDA MENOR QUE 6M², COM VÃOS, UTILIZANDO COLHER DE PEDREIRO E ARGAMASSA DE ASSENTAMENTO COM PREPARO EM BETONEIRA. AF_12/2014</v>
          </cell>
          <cell r="C5062" t="str">
            <v>M2</v>
          </cell>
          <cell r="D5062" t="str">
            <v>64,82</v>
          </cell>
        </row>
        <row r="5063">
          <cell r="A5063">
            <v>89303</v>
          </cell>
          <cell r="B5063" t="str">
            <v>ALVENARIA ESTRUTURAL DE BLOCOS CERÂMICOS 14X19X39, (ESPESSURA DE 14 CM), PARA PAREDES COM ÁREA LÍQUIDA MENOR QUE 6M², COM VÃOS, UTILIZANDO COLHER DE PEDREIRO E ARGAMASSA DE ASSENTAMENTO COM PREPARO MANUAL. AF_12/2014</v>
          </cell>
          <cell r="C5063" t="str">
            <v>M2</v>
          </cell>
          <cell r="D5063" t="str">
            <v>66,28</v>
          </cell>
        </row>
        <row r="5064">
          <cell r="A5064">
            <v>89304</v>
          </cell>
          <cell r="B5064" t="str">
            <v>ALVENARIA ESTRUTURAL DE BLOCOS CERÂMICOS 14X19X39, (ESPESSURA DE 14 CM), PARA PAREDES COM ÁREA LÍQUIDA MAIOR OU IGUAL A 6M², COM VÃOS, UTILIZANDO COLHER DE PEDREIRO E ARGAMASSA DE ASSENTAMENTO COM PREPARO EM BETONEIRA. AF_12/2014</v>
          </cell>
          <cell r="C5064" t="str">
            <v>M2</v>
          </cell>
          <cell r="D5064" t="str">
            <v>58,11</v>
          </cell>
        </row>
        <row r="5065">
          <cell r="A5065">
            <v>89305</v>
          </cell>
          <cell r="B5065" t="str">
            <v>ALVENARIA ESTRUTURAL DE BLOCOS CERÂMICOS 14X19X39, (ESPESSURA DE 14 CM), PARA PAREDES COM ÁREA LÍQUIDA MAIOR OU IGUAL A 6M², COM VÃOS, UTILIZANDO COLHER DE PEDREIRO E ARGAMASSA DE ASSENTAMENTO COM PREPARO MANUAL. AF_12/2014</v>
          </cell>
          <cell r="C5065" t="str">
            <v>M2</v>
          </cell>
          <cell r="D5065" t="str">
            <v>59,57</v>
          </cell>
        </row>
        <row r="5066">
          <cell r="A5066">
            <v>89306</v>
          </cell>
          <cell r="B5066" t="str">
            <v>ALVENARIA ESTRUTURAL DE BLOCOS CERÂMICOS 14X19X29, (ESPESSURA DE 14 CM), PARA PAREDES COM ÁREA LÍQUIDA MENOR QUE 6M², SEM VÃOS, UTILIZANDO COLHER DE PEDREIRO E ARGAMASSA DE ASSENTAMENTO COM PREPARO EM BETONEIRA. AF_12/2014</v>
          </cell>
          <cell r="C5066" t="str">
            <v>M2</v>
          </cell>
          <cell r="D5066" t="str">
            <v>66,78</v>
          </cell>
        </row>
        <row r="5067">
          <cell r="A5067">
            <v>89307</v>
          </cell>
          <cell r="B5067" t="str">
            <v>ALVENARIA ESTRUTURAL DE BLOCOS CERÂMICOS 14X19X29, (ESPESSURA DE 14 CM), PARA PAREDES COM ÁREA LÍQUIDA MENOR QUE 6M², SEM VÃOS, UTILIZANDO COLHER DE PEDREIRO E ARGAMASSA DE ASSENTAMENTO COM PREPARO MANUAL. AF_12/2014</v>
          </cell>
          <cell r="C5067" t="str">
            <v>M2</v>
          </cell>
          <cell r="D5067" t="str">
            <v>68,40</v>
          </cell>
        </row>
        <row r="5068">
          <cell r="A5068">
            <v>89308</v>
          </cell>
          <cell r="B5068" t="str">
            <v>ALVENARIA ESTRUTURAL DE BLOCOS CERÂMICOS 14X19X29, (ESPESSURA DE 14 CM), PARA PAREDES COM ÁREA LÍQUIDA MAIOR OU IGUAL A 6M², SEM VÃOS, UTILIZANDO COLHER DE PEDREIRO E ARGAMASSA DE ASSENTAMENTO COM PREPARO EM BETONEIRA. AF_12/2014</v>
          </cell>
          <cell r="C5068" t="str">
            <v>M2</v>
          </cell>
          <cell r="D5068" t="str">
            <v>62,66</v>
          </cell>
        </row>
        <row r="5069">
          <cell r="A5069">
            <v>89309</v>
          </cell>
          <cell r="B5069" t="str">
            <v>ALVENARIA ESTRUTURAL DE BLOCOS CERÂMICOS 14X19X29, (ESPESSURA DE 14 CM), PARA PAREDES COM ÁREA LÍQUIDA MAIOR OU IGUAL A 6M², SEM VÃOS, UTILIZANDO COLHER DE PEDREIRO E ARGAMASSA DE ASSENTAMENTO COM PREPARO MANUAL. AF_12/2014</v>
          </cell>
          <cell r="C5069" t="str">
            <v>M2</v>
          </cell>
          <cell r="D5069" t="str">
            <v>64,28</v>
          </cell>
        </row>
        <row r="5070">
          <cell r="A5070">
            <v>89310</v>
          </cell>
          <cell r="B5070" t="str">
            <v>ALVENARIA ESTRUTURAL DE BLOCOS CERÂMICOS 14X19X29, (ESPESSURA DE 14 CM), PARA PAREDES COM ÁREA LÍQUIDA MENOR QUE 6M², COM VÃOS, UTILIZANDO COLHER DE PEDREIRO E ARGAMASSA DE ASSENTAMENTO COM PREPARO EM BETONEIRA. AF_12/2014</v>
          </cell>
          <cell r="C5070" t="str">
            <v>M2</v>
          </cell>
          <cell r="D5070" t="str">
            <v>75,84</v>
          </cell>
        </row>
        <row r="5071">
          <cell r="A5071">
            <v>89311</v>
          </cell>
          <cell r="B5071" t="str">
            <v>ALVENARIA ESTRUTURAL DE BLOCOS CERÂMICOS 14X19X29, (ESPESSURA DE 14 CM), PARA PAREDES COM ÁREA LÍQUIDA MENOR QUE 6M², COM VÃOS, UTILIZANDO COLHER DE PEDREIRO E ARGAMASSA DE ASSENTAMENTO COM PREPARO MANUAL. AF_12/2014</v>
          </cell>
          <cell r="C5071" t="str">
            <v>M2</v>
          </cell>
          <cell r="D5071" t="str">
            <v>77,46</v>
          </cell>
        </row>
        <row r="5072">
          <cell r="A5072">
            <v>89312</v>
          </cell>
          <cell r="B5072" t="str">
            <v>ALVENARIA ESTRUTURAL DE BLOCOS CERÂMICOS 14X19X29, (ESPESSURA DE 14 CM), PARA PAREDES COM ÁREA LÍQUIDA MAIOR OU IGUAL A 6M², COM VÃOS, UTILIZANDO COLHER DE PEDREIRO E ARGAMASSA DE ASSENTAMENTO COM PREPARO EM BETONEIRA. AF_12/2014</v>
          </cell>
          <cell r="C5072" t="str">
            <v>M2</v>
          </cell>
          <cell r="D5072" t="str">
            <v>67,02</v>
          </cell>
        </row>
        <row r="5073">
          <cell r="A5073">
            <v>89313</v>
          </cell>
          <cell r="B5073" t="str">
            <v>ALVENARIA ESTRUTURAL DE BLOCOS CERÂMICOS 14X19X29, (ESPESSURA DE 14 CM), PARA PAREDES COM ÁREA LÍQUIDA MAIOR OU IGUAL A 6M², COM VÃOS, UTILIZANDO COLHER DE PEDREIRO E ARGAMASSA DE ASSENTAMENTO COM PREPARO MANUAL. AF_12/2014</v>
          </cell>
          <cell r="C5073" t="str">
            <v>M2</v>
          </cell>
          <cell r="D5073" t="str">
            <v>68,64</v>
          </cell>
        </row>
        <row r="5074">
          <cell r="A5074">
            <v>101162</v>
          </cell>
          <cell r="B5074" t="str">
            <v>ALVENARIA DE VEDAÇÃO COM ELEMENTO VAZADO DE CERÂMICA (COBOGÓ) DE 7X20X20CM E ARGAMASSA DE ASSENTAMENTO COM PREPARO EM BETONEIRA. AF_05/2020</v>
          </cell>
          <cell r="C5074" t="str">
            <v>M2</v>
          </cell>
          <cell r="D5074" t="str">
            <v>102,95</v>
          </cell>
        </row>
        <row r="5075">
          <cell r="A5075">
            <v>87447</v>
          </cell>
          <cell r="B5075" t="str">
            <v>ALVENARIA DE VEDAÇÃO DE BLOCOS VAZADOS DE CONCRETO DE 9X19X39CM (ESPESSURA 9CM) DE PAREDES COM ÁREA LÍQUIDA MENOR QUE 6M² SEM VÃOS E ARGAMASSA DE ASSENTAMENTO COM PREPARO EM BETONEIRA. AF_06/2014</v>
          </cell>
          <cell r="C5075" t="str">
            <v>M2</v>
          </cell>
          <cell r="D5075" t="str">
            <v>50,38</v>
          </cell>
        </row>
        <row r="5076">
          <cell r="A5076">
            <v>87448</v>
          </cell>
          <cell r="B5076" t="str">
            <v>ALVENARIA DE VEDAÇÃO DE BLOCOS VAZADOS DE CONCRETO DE 9X19X39CM (ESPESSURA 9CM) DE PAREDES COM ÁREA LÍQUIDA MENOR QUE 6M² SEM VÃOS E ARGAMASSA DE ASSENTAMENTO COM PREPARO MANUAL. AF_06/2014</v>
          </cell>
          <cell r="C5076" t="str">
            <v>M2</v>
          </cell>
          <cell r="D5076" t="str">
            <v>50,66</v>
          </cell>
        </row>
        <row r="5077">
          <cell r="A5077">
            <v>87449</v>
          </cell>
          <cell r="B5077" t="str">
            <v>ALVENARIA DE VEDAÇÃO DE BLOCOS VAZADOS DE CONCRETO DE 14X19X39CM (ESPESSURA 14CM) DE PAREDES COM ÁREA LÍQUIDA MENOR QUE 6M² SEM VÃOS E ARGAMASSA DE ASSENTAMENTO COM PREPARO EM BETONEIRA. AF_06/2014</v>
          </cell>
          <cell r="C5077" t="str">
            <v>M2</v>
          </cell>
          <cell r="D5077" t="str">
            <v>65,58</v>
          </cell>
        </row>
        <row r="5078">
          <cell r="A5078">
            <v>87450</v>
          </cell>
          <cell r="B5078" t="str">
            <v>ALVENARIA DE VEDAÇÃO DE BLOCOS VAZADOS DE CONCRETO DE 14X19X39CM (ESPESSURA 14CM) DE PAREDES COM ÁREA LÍQUIDA MENOR QUE 6M² SEM VÃOS E ARGAMASSA DE ASSENTAMENTO COM PREPARO MANUAL. AF_06/2014</v>
          </cell>
          <cell r="C5078" t="str">
            <v>M2</v>
          </cell>
          <cell r="D5078" t="str">
            <v>66,45</v>
          </cell>
        </row>
        <row r="5079">
          <cell r="A5079">
            <v>87451</v>
          </cell>
          <cell r="B5079" t="str">
            <v>ALVENARIA DE VEDAÇÃO DE BLOCOS VAZADOS DE CONCRETO DE 19X19X39CM (ESPESSURA 19CM) DE PAREDES COM ÁREA LÍQUIDA MENOR QUE 6M² SEM VÃOS E ARGAMASSA DE ASSENTAMENTO COM PREPARO EM BETONEIRA. AF_06/2014</v>
          </cell>
          <cell r="C5079" t="str">
            <v>M2</v>
          </cell>
          <cell r="D5079" t="str">
            <v>79,88</v>
          </cell>
        </row>
        <row r="5080">
          <cell r="A5080">
            <v>87452</v>
          </cell>
          <cell r="B5080" t="str">
            <v>ALVENARIA DE VEDAÇÃO DE BLOCOS VAZADOS DE CONCRETO DE 19X19X39CM (ESPESSURA 19CM) DE PAREDES COM ÁREA LÍQUIDA MENOR QUE 6M² SEM VÃOS E ARGAMASSA DE ASSENTAMENTO COM PREPARO MANUAL. AF_06/2014</v>
          </cell>
          <cell r="C5080" t="str">
            <v>M2</v>
          </cell>
          <cell r="D5080" t="str">
            <v>80,34</v>
          </cell>
        </row>
        <row r="5081">
          <cell r="A5081">
            <v>87453</v>
          </cell>
          <cell r="B5081" t="str">
            <v>ALVENARIA DE VEDAÇÃO DE BLOCOS VAZADOS DE CONCRETO DE 9X19X39CM (ESPESSURA 9CM) DE PAREDES COM ÁREA LÍQUIDA MAIOR OU IGUAL A 6M² SEM VÃOS E ARGAMASSA DE ASSENTAMENTO COM PREPARO EM BETONEIRA. AF_06/2014</v>
          </cell>
          <cell r="C5081" t="str">
            <v>M2</v>
          </cell>
          <cell r="D5081" t="str">
            <v>47,15</v>
          </cell>
        </row>
        <row r="5082">
          <cell r="A5082">
            <v>87454</v>
          </cell>
          <cell r="B5082" t="str">
            <v>ALVENARIA DE VEDAÇÃO DE BLOCOS VAZADOS DE CONCRETO DE 9X19X39CM (ESPESSURA 9CM) DE PAREDES COM ÁREA LÍQUIDA MAIOR OU IGUAL A 6M² SEM VÃOS E ARGAMASSA DE ASSENTAMENTO COM PREPARO MANUAL. AF_06/2014</v>
          </cell>
          <cell r="C5082" t="str">
            <v>M2</v>
          </cell>
          <cell r="D5082" t="str">
            <v>47,89</v>
          </cell>
        </row>
        <row r="5083">
          <cell r="A5083">
            <v>87455</v>
          </cell>
          <cell r="B5083" t="str">
            <v>ALVENARIA DE VEDAÇÃO DE BLOCOS VAZADOS DE CONCRETO DE 14X19X39CM (ESPESSURA 14CM) DE PAREDES COM ÁREA LÍQUIDA MAIOR OU IGUAL A 6M² SEM VÃOS E ARGAMASSA DE ASSENTAMENTO COM PREPARO EM BETONEIRA. AF_06/2014</v>
          </cell>
          <cell r="C5083" t="str">
            <v>M2</v>
          </cell>
          <cell r="D5083" t="str">
            <v>61,50</v>
          </cell>
        </row>
        <row r="5084">
          <cell r="A5084">
            <v>87456</v>
          </cell>
          <cell r="B5084" t="str">
            <v>ALVENARIA DE VEDAÇÃO DE BLOCOS VAZADOS DE CONCRETO DE 14X19X39CM (ESPESSURA 14CM) DE PAREDES COM ÁREA LÍQUIDA MAIOR OU IGUAL A 6M² SEM VÃOS E ARGAMASSA DE ASSENTAMENTO COM PREPARO MANUAL. AF_06/2014</v>
          </cell>
          <cell r="C5084" t="str">
            <v>M2</v>
          </cell>
          <cell r="D5084" t="str">
            <v>62,74</v>
          </cell>
        </row>
        <row r="5085">
          <cell r="A5085">
            <v>87457</v>
          </cell>
          <cell r="B5085" t="str">
            <v>ALVENARIA DE VEDAÇÃO DE BLOCOS VAZADOS DE CONCRETO DE 19X19X39CM (ESPESSURA 19CM) DE PAREDES COM ÁREA LÍQUIDA MAIOR OU IGUAL A 6M² SEM VÃOS E ARGAMASSA DE ASSENTAMENTO COM PREPARO EM BETONEIRA. AF_06/2014</v>
          </cell>
          <cell r="C5085" t="str">
            <v>M2</v>
          </cell>
          <cell r="D5085" t="str">
            <v>74,49</v>
          </cell>
        </row>
        <row r="5086">
          <cell r="A5086">
            <v>87458</v>
          </cell>
          <cell r="B5086" t="str">
            <v>ALVENARIA DE VEDAÇÃO DE BLOCOS VAZADOS DE CONCRETO DE 19X19X39CM (ESPESSURA 19CM) DE PAREDES COM ÁREA LÍQUIDA MAIOR OU IGUAL A 6M² SEM VÃOS E ARGAMASSA DE ASSENTAMENTO COM PREPARO MANUAL. AF_06/2014</v>
          </cell>
          <cell r="C5086" t="str">
            <v>M2</v>
          </cell>
          <cell r="D5086" t="str">
            <v>75,58</v>
          </cell>
        </row>
        <row r="5087">
          <cell r="A5087">
            <v>87459</v>
          </cell>
          <cell r="B5087" t="str">
            <v>ALVENARIA DE VEDAÇÃO DE BLOCOS VAZADOS DE CONCRETO DE 9X19X39CM (ESPESSURA 9CM) DE PAREDES COM ÁREA LÍQUIDA MENOR QUE 6M² COM VÃOS E ARGAMASSA DE ASSENTAMENTO COM PREPARO EM BETONEIRA. AF_06/2014</v>
          </cell>
          <cell r="C5087" t="str">
            <v>M2</v>
          </cell>
          <cell r="D5087" t="str">
            <v>55,62</v>
          </cell>
        </row>
        <row r="5088">
          <cell r="A5088">
            <v>87460</v>
          </cell>
          <cell r="B5088" t="str">
            <v>ALVENARIA DE VEDAÇÃO DE BLOCOS VAZADOS DE CONCRETO DE 9X19X39CM (ESPESSURA 9CM) DE PAREDES COM ÁREA LÍQUIDA MENOR QUE 6M² COM VÃOS E ARGAMASSA DE ASSENTAMENTO COM PREPARO MANUAL. AF_06/2014</v>
          </cell>
          <cell r="C5088" t="str">
            <v>M2</v>
          </cell>
          <cell r="D5088" t="str">
            <v>56,36</v>
          </cell>
        </row>
        <row r="5089">
          <cell r="A5089">
            <v>87461</v>
          </cell>
          <cell r="B5089" t="str">
            <v>ALVENARIA DE VEDAÇÃO DE BLOCOS VAZADOS DE CONCRETO DE 14X19X39CM (ESPESSURA 14CM) DE PAREDES COM ÁREA LÍQUIDA MENOR QUE 6M² COM VÃOS E ARGAMASSA DE ASSENTAMENTO COM PREPARO EM BETONEIRA. AF_06/2014</v>
          </cell>
          <cell r="C5089" t="str">
            <v>M2</v>
          </cell>
          <cell r="D5089" t="str">
            <v>70,87</v>
          </cell>
        </row>
        <row r="5090">
          <cell r="A5090">
            <v>87462</v>
          </cell>
          <cell r="B5090" t="str">
            <v>ALVENARIA DE VEDAÇÃO DE BLOCOS VAZADOS DE CONCRETO DE 14X19X39CM (ESPESSURA 14CM) DE PAREDES COM ÁREA LÍQUIDA MENOR QUE 6M² COM VÃOS E ARGAMASSA DE ASSENTAMENTO COM PREPARO MANUAL. AF_06/2014</v>
          </cell>
          <cell r="C5090" t="str">
            <v>M2</v>
          </cell>
          <cell r="D5090" t="str">
            <v>71,74</v>
          </cell>
        </row>
        <row r="5091">
          <cell r="A5091">
            <v>87463</v>
          </cell>
          <cell r="B5091" t="str">
            <v>ALVENARIA DE VEDAÇÃO DE BLOCOS VAZADOS DE CONCRETO DE 19X19X39CM (ESPESSURA 19CM) DE PAREDES COM ÁREA LÍQUIDA MENOR QUE 6M² COM VÃOS E ARGAMASSA DE ASSENTAMENTO COM PREPARO EM BETONEIRA. AF_06/2014</v>
          </cell>
          <cell r="C5091" t="str">
            <v>M2</v>
          </cell>
          <cell r="D5091" t="str">
            <v>84,58</v>
          </cell>
        </row>
        <row r="5092">
          <cell r="A5092">
            <v>87464</v>
          </cell>
          <cell r="B5092" t="str">
            <v>ALVENARIA DE VEDAÇÃO DE BLOCOS VAZADOS DE CONCRETO DE 19X19X39CM (ESPESSURA 19CM) DE PAREDES COM ÁREA LÍQUIDA MENOR QUE 6M² COM VÃOS E ARGAMASSA DE ASSENTAMENTO COM PREPARO MANUAL. AF_06/2014</v>
          </cell>
          <cell r="C5092" t="str">
            <v>M2</v>
          </cell>
          <cell r="D5092" t="str">
            <v>85,67</v>
          </cell>
        </row>
        <row r="5093">
          <cell r="A5093">
            <v>87465</v>
          </cell>
          <cell r="B5093" t="str">
            <v>ALVENARIA DE VEDAÇÃO DE BLOCOS VAZADOS DE CONCRETO DE 9X19X39CM (ESPESSURA 9CM) DE PAREDES COM ÁREA LÍQUIDA MAIOR OU IGUAL A 6M² COM VÃOS E ARGAMASSA DE ASSENTAMENTO COM PREPARO EM BETONEIRA. AF_06/2014</v>
          </cell>
          <cell r="C5093" t="str">
            <v>M2</v>
          </cell>
          <cell r="D5093" t="str">
            <v>50,12</v>
          </cell>
        </row>
        <row r="5094">
          <cell r="A5094">
            <v>87466</v>
          </cell>
          <cell r="B5094" t="str">
            <v>ALVENARIA DE VEDAÇÃO DE BLOCOS VAZADOS DE CONCRETO DE 9X19X39CM (ESPESSURA 9CM) DE PAREDES COM ÁREA LÍQUIDA MAIOR OU IGUAL A 6M² COM VÃOS E ARGAMASSA DE ASSENTAMENTO COM PREPARO MANUAL. AF_06/2014</v>
          </cell>
          <cell r="C5094" t="str">
            <v>M2</v>
          </cell>
          <cell r="D5094" t="str">
            <v>50,86</v>
          </cell>
        </row>
        <row r="5095">
          <cell r="A5095">
            <v>87467</v>
          </cell>
          <cell r="B5095" t="str">
            <v>ALVENARIA DE VEDAÇÃO DE BLOCOS VAZADOS DE CONCRETO DE 14X19X39CM (ESPESSURA 14CM) DE PAREDES COM ÁREA LÍQUIDA MAIOR OU IGUAL A 6M² COM VÃOS E ARGAMASSA DE ASSENTAMENTO COM PREPARO EM BETONEIRA. AF_06/2014</v>
          </cell>
          <cell r="C5095" t="str">
            <v>M2</v>
          </cell>
          <cell r="D5095" t="str">
            <v>64,89</v>
          </cell>
        </row>
        <row r="5096">
          <cell r="A5096">
            <v>87468</v>
          </cell>
          <cell r="B5096" t="str">
            <v>ALVENARIA DE VEDAÇÃO DE BLOCOS VAZADOS DE CONCRETO DE 14X19X39CM (ESPESSURA 14CM) DE PAREDES COM ÁREA LÍQUIDA MAIOR OU IGUAL A 6M² COM VÃOS E ARGAMASSA DE ASSENTAMENTO COM PREPARO MANUAL. AF_06/2014</v>
          </cell>
          <cell r="C5096" t="str">
            <v>M2</v>
          </cell>
          <cell r="D5096" t="str">
            <v>65,76</v>
          </cell>
        </row>
        <row r="5097">
          <cell r="A5097">
            <v>87469</v>
          </cell>
          <cell r="B5097" t="str">
            <v>ALVENARIA DE VEDAÇÃO DE BLOCOS VAZADOS DE CONCRETO DE 19X19X39CM (ESPESSURA 19CM) DE PAREDES COM ÁREA LÍQUIDA MAIOR OU IGUAL A 6M² COM VÃOS E ARGAMASSA DE ASSENTAMENTO COM PREPARO EM BETONEIRA. AF_06/2014</v>
          </cell>
          <cell r="C5097" t="str">
            <v>M2</v>
          </cell>
          <cell r="D5097" t="str">
            <v>78,02</v>
          </cell>
        </row>
        <row r="5098">
          <cell r="A5098">
            <v>87470</v>
          </cell>
          <cell r="B5098" t="str">
            <v>ALVENARIA DE VEDAÇÃO DE BLOCOS VAZADOS DE CONCRETO DE 19X19X39CM (ESPESSURA 19CM) DE PAREDES COM ÁREA LÍQUIDA MAIOR OU IGUAL A 6M² COM VÃOS E ARGAMASSA DE ASSENTAMENTO COM PREPARO MANUAL. AF_06/2014</v>
          </cell>
          <cell r="C5098" t="str">
            <v>M2</v>
          </cell>
          <cell r="D5098" t="str">
            <v>79,11</v>
          </cell>
        </row>
        <row r="5099">
          <cell r="A5099">
            <v>89044</v>
          </cell>
          <cell r="B5099" t="str">
            <v>(COMPOSIÇÃO REPRESENTATIVA) DO SERVIÇO DE ALVENARIA DE VEDAÇÃO DE BLOCOS VAZADOS DE CONCRETO DE 9X19X39CM (ESPESSURA 9CM), PARA EDIFICAÇÃO HABITACIONAL MULTIFAMILIAR (PRÉDIO). AF_11/2014</v>
          </cell>
          <cell r="C5099" t="str">
            <v>M2</v>
          </cell>
          <cell r="D5099" t="str">
            <v>50,22</v>
          </cell>
        </row>
        <row r="5100">
          <cell r="A5100">
            <v>89169</v>
          </cell>
          <cell r="B5100" t="str">
            <v>(COMPOSIÇÃO REPRESENTATIVA) DO SERVIÇO DE ALVENARIA DE VEDAÇÃO DE BLOCOS VAZADOS DE CONCRETO DE 9X19X39CM (ESPESSURA 9CM), PARA EDIFICAÇÃO HABITACIONAL UNIFAMILIAR (CASA) E EDIFICAÇÃO PÚBLICA PADRÃO. AF_11/2014</v>
          </cell>
          <cell r="C5100" t="str">
            <v>M2</v>
          </cell>
          <cell r="D5100" t="str">
            <v>50,91</v>
          </cell>
        </row>
        <row r="5101">
          <cell r="A5101">
            <v>89978</v>
          </cell>
          <cell r="B5101" t="str">
            <v>(COMPOSIÇÃO REPRESENTATIVA) DO SERVIÇO DE ALVENARIA DE VEDAÇÃO DE BLOCOS VAZADOS DE CONCRETO DE 14X19X39CM (ESPESSURA 14CM), PARA EDIFICAÇÃO HABITACIONAL UNIFAMILIAR (CASA) E EDIFICAÇÃO PÚBLICA PADRÃO. AF_12/2014</v>
          </cell>
          <cell r="C5101" t="str">
            <v>M2</v>
          </cell>
          <cell r="D5101" t="str">
            <v>65,82</v>
          </cell>
        </row>
        <row r="5102">
          <cell r="A5102">
            <v>89453</v>
          </cell>
          <cell r="B5102" t="str">
            <v>ALVENARIA DE BLOCOS DE CONCRETO ESTRUTURAL 14X19X39 CM, (ESPESSURA 14 CM), FBK = 4,5 MPA, PARA PAREDES COM ÁREA LÍQUIDA MENOR QUE 6M², SEM VÃOS, UTILIZANDO PALHETA. AF_12/2014</v>
          </cell>
          <cell r="C5102" t="str">
            <v>M2</v>
          </cell>
          <cell r="D5102" t="str">
            <v>58,57</v>
          </cell>
        </row>
        <row r="5103">
          <cell r="A5103">
            <v>89454</v>
          </cell>
          <cell r="B5103" t="str">
            <v>ALVENARIA DE BLOCOS DE CONCRETO ESTRUTURAL 14X19X39 CM, (ESPESSURA 14 CM), FBK = 4,5 MPA, PARA PAREDES COM ÁREA LÍQUIDA MAIOR OU IGUAL A 6M², SEM VÃOS, UTILIZANDO PALHETA. AF_12/2014</v>
          </cell>
          <cell r="C5103" t="str">
            <v>M2</v>
          </cell>
          <cell r="D5103" t="str">
            <v>56,28</v>
          </cell>
        </row>
        <row r="5104">
          <cell r="A5104">
            <v>89455</v>
          </cell>
          <cell r="B5104" t="str">
            <v>ALVENARIA DE BLOCOS DE CONCRETO ESTRUTURAL 14X19X39 CM, (ESPESSURA 14 CM) FBK = 14,0 MPA, PARA PAREDES COM ÁREA LÍQUIDA MENOR QUE 6M², SEM VÃOS, UTILIZANDO PALHETA. AF_12/2014</v>
          </cell>
          <cell r="C5104" t="str">
            <v>M2</v>
          </cell>
          <cell r="D5104" t="str">
            <v>72,62</v>
          </cell>
        </row>
        <row r="5105">
          <cell r="A5105">
            <v>89456</v>
          </cell>
          <cell r="B5105" t="str">
            <v>ALVENARIA DE BLOCOS DE CONCRETO ESTRUTURAL 14X19X39 CM, (ESPESSURA 14 CM) FBK = 14,0 MPA, PARA PAREDES COM ÁREA LÍQUIDA MAIOR OU IGUAL A 6M², SEM VÃOS, UTILIZANDO PALHETA. AF_12/2014</v>
          </cell>
          <cell r="C5105" t="str">
            <v>M2</v>
          </cell>
          <cell r="D5105" t="str">
            <v>69,96</v>
          </cell>
        </row>
        <row r="5106">
          <cell r="A5106">
            <v>89457</v>
          </cell>
          <cell r="B5106" t="str">
            <v>ALVENARIA DE BLOCOS DE CONCRETO ESTRUTURAL 14X19X39 CM, (ESPESSURA 14 CM), FBK = 4,5 MPA, PARA PAREDES COM ÁREA LÍQUIDA MENOR QUE 6M², COM VÃOS, UTILIZANDO PALHETA. AF_12/2014</v>
          </cell>
          <cell r="C5106" t="str">
            <v>M2</v>
          </cell>
          <cell r="D5106" t="str">
            <v>61,93</v>
          </cell>
        </row>
        <row r="5107">
          <cell r="A5107">
            <v>89458</v>
          </cell>
          <cell r="B5107" t="str">
            <v>ALVENARIA DE BLOCOS DE CONCRETO ESTRUTURAL 14X19X39 CM, (ESPESSURA 14 CM), FBK = 4,5 MPA, PARA PAREDES COM ÁREA LÍQUIDA MAIOR OU IGUAL A 6M², COM VÃOS, UTILIZANDO PALHETA. AF_12/2014</v>
          </cell>
          <cell r="C5107" t="str">
            <v>M2</v>
          </cell>
          <cell r="D5107" t="str">
            <v>58,22</v>
          </cell>
        </row>
        <row r="5108">
          <cell r="A5108">
            <v>89459</v>
          </cell>
          <cell r="B5108" t="str">
            <v>ALVENARIA DE BLOCOS DE CONCRETO ESTRUTURAL 14X19X39 CM, (ESPESSURA 14 CM) FBK = 14,0 MPA, PARA PAREDES COM ÁREA LÍQUIDA MENOR QUE 6M², COM VÃOS, UTILIZANDO PALHETA. AF_12/2014</v>
          </cell>
          <cell r="C5108" t="str">
            <v>M2</v>
          </cell>
          <cell r="D5108" t="str">
            <v>76,27</v>
          </cell>
        </row>
        <row r="5109">
          <cell r="A5109">
            <v>89460</v>
          </cell>
          <cell r="B5109" t="str">
            <v>ALVENARIA DE BLOCOS DE CONCRETO ESTRUTURAL 14X19X39 CM, (ESPESSURA 14 CM) FBK = 14,0 MPA, PARA PAREDES COM ÁREA LÍQUIDA MAIOR OU IGUAL A 6M², COM VÃOS, UTILIZANDO PALHETA. AF_12/2014</v>
          </cell>
          <cell r="C5109" t="str">
            <v>M2</v>
          </cell>
          <cell r="D5109" t="str">
            <v>72,13</v>
          </cell>
        </row>
        <row r="5110">
          <cell r="A5110">
            <v>89462</v>
          </cell>
          <cell r="B5110" t="str">
            <v>ALVENARIA DE BLOCOS DE CONCRETO ESTRUTURAL 14X19X29 CM, (ESPESSURA 14 CM), FBK = 4,5 MPA, PARA PAREDES COM ÁREA LÍQUIDA MENOR QUE 6M², SEM VÃOS, UTILIZANDO PALHETA. AF_12/2014</v>
          </cell>
          <cell r="C5110" t="str">
            <v>M2</v>
          </cell>
          <cell r="D5110" t="str">
            <v>70,32</v>
          </cell>
        </row>
        <row r="5111">
          <cell r="A5111">
            <v>89463</v>
          </cell>
          <cell r="B5111" t="str">
            <v>ALVENARIA DE BLOCOS DE CONCRETO ESTRUTURAL 14X19X29 CM, (ESPESSURA 14 CM), FBK = 4,5 MPA, PARA PAREDES COM ÁREA LÍQUIDA MAIOR OU IGUAL A 6M², SEM VÃOS, UTILIZANDO PALHETA. AF_12/2014</v>
          </cell>
          <cell r="C5111" t="str">
            <v>M2</v>
          </cell>
          <cell r="D5111" t="str">
            <v>67,98</v>
          </cell>
        </row>
        <row r="5112">
          <cell r="A5112">
            <v>89464</v>
          </cell>
          <cell r="B5112" t="str">
            <v>ALVENARIA DE BLOCOS DE CONCRETO ESTRUTURAL 14X19X29 CM, (ESPESSURA 14 CM) FBK = 14,0 MPA, PARA PAREDES COM ÁREA LÍQUIDA MENOR QUE 6M², SEM VÃOS, UTILIZANDO PALHETA. AF_12/2014</v>
          </cell>
          <cell r="C5112" t="str">
            <v>M2</v>
          </cell>
          <cell r="D5112" t="str">
            <v>84,40</v>
          </cell>
        </row>
        <row r="5113">
          <cell r="A5113">
            <v>89465</v>
          </cell>
          <cell r="B5113" t="str">
            <v>ALVENARIA DE BLOCOS DE CONCRETO ESTRUTURAL 14X19X29 CM, (ESPESSURA 14 CM) FBK = 14,0 MPA, PARA PAREDES COM ÁREA LÍQUIDA MAIOR OU IGUAL A 6M², SEM VÃOS, UTILIZANDO PALHETA. AF_12/2014</v>
          </cell>
          <cell r="C5113" t="str">
            <v>M2</v>
          </cell>
          <cell r="D5113" t="str">
            <v>81,80</v>
          </cell>
        </row>
        <row r="5114">
          <cell r="A5114">
            <v>89466</v>
          </cell>
          <cell r="B5114" t="str">
            <v>ALVENARIA DE BLOCOS DE CONCRETO ESTRUTURAL 14X19X29 CM, (ESPESSURA 14 CM), FBK = 4,5 MPA, PARA PAREDES COM ÁREA LÍQUIDA MENOR QUE 6M², COM VÃOS, UTILIZANDO PALHETA. AF_12/2014</v>
          </cell>
          <cell r="C5114" t="str">
            <v>M2</v>
          </cell>
          <cell r="D5114" t="str">
            <v>74,97</v>
          </cell>
        </row>
        <row r="5115">
          <cell r="A5115">
            <v>89467</v>
          </cell>
          <cell r="B5115" t="str">
            <v>ALVENARIA DE BLOCOS DE CONCRETO ESTRUTURAL 14X19X29 CM, (ESPESSURA 14 CM), FBK = 4,5 MPA, PARA PAREDES COM ÁREA LÍQUIDA MAIOR OU IGUAL A 6M², COM VÃOS, UTILIZANDO PALHETA. AF_12/2014</v>
          </cell>
          <cell r="C5115" t="str">
            <v>M2</v>
          </cell>
          <cell r="D5115" t="str">
            <v>70,71</v>
          </cell>
        </row>
        <row r="5116">
          <cell r="A5116">
            <v>89468</v>
          </cell>
          <cell r="B5116" t="str">
            <v>ALVENARIA DE BLOCOS DE CONCRETO ESTRUTURAL 14X19X29 CM, (ESPESSURA 14 CM) FBK = 14,0 MPA, PARA PAREDES COM ÁREA LÍQUIDA MENOR QUE 6M², COM VÃOS, UTILIZANDO PALHETA. AF_12/2014</v>
          </cell>
          <cell r="C5116" t="str">
            <v>M2</v>
          </cell>
          <cell r="D5116" t="str">
            <v>89,29</v>
          </cell>
        </row>
        <row r="5117">
          <cell r="A5117">
            <v>89469</v>
          </cell>
          <cell r="B5117" t="str">
            <v>ALVENARIA DE BLOCOS DE CONCRETO ESTRUTURAL 14X19X29 CM, (ESPESSURA 14 CM) FBK = 14,0 MPA, PARA PAREDES COM ÁREA LÍQUIDA MAIOR OU IGUAL A 6M², COM VÃOS, UTILIZANDO PALHETA. AF_12/2014</v>
          </cell>
          <cell r="C5117" t="str">
            <v>M2</v>
          </cell>
          <cell r="D5117" t="str">
            <v>84,75</v>
          </cell>
        </row>
        <row r="5118">
          <cell r="A5118">
            <v>89470</v>
          </cell>
          <cell r="B5118" t="str">
            <v>ALVENARIA DE BLOCOS DE CONCRETO ESTRUTURAL 14X19X39 CM, (ESPESSURA 14 CM), FBK = 4,5 MPA, PARA PAREDES COM ÁREA LÍQUIDA MENOR QUE 6M², SEM VÃOS, UTILIZANDO COLHER DE PEDREIRO. AF_12/2014</v>
          </cell>
          <cell r="C5118" t="str">
            <v>M2</v>
          </cell>
          <cell r="D5118" t="str">
            <v>69,94</v>
          </cell>
        </row>
        <row r="5119">
          <cell r="A5119">
            <v>89471</v>
          </cell>
          <cell r="B5119" t="str">
            <v>ALVENARIA DE BLOCOS DE CONCRETO ESTRUTURAL 14X19X39 CM, (ESPESSURA 14 CM), FBK = 4,5 MPA, PARA PAREDES COM ÁREA LÍQUIDA MAIOR OU IGUAL A 6M², SEM VÃOS, UTILIZANDO COLHER DE PEDREIRO. AF_12/2014</v>
          </cell>
          <cell r="C5119" t="str">
            <v>M2</v>
          </cell>
          <cell r="D5119" t="str">
            <v>67,65</v>
          </cell>
        </row>
        <row r="5120">
          <cell r="A5120">
            <v>89472</v>
          </cell>
          <cell r="B5120" t="str">
            <v>ALVENARIA DE BLOCOS DE CONCRETO ESTRUTURAL 14X19X39 CM, (ESPESSURA 14 CM) FBK = 14,0 MPA, PARA PAREDES COM ÁREA LÍQUIDA MENOR QUE 6M², SEM VÃOS, UTILIZANDO COLHER DE PEDREIRO. AF_12/2014</v>
          </cell>
          <cell r="C5120" t="str">
            <v>M2</v>
          </cell>
          <cell r="D5120" t="str">
            <v>83,90</v>
          </cell>
        </row>
        <row r="5121">
          <cell r="A5121">
            <v>89473</v>
          </cell>
          <cell r="B5121" t="str">
            <v>ALVENARIA DE BLOCOS DE CONCRETO ESTRUTURAL 14X19X39 CM, (ESPESSURA 14 CM) FBK = 14,0 MPA, PARA PAREDES COM ÁREA LÍQUIDA MAIOR OU IGUAL A 6M², SEM VÃOS, UTILIZANDO COLHER DE PEDREIRO. AF_12/2014</v>
          </cell>
          <cell r="C5121" t="str">
            <v>M2</v>
          </cell>
          <cell r="D5121" t="str">
            <v>81,42</v>
          </cell>
        </row>
        <row r="5122">
          <cell r="A5122">
            <v>89474</v>
          </cell>
          <cell r="B5122" t="str">
            <v>ALVENARIA DE BLOCOS DE CONCRETO ESTRUTURAL 14X19X39 CM, (ESPESSURA 14 CM), FBK = 4,5 MPA, PARA PAREDES COM ÁREA LÍQUIDA MENOR QUE 6M², COM VÃOS, UTILIZANDO COLHER DE PEDREIRO. AF_12/2014</v>
          </cell>
          <cell r="C5122" t="str">
            <v>M2</v>
          </cell>
          <cell r="D5122" t="str">
            <v>76,24</v>
          </cell>
        </row>
        <row r="5123">
          <cell r="A5123">
            <v>89475</v>
          </cell>
          <cell r="B5123" t="str">
            <v>ALVENARIA DE BLOCOS DE CONCRETO ESTRUTURAL 14X19X39 CM, (ESPESSURA 14 CM), FBK = 4,5 MPA, PARA PAREDES COM ÁREA LÍQUIDA MAIOR OU IGUAL A 6M², COM VÃOS, UTILIZANDO COLHER DE PEDREIRO. AF_12/2014</v>
          </cell>
          <cell r="C5123" t="str">
            <v>M2</v>
          </cell>
          <cell r="D5123" t="str">
            <v>71,20</v>
          </cell>
        </row>
        <row r="5124">
          <cell r="A5124">
            <v>89476</v>
          </cell>
          <cell r="B5124" t="str">
            <v>ALVENARIA DE BLOCOS DE CONCRETO ESTRUTURAL 14X19X39 CM, (ESPESSURA 14 CM) FBK = 14,0 MPA, PARA PAREDES COM ÁREA LÍQUIDA MENOR QUE 6M², COM VÃOS, UTILIZANDO COLHER DE PEDREIRO. AF_12/2014</v>
          </cell>
          <cell r="C5124" t="str">
            <v>M2</v>
          </cell>
          <cell r="D5124" t="str">
            <v>90,69</v>
          </cell>
        </row>
        <row r="5125">
          <cell r="A5125">
            <v>89477</v>
          </cell>
          <cell r="B5125" t="str">
            <v>ALVENARIA DE BLOCOS DE CONCRETO ESTRUTURAL 14X19X39 CM, (ESPESSURA 14 CM) FBK = 14,0 MPA, PARA PAREDES COM ÁREA LÍQUIDA MAIOR OU IGUAL A 6M², COM VÃOS, UTILIZANDO COLHER DE PEDREIRO. AF_12/2014</v>
          </cell>
          <cell r="C5125" t="str">
            <v>M2</v>
          </cell>
          <cell r="D5125" t="str">
            <v>85,39</v>
          </cell>
        </row>
        <row r="5126">
          <cell r="A5126">
            <v>89478</v>
          </cell>
          <cell r="B5126" t="str">
            <v>ALVENARIA DE BLOCOS DE CONCRETO ESTRUTURAL 14X19X29 CM, (ESPESSURA 14 CM), FBK = 4,5 MPA, PARA PAREDES COM ÁREA LÍQUIDA MENOR QUE 6M², SEM VÃOS, UTILIZANDO COLHER DE PEDREIRO. AF_12/2014</v>
          </cell>
          <cell r="C5126" t="str">
            <v>M2</v>
          </cell>
          <cell r="D5126" t="str">
            <v>81,96</v>
          </cell>
        </row>
        <row r="5127">
          <cell r="A5127">
            <v>89479</v>
          </cell>
          <cell r="B5127" t="str">
            <v>ALVENARIA DE BLOCOS DE CONCRETO ESTRUTURAL 14X19X29 CM, (ESPESSURA 14 CM), FBK = 4,5 MPA, PARA PAREDES COM ÁREA LÍQUIDA MAIOR OU IGUAL A 6M², SEM VÃOS, UTILIZANDO COLHER DE PEDREIRO. AF_12/2014</v>
          </cell>
          <cell r="C5127" t="str">
            <v>M2</v>
          </cell>
          <cell r="D5127" t="str">
            <v>79,62</v>
          </cell>
        </row>
        <row r="5128">
          <cell r="A5128">
            <v>89480</v>
          </cell>
          <cell r="B5128" t="str">
            <v>ALVENARIA DE BLOCOS DE CONCRETO ESTRUTURAL 14X19X29 CM, (ESPESSURA 14 CM) FBK = 14,0 MPA, PARA PAREDES COM ÁREA LÍQUIDA MENOR QUE 6M², SEM VÃOS, UTILIZANDO COLHER DE PEDREIRO. AF_12/2014</v>
          </cell>
          <cell r="C5128" t="str">
            <v>M2</v>
          </cell>
          <cell r="D5128" t="str">
            <v>95,98</v>
          </cell>
        </row>
        <row r="5129">
          <cell r="A5129">
            <v>89483</v>
          </cell>
          <cell r="B5129" t="str">
            <v>ALVENARIA DE BLOCOS DE CONCRETO ESTRUTURAL 14X19X29 CM, (ESPESSURA 14 CM) FBK = 14,0 MPA, PARA PAREDES COM ÁREA LÍQUIDA MAIOR OU IGUAL A 6M², SEM VÃOS, UTILIZANDO COLHER DE PEDREIRO. AF_12/2014</v>
          </cell>
          <cell r="C5129" t="str">
            <v>M2</v>
          </cell>
          <cell r="D5129" t="str">
            <v>93,55</v>
          </cell>
        </row>
        <row r="5130">
          <cell r="A5130">
            <v>89484</v>
          </cell>
          <cell r="B5130" t="str">
            <v>ALVENARIA DE BLOCOS DE CONCRETO ESTRUTURAL 14X19X29 CM, (ESPESSURA 14 CM), FBK = 4,5 MPA, PARA PAREDES COM ÁREA LÍQUIDA MENOR QUE 6M², COM VÃOS, UTILIZANDO COLHER DE PEDREIRO. AF_12/2014</v>
          </cell>
          <cell r="C5130" t="str">
            <v>M2</v>
          </cell>
          <cell r="D5130" t="str">
            <v>89,56</v>
          </cell>
        </row>
        <row r="5131">
          <cell r="A5131">
            <v>89486</v>
          </cell>
          <cell r="B5131" t="str">
            <v>ALVENARIA DE BLOCOS DE CONCRETO ESTRUTURAL 14X19X29 CM, (ESPESSURA 14 CM), FBK = 4,5 MPA, PARA PAREDES COM ÁREA LÍQUIDA MAIOR OU IGUAL A 6M², COM VÃOS, UTILIZANDO COLHER DE PEDREIRO. AF_12/2014</v>
          </cell>
          <cell r="C5131" t="str">
            <v>M2</v>
          </cell>
          <cell r="D5131" t="str">
            <v>84,15</v>
          </cell>
        </row>
        <row r="5132">
          <cell r="A5132">
            <v>89487</v>
          </cell>
          <cell r="B5132" t="str">
            <v>ALVENARIA DE BLOCOS DE CONCRETO ESTRUTURAL 14X19X29 CM, (ESPESSURA 14 CM) FBK = 14,0 MPA, PARA PAREDES COM ÁREA LÍQUIDA MENOR QUE 6M², COM VÃOS, UTILIZANDO COLHER DE PEDREIRO. AF_12/2014</v>
          </cell>
          <cell r="C5132" t="str">
            <v>M2</v>
          </cell>
          <cell r="D5132" t="str">
            <v>104,00</v>
          </cell>
        </row>
        <row r="5133">
          <cell r="A5133">
            <v>89488</v>
          </cell>
          <cell r="B5133" t="str">
            <v>ALVENARIA DE BLOCOS DE CONCRETO ESTRUTURAL 14X19X29 CM, (ESPESSURA 14 CM) FBK = 14,0 MPA, PARA PAREDES COM ÁREA LÍQUIDA MAIOR OU IGUAL A 6M², COM VÃOS, UTILIZANDO COLHER DE PEDREIRO. AF_12/2014</v>
          </cell>
          <cell r="C5133" t="str">
            <v>M2</v>
          </cell>
          <cell r="D5133" t="str">
            <v>98,30</v>
          </cell>
        </row>
        <row r="5134">
          <cell r="A5134">
            <v>91815</v>
          </cell>
          <cell r="B5134" t="str">
            <v>(COMPOSIÇÃO REPRESENTATIVA) DE ALVENARIA DE BLOCOS DE CONCRETO ESTRUTURAL 14X19X39 CM, (ESPESSURA 14 CM), FBK = 4,5 MPA, UTILIZANDO PALHETA, PARA EDIFICAÇÃO HABITACIONAL. AF_10/2015</v>
          </cell>
          <cell r="C5134" t="str">
            <v>M2</v>
          </cell>
          <cell r="D5134" t="str">
            <v>58,63</v>
          </cell>
        </row>
        <row r="5135">
          <cell r="A5135">
            <v>91816</v>
          </cell>
          <cell r="B5135" t="str">
            <v>COMPOSIÇÃO REPRESENTATIVA DE SERVIÇOS DE ALVENARIA DE BLOCOS DE CONCRETO ESTRUTURAL 14X19X29 CM, (ESPESSURA 14 CM), FBK = 4,5 MPA, UTILIZANDO PALHETA, PARA EDIFICAÇÃO HABITACIONAL. AF_10/2015</v>
          </cell>
          <cell r="C5135" t="str">
            <v>M2</v>
          </cell>
          <cell r="D5135" t="str">
            <v>70,80</v>
          </cell>
        </row>
        <row r="5136">
          <cell r="A5136">
            <v>101161</v>
          </cell>
          <cell r="B5136" t="str">
            <v>ALVENARIA DE VEDAÇÃO COM ELEMENTO VAZADO DE CONCRETO (COBOGÓ) DE 7X50X50CM E ARGAMASSA DE ASSENTAMENTO COM PREPARO EM BETONEIRA. AF_05/2020</v>
          </cell>
          <cell r="C5136" t="str">
            <v>M2</v>
          </cell>
          <cell r="D5136" t="str">
            <v>147,11</v>
          </cell>
        </row>
        <row r="5137">
          <cell r="A5137">
            <v>101163</v>
          </cell>
          <cell r="B5137" t="str">
            <v>ALVENARIA DE VEDAÇÃO COM BLOCO DE VIDRO VAZADO, TIPO VENEZIANA, DE 6X20X20CM E ARGAMASSA DE ASSENTAMENTO COM PREPARO EM BETONEIRA. AF_05/2020</v>
          </cell>
          <cell r="C5137" t="str">
            <v>M2</v>
          </cell>
          <cell r="D5137" t="str">
            <v>723,46</v>
          </cell>
        </row>
        <row r="5138">
          <cell r="A5138">
            <v>101164</v>
          </cell>
          <cell r="B5138" t="str">
            <v>ALVENARIA DE VEDAÇÃO COM BLOCO DE VIDRO, TIPO CANELADO, DE 8X19X19CM E ARGAMASSA DE ASSENTAMENTO COM PREPARO EM BETONEIRA. AF_05/2020</v>
          </cell>
          <cell r="C5138" t="str">
            <v>M2</v>
          </cell>
          <cell r="D5138" t="str">
            <v>526,40</v>
          </cell>
        </row>
        <row r="5139">
          <cell r="A5139">
            <v>72178</v>
          </cell>
          <cell r="B5139" t="str">
            <v>RETIRADA DE DIVISORIAS EM CHAPAS DE MADEIRA, COM MONTANTES METALICOS</v>
          </cell>
          <cell r="C5139" t="str">
            <v>M2</v>
          </cell>
          <cell r="D5139" t="str">
            <v>21,49</v>
          </cell>
        </row>
        <row r="5140">
          <cell r="A5140">
            <v>72179</v>
          </cell>
          <cell r="B5140" t="str">
            <v>RECOLOCACAO DE PLACAS DIVISORIAS DE GRANILITE, CONSIDERANDO REAPROVEITAMENTO DO MATERIAL</v>
          </cell>
          <cell r="C5140" t="str">
            <v>M2</v>
          </cell>
          <cell r="D5140" t="str">
            <v>45,05</v>
          </cell>
        </row>
        <row r="5141">
          <cell r="A5141">
            <v>72180</v>
          </cell>
          <cell r="B5141" t="str">
            <v>RECOLOCACAO DE DIVISORIAS TIPO CHAPAS OU TABUAS, EXCLUSIVE ENTARUGAMENTO, CONSIDERANDO REAPROVEITAMENTO DO MATERIAL</v>
          </cell>
          <cell r="C5141" t="str">
            <v>M2</v>
          </cell>
          <cell r="D5141" t="str">
            <v>13,65</v>
          </cell>
        </row>
        <row r="5142">
          <cell r="A5142">
            <v>72181</v>
          </cell>
          <cell r="B5142" t="str">
            <v>RECOLOCACAO DE DIVISORIAS TIPO CHAPAS OU TABUAS, INCLUSIVE ENTARUGAMENTO, CONSIDERANDO REAPROVEITAMENTO DO MATERIAL</v>
          </cell>
          <cell r="C5142" t="str">
            <v>M2</v>
          </cell>
          <cell r="D5142" t="str">
            <v>27,68</v>
          </cell>
        </row>
        <row r="5143">
          <cell r="A5143" t="str">
            <v>73774/1</v>
          </cell>
          <cell r="B5143" t="str">
            <v>DIVISORIA EM MARMORITE ESPESSURA 35MM, CHUMBAMENTO NO PISO E PAREDE COM ARGAMASSA DE CIMENTO E AREIA, POLIMENTO MANUAL, EXCLUSIVE FERRAGENS</v>
          </cell>
          <cell r="C5143" t="str">
            <v>M2</v>
          </cell>
          <cell r="D5143" t="str">
            <v>288,56</v>
          </cell>
        </row>
        <row r="5144">
          <cell r="A5144" t="str">
            <v>73909/1</v>
          </cell>
          <cell r="B5144" t="str">
            <v>DIVISORIA EM MADEIRA COMPENSADA RESINADA ESPESSURA 6MM, ESTRUTURADA EM MADEIRA DE LEI 3"X3"</v>
          </cell>
          <cell r="C5144" t="str">
            <v>M2</v>
          </cell>
          <cell r="D5144" t="str">
            <v>199,87</v>
          </cell>
        </row>
        <row r="5145">
          <cell r="A5145" t="str">
            <v>74229/1</v>
          </cell>
          <cell r="B5145" t="str">
            <v>DIVISORIA EM MARMORE BRANCO POLIDO, ESPESSURA 3 CM, ASSENTADO COM ARGAMASSA TRACO 1:4 (CIMENTO E AREIA), ARREMATE COM CIMENTO BRANCO, EXCLUSIVE FERRAGENS</v>
          </cell>
          <cell r="C5145" t="str">
            <v>M2</v>
          </cell>
          <cell r="D5145" t="str">
            <v>546,04</v>
          </cell>
        </row>
        <row r="5146">
          <cell r="A5146">
            <v>79627</v>
          </cell>
          <cell r="B5146" t="str">
            <v>DIVISORIA EM GRANITO BRANCO POLIDO, ESP = 3CM, ASSENTADO COM ARGAMASSA TRACO 1:4, ARREMATE EM CIMENTO BRANCO, EXCLUSIVE FERRAGENS</v>
          </cell>
          <cell r="C5146" t="str">
            <v>M2</v>
          </cell>
          <cell r="D5146" t="str">
            <v>394,53</v>
          </cell>
        </row>
        <row r="5147">
          <cell r="A5147">
            <v>96358</v>
          </cell>
          <cell r="B5147" t="str">
            <v>PAREDE COM PLACAS DE GESSO ACARTONADO (DRYWALL), PARA USO INTERNO, COM DUAS FACES SIMPLES E ESTRUTURA METÁLICA COM GUIAS SIMPLES, SEM VÃOS. AF_06/2017_P</v>
          </cell>
          <cell r="C5147" t="str">
            <v>M2</v>
          </cell>
          <cell r="D5147" t="str">
            <v>74,01</v>
          </cell>
        </row>
        <row r="5148">
          <cell r="A5148">
            <v>96359</v>
          </cell>
          <cell r="B5148" t="str">
            <v>PAREDE COM PLACAS DE GESSO ACARTONADO (DRYWALL), PARA USO INTERNO, COM DUAS FACES SIMPLES E ESTRUTURA METÁLICA COM GUIAS SIMPLES, COM VÃOS AF_06/2017_P</v>
          </cell>
          <cell r="C5148" t="str">
            <v>M2</v>
          </cell>
          <cell r="D5148" t="str">
            <v>80,80</v>
          </cell>
        </row>
        <row r="5149">
          <cell r="A5149">
            <v>96360</v>
          </cell>
          <cell r="B5149" t="str">
            <v>PAREDE COM PLACAS DE GESSO ACARTONADO (DRYWALL), PARA USO INTERNO, COM DUAS FACES SIMPLES E ESTRUTURA METÁLICA COM GUIAS DUPLAS, SEM VÃOS. AF_06/2017_P</v>
          </cell>
          <cell r="C5149" t="str">
            <v>M2</v>
          </cell>
          <cell r="D5149" t="str">
            <v>92,34</v>
          </cell>
        </row>
        <row r="5150">
          <cell r="A5150">
            <v>96361</v>
          </cell>
          <cell r="B5150" t="str">
            <v>PAREDE COM PLACAS DE GESSO ACARTONADO (DRYWALL), PARA USO INTERNO, COM DUAS FACES SIMPLES E ESTRUTURA METÁLICA COM GUIAS DUPLAS, COM VÃOS. AF_06/2017_P</v>
          </cell>
          <cell r="C5150" t="str">
            <v>M2</v>
          </cell>
          <cell r="D5150" t="str">
            <v>105,52</v>
          </cell>
        </row>
        <row r="5151">
          <cell r="A5151">
            <v>96362</v>
          </cell>
          <cell r="B5151" t="str">
            <v>PAREDE COM PLACAS DE GESSO ACARTONADO (DRYWALL), PARA USO INTERNO, COM UMA FACE SIMPLES E OUTRA FACE DUPLA E ESTRUTURA METÁLICA COM GUIAS SIMPLES, SEM VÃOS. AF_06/2017_P</v>
          </cell>
          <cell r="C5151" t="str">
            <v>M2</v>
          </cell>
          <cell r="D5151" t="str">
            <v>98,43</v>
          </cell>
        </row>
        <row r="5152">
          <cell r="A5152">
            <v>96363</v>
          </cell>
          <cell r="B5152" t="str">
            <v>PAREDE COM PLACAS DE GESSO ACARTONADO (DRYWALL), PARA USO INTERNO, COM UMA FACE SIMPLES E OUTRA FACE DUPLA E ESTRUTURA METÁLICA COM GUIAS SIMPLES, COM VÃOS. AF_06/2017_P</v>
          </cell>
          <cell r="C5152" t="str">
            <v>M2</v>
          </cell>
          <cell r="D5152" t="str">
            <v>105,49</v>
          </cell>
        </row>
        <row r="5153">
          <cell r="A5153">
            <v>96364</v>
          </cell>
          <cell r="B5153" t="str">
            <v>PAREDE COM PLACAS DE GESSO ACARTONADO (DRYWALL), PARA USO INTERNO COM UMA FACE SIMPLES E OUTRA FACE DUPLA E ESTRUTURA METÁLICA COM GUIAS DUPLAS, SEM VÃOS. AF_06/2017_P</v>
          </cell>
          <cell r="C5153" t="str">
            <v>M2</v>
          </cell>
          <cell r="D5153" t="str">
            <v>116,76</v>
          </cell>
        </row>
        <row r="5154">
          <cell r="A5154">
            <v>96365</v>
          </cell>
          <cell r="B5154" t="str">
            <v>PAREDE COM PLACAS DE GESSO ACARTONADO (DRYWALL), PARA USO INTERNO, COM UMA FACE SIMPLES E OUTRA FACE DUPLA E   ESTRUTURA METÁLICA COM GUIAS DUPLAS, COM VÃOS. AF_06/2017_P</v>
          </cell>
          <cell r="C5154" t="str">
            <v>M2</v>
          </cell>
          <cell r="D5154" t="str">
            <v>130,20</v>
          </cell>
        </row>
        <row r="5155">
          <cell r="A5155">
            <v>96366</v>
          </cell>
          <cell r="B5155" t="str">
            <v>PAREDE COM PLACAS DE GESSO ACARTONADO (DRYWALL), PARA USO INTERNO, COM DUAS FACES DUPLAS E ESTRUTURA METÁLICA COM GUIAS SIMPLES, SEM VÃOS. AF_06/2017_P</v>
          </cell>
          <cell r="C5155" t="str">
            <v>M2</v>
          </cell>
          <cell r="D5155" t="str">
            <v>122,84</v>
          </cell>
        </row>
        <row r="5156">
          <cell r="A5156">
            <v>96367</v>
          </cell>
          <cell r="B5156" t="str">
            <v>PAREDE COM PLACAS DE GESSO ACARTONADO (DRYWALL), PARA USO INTERNO, COM DUAS FACES DUPLAS E ESTRUTURA METÁLICA COM GUIAS SIMPLES, COM VÃOS. AF_06/2017_P</v>
          </cell>
          <cell r="C5156" t="str">
            <v>M2</v>
          </cell>
          <cell r="D5156" t="str">
            <v>130,15</v>
          </cell>
        </row>
        <row r="5157">
          <cell r="A5157">
            <v>96368</v>
          </cell>
          <cell r="B5157" t="str">
            <v>PAREDE COM PLACAS DE GESSO ACARTONADO (DRYWALL), PARA USO INTERNO COM DUAS FACES DUPLAS E ESTRUTURA METÁLICA COM GUIAS DUPLAS, SEM VÃOS. AF_06/2017</v>
          </cell>
          <cell r="C5157" t="str">
            <v>M2</v>
          </cell>
          <cell r="D5157" t="str">
            <v>141,18</v>
          </cell>
        </row>
        <row r="5158">
          <cell r="A5158">
            <v>96369</v>
          </cell>
          <cell r="B5158" t="str">
            <v>PAREDE COM PLACAS DE GESSO ACARTONADO (DRYWALL), PARA USO INTERNO, COM DUAS FACES DUPLAS E ESTRUTURA METÁLICA COM GUIAS DUPLAS, COM VÃOS. AF_06/2017_P</v>
          </cell>
          <cell r="C5158" t="str">
            <v>M2</v>
          </cell>
          <cell r="D5158" t="str">
            <v>154,87</v>
          </cell>
        </row>
        <row r="5159">
          <cell r="A5159">
            <v>96370</v>
          </cell>
          <cell r="B5159" t="str">
            <v>PAREDE COM PLACAS DE GESSO ACARTONADO (DRYWALL), PARA USO INTERNO, COM UMA FACE SIMPLES E ESTRUTURA METÁLICA COM GUIAS SIMPLES, SEM VÃOS. AF_06/2017_P</v>
          </cell>
          <cell r="C5159" t="str">
            <v>M2</v>
          </cell>
          <cell r="D5159" t="str">
            <v>46,57</v>
          </cell>
        </row>
        <row r="5160">
          <cell r="A5160">
            <v>96371</v>
          </cell>
          <cell r="B5160" t="str">
            <v>PAREDE COM PLACAS DE GESSO ACARTONADO (DRYWALL), PARA USO INTERNO, COM UMA FACE SIMPLES E ESTRUTURA METÁLICA COM GUIAS SIMPLES, COM VÃOS. AF_06/2017_P</v>
          </cell>
          <cell r="C5160" t="str">
            <v>M2</v>
          </cell>
          <cell r="D5160" t="str">
            <v>53,21</v>
          </cell>
        </row>
        <row r="5161">
          <cell r="A5161">
            <v>96372</v>
          </cell>
          <cell r="B5161" t="str">
            <v>INSTALAÇÃO DE ISOLAMENTO COM LÃ DE ROCHA EM PAREDES DRYWALL. AF_06/2017</v>
          </cell>
          <cell r="C5161" t="str">
            <v>M2</v>
          </cell>
          <cell r="D5161" t="str">
            <v>22,45</v>
          </cell>
        </row>
        <row r="5162">
          <cell r="A5162">
            <v>96373</v>
          </cell>
          <cell r="B5162" t="str">
            <v>INSTALAÇÃO DE REFORÇO METÁLICO EM PAREDE DRYWALL. AF_06/2017</v>
          </cell>
          <cell r="C5162" t="str">
            <v>M</v>
          </cell>
          <cell r="D5162" t="str">
            <v>6,68</v>
          </cell>
        </row>
        <row r="5163">
          <cell r="A5163">
            <v>96374</v>
          </cell>
          <cell r="B5163" t="str">
            <v>INSTALAÇÃO DE REFORÇO DE MADEIRA EM PAREDE DRYWALL. AF_06/2017</v>
          </cell>
          <cell r="C5163" t="str">
            <v>M</v>
          </cell>
          <cell r="D5163" t="str">
            <v>23,58</v>
          </cell>
        </row>
        <row r="5164">
          <cell r="A5164">
            <v>101154</v>
          </cell>
          <cell r="B5164" t="str">
            <v>ALVENARIA DE VEDAÇÃO DE BLOCOS DE CONCRETO CELULAR DE 10X30X60CM (ESPESSURA 10CM) E ARGAMASSA DE ASSENTAMENTO COM PREPARO EM BETONEIRA. AF_05/2020</v>
          </cell>
          <cell r="C5164" t="str">
            <v>M2</v>
          </cell>
          <cell r="D5164" t="str">
            <v>84,17</v>
          </cell>
        </row>
        <row r="5165">
          <cell r="A5165">
            <v>101155</v>
          </cell>
          <cell r="B5165" t="str">
            <v>ALVENARIA DE VEDAÇÃO DE BLOCOS DE CONCRETO CELULAR DE 15X30X60CM (ESPESSURA 15CM) E ARGAMASSA DE ASSENTAMENTO COM PREPARO EM BETONEIRA. AF_05/2020</v>
          </cell>
          <cell r="C5165" t="str">
            <v>M2</v>
          </cell>
          <cell r="D5165" t="str">
            <v>117,34</v>
          </cell>
        </row>
        <row r="5166">
          <cell r="A5166">
            <v>101156</v>
          </cell>
          <cell r="B5166" t="str">
            <v>ALVENARIA DE VEDAÇÃO DE BLOCOS DE CONCRETO CELULAR DE 20X30X60CM (ESPESSURA 20CM) E ARGAMASSA DE ASSENTAMENTO COM PREPARO EM BETONEIRA. AF_05/2020</v>
          </cell>
          <cell r="C5166" t="str">
            <v>M2</v>
          </cell>
          <cell r="D5166" t="str">
            <v>171,16</v>
          </cell>
        </row>
        <row r="5167">
          <cell r="A5167" t="str">
            <v>73790/2</v>
          </cell>
          <cell r="B5167" t="str">
            <v>REASSENTAMENTO DE PARALELEPIPEDO SOBRE COLCHAO DE PO DE PEDRA ESPESSURA 10CM, REJUNTADO COM BETUME E PEDRISCO, CONSIDERANDO APROVEITAMENTO DO PARALELEPIPEDO</v>
          </cell>
          <cell r="C5167" t="str">
            <v>M2</v>
          </cell>
          <cell r="D5167" t="str">
            <v>48,27</v>
          </cell>
        </row>
        <row r="5168">
          <cell r="A5168" t="str">
            <v>73790/4</v>
          </cell>
          <cell r="B5168" t="str">
            <v>REASSENTAMENTO DE PARALELEPIPEDO SOBRE COLCHAO DE PO DE PEDRA ESPESSURA 10CM, REJUNTADO COM ARGAMASSA TRACO 1:3 (CIMENTO E AREIA), CONSIDERANDO APROVEITAMENTO DO PARALELEPIPEDO</v>
          </cell>
          <cell r="C5168" t="str">
            <v>M2</v>
          </cell>
          <cell r="D5168" t="str">
            <v>42,27</v>
          </cell>
        </row>
        <row r="5169">
          <cell r="A5169">
            <v>83694</v>
          </cell>
          <cell r="B5169" t="str">
            <v>RECOMPOSICAO DE PAVIMENTACAO TIPO BLOKRET SOBRE COLCHAO DE AREIA COM REAPROVEITAMENTO DE MATERIAL</v>
          </cell>
          <cell r="C5169" t="str">
            <v>M2</v>
          </cell>
          <cell r="D5169" t="str">
            <v>12,17</v>
          </cell>
        </row>
        <row r="5170">
          <cell r="A5170" t="str">
            <v>83695/1</v>
          </cell>
          <cell r="B5170" t="str">
            <v>REJUNTAMENTO PAVIMENTACAO PARALELEPIPEDO BETUME CASCALH INCL MATERIAIS</v>
          </cell>
          <cell r="C5170" t="str">
            <v>M2</v>
          </cell>
          <cell r="D5170" t="str">
            <v>22,85</v>
          </cell>
        </row>
        <row r="5171">
          <cell r="A5171">
            <v>83771</v>
          </cell>
          <cell r="B5171" t="str">
            <v>RECOMPOSICAO DE REVESTIMENTO PRIMARIO MEDIDO P/ VOLUME COMPACTADO</v>
          </cell>
          <cell r="C5171" t="str">
            <v>M3</v>
          </cell>
          <cell r="D5171" t="str">
            <v>6,73</v>
          </cell>
        </row>
        <row r="5172">
          <cell r="A5172">
            <v>100576</v>
          </cell>
          <cell r="B5172" t="str">
            <v>REGULARIZAÇÃO E COMPACTAÇÃO DE SUBLEITO DE SOLO  PREDOMINANTEMENTE ARGILOSO. AF_11/2019</v>
          </cell>
          <cell r="C5172" t="str">
            <v>M2</v>
          </cell>
          <cell r="D5172" t="str">
            <v>1,36</v>
          </cell>
        </row>
        <row r="5173">
          <cell r="A5173">
            <v>100577</v>
          </cell>
          <cell r="B5173" t="str">
            <v>REGULARIZAÇÃO E COMPACTAÇÃO DE SUBLEITO DE SOLO PREDOMINANTEMENTE ARENOSO. AF_11/2019</v>
          </cell>
          <cell r="C5173" t="str">
            <v>M2</v>
          </cell>
          <cell r="D5173" t="str">
            <v>0,62</v>
          </cell>
        </row>
        <row r="5174">
          <cell r="A5174">
            <v>96388</v>
          </cell>
          <cell r="B5174" t="str">
            <v>EXECUÇÃO E COMPACTAÇÃO DE BASE E OU SUB BASE PARA PAVIMENTAÇÃO DE SOLOS DE COMPORTAMENTO LATERÍTICO (ARENOSO) - EXCLUSIVE SOLO, ESCAVAÇÃO, CARGA E TRANSPORTE. AF_11/2019</v>
          </cell>
          <cell r="C5174" t="str">
            <v>M3</v>
          </cell>
          <cell r="D5174" t="str">
            <v>6,41</v>
          </cell>
        </row>
        <row r="5175">
          <cell r="A5175">
            <v>96389</v>
          </cell>
          <cell r="B5175" t="str">
            <v>EXECUÇÃO E COMPACTAÇÃO DE BASE E OU SUB BASE PARA PAVIMENTAÇÃO DE SOLO (PREDOMINANTEMENTE ARENOSO) COM CIMENTO (TEOR DE 2%) - EXCLUSIVE SOLO, ESCAVAÇÃO, CARGA E TRANSPORTE. AF_11/2019</v>
          </cell>
          <cell r="C5175" t="str">
            <v>M3</v>
          </cell>
          <cell r="D5175" t="str">
            <v>47,59</v>
          </cell>
        </row>
        <row r="5176">
          <cell r="A5176">
            <v>96390</v>
          </cell>
          <cell r="B5176" t="str">
            <v>EXECUÇÃO E COMPACTAÇÃO DE BASE E OU SUB BASE PARA PAVIMENTAÇÃO DE SOLO (PREDOMINANTEMENTE ARENOSO) COM CIMENTO (TEOR DE 4%) - EXCLUSIVE SOLO, ESCAVAÇÃO, CARGA E TRANSPORTE. AF_11/2019</v>
          </cell>
          <cell r="C5176" t="str">
            <v>M3</v>
          </cell>
          <cell r="D5176" t="str">
            <v>81,94</v>
          </cell>
        </row>
        <row r="5177">
          <cell r="A5177">
            <v>96391</v>
          </cell>
          <cell r="B5177" t="str">
            <v>EXECUÇÃO E COMPACTAÇÃO DE BASE E OU SUB BASE PARA PAVIMENTAÇÃO DE SOLO (PREDOMINANTEMENTE ARENOSO) COM CIMENTO (TEOR DE 6%) - EXCLUSIVE SOLO, ESCAVAÇÃO, CARGA E TRANSPORTE. AF_11/2019</v>
          </cell>
          <cell r="C5177" t="str">
            <v>M3</v>
          </cell>
          <cell r="D5177" t="str">
            <v>116,90</v>
          </cell>
        </row>
        <row r="5178">
          <cell r="A5178">
            <v>96392</v>
          </cell>
          <cell r="B5178" t="str">
            <v>EXECUÇÃO E COMPACTAÇÃO DE BASE E OU SUB BASE PARA PAVIMENTAÇÃO DE SOLO (PREDOMINANTEMENTE ARENOSO) COM CIMENTO (TEOR DE 8%) - EXCLUSIVE SOLO, ESCAVAÇÃO, CARGA E TRANSPORTE. AF_11/2019</v>
          </cell>
          <cell r="C5178" t="str">
            <v>M3</v>
          </cell>
          <cell r="D5178" t="str">
            <v>150,92</v>
          </cell>
        </row>
        <row r="5179">
          <cell r="A5179">
            <v>96396</v>
          </cell>
          <cell r="B5179" t="str">
            <v>EXECUÇÃO E COMPACTAÇÃO DE BASE E OU SUB BASE PARA PAVIMENTAÇÃO DE BRITA GRADUADA SIMPLES - EXCLUSIVE CARGA E TRANSPORTE. AF_11/2019</v>
          </cell>
          <cell r="C5179" t="str">
            <v>M3</v>
          </cell>
          <cell r="D5179" t="str">
            <v>122,47</v>
          </cell>
        </row>
        <row r="5180">
          <cell r="A5180">
            <v>96397</v>
          </cell>
          <cell r="B5180" t="str">
            <v>EXECUÇÃO E COMPACTAÇÃO DE BASE E OU SUB BASE PARA PAVIMENTAÇÃO DE BRITA GRADUADA SIMPLES TRATADA COM CIMENTO - EXCLUSIVE CARGA E TRANSPORTE. AF_11/2019</v>
          </cell>
          <cell r="C5180" t="str">
            <v>M3</v>
          </cell>
          <cell r="D5180" t="str">
            <v>188,41</v>
          </cell>
        </row>
        <row r="5181">
          <cell r="A5181">
            <v>96398</v>
          </cell>
          <cell r="B5181" t="str">
            <v>EXECUÇÃO E COMPACTAÇÃO DE BASE E OU SUB BASE PARA PAVIMENTAÇÃO DE CONCRETO COMPACTADO COM ROLO - EXCLUSIVE CARGA E TRANSPORTE. AF_11/2019</v>
          </cell>
          <cell r="C5181" t="str">
            <v>M3</v>
          </cell>
          <cell r="D5181" t="str">
            <v>275,41</v>
          </cell>
        </row>
        <row r="5182">
          <cell r="A5182">
            <v>96399</v>
          </cell>
          <cell r="B5182" t="str">
            <v>EXECUÇÃO E COMPACTAÇÃO DE BASE E OU SUB BASE PARA PAVIMENTAÇÃO DE PEDRA RACHÃO  - EXCLUSIVE CARGA E TRANSPORTE. AF_11/2019</v>
          </cell>
          <cell r="C5182" t="str">
            <v>M3</v>
          </cell>
          <cell r="D5182" t="str">
            <v>88,70</v>
          </cell>
        </row>
        <row r="5183">
          <cell r="A5183">
            <v>96400</v>
          </cell>
          <cell r="B5183" t="str">
            <v>EXECUÇÃO E COMPACTAÇÃO DE BASE E OU SUB BASE PARA PAVIMENTAÇÃO DE MACADAME SECO - EXCLUSIVE CARGA E TRANSPORTE. AF_11/2019</v>
          </cell>
          <cell r="C5183" t="str">
            <v>M3</v>
          </cell>
          <cell r="D5183" t="str">
            <v>112,64</v>
          </cell>
        </row>
        <row r="5184">
          <cell r="A5184">
            <v>96401</v>
          </cell>
          <cell r="B5184" t="str">
            <v>EXECUÇÃO DE IMPRIMAÇÃO COM ASFALTO DILUÍDO CM-30. AF_11/2019</v>
          </cell>
          <cell r="C5184" t="str">
            <v>M2</v>
          </cell>
          <cell r="D5184" t="str">
            <v>7,00</v>
          </cell>
        </row>
        <row r="5185">
          <cell r="A5185">
            <v>96402</v>
          </cell>
          <cell r="B5185" t="str">
            <v>EXECUÇÃO DE PINTURA DE LIGAÇÃO COM EMULSÃO ASFÁLTICA RR-2C. AF_11/2019</v>
          </cell>
          <cell r="C5185" t="str">
            <v>M2</v>
          </cell>
          <cell r="D5185" t="str">
            <v>1,61</v>
          </cell>
        </row>
        <row r="5186">
          <cell r="A5186">
            <v>100564</v>
          </cell>
          <cell r="B5186" t="str">
            <v>EXECUÇÃO E COMPACTAÇÃO DE BASE E OU SUB-BASE PARA PAVIMENTAÇÃO DE SOLO (PREDOMINANTEMENTE ARENOSO) BRITA - 40/60 - EXCLUSIVE SOLO, ESCAVAÇÃO, CARGA E TRANSPORTE. AF_11/2019</v>
          </cell>
          <cell r="C5186" t="str">
            <v>M3</v>
          </cell>
          <cell r="D5186" t="str">
            <v>70,59</v>
          </cell>
        </row>
        <row r="5187">
          <cell r="A5187">
            <v>100565</v>
          </cell>
          <cell r="B5187" t="str">
            <v>EXECUÇÃO E COMPACTAÇÃO DE BASE E OU SUB-BASE PARA PAVIMENTAÇÃO DE SOLO (PREDOMINANTEMENTE ARENOSO) BRITA - 50/50 - EXCLUSIVE SOLO, ESCAVAÇÃO, CARGA E TRANSPORTE. AF_11/2019</v>
          </cell>
          <cell r="C5187" t="str">
            <v>M3</v>
          </cell>
          <cell r="D5187" t="str">
            <v>61,00</v>
          </cell>
        </row>
        <row r="5188">
          <cell r="A5188">
            <v>100566</v>
          </cell>
          <cell r="B5188" t="str">
            <v>EXECUÇÃO E COMPACTAÇÃO DE BASE E OU SUB-BASE PARA PAVIMENTAÇÃO DE SOLO (PREDOMINANTEMENTE ARENOSO) BRITA - 40/60 COM CIMENTO (TEOR DE 4%) - EXCLUSIVE SOLO, ESCAVAÇÃO, CARGA E TRANSPORTE. AF_11/2019</v>
          </cell>
          <cell r="C5188" t="str">
            <v>M3</v>
          </cell>
          <cell r="D5188" t="str">
            <v>141,76</v>
          </cell>
        </row>
        <row r="5189">
          <cell r="A5189">
            <v>100567</v>
          </cell>
          <cell r="B5189" t="str">
            <v>EXECUÇÃO E COMPACTAÇÃO DE BASE E OU SUB-BASE PARA PAVIMENTAÇÃO DE SOLO (PREDOMINANTEMENTE ARENOSO) BRITA - 40/60 COM CIMENTO (TEOR DE 6%) - EXCLUSIVE SOLO, ESCAVAÇÃO, CARGA E TRANSPORTE. AF_11/2019</v>
          </cell>
          <cell r="C5189" t="str">
            <v>M3</v>
          </cell>
          <cell r="D5189" t="str">
            <v>175,12</v>
          </cell>
        </row>
        <row r="5190">
          <cell r="A5190">
            <v>100568</v>
          </cell>
          <cell r="B5190" t="str">
            <v>EXECUÇÃO E COMPACTAÇÃO DE BASE E OU SUB-BASE PARA PAVIMENTAÇÃO DE SOLO (PREDOMINANTEMENTE ARENOSO) BRITA - 40/60 COM CIMENTO (TEOR DE 8%) - EXCLUSIVE SOLO, ESCAVAÇÃO, CARGA E TRANSPORTE. AF_11/2019</v>
          </cell>
          <cell r="C5190" t="str">
            <v>M3</v>
          </cell>
          <cell r="D5190" t="str">
            <v>207,95</v>
          </cell>
        </row>
        <row r="5191">
          <cell r="A5191">
            <v>100569</v>
          </cell>
          <cell r="B5191" t="str">
            <v>EXECUÇÃO E COMPACTAÇÃO DE BASE E OU SUB-BASE PARA PAVIMENTAÇÃO DE SOLO (PREDOMINANTEMENTE ARENOSO) BRITA - 50/50 COM CIMENTO (TEOR DE 4%)  - EXCLUSIVE SOLO, ESCAVAÇÃO, CARGA E TRANSPORTE. AF_11/2019</v>
          </cell>
          <cell r="C5191" t="str">
            <v>M3</v>
          </cell>
          <cell r="D5191" t="str">
            <v>132,52</v>
          </cell>
        </row>
        <row r="5192">
          <cell r="A5192">
            <v>100570</v>
          </cell>
          <cell r="B5192" t="str">
            <v>EXECUÇÃO E COMPACTAÇÃO DE BASE E OU SUB-BASE PARA PAVIMENTAÇÃO DE SOLO (PREDOMINANTEMENTE ARENOSO) BRITA - 50/50 COM CIMENTO (TEOR DE 6%) - EXCLUSIVE SOLO, ESCAVAÇÃO, CARGA E TRANSPORTE. AF_11/2019</v>
          </cell>
          <cell r="C5192" t="str">
            <v>M3</v>
          </cell>
          <cell r="D5192" t="str">
            <v>167,31</v>
          </cell>
        </row>
        <row r="5193">
          <cell r="A5193">
            <v>100571</v>
          </cell>
          <cell r="B5193" t="str">
            <v>EXECUÇÃO E COMPACTAÇÃO DE BASE E OU SUB-BASE PARA PAVIMENTAÇÃO DE SOLO (PREDOMINANTEMENTE ARENOSO) BRITA - 50/50 COM CIMENTO (TEOR DE 8%) - EXCLUSIVE SOLO, ESCAVAÇÃO, CARGA E TRANSPORTE. AF_11/2019</v>
          </cell>
          <cell r="C5193" t="str">
            <v>M3</v>
          </cell>
          <cell r="D5193" t="str">
            <v>199,13</v>
          </cell>
        </row>
        <row r="5194">
          <cell r="A5194">
            <v>100572</v>
          </cell>
          <cell r="B5194" t="str">
            <v>EXECUÇÃO E COMPACTAÇÃO DE BASE E OU SUB-BASE PARA PAVIMENTAÇÃO DE SOLO (PREDOMINANTEMENTE ARGILOSO) BRITA - 40/60 - EXCLUSIVE SOLO, ESCAVAÇÃO, CARGA E TRANSPORTE. AF_11/2019</v>
          </cell>
          <cell r="C5194" t="str">
            <v>M3</v>
          </cell>
          <cell r="D5194" t="str">
            <v>73,70</v>
          </cell>
        </row>
        <row r="5195">
          <cell r="A5195">
            <v>100573</v>
          </cell>
          <cell r="B5195" t="str">
            <v>EXECUÇÃO E COMPACTAÇÃO DE BASE E OU SUB-BASE PARA PAVIMENTAÇÃO DE SOLO (PREDOMINANTEMENTE ARGILOSO) BRITA - 50/50 - EXCLUSIVE SOLO, ESCAVAÇÃO, CARGA E TRANSPORTE. AF_11/2019</v>
          </cell>
          <cell r="C5195" t="str">
            <v>M3</v>
          </cell>
          <cell r="D5195" t="str">
            <v>64,11</v>
          </cell>
        </row>
        <row r="5196">
          <cell r="A5196">
            <v>100574</v>
          </cell>
          <cell r="B5196" t="str">
            <v>ESPALHAMENTO DE MATERIAL COM TRATOR DE ESTEIRAS. AF_11/2019</v>
          </cell>
          <cell r="C5196" t="str">
            <v>M3</v>
          </cell>
          <cell r="D5196" t="str">
            <v>0,83</v>
          </cell>
        </row>
        <row r="5197">
          <cell r="A5197">
            <v>100575</v>
          </cell>
          <cell r="B5197" t="str">
            <v>REGULARIZAÇÃO DE SUPERFÍCIES COM MOTONIVELADORA. AF_11/2019</v>
          </cell>
          <cell r="C5197" t="str">
            <v>M2</v>
          </cell>
          <cell r="D5197" t="str">
            <v>0,06</v>
          </cell>
        </row>
        <row r="5198">
          <cell r="A5198">
            <v>92391</v>
          </cell>
          <cell r="B5198" t="str">
            <v>EXECUÇÃO DE PAVIMENTO EM PISO INTERTRAVADO, COM BLOCO PISOGRAMA DE 35 X 25 CM, ESPESSURA 6 CM. AF_12/2015</v>
          </cell>
          <cell r="C5198" t="str">
            <v>M2</v>
          </cell>
          <cell r="D5198" t="str">
            <v>40,44</v>
          </cell>
        </row>
        <row r="5199">
          <cell r="A5199">
            <v>92392</v>
          </cell>
          <cell r="B5199" t="str">
            <v>EXECUÇÃO DE PAVIMENTO EM PISO INTERTRAVADO, COM BLOCO PISOGRAMA DE 35 X 25 CM, ESPESSURA 8 CM. AF_12/2015</v>
          </cell>
          <cell r="C5199" t="str">
            <v>M2</v>
          </cell>
          <cell r="D5199" t="str">
            <v>82,88</v>
          </cell>
        </row>
        <row r="5200">
          <cell r="A5200">
            <v>92393</v>
          </cell>
          <cell r="B5200" t="str">
            <v>EXECUÇÃO DE PAVIMENTO EM PISO INTERTRAVADO, COM BLOCO SEXTAVADO DE 25 X 25 CM, ESPESSURA 6 CM. AF_12/2015</v>
          </cell>
          <cell r="C5200" t="str">
            <v>M2</v>
          </cell>
          <cell r="D5200" t="str">
            <v>40,49</v>
          </cell>
        </row>
        <row r="5201">
          <cell r="A5201">
            <v>92394</v>
          </cell>
          <cell r="B5201" t="str">
            <v>EXECUÇÃO DE PAVIMENTO EM PISO INTERTRAVADO, COM BLOCO SEXTAVADO DE 25 X 25 CM, ESPESSURA 8 CM. AF_12/2015</v>
          </cell>
          <cell r="C5201" t="str">
            <v>M2</v>
          </cell>
          <cell r="D5201" t="str">
            <v>50,88</v>
          </cell>
        </row>
        <row r="5202">
          <cell r="A5202">
            <v>92395</v>
          </cell>
          <cell r="B5202" t="str">
            <v>EXECUÇÃO DE PAVIMENTO EM PISO INTERTRAVADO, COM BLOCO SEXTAVADO DE 25 X 25 CM, ESPESSURA 10 CM. AF_12/2015</v>
          </cell>
          <cell r="C5202" t="str">
            <v>M2</v>
          </cell>
          <cell r="D5202" t="str">
            <v>62,14</v>
          </cell>
        </row>
        <row r="5203">
          <cell r="A5203">
            <v>92396</v>
          </cell>
          <cell r="B5203" t="str">
            <v>EXECUÇÃO DE PASSEIO EM PISO INTERTRAVADO, COM BLOCO RETANGULAR COR NATURAL DE 20 X 10 CM, ESPESSURA 6 CM. AF_12/2015</v>
          </cell>
          <cell r="C5203" t="str">
            <v>M2</v>
          </cell>
          <cell r="D5203" t="str">
            <v>50,77</v>
          </cell>
        </row>
        <row r="5204">
          <cell r="A5204">
            <v>92397</v>
          </cell>
          <cell r="B5204" t="str">
            <v>EXECUÇÃO DE PÁTIO/ESTACIONAMENTO EM PISO INTERTRAVADO, COM BLOCO RETANGULAR COR NATURAL DE 20 X 10 CM, ESPESSURA 6 CM. AF_12/2015</v>
          </cell>
          <cell r="C5204" t="str">
            <v>M2</v>
          </cell>
          <cell r="D5204" t="str">
            <v>40,77</v>
          </cell>
        </row>
        <row r="5205">
          <cell r="A5205">
            <v>92398</v>
          </cell>
          <cell r="B5205" t="str">
            <v>EXECUÇÃO DE PÁTIO/ESTACIONAMENTO EM PISO INTERTRAVADO, COM BLOCO RETANGULAR COR NATURAL DE 20 X 10 CM, ESPESSURA 8 CM. AF_12/2015</v>
          </cell>
          <cell r="C5205" t="str">
            <v>M2</v>
          </cell>
          <cell r="D5205" t="str">
            <v>52,38</v>
          </cell>
        </row>
        <row r="5206">
          <cell r="A5206">
            <v>92399</v>
          </cell>
          <cell r="B5206" t="str">
            <v>EXECUÇÃO DE VIA EM PISO INTERTRAVADO, COM BLOCO RETANGULAR COR NATURAL DE 20 X 10 CM, ESPESSURA 8 CM. AF_12/2015</v>
          </cell>
          <cell r="C5206" t="str">
            <v>M2</v>
          </cell>
          <cell r="D5206" t="str">
            <v>53,50</v>
          </cell>
        </row>
        <row r="5207">
          <cell r="A5207">
            <v>92400</v>
          </cell>
          <cell r="B5207" t="str">
            <v>EXECUÇÃO DE PÁTIO/ESTACIONAMENTO EM PISO INTERTRAVADO, COM BLOCO RETANGULAR DE 20 X 10 CM, ESPESSURA 10 CM. AF_12/2015</v>
          </cell>
          <cell r="C5207" t="str">
            <v>M2</v>
          </cell>
          <cell r="D5207" t="str">
            <v>62,78</v>
          </cell>
        </row>
        <row r="5208">
          <cell r="A5208">
            <v>92401</v>
          </cell>
          <cell r="B5208" t="str">
            <v>EXECUÇÃO DE VIA EM PISO INTERTRAVADO, COM BLOCO RETANGULAR DE 20 X 10 CM, ESPESSURA 10 CM. AF_12/2015</v>
          </cell>
          <cell r="C5208" t="str">
            <v>M2</v>
          </cell>
          <cell r="D5208" t="str">
            <v>63,97</v>
          </cell>
        </row>
        <row r="5209">
          <cell r="A5209">
            <v>92402</v>
          </cell>
          <cell r="B5209" t="str">
            <v>EXECUÇÃO DE PASSEIO EM PISO INTERTRAVADO, COM BLOCO 16 FACES DE 22 X 11 CM, ESPESSURA 6 CM. AF_12/2015</v>
          </cell>
          <cell r="C5209" t="str">
            <v>M2</v>
          </cell>
          <cell r="D5209" t="str">
            <v>52,15</v>
          </cell>
        </row>
        <row r="5210">
          <cell r="A5210">
            <v>92403</v>
          </cell>
          <cell r="B5210" t="str">
            <v>EXECUÇÃO DE PÁTIO/ESTACIONAMENTO EM PISO INTERTRAVADO, COM BLOCO 16 FACES DE 22 X 11 CM, ESPESSURA 6 CM. AF_12/2015</v>
          </cell>
          <cell r="C5210" t="str">
            <v>M2</v>
          </cell>
          <cell r="D5210" t="str">
            <v>42,07</v>
          </cell>
        </row>
        <row r="5211">
          <cell r="A5211">
            <v>92404</v>
          </cell>
          <cell r="B5211" t="str">
            <v>EXECUÇÃO DE PÁTIO/ESTACIONAMENTO EM PISO INTERTRAVADO, COM BLOCO 16 FACES DE 22 X 11 CM, ESPESSURA 8 CM. AF_12/2015</v>
          </cell>
          <cell r="C5211" t="str">
            <v>M2</v>
          </cell>
          <cell r="D5211" t="str">
            <v>53,67</v>
          </cell>
        </row>
        <row r="5212">
          <cell r="A5212">
            <v>92405</v>
          </cell>
          <cell r="B5212" t="str">
            <v>EXECUÇÃO DE VIA EM PISO INTERTRAVADO, COM BLOCO 16 FACES DE 22 X 11 CM, ESPESSURA 8 CM. AF_12/2015</v>
          </cell>
          <cell r="C5212" t="str">
            <v>M2</v>
          </cell>
          <cell r="D5212" t="str">
            <v>54,78</v>
          </cell>
        </row>
        <row r="5213">
          <cell r="A5213">
            <v>92406</v>
          </cell>
          <cell r="B5213" t="str">
            <v>EXECUÇÃO DE PÁTIO/ESTACIONAMENTO EM PISO INTERTRAVADO, COM BLOCO 16 FACES DE 22 X 11 CM, ESPESSURA 10 CM. AF_12/2015</v>
          </cell>
          <cell r="C5213" t="str">
            <v>M2</v>
          </cell>
          <cell r="D5213" t="str">
            <v>64,10</v>
          </cell>
        </row>
        <row r="5214">
          <cell r="A5214">
            <v>92407</v>
          </cell>
          <cell r="B5214" t="str">
            <v>EXECUÇÃO DE VIA EM PISO INTERTRAVADO, COM BLOCO 16 FACES DE 22 X 11 CM, ESPESSURA 10 CM. AF_12/2015</v>
          </cell>
          <cell r="C5214" t="str">
            <v>M2</v>
          </cell>
          <cell r="D5214" t="str">
            <v>65,26</v>
          </cell>
        </row>
        <row r="5215">
          <cell r="A5215">
            <v>93679</v>
          </cell>
          <cell r="B5215" t="str">
            <v>EXECUÇÃO DE PASSEIO EM PISO INTERTRAVADO, COM BLOCO RETANGULAR COLORIDO DE 20 X 10 CM, ESPESSURA 6 CM. AF_12/2015</v>
          </cell>
          <cell r="C5215" t="str">
            <v>M2</v>
          </cell>
          <cell r="D5215" t="str">
            <v>56,03</v>
          </cell>
        </row>
        <row r="5216">
          <cell r="A5216">
            <v>93680</v>
          </cell>
          <cell r="B5216" t="str">
            <v>EXECUÇÃO DE PÁTIO/ESTACIONAMENTO EM PISO INTERTRAVADO, COM BLOCO RETANGULAR COLORIDO DE 20 X 10 CM, ESPESSURA 6 CM. AF_12/2015</v>
          </cell>
          <cell r="C5216" t="str">
            <v>M2</v>
          </cell>
          <cell r="D5216" t="str">
            <v>45,80</v>
          </cell>
        </row>
        <row r="5217">
          <cell r="A5217">
            <v>93681</v>
          </cell>
          <cell r="B5217" t="str">
            <v>EXECUÇÃO DE PÁTIO/ESTACIONAMENTO EM PISO INTERTRAVADO, COM BLOCO RETANGULAR COLORIDO DE 20 X 10 CM, ESPESSURA 8 CM. AF_12/2015</v>
          </cell>
          <cell r="C5217" t="str">
            <v>M2</v>
          </cell>
          <cell r="D5217" t="str">
            <v>56,39</v>
          </cell>
        </row>
        <row r="5218">
          <cell r="A5218">
            <v>93682</v>
          </cell>
          <cell r="B5218" t="str">
            <v>EXECUÇÃO DE VIA EM PISO INTERTRAVADO, COM BLOCO RETANGULAR COLORIDO DE 20 X 10 CM, ESPESSURA 8 CM. AF_12/2015</v>
          </cell>
          <cell r="C5218" t="str">
            <v>M2</v>
          </cell>
          <cell r="D5218" t="str">
            <v>57,55</v>
          </cell>
        </row>
        <row r="5219">
          <cell r="A5219">
            <v>97114</v>
          </cell>
          <cell r="B5219" t="str">
            <v>EXECUÇÃO DE JUNTAS DE CONTRAÇÃO PARA PAVIMENTOS DE CONCRETO. AF_11/2017</v>
          </cell>
          <cell r="C5219" t="str">
            <v>M</v>
          </cell>
          <cell r="D5219" t="str">
            <v>0,34</v>
          </cell>
        </row>
        <row r="5220">
          <cell r="A5220">
            <v>97115</v>
          </cell>
          <cell r="B5220" t="str">
            <v>APLICAÇÃO DE GRAXA EM BARRAS DE TRANSFERÊNCIA PARA EXECUÇÃO DE PAVIMENTO DE CONCRETO. AF_11/2017</v>
          </cell>
          <cell r="C5220" t="str">
            <v>KG</v>
          </cell>
          <cell r="D5220" t="str">
            <v>35,35</v>
          </cell>
        </row>
        <row r="5221">
          <cell r="A5221">
            <v>97120</v>
          </cell>
          <cell r="B5221" t="str">
            <v>BARRAS DE LIGAÇÃO, AÇO CA-50 DE 10 MM, PARA EXECUÇÃO DE PAVIMENTO DE CONCRETO  FORNECIMENTO E INSTALAÇÃO. AF_11/2017</v>
          </cell>
          <cell r="C5221" t="str">
            <v>KG</v>
          </cell>
          <cell r="D5221" t="str">
            <v>6,42</v>
          </cell>
        </row>
        <row r="5222">
          <cell r="A5222">
            <v>97802</v>
          </cell>
          <cell r="B5222" t="str">
            <v>PAVIMENTO COM TRATAMENTO SUPERFICIAL SIMPLES, COM EMULSÃO ASFÁLTICA RR-2C. AF_01/2020</v>
          </cell>
          <cell r="C5222" t="str">
            <v>M2</v>
          </cell>
          <cell r="D5222" t="str">
            <v>4,44</v>
          </cell>
        </row>
        <row r="5223">
          <cell r="A5223">
            <v>97803</v>
          </cell>
          <cell r="B5223" t="str">
            <v>PAVIMENTO COM TRATAMENTO SUPERFICIAL SIMPLES, COM EMULSÃO ASFÁLTICA RR-2C, COM BANHO DILUÍDO. AF_01/2020</v>
          </cell>
          <cell r="C5223" t="str">
            <v>M2</v>
          </cell>
          <cell r="D5223" t="str">
            <v>6,62</v>
          </cell>
        </row>
        <row r="5224">
          <cell r="A5224">
            <v>97805</v>
          </cell>
          <cell r="B5224" t="str">
            <v>PAVIMENTO COM TRATAMENTO SUPERFICIAL DUPLO, COM EMULSÃO ASFÁLTICA RR-2C. AF_01/2020</v>
          </cell>
          <cell r="C5224" t="str">
            <v>M2</v>
          </cell>
          <cell r="D5224" t="str">
            <v>11,14</v>
          </cell>
        </row>
        <row r="5225">
          <cell r="A5225">
            <v>97806</v>
          </cell>
          <cell r="B5225" t="str">
            <v>PAVIMENTO COM TRATAMENTO SUPERFICIAL DUPLO, COM EMULSÃO ASFÁLTICA RR-2C, COM BANHO DILUÍDO. AF_01/2020</v>
          </cell>
          <cell r="C5225" t="str">
            <v>M2</v>
          </cell>
          <cell r="D5225" t="str">
            <v>13,32</v>
          </cell>
        </row>
        <row r="5226">
          <cell r="A5226">
            <v>97807</v>
          </cell>
          <cell r="B5226" t="str">
            <v>PAVIMENTO COM TRATAMENTO SUPERFICIAL DUPLO, COM EMULSÃO ASFÁLTICA RR-2C, COM CAPA SELANTE. AF_01/2020</v>
          </cell>
          <cell r="C5226" t="str">
            <v>M2</v>
          </cell>
          <cell r="D5226" t="str">
            <v>15,14</v>
          </cell>
        </row>
        <row r="5227">
          <cell r="A5227">
            <v>97809</v>
          </cell>
          <cell r="B5227" t="str">
            <v>PAVIMENTO COM TRATAMENTO SUPERFICIAL TRIPLO, COM EMULSÃO ASFÁLTICA RR-2C. AF_01/2020</v>
          </cell>
          <cell r="C5227" t="str">
            <v>M2</v>
          </cell>
          <cell r="D5227" t="str">
            <v>12,46</v>
          </cell>
        </row>
        <row r="5228">
          <cell r="A5228">
            <v>97810</v>
          </cell>
          <cell r="B5228" t="str">
            <v>PAVIMENTO COM TRATAMENTO SUPERFICIAL TRIPLO, COM EMULSÃO ASFÁLTICA RR-2C, COM BANHO DILUÍDO. AF_01/2020</v>
          </cell>
          <cell r="C5228" t="str">
            <v>M2</v>
          </cell>
          <cell r="D5228" t="str">
            <v>13,48</v>
          </cell>
        </row>
        <row r="5229">
          <cell r="A5229">
            <v>97811</v>
          </cell>
          <cell r="B5229" t="str">
            <v>PAVIMENTO COM TRATAMENTO SUPERFICIAL TRIPLO, COM EMULSÃO ASFÁLTICA RR-2C, COM CAPA SELANTE. AF_01/2020</v>
          </cell>
          <cell r="C5229" t="str">
            <v>M2</v>
          </cell>
          <cell r="D5229" t="str">
            <v>15,33</v>
          </cell>
        </row>
        <row r="5230">
          <cell r="A5230">
            <v>101167</v>
          </cell>
          <cell r="B5230" t="str">
            <v>EXECUÇÃO DE PAVIMENTO EM PARALELEPÍPEDOS, REJUNTAMENTO COM PÓ DE PEDRA. AF_05/2020</v>
          </cell>
          <cell r="C5230" t="str">
            <v>M2</v>
          </cell>
          <cell r="D5230" t="str">
            <v>64,66</v>
          </cell>
        </row>
        <row r="5231">
          <cell r="A5231">
            <v>101168</v>
          </cell>
          <cell r="B5231" t="str">
            <v>EXECUÇÃO DE PAVIMENTO EM PARALELEPÍPEDOS, REJUNTAMENTO COM PEDRISCO E EMULSÃO ASFÁLTICA. AF_05/2020_P</v>
          </cell>
          <cell r="C5231" t="str">
            <v>M2</v>
          </cell>
          <cell r="D5231" t="str">
            <v>93,78</v>
          </cell>
        </row>
        <row r="5232">
          <cell r="A5232">
            <v>101169</v>
          </cell>
          <cell r="B5232" t="str">
            <v>EXECUÇÃO DE PAVIMENTO EM PARALELEPÍPEDOS, REJUNTAMENTO COM ARGAMASSA TRAÇO 1:3 (CIMENTO E AREIA). AF_05/2020</v>
          </cell>
          <cell r="C5232" t="str">
            <v>M2</v>
          </cell>
          <cell r="D5232" t="str">
            <v>76,57</v>
          </cell>
        </row>
        <row r="5233">
          <cell r="A5233">
            <v>101170</v>
          </cell>
          <cell r="B5233" t="str">
            <v>EXECUÇÃO DE PAVIMENTO EM PEDRAS POLIÉDRICAS, REJUNTAMENTO COM PÓ DE PEDRA. AF_05/2020</v>
          </cell>
          <cell r="C5233" t="str">
            <v>M2</v>
          </cell>
          <cell r="D5233" t="str">
            <v>27,84</v>
          </cell>
        </row>
        <row r="5234">
          <cell r="A5234">
            <v>101171</v>
          </cell>
          <cell r="B5234" t="str">
            <v>EXECUÇÃO DE PAVIMENTO EM PEDRAS POLIÉDRICAS, REJUNTAMENTO COM PEDRISCO E EMULSÃO ASFÁLTICA AF_05/2020_P</v>
          </cell>
          <cell r="C5234" t="str">
            <v>M2</v>
          </cell>
          <cell r="D5234" t="str">
            <v>65,05</v>
          </cell>
        </row>
        <row r="5235">
          <cell r="A5235">
            <v>101172</v>
          </cell>
          <cell r="B5235" t="str">
            <v>EXECUÇÃO DE PAVIMENTO EM PEDRAS POLIÉDRICAS, REJUNTAMENTO COM ARGAMASSA TRAÇO 1:3 (CIMENTO E AREIA). AF_05/2020</v>
          </cell>
          <cell r="C5235" t="str">
            <v>M2</v>
          </cell>
          <cell r="D5235" t="str">
            <v>49,89</v>
          </cell>
        </row>
        <row r="5236">
          <cell r="A5236">
            <v>72947</v>
          </cell>
          <cell r="B5236" t="str">
            <v>SINALIZACAO HORIZONTAL COM TINTA RETRORREFLETIVA A BASE DE RESINA ACRILICA COM MICROESFERAS DE VIDRO</v>
          </cell>
          <cell r="C5236" t="str">
            <v>M2</v>
          </cell>
          <cell r="D5236" t="str">
            <v>13,68</v>
          </cell>
        </row>
        <row r="5237">
          <cell r="A5237">
            <v>83693</v>
          </cell>
          <cell r="B5237" t="str">
            <v>CAIACAO EM MEIO FIO</v>
          </cell>
          <cell r="C5237" t="str">
            <v>M2</v>
          </cell>
          <cell r="D5237" t="str">
            <v>3,57</v>
          </cell>
        </row>
        <row r="5238">
          <cell r="A5238">
            <v>95995</v>
          </cell>
          <cell r="B5238" t="str">
            <v>EXECUÇÃO DE PAVIMENTO COM APLICAÇÃO DE CONCRETO ASFÁLTICO, CAMADA DE ROLAMENTO - EXCLUSIVE CARGA E TRANSPORTE. AF_11/2019</v>
          </cell>
          <cell r="C5238" t="str">
            <v>M3</v>
          </cell>
          <cell r="D5238" t="str">
            <v>906,02</v>
          </cell>
        </row>
        <row r="5239">
          <cell r="A5239">
            <v>95996</v>
          </cell>
          <cell r="B5239" t="str">
            <v>EXECUÇÃO DE PAVIMENTO COM APLICAÇÃO DE CONCRETO ASFÁLTICO, CAMADA DE BINDER - EXCLUSIVE CARGA E TRANSPORTE. AF_11/2019</v>
          </cell>
          <cell r="C5239" t="str">
            <v>M3</v>
          </cell>
          <cell r="D5239" t="str">
            <v>860,26</v>
          </cell>
        </row>
        <row r="5240">
          <cell r="A5240">
            <v>96001</v>
          </cell>
          <cell r="B5240" t="str">
            <v>FRESAGEM DE PAVIMENTO ASFÁLTICO (PROFUNDIDADE ATÉ 5,0 CM) - EXCLUSIVE TRANSPORTE. AF_11/2019</v>
          </cell>
          <cell r="C5240" t="str">
            <v>M2</v>
          </cell>
          <cell r="D5240" t="str">
            <v>4,98</v>
          </cell>
        </row>
        <row r="5241">
          <cell r="A5241">
            <v>96393</v>
          </cell>
          <cell r="B5241" t="str">
            <v>USINAGEM DE BRITA GRADUADA SIMPLES. AF_03/2020</v>
          </cell>
          <cell r="C5241" t="str">
            <v>M3</v>
          </cell>
          <cell r="D5241" t="str">
            <v>115,34</v>
          </cell>
        </row>
        <row r="5242">
          <cell r="A5242">
            <v>96394</v>
          </cell>
          <cell r="B5242" t="str">
            <v>USINAGEM DE BRITA GRADUADA TRATADA COM CIMENTO. AF_03/2020</v>
          </cell>
          <cell r="C5242" t="str">
            <v>M3</v>
          </cell>
          <cell r="D5242" t="str">
            <v>180,35</v>
          </cell>
        </row>
        <row r="5243">
          <cell r="A5243">
            <v>96395</v>
          </cell>
          <cell r="B5243" t="str">
            <v>USINAGEM DE CONCRETO PARA COMPACTAÇÃO COM ROLO. AF_03/2020</v>
          </cell>
          <cell r="C5243" t="str">
            <v>M3</v>
          </cell>
          <cell r="D5243" t="str">
            <v>268,28</v>
          </cell>
        </row>
        <row r="5244">
          <cell r="A5244">
            <v>100624</v>
          </cell>
          <cell r="B5244" t="str">
            <v>EXECUÇÃO DE PAVIMENTO COM APLICAÇÃO DE PRÉ-MISTURADO A FRIO, CAMADA DE ROLAMENTO - EXCLUSIVE CARGA E TRANSPORTE. AF_11/2019</v>
          </cell>
          <cell r="C5244" t="str">
            <v>M3</v>
          </cell>
          <cell r="D5244" t="str">
            <v>908,11</v>
          </cell>
        </row>
        <row r="5245">
          <cell r="A5245">
            <v>100625</v>
          </cell>
          <cell r="B5245" t="str">
            <v>EXECUÇÃO DE PAVIMENTO COM APLICAÇÃO DE PRÉ-MISTURADO A FRIO, CAMADA DE BINDER - EXCLUSIVE CARGA E TRANSPORTE. AF_11/2019</v>
          </cell>
          <cell r="C5245" t="str">
            <v>M3</v>
          </cell>
          <cell r="D5245" t="str">
            <v>770,64</v>
          </cell>
        </row>
        <row r="5246">
          <cell r="A5246">
            <v>101020</v>
          </cell>
          <cell r="B5246" t="str">
            <v>USINAGEM DE CONCRETO ASFÁLTICO COM CAP 50/70, PARA CAMADA DE BINDER, PADRÃO DNIT FAIXA B, EM USINA DE ASFALTO CONTÍNUA DE 80 TON/H. AF_03/2020</v>
          </cell>
          <cell r="C5246" t="str">
            <v>T</v>
          </cell>
          <cell r="D5246" t="str">
            <v>311,40</v>
          </cell>
        </row>
        <row r="5247">
          <cell r="A5247">
            <v>101021</v>
          </cell>
          <cell r="B5247" t="str">
            <v>USINAGEM DE CONCRETO ASFÁLTICO COM CAP 50/70, PARA CAMADA DE ROLAMENTO, PADRÃO DNIT FAIXA C, EM USINA DE ASFALTO CONTÍNUA DE 80 TON/H. AF_03/2020</v>
          </cell>
          <cell r="C5247" t="str">
            <v>T</v>
          </cell>
          <cell r="D5247" t="str">
            <v>320,89</v>
          </cell>
        </row>
        <row r="5248">
          <cell r="A5248">
            <v>101022</v>
          </cell>
          <cell r="B5248" t="str">
            <v>USINAGEM DE CONCRETO ASFÁLTICO COM CAP 50/70, PARA CAMADA DE BINDER, PADRÃO DNIT FAIXA B, EM USINA DE ASFALTO CONTÍNUA DE 140 TON/H. AF_03/2020_P</v>
          </cell>
          <cell r="C5248" t="str">
            <v>T</v>
          </cell>
          <cell r="D5248" t="str">
            <v>275,68</v>
          </cell>
        </row>
        <row r="5249">
          <cell r="A5249">
            <v>101023</v>
          </cell>
          <cell r="B5249" t="str">
            <v>USINAGEM DE CONCRETO ASFÁLTICO COM CAP 50/70, PARA CAMADA DE ROLAMENTO, PADRÃO DNIT FAIXA C, EM USINA DE ASFALTO CONTÍNUA DE 140 TON/H. AF_03/2020_P</v>
          </cell>
          <cell r="C5249" t="str">
            <v>T</v>
          </cell>
          <cell r="D5249" t="str">
            <v>286,30</v>
          </cell>
        </row>
        <row r="5250">
          <cell r="A5250">
            <v>101024</v>
          </cell>
          <cell r="B5250" t="str">
            <v>USINAGEM DE CONCRETO ASFÁLTICO COM CAP 50/70, PARA CAMADA DE BINDER, PADRÃO DNIT FAIXA B, EM USINA DE ASFALTO GRAVIMÉTRICA DE 150 TON/H. AF_03/2020_P</v>
          </cell>
          <cell r="C5250" t="str">
            <v>T</v>
          </cell>
          <cell r="D5250" t="str">
            <v>279,81</v>
          </cell>
        </row>
        <row r="5251">
          <cell r="A5251">
            <v>101025</v>
          </cell>
          <cell r="B5251" t="str">
            <v>USINAGEM DE CONCRETO ASFÁLTICO COM CAP 50/70 PARA CAMADA DE ROLAMENTO, PADRÃO DNIT FAIXA C, EM USINA DE ASFALTO GRAVIMÉTRICA DE 150 TON/H. AF_03/2020_P</v>
          </cell>
          <cell r="C5251" t="str">
            <v>T</v>
          </cell>
          <cell r="D5251" t="str">
            <v>289,30</v>
          </cell>
        </row>
        <row r="5252">
          <cell r="A5252">
            <v>101026</v>
          </cell>
          <cell r="B5252" t="str">
            <v>USINAGEM DE PRÉ MISTURADO A FRIO, PARA CAMADA DE BINDER, PADRÃO DNIT FAIXA B. AF_03/2020_P</v>
          </cell>
          <cell r="C5252" t="str">
            <v>T</v>
          </cell>
          <cell r="D5252" t="str">
            <v>301,52</v>
          </cell>
        </row>
        <row r="5253">
          <cell r="A5253">
            <v>101027</v>
          </cell>
          <cell r="B5253" t="str">
            <v>USINAGEM DE PRÉ MISTURADO A FRIO, PARA CAMADA DE ROLAMENTO, PADRÃO DNIT FAIXA C. AF_03/2020_P</v>
          </cell>
          <cell r="C5253" t="str">
            <v>T</v>
          </cell>
          <cell r="D5253" t="str">
            <v>352,79</v>
          </cell>
        </row>
        <row r="5254">
          <cell r="A5254">
            <v>88411</v>
          </cell>
          <cell r="B5254" t="str">
            <v>APLICAÇÃO MANUAL DE FUNDO SELADOR ACRÍLICO EM PANOS COM PRESENÇA DE VÃOS DE EDIFÍCIOS DE MÚLTIPLOS PAVIMENTOS. AF_06/2014</v>
          </cell>
          <cell r="C5254" t="str">
            <v>M2</v>
          </cell>
          <cell r="D5254" t="str">
            <v>1,94</v>
          </cell>
        </row>
        <row r="5255">
          <cell r="A5255">
            <v>88412</v>
          </cell>
          <cell r="B5255" t="str">
            <v>APLICAÇÃO MANUAL DE FUNDO SELADOR ACRÍLICO EM PANOS CEGOS DE FACHADA (SEM PRESENÇA DE VÃOS) DE EDIFÍCIOS DE MÚLTIPLOS PAVIMENTOS. AF_06/2014</v>
          </cell>
          <cell r="C5255" t="str">
            <v>M2</v>
          </cell>
          <cell r="D5255" t="str">
            <v>1,43</v>
          </cell>
        </row>
        <row r="5256">
          <cell r="A5256">
            <v>88413</v>
          </cell>
          <cell r="B5256" t="str">
            <v>APLICAÇÃO MANUAL DE FUNDO SELADOR ACRÍLICO EM SUPERFÍCIES EXTERNAS DE SACADA DE EDIFÍCIOS DE MÚLTIPLOS PAVIMENTOS. AF_06/2014</v>
          </cell>
          <cell r="C5256" t="str">
            <v>M2</v>
          </cell>
          <cell r="D5256" t="str">
            <v>2,97</v>
          </cell>
        </row>
        <row r="5257">
          <cell r="A5257">
            <v>88414</v>
          </cell>
          <cell r="B5257" t="str">
            <v>APLICAÇÃO MANUAL DE FUNDO SELADOR ACRÍLICO EM SUPERFÍCIES INTERNAS DA SACADA DE EDIFÍCIOS DE MÚLTIPLOS PAVIMENTOS. AF_06/2014</v>
          </cell>
          <cell r="C5257" t="str">
            <v>M2</v>
          </cell>
          <cell r="D5257" t="str">
            <v>3,28</v>
          </cell>
        </row>
        <row r="5258">
          <cell r="A5258">
            <v>88415</v>
          </cell>
          <cell r="B5258" t="str">
            <v>APLICAÇÃO MANUAL DE FUNDO SELADOR ACRÍLICO EM PAREDES EXTERNAS DE CASAS. AF_06/2014</v>
          </cell>
          <cell r="C5258" t="str">
            <v>M2</v>
          </cell>
          <cell r="D5258" t="str">
            <v>2,11</v>
          </cell>
        </row>
        <row r="5259">
          <cell r="A5259">
            <v>88416</v>
          </cell>
          <cell r="B5259" t="str">
            <v>APLICAÇÃO MANUAL DE PINTURA COM TINTA TEXTURIZADA ACRÍLICA EM PANOS COM PRESENÇA DE VÃOS DE EDIFÍCIOS DE MÚLTIPLOS PAVIMENTOS, UMA COR. AF_06/2014</v>
          </cell>
          <cell r="C5259" t="str">
            <v>M2</v>
          </cell>
          <cell r="D5259" t="str">
            <v>17,84</v>
          </cell>
        </row>
        <row r="5260">
          <cell r="A5260">
            <v>88417</v>
          </cell>
          <cell r="B5260" t="str">
            <v>APLICAÇÃO MANUAL DE PINTURA COM TINTA TEXTURIZADA ACRÍLICA EM PANOS CEGOS DE FACHADA (SEM PRESENÇA DE VÃOS) DE EDIFÍCIOS DE MÚLTIPLOS PAVIMENTOS, UMA COR. AF_06/2014</v>
          </cell>
          <cell r="C5260" t="str">
            <v>M2</v>
          </cell>
          <cell r="D5260" t="str">
            <v>16,03</v>
          </cell>
        </row>
        <row r="5261">
          <cell r="A5261">
            <v>88420</v>
          </cell>
          <cell r="B5261" t="str">
            <v>APLICAÇÃO MANUAL DE PINTURA COM TINTA TEXTURIZADA ACRÍLICA EM SUPERFÍCIES EXTERNAS DE SACADA DE EDIFÍCIOS DE MÚLTIPLOS PAVIMENTOS, UMA COR. AF_06/2014</v>
          </cell>
          <cell r="C5261" t="str">
            <v>M2</v>
          </cell>
          <cell r="D5261" t="str">
            <v>21,48</v>
          </cell>
        </row>
        <row r="5262">
          <cell r="A5262">
            <v>88421</v>
          </cell>
          <cell r="B5262" t="str">
            <v>APLICAÇÃO MANUAL DE PINTURA COM TINTA TEXTURIZADA ACRÍLICA EM SUPERFÍCIES INTERNAS DA SACADA DE EDIFÍCIOS DE MÚLTIPLOS PAVIMENTOS, UMA COR. AF_06/2014</v>
          </cell>
          <cell r="C5262" t="str">
            <v>M2</v>
          </cell>
          <cell r="D5262" t="str">
            <v>22,62</v>
          </cell>
        </row>
        <row r="5263">
          <cell r="A5263">
            <v>88423</v>
          </cell>
          <cell r="B5263" t="str">
            <v>APLICAÇÃO MANUAL DE PINTURA COM TINTA TEXTURIZADA ACRÍLICA EM PAREDES EXTERNAS DE CASAS, UMA COR. AF_06/2014</v>
          </cell>
          <cell r="C5263" t="str">
            <v>M2</v>
          </cell>
          <cell r="D5263" t="str">
            <v>18,40</v>
          </cell>
        </row>
        <row r="5264">
          <cell r="A5264">
            <v>88424</v>
          </cell>
          <cell r="B5264" t="str">
            <v>APLICAÇÃO MANUAL DE PINTURA COM TINTA TEXTURIZADA ACRÍLICA EM PANOS COM PRESENÇA DE VÃOS DE EDIFÍCIOS DE MÚLTIPLOS PAVIMENTOS, DUAS CORES. AF_06/2014</v>
          </cell>
          <cell r="C5264" t="str">
            <v>M2</v>
          </cell>
          <cell r="D5264" t="str">
            <v>20,31</v>
          </cell>
        </row>
        <row r="5265">
          <cell r="A5265">
            <v>88426</v>
          </cell>
          <cell r="B5265" t="str">
            <v>APLICAÇÃO MANUAL DE PINTURA COM TINTA TEXTURIZADA ACRÍLICA EM PANOS CEGOS DE FACHADA (SEM PRESENÇA DE VÃOS) DE EDIFÍCIOS DE MÚLTIPLOS PAVIMENTOS, DUAS CORES. AF_06/2014</v>
          </cell>
          <cell r="C5265" t="str">
            <v>M2</v>
          </cell>
          <cell r="D5265" t="str">
            <v>17,20</v>
          </cell>
        </row>
        <row r="5266">
          <cell r="A5266">
            <v>88428</v>
          </cell>
          <cell r="B5266" t="str">
            <v>APLICAÇÃO MANUAL DE PINTURA COM TINTA TEXTURIZADA ACRÍLICA EM SUPERFÍCIES EXTERNAS DE SACADA DE EDIFÍCIOS DE MÚLTIPLOS PAVIMENTOS, DUAS CORES. AF_06/2014</v>
          </cell>
          <cell r="C5266" t="str">
            <v>M2</v>
          </cell>
          <cell r="D5266" t="str">
            <v>26,56</v>
          </cell>
        </row>
        <row r="5267">
          <cell r="A5267">
            <v>88429</v>
          </cell>
          <cell r="B5267" t="str">
            <v>APLICAÇÃO MANUAL DE PINTURA COM TINTA TEXTURIZADA ACRÍLICA EM SUPERFÍCIES INTERNAS DA SACADA DE EDIFÍCIOS DE MÚLTIPLOS PAVIMENTOS, DUAS CORES. AF_06/2014</v>
          </cell>
          <cell r="C5267" t="str">
            <v>M2</v>
          </cell>
          <cell r="D5267" t="str">
            <v>28,57</v>
          </cell>
        </row>
        <row r="5268">
          <cell r="A5268">
            <v>88431</v>
          </cell>
          <cell r="B5268" t="str">
            <v>APLICAÇÃO MANUAL DE PINTURA COM TINTA TEXTURIZADA ACRÍLICA EM PAREDES EXTERNAS DE CASAS, DUAS CORES. AF_06/2014</v>
          </cell>
          <cell r="C5268" t="str">
            <v>M2</v>
          </cell>
          <cell r="D5268" t="str">
            <v>21,29</v>
          </cell>
        </row>
        <row r="5269">
          <cell r="A5269">
            <v>88432</v>
          </cell>
          <cell r="B5269" t="str">
            <v>APLICAÇÃO MANUAL DE PINTURA COM TINTA TEXTURIZADA ACRÍLICA EM MOLDURAS DE EPS, PRÉ-FABRICADOS, OU OUTROS. AF_06/2014</v>
          </cell>
          <cell r="C5269" t="str">
            <v>M2</v>
          </cell>
          <cell r="D5269" t="str">
            <v>14,29</v>
          </cell>
        </row>
        <row r="5270">
          <cell r="A5270">
            <v>88482</v>
          </cell>
          <cell r="B5270" t="str">
            <v>APLICAÇÃO DE FUNDO SELADOR LÁTEX PVA EM TETO, UMA DEMÃO. AF_06/2014</v>
          </cell>
          <cell r="C5270" t="str">
            <v>M2</v>
          </cell>
          <cell r="D5270" t="str">
            <v>2,54</v>
          </cell>
        </row>
        <row r="5271">
          <cell r="A5271">
            <v>88483</v>
          </cell>
          <cell r="B5271" t="str">
            <v>APLICAÇÃO DE FUNDO SELADOR LÁTEX PVA EM PAREDES, UMA DEMÃO. AF_06/2014</v>
          </cell>
          <cell r="C5271" t="str">
            <v>M2</v>
          </cell>
          <cell r="D5271" t="str">
            <v>2,33</v>
          </cell>
        </row>
        <row r="5272">
          <cell r="A5272">
            <v>88484</v>
          </cell>
          <cell r="B5272" t="str">
            <v>APLICAÇÃO DE FUNDO SELADOR ACRÍLICO EM TETO, UMA DEMÃO. AF_06/2014</v>
          </cell>
          <cell r="C5272" t="str">
            <v>M2</v>
          </cell>
          <cell r="D5272" t="str">
            <v>2,12</v>
          </cell>
        </row>
        <row r="5273">
          <cell r="A5273">
            <v>88485</v>
          </cell>
          <cell r="B5273" t="str">
            <v>APLICAÇÃO DE FUNDO SELADOR ACRÍLICO EM PAREDES, UMA DEMÃO. AF_06/2014</v>
          </cell>
          <cell r="C5273" t="str">
            <v>M2</v>
          </cell>
          <cell r="D5273" t="str">
            <v>1,82</v>
          </cell>
        </row>
        <row r="5274">
          <cell r="A5274">
            <v>88486</v>
          </cell>
          <cell r="B5274" t="str">
            <v>APLICAÇÃO MANUAL DE PINTURA COM TINTA LÁTEX PVA EM TETO, DUAS DEMÃOS. AF_06/2014</v>
          </cell>
          <cell r="C5274" t="str">
            <v>M2</v>
          </cell>
          <cell r="D5274" t="str">
            <v>11,02</v>
          </cell>
        </row>
        <row r="5275">
          <cell r="A5275">
            <v>88487</v>
          </cell>
          <cell r="B5275" t="str">
            <v>APLICAÇÃO MANUAL DE PINTURA COM TINTA LÁTEX PVA EM PAREDES, DUAS DEMÃOS. AF_06/2014</v>
          </cell>
          <cell r="C5275" t="str">
            <v>M2</v>
          </cell>
          <cell r="D5275" t="str">
            <v>10,04</v>
          </cell>
        </row>
        <row r="5276">
          <cell r="A5276">
            <v>88488</v>
          </cell>
          <cell r="B5276" t="str">
            <v>APLICAÇÃO MANUAL DE PINTURA COM TINTA LÁTEX ACRÍLICA EM TETO, DUAS DEMÃOS. AF_06/2014</v>
          </cell>
          <cell r="C5276" t="str">
            <v>M2</v>
          </cell>
          <cell r="D5276" t="str">
            <v>13,90</v>
          </cell>
        </row>
        <row r="5277">
          <cell r="A5277">
            <v>88489</v>
          </cell>
          <cell r="B5277" t="str">
            <v>APLICAÇÃO MANUAL DE PINTURA COM TINTA LÁTEX ACRÍLICA EM PAREDES, DUAS DEMÃOS. AF_06/2014</v>
          </cell>
          <cell r="C5277" t="str">
            <v>M2</v>
          </cell>
          <cell r="D5277" t="str">
            <v>12,52</v>
          </cell>
        </row>
        <row r="5278">
          <cell r="A5278">
            <v>88490</v>
          </cell>
          <cell r="B5278" t="str">
            <v>APLICAÇÃO MECÂNICA DE PINTURA COM TINTA LÁTEX PVA EM TETO, DUAS DEMÃOS. AF_06/2014</v>
          </cell>
          <cell r="C5278" t="str">
            <v>M2</v>
          </cell>
          <cell r="D5278" t="str">
            <v>8,72</v>
          </cell>
        </row>
        <row r="5279">
          <cell r="A5279">
            <v>88491</v>
          </cell>
          <cell r="B5279" t="str">
            <v>APLICAÇÃO MECÂNICA DE PINTURA COM TINTA LÁTEX PVA EM PAREDES, DUAS DEMÃOS. AF_06/2014</v>
          </cell>
          <cell r="C5279" t="str">
            <v>M2</v>
          </cell>
          <cell r="D5279" t="str">
            <v>8,49</v>
          </cell>
        </row>
        <row r="5280">
          <cell r="A5280">
            <v>88492</v>
          </cell>
          <cell r="B5280" t="str">
            <v>APLICAÇÃO MECÂNICA DE PINTURA COM TINTA LÁTEX ACRÍLICA EM TETO, DUAS DEMÃOS. AF_06/2014</v>
          </cell>
          <cell r="C5280" t="str">
            <v>M2</v>
          </cell>
          <cell r="D5280" t="str">
            <v>10,38</v>
          </cell>
        </row>
        <row r="5281">
          <cell r="A5281">
            <v>88493</v>
          </cell>
          <cell r="B5281" t="str">
            <v>APLICAÇÃO MECÂNICA DE PINTURA COM TINTA LÁTEX ACRÍLICA EM PAREDES, DUAS DEMÃOS. AF_06/2014</v>
          </cell>
          <cell r="C5281" t="str">
            <v>M2</v>
          </cell>
          <cell r="D5281" t="str">
            <v>10,04</v>
          </cell>
        </row>
        <row r="5282">
          <cell r="A5282">
            <v>88494</v>
          </cell>
          <cell r="B5282" t="str">
            <v>APLICAÇÃO E LIXAMENTO DE MASSA LÁTEX EM TETO, UMA DEMÃO. AF_06/2014</v>
          </cell>
          <cell r="C5282" t="str">
            <v>M2</v>
          </cell>
          <cell r="D5282" t="str">
            <v>13,84</v>
          </cell>
        </row>
        <row r="5283">
          <cell r="A5283">
            <v>88495</v>
          </cell>
          <cell r="B5283" t="str">
            <v>APLICAÇÃO E LIXAMENTO DE MASSA LÁTEX EM PAREDES, UMA DEMÃO. AF_06/2014</v>
          </cell>
          <cell r="C5283" t="str">
            <v>M2</v>
          </cell>
          <cell r="D5283" t="str">
            <v>7,25</v>
          </cell>
        </row>
        <row r="5284">
          <cell r="A5284">
            <v>88496</v>
          </cell>
          <cell r="B5284" t="str">
            <v>APLICAÇÃO E LIXAMENTO DE MASSA LÁTEX EM TETO, DUAS DEMÃOS. AF_06/2014</v>
          </cell>
          <cell r="C5284" t="str">
            <v>M2</v>
          </cell>
          <cell r="D5284" t="str">
            <v>18,72</v>
          </cell>
        </row>
        <row r="5285">
          <cell r="A5285">
            <v>88497</v>
          </cell>
          <cell r="B5285" t="str">
            <v>APLICAÇÃO E LIXAMENTO DE MASSA LÁTEX EM PAREDES, DUAS DEMÃOS. AF_06/2014</v>
          </cell>
          <cell r="C5285" t="str">
            <v>M2</v>
          </cell>
          <cell r="D5285" t="str">
            <v>9,92</v>
          </cell>
        </row>
        <row r="5286">
          <cell r="A5286">
            <v>95305</v>
          </cell>
          <cell r="B5286" t="str">
            <v>TEXTURA ACRÍLICA, APLICAÇÃO MANUAL EM PAREDE, UMA DEMÃO. AF_09/2016</v>
          </cell>
          <cell r="C5286" t="str">
            <v>M2</v>
          </cell>
          <cell r="D5286" t="str">
            <v>13,06</v>
          </cell>
        </row>
        <row r="5287">
          <cell r="A5287">
            <v>95306</v>
          </cell>
          <cell r="B5287" t="str">
            <v>TEXTURA ACRÍLICA, APLICAÇÃO MANUAL EM TETO, UMA DEMÃO. AF_09/2016</v>
          </cell>
          <cell r="C5287" t="str">
            <v>M2</v>
          </cell>
          <cell r="D5287" t="str">
            <v>14,80</v>
          </cell>
        </row>
        <row r="5288">
          <cell r="A5288">
            <v>95622</v>
          </cell>
          <cell r="B5288" t="str">
            <v>APLICAÇÃO MANUAL DE TINTA LÁTEX ACRÍLICA EM PANOS COM PRESENÇA DE VÃOS DE EDIFÍCIOS DE MÚLTIPLOS PAVIMENTOS, DUAS DEMÃOS. AF_11/2016</v>
          </cell>
          <cell r="C5288" t="str">
            <v>M2</v>
          </cell>
          <cell r="D5288" t="str">
            <v>11,84</v>
          </cell>
        </row>
        <row r="5289">
          <cell r="A5289">
            <v>95623</v>
          </cell>
          <cell r="B5289" t="str">
            <v>APLICAÇÃO MANUAL DE TINTA LÁTEX ACRÍLICA EM PANOS SEM PRESENÇA DE VÃOS DE EDIFÍCIOS DE MÚLTIPLOS PAVIMENTOS, DUAS DEMÃOS. AF_11/2016</v>
          </cell>
          <cell r="C5289" t="str">
            <v>M2</v>
          </cell>
          <cell r="D5289" t="str">
            <v>9,38</v>
          </cell>
        </row>
        <row r="5290">
          <cell r="A5290">
            <v>95624</v>
          </cell>
          <cell r="B5290" t="str">
            <v>APLICAÇÃO MANUAL DE TINTA LÁTEX ACRÍLICA EM SUPERFÍCIES EXTERNAS DE SACADA DE EDIFÍCIOS DE MÚLTIPLOS PAVIMENTOS, DUAS DEMÃOS. AF_11/2016</v>
          </cell>
          <cell r="C5290" t="str">
            <v>M2</v>
          </cell>
          <cell r="D5290" t="str">
            <v>16,84</v>
          </cell>
        </row>
        <row r="5291">
          <cell r="A5291">
            <v>95625</v>
          </cell>
          <cell r="B5291" t="str">
            <v>APLICAÇÃO MANUAL DE TINTA LÁTEX ACRÍLICA EM SUPERFÍCIES INTERNAS DE SACADA DE EDIFÍCIOS DE MÚLTIPLOS PAVIMENTOS, DUAS DEMÃOS. AF_11/2016</v>
          </cell>
          <cell r="C5291" t="str">
            <v>M2</v>
          </cell>
          <cell r="D5291" t="str">
            <v>18,42</v>
          </cell>
        </row>
        <row r="5292">
          <cell r="A5292">
            <v>95626</v>
          </cell>
          <cell r="B5292" t="str">
            <v>APLICAÇÃO MANUAL DE TINTA LÁTEX ACRÍLICA EM PAREDE EXTERNAS DE CASAS, DUAS DEMÃOS. AF_11/2016</v>
          </cell>
          <cell r="C5292" t="str">
            <v>M2</v>
          </cell>
          <cell r="D5292" t="str">
            <v>12,64</v>
          </cell>
        </row>
        <row r="5293">
          <cell r="A5293">
            <v>96126</v>
          </cell>
          <cell r="B5293" t="str">
            <v>APLICAÇÃO MANUAL DE MASSA ACRÍLICA EM PANOS DE FACHADA COM PRESENÇA DE VÃOS, DE EDIFÍCIOS DE MÚLTIPLOS PAVIMENTOS, UMA DEMÃO. AF_05/2017</v>
          </cell>
          <cell r="C5293" t="str">
            <v>M2</v>
          </cell>
          <cell r="D5293" t="str">
            <v>11,85</v>
          </cell>
        </row>
        <row r="5294">
          <cell r="A5294">
            <v>96127</v>
          </cell>
          <cell r="B5294" t="str">
            <v>APLICAÇÃO MANUAL DE MASSA ACRÍLICA EM PANOS DE FACHADA SEM PRESENÇA DE VÃOS, DE EDIFÍCIOS DE MÚLTIPLOS PAVIMENTOS, UMA DEMÃO. AF_05/2017</v>
          </cell>
          <cell r="C5294" t="str">
            <v>M2</v>
          </cell>
          <cell r="D5294" t="str">
            <v>8,78</v>
          </cell>
        </row>
        <row r="5295">
          <cell r="A5295">
            <v>96128</v>
          </cell>
          <cell r="B5295" t="str">
            <v>APLICAÇÃO MANUAL DE MASSA ACRÍLICA EM SUPERFÍCIES EXTERNAS DE SACADA DE EDIFÍCIOS DE MÚLTIPLOS PAVIMENTOS, UMA DEMÃO. AF_05/2017</v>
          </cell>
          <cell r="C5295" t="str">
            <v>M2</v>
          </cell>
          <cell r="D5295" t="str">
            <v>18,07</v>
          </cell>
        </row>
        <row r="5296">
          <cell r="A5296">
            <v>96129</v>
          </cell>
          <cell r="B5296" t="str">
            <v>APLICAÇÃO MANUAL DE MASSA ACRÍLICA EM SUPERFÍCIES INTERNAS DE SACADA DE EDIFÍCIOS DE MÚLTIPLOS PAVIMENTOS, UMA DEMÃO. AF_05/2017</v>
          </cell>
          <cell r="C5296" t="str">
            <v>M2</v>
          </cell>
          <cell r="D5296" t="str">
            <v>20,05</v>
          </cell>
        </row>
        <row r="5297">
          <cell r="A5297">
            <v>96130</v>
          </cell>
          <cell r="B5297" t="str">
            <v>APLICAÇÃO MANUAL DE MASSA ACRÍLICA EM PAREDES EXTERNAS DE CASAS, UMA DEMÃO. AF_05/2017</v>
          </cell>
          <cell r="C5297" t="str">
            <v>M2</v>
          </cell>
          <cell r="D5297" t="str">
            <v>12,82</v>
          </cell>
        </row>
        <row r="5298">
          <cell r="A5298">
            <v>96131</v>
          </cell>
          <cell r="B5298" t="str">
            <v>APLICAÇÃO MANUAL DE MASSA ACRÍLICA EM PANOS DE FACHADA COM PRESENÇA DE VÃOS, DE EDIFÍCIOS DE MÚLTIPLOS PAVIMENTOS, DUAS DEMÃOS. AF_05/2017</v>
          </cell>
          <cell r="C5298" t="str">
            <v>M2</v>
          </cell>
          <cell r="D5298" t="str">
            <v>16,26</v>
          </cell>
        </row>
        <row r="5299">
          <cell r="A5299">
            <v>96132</v>
          </cell>
          <cell r="B5299" t="str">
            <v>APLICAÇÃO MANUAL DE MASSA ACRÍLICA EM PANOS DE FACHADA SEM PRESENÇA DE VÃOS, DE EDIFÍCIOS DE MÚLTIPLOS PAVIMENTOS, DUAS DEMÃOS. AF_05/2017</v>
          </cell>
          <cell r="C5299" t="str">
            <v>M2</v>
          </cell>
          <cell r="D5299" t="str">
            <v>12,18</v>
          </cell>
        </row>
        <row r="5300">
          <cell r="A5300">
            <v>96133</v>
          </cell>
          <cell r="B5300" t="str">
            <v>APLICAÇÃO MANUAL DE MASSA ACRÍLICA EM SUPERFÍCIES EXTERNAS DE SACADA DE EDIFÍCIOS DE MÚLTIPLOS PAVIMENTOS, DUAS DEMÃOS. AF_05/2017</v>
          </cell>
          <cell r="C5300" t="str">
            <v>M2</v>
          </cell>
          <cell r="D5300" t="str">
            <v>24,54</v>
          </cell>
        </row>
        <row r="5301">
          <cell r="A5301">
            <v>96134</v>
          </cell>
          <cell r="B5301" t="str">
            <v>APLICAÇÃO MANUAL DE MASSA ACRÍLICA EM SUPERFÍCIES INTERNAS DE SACADA DE EDIFÍCIOS DE MÚLTIPLOS PAVIMENTOS, DUAS DEMÃOS. AF_05/2017</v>
          </cell>
          <cell r="C5301" t="str">
            <v>M2</v>
          </cell>
          <cell r="D5301" t="str">
            <v>27,18</v>
          </cell>
        </row>
        <row r="5302">
          <cell r="A5302">
            <v>96135</v>
          </cell>
          <cell r="B5302" t="str">
            <v>APLICAÇÃO MANUAL DE MASSA ACRÍLICA EM PAREDES EXTERNAS DE CASAS, DUAS DEMÃOS. AF_05/2017</v>
          </cell>
          <cell r="C5302" t="str">
            <v>M2</v>
          </cell>
          <cell r="D5302" t="str">
            <v>17,57</v>
          </cell>
        </row>
        <row r="5303">
          <cell r="A5303">
            <v>6082</v>
          </cell>
          <cell r="B5303" t="str">
            <v>PINTURA EM VERNIZ SINTETICO BRILHANTE EM MADEIRA, TRES DEMAOS</v>
          </cell>
          <cell r="C5303" t="str">
            <v>M2</v>
          </cell>
          <cell r="D5303" t="str">
            <v>14,71</v>
          </cell>
        </row>
        <row r="5304">
          <cell r="A5304">
            <v>40905</v>
          </cell>
          <cell r="B5304" t="str">
            <v>VERNIZ SINTETICO EM MADEIRA, DUAS DEMAOS</v>
          </cell>
          <cell r="C5304" t="str">
            <v>M2</v>
          </cell>
          <cell r="D5304" t="str">
            <v>18,79</v>
          </cell>
        </row>
        <row r="5305">
          <cell r="A5305" t="str">
            <v>73739/1</v>
          </cell>
          <cell r="B5305" t="str">
            <v>PINTURA ESMALTE ACETINADO EM MADEIRA, DUAS DEMAOS</v>
          </cell>
          <cell r="C5305" t="str">
            <v>M2</v>
          </cell>
          <cell r="D5305" t="str">
            <v>14,66</v>
          </cell>
        </row>
        <row r="5306">
          <cell r="A5306" t="str">
            <v>74065/1</v>
          </cell>
          <cell r="B5306" t="str">
            <v>PINTURA ESMALTE FOSCO PARA MADEIRA, DUAS DEMAOS, SOBRE FUNDO NIVELADOR BRANCO</v>
          </cell>
          <cell r="C5306" t="str">
            <v>M2</v>
          </cell>
          <cell r="D5306" t="str">
            <v>19,74</v>
          </cell>
        </row>
        <row r="5307">
          <cell r="A5307" t="str">
            <v>74065/2</v>
          </cell>
          <cell r="B5307" t="str">
            <v>PINTURA ESMALTE ACETINADO PARA MADEIRA, DUAS DEMAOS, SOBRE FUNDO NIVELADOR BRANCO</v>
          </cell>
          <cell r="C5307" t="str">
            <v>M2</v>
          </cell>
          <cell r="D5307" t="str">
            <v>19,39</v>
          </cell>
        </row>
        <row r="5308">
          <cell r="A5308" t="str">
            <v>74065/3</v>
          </cell>
          <cell r="B5308" t="str">
            <v>PINTURA ESMALTE BRILHANTE PARA MADEIRA, DUAS DEMAOS, SOBRE FUNDO NIVELADOR BRANCO</v>
          </cell>
          <cell r="C5308" t="str">
            <v>M2</v>
          </cell>
          <cell r="D5308" t="str">
            <v>19,29</v>
          </cell>
        </row>
        <row r="5309">
          <cell r="A5309">
            <v>79463</v>
          </cell>
          <cell r="B5309" t="str">
            <v>PINTURA A OLEO, 1 DEMAO</v>
          </cell>
          <cell r="C5309" t="str">
            <v>M2</v>
          </cell>
          <cell r="D5309" t="str">
            <v>12,41</v>
          </cell>
        </row>
        <row r="5310">
          <cell r="A5310">
            <v>79464</v>
          </cell>
          <cell r="B5310" t="str">
            <v>PINTURA A OLEO, 2 DEMAOS</v>
          </cell>
          <cell r="C5310" t="str">
            <v>M2</v>
          </cell>
          <cell r="D5310" t="str">
            <v>16,59</v>
          </cell>
        </row>
        <row r="5311">
          <cell r="A5311">
            <v>79466</v>
          </cell>
          <cell r="B5311" t="str">
            <v>PINTURA COM VERNIZ POLIURETANO, 2 DEMAOS</v>
          </cell>
          <cell r="C5311" t="str">
            <v>M2</v>
          </cell>
          <cell r="D5311" t="str">
            <v>16,29</v>
          </cell>
        </row>
        <row r="5312">
          <cell r="A5312" t="str">
            <v>79497/1</v>
          </cell>
          <cell r="B5312" t="str">
            <v>PINTURA A OLEO, 3 DEMAOS</v>
          </cell>
          <cell r="C5312" t="str">
            <v>M2</v>
          </cell>
          <cell r="D5312" t="str">
            <v>20,60</v>
          </cell>
        </row>
        <row r="5313">
          <cell r="A5313">
            <v>84645</v>
          </cell>
          <cell r="B5313" t="str">
            <v>VERNIZ SINTETICO BRILHANTE, 2 DEMAOS</v>
          </cell>
          <cell r="C5313" t="str">
            <v>M2</v>
          </cell>
          <cell r="D5313" t="str">
            <v>16,07</v>
          </cell>
        </row>
        <row r="5314">
          <cell r="A5314">
            <v>84657</v>
          </cell>
          <cell r="B5314" t="str">
            <v>FUNDO SINTETICO NIVELADOR BRANCO</v>
          </cell>
          <cell r="C5314" t="str">
            <v>M2</v>
          </cell>
          <cell r="D5314" t="str">
            <v>7,26</v>
          </cell>
        </row>
        <row r="5315">
          <cell r="A5315">
            <v>84659</v>
          </cell>
          <cell r="B5315" t="str">
            <v>PINTURA ESMALTE FOSCO EM MADEIRA, DUAS DEMAOS</v>
          </cell>
          <cell r="C5315" t="str">
            <v>M2</v>
          </cell>
          <cell r="D5315" t="str">
            <v>13,66</v>
          </cell>
        </row>
        <row r="5316">
          <cell r="A5316">
            <v>84679</v>
          </cell>
          <cell r="B5316" t="str">
            <v>PINTURA IMUNIZANTE PARA MADEIRA, DUAS DEMAOS</v>
          </cell>
          <cell r="C5316" t="str">
            <v>M2</v>
          </cell>
          <cell r="D5316" t="str">
            <v>17,56</v>
          </cell>
        </row>
        <row r="5317">
          <cell r="A5317">
            <v>95464</v>
          </cell>
          <cell r="B5317" t="str">
            <v>PINTURA VERNIZ POLIURETANO BRILHANTE EM MADEIRA, TRES DEMAOS</v>
          </cell>
          <cell r="C5317" t="str">
            <v>M2</v>
          </cell>
          <cell r="D5317" t="str">
            <v>18,87</v>
          </cell>
        </row>
        <row r="5318">
          <cell r="A5318">
            <v>100716</v>
          </cell>
          <cell r="B5318" t="str">
            <v>JATEAMENTO ABRASIVO COM GRANALHA DE AÇO EM PERFIL METÁLICO EM FÁBRICA. AF_01/2020</v>
          </cell>
          <cell r="C5318" t="str">
            <v>M2</v>
          </cell>
          <cell r="D5318" t="str">
            <v>21,28</v>
          </cell>
        </row>
        <row r="5319">
          <cell r="A5319">
            <v>100717</v>
          </cell>
          <cell r="B5319" t="str">
            <v>LIXAMENTO MANUAL EM SUPERFÍCIES METÁLICAS EM OBRA. AF_01/2020</v>
          </cell>
          <cell r="C5319" t="str">
            <v>M2</v>
          </cell>
          <cell r="D5319" t="str">
            <v>6,22</v>
          </cell>
        </row>
        <row r="5320">
          <cell r="A5320">
            <v>100718</v>
          </cell>
          <cell r="B5320" t="str">
            <v>COLOCAÇÃO DE FITA PROTETORA PARA PINTURA. AF_01/2020</v>
          </cell>
          <cell r="C5320" t="str">
            <v>M</v>
          </cell>
          <cell r="D5320" t="str">
            <v>0,90</v>
          </cell>
        </row>
        <row r="5321">
          <cell r="A5321">
            <v>100719</v>
          </cell>
          <cell r="B5321" t="str">
            <v>PINTURA COM TINTA ALQUÍDICA DE FUNDO (TIPO ZARCÃO) PULVERIZADA SOBRE PERFIL METÁLICO EXECUTADO EM FÁBRICA (POR DEMÃO). AF_01/2020</v>
          </cell>
          <cell r="C5321" t="str">
            <v>M2</v>
          </cell>
          <cell r="D5321" t="str">
            <v>6,79</v>
          </cell>
        </row>
        <row r="5322">
          <cell r="A5322">
            <v>100720</v>
          </cell>
          <cell r="B5322" t="str">
            <v>PINTURA COM TINTA ALQUÍDICA DE FUNDO (TIPO ZARCÃO) APLICADA A ROLO OU PINCEL SOBRE PERFIL METÁLICO EXECUTADO EM FÁBRICA (POR DEMÃO). AF_01/2020</v>
          </cell>
          <cell r="C5322" t="str">
            <v>M2</v>
          </cell>
          <cell r="D5322" t="str">
            <v>6,96</v>
          </cell>
        </row>
        <row r="5323">
          <cell r="A5323">
            <v>100721</v>
          </cell>
          <cell r="B5323" t="str">
            <v>PINTURA COM TINTA ALQUÍDICA DE FUNDO (TIPO ZARCÃO) PULVERIZADA SOBRE SUPERFÍCIES METÁLICAS (EXCETO PERFIL) EXECUTADO EM OBRA (POR DEMÃO). AF_01/2020</v>
          </cell>
          <cell r="C5323" t="str">
            <v>M2</v>
          </cell>
          <cell r="D5323" t="str">
            <v>16,38</v>
          </cell>
        </row>
        <row r="5324">
          <cell r="A5324">
            <v>100722</v>
          </cell>
          <cell r="B5324" t="str">
            <v>PINTURA COM TINTA ALQUÍDICA DE FUNDO (TIPO ZARCÃO) APLICADA A ROLO OU PINCEL SOBRE SUPERFÍCIES METÁLICAS (EXCETO PERFIL) EXECUTADO EM OBRA (POR DEMÃO). AF_01/2020</v>
          </cell>
          <cell r="C5324" t="str">
            <v>M2</v>
          </cell>
          <cell r="D5324" t="str">
            <v>15,91</v>
          </cell>
        </row>
        <row r="5325">
          <cell r="A5325">
            <v>100723</v>
          </cell>
          <cell r="B5325" t="str">
            <v>PINTURA COM TINTA ALQUÍDICA DE FUNDO E ACABAMENTO (ESMALTE SINTÉTICO GRAFITE) PULVERIZADA SOBRE PERFIL METÁLICO EXECUTADO EM FÁBRICA (POR DEMÃO). AF_01/2020</v>
          </cell>
          <cell r="C5325" t="str">
            <v>M2</v>
          </cell>
          <cell r="D5325" t="str">
            <v>6,55</v>
          </cell>
        </row>
        <row r="5326">
          <cell r="A5326">
            <v>100724</v>
          </cell>
          <cell r="B5326" t="str">
            <v>PINTURA COM TINTA ALQUÍDICA DE FUNDO E ACABAMENTO (ESMALTE SINTÉTICO GRAFITE) APLICADA A ROLO OU PINCEL SOBRE PERFIL METÁLICO EXECUTADO EM FÁBRICA (POR DEMÃO). AF_01/2020</v>
          </cell>
          <cell r="C5326" t="str">
            <v>M2</v>
          </cell>
          <cell r="D5326" t="str">
            <v>8,32</v>
          </cell>
        </row>
        <row r="5327">
          <cell r="A5327">
            <v>100725</v>
          </cell>
          <cell r="B5327" t="str">
            <v>PINTURA COM TINTA ALQUÍDICA DE FUNDO E ACABAMENTO (ESMALTE SINTÉTICO GRAFITE) PULVERIZADA SOBRE SUPERFÍCIES METÁLICAS (EXCETO PERFIL) EXECUTADO EM OBRA (POR DEMÃO). AF_01/2020</v>
          </cell>
          <cell r="C5327" t="str">
            <v>M2</v>
          </cell>
          <cell r="D5327" t="str">
            <v>15,79</v>
          </cell>
        </row>
        <row r="5328">
          <cell r="A5328">
            <v>100726</v>
          </cell>
          <cell r="B5328" t="str">
            <v>PINTURA COM TINTA ALQUÍDICA DE FUNDO E ACABAMENTO (ESMALTE SINTÉTICO GRAFITE) APLICADA A ROLO OU PINCEL SOBRE SUPERFÍCIES METÁLICAS (EXCETO PERFIL) EXECUTADO EM OBRA (POR DEMÃO). AF_01/2020</v>
          </cell>
          <cell r="C5328" t="str">
            <v>M2</v>
          </cell>
          <cell r="D5328" t="str">
            <v>17,21</v>
          </cell>
        </row>
        <row r="5329">
          <cell r="A5329">
            <v>100727</v>
          </cell>
          <cell r="B5329" t="str">
            <v>PINTURA COM TINTA EPOXÍDICA DE FUNDO PULVERIZADA SOBRE PERFIL METÁLICO EXECUTADO EM FÁBRICA (POR DEMÃO). AF_01/2020</v>
          </cell>
          <cell r="C5329" t="str">
            <v>M2</v>
          </cell>
          <cell r="D5329" t="str">
            <v>11,22</v>
          </cell>
        </row>
        <row r="5330">
          <cell r="A5330">
            <v>100728</v>
          </cell>
          <cell r="B5330" t="str">
            <v>PINTURA COM TINTA EPOXÍDICA DE FUNDO APLICADA A ROLO OU PINCEL SOBRE PERFIL METÁLICO EXECUTADO EM FÁBRICA (POR DEMÃO). AF_01/2020</v>
          </cell>
          <cell r="C5330" t="str">
            <v>M2</v>
          </cell>
          <cell r="D5330" t="str">
            <v>11,42</v>
          </cell>
        </row>
        <row r="5331">
          <cell r="A5331">
            <v>100729</v>
          </cell>
          <cell r="B5331" t="str">
            <v>PINTURA COM TINTA EPOXÍDICA DE ACABAMENTO PULVERIZADA SOBRE PERFIL METÁLICO EXECUTADO EM FÁBRICA (POR DEMÃO). AF_01/2020</v>
          </cell>
          <cell r="C5331" t="str">
            <v>M2</v>
          </cell>
          <cell r="D5331" t="str">
            <v>13,23</v>
          </cell>
        </row>
        <row r="5332">
          <cell r="A5332">
            <v>100730</v>
          </cell>
          <cell r="B5332" t="str">
            <v>PINTURA COM TINTA EPOXÍDICA DE ACABAMENTO APLICADA A ROLO OU PINCEL SOBRE PERFIL METÁLICO EXECUTADO EM FÁBRICA (POR DEMÃO). AF_01/2020</v>
          </cell>
          <cell r="C5332" t="str">
            <v>M2</v>
          </cell>
          <cell r="D5332" t="str">
            <v>15,60</v>
          </cell>
        </row>
        <row r="5333">
          <cell r="A5333">
            <v>100733</v>
          </cell>
          <cell r="B5333" t="str">
            <v>PINTURA COM TINTA ACRÍLICA DE FUNDO PULVERIZADA SOBRE SUPERFÍCIES METÁLICAS (EXCETO PERFIL) EXECUTADO EM OBRA (POR DEMÃO). AF_01/2020</v>
          </cell>
          <cell r="C5333" t="str">
            <v>M2</v>
          </cell>
          <cell r="D5333" t="str">
            <v>7,89</v>
          </cell>
        </row>
        <row r="5334">
          <cell r="A5334">
            <v>100734</v>
          </cell>
          <cell r="B5334" t="str">
            <v>PINTURA COM TINTA ACRÍLICA DE FUNDO APLICADA A ROLO OU PINCEL SOBRE SUPERFÍCIES METÁLICAS (EXCETO PERFIL) EXECUTADO EM OBRA (POR DEMÃO). AF_01/2020</v>
          </cell>
          <cell r="C5334" t="str">
            <v>M2</v>
          </cell>
          <cell r="D5334" t="str">
            <v>10,14</v>
          </cell>
        </row>
        <row r="5335">
          <cell r="A5335">
            <v>100735</v>
          </cell>
          <cell r="B5335" t="str">
            <v>PINTURA COM TINTA ACRÍLICA DE ACABAMENTO PULVERIZADA SOBRE SUPERFÍCIES METÁLICAS (EXCETO PERFIL) EXECUTADO EM OBRA (POR DEMÃO). AF_01/2020</v>
          </cell>
          <cell r="C5335" t="str">
            <v>M2</v>
          </cell>
          <cell r="D5335" t="str">
            <v>7,34</v>
          </cell>
        </row>
        <row r="5336">
          <cell r="A5336">
            <v>100736</v>
          </cell>
          <cell r="B5336" t="str">
            <v>PINTURA COM TINTA ACRÍLICA DE ACABAMENTO APLICADA A ROLO OU PINCEL SOBRE SUPERFÍCIES METÁLICAS (EXCETO PERFIL) EXECUTADO EM OBRA (POR DEMÃO). AF_01/2020</v>
          </cell>
          <cell r="C5336" t="str">
            <v>M2</v>
          </cell>
          <cell r="D5336" t="str">
            <v>9,65</v>
          </cell>
        </row>
        <row r="5337">
          <cell r="A5337">
            <v>100739</v>
          </cell>
          <cell r="B5337" t="str">
            <v>PINTURA COM TINTA ALQUÍDICA DE ACABAMENTO (ESMALTE SINTÉTICO ACETINADO) PULVERIZADA SOBRE PERFIL METÁLICO EXECUTADO EM FÁBRICA (POR DEMÃO). AF_01/2020</v>
          </cell>
          <cell r="C5337" t="str">
            <v>M2</v>
          </cell>
          <cell r="D5337" t="str">
            <v>6,18</v>
          </cell>
        </row>
        <row r="5338">
          <cell r="A5338">
            <v>100740</v>
          </cell>
          <cell r="B5338" t="str">
            <v>PINTURA COM TINTA ALQUÍDICA DE ACABAMENTO (ESMALTE SINTÉTICO ACETINADO) APLICADA A ROLO OU PINCEL SOBRE PERFIL METÁLICO EXECUTADO EM FÁBRICA (POR DEMÃO). AF_01/2020</v>
          </cell>
          <cell r="C5338" t="str">
            <v>M2</v>
          </cell>
          <cell r="D5338" t="str">
            <v>6,98</v>
          </cell>
        </row>
        <row r="5339">
          <cell r="A5339">
            <v>100741</v>
          </cell>
          <cell r="B5339" t="str">
            <v>PINTURA COM TINTA ALQUÍDICA DE ACABAMENTO (ESMALTE SINTÉTICO ACETINADO) PULVERIZADA SOBRE SUPERFÍCIES METÁLICAS (EXCETO PERFIL) EXECUTADO EM OBRA (POR DEMÃO). AF_01/2020</v>
          </cell>
          <cell r="C5339" t="str">
            <v>M2</v>
          </cell>
          <cell r="D5339" t="str">
            <v>15,61</v>
          </cell>
        </row>
        <row r="5340">
          <cell r="A5340">
            <v>100742</v>
          </cell>
          <cell r="B5340" t="str">
            <v>PINTURA COM TINTA ALQUÍDICA DE ACABAMENTO (ESMALTE SINTÉTICO ACETINADO) APLICADA A ROLO OU PINCEL SOBRE SUPERFÍCIES METÁLICAS (EXCETO PERFIL) EXECUTADO EM OBRA (POR DEMÃO). AF_01/2020</v>
          </cell>
          <cell r="C5340" t="str">
            <v>M2</v>
          </cell>
          <cell r="D5340" t="str">
            <v>15,91</v>
          </cell>
        </row>
        <row r="5341">
          <cell r="A5341">
            <v>100743</v>
          </cell>
          <cell r="B5341" t="str">
            <v>PINTURA COM TINTA ALQUÍDICA DE ACABAMENTO (ESMALTE SINTÉTICO BRILHANTE) PULVERIZADA SOBRE PERFIL METÁLICO EXECUTADO EM FÁBRICA  (POR DEMÃO). AF_01/2020</v>
          </cell>
          <cell r="C5341" t="str">
            <v>M2</v>
          </cell>
          <cell r="D5341" t="str">
            <v>6,06</v>
          </cell>
        </row>
        <row r="5342">
          <cell r="A5342">
            <v>100744</v>
          </cell>
          <cell r="B5342" t="str">
            <v>PINTURA COM TINTA ALQUÍDICA DE ACABAMENTO (ESMALTE SINTÉTICO BRILHANTE) APLICADA A ROLO OU PINCEL SOBRE PERFIL METÁLICO EXECUTADO EM FÁBRICA (POR DEMÃO). AF_01/2020</v>
          </cell>
          <cell r="C5342" t="str">
            <v>M2</v>
          </cell>
          <cell r="D5342" t="str">
            <v>6,90</v>
          </cell>
        </row>
        <row r="5343">
          <cell r="A5343">
            <v>100745</v>
          </cell>
          <cell r="B5343" t="str">
            <v>PINTURA COM TINTA ALQUÍDICA DE ACABAMENTO (ESMALTE SINTÉTICO BRILHANTE) PULVERIZADA SOBRE SUPERFÍCIES METÁLICAS (EXCETO PERFIL) EXECUTADO EM OBRA  (POR DEMÃO). AF_01/2020</v>
          </cell>
          <cell r="C5343" t="str">
            <v>M2</v>
          </cell>
          <cell r="D5343" t="str">
            <v>15,48</v>
          </cell>
        </row>
        <row r="5344">
          <cell r="A5344">
            <v>100746</v>
          </cell>
          <cell r="B5344" t="str">
            <v>PINTURA COM TINTA ALQUÍDICA DE ACABAMENTO (ESMALTE SINTÉTICO BRILHANTE) APLICADA A ROLO OU PINCEL SOBRE SUPERFÍCIES METÁLICAS (EXCETO PERFIL) EXECUTADO EM OBRA (POR DEMÃO). AF_01/2020</v>
          </cell>
          <cell r="C5344" t="str">
            <v>M2</v>
          </cell>
          <cell r="D5344" t="str">
            <v>15,83</v>
          </cell>
        </row>
        <row r="5345">
          <cell r="A5345">
            <v>100747</v>
          </cell>
          <cell r="B5345" t="str">
            <v>PINTURA COM TINTA ALQUÍDICA DE ACABAMENTO (ESMALTE SINTÉTICO FOSCO) PULVERIZADA SOBRE PERFIL METÁLICO EXECUTADO EM FÁBRICA (POR DEMÃO). AF_01/2020</v>
          </cell>
          <cell r="C5345" t="str">
            <v>M2</v>
          </cell>
          <cell r="D5345" t="str">
            <v>6,61</v>
          </cell>
        </row>
        <row r="5346">
          <cell r="A5346">
            <v>100748</v>
          </cell>
          <cell r="B5346" t="str">
            <v>PINTURA COM TINTA ALQUÍDICA DE ACABAMENTO (ESMALTE SINTÉTICO FOSCO) APLICADA A ROLO OU PINCEL SOBRE PERFIL METÁLICO EXECUTADO EM FÁBRICA (POR DEMÃO). AF_01/2020</v>
          </cell>
          <cell r="C5346" t="str">
            <v>M2</v>
          </cell>
          <cell r="D5346" t="str">
            <v>7,26</v>
          </cell>
        </row>
        <row r="5347">
          <cell r="A5347">
            <v>100749</v>
          </cell>
          <cell r="B5347" t="str">
            <v>PINTURA COM TINTA ALQUÍDICA DE ACABAMENTO (ESMALTE SINTÉTICO FOSCO) PULVERIZADA SOBRE SUPERFÍCIES METÁLICAS (EXCETO PERFIL) EXECUTADO EM OBRA (POR DEMÃO). AF_01/2020</v>
          </cell>
          <cell r="C5347" t="str">
            <v>M2</v>
          </cell>
          <cell r="D5347" t="str">
            <v>16,07</v>
          </cell>
        </row>
        <row r="5348">
          <cell r="A5348">
            <v>100750</v>
          </cell>
          <cell r="B5348" t="str">
            <v>PINTURA COM TINTA ALQUÍDICA DE ACABAMENTO (ESMALTE SINTÉTICO FOSCO) APLICADA A ROLO OU PINCEL SOBRE SUPERFÍCIES METÁLICAS (EXCETO PERFIL) EXECUTADO EM OBRA (POR DEMÃO). AF_01/2020</v>
          </cell>
          <cell r="C5348" t="str">
            <v>M2</v>
          </cell>
          <cell r="D5348" t="str">
            <v>16,19</v>
          </cell>
        </row>
        <row r="5349">
          <cell r="A5349">
            <v>100751</v>
          </cell>
          <cell r="B5349" t="str">
            <v>PINTURA COM TINTA EPOXÍDICA DE ACABAMENTO PULVERIZADA SOBRE PERFIL METÁLICO EXECUTADO EM FÁBRICA (02 DEMÃOS). AF_01/2020</v>
          </cell>
          <cell r="C5349" t="str">
            <v>M2</v>
          </cell>
          <cell r="D5349" t="str">
            <v>26,50</v>
          </cell>
        </row>
        <row r="5350">
          <cell r="A5350">
            <v>100752</v>
          </cell>
          <cell r="B5350" t="str">
            <v>PINTURA COM TINTA EPOXÍDICA DE ACABAMENTO APLICADA A ROLO OU PINCEL SOBRE PERFIL METÁLICO EXECUTADO EM FÁBRICA (02 DEMÃOS). AF_01/2020</v>
          </cell>
          <cell r="C5350" t="str">
            <v>M2</v>
          </cell>
          <cell r="D5350" t="str">
            <v>31,21</v>
          </cell>
        </row>
        <row r="5351">
          <cell r="A5351">
            <v>100753</v>
          </cell>
          <cell r="B5351" t="str">
            <v>PINTURA COM TINTA ACRÍLICA DE ACABAMENTO PULVERIZADA SOBRE SUPERFÍCIES METÁLICAS (EXCETO PERFIL) EXECUTADO EM OBRA (02 DEMÃOS). AF_01/2020</v>
          </cell>
          <cell r="C5351" t="str">
            <v>M2</v>
          </cell>
          <cell r="D5351" t="str">
            <v>14,71</v>
          </cell>
        </row>
        <row r="5352">
          <cell r="A5352">
            <v>100754</v>
          </cell>
          <cell r="B5352" t="str">
            <v>PINTURA COM TINTA ACRÍLICA DE ACABAMENTO APLICADA A ROLO OU PINCEL SOBRE SUPERFÍCIES METÁLICAS (EXCETO PERFIL) EXECUTADO EM OBRA (02 DEMÃOS). AF_01/2020</v>
          </cell>
          <cell r="C5352" t="str">
            <v>M2</v>
          </cell>
          <cell r="D5352" t="str">
            <v>19,32</v>
          </cell>
        </row>
        <row r="5353">
          <cell r="A5353">
            <v>100757</v>
          </cell>
          <cell r="B5353" t="str">
            <v>PINTURA COM TINTA ALQUÍDICA DE ACABAMENTO (ESMALTE SINTÉTICO ACETINADO) PULVERIZADA SOBRE SUPERFÍCIES METÁLICAS (EXCETO PERFIL) EXECUTADO EM OBRA (02 DEMÃOS). AF_01/2020</v>
          </cell>
          <cell r="C5353" t="str">
            <v>M2</v>
          </cell>
          <cell r="D5353" t="str">
            <v>31,24</v>
          </cell>
        </row>
        <row r="5354">
          <cell r="A5354">
            <v>100758</v>
          </cell>
          <cell r="B5354" t="str">
            <v>PINTURA COM TINTA ALQUÍDICA DE ACABAMENTO (ESMALTE SINTÉTICO ACETINADO) APLICADA A ROLO OU PINCEL SOBRE SUPERFÍCIES METÁLICAS (EXCETO PERFIL) EXECUTADO EM OBRA (02 DEMÃOS). AF_01/2020</v>
          </cell>
          <cell r="C5354" t="str">
            <v>M2</v>
          </cell>
          <cell r="D5354" t="str">
            <v>31,85</v>
          </cell>
        </row>
        <row r="5355">
          <cell r="A5355">
            <v>100759</v>
          </cell>
          <cell r="B5355" t="str">
            <v>PINTURA COM TINTA ALQUÍDICA DE ACABAMENTO (ESMALTE SINTÉTICO BRILHANTE) PULVERIZADA SOBRE SUPERFÍCIES METÁLICAS (EXCETO PERFIL) EXECUTADO EM OBRA (02 DEMÃOS). AF_01/2020</v>
          </cell>
          <cell r="C5355" t="str">
            <v>M2</v>
          </cell>
          <cell r="D5355" t="str">
            <v>30,98</v>
          </cell>
        </row>
        <row r="5356">
          <cell r="A5356">
            <v>100760</v>
          </cell>
          <cell r="B5356" t="str">
            <v>PINTURA COM TINTA ALQUÍDICA DE ACABAMENTO (ESMALTE SINTÉTICO BRILHANTE) APLICADA A ROLO OU PINCEL SOBRE SUPERFÍCIES METÁLICAS (EXCETO PERFIL) EXECUTADO EM OBRA (02 DEMÃOS). AF_01/2020</v>
          </cell>
          <cell r="C5356" t="str">
            <v>M2</v>
          </cell>
          <cell r="D5356" t="str">
            <v>31,69</v>
          </cell>
        </row>
        <row r="5357">
          <cell r="A5357">
            <v>100761</v>
          </cell>
          <cell r="B5357" t="str">
            <v>PINTURA COM TINTA ALQUÍDICA DE ACABAMENTO (ESMALTE SINTÉTICO FOSCO) PULVERIZADA SOBRE SUPERFÍCIES METÁLICAS (EXCETO PERFIL) EXECUTADO EM OBRA (02 DEMÃOS). AF_01/2020</v>
          </cell>
          <cell r="C5357" t="str">
            <v>M2</v>
          </cell>
          <cell r="D5357" t="str">
            <v>32,16</v>
          </cell>
        </row>
        <row r="5358">
          <cell r="A5358">
            <v>100762</v>
          </cell>
          <cell r="B5358" t="str">
            <v>PINTURA COM TINTA ALQUÍDICA DE ACABAMENTO (ESMALTE SINTÉTICO FOSCO) APLICADA A ROLO OU PINCEL SOBRE SUPERFÍCIES METÁLICAS (EXCETO PERFIL) EXECUTADO EM OBRA (02 DEMÃOS). AF_01/2020</v>
          </cell>
          <cell r="C5358" t="str">
            <v>M2</v>
          </cell>
          <cell r="D5358" t="str">
            <v>32,41</v>
          </cell>
        </row>
        <row r="5359">
          <cell r="A5359">
            <v>41595</v>
          </cell>
          <cell r="B5359" t="str">
            <v>PINTURA ACRILICA DE FAIXAS DE DEMARCACAO EM QUADRA POLIESPORTIVA, 5 CM DE LARGURA</v>
          </cell>
          <cell r="C5359" t="str">
            <v>M</v>
          </cell>
          <cell r="D5359" t="str">
            <v>9,69</v>
          </cell>
        </row>
        <row r="5360">
          <cell r="A5360" t="str">
            <v>73978/1</v>
          </cell>
          <cell r="B5360" t="str">
            <v>PINTURA HIDROFUGANTE COM SILICONE SOBRE PISO CIMENTADO, UMA DEMAO</v>
          </cell>
          <cell r="C5360" t="str">
            <v>M2</v>
          </cell>
          <cell r="D5360" t="str">
            <v>17,47</v>
          </cell>
        </row>
        <row r="5361">
          <cell r="A5361" t="str">
            <v>74245/1</v>
          </cell>
          <cell r="B5361" t="str">
            <v>PINTURA ACRILICA EM PISO CIMENTADO DUAS DEMAOS</v>
          </cell>
          <cell r="C5361" t="str">
            <v>M2</v>
          </cell>
          <cell r="D5361" t="str">
            <v>13,01</v>
          </cell>
        </row>
        <row r="5362">
          <cell r="A5362">
            <v>79467</v>
          </cell>
          <cell r="B5362" t="str">
            <v>PINTURA COM TINTA A BASE DE BORRACHA CLORADA , DE FAIXAS DE DEMARCACAO, EM QUADRA POLIESPORTIVA, 5 CM DE LARGURA.</v>
          </cell>
          <cell r="C5362" t="str">
            <v>ML</v>
          </cell>
          <cell r="D5362" t="str">
            <v>11,63</v>
          </cell>
        </row>
        <row r="5363">
          <cell r="A5363" t="str">
            <v>79500/2</v>
          </cell>
          <cell r="B5363" t="str">
            <v>PINTURA ACRILICA EM PISO CIMENTADO, TRES DEMAOS</v>
          </cell>
          <cell r="C5363" t="str">
            <v>M2</v>
          </cell>
          <cell r="D5363" t="str">
            <v>18,36</v>
          </cell>
        </row>
        <row r="5364">
          <cell r="A5364">
            <v>84663</v>
          </cell>
          <cell r="B5364" t="str">
            <v>APLICACAO DE VERNIZ POLIURETANO FOSCO SOBRE PISO DE PEDRAS DECORATIVAS, 3 DEMAOS</v>
          </cell>
          <cell r="C5364" t="str">
            <v>M2</v>
          </cell>
          <cell r="D5364" t="str">
            <v>19,33</v>
          </cell>
        </row>
        <row r="5365">
          <cell r="A5365">
            <v>84665</v>
          </cell>
          <cell r="B5365" t="str">
            <v>PINTURA ACRILICA PARA SINALIZAÇÃO HORIZONTAL EM PISO CIMENTADO</v>
          </cell>
          <cell r="C5365" t="str">
            <v>M2</v>
          </cell>
          <cell r="D5365" t="str">
            <v>17,85</v>
          </cell>
        </row>
        <row r="5366">
          <cell r="A5366">
            <v>84666</v>
          </cell>
          <cell r="B5366" t="str">
            <v>POLIMENTO E ENCERAMENTO DE PISO EM MADEIRA</v>
          </cell>
          <cell r="C5366" t="str">
            <v>M2</v>
          </cell>
          <cell r="D5366" t="str">
            <v>18,47</v>
          </cell>
        </row>
        <row r="5367">
          <cell r="A5367">
            <v>72191</v>
          </cell>
          <cell r="B5367" t="str">
            <v>RECOLOCACAO DE TACOS DE MADEIRA COM REAPROVEITAMENTO DE MATERIAL E ASSENTAMENTO COM ARGAMASSA 1:4 (CIMENTO E AREIA)</v>
          </cell>
          <cell r="C5367" t="str">
            <v>M2</v>
          </cell>
          <cell r="D5367" t="str">
            <v>73,84</v>
          </cell>
        </row>
        <row r="5368">
          <cell r="A5368" t="str">
            <v>73734/1</v>
          </cell>
          <cell r="B5368" t="str">
            <v>PISO EM TACO DE MADEIRA 7X21CM, ASSENTADO COM ARGAMASSA TRACO 1:4 (CIMENTO E AREIA MEDIA)</v>
          </cell>
          <cell r="C5368" t="str">
            <v>M2</v>
          </cell>
          <cell r="D5368" t="str">
            <v>161,39</v>
          </cell>
        </row>
        <row r="5369">
          <cell r="A5369">
            <v>84181</v>
          </cell>
          <cell r="B5369" t="str">
            <v>PISO EM TACO DE MADEIRA 7X21CM, FIXADO COM COLA BASE DE PVA</v>
          </cell>
          <cell r="C5369" t="str">
            <v>M2</v>
          </cell>
          <cell r="D5369" t="str">
            <v>131,82</v>
          </cell>
        </row>
        <row r="5370">
          <cell r="A5370">
            <v>87246</v>
          </cell>
          <cell r="B5370" t="str">
            <v>REVESTIMENTO CERÂMICO PARA PISO COM PLACAS TIPO ESMALTADA EXTRA DE DIMENSÕES 35X35 CM APLICADA EM AMBIENTES DE ÁREA MENOR QUE 5 M2. AF_06/2014</v>
          </cell>
          <cell r="C5370" t="str">
            <v>M2</v>
          </cell>
          <cell r="D5370" t="str">
            <v>45,76</v>
          </cell>
        </row>
        <row r="5371">
          <cell r="A5371">
            <v>87247</v>
          </cell>
          <cell r="B5371" t="str">
            <v>REVESTIMENTO CERÂMICO PARA PISO COM PLACAS TIPO ESMALTADA EXTRA DE DIMENSÕES 35X35 CM APLICADA EM AMBIENTES DE ÁREA ENTRE 5 M2 E 10 M2. AF_06/2014</v>
          </cell>
          <cell r="C5371" t="str">
            <v>M2</v>
          </cell>
          <cell r="D5371" t="str">
            <v>40,41</v>
          </cell>
        </row>
        <row r="5372">
          <cell r="A5372">
            <v>87248</v>
          </cell>
          <cell r="B5372" t="str">
            <v>REVESTIMENTO CERÂMICO PARA PISO COM PLACAS TIPO ESMALTADA EXTRA DE DIMENSÕES 35X35 CM APLICADA EM AMBIENTES DE ÁREA MAIOR QUE 10 M2. AF_06/2014</v>
          </cell>
          <cell r="C5372" t="str">
            <v>M2</v>
          </cell>
          <cell r="D5372" t="str">
            <v>36,06</v>
          </cell>
        </row>
        <row r="5373">
          <cell r="A5373">
            <v>87249</v>
          </cell>
          <cell r="B5373" t="str">
            <v>REVESTIMENTO CERÂMICO PARA PISO COM PLACAS TIPO ESMALTADA EXTRA DE DIMENSÕES 45X45 CM APLICADA EM AMBIENTES DE ÁREA MENOR QUE 5 M2. AF_06/2014</v>
          </cell>
          <cell r="C5373" t="str">
            <v>M2</v>
          </cell>
          <cell r="D5373" t="str">
            <v>51,01</v>
          </cell>
        </row>
        <row r="5374">
          <cell r="A5374">
            <v>87250</v>
          </cell>
          <cell r="B5374" t="str">
            <v>REVESTIMENTO CERÂMICO PARA PISO COM PLACAS TIPO ESMALTADA EXTRA DE DIMENSÕES 45X45 CM APLICADA EM AMBIENTES DE ÁREA ENTRE 5 M2 E 10 M2. AF_06/2014</v>
          </cell>
          <cell r="C5374" t="str">
            <v>M2</v>
          </cell>
          <cell r="D5374" t="str">
            <v>42,55</v>
          </cell>
        </row>
        <row r="5375">
          <cell r="A5375">
            <v>87251</v>
          </cell>
          <cell r="B5375" t="str">
            <v>REVESTIMENTO CERÂMICO PARA PISO COM PLACAS TIPO ESMALTADA EXTRA DE DIMENSÕES 45X45 CM APLICADA EM AMBIENTES DE ÁREA MAIOR QUE 10 M2. AF_06/2014</v>
          </cell>
          <cell r="C5375" t="str">
            <v>M2</v>
          </cell>
          <cell r="D5375" t="str">
            <v>37,07</v>
          </cell>
        </row>
        <row r="5376">
          <cell r="A5376">
            <v>87255</v>
          </cell>
          <cell r="B5376" t="str">
            <v>REVESTIMENTO CERÂMICO PARA PISO COM PLACAS TIPO ESMALTADA EXTRA DE DIMENSÕES 60X60 CM APLICADA EM AMBIENTES DE ÁREA MENOR QUE 5 M2. AF_06/2014</v>
          </cell>
          <cell r="C5376" t="str">
            <v>M2</v>
          </cell>
          <cell r="D5376" t="str">
            <v>83,21</v>
          </cell>
        </row>
        <row r="5377">
          <cell r="A5377">
            <v>87256</v>
          </cell>
          <cell r="B5377" t="str">
            <v>REVESTIMENTO CERÂMICO PARA PISO COM PLACAS TIPO ESMALTADA EXTRA DE DIMENSÕES 60X60 CM APLICADA EM AMBIENTES DE ÁREA ENTRE 5 M2 E 10 M2. AF_06/2014</v>
          </cell>
          <cell r="C5377" t="str">
            <v>M2</v>
          </cell>
          <cell r="D5377" t="str">
            <v>72,95</v>
          </cell>
        </row>
        <row r="5378">
          <cell r="A5378">
            <v>87257</v>
          </cell>
          <cell r="B5378" t="str">
            <v>REVESTIMENTO CERÂMICO PARA PISO COM PLACAS TIPO ESMALTADA EXTRA DE DIMENSÕES 60X60 CM APLICADA EM AMBIENTES DE ÁREA MAIOR QUE 10 M2. AF_06/2014</v>
          </cell>
          <cell r="C5378" t="str">
            <v>M2</v>
          </cell>
          <cell r="D5378" t="str">
            <v>66,51</v>
          </cell>
        </row>
        <row r="5379">
          <cell r="A5379">
            <v>87258</v>
          </cell>
          <cell r="B5379" t="str">
            <v>REVESTIMENTO CERÂMICO PARA PISO COM PLACAS TIPO PORCELANATO DE DIMENSÕES 45X45 CM APLICADA EM AMBIENTES DE ÁREA MENOR QUE 5 M². AF_06/2014</v>
          </cell>
          <cell r="C5379" t="str">
            <v>M2</v>
          </cell>
          <cell r="D5379" t="str">
            <v>112,21</v>
          </cell>
        </row>
        <row r="5380">
          <cell r="A5380">
            <v>87259</v>
          </cell>
          <cell r="B5380" t="str">
            <v>REVESTIMENTO CERÂMICO PARA PISO COM PLACAS TIPO PORCELANATO DE DIMENSÕES 45X45 CM APLICADA EM AMBIENTES DE ÁREA ENTRE 5 M² E 10 M². AF_06/2014</v>
          </cell>
          <cell r="C5380" t="str">
            <v>M2</v>
          </cell>
          <cell r="D5380" t="str">
            <v>102,48</v>
          </cell>
        </row>
        <row r="5381">
          <cell r="A5381">
            <v>87260</v>
          </cell>
          <cell r="B5381" t="str">
            <v>REVESTIMENTO CERÂMICO PARA PISO COM PLACAS TIPO PORCELANATO DE DIMENSÕES 45X45 CM APLICADA EM AMBIENTES DE ÁREA MAIOR QUE 10 M². AF_06/2014</v>
          </cell>
          <cell r="C5381" t="str">
            <v>M2</v>
          </cell>
          <cell r="D5381" t="str">
            <v>96,77</v>
          </cell>
        </row>
        <row r="5382">
          <cell r="A5382">
            <v>87261</v>
          </cell>
          <cell r="B5382" t="str">
            <v>REVESTIMENTO CERÂMICO PARA PISO COM PLACAS TIPO PORCELANATO DE DIMENSÕES 60X60 CM APLICADA EM AMBIENTES DE ÁREA MENOR QUE 5 M². AF_06/2014</v>
          </cell>
          <cell r="C5382" t="str">
            <v>M2</v>
          </cell>
          <cell r="D5382" t="str">
            <v>128,83</v>
          </cell>
        </row>
        <row r="5383">
          <cell r="A5383">
            <v>87262</v>
          </cell>
          <cell r="B5383" t="str">
            <v>REVESTIMENTO CERÂMICO PARA PISO COM PLACAS TIPO PORCELANATO DE DIMENSÕES 60X60 CM APLICADA EM AMBIENTES DE ÁREA ENTRE 5 M² E 10 M². AF_06/2014</v>
          </cell>
          <cell r="C5383" t="str">
            <v>M2</v>
          </cell>
          <cell r="D5383" t="str">
            <v>117,45</v>
          </cell>
        </row>
        <row r="5384">
          <cell r="A5384">
            <v>87263</v>
          </cell>
          <cell r="B5384" t="str">
            <v>REVESTIMENTO CERÂMICO PARA PISO COM PLACAS TIPO PORCELANATO DE DIMENSÕES 60X60 CM APLICADA EM AMBIENTES DE ÁREA MAIOR QUE 10 M². AF_06/2014</v>
          </cell>
          <cell r="C5384" t="str">
            <v>M2</v>
          </cell>
          <cell r="D5384" t="str">
            <v>110,72</v>
          </cell>
        </row>
        <row r="5385">
          <cell r="A5385">
            <v>89046</v>
          </cell>
          <cell r="B5385" t="str">
            <v>(COMPOSIÇÃO REPRESENTATIVA) DO SERVIÇO DE REVESTIMENTO CERÂMICO PARA PISO COM PLACAS TIPO GRÉS DE DIMENSÕES 35X35 CM, PARA EDIFICAÇÃO HABITACIONAL MULTIFAMILIAR (PRÉDIO). AF_11/2014</v>
          </cell>
          <cell r="C5385" t="str">
            <v>M2</v>
          </cell>
          <cell r="D5385" t="str">
            <v>40,16</v>
          </cell>
        </row>
        <row r="5386">
          <cell r="A5386">
            <v>89171</v>
          </cell>
          <cell r="B5386" t="str">
            <v>(COMPOSIÇÃO REPRESENTATIVA) DO SERVIÇO DE REVESTIMENTO CERÂMICO PARA PISO COM PLACAS TIPO GRÉS DE DIMENSÕES 35X35 CM, PARA EDIFICAÇÃO HABITACIONAL UNIFAMILIAR (CASA) E EDIFICAÇÃO PÚBLICA PADRÃO. AF_11/2014</v>
          </cell>
          <cell r="C5386" t="str">
            <v>M2</v>
          </cell>
          <cell r="D5386" t="str">
            <v>38,03</v>
          </cell>
        </row>
        <row r="5387">
          <cell r="A5387">
            <v>93389</v>
          </cell>
          <cell r="B5387" t="str">
            <v>REVESTIMENTO CERÂMICO PARA PISO COM PLACAS TIPO ESMALTADA PADRÃO POPULAR DE DIMENSÕES 35X35 CM APLICADA EM AMBIENTES DE ÁREA MENOR QUE 5 M2. AF_06/2014</v>
          </cell>
          <cell r="C5387" t="str">
            <v>M2</v>
          </cell>
          <cell r="D5387" t="str">
            <v>41,35</v>
          </cell>
        </row>
        <row r="5388">
          <cell r="A5388">
            <v>93390</v>
          </cell>
          <cell r="B5388" t="str">
            <v>REVESTIMENTO CERÂMICO PARA PISO COM PLACAS TIPO ESMALTADA PADRÃO POPULAR DE DIMENSÕES 35X35 CM APLICADA EM AMBIENTES DE ÁREA ENTRE 5 M2 E 10 M2. AF_06/2014</v>
          </cell>
          <cell r="C5388" t="str">
            <v>M2</v>
          </cell>
          <cell r="D5388" t="str">
            <v>36,08</v>
          </cell>
        </row>
        <row r="5389">
          <cell r="A5389">
            <v>93391</v>
          </cell>
          <cell r="B5389" t="str">
            <v>REVESTIMENTO CERÂMICO PARA PISO COM PLACAS TIPO ESMALTADA PADRÃO POPULAR DE DIMENSÕES 35X35 CM APLICADA EM AMBIENTES DE ÁREA MAIOR QUE 10 M2. AF_06/2014</v>
          </cell>
          <cell r="C5389" t="str">
            <v>M2</v>
          </cell>
          <cell r="D5389" t="str">
            <v>31,73</v>
          </cell>
        </row>
        <row r="5390">
          <cell r="A5390" t="str">
            <v>73743/1</v>
          </cell>
          <cell r="B5390" t="str">
            <v>PISO EM PEDRA SÃO TOME ASSENTADO SOBRE ARGAMASSA 1:3 (CIMENTO E AREIA) REJUNTADO COM CIMENTO BRANCO</v>
          </cell>
          <cell r="C5390" t="str">
            <v>M2</v>
          </cell>
          <cell r="D5390" t="str">
            <v>191,18</v>
          </cell>
        </row>
        <row r="5391">
          <cell r="A5391" t="str">
            <v>73921/2</v>
          </cell>
          <cell r="B5391" t="str">
            <v>PISO EM PEDRA ARDOSIA ASSENTADO SOBRE ARGAMASSA COLANTE REJUNTADO COM CIMENTO COMUM</v>
          </cell>
          <cell r="C5391" t="str">
            <v>M2</v>
          </cell>
          <cell r="D5391" t="str">
            <v>39,40</v>
          </cell>
        </row>
        <row r="5392">
          <cell r="A5392">
            <v>84183</v>
          </cell>
          <cell r="B5392" t="str">
            <v>PISO EM PEDRA PORTUGUESA ASSENTADO SOBRE BASE DE AREIA, REJUNTADO COM CIMENTO COMUM</v>
          </cell>
          <cell r="C5392" t="str">
            <v>M2</v>
          </cell>
          <cell r="D5392" t="str">
            <v>131,27</v>
          </cell>
        </row>
        <row r="5393">
          <cell r="A5393">
            <v>98670</v>
          </cell>
          <cell r="B5393" t="str">
            <v>PISO EM LADRILHO HIDRÁULICO APLICADO EM AMBIENTES INTERNOS, INCLUSO APLICAÇÃO DE RESINA. AF_06/2018</v>
          </cell>
          <cell r="C5393" t="str">
            <v>M2</v>
          </cell>
          <cell r="D5393" t="str">
            <v>128,33</v>
          </cell>
        </row>
        <row r="5394">
          <cell r="A5394">
            <v>98671</v>
          </cell>
          <cell r="B5394" t="str">
            <v>PISO EM GRANITO APLICADO EM AMBIENTES INTERNOS. AF_06/2018</v>
          </cell>
          <cell r="C5394" t="str">
            <v>M2</v>
          </cell>
          <cell r="D5394" t="str">
            <v>188,01</v>
          </cell>
        </row>
        <row r="5395">
          <cell r="A5395">
            <v>98672</v>
          </cell>
          <cell r="B5395" t="str">
            <v>PISO EM MÁRMORE APLICADO EM AMBIENTES INTERNOS. AF_06/2018</v>
          </cell>
          <cell r="C5395" t="str">
            <v>M2</v>
          </cell>
          <cell r="D5395" t="str">
            <v>366,94</v>
          </cell>
        </row>
        <row r="5396">
          <cell r="A5396">
            <v>98673</v>
          </cell>
          <cell r="B5396" t="str">
            <v>PISO VINÍLICO SEMI-FLEXÍVEL EM PLACAS, PADRÃO LISO, ESPESSURA 3,2 MM, FIXADO COM COLA. AF_06/2018</v>
          </cell>
          <cell r="C5396" t="str">
            <v>M2</v>
          </cell>
          <cell r="D5396" t="str">
            <v>171,82</v>
          </cell>
        </row>
        <row r="5397">
          <cell r="A5397">
            <v>98679</v>
          </cell>
          <cell r="B5397" t="str">
            <v>PISO CIMENTADO, TRAÇO 1:3 (CIMENTO E AREIA), ACABAMENTO LISO, ESPESSURA 2,0 CM, PREPARO MECÂNICO DA ARGAMASSA. AF_06/2018</v>
          </cell>
          <cell r="C5397" t="str">
            <v>M2</v>
          </cell>
          <cell r="D5397" t="str">
            <v>29,18</v>
          </cell>
        </row>
        <row r="5398">
          <cell r="A5398">
            <v>98680</v>
          </cell>
          <cell r="B5398" t="str">
            <v>PISO CIMENTADO, TRAÇO 1:3 (CIMENTO E AREIA), ACABAMENTO LISO, ESPESSURA 3,0 CM, PREPARO MECÂNICO DA ARGAMASSA. AF_06/2018</v>
          </cell>
          <cell r="C5398" t="str">
            <v>M2</v>
          </cell>
          <cell r="D5398" t="str">
            <v>37,26</v>
          </cell>
        </row>
        <row r="5399">
          <cell r="A5399">
            <v>98681</v>
          </cell>
          <cell r="B5399" t="str">
            <v>PISO CIMENTADO, TRAÇO 1:3 (CIMENTO E AREIA), ACABAMENTO RÚSTICO, ESPESSURA 2,0 CM, PREPARO MECÂNICO DA ARGAMASSA. AF_06/2018</v>
          </cell>
          <cell r="C5399" t="str">
            <v>M2</v>
          </cell>
          <cell r="D5399" t="str">
            <v>27,37</v>
          </cell>
        </row>
        <row r="5400">
          <cell r="A5400">
            <v>98682</v>
          </cell>
          <cell r="B5400" t="str">
            <v>PISO CIMENTADO, TRAÇO 1:3 (CIMENTO E AREIA), ACABAMENTO RÚSTICO, ESPESSURA 3,0 CM, PREPARO MECÂNICO DA ARGAMASSA. AF_06/2018</v>
          </cell>
          <cell r="C5400" t="str">
            <v>M2</v>
          </cell>
          <cell r="D5400" t="str">
            <v>35,46</v>
          </cell>
        </row>
        <row r="5401">
          <cell r="A5401">
            <v>98685</v>
          </cell>
          <cell r="B5401" t="str">
            <v>RODAPÉ EM GRANITO, ALTURA 10 CM. AF_06/2018</v>
          </cell>
          <cell r="C5401" t="str">
            <v>M</v>
          </cell>
          <cell r="D5401" t="str">
            <v>34,58</v>
          </cell>
        </row>
        <row r="5402">
          <cell r="A5402">
            <v>98686</v>
          </cell>
          <cell r="B5402" t="str">
            <v>RODAPÉ EM LADRILHO HIDRÁULICO, ALTURA 7 CM. AF_06/2018</v>
          </cell>
          <cell r="C5402" t="str">
            <v>M</v>
          </cell>
          <cell r="D5402" t="str">
            <v>29,59</v>
          </cell>
        </row>
        <row r="5403">
          <cell r="A5403">
            <v>98688</v>
          </cell>
          <cell r="B5403" t="str">
            <v>RODAPÉ EM POLIESTIRENO, ALTURA 5 CM. AF_06/2018</v>
          </cell>
          <cell r="C5403" t="str">
            <v>M</v>
          </cell>
          <cell r="D5403" t="str">
            <v>37,91</v>
          </cell>
        </row>
        <row r="5404">
          <cell r="A5404">
            <v>98689</v>
          </cell>
          <cell r="B5404" t="str">
            <v>SOLEIRA EM GRANITO, LARGURA 15 CM, ESPESSURA 2,0 CM. AF_06/2018</v>
          </cell>
          <cell r="C5404" t="str">
            <v>M</v>
          </cell>
          <cell r="D5404" t="str">
            <v>50,28</v>
          </cell>
        </row>
        <row r="5405">
          <cell r="A5405">
            <v>101090</v>
          </cell>
          <cell r="B5405" t="str">
            <v>PISO EM PEDRA PORTUGUESA ASSENTADO SOBRE ARGAMASSA SECA DE CIMENTO E AREIA, TRAÇO 1:3, REJUNTADO COM CIMENTO COMUM. AF_05/2020</v>
          </cell>
          <cell r="C5405" t="str">
            <v>M2</v>
          </cell>
          <cell r="D5405" t="str">
            <v>142,90</v>
          </cell>
        </row>
        <row r="5406">
          <cell r="A5406">
            <v>101091</v>
          </cell>
          <cell r="B5406" t="str">
            <v>PISO EM LADRILHO HIDRÁULICO APLICADO EM AMBIENTES EXTERNOS. AF_05/2020</v>
          </cell>
          <cell r="C5406" t="str">
            <v>M2</v>
          </cell>
          <cell r="D5406" t="str">
            <v>98,97</v>
          </cell>
        </row>
        <row r="5407">
          <cell r="A5407">
            <v>72187</v>
          </cell>
          <cell r="B5407" t="str">
            <v>PISO DE BORRACHA FRISADO, ESPESSURA 7MM, ASSENTADO COM ARGAMASSA TRACO 1:3 (CIMENTO E AREIA)</v>
          </cell>
          <cell r="C5407" t="str">
            <v>M2</v>
          </cell>
          <cell r="D5407" t="str">
            <v>221,85</v>
          </cell>
        </row>
        <row r="5408">
          <cell r="A5408">
            <v>72188</v>
          </cell>
          <cell r="B5408" t="str">
            <v>PISO DE BORRACHA PASTILHADO, ESPESSURA 7MM, ASSENTADO COM ARGAMASSA TRACO 1:3 (CIMENTO E AREIA)</v>
          </cell>
          <cell r="C5408" t="str">
            <v>M2</v>
          </cell>
          <cell r="D5408" t="str">
            <v>221,85</v>
          </cell>
        </row>
        <row r="5409">
          <cell r="A5409" t="str">
            <v>73876/1</v>
          </cell>
          <cell r="B5409" t="str">
            <v>PISO DE BORRACHA PASTILHADO, ESPESSURA 7MM, FIXADO COM COLA</v>
          </cell>
          <cell r="C5409" t="str">
            <v>M2</v>
          </cell>
          <cell r="D5409" t="str">
            <v>202,57</v>
          </cell>
        </row>
        <row r="5410">
          <cell r="A5410">
            <v>84186</v>
          </cell>
          <cell r="B5410" t="str">
            <v>PISO DE BORRACHA CANELADA, ESPESSURA 3,5MM, FIXADO COM COLA</v>
          </cell>
          <cell r="C5410" t="str">
            <v>M2</v>
          </cell>
          <cell r="D5410" t="str">
            <v>84,94</v>
          </cell>
        </row>
        <row r="5411">
          <cell r="A5411">
            <v>84187</v>
          </cell>
          <cell r="B5411" t="str">
            <v>ASSENTAMENTO DE PISO DE BORRACHA PASTILHADA FIXADO COM COLA</v>
          </cell>
          <cell r="C5411" t="str">
            <v>M2</v>
          </cell>
          <cell r="D5411" t="str">
            <v>12,66</v>
          </cell>
        </row>
        <row r="5412">
          <cell r="A5412">
            <v>101094</v>
          </cell>
          <cell r="B5412" t="str">
            <v>PISO PODOTÁTIL, DIRECIONAL OU ALERTA, ASSENTADO SOBRE ARGAMASSA. AF_05/2020</v>
          </cell>
          <cell r="C5412" t="str">
            <v>M</v>
          </cell>
          <cell r="D5412" t="str">
            <v>143,13</v>
          </cell>
        </row>
        <row r="5413">
          <cell r="A5413">
            <v>72815</v>
          </cell>
          <cell r="B5413" t="str">
            <v>APLICACAO DE TINTA A BASE DE EPOXI SOBRE PISO</v>
          </cell>
          <cell r="C5413" t="str">
            <v>M2</v>
          </cell>
          <cell r="D5413" t="str">
            <v>42,88</v>
          </cell>
        </row>
        <row r="5414">
          <cell r="A5414">
            <v>84191</v>
          </cell>
          <cell r="B5414" t="str">
            <v>PISO EM GRANILITE, MARMORITE OU GRANITINA ESPESSURA 8 MM, INCLUSO JUNTAS DE DILATACAO PLASTICAS</v>
          </cell>
          <cell r="C5414" t="str">
            <v>M2</v>
          </cell>
          <cell r="D5414" t="str">
            <v>98,93</v>
          </cell>
        </row>
        <row r="5415">
          <cell r="A5415">
            <v>101092</v>
          </cell>
          <cell r="B5415" t="str">
            <v>PISO EM GRANITO APLICADO EM CALÇADAS OU PISOS EXTERNOS. AF_05/2020</v>
          </cell>
          <cell r="C5415" t="str">
            <v>M2</v>
          </cell>
          <cell r="D5415" t="str">
            <v>195,40</v>
          </cell>
        </row>
        <row r="5416">
          <cell r="A5416">
            <v>101093</v>
          </cell>
          <cell r="B5416" t="str">
            <v>PISO EM MÁRMORE APLICADO EM CALÇADAS OU PISOS EXTERNOS. AF_05/2020</v>
          </cell>
          <cell r="C5416" t="str">
            <v>M2</v>
          </cell>
          <cell r="D5416" t="str">
            <v>374,33</v>
          </cell>
        </row>
        <row r="5417">
          <cell r="A5417" t="str">
            <v>74111/1</v>
          </cell>
          <cell r="B5417" t="str">
            <v>SOLEIRA / TABEIRA EM MARMORE BRANCO COMUM, POLIDO, LARGURA 5 CM, ESPESSURA 2 CM, ASSENTADA COM ARGAMASSA COLANTE</v>
          </cell>
          <cell r="C5417" t="str">
            <v>M</v>
          </cell>
          <cell r="D5417" t="str">
            <v>30,96</v>
          </cell>
        </row>
        <row r="5418">
          <cell r="A5418">
            <v>98695</v>
          </cell>
          <cell r="B5418" t="str">
            <v>SOLEIRA EM MÁRMORE, LARGURA 15 CM, ESPESSURA 2,0 CM. AF_06/2018</v>
          </cell>
          <cell r="C5418" t="str">
            <v>M</v>
          </cell>
          <cell r="D5418" t="str">
            <v>65,43</v>
          </cell>
        </row>
        <row r="5419">
          <cell r="A5419">
            <v>98697</v>
          </cell>
          <cell r="B5419" t="str">
            <v>RODAPÉ EM MÁRMORE, ALTURA 7 CM. AF_06/2018</v>
          </cell>
          <cell r="C5419" t="str">
            <v>M</v>
          </cell>
          <cell r="D5419" t="str">
            <v>43,22</v>
          </cell>
        </row>
        <row r="5420">
          <cell r="A5420" t="str">
            <v>73886/1</v>
          </cell>
          <cell r="B5420" t="str">
            <v>RODAPE EM MADEIRA, ALTURA 7CM, FIXADO EM PECAS DE MADEIRA</v>
          </cell>
          <cell r="C5420" t="str">
            <v>M</v>
          </cell>
          <cell r="D5420" t="str">
            <v>16,30</v>
          </cell>
        </row>
        <row r="5421">
          <cell r="A5421">
            <v>84162</v>
          </cell>
          <cell r="B5421" t="str">
            <v>RODAPE EM MADEIRA, ALTURA 7CM, FIXADO COM COLA</v>
          </cell>
          <cell r="C5421" t="str">
            <v>M</v>
          </cell>
          <cell r="D5421" t="str">
            <v>16,86</v>
          </cell>
        </row>
        <row r="5422">
          <cell r="A5422">
            <v>88648</v>
          </cell>
          <cell r="B5422" t="str">
            <v>RODAPÉ CERÂMICO DE 7CM DE ALTURA COM PLACAS TIPO ESMALTADA EXTRA  DE DIMENSÕES 35X35CM. AF_06/2014</v>
          </cell>
          <cell r="C5422" t="str">
            <v>M</v>
          </cell>
          <cell r="D5422" t="str">
            <v>5,39</v>
          </cell>
        </row>
        <row r="5423">
          <cell r="A5423">
            <v>88649</v>
          </cell>
          <cell r="B5423" t="str">
            <v>RODAPÉ CERÂMICO DE 7CM DE ALTURA COM PLACAS TIPO ESMALTADA EXTRA DE DIMENSÕES 45X45CM. AF_06/2014</v>
          </cell>
          <cell r="C5423" t="str">
            <v>M</v>
          </cell>
          <cell r="D5423" t="str">
            <v>6,12</v>
          </cell>
        </row>
        <row r="5424">
          <cell r="A5424">
            <v>88650</v>
          </cell>
          <cell r="B5424" t="str">
            <v>RODAPÉ CERÂMICO DE 7CM DE ALTURA COM PLACAS TIPO ESMALTADA EXTRA DE DIMENSÕES 60X60CM. AF_06/2014</v>
          </cell>
          <cell r="C5424" t="str">
            <v>M</v>
          </cell>
          <cell r="D5424" t="str">
            <v>11,90</v>
          </cell>
        </row>
        <row r="5425">
          <cell r="A5425">
            <v>96467</v>
          </cell>
          <cell r="B5425" t="str">
            <v>RODAPÉ CERÂMICO DE 7CM DE ALTURA COM PLACAS TIPO ESMALTADA COMERCIAL DE DIMENSÕES 35X35CM (PADRAO POPULAR). AF_06/2017</v>
          </cell>
          <cell r="C5425" t="str">
            <v>M</v>
          </cell>
          <cell r="D5425" t="str">
            <v>4,89</v>
          </cell>
        </row>
        <row r="5426">
          <cell r="A5426" t="str">
            <v>73850/1</v>
          </cell>
          <cell r="B5426" t="str">
            <v>RODAPE EM MARMORITE, ALTURA 10CM</v>
          </cell>
          <cell r="C5426" t="str">
            <v>M</v>
          </cell>
          <cell r="D5426" t="str">
            <v>23,48</v>
          </cell>
        </row>
        <row r="5427">
          <cell r="A5427">
            <v>84168</v>
          </cell>
          <cell r="B5427" t="str">
            <v>RODAPE EM ARDOSIA ASSENTADO COM ARGAMASSA TRACO 1:4 (CIMENTO E AREIA) ALTURA 10CM</v>
          </cell>
          <cell r="C5427" t="str">
            <v>M</v>
          </cell>
          <cell r="D5427" t="str">
            <v>17,55</v>
          </cell>
        </row>
        <row r="5428">
          <cell r="A5428">
            <v>68325</v>
          </cell>
          <cell r="B5428" t="str">
            <v>PISO EM CONCRETO 20 MPA PREPARO MECANICO, ESPESSURA 7CM, INCLUSO SELANTE ELASTICO A BASE DE POLIURETANO</v>
          </cell>
          <cell r="C5428" t="str">
            <v>M2</v>
          </cell>
          <cell r="D5428" t="str">
            <v>48,41</v>
          </cell>
        </row>
        <row r="5429">
          <cell r="A5429">
            <v>68333</v>
          </cell>
          <cell r="B5429" t="str">
            <v>PISO EM CONCRETO 20 MPA PREPARO MECANICO, ESPESSURA 7CM, INCLUSO JUNTAS DE DILATACAO EM MADEIRA</v>
          </cell>
          <cell r="C5429" t="str">
            <v>M2</v>
          </cell>
          <cell r="D5429" t="str">
            <v>50,12</v>
          </cell>
        </row>
        <row r="5430">
          <cell r="A5430">
            <v>72183</v>
          </cell>
          <cell r="B5430" t="str">
            <v>PISO EM CONCRETO 20MPA PREPARO MECANICO, ESPESSURA 7 CM, COM ARMACAO EM TELA SOLDADA</v>
          </cell>
          <cell r="C5430" t="str">
            <v>M2</v>
          </cell>
          <cell r="D5430" t="str">
            <v>79,04</v>
          </cell>
        </row>
        <row r="5431">
          <cell r="A5431">
            <v>94990</v>
          </cell>
          <cell r="B5431" t="str">
            <v>EXECUÇÃO DE PASSEIO (CALÇADA) OU PISO DE CONCRETO COM CONCRETO MOLDADO IN LOCO, FEITO EM OBRA, ACABAMENTO CONVENCIONAL, NÃO ARMADO. AF_07/2016</v>
          </cell>
          <cell r="C5431" t="str">
            <v>M3</v>
          </cell>
          <cell r="D5431" t="str">
            <v>647,77</v>
          </cell>
        </row>
        <row r="5432">
          <cell r="A5432">
            <v>94991</v>
          </cell>
          <cell r="B5432" t="str">
            <v>EXECUÇÃO DE PASSEIO (CALÇADA) OU PISO DE CONCRETO COM CONCRETO MOLDADO IN LOCO, USINADO, ACABAMENTO CONVENCIONAL, NÃO ARMADO. AF_07/2016</v>
          </cell>
          <cell r="C5432" t="str">
            <v>M3</v>
          </cell>
          <cell r="D5432" t="str">
            <v>559,63</v>
          </cell>
        </row>
        <row r="5433">
          <cell r="A5433">
            <v>94992</v>
          </cell>
          <cell r="B5433" t="str">
            <v>EXECUÇÃO DE PASSEIO (CALÇADA) OU PISO DE CONCRETO COM CONCRETO MOLDADO IN LOCO, FEITO EM OBRA, ACABAMENTO CONVENCIONAL, ESPESSURA 6 CM, ARMADO. AF_07/2016</v>
          </cell>
          <cell r="C5433" t="str">
            <v>M2</v>
          </cell>
          <cell r="D5433" t="str">
            <v>62,58</v>
          </cell>
        </row>
        <row r="5434">
          <cell r="A5434">
            <v>94993</v>
          </cell>
          <cell r="B5434" t="str">
            <v>EXECUÇÃO DE PASSEIO (CALÇADA) OU PISO DE CONCRETO COM CONCRETO MOLDADO IN LOCO, USINADO, ACABAMENTO CONVENCIONAL, ESPESSURA 6 CM, ARMADO. AF_07/2016</v>
          </cell>
          <cell r="C5434" t="str">
            <v>M2</v>
          </cell>
          <cell r="D5434" t="str">
            <v>57,29</v>
          </cell>
        </row>
        <row r="5435">
          <cell r="A5435">
            <v>94994</v>
          </cell>
          <cell r="B5435" t="str">
            <v>EXECUÇÃO DE PASSEIO (CALÇADA) OU PISO DE CONCRETO COM CONCRETO MOLDADO IN LOCO, FEITO EM OBRA, ACABAMENTO CONVENCIONAL, ESPESSURA 8 CM, ARMADO. AF_07/2016</v>
          </cell>
          <cell r="C5435" t="str">
            <v>M2</v>
          </cell>
          <cell r="D5435" t="str">
            <v>77,05</v>
          </cell>
        </row>
        <row r="5436">
          <cell r="A5436">
            <v>94995</v>
          </cell>
          <cell r="B5436" t="str">
            <v>EXECUÇÃO DE PASSEIO (CALÇADA) OU PISO DE CONCRETO COM CONCRETO MOLDADO IN LOCO, USINADO, ACABAMENTO CONVENCIONAL, ESPESSURA 8 CM, ARMADO. AF_07/2016</v>
          </cell>
          <cell r="C5436" t="str">
            <v>M2</v>
          </cell>
          <cell r="D5436" t="str">
            <v>70,00</v>
          </cell>
        </row>
        <row r="5437">
          <cell r="A5437">
            <v>94996</v>
          </cell>
          <cell r="B5437" t="str">
            <v>EXECUÇÃO DE PASSEIO (CALÇADA) OU PISO DE CONCRETO COM CONCRETO MOLDADO IN LOCO, FEITO EM OBRA, ACABAMENTO CONVENCIONAL, ESPESSURA 10 CM, ARMADO. AF_07/2016</v>
          </cell>
          <cell r="C5437" t="str">
            <v>M2</v>
          </cell>
          <cell r="D5437" t="str">
            <v>90,04</v>
          </cell>
        </row>
        <row r="5438">
          <cell r="A5438">
            <v>94997</v>
          </cell>
          <cell r="B5438" t="str">
            <v>EXECUÇÃO DE PASSEIO (CALÇADA) OU PISO DE CONCRETO COM CONCRETO MOLDADO IN LOCO, USINADO, ACABAMENTO CONVENCIONAL, ESPESSURA 10 CM, ARMADO. AF_07/2016</v>
          </cell>
          <cell r="C5438" t="str">
            <v>M2</v>
          </cell>
          <cell r="D5438" t="str">
            <v>81,23</v>
          </cell>
        </row>
        <row r="5439">
          <cell r="A5439">
            <v>94998</v>
          </cell>
          <cell r="B5439" t="str">
            <v>EXECUÇÃO DE PASSEIO (CALÇADA) OU PISO DE CONCRETO COM CONCRETO MOLDADO IN LOCO, FEITO EM OBRA, ACABAMENTO CONVENCIONAL, ESPESSURA 12 CM, ARMADO. AF_07/2016</v>
          </cell>
          <cell r="C5439" t="str">
            <v>M2</v>
          </cell>
          <cell r="D5439" t="str">
            <v>102,68</v>
          </cell>
        </row>
        <row r="5440">
          <cell r="A5440">
            <v>94999</v>
          </cell>
          <cell r="B5440" t="str">
            <v>EXECUÇÃO DE PASSEIO (CALÇADA) OU PISO DE CONCRETO COM CONCRETO MOLDADO IN LOCO, USINADO, ACABAMENTO CONVENCIONAL, ESPESSURA 12 CM, ARMADO. AF_07/2016</v>
          </cell>
          <cell r="C5440" t="str">
            <v>M2</v>
          </cell>
          <cell r="D5440" t="str">
            <v>92,11</v>
          </cell>
        </row>
        <row r="5441">
          <cell r="A5441">
            <v>87620</v>
          </cell>
          <cell r="B5441" t="str">
            <v>CONTRAPISO EM ARGAMASSA TRAÇO 1:4 (CIMENTO E AREIA), PREPARO MECÂNICO COM BETONEIRA 400 L, APLICADO EM ÁREAS SECAS SOBRE LAJE, ADERIDO, ESPESSURA 2CM. AF_06/2014</v>
          </cell>
          <cell r="C5441" t="str">
            <v>M2</v>
          </cell>
          <cell r="D5441" t="str">
            <v>28,44</v>
          </cell>
        </row>
        <row r="5442">
          <cell r="A5442">
            <v>87622</v>
          </cell>
          <cell r="B5442" t="str">
            <v>CONTRAPISO EM ARGAMASSA TRAÇO 1:4 (CIMENTO E AREIA), PREPARO MANUAL, APLICADO EM ÁREAS SECAS SOBRE LAJE, ADERIDO, ESPESSURA 2CM. AF_06/2014</v>
          </cell>
          <cell r="C5442" t="str">
            <v>M2</v>
          </cell>
          <cell r="D5442" t="str">
            <v>30,94</v>
          </cell>
        </row>
        <row r="5443">
          <cell r="A5443">
            <v>87623</v>
          </cell>
          <cell r="B5443" t="str">
            <v>CONTRAPISO EM ARGAMASSA PRONTA, PREPARO MECÂNICO COM MISTURADOR 300 KG, APLICADO EM ÁREAS SECAS SOBRE LAJE, ADERIDO, ESPESSURA 2CM. AF_06/2014</v>
          </cell>
          <cell r="C5443" t="str">
            <v>M2</v>
          </cell>
          <cell r="D5443" t="str">
            <v>60,99</v>
          </cell>
        </row>
        <row r="5444">
          <cell r="A5444">
            <v>87624</v>
          </cell>
          <cell r="B5444" t="str">
            <v>CONTRAPISO EM ARGAMASSA PRONTA, PREPARO MANUAL, APLICADO EM ÁREAS SECAS SOBRE LAJE, ADERIDO, ESPESSURA 2CM. AF_06/2014</v>
          </cell>
          <cell r="C5444" t="str">
            <v>M2</v>
          </cell>
          <cell r="D5444" t="str">
            <v>65,72</v>
          </cell>
        </row>
        <row r="5445">
          <cell r="A5445">
            <v>87630</v>
          </cell>
          <cell r="B5445" t="str">
            <v>CONTRAPISO EM ARGAMASSA TRAÇO 1:4 (CIMENTO E AREIA), PREPARO MECÂNICO COM BETONEIRA 400 L, APLICADO EM ÁREAS SECAS SOBRE LAJE, ADERIDO, ESPESSURA 3CM. AF_06/2014</v>
          </cell>
          <cell r="C5445" t="str">
            <v>M2</v>
          </cell>
          <cell r="D5445" t="str">
            <v>35,69</v>
          </cell>
        </row>
        <row r="5446">
          <cell r="A5446">
            <v>87632</v>
          </cell>
          <cell r="B5446" t="str">
            <v>CONTRAPISO EM ARGAMASSA TRAÇO 1:4 (CIMENTO E AREIA), PREPARO MANUAL, APLICADO EM ÁREAS SECAS SOBRE LAJE, ADERIDO, ESPESSURA 3CM. AF_06/2014</v>
          </cell>
          <cell r="C5446" t="str">
            <v>M2</v>
          </cell>
          <cell r="D5446" t="str">
            <v>39,17</v>
          </cell>
        </row>
        <row r="5447">
          <cell r="A5447">
            <v>87633</v>
          </cell>
          <cell r="B5447" t="str">
            <v>CONTRAPISO EM ARGAMASSA PRONTA, PREPARO MECÂNICO COM MISTURADOR 300 KG, APLICADO EM ÁREAS SECAS SOBRE LAJE, ADERIDO, ESPESSURA 3CM. AF_06/2014</v>
          </cell>
          <cell r="C5447" t="str">
            <v>M2</v>
          </cell>
          <cell r="D5447" t="str">
            <v>80,94</v>
          </cell>
        </row>
        <row r="5448">
          <cell r="A5448">
            <v>87634</v>
          </cell>
          <cell r="B5448" t="str">
            <v>CONTRAPISO EM ARGAMASSA PRONTA, PREPARO MANUAL, APLICADO EM ÁREAS SECAS SOBRE LAJE, ADERIDO, ESPESSURA 3CM. AF_06/2014</v>
          </cell>
          <cell r="C5448" t="str">
            <v>M2</v>
          </cell>
          <cell r="D5448" t="str">
            <v>87,52</v>
          </cell>
        </row>
        <row r="5449">
          <cell r="A5449">
            <v>87640</v>
          </cell>
          <cell r="B5449" t="str">
            <v>CONTRAPISO EM ARGAMASSA TRAÇO 1:4 (CIMENTO E AREIA), PREPARO MECÂNICO COM BETONEIRA 400 L, APLICADO EM ÁREAS SECAS SOBRE LAJE, ADERIDO, ESPESSURA 4CM. AF_06/2014</v>
          </cell>
          <cell r="C5449" t="str">
            <v>M2</v>
          </cell>
          <cell r="D5449" t="str">
            <v>41,56</v>
          </cell>
        </row>
        <row r="5450">
          <cell r="A5450">
            <v>87642</v>
          </cell>
          <cell r="B5450" t="str">
            <v>CONTRAPISO EM ARGAMASSA TRAÇO 1:4 (CIMENTO E AREIA), PREPARO MANUAL, APLICADO EM ÁREAS SECAS SOBRE LAJE, ADERIDO, ESPESSURA 4CM. AF_06/2014</v>
          </cell>
          <cell r="C5450" t="str">
            <v>M2</v>
          </cell>
          <cell r="D5450" t="str">
            <v>45,84</v>
          </cell>
        </row>
        <row r="5451">
          <cell r="A5451">
            <v>87643</v>
          </cell>
          <cell r="B5451" t="str">
            <v>CONTRAPISO EM ARGAMASSA PRONTA, PREPARO MECÂNICO COM MISTURADOR 300 KG, APLICADO EM ÁREAS SECAS SOBRE LAJE, ADERIDO, ESPESSURA 4CM. AF_06/2014</v>
          </cell>
          <cell r="C5451" t="str">
            <v>M2</v>
          </cell>
          <cell r="D5451" t="str">
            <v>97,21</v>
          </cell>
        </row>
        <row r="5452">
          <cell r="A5452">
            <v>87644</v>
          </cell>
          <cell r="B5452" t="str">
            <v>CONTRAPISO EM ARGAMASSA PRONTA, PREPARO MANUAL, APLICADO EM ÁREAS SECAS SOBRE LAJE, ADERIDO, ESPESSURA 4CM. AF_06/2014</v>
          </cell>
          <cell r="C5452" t="str">
            <v>M2</v>
          </cell>
          <cell r="D5452" t="str">
            <v>105,30</v>
          </cell>
        </row>
        <row r="5453">
          <cell r="A5453">
            <v>87680</v>
          </cell>
          <cell r="B5453" t="str">
            <v>CONTRAPISO EM ARGAMASSA TRAÇO 1:4 (CIMENTO E AREIA), PREPARO MECÂNICO COM BETONEIRA 400 L, APLICADO EM ÁREAS SECAS SOBRE LAJE, NÃO ADERIDO, ESPESSURA 4CM. AF_06/2014</v>
          </cell>
          <cell r="C5453" t="str">
            <v>M2</v>
          </cell>
          <cell r="D5453" t="str">
            <v>34,66</v>
          </cell>
        </row>
        <row r="5454">
          <cell r="A5454">
            <v>87682</v>
          </cell>
          <cell r="B5454" t="str">
            <v>CONTRAPISO EM ARGAMASSA TRAÇO 1:4 (CIMENTO E AREIA), PREPARO MANUAL, APLICADO EM ÁREAS SECAS SOBRE LAJE, NÃO ADERIDO, ESPESSURA 4CM. AF_06/2014</v>
          </cell>
          <cell r="C5454" t="str">
            <v>M2</v>
          </cell>
          <cell r="D5454" t="str">
            <v>38,94</v>
          </cell>
        </row>
        <row r="5455">
          <cell r="A5455">
            <v>87683</v>
          </cell>
          <cell r="B5455" t="str">
            <v>CONTRAPISO EM ARGAMASSA PRONTA, PREPARO MECÂNICO COM MISTURADOR 300 KG, APLICADO EM ÁREAS SECAS SOBRE LAJE, NÃO ADERIDO, ESPESSURA 4CM. AF_06/2014</v>
          </cell>
          <cell r="C5455" t="str">
            <v>M2</v>
          </cell>
          <cell r="D5455" t="str">
            <v>90,31</v>
          </cell>
        </row>
        <row r="5456">
          <cell r="A5456">
            <v>87684</v>
          </cell>
          <cell r="B5456" t="str">
            <v>CONTRAPISO EM ARGAMASSA PRONTA, PREPARO MANUAL, APLICADO EM ÁREAS SECAS SOBRE LAJE, NÃO ADERIDO, ESPESSURA 4CM. AF_06/2014</v>
          </cell>
          <cell r="C5456" t="str">
            <v>M2</v>
          </cell>
          <cell r="D5456" t="str">
            <v>98,40</v>
          </cell>
        </row>
        <row r="5457">
          <cell r="A5457">
            <v>87690</v>
          </cell>
          <cell r="B5457" t="str">
            <v>CONTRAPISO EM ARGAMASSA TRAÇO 1:4 (CIMENTO E AREIA), PREPARO MECÂNICO COM BETONEIRA 400 L, APLICADO EM ÁREAS SECAS SOBRE LAJE, NÃO ADERIDO, ESPESSURA 5CM. AF_06/2014</v>
          </cell>
          <cell r="C5457" t="str">
            <v>M2</v>
          </cell>
          <cell r="D5457" t="str">
            <v>40,14</v>
          </cell>
        </row>
        <row r="5458">
          <cell r="A5458">
            <v>87692</v>
          </cell>
          <cell r="B5458" t="str">
            <v>CONTRAPISO EM ARGAMASSA TRAÇO 1:4 (CIMENTO E AREIA), PREPARO MANUAL, APLICADO EM ÁREAS SECAS SOBRE LAJE, NÃO ADERIDO, ESPESSURA 5CM. AF_06/2014</v>
          </cell>
          <cell r="C5458" t="str">
            <v>M2</v>
          </cell>
          <cell r="D5458" t="str">
            <v>45,04</v>
          </cell>
        </row>
        <row r="5459">
          <cell r="A5459">
            <v>87693</v>
          </cell>
          <cell r="B5459" t="str">
            <v>CONTRAPISO EM ARGAMASSA PRONTA, PREPARO MECÂNICO COM MISTURADOR 300 KG, APLICADO EM ÁREAS SECAS SOBRE LAJE, NÃO ADERIDO, ESPESSURA 5CM. AF_06/2014</v>
          </cell>
          <cell r="C5459" t="str">
            <v>M2</v>
          </cell>
          <cell r="D5459" t="str">
            <v>103,88</v>
          </cell>
        </row>
        <row r="5460">
          <cell r="A5460">
            <v>87694</v>
          </cell>
          <cell r="B5460" t="str">
            <v>CONTRAPISO EM ARGAMASSA PRONTA, PREPARO MANUAL, APLICADO EM ÁREAS SECAS SOBRE LAJE, NÃO ADERIDO, ESPESSURA 5CM. AF_06/2014</v>
          </cell>
          <cell r="C5460" t="str">
            <v>M2</v>
          </cell>
          <cell r="D5460" t="str">
            <v>113,14</v>
          </cell>
        </row>
        <row r="5461">
          <cell r="A5461">
            <v>87700</v>
          </cell>
          <cell r="B5461" t="str">
            <v>CONTRAPISO EM ARGAMASSA TRAÇO 1:4 (CIMENTO E AREIA), PREPARO MECÂNICO COM BETONEIRA 400 L, APLICADO EM ÁREAS SECAS SOBRE LAJE, NÃO ADERIDO, ESPESSURA 6CM. AF_06/2014</v>
          </cell>
          <cell r="C5461" t="str">
            <v>M2</v>
          </cell>
          <cell r="D5461" t="str">
            <v>43,43</v>
          </cell>
        </row>
        <row r="5462">
          <cell r="A5462">
            <v>87702</v>
          </cell>
          <cell r="B5462" t="str">
            <v>CONTRAPISO EM ARGAMASSA TRAÇO 1:4 (CIMENTO E AREIA), PREPARO MANUAL, APLICADO EM ÁREAS SECAS SOBRE LAJE, NÃO ADERIDO, ESPESSURA 6CM. AF_06/2014</v>
          </cell>
          <cell r="C5462" t="str">
            <v>M2</v>
          </cell>
          <cell r="D5462" t="str">
            <v>48,77</v>
          </cell>
        </row>
        <row r="5463">
          <cell r="A5463">
            <v>87703</v>
          </cell>
          <cell r="B5463" t="str">
            <v>CONTRAPISO EM ARGAMASSA PRONTA, PREPARO MECÂNICO COM MISTURADOR 300 KG, APLICADO EM ÁREAS SECAS SOBRE LAJE, NÃO ADERIDO, ESPESSURA 6CM. AF_06/2014</v>
          </cell>
          <cell r="C5463" t="str">
            <v>M2</v>
          </cell>
          <cell r="D5463" t="str">
            <v>112,84</v>
          </cell>
        </row>
        <row r="5464">
          <cell r="A5464">
            <v>87704</v>
          </cell>
          <cell r="B5464" t="str">
            <v>CONTRAPISO EM ARGAMASSA PRONTA, PREPARO MANUAL, APLICADO EM ÁREAS SECAS SOBRE LAJE, NÃO ADERIDO, ESPESSURA 6CM. AF_06/2014</v>
          </cell>
          <cell r="C5464" t="str">
            <v>M2</v>
          </cell>
          <cell r="D5464" t="str">
            <v>122,92</v>
          </cell>
        </row>
        <row r="5465">
          <cell r="A5465">
            <v>87735</v>
          </cell>
          <cell r="B5465" t="str">
            <v>CONTRAPISO EM ARGAMASSA TRAÇO 1:4 (CIMENTO E AREIA), PREPARO MECÂNICO COM BETONEIRA 400 L, APLICADO EM ÁREAS MOLHADAS SOBRE LAJE, ADERIDO, ESPESSURA 2CM. AF_06/2014</v>
          </cell>
          <cell r="C5465" t="str">
            <v>M2</v>
          </cell>
          <cell r="D5465" t="str">
            <v>36,00</v>
          </cell>
        </row>
        <row r="5466">
          <cell r="A5466">
            <v>87737</v>
          </cell>
          <cell r="B5466" t="str">
            <v>CONTRAPISO EM ARGAMASSA TRAÇO 1:4 (CIMENTO E AREIA), PREPARO MANUAL, APLICADO EM ÁREAS MOLHADAS SOBRE LAJE, ADERIDO, ESPESSURA 2CM. AF_06/2014</v>
          </cell>
          <cell r="C5466" t="str">
            <v>M2</v>
          </cell>
          <cell r="D5466" t="str">
            <v>38,50</v>
          </cell>
        </row>
        <row r="5467">
          <cell r="A5467">
            <v>87738</v>
          </cell>
          <cell r="B5467" t="str">
            <v>CONTRAPISO EM ARGAMASSA PRONTA, PREPARO MECÂNICO COM MISTURADOR 300 KG, APLICADO EM ÁREAS MOLHADAS SOBRE LAJE, ADERIDO, ESPESSURA 2CM. AF_06/2014</v>
          </cell>
          <cell r="C5467" t="str">
            <v>M2</v>
          </cell>
          <cell r="D5467" t="str">
            <v>68,55</v>
          </cell>
        </row>
        <row r="5468">
          <cell r="A5468">
            <v>87739</v>
          </cell>
          <cell r="B5468" t="str">
            <v>CONTRAPISO EM ARGAMASSA PRONTA, PREPARO MANUAL, APLICADO EM ÁREAS MOLHADAS SOBRE LAJE, ADERIDO, ESPESSURA 2CM. AF_06/2014</v>
          </cell>
          <cell r="C5468" t="str">
            <v>M2</v>
          </cell>
          <cell r="D5468" t="str">
            <v>73,28</v>
          </cell>
        </row>
        <row r="5469">
          <cell r="A5469">
            <v>87745</v>
          </cell>
          <cell r="B5469" t="str">
            <v>CONTRAPISO EM ARGAMASSA TRAÇO 1:4 (CIMENTO E AREIA), PREPARO MECÂNICO COM BETONEIRA 400 L, APLICADO EM ÁREAS MOLHADAS SOBRE LAJE, ADERIDO, ESPESSURA 3CM. AF_06/2014</v>
          </cell>
          <cell r="C5469" t="str">
            <v>M2</v>
          </cell>
          <cell r="D5469" t="str">
            <v>43,26</v>
          </cell>
        </row>
        <row r="5470">
          <cell r="A5470">
            <v>87747</v>
          </cell>
          <cell r="B5470" t="str">
            <v>CONTRAPISO EM ARGAMASSA TRAÇO 1:4 (CIMENTO E AREIA), PREPARO MANUAL, APLICADO EM ÁREAS MOLHADAS SOBRE LAJE, ADERIDO, ESPESSURA 3CM. AF_06/2014</v>
          </cell>
          <cell r="C5470" t="str">
            <v>M2</v>
          </cell>
          <cell r="D5470" t="str">
            <v>46,74</v>
          </cell>
        </row>
        <row r="5471">
          <cell r="A5471">
            <v>87748</v>
          </cell>
          <cell r="B5471" t="str">
            <v>CONTRAPISO EM ARGAMASSA PRONTA, PREPARO MECÂNICO COM MISTURADOR 300 KG, APLICADO EM ÁREAS MOLHADAS SOBRE LAJE, ADERIDO, ESPESSURA 3CM. AF_06/2014</v>
          </cell>
          <cell r="C5471" t="str">
            <v>M2</v>
          </cell>
          <cell r="D5471" t="str">
            <v>88,51</v>
          </cell>
        </row>
        <row r="5472">
          <cell r="A5472">
            <v>87749</v>
          </cell>
          <cell r="B5472" t="str">
            <v>CONTRAPISO EM ARGAMASSA PRONTA, PREPARO MANUAL, APLICADO EM ÁREAS MOLHADAS SOBRE LAJE, ADERIDO, ESPESSURA 3CM. AF_06/2014</v>
          </cell>
          <cell r="C5472" t="str">
            <v>M2</v>
          </cell>
          <cell r="D5472" t="str">
            <v>95,09</v>
          </cell>
        </row>
        <row r="5473">
          <cell r="A5473">
            <v>87755</v>
          </cell>
          <cell r="B5473" t="str">
            <v>CONTRAPISO EM ARGAMASSA TRAÇO 1:4 (CIMENTO E AREIA), PREPARO MECÂNICO COM BETONEIRA 400 L, APLICADO EM ÁREAS MOLHADAS SOBRE IMPERMEABILIZAÇÃO, ESPESSURA 3CM. AF_06/2014</v>
          </cell>
          <cell r="C5473" t="str">
            <v>M2</v>
          </cell>
          <cell r="D5473" t="str">
            <v>39,26</v>
          </cell>
        </row>
        <row r="5474">
          <cell r="A5474">
            <v>87757</v>
          </cell>
          <cell r="B5474" t="str">
            <v>CONTRAPISO EM ARGAMASSA TRAÇO 1:4 (CIMENTO E AREIA), PREPARO MANUAL, APLICADO EM ÁREAS MOLHADAS SOBRE IMPERMEABILIZAÇÃO, ESPESSURA 3CM. AF_06/2014</v>
          </cell>
          <cell r="C5474" t="str">
            <v>M2</v>
          </cell>
          <cell r="D5474" t="str">
            <v>42,74</v>
          </cell>
        </row>
        <row r="5475">
          <cell r="A5475">
            <v>87758</v>
          </cell>
          <cell r="B5475" t="str">
            <v>CONTRAPISO EM ARGAMASSA PRONTA, PREPARO MECÂNICO COM MISTURADOR 300 KG, APLICADO EM ÁREAS MOLHADAS SOBRE IMPERMEABILIZAÇÃO, ESPESSURA 3CM. AF_06/2014</v>
          </cell>
          <cell r="C5475" t="str">
            <v>M2</v>
          </cell>
          <cell r="D5475" t="str">
            <v>84,51</v>
          </cell>
        </row>
        <row r="5476">
          <cell r="A5476">
            <v>87759</v>
          </cell>
          <cell r="B5476" t="str">
            <v>CONTRAPISO EM ARGAMASSA PRONTA, PREPARO MANUAL, APLICADO EM ÁREAS MOLHADAS SOBRE IMPERMEABILIZAÇÃO, ESPESSURA 3CM. AF_06/2014</v>
          </cell>
          <cell r="C5476" t="str">
            <v>M2</v>
          </cell>
          <cell r="D5476" t="str">
            <v>91,09</v>
          </cell>
        </row>
        <row r="5477">
          <cell r="A5477">
            <v>87765</v>
          </cell>
          <cell r="B5477" t="str">
            <v>CONTRAPISO EM ARGAMASSA TRAÇO 1:4 (CIMENTO E AREIA), PREPARO MECÂNICO COM BETONEIRA 400 L, APLICADO EM ÁREAS MOLHADAS SOBRE IMPERMEABILIZAÇÃO, ESPESSURA 4CM. AF_06/2014</v>
          </cell>
          <cell r="C5477" t="str">
            <v>M2</v>
          </cell>
          <cell r="D5477" t="str">
            <v>45,13</v>
          </cell>
        </row>
        <row r="5478">
          <cell r="A5478">
            <v>87767</v>
          </cell>
          <cell r="B5478" t="str">
            <v>CONTRAPISO EM ARGAMASSA TRAÇO 1:4 (CIMENTO E AREIA), PREPARO MANUAL, APLICADO EM ÁREAS MOLHADAS SOBRE IMPERMEABILIZAÇÃO, ESPESSURA 4CM. AF_06/2014</v>
          </cell>
          <cell r="C5478" t="str">
            <v>M2</v>
          </cell>
          <cell r="D5478" t="str">
            <v>49,41</v>
          </cell>
        </row>
        <row r="5479">
          <cell r="A5479">
            <v>87768</v>
          </cell>
          <cell r="B5479" t="str">
            <v>CONTRAPISO EM ARGAMASSA PRONTA, PREPARO MECÂNICO COM MISTURADOR 300 KG, APLICADO EM ÁREAS MOLHADAS SOBRE IMPERMEABILIZAÇÃO, ESPESSURA 4CM. AF_06/2014</v>
          </cell>
          <cell r="C5479" t="str">
            <v>M2</v>
          </cell>
          <cell r="D5479" t="str">
            <v>100,78</v>
          </cell>
        </row>
        <row r="5480">
          <cell r="A5480">
            <v>87769</v>
          </cell>
          <cell r="B5480" t="str">
            <v>CONTRAPISO EM ARGAMASSA PRONTA, PREPARO MANUAL, APLICADO EM ÁREAS MOLHADAS SOBRE IMPERMEABILIZAÇÃO, ESPESSURA 4CM. AF_06/2014</v>
          </cell>
          <cell r="C5480" t="str">
            <v>M2</v>
          </cell>
          <cell r="D5480" t="str">
            <v>108,87</v>
          </cell>
        </row>
        <row r="5481">
          <cell r="A5481">
            <v>88470</v>
          </cell>
          <cell r="B5481" t="str">
            <v>CONTRAPISO AUTONIVELANTE, APLICADO SOBRE LAJE, NÃO ADERIDO, ESPESSURA 3CM. AF_06/2014</v>
          </cell>
          <cell r="C5481" t="str">
            <v>M2</v>
          </cell>
          <cell r="D5481" t="str">
            <v>21,21</v>
          </cell>
        </row>
        <row r="5482">
          <cell r="A5482">
            <v>88471</v>
          </cell>
          <cell r="B5482" t="str">
            <v>CONTRAPISO AUTONIVELANTE, APLICADO SOBRE LAJE, NÃO ADERIDO, ESPESSURA 4CM. AF_06/2014</v>
          </cell>
          <cell r="C5482" t="str">
            <v>M2</v>
          </cell>
          <cell r="D5482" t="str">
            <v>26,20</v>
          </cell>
        </row>
        <row r="5483">
          <cell r="A5483">
            <v>88472</v>
          </cell>
          <cell r="B5483" t="str">
            <v>CONTRAPISO AUTONIVELANTE, APLICADO SOBRE LAJE, NÃO ADERIDO, ESPESSURA 5CM. AF_06/2014</v>
          </cell>
          <cell r="C5483" t="str">
            <v>M2</v>
          </cell>
          <cell r="D5483" t="str">
            <v>30,13</v>
          </cell>
        </row>
        <row r="5484">
          <cell r="A5484">
            <v>88476</v>
          </cell>
          <cell r="B5484" t="str">
            <v>CONTRAPISO AUTONIVELANTE, APLICADO SOBRE LAJE, ADERIDO, ESPESSURA 2CM. AF_06/2014</v>
          </cell>
          <cell r="C5484" t="str">
            <v>M2</v>
          </cell>
          <cell r="D5484" t="str">
            <v>17,49</v>
          </cell>
        </row>
        <row r="5485">
          <cell r="A5485">
            <v>88477</v>
          </cell>
          <cell r="B5485" t="str">
            <v>CONTRAPISO AUTONIVELANTE, APLICADO SOBRE LAJE, ADERIDO, ESPESSURA 3CM. AF_06/2014</v>
          </cell>
          <cell r="C5485" t="str">
            <v>M2</v>
          </cell>
          <cell r="D5485" t="str">
            <v>23,88</v>
          </cell>
        </row>
        <row r="5486">
          <cell r="A5486">
            <v>88478</v>
          </cell>
          <cell r="B5486" t="str">
            <v>CONTRAPISO AUTONIVELANTE, APLICADO SOBRE LAJE, ADERIDO, ESPESSURA 4CM. AF_06/2014</v>
          </cell>
          <cell r="C5486" t="str">
            <v>M2</v>
          </cell>
          <cell r="D5486" t="str">
            <v>29,05</v>
          </cell>
        </row>
        <row r="5487">
          <cell r="A5487">
            <v>90900</v>
          </cell>
          <cell r="B5487" t="str">
            <v>CONTRAPISO ACÚSTICO EM ARGAMASSA TRAÇO 1:4 (CIMENTO E AREIA), PREPARO MECÂNICO COM BETONEIRA 400L, APLICADO EM ÁREAS SECAS MENORES QUE 15M2, ESPESSURA 5CM. AF_10/2014</v>
          </cell>
          <cell r="C5487" t="str">
            <v>M2</v>
          </cell>
          <cell r="D5487" t="str">
            <v>65,17</v>
          </cell>
        </row>
        <row r="5488">
          <cell r="A5488">
            <v>90902</v>
          </cell>
          <cell r="B5488" t="str">
            <v>CONTRAPISO ACÚSTICO EM ARGAMASSA TRAÇO 1:4 (CIMENTO E AREIA), PREPARO MANUAL, APLICADO EM ÁREAS SECAS MENORES QUE 15M2, ESPESSURA 5CM. AF_10/2014</v>
          </cell>
          <cell r="C5488" t="str">
            <v>M2</v>
          </cell>
          <cell r="D5488" t="str">
            <v>70,07</v>
          </cell>
        </row>
        <row r="5489">
          <cell r="A5489">
            <v>90903</v>
          </cell>
          <cell r="B5489" t="str">
            <v>CONTRAPISO ACÚSTICO EM ARGAMASSA PRONTA, PREPARO MECÂNICO COM MISTURADOR 300 KG, APLICADO EM ÁREAS SECAS MENORES QUE 15M2, ESPESSURA 5CM. AF_10/2014</v>
          </cell>
          <cell r="C5489" t="str">
            <v>M2</v>
          </cell>
          <cell r="D5489" t="str">
            <v>128,91</v>
          </cell>
        </row>
        <row r="5490">
          <cell r="A5490">
            <v>90904</v>
          </cell>
          <cell r="B5490" t="str">
            <v>CONTRAPISO ACÚSTICO EM ARGAMASSA PRONTA, PREPARO MANUAL, APLICADO EM ÁREAS SECAS MENORES QUE 15M2, ESPESSURA 5CM. AF_10/2014</v>
          </cell>
          <cell r="C5490" t="str">
            <v>M2</v>
          </cell>
          <cell r="D5490" t="str">
            <v>138,17</v>
          </cell>
        </row>
        <row r="5491">
          <cell r="A5491">
            <v>90910</v>
          </cell>
          <cell r="B5491" t="str">
            <v>CONTRAPISO ACÚSTICO EM ARGAMASSA TRAÇO 1:4 (CIMENTO E AREIA), PREPARO MECÂNICO COM BETONEIRA 400L, APLICADO EM ÁREAS SECAS MENORES QUE 15M2, ESPESSURA 6CM. AF_10/2014</v>
          </cell>
          <cell r="C5491" t="str">
            <v>M2</v>
          </cell>
          <cell r="D5491" t="str">
            <v>69,14</v>
          </cell>
        </row>
        <row r="5492">
          <cell r="A5492">
            <v>90912</v>
          </cell>
          <cell r="B5492" t="str">
            <v>CONTRAPISO ACÚSTICO EM ARGAMASSA TRAÇO 1:4 (CIMENTO E AREIA), PREPARO MANUAL, APLICADO EM ÁREAS SECAS MENORES QUE 15M2, ESPESSURA 6CM. AF_10/2014</v>
          </cell>
          <cell r="C5492" t="str">
            <v>M2</v>
          </cell>
          <cell r="D5492" t="str">
            <v>74,48</v>
          </cell>
        </row>
        <row r="5493">
          <cell r="A5493">
            <v>90913</v>
          </cell>
          <cell r="B5493" t="str">
            <v>CONTRAPISO ACÚSTICO EM ARGAMASSA PRONTA, PREPARO MECÂNICO COM MISTURADOR 300 KG, APLICADO EM ÁREAS SECAS MENORES QUE 15M2, ESPESSURA 6CM. AF_10/2014</v>
          </cell>
          <cell r="C5493" t="str">
            <v>M2</v>
          </cell>
          <cell r="D5493" t="str">
            <v>138,55</v>
          </cell>
        </row>
        <row r="5494">
          <cell r="A5494">
            <v>90914</v>
          </cell>
          <cell r="B5494" t="str">
            <v>CONTRAPISO ACÚSTICO EM ARGAMASSA PRONTA, PREPARO MANUAL, APLICADO EM ÁREAS SECAS MENORES QUE 15M2, ESPESSURA 6CM. AF_10/2014</v>
          </cell>
          <cell r="C5494" t="str">
            <v>M2</v>
          </cell>
          <cell r="D5494" t="str">
            <v>148,63</v>
          </cell>
        </row>
        <row r="5495">
          <cell r="A5495">
            <v>90920</v>
          </cell>
          <cell r="B5495" t="str">
            <v>CONTRAPISO ACÚSTICO EM ARGAMASSA TRAÇO 1:4 (CIMENTO E AREIA), PREPARO MECÂNICO COM BETONEIRA 400L, APLICADO EM ÁREAS SECAS MENORES QUE 15M2, ESPESSURA 7CM. AF_10/2014</v>
          </cell>
          <cell r="C5495" t="str">
            <v>M2</v>
          </cell>
          <cell r="D5495" t="str">
            <v>76,48</v>
          </cell>
        </row>
        <row r="5496">
          <cell r="A5496">
            <v>90922</v>
          </cell>
          <cell r="B5496" t="str">
            <v>CONTRAPISO ACÚSTICO EM ARGAMASSA TRAÇO 1:4 (CIMENTO E AREIA), PREPARO MANUAL, APLICADO EM ÁREAS SECAS MENORES QUE 15M2, ESPESSURA 7CM. AF_10/2014</v>
          </cell>
          <cell r="C5496" t="str">
            <v>M2</v>
          </cell>
          <cell r="D5496" t="str">
            <v>82,62</v>
          </cell>
        </row>
        <row r="5497">
          <cell r="A5497">
            <v>90923</v>
          </cell>
          <cell r="B5497" t="str">
            <v>CONTRAPISO ACÚSTICO EM ARGAMASSA PRONTA, PREPARO MECÂNICO COM MISTURADOR 300 KG, APLICADO EM ÁREAS SECAS MENORES QUE 15M2, ESPESSURA 7CM. AF_10/2014</v>
          </cell>
          <cell r="C5497" t="str">
            <v>M2</v>
          </cell>
          <cell r="D5497" t="str">
            <v>156,29</v>
          </cell>
        </row>
        <row r="5498">
          <cell r="A5498">
            <v>90924</v>
          </cell>
          <cell r="B5498" t="str">
            <v>CONTRAPISO ACÚSTICO EM ARGAMASSA PRONTA, PREPARO MANUAL, APLICADO EM ÁREAS SECAS MENORES QUE 15M2, ESPESSURA 7CM. AF_10/2014</v>
          </cell>
          <cell r="C5498" t="str">
            <v>M2</v>
          </cell>
          <cell r="D5498" t="str">
            <v>167,88</v>
          </cell>
        </row>
        <row r="5499">
          <cell r="A5499">
            <v>90930</v>
          </cell>
          <cell r="B5499" t="str">
            <v>CONTRAPISO ACÚSTICO EM ARGAMASSA TRAÇO 1:4 (CIMENTO E AREIA), PREPARO MECÂNICO COM BETONEIRA 400L, APLICADO EM ÁREAS SECAS MAIORES QUE 15M2, ESPESSURA 5CM. AF_10/2014</v>
          </cell>
          <cell r="C5499" t="str">
            <v>M2</v>
          </cell>
          <cell r="D5499" t="str">
            <v>60,25</v>
          </cell>
        </row>
        <row r="5500">
          <cell r="A5500">
            <v>90932</v>
          </cell>
          <cell r="B5500" t="str">
            <v>CONTRAPISO ACÚSTICO EM ARGAMASSA TRAÇO 1:4 (CIMENTO E AREIA), PREPARO MANUAL, APLICADO EM ÁREAS SECAS MAIORES QUE 15M2, ESPESSURA 5CM. AF_10/2014</v>
          </cell>
          <cell r="C5500" t="str">
            <v>M2</v>
          </cell>
          <cell r="D5500" t="str">
            <v>65,15</v>
          </cell>
        </row>
        <row r="5501">
          <cell r="A5501">
            <v>90933</v>
          </cell>
          <cell r="B5501" t="str">
            <v>CONTRAPISO ACÚSTICO EM ARGAMASSA PRONTA, PREPARO MECÂNICO COM MISTURADOR 300 KG, APLICADO EM ÁREAS SECAS MAIORES QUE 15M2, ESPESSURA 5CM. AF_10/2014</v>
          </cell>
          <cell r="C5501" t="str">
            <v>M2</v>
          </cell>
          <cell r="D5501" t="str">
            <v>123,99</v>
          </cell>
        </row>
        <row r="5502">
          <cell r="A5502">
            <v>90934</v>
          </cell>
          <cell r="B5502" t="str">
            <v>CONTRAPISO ACÚSTICO EM ARGAMASSA PRONTA, PREPARO MANUAL, APLICADO EM ÁREAS SECAS MAIORES QUE 15M2, ESPESSURA 5CM. AF_10/2014</v>
          </cell>
          <cell r="C5502" t="str">
            <v>M2</v>
          </cell>
          <cell r="D5502" t="str">
            <v>133,25</v>
          </cell>
        </row>
        <row r="5503">
          <cell r="A5503">
            <v>90940</v>
          </cell>
          <cell r="B5503" t="str">
            <v>CONTRAPISO ACÚSTICO EM ARGAMASSA TRAÇO 1:4 (CIMENTO E AREIA), PREPARO MECÂNICO COM BETONEIRA 400L, APLICADO EM ÁREAS SECAS MAIORES QUE 15M2, ESPESSURA 6CM. AF_10/2014</v>
          </cell>
          <cell r="C5503" t="str">
            <v>M2</v>
          </cell>
          <cell r="D5503" t="str">
            <v>64,25</v>
          </cell>
        </row>
        <row r="5504">
          <cell r="A5504">
            <v>90942</v>
          </cell>
          <cell r="B5504" t="str">
            <v>CONTRAPISO ACÚSTICO EM ARGAMASSA TRAÇO 1:4 (CIMENTO E AREIA), PREPARO MANUAL, APLICADO EM ÁREAS SECAS MAIORES QUE 15M2, ESPESSURA 6CM. AF_10/2014</v>
          </cell>
          <cell r="C5504" t="str">
            <v>M2</v>
          </cell>
          <cell r="D5504" t="str">
            <v>69,59</v>
          </cell>
        </row>
        <row r="5505">
          <cell r="A5505">
            <v>90943</v>
          </cell>
          <cell r="B5505" t="str">
            <v>CONTRAPISO ACÚSTICO EM ARGAMASSA PRONTA, PREPARO MECÂNICO COM MISTURADOR 300 KG, APLICADO EM ÁREAS SECAS MAIORES QUE 15M2, ESPESSURA 6CM. AF_10/2014</v>
          </cell>
          <cell r="C5505" t="str">
            <v>M2</v>
          </cell>
          <cell r="D5505" t="str">
            <v>133,66</v>
          </cell>
        </row>
        <row r="5506">
          <cell r="A5506">
            <v>90944</v>
          </cell>
          <cell r="B5506" t="str">
            <v>CONTRAPISO ACÚSTICO EM ARGAMASSA PRONTA, PREPARO MANUAL, APLICADO EM ÁREAS SECAS MAIORES QUE 15M2, ESPESSURA 6CM. AF_10/2014</v>
          </cell>
          <cell r="C5506" t="str">
            <v>M2</v>
          </cell>
          <cell r="D5506" t="str">
            <v>143,74</v>
          </cell>
        </row>
        <row r="5507">
          <cell r="A5507">
            <v>90950</v>
          </cell>
          <cell r="B5507" t="str">
            <v>CONTRAPISO ACÚSTICO EM ARGAMASSA TRAÇO 1:4 (CIMENTO E AREIA), PREPARO MECÂNICO COM BETONEIRA 400L, APLICADO EM ÁREAS SECAS MAIORES QUE 15M2, ESPESSURA 7CM. AF_10/2014</v>
          </cell>
          <cell r="C5507" t="str">
            <v>M2</v>
          </cell>
          <cell r="D5507" t="str">
            <v>71,55</v>
          </cell>
        </row>
        <row r="5508">
          <cell r="A5508">
            <v>90952</v>
          </cell>
          <cell r="B5508" t="str">
            <v>CONTRAPISO ACÚSTICO EM ARGAMASSA TRAÇO 1:4 (CIMENTO E AREIA), PREPARO MANUAL, APLICADO EM ÁREAS SECAS MAIORES QUE 15M2, ESPESSURA 7CM. AF_10/2014</v>
          </cell>
          <cell r="C5508" t="str">
            <v>M2</v>
          </cell>
          <cell r="D5508" t="str">
            <v>77,69</v>
          </cell>
        </row>
        <row r="5509">
          <cell r="A5509">
            <v>90953</v>
          </cell>
          <cell r="B5509" t="str">
            <v>CONTRAPISO ACÚSTICO EM ARGAMASSA PRONTA, PREPARO MECÂNICO COM MISTURADOR 300 KG, APLICADO EM ÁREAS SECAS MAIORES QUE 15M2, ESPESSURA 7CM. AF_10/2014</v>
          </cell>
          <cell r="C5509" t="str">
            <v>M2</v>
          </cell>
          <cell r="D5509" t="str">
            <v>151,36</v>
          </cell>
        </row>
        <row r="5510">
          <cell r="A5510">
            <v>90954</v>
          </cell>
          <cell r="B5510" t="str">
            <v>CONTRAPISO ACÚSTICO EM ARGAMASSA PRONTA, PREPARO MANUAL, APLICADO EM ÁREAS SECAS MAIORES QUE 15M2, ESPESSURA 7CM. AF_10/2014</v>
          </cell>
          <cell r="C5510" t="str">
            <v>M2</v>
          </cell>
          <cell r="D5510" t="str">
            <v>162,95</v>
          </cell>
        </row>
        <row r="5511">
          <cell r="A5511">
            <v>94438</v>
          </cell>
          <cell r="B5511" t="str">
            <v>(COMPOSIÇÃO REPRESENTATIVA) DO SERVIÇO DE CONTRAPISO EM ARGAMASSA TRAÇO 1:4 (CIM E AREIA), EM BETONEIRA 400 L, ESPESSURA 3 CM ÁREAS SECAS E 3 CM ÁREAS MOLHADAS, PARA EDIFICAÇÃO HABITACIONAL UNIFAMILIAR (CASA) E EDIFICAÇÃO PÚBLICA PADRÃO. AF_11/2014</v>
          </cell>
          <cell r="C5511" t="str">
            <v>M2</v>
          </cell>
          <cell r="D5511" t="str">
            <v>37,77</v>
          </cell>
        </row>
        <row r="5512">
          <cell r="A5512">
            <v>94439</v>
          </cell>
          <cell r="B5512"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512" t="str">
            <v>M2</v>
          </cell>
          <cell r="D5512" t="str">
            <v>42,46</v>
          </cell>
        </row>
        <row r="5513">
          <cell r="A5513">
            <v>94779</v>
          </cell>
          <cell r="B5513" t="str">
            <v>(COMPOSIÇÃO REPRESENTATIVA) DO SERVIÇO DE CONTRAPISO EM ARGAMASSA TRAÇO 1:4 (CIM E AREIA), EM BETONEIRA 400 L, ESPESSURA 3 CM ÁREAS SECAS E 3 CM ÁREAS MOLHADAS, PARA EDIFICAÇÃO HABITACIONAL MULTIFAMILIAR (PRÉDIO). AF_11/2014</v>
          </cell>
          <cell r="C5513" t="str">
            <v>M2</v>
          </cell>
          <cell r="D5513" t="str">
            <v>36,93</v>
          </cell>
        </row>
        <row r="5514">
          <cell r="A5514">
            <v>94782</v>
          </cell>
          <cell r="B5514"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514" t="str">
            <v>M2</v>
          </cell>
          <cell r="D5514" t="str">
            <v>42,15</v>
          </cell>
        </row>
        <row r="5515">
          <cell r="A5515">
            <v>72190</v>
          </cell>
          <cell r="B5515" t="str">
            <v>RODAPE BORRACHA LISO, ALTURA = 7CM, ESPESSURA = 2 MM, PARA ARGAMASSA</v>
          </cell>
          <cell r="C5515" t="str">
            <v>M</v>
          </cell>
          <cell r="D5515" t="str">
            <v>36,37</v>
          </cell>
        </row>
        <row r="5516">
          <cell r="A5516">
            <v>87871</v>
          </cell>
          <cell r="B5516" t="str">
            <v>CHAPISCO APLICADO SOMENTE EM ESTRUTURAS DE CONCRETO EM ALVENARIAS INTERNAS, COM DESEMPENADEIRA DENTADA. ARGAMASSA INDUSTRIALIZADA COM PREPARO MANUAL. AF_06/2014</v>
          </cell>
          <cell r="C5516" t="str">
            <v>M2</v>
          </cell>
          <cell r="D5516" t="str">
            <v>11,76</v>
          </cell>
        </row>
        <row r="5517">
          <cell r="A5517">
            <v>87872</v>
          </cell>
          <cell r="B5517" t="str">
            <v>CHAPISCO APLICADO SOMENTE EM ESTRUTURAS DE CONCRETO EM ALVENARIAS INTERNAS, COM DESEMPENADEIRA DENTADA.  ARGAMASSA INDUSTRIALIZADA COM PREPARO EM MISTURADOR 300 KG. AF_06/2014</v>
          </cell>
          <cell r="C5517" t="str">
            <v>M2</v>
          </cell>
          <cell r="D5517" t="str">
            <v>11,22</v>
          </cell>
        </row>
        <row r="5518">
          <cell r="A5518">
            <v>87873</v>
          </cell>
          <cell r="B5518" t="str">
            <v>CHAPISCO APLICADO EM ALVENARIAS E ESTRUTURAS DE CONCRETO INTERNAS, COM ROLO PARA TEXTURA ACRÍLICA.  ARGAMASSA TRAÇO 1:4 E EMULSÃO POLIMÉRICA (ADESIVO) COM PREPARO MANUAL. AF_06/2014</v>
          </cell>
          <cell r="C5518" t="str">
            <v>M2</v>
          </cell>
          <cell r="D5518" t="str">
            <v>4,48</v>
          </cell>
        </row>
        <row r="5519">
          <cell r="A5519">
            <v>87874</v>
          </cell>
          <cell r="B5519" t="str">
            <v>CHAPISCO APLICADO EM ALVENARIAS E ESTRUTURAS DE CONCRETO INTERNAS, COM ROLO PARA TEXTURA ACRÍLICA.  ARGAMASSA TRAÇO 1:4 E EMULSÃO POLIMÉRICA (ADESIVO) COM PREPARO EM BETONEIRA 400L. AF_06/2014</v>
          </cell>
          <cell r="C5519" t="str">
            <v>M2</v>
          </cell>
          <cell r="D5519" t="str">
            <v>4,37</v>
          </cell>
        </row>
        <row r="5520">
          <cell r="A5520">
            <v>87876</v>
          </cell>
          <cell r="B5520" t="str">
            <v>CHAPISCO APLICADO EM ALVENARIAS E ESTRUTURAS DE CONCRETO INTERNAS, COM ROLO PARA TEXTURA ACRÍLICA.  ARGAMASSA INDUSTRIALIZADA COM PREPARO MANUAL. AF_06/2014</v>
          </cell>
          <cell r="C5520" t="str">
            <v>M2</v>
          </cell>
          <cell r="D5520" t="str">
            <v>7,43</v>
          </cell>
        </row>
        <row r="5521">
          <cell r="A5521">
            <v>87877</v>
          </cell>
          <cell r="B5521" t="str">
            <v>CHAPISCO APLICADO EM ALVENARIAS E ESTRUTURAS DE CONCRETO INTERNAS, COM ROLO PARA TEXTURA ACRÍLICA.  ARGAMASSA INDUSTRIALIZADA COM PREPARO EM MISTURADOR 300 KG. AF_06/2014</v>
          </cell>
          <cell r="C5521" t="str">
            <v>M2</v>
          </cell>
          <cell r="D5521" t="str">
            <v>7,16</v>
          </cell>
        </row>
        <row r="5522">
          <cell r="A5522">
            <v>87878</v>
          </cell>
          <cell r="B5522" t="str">
            <v>CHAPISCO APLICADO EM ALVENARIAS E ESTRUTURAS DE CONCRETO INTERNAS, COM COLHER DE PEDREIRO.  ARGAMASSA TRAÇO 1:3 COM PREPARO MANUAL. AF_06/2014</v>
          </cell>
          <cell r="C5522" t="str">
            <v>M2</v>
          </cell>
          <cell r="D5522" t="str">
            <v>3,55</v>
          </cell>
        </row>
        <row r="5523">
          <cell r="A5523">
            <v>87879</v>
          </cell>
          <cell r="B5523" t="str">
            <v>CHAPISCO APLICADO EM ALVENARIAS E ESTRUTURAS DE CONCRETO INTERNAS, COM COLHER DE PEDREIRO.  ARGAMASSA TRAÇO 1:3 COM PREPARO EM BETONEIRA 400L. AF_06/2014</v>
          </cell>
          <cell r="C5523" t="str">
            <v>M2</v>
          </cell>
          <cell r="D5523" t="str">
            <v>3,17</v>
          </cell>
        </row>
        <row r="5524">
          <cell r="A5524">
            <v>87881</v>
          </cell>
          <cell r="B5524" t="str">
            <v>CHAPISCO APLICADO NO TETO, COM ROLO PARA TEXTURA ACRÍLICA. ARGAMASSA TRAÇO 1:4 E EMULSÃO POLIMÉRICA (ADESIVO) COM PREPARO MANUAL. AF_06/2014</v>
          </cell>
          <cell r="C5524" t="str">
            <v>M2</v>
          </cell>
          <cell r="D5524" t="str">
            <v>4,40</v>
          </cell>
        </row>
        <row r="5525">
          <cell r="A5525">
            <v>87882</v>
          </cell>
          <cell r="B5525" t="str">
            <v>CHAPISCO APLICADO NO TETO, COM ROLO PARA TEXTURA ACRÍLICA. ARGAMASSA TRAÇO 1:4 E EMULSÃO POLIMÉRICA (ADESIVO) COM PREPARO EM BETONEIRA 400L. AF_06/2014</v>
          </cell>
          <cell r="C5525" t="str">
            <v>M2</v>
          </cell>
          <cell r="D5525" t="str">
            <v>4,29</v>
          </cell>
        </row>
        <row r="5526">
          <cell r="A5526">
            <v>87884</v>
          </cell>
          <cell r="B5526" t="str">
            <v>CHAPISCO APLICADO NO TETO, COM ROLO PARA TEXTURA ACRÍLICA. ARGAMASSA INDUSTRIALIZADA COM PREPARO MANUAL. AF_06/2014</v>
          </cell>
          <cell r="C5526" t="str">
            <v>M2</v>
          </cell>
          <cell r="D5526" t="str">
            <v>7,35</v>
          </cell>
        </row>
        <row r="5527">
          <cell r="A5527">
            <v>87885</v>
          </cell>
          <cell r="B5527" t="str">
            <v>CHAPISCO APLICADO NO TETO, COM ROLO PARA TEXTURA ACRÍLICA. ARGAMASSA INDUSTRIALIZADA COM PREPARO EM MISTURADOR 300 KG. AF_06/2014</v>
          </cell>
          <cell r="C5527" t="str">
            <v>M2</v>
          </cell>
          <cell r="D5527" t="str">
            <v>7,08</v>
          </cell>
        </row>
        <row r="5528">
          <cell r="A5528">
            <v>87886</v>
          </cell>
          <cell r="B5528" t="str">
            <v>CHAPISCO APLICADO NO TETO, COM DESEMPENADEIRA DENTADA. ARGAMASSA INDUSTRIALIZADA COM PREPARO MANUAL. AF_06/2014</v>
          </cell>
          <cell r="C5528" t="str">
            <v>M2</v>
          </cell>
          <cell r="D5528" t="str">
            <v>16,48</v>
          </cell>
        </row>
        <row r="5529">
          <cell r="A5529">
            <v>87887</v>
          </cell>
          <cell r="B5529" t="str">
            <v>CHAPISCO APLICADO NO TETO, COM DESEMPENADEIRA DENTADA. ARGAMASSA INDUSTRIALIZADA COM PREPARO EM MISTURADOR 300 KG. AF_06/2014</v>
          </cell>
          <cell r="C5529" t="str">
            <v>M2</v>
          </cell>
          <cell r="D5529" t="str">
            <v>15,94</v>
          </cell>
        </row>
        <row r="5530">
          <cell r="A5530">
            <v>87888</v>
          </cell>
          <cell r="B5530" t="str">
            <v>CHAPISCO APLICADO EM ALVENARIA (SEM PRESENÇA DE VÃOS) E ESTRUTURAS DE CONCRETO DE FACHADA, COM ROLO PARA TEXTURA ACRÍLICA.  ARGAMASSA TRAÇO 1:4 E EMULSÃO POLIMÉRICA (ADESIVO) COM PREPARO MANUAL. AF_06/2014</v>
          </cell>
          <cell r="C5530" t="str">
            <v>M2</v>
          </cell>
          <cell r="D5530" t="str">
            <v>5,49</v>
          </cell>
        </row>
        <row r="5531">
          <cell r="A5531">
            <v>87889</v>
          </cell>
          <cell r="B5531" t="str">
            <v>CHAPISCO APLICADO EM ALVENARIA (SEM PRESENÇA DE VÃOS) E ESTRUTURAS DE CONCRETO DE FACHADA, COM ROLO PARA TEXTURA ACRÍLICA.  ARGAMASSA TRAÇO 1:4 E EMULSÃO POLIMÉRICA (ADESIVO) COM PREPARO EM BETONEIRA 400L. AF_06/2014</v>
          </cell>
          <cell r="C5531" t="str">
            <v>M2</v>
          </cell>
          <cell r="D5531" t="str">
            <v>5,38</v>
          </cell>
        </row>
        <row r="5532">
          <cell r="A5532">
            <v>87891</v>
          </cell>
          <cell r="B5532" t="str">
            <v>CHAPISCO APLICADO EM ALVENARIA (SEM PRESENÇA DE VÃOS) E ESTRUTURAS DE CONCRETO DE FACHADA, COM ROLO PARA TEXTURA ACRÍLICA.  ARGAMASSA INDUSTRIALIZADA COM PREPARO MANUAL. AF_06/2014</v>
          </cell>
          <cell r="C5532" t="str">
            <v>M2</v>
          </cell>
          <cell r="D5532" t="str">
            <v>8,44</v>
          </cell>
        </row>
        <row r="5533">
          <cell r="A5533">
            <v>87892</v>
          </cell>
          <cell r="B5533" t="str">
            <v>CHAPISCO APLICADO EM ALVENARIA (SEM PRESENÇA DE VÃOS) E ESTRUTURAS DE CONCRETO DE FACHADA, COM ROLO PARA TEXTURA ACRÍLICA.  ARGAMASSA INDUSTRIALIZADA COM PREPARO EM MISTURADOR 300 KG. AF_06/2014</v>
          </cell>
          <cell r="C5533" t="str">
            <v>M2</v>
          </cell>
          <cell r="D5533" t="str">
            <v>8,17</v>
          </cell>
        </row>
        <row r="5534">
          <cell r="A5534">
            <v>87893</v>
          </cell>
          <cell r="B5534" t="str">
            <v>CHAPISCO APLICADO EM ALVENARIA (SEM PRESENÇA DE VÃOS) E ESTRUTURAS DE CONCRETO DE FACHADA, COM COLHER DE PEDREIRO.  ARGAMASSA TRAÇO 1:3 COM PREPARO MANUAL. AF_06/2014</v>
          </cell>
          <cell r="C5534" t="str">
            <v>M2</v>
          </cell>
          <cell r="D5534" t="str">
            <v>5,31</v>
          </cell>
        </row>
        <row r="5535">
          <cell r="A5535">
            <v>87894</v>
          </cell>
          <cell r="B5535" t="str">
            <v>CHAPISCO APLICADO EM ALVENARIA (SEM PRESENÇA DE VÃOS) E ESTRUTURAS DE CONCRETO DE FACHADA, COM COLHER DE PEDREIRO.  ARGAMASSA TRAÇO 1:3 COM PREPARO EM BETONEIRA 400L. AF_06/2014</v>
          </cell>
          <cell r="C5535" t="str">
            <v>M2</v>
          </cell>
          <cell r="D5535" t="str">
            <v>4,93</v>
          </cell>
        </row>
        <row r="5536">
          <cell r="A5536">
            <v>87896</v>
          </cell>
          <cell r="B5536" t="str">
            <v>CHAPISCO APLICADO EM ALVENARIA (SEM PRESENÇA DE VÃOS) E ESTRUTURAS DE CONCRETO DE FACHADA, COM EQUIPAMENTO DE PROJEÇÃO.  ARGAMASSA TRAÇO 1:3 COM PREPARO MANUAL. AF_06/2014</v>
          </cell>
          <cell r="C5536" t="str">
            <v>M2</v>
          </cell>
          <cell r="D5536" t="str">
            <v>4,91</v>
          </cell>
        </row>
        <row r="5537">
          <cell r="A5537">
            <v>87897</v>
          </cell>
          <cell r="B5537" t="str">
            <v>CHAPISCO APLICADO EM ALVENARIA (SEM PRESENÇA DE VÃOS) E ESTRUTURAS DE CONCRETO DE FACHADA, COM EQUIPAMENTO DE PROJEÇÃO.  ARGAMASSA TRAÇO 1:3 COM PREPARO EM BETONEIRA 400 L. AF_06/2014</v>
          </cell>
          <cell r="C5537" t="str">
            <v>M2</v>
          </cell>
          <cell r="D5537" t="str">
            <v>4,53</v>
          </cell>
        </row>
        <row r="5538">
          <cell r="A5538">
            <v>87899</v>
          </cell>
          <cell r="B5538" t="str">
            <v>CHAPISCO APLICADO EM ALVENARIA (COM PRESENÇA DE VÃOS) E ESTRUTURAS DE CONCRETO DE FACHADA, COM ROLO PARA TEXTURA ACRÍLICA.  ARGAMASSA TRAÇO 1:4 E EMULSÃO POLIMÉRICA (ADESIVO) COM PREPARO MANUAL. AF_06/2014</v>
          </cell>
          <cell r="C5538" t="str">
            <v>M2</v>
          </cell>
          <cell r="D5538" t="str">
            <v>6,38</v>
          </cell>
        </row>
        <row r="5539">
          <cell r="A5539">
            <v>87900</v>
          </cell>
          <cell r="B5539" t="str">
            <v>CHAPISCO APLICADO EM ALVENARIA (COM PRESENÇA DE VÃOS) E ESTRUTURAS DE CONCRETO DE FACHADA, COM ROLO PARA TEXTURA ACRÍLICA.  ARGAMASSA TRAÇO 1:4 E EMULSÃO POLIMÉRICA (ADESIVO) COM PREPARO EM BETONEIRA 400L. AF_06/2014</v>
          </cell>
          <cell r="C5539" t="str">
            <v>M2</v>
          </cell>
          <cell r="D5539" t="str">
            <v>6,27</v>
          </cell>
        </row>
        <row r="5540">
          <cell r="A5540">
            <v>87902</v>
          </cell>
          <cell r="B5540" t="str">
            <v>CHAPISCO APLICADO EM ALVENARIA (COM PRESENÇA DE VÃOS) E ESTRUTURAS DE CONCRETO DE FACHADA, COM ROLO PARA TEXTURA ACRÍLICA.  ARGAMASSA INDUSTRIALIZADA COM PREPARO MANUAL. AF_06/2014</v>
          </cell>
          <cell r="C5540" t="str">
            <v>M2</v>
          </cell>
          <cell r="D5540" t="str">
            <v>9,33</v>
          </cell>
        </row>
        <row r="5541">
          <cell r="A5541">
            <v>87903</v>
          </cell>
          <cell r="B5541" t="str">
            <v>CHAPISCO APLICADO EM ALVENARIA (COM PRESENÇA DE VÃOS) E ESTRUTURAS DE CONCRETO DE FACHADA, COM ROLO PARA TEXTURA ACRÍLICA.  ARGAMASSA INDUSTRIALIZADA COM PREPARO EM MISTURADOR 300 KG. AF_06/2014</v>
          </cell>
          <cell r="C5541" t="str">
            <v>M2</v>
          </cell>
          <cell r="D5541" t="str">
            <v>9,06</v>
          </cell>
        </row>
        <row r="5542">
          <cell r="A5542">
            <v>87904</v>
          </cell>
          <cell r="B5542" t="str">
            <v>CHAPISCO APLICADO EM ALVENARIA (COM PRESENÇA DE VÃOS) E ESTRUTURAS DE CONCRETO DE FACHADA, COM COLHER DE PEDREIRO.  ARGAMASSA TRAÇO 1:3 COM PREPARO MANUAL. AF_06/2014</v>
          </cell>
          <cell r="C5542" t="str">
            <v>M2</v>
          </cell>
          <cell r="D5542" t="str">
            <v>6,78</v>
          </cell>
        </row>
        <row r="5543">
          <cell r="A5543">
            <v>87905</v>
          </cell>
          <cell r="B5543" t="str">
            <v>CHAPISCO APLICADO EM ALVENARIA (COM PRESENÇA DE VÃOS) E ESTRUTURAS DE CONCRETO DE FACHADA, COM COLHER DE PEDREIRO.  ARGAMASSA TRAÇO 1:3 COM PREPARO EM BETONEIRA 400L. AF_06/2014</v>
          </cell>
          <cell r="C5543" t="str">
            <v>M2</v>
          </cell>
          <cell r="D5543" t="str">
            <v>6,40</v>
          </cell>
        </row>
        <row r="5544">
          <cell r="A5544">
            <v>87907</v>
          </cell>
          <cell r="B5544" t="str">
            <v>CHAPISCO APLICADO EM ALVENARIA (COM PRESENÇA DE VÃOS) E ESTRUTURAS DE CONCRETO DE FACHADA, COM EQUIPAMENTO DE PROJEÇÃO.  ARGAMASSA TRAÇO 1:3 COM PREPARO MANUAL. AF_06/2014</v>
          </cell>
          <cell r="C5544" t="str">
            <v>M2</v>
          </cell>
          <cell r="D5544" t="str">
            <v>6,22</v>
          </cell>
        </row>
        <row r="5545">
          <cell r="A5545">
            <v>87908</v>
          </cell>
          <cell r="B5545" t="str">
            <v>CHAPISCO APLICADO EM ALVENARIA (COM PRESENÇA DE VÃOS) E ESTRUTURAS DE CONCRETO DE FACHADA, COM EQUIPAMENTO DE PROJEÇÃO.  ARGAMASSA TRAÇO 1:3 COM PREPARO EM BETONEIRA 400 L. AF_06/2014</v>
          </cell>
          <cell r="C5545" t="str">
            <v>M2</v>
          </cell>
          <cell r="D5545" t="str">
            <v>5,84</v>
          </cell>
        </row>
        <row r="5546">
          <cell r="A5546">
            <v>87910</v>
          </cell>
          <cell r="B5546" t="str">
            <v>CHAPISCO APLICADO SOMENTE NA ESTRUTURA DE CONCRETO DA FACHADA, COM DESEMPENADEIRA DENTADA. ARGAMASSA INDUSTRIALIZADA COM PREPARO MANUAL. AF_06/2014</v>
          </cell>
          <cell r="C5546" t="str">
            <v>M2</v>
          </cell>
          <cell r="D5546" t="str">
            <v>16,37</v>
          </cell>
        </row>
        <row r="5547">
          <cell r="A5547">
            <v>87911</v>
          </cell>
          <cell r="B5547" t="str">
            <v>CHAPISCO APLICADO SOMENTE NA ESTRUTURA DE CONCRETO DA FACHADA, COM DESEMPENADEIRA DENTADA. ARGAMASSA INDUSTRIALIZADA COM PREPARO EM MISTURADOR 300 KG. AF_06/2014</v>
          </cell>
          <cell r="C5547" t="str">
            <v>M2</v>
          </cell>
          <cell r="D5547" t="str">
            <v>15,83</v>
          </cell>
        </row>
        <row r="5548">
          <cell r="A5548">
            <v>87411</v>
          </cell>
          <cell r="B5548" t="str">
            <v>APLICAÇÃO MANUAL DE GESSO DESEMPENADO (SEM TALISCAS) EM TETO DE AMBIENTES DE ÁREA MAIOR QUE 10M², ESPESSURA DE 0,5CM. AF_06/2014</v>
          </cell>
          <cell r="C5548" t="str">
            <v>M2</v>
          </cell>
          <cell r="D5548" t="str">
            <v>11,83</v>
          </cell>
        </row>
        <row r="5549">
          <cell r="A5549">
            <v>87412</v>
          </cell>
          <cell r="B5549" t="str">
            <v>APLICAÇÃO MANUAL DE GESSO DESEMPENADO (SEM TALISCAS) EM TETO DE AMBIENTES DE ÁREA ENTRE 5M² E 10M², ESPESSURA DE 0,5CM. AF_06/2014</v>
          </cell>
          <cell r="C5549" t="str">
            <v>M2</v>
          </cell>
          <cell r="D5549" t="str">
            <v>16,66</v>
          </cell>
        </row>
        <row r="5550">
          <cell r="A5550">
            <v>87413</v>
          </cell>
          <cell r="B5550" t="str">
            <v>APLICAÇÃO MANUAL DE GESSO DESEMPENADO (SEM TALISCAS) EM TETO DE AMBIENTES DE ÁREA MENOR QUE 5M², ESPESSURA DE 0,5CM. AF_06/2014</v>
          </cell>
          <cell r="C5550" t="str">
            <v>M2</v>
          </cell>
          <cell r="D5550" t="str">
            <v>19,44</v>
          </cell>
        </row>
        <row r="5551">
          <cell r="A5551">
            <v>87414</v>
          </cell>
          <cell r="B5551" t="str">
            <v>APLICAÇÃO MANUAL DE GESSO DESEMPENADO (SEM TALISCAS) EM TETO DE AMBIENTES DE ÁREA MAIOR QUE 10M², ESPESSURA DE 1,0CM. AF_06/2014</v>
          </cell>
          <cell r="C5551" t="str">
            <v>M2</v>
          </cell>
          <cell r="D5551" t="str">
            <v>17,70</v>
          </cell>
        </row>
        <row r="5552">
          <cell r="A5552">
            <v>87415</v>
          </cell>
          <cell r="B5552" t="str">
            <v>APLICAÇÃO MANUAL DE GESSO DESEMPENADO (SEM TALISCAS) EM TETO DE AMBIENTES DE ÁREA ENTRE 5M² E 10M², ESPESSURA DE 1,0CM. AF_06/2014</v>
          </cell>
          <cell r="C5552" t="str">
            <v>M2</v>
          </cell>
          <cell r="D5552" t="str">
            <v>22,41</v>
          </cell>
        </row>
        <row r="5553">
          <cell r="A5553">
            <v>87416</v>
          </cell>
          <cell r="B5553" t="str">
            <v>APLICAÇÃO MANUAL DE GESSO DESEMPENADO (SEM TALISCAS) EM TETO DE AMBIENTES DE ÁREA MENOR QUE 5M², ESPESSURA DE 1,0CM. AF_06/2014</v>
          </cell>
          <cell r="C5553" t="str">
            <v>M2</v>
          </cell>
          <cell r="D5553" t="str">
            <v>25,35</v>
          </cell>
        </row>
        <row r="5554">
          <cell r="A5554">
            <v>87417</v>
          </cell>
          <cell r="B5554" t="str">
            <v>APLICAÇÃO MANUAL DE GESSO DESEMPENADO (SEM TALISCAS) EM PAREDES DE AMBIENTES DE ÁREA MAIOR QUE 10M², ESPESSURA DE 0,5CM. AF_06/2014</v>
          </cell>
          <cell r="C5554" t="str">
            <v>M2</v>
          </cell>
          <cell r="D5554" t="str">
            <v>12,51</v>
          </cell>
        </row>
        <row r="5555">
          <cell r="A5555">
            <v>87418</v>
          </cell>
          <cell r="B5555" t="str">
            <v>APLICAÇÃO MANUAL DE GESSO DESEMPENADO (SEM TALISCAS) EM PAREDES DE AMBIENTES DE ÁREA ENTRE 5M² E 10M², ESPESSURA DE 0,5CM. AF_06/2014</v>
          </cell>
          <cell r="C5555" t="str">
            <v>M2</v>
          </cell>
          <cell r="D5555" t="str">
            <v>12,86</v>
          </cell>
        </row>
        <row r="5556">
          <cell r="A5556">
            <v>87419</v>
          </cell>
          <cell r="B5556" t="str">
            <v>APLICAÇÃO MANUAL DE GESSO DESEMPENADO (SEM TALISCAS) EM PAREDES DE AMBIENTES DE ÁREA MENOR QUE 5M², ESPESSURA DE 0,5CM. AF_06/2014</v>
          </cell>
          <cell r="C5556" t="str">
            <v>M2</v>
          </cell>
          <cell r="D5556" t="str">
            <v>13,90</v>
          </cell>
        </row>
        <row r="5557">
          <cell r="A5557">
            <v>87420</v>
          </cell>
          <cell r="B5557" t="str">
            <v>APLICAÇÃO MANUAL DE GESSO DESEMPENADO (SEM TALISCAS) EM PAREDES DE AMBIENTES DE ÁREA MAIOR QUE 10M², ESPESSURA DE 1,0CM. AF_06/2014</v>
          </cell>
          <cell r="C5557" t="str">
            <v>M2</v>
          </cell>
          <cell r="D5557" t="str">
            <v>18,93</v>
          </cell>
        </row>
        <row r="5558">
          <cell r="A5558">
            <v>87421</v>
          </cell>
          <cell r="B5558" t="str">
            <v>APLICAÇÃO MANUAL DE GESSO DESEMPENADO (SEM TALISCAS) EM PAREDES DE AMBIENTES DE ÁREA ENTRE 5M² E 10M², ESPESSURA DE 1,0CM. AF_06/2014</v>
          </cell>
          <cell r="C5558" t="str">
            <v>M2</v>
          </cell>
          <cell r="D5558" t="str">
            <v>19,29</v>
          </cell>
        </row>
        <row r="5559">
          <cell r="A5559">
            <v>87422</v>
          </cell>
          <cell r="B5559" t="str">
            <v>APLICAÇÃO MANUAL DE GESSO DESEMPENADO (SEM TALISCAS) EM PAREDES DE AMBIENTES DE ÁREA MENOR QUE 5M², ESPESSURA DE 1,0CM. AF_06/2014</v>
          </cell>
          <cell r="C5559" t="str">
            <v>M2</v>
          </cell>
          <cell r="D5559" t="str">
            <v>20,33</v>
          </cell>
        </row>
        <row r="5560">
          <cell r="A5560">
            <v>87423</v>
          </cell>
          <cell r="B5560" t="str">
            <v>APLICAÇÃO MANUAL DE GESSO SARRAFEADO (COM TALISCAS) EM PAREDES DE AMBIENTES DE ÁREA MAIOR QUE 10M², ESPESSURA DE 1,0CM. AF_06/2014</v>
          </cell>
          <cell r="C5560" t="str">
            <v>M2</v>
          </cell>
          <cell r="D5560" t="str">
            <v>24,81</v>
          </cell>
        </row>
        <row r="5561">
          <cell r="A5561">
            <v>87424</v>
          </cell>
          <cell r="B5561" t="str">
            <v>APLICAÇÃO MANUAL DE GESSO SARRAFEADO (COM TALISCAS) EM PAREDES DE AMBIENTES DE ÁREA ENTRE 5M² E 10M², ESPESSURA DE 1,0CM. AF_06/2014</v>
          </cell>
          <cell r="C5561" t="str">
            <v>M2</v>
          </cell>
          <cell r="D5561" t="str">
            <v>25,35</v>
          </cell>
        </row>
        <row r="5562">
          <cell r="A5562">
            <v>87425</v>
          </cell>
          <cell r="B5562" t="str">
            <v>APLICAÇÃO MANUAL DE GESSO SARRAFEADO (COM TALISCAS) EM PAREDES DE AMBIENTES DE ÁREA MENOR QUE 5M², ESPESSURA DE 1,0CM. AF_06/2014</v>
          </cell>
          <cell r="C5562" t="str">
            <v>M2</v>
          </cell>
          <cell r="D5562" t="str">
            <v>26,21</v>
          </cell>
        </row>
        <row r="5563">
          <cell r="A5563">
            <v>87426</v>
          </cell>
          <cell r="B5563" t="str">
            <v>APLICAÇÃO MANUAL DE GESSO SARRAFEADO (COM TALISCAS) EM PAREDES DE AMBIENTES DE ÁREA MAIOR QUE 10M², ESPESSURA DE 1,5CM. AF_06/2014</v>
          </cell>
          <cell r="C5563" t="str">
            <v>M2</v>
          </cell>
          <cell r="D5563" t="str">
            <v>29,28</v>
          </cell>
        </row>
        <row r="5564">
          <cell r="A5564">
            <v>87427</v>
          </cell>
          <cell r="B5564" t="str">
            <v>APLICAÇÃO MANUAL DE GESSO SARRAFEADO (COM TALISCAS) EM PAREDES DE AMBIENTES DE ÁREA ENTRE 5M² E 10M², ESPESSURA DE 1,5CM. AF_06/2014</v>
          </cell>
          <cell r="C5564" t="str">
            <v>M2</v>
          </cell>
          <cell r="D5564" t="str">
            <v>29,82</v>
          </cell>
        </row>
        <row r="5565">
          <cell r="A5565">
            <v>87428</v>
          </cell>
          <cell r="B5565" t="str">
            <v>APLICAÇÃO MANUAL DE GESSO SARRAFEADO (COM TALISCAS) EM PAREDES DE AMBIENTES DE ÁREA MENOR QUE 5M², ESPESSURA DE 1,5CM. AF_06/2014</v>
          </cell>
          <cell r="C5565" t="str">
            <v>M2</v>
          </cell>
          <cell r="D5565" t="str">
            <v>30,68</v>
          </cell>
        </row>
        <row r="5566">
          <cell r="A5566">
            <v>87429</v>
          </cell>
          <cell r="B5566" t="str">
            <v>APLICAÇÃO DE GESSO PROJETADO COM EQUIPAMENTO DE PROJEÇÃO EM PAREDES DE AMBIENTES DE ÁREA MAIOR QUE 10M², DESEMPENADO (SEM TALISCAS), ESPESSURA DE 0,5CM. AF_06/2014</v>
          </cell>
          <cell r="C5566" t="str">
            <v>M2</v>
          </cell>
          <cell r="D5566" t="str">
            <v>14,08</v>
          </cell>
        </row>
        <row r="5567">
          <cell r="A5567">
            <v>87430</v>
          </cell>
          <cell r="B5567" t="str">
            <v>APLICAÇÃO DE GESSO PROJETADO COM EQUIPAMENTO DE PROJEÇÃO EM PAREDES DE AMBIENTES DE ÁREA ENTRE 5M² E 10M², DESEMPENADO (SEM TALISCAS), ESPESSURA DE 0,5CM. AF_06/2014</v>
          </cell>
          <cell r="C5567" t="str">
            <v>M2</v>
          </cell>
          <cell r="D5567" t="str">
            <v>14,43</v>
          </cell>
        </row>
        <row r="5568">
          <cell r="A5568">
            <v>87431</v>
          </cell>
          <cell r="B5568" t="str">
            <v>APLICAÇÃO DE GESSO PROJETADO COM EQUIPAMENTO DE PROJEÇÃO EM PAREDES DE AMBIENTES DE ÁREA MENOR QUE 5M², DESEMPENADO (SEM TALISCAS), ESPESSURA DE 0,5CM. AF_06/2014</v>
          </cell>
          <cell r="C5568" t="str">
            <v>M2</v>
          </cell>
          <cell r="D5568" t="str">
            <v>14,61</v>
          </cell>
        </row>
        <row r="5569">
          <cell r="A5569">
            <v>87432</v>
          </cell>
          <cell r="B5569" t="str">
            <v>APLICAÇÃO DE GESSO PROJETADO COM EQUIPAMENTO DE PROJEÇÃO EM PAREDES DE AMBIENTES DE ÁREA MAIOR QUE 10M², DESEMPENADO (SEM TALISCAS), ESPESSURA DE 1,0CM. AF_06/2014</v>
          </cell>
          <cell r="C5569" t="str">
            <v>M2</v>
          </cell>
          <cell r="D5569" t="str">
            <v>20,47</v>
          </cell>
        </row>
        <row r="5570">
          <cell r="A5570">
            <v>87433</v>
          </cell>
          <cell r="B5570" t="str">
            <v>APLICAÇÃO DE GESSO PROJETADO COM EQUIPAMENTO DE PROJEÇÃO EM PAREDES DE AMBIENTES DE ÁREA ENTRE 5M² E 10M², DESEMPENADO (SEM TALISCAS), ESPESSURA DE 1,0CM. AF_06/2014</v>
          </cell>
          <cell r="C5570" t="str">
            <v>M2</v>
          </cell>
          <cell r="D5570" t="str">
            <v>21,19</v>
          </cell>
        </row>
        <row r="5571">
          <cell r="A5571">
            <v>87434</v>
          </cell>
          <cell r="B5571" t="str">
            <v>APLICAÇÃO DE GESSO PROJETADO COM EQUIPAMENTO DE PROJEÇÃO EM PAREDES DE AMBIENTES DE ÁREA MENOR QUE 5M², DESEMPENADO (SEM TALISCAS), ESPESSURA DE 1,0CM. AF_06/2014</v>
          </cell>
          <cell r="C5571" t="str">
            <v>M2</v>
          </cell>
          <cell r="D5571" t="str">
            <v>21,70</v>
          </cell>
        </row>
        <row r="5572">
          <cell r="A5572">
            <v>87435</v>
          </cell>
          <cell r="B5572" t="str">
            <v>APLICAÇÃO DE GESSO PROJETADO COM EQUIPAMENTO DE PROJEÇÃO EM PAREDES DE AMBIENTES DE ÁREA MAIOR QUE 10M², SARRAFEADO (COM TALISCAS), ESPESSURA DE 1,0CM. AF_06/2014</v>
          </cell>
          <cell r="C5572" t="str">
            <v>M2</v>
          </cell>
          <cell r="D5572" t="str">
            <v>22,74</v>
          </cell>
        </row>
        <row r="5573">
          <cell r="A5573">
            <v>87436</v>
          </cell>
          <cell r="B5573" t="str">
            <v>APLICAÇÃO DE GESSO PROJETADO COM EQUIPAMENTO DE PROJEÇÃO EM PAREDES DE AMBIENTES DE ÁREA ENTRE 5M² E 10M², SARRAFEADO (COM TALISCAS), ESPESSURA DE 1,0CM. AF_06/2014</v>
          </cell>
          <cell r="C5573" t="str">
            <v>M2</v>
          </cell>
          <cell r="D5573" t="str">
            <v>23,95</v>
          </cell>
        </row>
        <row r="5574">
          <cell r="A5574">
            <v>87437</v>
          </cell>
          <cell r="B5574" t="str">
            <v>APLICAÇÃO DE GESSO PROJETADO COM EQUIPAMENTO DE PROJEÇÃO EM PAREDES DE AMBIENTES DE ÁREA MENOR QUE 5M², SARRAFEADO (COM TALISCAS), ESPESSURA DE 1,0CM. AF_06/2014</v>
          </cell>
          <cell r="C5574" t="str">
            <v>M2</v>
          </cell>
          <cell r="D5574" t="str">
            <v>24,82</v>
          </cell>
        </row>
        <row r="5575">
          <cell r="A5575">
            <v>87438</v>
          </cell>
          <cell r="B5575" t="str">
            <v>APLICAÇÃO DE GESSO PROJETADO COM EQUIPAMENTO DE PROJEÇÃO EM PAREDES DE AMBIENTES DE ÁREA MAIOR QUE 10M², SARRAFEADO (COM TALISCAS), ESPESSURA DE 1,5CM. AF_06/2014</v>
          </cell>
          <cell r="C5575" t="str">
            <v>M2</v>
          </cell>
          <cell r="D5575" t="str">
            <v>28,11</v>
          </cell>
        </row>
        <row r="5576">
          <cell r="A5576">
            <v>87439</v>
          </cell>
          <cell r="B5576" t="str">
            <v>APLICAÇÃO DE GESSO PROJETADO COM EQUIPAMENTO DE PROJEÇÃO EM PAREDES DE AMBIENTES DE ÁREA ENTRE 5M² E 10M², SARRAFEADO (COM TALISCAS), ESPESSURA DE 1,5CM. AF_06/2014</v>
          </cell>
          <cell r="C5576" t="str">
            <v>M2</v>
          </cell>
          <cell r="D5576" t="str">
            <v>29,66</v>
          </cell>
        </row>
        <row r="5577">
          <cell r="A5577">
            <v>87440</v>
          </cell>
          <cell r="B5577" t="str">
            <v>APLICAÇÃO DE GESSO PROJETADO COM EQUIPAMENTO DE PROJEÇÃO EM PAREDES DE AMBIENTES DE ÁREA MENOR QUE 5M², SARRAFEADO (COM TALISCAS), ESPESSURA DE 1,5CM. AF_06/2014</v>
          </cell>
          <cell r="C5577" t="str">
            <v>M2</v>
          </cell>
          <cell r="D5577" t="str">
            <v>30,38</v>
          </cell>
        </row>
        <row r="5578">
          <cell r="A5578">
            <v>87527</v>
          </cell>
          <cell r="B5578" t="str">
            <v>EMBOÇO, PARA RECEBIMENTO DE CERÂMICA, EM ARGAMASSA TRAÇO 1:2:8, PREPARO MECÂNICO COM BETONEIRA 400L, APLICADO MANUALMENTE EM FACES INTERNAS DE PAREDES, PARA AMBIENTE COM ÁREA MENOR QUE 5M2, ESPESSURA DE 20MM, COM EXECUÇÃO DE TALISCAS. AF_06/2014</v>
          </cell>
          <cell r="C5578" t="str">
            <v>M2</v>
          </cell>
          <cell r="D5578" t="str">
            <v>32,25</v>
          </cell>
        </row>
        <row r="5579">
          <cell r="A5579">
            <v>87528</v>
          </cell>
          <cell r="B5579" t="str">
            <v>EMBOÇO, PARA RECEBIMENTO DE CERÂMICA, EM ARGAMASSA TRAÇO 1:2:8, PREPARO MANUAL, APLICADO MANUALMENTE EM FACES INTERNAS DE PAREDES, PARA AMBIENTE COM ÁREA MENOR QUE 5M2, ESPESSURA DE 20MM, COM EXECUÇÃO DE TALISCAS. AF_06/2014</v>
          </cell>
          <cell r="C5579" t="str">
            <v>M2</v>
          </cell>
          <cell r="D5579" t="str">
            <v>35,43</v>
          </cell>
        </row>
        <row r="5580">
          <cell r="A5580">
            <v>87529</v>
          </cell>
          <cell r="B5580" t="str">
            <v>MASSA ÚNICA, PARA RECEBIMENTO DE PINTURA, EM ARGAMASSA TRAÇO 1:2:8, PREPARO MECÂNICO COM BETONEIRA 400L, APLICADA MANUALMENTE EM FACES INTERNAS DE PAREDES, ESPESSURA DE 20MM, COM EXECUÇÃO DE TALISCAS. AF_06/2014</v>
          </cell>
          <cell r="C5580" t="str">
            <v>M2</v>
          </cell>
          <cell r="D5580" t="str">
            <v>29,69</v>
          </cell>
        </row>
        <row r="5581">
          <cell r="A5581">
            <v>87530</v>
          </cell>
          <cell r="B5581" t="str">
            <v>MASSA ÚNICA, PARA RECEBIMENTO DE PINTURA, EM ARGAMASSA TRAÇO 1:2:8, PREPARO MANUAL, APLICADA MANUALMENTE EM FACES INTERNAS DE PAREDES, ESPESSURA DE 20MM, COM EXECUÇÃO DE TALISCAS. AF_06/2014</v>
          </cell>
          <cell r="C5581" t="str">
            <v>M2</v>
          </cell>
          <cell r="D5581" t="str">
            <v>32,87</v>
          </cell>
        </row>
        <row r="5582">
          <cell r="A5582">
            <v>87531</v>
          </cell>
          <cell r="B5582" t="str">
            <v>EMBOÇO, PARA RECEBIMENTO DE CERÂMICA, EM ARGAMASSA TRAÇO 1:2:8, PREPARO MECÂNICO COM BETONEIRA 400L, APLICADO MANUALMENTE EM FACES INTERNAS DE PAREDES, PARA AMBIENTE COM ÁREA ENTRE 5M2 E 10M2, ESPESSURA DE 20MM, COM EXECUÇÃO DE TALISCAS. AF_06/2014</v>
          </cell>
          <cell r="C5582" t="str">
            <v>M2</v>
          </cell>
          <cell r="D5582" t="str">
            <v>28,78</v>
          </cell>
        </row>
        <row r="5583">
          <cell r="A5583">
            <v>87532</v>
          </cell>
          <cell r="B5583" t="str">
            <v>EMBOÇO, PARA RECEBIMENTO DE CERÂMICA, EM ARGAMASSA TRAÇO 1:2:8, PREPARO MANUAL, APLICADO MANUALMENTE EM FACES INTERNAS DE PAREDES, PARA AMBIENTE COM ÁREA  ENTRE 5M2 E 10M2, ESPESSURA DE 20MM, COM EXECUÇÃO DE TALISCAS. AF_06/2014</v>
          </cell>
          <cell r="C5583" t="str">
            <v>M2</v>
          </cell>
          <cell r="D5583" t="str">
            <v>31,96</v>
          </cell>
        </row>
        <row r="5584">
          <cell r="A5584">
            <v>87535</v>
          </cell>
          <cell r="B5584" t="str">
            <v>EMBOÇO, PARA RECEBIMENTO DE CERÂMICA, EM ARGAMASSA TRAÇO 1:2:8, PREPARO MECÂNICO COM BETONEIRA 400L, APLICADO MANUALMENTE EM FACES INTERNAS DE PAREDES, PARA AMBIENTE COM ÁREA  MAIOR QUE 10M2, ESPESSURA DE 20MM, COM EXECUÇÃO DE TALISCAS. AF_06/2014</v>
          </cell>
          <cell r="C5584" t="str">
            <v>M2</v>
          </cell>
          <cell r="D5584" t="str">
            <v>26,23</v>
          </cell>
        </row>
        <row r="5585">
          <cell r="A5585">
            <v>87536</v>
          </cell>
          <cell r="B5585" t="str">
            <v>EMBOÇO, PARA RECEBIMENTO DE CERÂMICA, EM ARGAMASSA TRAÇO 1:2:8, PREPARO MANUAL, APLICADO MANUALMENTE EM FACES INTERNAS DE PAREDES, PARA AMBIENTE COM ÁREA  MAIOR QUE 10M2, ESPESSURA DE 20MM, COM EXECUÇÃO DE TALISCAS. AF_06/2014</v>
          </cell>
          <cell r="C5585" t="str">
            <v>M2</v>
          </cell>
          <cell r="D5585" t="str">
            <v>29,41</v>
          </cell>
        </row>
        <row r="5586">
          <cell r="A5586">
            <v>87537</v>
          </cell>
          <cell r="B5586"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586" t="str">
            <v>M2</v>
          </cell>
          <cell r="D5586" t="str">
            <v>62,02</v>
          </cell>
        </row>
        <row r="5587">
          <cell r="A5587">
            <v>87538</v>
          </cell>
          <cell r="B5587" t="str">
            <v>MASSA ÚNICA, PARA RECEBIMENTO DE PINTURA, EM ARGAMASSA INDUSTRIALIZADA, PREPARO MECÂNICO, APLICADO COM EQUIPAMENTO DE MISTURA E PROJEÇÃO DE 1,5 M3/H DE ARGAMASSA EM FACES INTERNAS DE PAREDES, ESPESSURA DE 20MM, COM EXECUÇÃO DE TALISCAS. AF_06/2014</v>
          </cell>
          <cell r="C5587" t="str">
            <v>M2</v>
          </cell>
          <cell r="D5587" t="str">
            <v>59,83</v>
          </cell>
        </row>
        <row r="5588">
          <cell r="A5588">
            <v>87539</v>
          </cell>
          <cell r="B5588"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588" t="str">
            <v>M2</v>
          </cell>
          <cell r="D5588" t="str">
            <v>59,05</v>
          </cell>
        </row>
        <row r="5589">
          <cell r="A5589">
            <v>87541</v>
          </cell>
          <cell r="B5589"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589" t="str">
            <v>M2</v>
          </cell>
          <cell r="D5589" t="str">
            <v>56,87</v>
          </cell>
        </row>
        <row r="5590">
          <cell r="A5590">
            <v>87543</v>
          </cell>
          <cell r="B5590" t="str">
            <v>MASSA ÚNICA, PARA RECEBIMENTO DE PINTURA OU CERÂMICA, ARGAMASSA INDUSTRIALIZADA, PREPARO MECÂNICO, APLICADO COM EQUIPAMENTO DE MISTURA E PROJEÇÃO DE 1,5 M3/H EM FACES INTERNAS DE PAREDES, ESPESSURA DE 5MM, SEM EXECUÇÃO DE TALISCAS. AF_06/2014</v>
          </cell>
          <cell r="C5590" t="str">
            <v>M2</v>
          </cell>
          <cell r="D5590" t="str">
            <v>19,37</v>
          </cell>
        </row>
        <row r="5591">
          <cell r="A5591">
            <v>87545</v>
          </cell>
          <cell r="B5591" t="str">
            <v>EMBOÇO, PARA RECEBIMENTO DE CERÂMICA, EM ARGAMASSA TRAÇO 1:2:8, PREPARO MECÂNICO COM BETONEIRA 400L, APLICADO MANUALMENTE EM FACES INTERNAS DE PAREDES, PARA AMBIENTE COM ÁREA MENOR QUE 5M2, ESPESSURA DE 10MM, COM EXECUÇÃO DE TALISCAS. AF_06/2014</v>
          </cell>
          <cell r="C5591" t="str">
            <v>M2</v>
          </cell>
          <cell r="D5591" t="str">
            <v>21,31</v>
          </cell>
        </row>
        <row r="5592">
          <cell r="A5592">
            <v>87546</v>
          </cell>
          <cell r="B5592" t="str">
            <v>EMBOÇO, PARA RECEBIMENTO DE CERÂMICA, EM ARGAMASSA TRAÇO 1:2:8, PREPARO MANUAL, APLICADO MANUALMENTE EM FACES INTERNAS DE PAREDES, PARA AMBIENTE COM ÁREA MENOR QUE 5M2, ESPESSURA DE 10MM, COM EXECUÇÃO DE TALISCAS. AF_06/2014</v>
          </cell>
          <cell r="C5592" t="str">
            <v>M2</v>
          </cell>
          <cell r="D5592" t="str">
            <v>23,11</v>
          </cell>
        </row>
        <row r="5593">
          <cell r="A5593">
            <v>87547</v>
          </cell>
          <cell r="B5593" t="str">
            <v>MASSA ÚNICA, PARA RECEBIMENTO DE PINTURA, EM ARGAMASSA TRAÇO 1:2:8, PREPARO MECÂNICO COM BETONEIRA 400L, APLICADA MANUALMENTE EM FACES INTERNAS DE PAREDES, ESPESSURA DE 10MM, COM EXECUÇÃO DE TALISCAS. AF_06/2014</v>
          </cell>
          <cell r="C5593" t="str">
            <v>M2</v>
          </cell>
          <cell r="D5593" t="str">
            <v>18,77</v>
          </cell>
        </row>
        <row r="5594">
          <cell r="A5594">
            <v>87548</v>
          </cell>
          <cell r="B5594" t="str">
            <v>MASSA ÚNICA, PARA RECEBIMENTO DE PINTURA, EM ARGAMASSA TRAÇO 1:2:8, PREPARO MANUAL, APLICADA MANUALMENTE EM FACES INTERNAS DE PAREDES, ESPESSURA DE 10MM, COM EXECUÇÃO DE TALISCAS. AF_06/2014</v>
          </cell>
          <cell r="C5594" t="str">
            <v>M2</v>
          </cell>
          <cell r="D5594" t="str">
            <v>20,57</v>
          </cell>
        </row>
        <row r="5595">
          <cell r="A5595">
            <v>87549</v>
          </cell>
          <cell r="B5595" t="str">
            <v>EMBOÇO, PARA RECEBIMENTO DE CERÂMICA, EM ARGAMASSA TRAÇO 1:2:8, PREPARO MECÂNICO COM BETONEIRA 400L, APLICADO MANUALMENTE EM FACES INTERNAS DE PAREDES, PARA AMBIENTE COM ÁREA ENTRE 5M2 E 10M2, ESPESSURA DE 10MM, COM EXECUÇÃO DE TALISCAS. AF_06/2014</v>
          </cell>
          <cell r="C5595" t="str">
            <v>M2</v>
          </cell>
          <cell r="D5595" t="str">
            <v>17,85</v>
          </cell>
        </row>
        <row r="5596">
          <cell r="A5596">
            <v>87550</v>
          </cell>
          <cell r="B5596" t="str">
            <v>EMBOÇO, PARA RECEBIMENTO DE CERÂMICA, EM ARGAMASSA TRAÇO 1:2:8, PREPARO MANUAL, APLICADO MANUALMENTE EM FACES INTERNAS DE PAREDES, PARA AMBIENTE COM ÁREA ENTRE 5M2 E 10M2, ESPESSURA DE 10MM, COM EXECUÇÃO DE TALISCAS. AF_06/2014</v>
          </cell>
          <cell r="C5596" t="str">
            <v>M2</v>
          </cell>
          <cell r="D5596" t="str">
            <v>19,65</v>
          </cell>
        </row>
        <row r="5597">
          <cell r="A5597">
            <v>87553</v>
          </cell>
          <cell r="B5597" t="str">
            <v>EMBOÇO, PARA RECEBIMENTO DE CERÂMICA, EM ARGAMASSA TRAÇO 1:2:8, PREPARO MECÂNICO COM BETONEIRA 400L, APLICADO MANUALMENTE EM FACES INTERNAS DE PAREDES, PARA AMBIENTE COM ÁREA MAIOR QUE 10M2, ESPESSURA DE 10MM, COM EXECUÇÃO DE TALISCAS. AF_06/2014</v>
          </cell>
          <cell r="C5597" t="str">
            <v>M2</v>
          </cell>
          <cell r="D5597" t="str">
            <v>15,30</v>
          </cell>
        </row>
        <row r="5598">
          <cell r="A5598">
            <v>87554</v>
          </cell>
          <cell r="B5598" t="str">
            <v>EMBOÇO, PARA RECEBIMENTO DE CERÂMICA, EM ARGAMASSA TRAÇO 1:2:8, PREPARO MANUAL, APLICADO MANUALMENTE EM FACES INTERNAS DE PAREDES, PARA AMBIENTE COM ÁREA MAIOR QUE 10M2, ESPESSURA DE 10MM, COM EXECUÇÃO DE TALISCAS. AF_06/2014</v>
          </cell>
          <cell r="C5598" t="str">
            <v>M2</v>
          </cell>
          <cell r="D5598" t="str">
            <v>17,10</v>
          </cell>
        </row>
        <row r="5599">
          <cell r="A5599">
            <v>87555</v>
          </cell>
          <cell r="B5599"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599" t="str">
            <v>M2</v>
          </cell>
          <cell r="D5599" t="str">
            <v>37,37</v>
          </cell>
        </row>
        <row r="5600">
          <cell r="A5600">
            <v>87556</v>
          </cell>
          <cell r="B5600" t="str">
            <v>MASSA ÚNICA, PARA RECEBIMENTO DE PINTURA, EM ARGAMASSA INDUSTRIALIZADA, PREPARO MECÂNICO, APLICADO COM EQUIPAMENTO DE MISTURA E PROJEÇÃO DE 1,5 M3/H DE ARGAMASSA EM FACES INTERNAS DE PAREDES, ESPESSURA DE 10MM, COM EXECUÇÃO DE TALISCAS. AF_06/2014</v>
          </cell>
          <cell r="C5600" t="str">
            <v>M2</v>
          </cell>
          <cell r="D5600" t="str">
            <v>35,21</v>
          </cell>
        </row>
        <row r="5601">
          <cell r="A5601">
            <v>87557</v>
          </cell>
          <cell r="B5601"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601" t="str">
            <v>M2</v>
          </cell>
          <cell r="D5601" t="str">
            <v>34,41</v>
          </cell>
        </row>
        <row r="5602">
          <cell r="A5602">
            <v>87559</v>
          </cell>
          <cell r="B5602"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602" t="str">
            <v>M2</v>
          </cell>
          <cell r="D5602" t="str">
            <v>32,23</v>
          </cell>
        </row>
        <row r="5603">
          <cell r="A5603">
            <v>87561</v>
          </cell>
          <cell r="B5603" t="str">
            <v>MASSA ÚNICA, PARA RECEBIMENTO DE PINTURA OU CERÂMICA, EM ARGAMASSA INDUSTRIALIZADA, PREPARO MECÂNICO, APLICADO COM EQUIPAMENTO DE MISTURA E PROJEÇÃO DE 1,5 M3/H DE ARGAMASSA EM FACES INTERNAS DE PAREDES, ESPESSURA DE 10MM, SEM EXECUÇÃO DE TALISCAS. AF_06/2014</v>
          </cell>
          <cell r="C5603" t="str">
            <v>M2</v>
          </cell>
          <cell r="D5603" t="str">
            <v>34,61</v>
          </cell>
        </row>
        <row r="5604">
          <cell r="A5604">
            <v>87775</v>
          </cell>
          <cell r="B5604" t="str">
            <v>EMBOÇO OU MASSA ÚNICA EM ARGAMASSA TRAÇO 1:2:8, PREPARO MECÂNICO COM BETONEIRA 400 L, APLICADA MANUALMENTE EM PANOS DE FACHADA COM PRESENÇA DE VÃOS, ESPESSURA DE 25 MM. AF_06/2014</v>
          </cell>
          <cell r="C5604" t="str">
            <v>M2</v>
          </cell>
          <cell r="D5604" t="str">
            <v>42,52</v>
          </cell>
        </row>
        <row r="5605">
          <cell r="A5605">
            <v>87777</v>
          </cell>
          <cell r="B5605" t="str">
            <v>EMBOÇO OU MASSA ÚNICA EM ARGAMASSA TRAÇO 1:2:8, PREPARO MANUAL, APLICADA MANUALMENTE EM PANOS DE FACHADA COM PRESENÇA DE VÃOS, ESPESSURA DE 25 MM. AF_06/2014</v>
          </cell>
          <cell r="C5605" t="str">
            <v>M2</v>
          </cell>
          <cell r="D5605" t="str">
            <v>45,18</v>
          </cell>
        </row>
        <row r="5606">
          <cell r="A5606">
            <v>87778</v>
          </cell>
          <cell r="B5606" t="str">
            <v>EMBOÇO OU MASSA ÚNICA EM ARGAMASSA INDUSTRIALIZADA, PREPARO MECÂNICO E APLICAÇÃO COM EQUIPAMENTO DE MISTURA E PROJEÇÃO DE 1,5 M3/H DE ARGAMASSA EM PANOS DE FACHADA COM PRESENÇA DE VÃOS, ESPESSURA DE 25 MM. AF_06/2014</v>
          </cell>
          <cell r="C5606" t="str">
            <v>M2</v>
          </cell>
          <cell r="D5606" t="str">
            <v>65,49</v>
          </cell>
        </row>
        <row r="5607">
          <cell r="A5607">
            <v>87779</v>
          </cell>
          <cell r="B5607" t="str">
            <v>EMBOÇO OU MASSA ÚNICA EM ARGAMASSA TRAÇO 1:2:8, PREPARO MECÂNICO COM BETONEIRA 400 L, APLICADA MANUALMENTE EM PANOS DE FACHADA COM PRESENÇA DE VÃOS, ESPESSURA DE 35 MM. AF_06/2014</v>
          </cell>
          <cell r="C5607" t="str">
            <v>M2</v>
          </cell>
          <cell r="D5607" t="str">
            <v>50,45</v>
          </cell>
        </row>
        <row r="5608">
          <cell r="A5608">
            <v>87781</v>
          </cell>
          <cell r="B5608" t="str">
            <v>EMBOÇO OU MASSA ÚNICA EM ARGAMASSA TRAÇO 1:2:8, PREPARO MANUAL, APLICADA MANUALMENTE EM PANOS DE FACHADA COM PRESENÇA DE VÃOS, ESPESSURA DE 35 MM. AF_06/2014</v>
          </cell>
          <cell r="C5608" t="str">
            <v>M2</v>
          </cell>
          <cell r="D5608" t="str">
            <v>54,01</v>
          </cell>
        </row>
        <row r="5609">
          <cell r="A5609">
            <v>87783</v>
          </cell>
          <cell r="B5609" t="str">
            <v>EMBOÇO OU MASSA ÚNICA EM ARGAMASSA INDUSTRIALIZADA, PREPARO MECÂNICO E APLICAÇÃO COM EQUIPAMENTO DE MISTURA E PROJEÇÃO DE 1,5 M3/H DE ARGAMASSA EM PANOS DE FACHADA COM PRESENÇA DE VÃOS, ESPESSURA DE 35 MM. AF_06/2014</v>
          </cell>
          <cell r="C5609" t="str">
            <v>M2</v>
          </cell>
          <cell r="D5609" t="str">
            <v>82,69</v>
          </cell>
        </row>
        <row r="5610">
          <cell r="A5610">
            <v>87784</v>
          </cell>
          <cell r="B5610" t="str">
            <v>EMBOÇO OU MASSA ÚNICA EM ARGAMASSA TRAÇO 1:2:8, PREPARO MECÂNICO COM BETONEIRA 400 L, APLICADA MANUALMENTE EM PANOS DE FACHADA COM PRESENÇA DE VÃOS, ESPESSURA DE 45 MM. AF_06/2014</v>
          </cell>
          <cell r="C5610" t="str">
            <v>M2</v>
          </cell>
          <cell r="D5610" t="str">
            <v>58,38</v>
          </cell>
        </row>
        <row r="5611">
          <cell r="A5611">
            <v>87786</v>
          </cell>
          <cell r="B5611" t="str">
            <v>EMBOÇO OU MASSA ÚNICA EM ARGAMASSA TRAÇO 1:2:8, PREPARO MANUAL, APLICADA MANUALMENTE EM PANOS DE FACHADA COM PRESENÇA DE VÃOS, ESPESSURA DE 45 MM. AF_06/2014</v>
          </cell>
          <cell r="C5611" t="str">
            <v>M2</v>
          </cell>
          <cell r="D5611" t="str">
            <v>62,84</v>
          </cell>
        </row>
        <row r="5612">
          <cell r="A5612">
            <v>87787</v>
          </cell>
          <cell r="B5612" t="str">
            <v>EMBOÇO OU MASSA ÚNICA EM ARGAMASSA INDUSTRIALIZADA, PREPARO MECÂNICO E APLICAÇÃO COM EQUIPAMENTO DE MISTURA E PROJEÇÃO DE 1,5 M3/H DE ARGAMASSA EM PANOS DE FACHADA COM PRESENÇA DE VÃOS, ESPESSURA DE 45 MM. AF_06/2014</v>
          </cell>
          <cell r="C5612" t="str">
            <v>M2</v>
          </cell>
          <cell r="D5612" t="str">
            <v>99,89</v>
          </cell>
        </row>
        <row r="5613">
          <cell r="A5613">
            <v>87788</v>
          </cell>
          <cell r="B5613" t="str">
            <v>EMBOÇO OU MASSA ÚNICA EM ARGAMASSA TRAÇO 1:2:8, PREPARO MECÂNICO COM BETONEIRA 400 L, APLICADA MANUALMENTE EM PANOS DE FACHADA COM PRESENÇA DE VÃOS, ESPESSURA MAIOR OU IGUAL A 50 MM. AF_06/2014</v>
          </cell>
          <cell r="C5613" t="str">
            <v>M2</v>
          </cell>
          <cell r="D5613" t="str">
            <v>73,66</v>
          </cell>
        </row>
        <row r="5614">
          <cell r="A5614">
            <v>87790</v>
          </cell>
          <cell r="B5614" t="str">
            <v>EMBOÇO OU MASSA ÚNICA EM ARGAMASSA TRAÇO 1:2:8, PREPARO MANUAL, APLICADA MANUALMENTE EM PANOS DE FACHADA COM PRESENÇA DE VÃOS, ESPESSURA MAIOR OU IGUAL A 50 MM. AF_06/2014</v>
          </cell>
          <cell r="C5614" t="str">
            <v>M2</v>
          </cell>
          <cell r="D5614" t="str">
            <v>78,57</v>
          </cell>
        </row>
        <row r="5615">
          <cell r="A5615">
            <v>87791</v>
          </cell>
          <cell r="B5615" t="str">
            <v>EMBOÇO OU MASSA ÚNICA EM ARGAMASSA INDUSTRIALIZADA, PREPARO MECÂNICO E APLICAÇÃO COM EQUIPAMENTO DE MISTURA E PROJEÇÃO DE 1,5 M3/H DE ARGAMASSA EM PANOS DE FACHADA COM PRESENÇA DE VÃOS, ESPESSURA MAIOR OU IGUAL A 50 MM. AF_06/2014</v>
          </cell>
          <cell r="C5615" t="str">
            <v>M2</v>
          </cell>
          <cell r="D5615" t="str">
            <v>116,83</v>
          </cell>
        </row>
        <row r="5616">
          <cell r="A5616">
            <v>87792</v>
          </cell>
          <cell r="B5616" t="str">
            <v>EMBOÇO OU MASSA ÚNICA EM ARGAMASSA TRAÇO 1:2:8, PREPARO MECÂNICO COM BETONEIRA 400 L, APLICADA MANUALMENTE EM PANOS CEGOS DE FACHADA (SEM PRESENÇA DE VÃOS), ESPESSURA DE 25 MM. AF_06/2014</v>
          </cell>
          <cell r="C5616" t="str">
            <v>M2</v>
          </cell>
          <cell r="D5616" t="str">
            <v>29,38</v>
          </cell>
        </row>
        <row r="5617">
          <cell r="A5617">
            <v>87794</v>
          </cell>
          <cell r="B5617" t="str">
            <v>EMBOÇO OU MASSA ÚNICA EM ARGAMASSA TRAÇO 1:2:8, PREPARO MANUAL, APLICADA MANUALMENTE EM PANOS CEGOS DE FACHADA (SEM PRESENÇA DE VÃOS), ESPESSURA DE 25 MM. AF_06/2014</v>
          </cell>
          <cell r="C5617" t="str">
            <v>M2</v>
          </cell>
          <cell r="D5617" t="str">
            <v>31,86</v>
          </cell>
        </row>
        <row r="5618">
          <cell r="A5618">
            <v>87795</v>
          </cell>
          <cell r="B5618" t="str">
            <v>EMBOÇO OU MASSA ÚNICA EM ARGAMASSA INDUSTRIALIZADA, PREPARO MECÂNICO E APLICAÇÃO COM EQUIPAMENTO DE MISTURA E PROJEÇÃO DE 1,5 M3/H DE ARGAMASSA EM PANOS CEGOS DE FACHADA (SEM PRESENÇA DE VÃOS), ESPESSURA DE 25 MM. AF_06/2014</v>
          </cell>
          <cell r="C5618" t="str">
            <v>M2</v>
          </cell>
          <cell r="D5618" t="str">
            <v>50,54</v>
          </cell>
        </row>
        <row r="5619">
          <cell r="A5619">
            <v>87797</v>
          </cell>
          <cell r="B5619" t="str">
            <v>EMBOÇO OU MASSA ÚNICA EM ARGAMASSA TRAÇO 1:2:8, PREPARO MECÂNICO COM BETONEIRA 400 L, APLICADA MANUALMENTE EM PANOS CEGOS DE FACHADA (SEM PRESENÇA DE VÃOS), ESPESSURA DE 35 MM. AF_06/2014</v>
          </cell>
          <cell r="C5619" t="str">
            <v>M2</v>
          </cell>
          <cell r="D5619" t="str">
            <v>36,97</v>
          </cell>
        </row>
        <row r="5620">
          <cell r="A5620">
            <v>87799</v>
          </cell>
          <cell r="B5620" t="str">
            <v>EMBOÇO OU MASSA ÚNICA EM ARGAMASSA TRAÇO 1:2:8, PREPARO MANUAL, APLICADA MANUALMENTE EM PANOS CEGOS DE FACHADA (SEM PRESENÇA DE VÃOS), ESPESSURA DE 35 MM. AF_06/2014</v>
          </cell>
          <cell r="C5620" t="str">
            <v>M2</v>
          </cell>
          <cell r="D5620" t="str">
            <v>40,29</v>
          </cell>
        </row>
        <row r="5621">
          <cell r="A5621">
            <v>87800</v>
          </cell>
          <cell r="B5621" t="str">
            <v>EMBOÇO OU MASSA ÚNICA EM ARGAMASSA INDUSTRIALIZADA, PREPARO MECÂNICO E APLICAÇÃO COM EQUIPAMENTO DE MISTURA E PROJEÇÃO DE 1,5 M3/H DE ARGAMASSA EM PANOS CEGOS DE FACHADA (SEM PRESENÇA DE VÃOS), ESPESSURA DE 35 MM. AF_06/2014</v>
          </cell>
          <cell r="C5621" t="str">
            <v>M2</v>
          </cell>
          <cell r="D5621" t="str">
            <v>66,78</v>
          </cell>
        </row>
        <row r="5622">
          <cell r="A5622">
            <v>87801</v>
          </cell>
          <cell r="B5622" t="str">
            <v>EMBOÇO OU MASSA ÚNICA EM ARGAMASSA TRAÇO 1:2:8, PREPARO MECÂNICO COM BETONEIRA 400 L, APLICADA MANUALMENTE EM PANOS CEGOS DE FACHADA (SEM PRESENÇA DE VÃOS), ESPESSURA DE 45 MM. AF_06/2014</v>
          </cell>
          <cell r="C5622" t="str">
            <v>M2</v>
          </cell>
          <cell r="D5622" t="str">
            <v>44,56</v>
          </cell>
        </row>
        <row r="5623">
          <cell r="A5623">
            <v>87803</v>
          </cell>
          <cell r="B5623" t="str">
            <v>EMBOÇO OU MASSA ÚNICA EM ARGAMASSA TRAÇO 1:2:8, PREPARO MANUAL, APLICADA MANUALMENTE EM PANOS CEGOS DE FACHADA (SEM PRESENÇA DE VÃOS), ESPESSURA DE 45 MM. AF_06/2014</v>
          </cell>
          <cell r="C5623" t="str">
            <v>M2</v>
          </cell>
          <cell r="D5623" t="str">
            <v>48,73</v>
          </cell>
        </row>
        <row r="5624">
          <cell r="A5624">
            <v>87804</v>
          </cell>
          <cell r="B5624" t="str">
            <v>EMBOÇO OU MASSA ÚNICA EM ARGAMASSA INDUSTRIALIZADA, PREPARO MECÂNICO E APLICAÇÃO COM EQUIPAMENTO DE MISTURA E PROJEÇÃO DE 1,5 M3/H DE ARGAMASSA EM PANOS CEGOS DE FACHADA (SEM PRESENÇA DE VÃOS), ESPESSURA DE 45 MM. AF_06/2014</v>
          </cell>
          <cell r="C5624" t="str">
            <v>M2</v>
          </cell>
          <cell r="D5624" t="str">
            <v>83,02</v>
          </cell>
        </row>
        <row r="5625">
          <cell r="A5625">
            <v>87805</v>
          </cell>
          <cell r="B5625" t="str">
            <v>EMBOÇO OU MASSA ÚNICA EM ARGAMASSA TRAÇO 1:2:8, PREPARO MECÂNICO COM BETONEIRA 400 L, APLICADA MANUALMENTE EM PANOS CEGOS DE FACHADA (SEM PRESENÇA DE VÃOS), ESPESSURA MAIOR OU IGUAL A 50 MM. AF_06/2014</v>
          </cell>
          <cell r="C5625" t="str">
            <v>M2</v>
          </cell>
          <cell r="D5625" t="str">
            <v>50,94</v>
          </cell>
        </row>
        <row r="5626">
          <cell r="A5626">
            <v>87807</v>
          </cell>
          <cell r="B5626" t="str">
            <v>EMBOÇO OU MASSA ÚNICA EM ARGAMASSA TRAÇO 1:2:8, PREPARO MANUAL, APLICADA MANUALMENTE EM PANOS CEGOS DE FACHADA (SEM PRESENÇA DE VÃOS), ESPESSURA MAIOR OU IGUAL A 50 MM. AF_06/2014</v>
          </cell>
          <cell r="C5626" t="str">
            <v>M2</v>
          </cell>
          <cell r="D5626" t="str">
            <v>55,53</v>
          </cell>
        </row>
        <row r="5627">
          <cell r="A5627">
            <v>87808</v>
          </cell>
          <cell r="B5627" t="str">
            <v>EMBOÇO OU MASSA ÚNICA EM ARGAMASSA INDUSTRIALIZADA, PREPARO MECÂNICO E APLICAÇÃO COM EQUIPAMENTO DE MISTURA E PROJEÇÃO DE 1,5 M3/H DE ARGAMASSA EM PANOS CEGOS DE FACHADA (SEM PRESENÇA DE VÃOS), ESPESSURA MAIOR OU IGUAL A 50 MM. AF_06/2014</v>
          </cell>
          <cell r="C5627" t="str">
            <v>M2</v>
          </cell>
          <cell r="D5627" t="str">
            <v>90,81</v>
          </cell>
        </row>
        <row r="5628">
          <cell r="A5628">
            <v>87809</v>
          </cell>
          <cell r="B5628" t="str">
            <v>EMBOÇO OU MASSA ÚNICA EM ARGAMASSA TRAÇO 1:2:8, PREPARO MECÂNICO COM BETONEIRA 400 L, APLICADA MANUALMENTE EM SUPERFÍCIES EXTERNAS DA SACADA, ESPESSURA DE 25 MM, SEM USO DE TELA METÁLICA DE REFORÇO CONTRA FISSURAÇÃO. AF_06/2014</v>
          </cell>
          <cell r="C5628" t="str">
            <v>M2</v>
          </cell>
          <cell r="D5628" t="str">
            <v>64,81</v>
          </cell>
        </row>
        <row r="5629">
          <cell r="A5629">
            <v>87811</v>
          </cell>
          <cell r="B5629" t="str">
            <v>EMBOÇO OU MASSA ÚNICA EM ARGAMASSA TRAÇO 1:2:8, PREPARO MANUAL, APLICADA MANUALMENTE EM SUPERFÍCIES EXTERNAS DA SACADA, ESPESSURA DE 25 MM, SEM USO DE TELA METÁLICA DE REFORÇO CONTRA FISSURAÇÃO. AF_06/2014</v>
          </cell>
          <cell r="C5629" t="str">
            <v>M2</v>
          </cell>
          <cell r="D5629" t="str">
            <v>67,29</v>
          </cell>
        </row>
        <row r="5630">
          <cell r="A5630">
            <v>87812</v>
          </cell>
          <cell r="B5630" t="str">
            <v>EMBOÇO OU MASSA ÚNICA EM ARGAMASSA INDUSTRIALIZADA, PREPARO MECÂNICO E APLICAÇÃO COM EQUIPAMENTO DE MISTURA E PROJEÇÃO DE 1,5 M3/H EM SUPERFÍCIES EXTERNAS DA SACADA, ESPESSURA 25 MM, SEM USO DE TELA METÁLICA. AF_06/2014</v>
          </cell>
          <cell r="C5630" t="str">
            <v>M2</v>
          </cell>
          <cell r="D5630" t="str">
            <v>85,64</v>
          </cell>
        </row>
        <row r="5631">
          <cell r="A5631">
            <v>87813</v>
          </cell>
          <cell r="B5631" t="str">
            <v>EMBOÇO OU MASSA ÚNICA EM ARGAMASSA TRAÇO 1:2:8, PREPARO MECÂNICO COM BETONEIRA 400 L, APLICADA MANUALMENTE EM SUPERFÍCIES EXTERNAS DA SACADA, ESPESSURA DE 35 MM, SEM USO DE TELA METÁLICA DE REFORÇO CONTRA FISSURAÇÃO. AF_06/2014</v>
          </cell>
          <cell r="C5631" t="str">
            <v>M2</v>
          </cell>
          <cell r="D5631" t="str">
            <v>72,40</v>
          </cell>
        </row>
        <row r="5632">
          <cell r="A5632">
            <v>87815</v>
          </cell>
          <cell r="B5632" t="str">
            <v>EMBOÇO OU MASSA ÚNICA EM ARGAMASSA TRAÇO 1:2:8, PREPARO MANUAL, APLICADA MANUALMENTE EM SUPERFÍCIES EXTERNAS DA SACADA, ESPESSURA DE 35 MM, SEM USO DE TELA METÁLICA DE REFORÇO CONTRA FISSURAÇÃO. AF_06/2014</v>
          </cell>
          <cell r="C5632" t="str">
            <v>M2</v>
          </cell>
          <cell r="D5632" t="str">
            <v>75,72</v>
          </cell>
        </row>
        <row r="5633">
          <cell r="A5633">
            <v>87816</v>
          </cell>
          <cell r="B5633" t="str">
            <v>EMBOÇO OU MASSA ÚNICA EM ARGAMASSA INDUSTRIALIZADA, PREPARO MECÂNICO E APLICAÇÃO COM EQUIPAMENTO DE MISTURA E PROJEÇÃO DE 1,5 M3/H EM SUPERFÍCIES EXTERNAS DA SACADA, ESPESSURA 35 MM, SEM USO DE TELA METÁLICA. AF_06/2014</v>
          </cell>
          <cell r="C5633" t="str">
            <v>M2</v>
          </cell>
          <cell r="D5633" t="str">
            <v>101,88</v>
          </cell>
        </row>
        <row r="5634">
          <cell r="A5634">
            <v>87817</v>
          </cell>
          <cell r="B5634" t="str">
            <v>EMBOÇO OU MASSA ÚNICA EM ARGAMASSA TRAÇO 1:2:8, PREPARO MECÂNICO COM BETONEIRA 400 L, APLICADA MANUALMENTE EM SUPERFÍCIES EXTERNAS DA SACADA, ESPESSURA DE 45 MM, SEM USO DE TELA METÁLICA DE REFORÇO CONTRA FISSURAÇÃO. AF_06/2014</v>
          </cell>
          <cell r="C5634" t="str">
            <v>M2</v>
          </cell>
          <cell r="D5634" t="str">
            <v>79,66</v>
          </cell>
        </row>
        <row r="5635">
          <cell r="A5635">
            <v>87819</v>
          </cell>
          <cell r="B5635" t="str">
            <v>EMBOÇO OU MASSA ÚNICA EM ARGAMASSA TRAÇO 1:2:8, PREPARO MANUAL, APLICADA MANUALMENTE EM SUPERFÍCIES EXTERNAS DA SACADA, ESPESSURA DE 45 MM, SEM USO DE TELA METÁLICA DE REFORÇO CONTRA FISSURAÇÃO. AF_06/2014</v>
          </cell>
          <cell r="C5635" t="str">
            <v>M2</v>
          </cell>
          <cell r="D5635" t="str">
            <v>83,83</v>
          </cell>
        </row>
        <row r="5636">
          <cell r="A5636">
            <v>87820</v>
          </cell>
          <cell r="B5636" t="str">
            <v>EMBOÇO OU MASSA ÚNICA EM ARGAMASSA INDUSTRIALIZADA, PREPARO MECÂNICO E APLICAÇÃO COM EQUIPAMENTO DE MISTURA E PROJEÇÃO DE 1,5 M3/H EM SUPERFÍCIES EXTERNAS DA SACADA, ESPESSURA 45 MM, SEM USO DE TELA METÁLICA. AF_06/2014</v>
          </cell>
          <cell r="C5636" t="str">
            <v>M2</v>
          </cell>
          <cell r="D5636" t="str">
            <v>118,13</v>
          </cell>
        </row>
        <row r="5637">
          <cell r="A5637">
            <v>87821</v>
          </cell>
          <cell r="B5637" t="str">
            <v>EMBOÇO OU MASSA ÚNICA EM ARGAMASSA TRAÇO 1:2:8, PREPARO MECÂNICO COM BETONEIRA 400 L, APLICADA MANUALMENTE EM SUPERFÍCIES EXTERNAS DA SACADA, ESPESSURA MAIOR OU IGUAL A 50 MM, SEM USO DE TELA METÁLICA DE REFORÇO CONTRA FISSURAÇÃO. AF_06/2014</v>
          </cell>
          <cell r="C5637" t="str">
            <v>M2</v>
          </cell>
          <cell r="D5637" t="str">
            <v>112,27</v>
          </cell>
        </row>
        <row r="5638">
          <cell r="A5638">
            <v>87823</v>
          </cell>
          <cell r="B5638" t="str">
            <v>EMBOÇO OU MASSA ÚNICA EM ARGAMASSA TRAÇO 1:2:8, PREPARO MANUAL, APLICADA MANUALMENTE EM SUPERFÍCIES EXTERNAS DA SACADA, ESPESSURA MAIOR OU IGUAL A 50 MM, SEM USO DE TELA METÁLICA DE REFORÇO CONTRA FISSURAÇÃO. AF_06/2014</v>
          </cell>
          <cell r="C5638" t="str">
            <v>M2</v>
          </cell>
          <cell r="D5638" t="str">
            <v>116,86</v>
          </cell>
        </row>
        <row r="5639">
          <cell r="A5639">
            <v>87824</v>
          </cell>
          <cell r="B5639" t="str">
            <v>EMBOÇO OU MASSA ÚNICA EM ARGAMASSA INDUSTRIALIZADA, PREPARO MECÂNICO E APLICAÇÃO COM EQUIPAMENTO DE MISTURA E PROJEÇÃO DE 1,5 M3/H EM SUPERFÍCIES EXTERNAS DA SACADA, ESPESSURA MAIOR OU IGUAL A 50 MM, SEM USO DE TELA METÁLICA. AF_06/2014</v>
          </cell>
          <cell r="C5639" t="str">
            <v>M2</v>
          </cell>
          <cell r="D5639" t="str">
            <v>151,82</v>
          </cell>
        </row>
        <row r="5640">
          <cell r="A5640">
            <v>87825</v>
          </cell>
          <cell r="B5640" t="str">
            <v>EMBOÇO OU MASSA ÚNICA EM ARGAMASSA TRAÇO 1:2:8, PREPARO MECÂNICO COM BETONEIRA 400 L, APLICADA MANUALMENTE NAS PAREDES INTERNAS DA SACADA, ESPESSURA DE 25 MM, SEM USO DE TELA METÁLICA DE REFORÇO CONTRA FISSURAÇÃO. AF_06/2014</v>
          </cell>
          <cell r="C5640" t="str">
            <v>M2</v>
          </cell>
          <cell r="D5640" t="str">
            <v>53,22</v>
          </cell>
        </row>
        <row r="5641">
          <cell r="A5641">
            <v>87827</v>
          </cell>
          <cell r="B5641" t="str">
            <v>EMBOÇO OU MASSA ÚNICA EM ARGAMASSA TRAÇO 1:2:8, PREPARO MANUAL, APLICADA MANUALMENTE NAS PAREDES INTERNAS DA SACADA, ESPESSURA DE 25 MM, SEM USO DE TELA METÁLICA DE REFORÇO CONTRA FISSURAÇÃO. AF_06/2014</v>
          </cell>
          <cell r="C5641" t="str">
            <v>M2</v>
          </cell>
          <cell r="D5641" t="str">
            <v>56,25</v>
          </cell>
        </row>
        <row r="5642">
          <cell r="A5642">
            <v>87828</v>
          </cell>
          <cell r="B5642" t="str">
            <v>EMBOÇO OU MASSA ÚNICA EM ARGAMASSA INDUSTRIALIZADA, PREPARO MECÂNICO E APLICAÇÃO COM EQUIPAMENTO DE MISTURA E PROJEÇÃO DE 1,5 M3/H NAS PAREDES INTERNAS DA SACADA, ESPESSURA 25 MM, SEM USO DE TELA METÁLICA. AF_06/2014</v>
          </cell>
          <cell r="C5642" t="str">
            <v>M2</v>
          </cell>
          <cell r="D5642" t="str">
            <v>80,08</v>
          </cell>
        </row>
        <row r="5643">
          <cell r="A5643">
            <v>87829</v>
          </cell>
          <cell r="B5643" t="str">
            <v>EMBOÇO OU MASSA ÚNICA EM ARGAMASSA TRAÇO 1:2:8, PREPARO MECÂNICO COM BETONEIRA 400 L, APLICADA MANUALMENTE NAS PAREDES INTERNAS DA SACADA, ESPESSURA DE 35 MM, SEM USO DE TELA METÁLICA DE REFORÇO CONTRA FISSURAÇÃO. AF_06/2014</v>
          </cell>
          <cell r="C5643" t="str">
            <v>M2</v>
          </cell>
          <cell r="D5643" t="str">
            <v>61,90</v>
          </cell>
        </row>
        <row r="5644">
          <cell r="A5644">
            <v>87831</v>
          </cell>
          <cell r="B5644" t="str">
            <v>EMBOÇO OU MASSA ÚNICA EM ARGAMASSA TRAÇO 1:2:8, PREPARO MANUAL, APLICADA MANUALMENTE NAS PAREDES INTERNAS DA SACADA, ESPESSURA DE 35 MM, SEM USO DE TELA METÁLICA DE REFORÇO CONTRA FISSURAÇÃO. AF_06/2014</v>
          </cell>
          <cell r="C5644" t="str">
            <v>M2</v>
          </cell>
          <cell r="D5644" t="str">
            <v>65,97</v>
          </cell>
        </row>
        <row r="5645">
          <cell r="A5645">
            <v>87832</v>
          </cell>
          <cell r="B5645" t="str">
            <v>EMBOÇO OU MASSA ÚNICA EM ARGAMASSA INDUSTRIALIZADA, PREPARO MECÂNICO E APLICAÇÃO COM EQUIPAMENTO DE MISTURA E PROJEÇÃO DE 1,5 M3/H DE ARGAMASSA NAS PAREDES INTERNAS DA SACADA, ESPESSURA 35 MM, SEM USO DE TELA METÁLICA. AF_06/2014</v>
          </cell>
          <cell r="C5645" t="str">
            <v>M2</v>
          </cell>
          <cell r="D5645" t="str">
            <v>99,33</v>
          </cell>
        </row>
        <row r="5646">
          <cell r="A5646">
            <v>87834</v>
          </cell>
          <cell r="B5646" t="str">
            <v>REVESTIMENTO DECORATIVO MONOCAMADA APLICADO MANUALMENTE EM PANOS CEGOS DA FACHADA DE UM EDIFÍCIO DE ESTRUTURA CONVENCIONAL, COM ACABAMENTO RASPADO. AF_06/2014</v>
          </cell>
          <cell r="C5646" t="str">
            <v>M2</v>
          </cell>
          <cell r="D5646" t="str">
            <v>154,50</v>
          </cell>
        </row>
        <row r="5647">
          <cell r="A5647">
            <v>87835</v>
          </cell>
          <cell r="B5647" t="str">
            <v>REVESTIMENTO DECORATIVO MONOCAMADA APLICADO MANUALMENTE EM PANOS CEGOS DA FACHADA DE UM EDIFÍCIO DE ALVENARIA ESTRUTURAL, COM ACABAMENTO RASPADO. AF_06/2014</v>
          </cell>
          <cell r="C5647" t="str">
            <v>M2</v>
          </cell>
          <cell r="D5647" t="str">
            <v>105,68</v>
          </cell>
        </row>
        <row r="5648">
          <cell r="A5648">
            <v>87836</v>
          </cell>
          <cell r="B5648" t="str">
            <v>REVESTIMENTO DECORATIVO MONOCAMADA APLICADO COM EQUIPAMENTO DE PROJEÇÃO EM PANOS CEGOS DA FACHADA DE UM EDIFÍCIO DE ESTRUTURA CONVENCIONAL, COM ACABAMENTO RASPADO. AF_06/2014</v>
          </cell>
          <cell r="C5648" t="str">
            <v>M2</v>
          </cell>
          <cell r="D5648" t="str">
            <v>148,72</v>
          </cell>
        </row>
        <row r="5649">
          <cell r="A5649">
            <v>87837</v>
          </cell>
          <cell r="B5649" t="str">
            <v>REVESTIMENTO DECORATIVO MONOCAMADA APLICADO COM EQUIPAMENTO DE PROJEÇÃO EM PANOS CEGOS DA FACHADA DE UM EDIFÍCIO DE ALVENARIA ESTRUTURAL, COM ACABAMENTO RASPADO. AF_06/2014</v>
          </cell>
          <cell r="C5649" t="str">
            <v>M2</v>
          </cell>
          <cell r="D5649" t="str">
            <v>100,62</v>
          </cell>
        </row>
        <row r="5650">
          <cell r="A5650">
            <v>87838</v>
          </cell>
          <cell r="B5650" t="str">
            <v>REVESTIMENTO DECORATIVO MONOCAMADA APLICADO MANUALMENTE EM PANOS DA FACHADA COM PRESENÇA DE VÃOS, DE UM EDIFÍCIO DE ESTRUTURA CONVENCIONAL E ACABAMENTO RASPADO. AF_06/2014</v>
          </cell>
          <cell r="C5650" t="str">
            <v>M2</v>
          </cell>
          <cell r="D5650" t="str">
            <v>160,75</v>
          </cell>
        </row>
        <row r="5651">
          <cell r="A5651">
            <v>87839</v>
          </cell>
          <cell r="B5651" t="str">
            <v>REVESTIMENTO DECORATIVO MONOCAMADA APLICADO MANUALMENTE EM PANOS DA FACHADA COM PRESENÇA DE VÃOS, DE UM EDIFÍCIO DE ALVENARIA ESTRUTURAL E ACABAMENTO RASPADO. AF_06/2014</v>
          </cell>
          <cell r="C5651" t="str">
            <v>M2</v>
          </cell>
          <cell r="D5651" t="str">
            <v>109,83</v>
          </cell>
        </row>
        <row r="5652">
          <cell r="A5652">
            <v>87840</v>
          </cell>
          <cell r="B5652" t="str">
            <v>REVESTIMENTO DECORATIVO MONOCAMADA APLICADO COM EQUIPAMENTO DE PROJEÇÃO EM PANOS DA FACHADA COM PRESENÇA DE VÃOS, DE UM EDIFÍCIO DE ESTRUTURA CONVENCIONAL E ACABAMENTO RASPADO. AF_06/2014</v>
          </cell>
          <cell r="C5652" t="str">
            <v>M2</v>
          </cell>
          <cell r="D5652" t="str">
            <v>153,65</v>
          </cell>
        </row>
        <row r="5653">
          <cell r="A5653">
            <v>87841</v>
          </cell>
          <cell r="B5653" t="str">
            <v>REVESTIMENTO DECORATIVO MONOCAMADA APLICADO COM EQUIPAMENTO DE PROJEÇÃO EM PANOS DA FACHADA COM PRESENÇA DE VÃOS, DE UM EDIFÍCIO DE ALVENARIA ESTRUTURAL E ACABAMENTO RASPADO. AF_06/2014</v>
          </cell>
          <cell r="C5653" t="str">
            <v>M2</v>
          </cell>
          <cell r="D5653" t="str">
            <v>103,43</v>
          </cell>
        </row>
        <row r="5654">
          <cell r="A5654">
            <v>87842</v>
          </cell>
          <cell r="B5654" t="str">
            <v>REVESTIMENTO DECORATIVO MONOCAMADA APLICADO MANUALMENTE EM SUPERFÍCIES EXTERNAS DA SACADA DE UM EDIFÍCIO DE ESTRUTURA CONVENCIONAL E ACABAMENTO RASPADO. AF_06/2014</v>
          </cell>
          <cell r="C5654" t="str">
            <v>M2</v>
          </cell>
          <cell r="D5654" t="str">
            <v>157,93</v>
          </cell>
        </row>
        <row r="5655">
          <cell r="A5655">
            <v>87843</v>
          </cell>
          <cell r="B5655" t="str">
            <v>REVESTIMENTO DECORATIVO MONOCAMADA APLICADO MANUALMENTE EM SUPERFÍCIES EXTERNAS DA SACADA DE UM EDIFÍCIO DE ALVENARIA ESTRUTURAL E ACABAMENTO RASPADO. AF_06/2014</v>
          </cell>
          <cell r="C5655" t="str">
            <v>M2</v>
          </cell>
          <cell r="D5655" t="str">
            <v>115,86</v>
          </cell>
        </row>
        <row r="5656">
          <cell r="A5656">
            <v>87844</v>
          </cell>
          <cell r="B5656" t="str">
            <v>REVESTIMENTO DECORATIVO MONOCAMADA APLICADO COM EQUIPAMENTO DE PROJEÇÃO EM SUPERFÍCIES EXTERNAS DA SACADA DE UM EDIFÍCIO DE ESTRUTURA CONVENCIONAL E ACABAMENTO RASPADO. AF_06/2014</v>
          </cell>
          <cell r="C5656" t="str">
            <v>M2</v>
          </cell>
          <cell r="D5656" t="str">
            <v>147,34</v>
          </cell>
        </row>
        <row r="5657">
          <cell r="A5657">
            <v>87845</v>
          </cell>
          <cell r="B5657" t="str">
            <v>REVESTIMENTO DECORATIVO MONOCAMADA APLICADO COM EQUIPAMENTO DE PROJEÇÃO EM SUPERFÍCIES EXTERNAS DA SACADA DE UM EDIFÍCIO DE ALVENARIA ESTRUTURAL E ACABAMENTO RASPADO. AF_06/2014</v>
          </cell>
          <cell r="C5657" t="str">
            <v>M2</v>
          </cell>
          <cell r="D5657" t="str">
            <v>106,00</v>
          </cell>
        </row>
        <row r="5658">
          <cell r="A5658">
            <v>87846</v>
          </cell>
          <cell r="B5658" t="str">
            <v>REVESTIMENTO DECORATIVO MONOCAMADA APLICADO MANUALMENTE EM PANOS CEGOS DA FACHADA DE UM EDIFÍCIO DE ESTRUTURA CONVENCIONAL, COM ACABAMENTO TRAVERTINO. AF_06/2014</v>
          </cell>
          <cell r="C5658" t="str">
            <v>M2</v>
          </cell>
          <cell r="D5658" t="str">
            <v>166,96</v>
          </cell>
        </row>
        <row r="5659">
          <cell r="A5659">
            <v>87847</v>
          </cell>
          <cell r="B5659" t="str">
            <v>REVESTIMENTO DECORATIVO MONOCAMADA APLICADO MANUALMENTE EM PANOS CEGOS DA FACHADA DE UM EDIFÍCIO DE ALVENARIA ESTRUTURAL, COM ACABAMENTO TRAVERTINO. AF_06/2014</v>
          </cell>
          <cell r="C5659" t="str">
            <v>M2</v>
          </cell>
          <cell r="D5659" t="str">
            <v>118,14</v>
          </cell>
        </row>
        <row r="5660">
          <cell r="A5660">
            <v>87848</v>
          </cell>
          <cell r="B5660" t="str">
            <v>REVESTIMENTO DECORATIVO MONOCAMADA APLICADO COM EQUIPAMENTO DE PROJEÇÃO EM PANOS CEGOS DA FACHADA DE UM EDIFÍCIO DE ESTRUTURA CONVENCIONAL, COM ACABAMENTO TRAVERTINO. AF_06/2014</v>
          </cell>
          <cell r="C5660" t="str">
            <v>M2</v>
          </cell>
          <cell r="D5660" t="str">
            <v>160,25</v>
          </cell>
        </row>
        <row r="5661">
          <cell r="A5661">
            <v>87849</v>
          </cell>
          <cell r="B5661" t="str">
            <v>REVESTIMENTO DECORATIVO MONOCAMADA APLICADO COM EQUIPAMENTO DE PROJEÇÃO EM PANOS CEGOS DA FACHADA DE UM EDIFÍCIO DE ALVENARIA ESTRUTURAL, COM ACABAMENTO TRAVERTINO. AF_06/2014</v>
          </cell>
          <cell r="C5661" t="str">
            <v>M2</v>
          </cell>
          <cell r="D5661" t="str">
            <v>112,14</v>
          </cell>
        </row>
        <row r="5662">
          <cell r="A5662">
            <v>87850</v>
          </cell>
          <cell r="B5662" t="str">
            <v>REVESTIMENTO DECORATIVO MONOCAMADA APLICADO MANUALMENTE EM PANOS DA FACHADA COM PRESENÇA DE VÃOS, DE UM EDIFÍCIO DE ESTRUTURA CONVENCIONAL E ACABAMENTO TRAVERTINO. AF_06/2014</v>
          </cell>
          <cell r="C5662" t="str">
            <v>M2</v>
          </cell>
          <cell r="D5662" t="str">
            <v>173,24</v>
          </cell>
        </row>
        <row r="5663">
          <cell r="A5663">
            <v>87851</v>
          </cell>
          <cell r="B5663" t="str">
            <v>REVESTIMENTO DECORATIVO MONOCAMADA APLICADO MANUALMENTE EM PANOS DA FACHADA COM PRESENÇA DE VÃOS, DE UM EDIFÍCIO DE ALVENARIA ESTRUTURAL E ACABAMENTO TRAVERTINO. AF_06/2014</v>
          </cell>
          <cell r="C5663" t="str">
            <v>M2</v>
          </cell>
          <cell r="D5663" t="str">
            <v>122,30</v>
          </cell>
        </row>
        <row r="5664">
          <cell r="A5664">
            <v>87852</v>
          </cell>
          <cell r="B5664" t="str">
            <v>REVESTIMENTO DECORATIVO MONOCAMADA APLICADO COM EQUIPAMENTO DE PROJEÇÃO EM PANOS DA FACHADA COM PRESENÇA DE VÃOS, DE UM EDIFÍCIO DE ESTRUTURA CONVENCIONAL E ACABAMENTO TRAVERTINO. AF_06/2014</v>
          </cell>
          <cell r="C5664" t="str">
            <v>M2</v>
          </cell>
          <cell r="D5664" t="str">
            <v>165,16</v>
          </cell>
        </row>
        <row r="5665">
          <cell r="A5665">
            <v>87853</v>
          </cell>
          <cell r="B5665" t="str">
            <v>REVESTIMENTO DECORATIVO MONOCAMADA APLICADO COM EQUIPAMENTO DE PROJEÇÃO EM PANOS DA FACHADA COM PRESENÇA DE VÃOS, DE UM EDIFÍCIO DE ALVENARIA ESTRUTURAL E ACABAMENTO TRAVERTINO. AF_06/2014</v>
          </cell>
          <cell r="C5665" t="str">
            <v>M2</v>
          </cell>
          <cell r="D5665" t="str">
            <v>114,94</v>
          </cell>
        </row>
        <row r="5666">
          <cell r="A5666">
            <v>87854</v>
          </cell>
          <cell r="B5666" t="str">
            <v>REVESTIMENTO DECORATIVO MONOCAMADA APLICADO MANUALMENTE EM SUPERFÍCIES EXTERNAS DA SACADA DE UM EDIFÍCIO DE ESTRUTURA CONVENCIONAL E ACABAMENTO TRAVERTINO. AF_06/2014</v>
          </cell>
          <cell r="C5666" t="str">
            <v>M2</v>
          </cell>
          <cell r="D5666" t="str">
            <v>170,39</v>
          </cell>
        </row>
        <row r="5667">
          <cell r="A5667">
            <v>87855</v>
          </cell>
          <cell r="B5667" t="str">
            <v>REVESTIMENTO DECORATIVO MONOCAMADA APLICADO MANUALMENTE EM SUPERFÍCIES EXTERNAS DA SACADA DE UM EDIFÍCIO DE ALVENARIA ESTRUTURAL E ACABAMENTO TRAVERTINO. AF_06/2014</v>
          </cell>
          <cell r="C5667" t="str">
            <v>M2</v>
          </cell>
          <cell r="D5667" t="str">
            <v>128,34</v>
          </cell>
        </row>
        <row r="5668">
          <cell r="A5668">
            <v>87856</v>
          </cell>
          <cell r="B5668" t="str">
            <v>REVESTIMENTO DECORATIVO MONOCAMADA APLICADO COM EQUIPAMENTO DE PROJEÇÃO EM SUPERFÍCIES EXTERNAS DA SACADA DE UM EDIFÍCIO DE ESTRUTURA CONVENCIONAL E ACABAMENTO TRAVERTINO. AF_06/2014</v>
          </cell>
          <cell r="C5668" t="str">
            <v>M2</v>
          </cell>
          <cell r="D5668" t="str">
            <v>158,86</v>
          </cell>
        </row>
        <row r="5669">
          <cell r="A5669">
            <v>87857</v>
          </cell>
          <cell r="B5669" t="str">
            <v>REVESTIMENTO DECORATIVO MONOCAMADA APLICADO COM EQUIPAMENTO DE PROJEÇÃO EM SUPERFÍCIES EXTERNAS DA SACADA DE UM EDIFÍCIO DE ALVENARIA ESTRUTURAL E ACABAMENTO TRAVERTINO. AF_06/2014</v>
          </cell>
          <cell r="C5669" t="str">
            <v>M2</v>
          </cell>
          <cell r="D5669" t="str">
            <v>117,51</v>
          </cell>
        </row>
        <row r="5670">
          <cell r="A5670">
            <v>87858</v>
          </cell>
          <cell r="B5670" t="str">
            <v>REVESTIMENTO DECORATIVO MONOCAMADA APLICADO MANUALMENTE NAS PAREDES INTERNAS DA SACADA COM ACABAMENTO RASPADO. AF_06/2014</v>
          </cell>
          <cell r="C5670" t="str">
            <v>M2</v>
          </cell>
          <cell r="D5670" t="str">
            <v>112,42</v>
          </cell>
        </row>
        <row r="5671">
          <cell r="A5671">
            <v>87859</v>
          </cell>
          <cell r="B5671" t="str">
            <v>REVESTIMENTO DECORATIVO MONOCAMADA APLICADO MANUALMENTE NAS PAREDES INTERNAS DA SACADA COM ACABAMENTO TRAVERTINO. AF_06/2014</v>
          </cell>
          <cell r="C5671" t="str">
            <v>M2</v>
          </cell>
          <cell r="D5671" t="str">
            <v>129,12</v>
          </cell>
        </row>
        <row r="5672">
          <cell r="A5672">
            <v>89048</v>
          </cell>
          <cell r="B5672" t="str">
            <v>(COMPOSIÇÃO REPRESENTATIVA) DO SERVIÇO DE EMBOÇO/MASSA ÚNICA, TRAÇO 1:2:8, PREPARO MECÂNICO, COM BETONEIRA DE 400L, EM PAREDES DE AMBIENTES INTERNOS, COM EXECUÇÃO DE TALISCAS, PARA EDIFICAÇÃO HABITACIONAL MULTIFAMILIAR (PRÉDIO). AF_11/2014</v>
          </cell>
          <cell r="C5672" t="str">
            <v>M2</v>
          </cell>
          <cell r="D5672" t="str">
            <v>30,23</v>
          </cell>
        </row>
        <row r="5673">
          <cell r="A5673">
            <v>89049</v>
          </cell>
          <cell r="B5673" t="str">
            <v>(COMPOSIÇÃO REPRESENTATIVA) DO SERVIÇO DE APLICAÇÃO MANUAL DE GESSO DESEMPENADO (SEM TALISCAS) EM TETO, ESPESSURA 0,5 CM, PARA EDIFICAÇÃO HABITACIONAL MULTIFAMILIAR (PRÉDIO). AF_11/2014</v>
          </cell>
          <cell r="C5673" t="str">
            <v>M2</v>
          </cell>
          <cell r="D5673" t="str">
            <v>16,24</v>
          </cell>
        </row>
        <row r="5674">
          <cell r="A5674">
            <v>89173</v>
          </cell>
          <cell r="B5674" t="str">
            <v>(COMPOSIÇÃO REPRESENTATIVA) DO SERVIÇO DE EMBOÇO/MASSA ÚNICA, APLICADO MANUALMENTE, TRAÇO 1:2:8, EM BETONEIRA DE 400L, PAREDES INTERNAS, COM EXECUÇÃO DE TALISCAS, EDIFICAÇÃO HABITACIONAL UNIFAMILIAR (CASAS) E EDIFICAÇÃO PÚBLICA PADRÃO. AF_12/2014</v>
          </cell>
          <cell r="C5674" t="str">
            <v>M2</v>
          </cell>
          <cell r="D5674" t="str">
            <v>29,82</v>
          </cell>
        </row>
        <row r="5675">
          <cell r="A5675">
            <v>90406</v>
          </cell>
          <cell r="B5675" t="str">
            <v>MASSA ÚNICA, PARA RECEBIMENTO DE PINTURA, EM ARGAMASSA TRAÇO 1:2:8, PREPARO MECÂNICO COM BETONEIRA 400L, APLICADA MANUALMENTE EM TETO, ESPESSURA DE 20MM, COM EXECUÇÃO DE TALISCAS. AF_03/2015</v>
          </cell>
          <cell r="C5675" t="str">
            <v>M2</v>
          </cell>
          <cell r="D5675" t="str">
            <v>37,16</v>
          </cell>
        </row>
        <row r="5676">
          <cell r="A5676">
            <v>90407</v>
          </cell>
          <cell r="B5676" t="str">
            <v>MASSA ÚNICA, PARA RECEBIMENTO DE PINTURA, EM ARGAMASSA TRAÇO 1:2:8, PREPARO MANUAL, APLICADA MANUALMENTE EM TETO, ESPESSURA DE 20MM, COM EXECUÇÃO DE TALISCAS. AF_03/2015</v>
          </cell>
          <cell r="C5676" t="str">
            <v>M2</v>
          </cell>
          <cell r="D5676" t="str">
            <v>40,34</v>
          </cell>
        </row>
        <row r="5677">
          <cell r="A5677">
            <v>90408</v>
          </cell>
          <cell r="B5677" t="str">
            <v>MASSA ÚNICA, PARA RECEBIMENTO DE PINTURA, EM ARGAMASSA TRAÇO 1:2:8, PREPARO MECÂNICO COM BETONEIRA 400L, APLICADA MANUALMENTE EM TETO, ESPESSURA DE 10MM, COM EXECUÇÃO DE TALISCAS. AF_03/2015</v>
          </cell>
          <cell r="C5677" t="str">
            <v>M2</v>
          </cell>
          <cell r="D5677" t="str">
            <v>26,01</v>
          </cell>
        </row>
        <row r="5678">
          <cell r="A5678">
            <v>90409</v>
          </cell>
          <cell r="B5678" t="str">
            <v>MASSA ÚNICA, PARA RECEBIMENTO DE PINTURA, EM ARGAMASSA TRAÇO 1:2:8, PREPARO MANUAL, APLICADA MANUALMENTE EM TETO, ESPESSURA DE 10MM, COM EXECUÇÃO DE TALISCAS. AF_03/2015</v>
          </cell>
          <cell r="C5678" t="str">
            <v>M2</v>
          </cell>
          <cell r="D5678" t="str">
            <v>27,81</v>
          </cell>
        </row>
        <row r="5679">
          <cell r="A5679">
            <v>87242</v>
          </cell>
          <cell r="B5679" t="str">
            <v>REVESTIMENTO CERÂMICO PARA PAREDES EXTERNAS EM PASTILHAS DE PORCELANA 5 X 5 CM (PLACAS DE 30 X 30 CM), ALINHADAS A PRUMO, APLICADO EM PANOS COM VÃOS. AF_06/2014</v>
          </cell>
          <cell r="C5679" t="str">
            <v>M2</v>
          </cell>
          <cell r="D5679" t="str">
            <v>211,33</v>
          </cell>
        </row>
        <row r="5680">
          <cell r="A5680">
            <v>87243</v>
          </cell>
          <cell r="B5680" t="str">
            <v>REVESTIMENTO CERÂMICO PARA PAREDES EXTERNAS EM PASTILHAS DE PORCELANA 5 X 5 CM (PLACAS DE 30 X 30 CM), ALINHADAS A PRUMO, APLICADO EM PANOS SEM VÃOS. AF_06/2014</v>
          </cell>
          <cell r="C5680" t="str">
            <v>M2</v>
          </cell>
          <cell r="D5680" t="str">
            <v>194,70</v>
          </cell>
        </row>
        <row r="5681">
          <cell r="A5681">
            <v>87244</v>
          </cell>
          <cell r="B5681" t="str">
            <v>REVESTIMENTO CERÂMICO PARA PAREDES EXTERNAS EM PASTILHAS DE PORCELANA 5 X 5 CM (PLACAS DE 30 X 30 CM), ALINHADAS A PRUMO, APLICADO EM SUPERFÍCIES EXTERNAS DA SACADA. AF_06/2014</v>
          </cell>
          <cell r="C5681" t="str">
            <v>M2</v>
          </cell>
          <cell r="D5681" t="str">
            <v>203,96</v>
          </cell>
        </row>
        <row r="5682">
          <cell r="A5682">
            <v>87245</v>
          </cell>
          <cell r="B5682" t="str">
            <v>REVESTIMENTO CERÂMICO PARA PAREDES EXTERNAS EM PASTILHAS DE PORCELANA 5 X 5 CM (PLACAS DE 30 X 30 CM), ALINHADAS A PRUMO, APLICADO EM SUPERFÍCIES INTERNAS DA SACADA. AF_06/2014</v>
          </cell>
          <cell r="C5682" t="str">
            <v>M2</v>
          </cell>
          <cell r="D5682" t="str">
            <v>245,48</v>
          </cell>
        </row>
        <row r="5683">
          <cell r="A5683">
            <v>87264</v>
          </cell>
          <cell r="B5683" t="str">
            <v>REVESTIMENTO CERÂMICO PARA PAREDES INTERNAS COM PLACAS TIPO ESMALTADA EXTRA DE DIMENSÕES 20X20 CM APLICADAS EM AMBIENTES DE ÁREA MENOR QUE 5 M² NA ALTURA INTEIRA DAS PAREDES. AF_06/2014</v>
          </cell>
          <cell r="C5683" t="str">
            <v>M2</v>
          </cell>
          <cell r="D5683" t="str">
            <v>50,25</v>
          </cell>
        </row>
        <row r="5684">
          <cell r="A5684">
            <v>87265</v>
          </cell>
          <cell r="B5684" t="str">
            <v>REVESTIMENTO CERÂMICO PARA PAREDES INTERNAS COM PLACAS TIPO ESMALTADA EXTRA DE DIMENSÕES 20X20 CM APLICADAS EM AMBIENTES DE ÁREA MAIOR QUE 5 M² NA ALTURA INTEIRA DAS PAREDES. AF_06/2014</v>
          </cell>
          <cell r="C5684" t="str">
            <v>M2</v>
          </cell>
          <cell r="D5684" t="str">
            <v>44,32</v>
          </cell>
        </row>
        <row r="5685">
          <cell r="A5685">
            <v>87266</v>
          </cell>
          <cell r="B5685" t="str">
            <v>REVESTIMENTO CERÂMICO PARA PAREDES INTERNAS COM PLACAS TIPO ESMALTADA EXTRA DE DIMENSÕES 20X20 CM APLICADAS EM AMBIENTES DE ÁREA MENOR QUE 5 M² A MEIA ALTURA DAS PAREDES. AF_06/2014</v>
          </cell>
          <cell r="C5685" t="str">
            <v>M2</v>
          </cell>
          <cell r="D5685" t="str">
            <v>52,36</v>
          </cell>
        </row>
        <row r="5686">
          <cell r="A5686">
            <v>87267</v>
          </cell>
          <cell r="B5686" t="str">
            <v>REVESTIMENTO CERÂMICO PARA PAREDES INTERNAS COM PLACAS TIPO ESMALTADA EXTRA DE DIMENSÕES 20X20 CM APLICADAS EM AMBIENTES DE ÁREA MAIOR QUE 5 M² A MEIA ALTURA DAS PAREDES. AF_06/2014</v>
          </cell>
          <cell r="C5686" t="str">
            <v>M2</v>
          </cell>
          <cell r="D5686" t="str">
            <v>49,73</v>
          </cell>
        </row>
        <row r="5687">
          <cell r="A5687">
            <v>87268</v>
          </cell>
          <cell r="B5687" t="str">
            <v>REVESTIMENTO CERÂMICO PARA PAREDES INTERNAS COM PLACAS TIPO ESMALTADA EXTRA DE DIMENSÕES 25X35 CM APLICADAS EM AMBIENTES DE ÁREA MENOR QUE 5 M² NA ALTURA INTEIRA DAS PAREDES. AF_06/2014</v>
          </cell>
          <cell r="C5687" t="str">
            <v>M2</v>
          </cell>
          <cell r="D5687" t="str">
            <v>53,79</v>
          </cell>
        </row>
        <row r="5688">
          <cell r="A5688">
            <v>87269</v>
          </cell>
          <cell r="B5688" t="str">
            <v>REVESTIMENTO CERÂMICO PARA PAREDES INTERNAS COM PLACAS TIPO ESMALTADA EXTRA DE DIMENSÕES 25X35 CM APLICADAS EM AMBIENTES DE ÁREA MAIOR QUE 5 M² NA ALTURA INTEIRA DAS PAREDES. AF_06/2014</v>
          </cell>
          <cell r="C5688" t="str">
            <v>M2</v>
          </cell>
          <cell r="D5688" t="str">
            <v>47,34</v>
          </cell>
        </row>
        <row r="5689">
          <cell r="A5689">
            <v>87270</v>
          </cell>
          <cell r="B5689" t="str">
            <v>REVESTIMENTO CERÂMICO PARA PAREDES INTERNAS COM PLACAS TIPO ESMALTADA EXTRA DE DIMENSÕES 25X35 CM APLICADAS EM AMBIENTES DE ÁREA MENOR QUE 5 M² A MEIA ALTURA DAS PAREDES. AF_06/2014</v>
          </cell>
          <cell r="C5689" t="str">
            <v>M2</v>
          </cell>
          <cell r="D5689" t="str">
            <v>55,56</v>
          </cell>
        </row>
        <row r="5690">
          <cell r="A5690">
            <v>87271</v>
          </cell>
          <cell r="B5690" t="str">
            <v>REVESTIMENTO CERÂMICO PARA PAREDES INTERNAS COM PLACAS TIPO ESMALTADA EXTRA DE DIMENSÕES 25X35 CM APLICADAS EM AMBIENTES DE ÁREA MAIOR QUE 5 M² A MEIA ALTURA DAS PAREDES. AF_06/2014</v>
          </cell>
          <cell r="C5690" t="str">
            <v>M2</v>
          </cell>
          <cell r="D5690" t="str">
            <v>52,50</v>
          </cell>
        </row>
        <row r="5691">
          <cell r="A5691">
            <v>87272</v>
          </cell>
          <cell r="B5691" t="str">
            <v>REVESTIMENTO CERÂMICO PARA PAREDES INTERNAS COM PLACAS TIPO ESMALTADA EXTRA  DE DIMENSÕES 33X45 CM APLICADAS EM AMBIENTES DE ÁREA MENOR QUE 5 M² NA ALTURA INTEIRA DAS PAREDES. AF_06/2014</v>
          </cell>
          <cell r="C5691" t="str">
            <v>M2</v>
          </cell>
          <cell r="D5691" t="str">
            <v>57,27</v>
          </cell>
        </row>
        <row r="5692">
          <cell r="A5692">
            <v>87273</v>
          </cell>
          <cell r="B5692" t="str">
            <v>REVESTIMENTO CERÂMICO PARA PAREDES INTERNAS COM PLACAS TIPO ESMALTADA EXTRA DE DIMENSÕES 33X45 CM APLICADAS EM AMBIENTES DE ÁREA MAIOR QUE 5 M² NA ALTURA INTEIRA DAS PAREDES. AF_06/2014</v>
          </cell>
          <cell r="C5692" t="str">
            <v>M2</v>
          </cell>
          <cell r="D5692" t="str">
            <v>49,38</v>
          </cell>
        </row>
        <row r="5693">
          <cell r="A5693">
            <v>87274</v>
          </cell>
          <cell r="B5693" t="str">
            <v>REVESTIMENTO CERÂMICO PARA PAREDES INTERNAS COM PLACAS TIPO ESMALTADA EXTRA DE DIMENSÕES 33X45 CM APLICADAS EM AMBIENTES DE ÁREA MENOR QUE 5 M² A MEIA ALTURA DAS PAREDES. AF_06/2014</v>
          </cell>
          <cell r="C5693" t="str">
            <v>M2</v>
          </cell>
          <cell r="D5693" t="str">
            <v>58,52</v>
          </cell>
        </row>
        <row r="5694">
          <cell r="A5694">
            <v>87275</v>
          </cell>
          <cell r="B5694" t="str">
            <v>REVESTIMENTO CERÂMICO PARA PAREDES INTERNAS COM PLACAS TIPO ESMALTADA EXTRA  DE DIMENSÕES 33X45 CM APLICADAS EM AMBIENTES DE ÁREA MAIOR QUE 5 M² A MEIA ALTURA DAS PAREDES. AF_06/2014</v>
          </cell>
          <cell r="C5694" t="str">
            <v>M2</v>
          </cell>
          <cell r="D5694" t="str">
            <v>55,84</v>
          </cell>
        </row>
        <row r="5695">
          <cell r="A5695">
            <v>88786</v>
          </cell>
          <cell r="B5695" t="str">
            <v>REVESTIMENTO CERÂMICO PARA PAREDES EXTERNAS EM PASTILHAS DE PORCELANA 2,5 X 2,5 CM (PLACAS DE 30 X 30 CM), ALINHADAS A PRUMO, APLICADO EM PANOS COM VÃOS. AF_10/2014</v>
          </cell>
          <cell r="C5695" t="str">
            <v>M2</v>
          </cell>
          <cell r="D5695" t="str">
            <v>235,23</v>
          </cell>
        </row>
        <row r="5696">
          <cell r="A5696">
            <v>88787</v>
          </cell>
          <cell r="B5696" t="str">
            <v>REVESTIMENTO CERÂMICO PARA PAREDES EXTERNAS EM PASTILHAS DE PORCELANA 2,5 X 2,5 CM (PLACAS DE 30 X 30 CM), ALINHADAS A PRUMO, APLICADO EM PANOS SEM VÃOS. AF_10/2014</v>
          </cell>
          <cell r="C5696" t="str">
            <v>M2</v>
          </cell>
          <cell r="D5696" t="str">
            <v>217,44</v>
          </cell>
        </row>
        <row r="5697">
          <cell r="A5697">
            <v>88788</v>
          </cell>
          <cell r="B5697" t="str">
            <v>REVESTIMENTO CERÂMICO PARA PAREDES EXTERNAS EM PASTILHAS DE PORCELANA 2,5 X 2,5 CM (PLACAS DE 30 X 30 CM), ALINHADAS A PRUMO, APLICADO EM SUPERFÍCIES EXTERNAS DA SACADA. AF_10/2014</v>
          </cell>
          <cell r="C5697" t="str">
            <v>M2</v>
          </cell>
          <cell r="D5697" t="str">
            <v>226,70</v>
          </cell>
        </row>
        <row r="5698">
          <cell r="A5698">
            <v>88789</v>
          </cell>
          <cell r="B5698" t="str">
            <v>REVESTIMENTO CERÂMICO PARA PAREDES EXTERNAS EM PASTILHAS DE PORCELANA 2,5 X 2,5 CM (PLACAS DE 30 X 30 CM), ALINHADAS A PRUMO, APLICADO EM SUPERFÍCIES INTERNAS DA SACADA. AF_10/2014</v>
          </cell>
          <cell r="C5698" t="str">
            <v>M2</v>
          </cell>
          <cell r="D5698" t="str">
            <v>272,17</v>
          </cell>
        </row>
        <row r="5699">
          <cell r="A5699">
            <v>89045</v>
          </cell>
          <cell r="B5699" t="str">
            <v>(COMPOSIÇÃO REPRESENTATIVA) DO SERVIÇO DE REVESTIMENTO CERÂMICO PARA AMBIENTES DE ÁREAS MOLHADAS, MEIA PAREDE OU PAREDE INTEIRA, COM PLACAS TIPO GRÊS OU SEMI-GRÊS, DIMENSÕES 20X20 CM, PARA EDIFICAÇÃO HABITACIONAL MULTIFAMILIAR (PRÉDIO). AF_11/2014</v>
          </cell>
          <cell r="C5699" t="str">
            <v>M2</v>
          </cell>
          <cell r="D5699" t="str">
            <v>50,10</v>
          </cell>
        </row>
        <row r="5700">
          <cell r="A5700">
            <v>89170</v>
          </cell>
          <cell r="B5700" t="str">
            <v>(COMPOSIÇÃO REPRESENTATIVA) DO SERVIÇO DE REVESTIMENTO CERÂMICO PARA PAREDES INTERNAS, MEIA PAREDE, OU PAREDE INTEIRA, PLACAS GRÊS OU SEMI-GRÊS DE 20X20 CM, PARA EDIFICAÇÕES HABITACIONAIS UNIFAMILIAR (CASAS) E EDIFICAÇÕES PÚBLICAS PADRÃO. AF_11/2014</v>
          </cell>
          <cell r="C5700" t="str">
            <v>M2</v>
          </cell>
          <cell r="D5700" t="str">
            <v>48,61</v>
          </cell>
        </row>
        <row r="5701">
          <cell r="A5701">
            <v>93392</v>
          </cell>
          <cell r="B5701" t="str">
            <v>REVESTIMENTO CERÂMICO PARA PAREDES INTERNAS COM PLACAS TIPO ESMALTADA PADRÃO POPULAR DE DIMENSÕES 20X20 CM, ARGAMASSA TIPO AC I, APLICADAS EM AMBIENTES DE ÁREA MENOR QUE 5 M2 NA ALTURA INTEIRA DAS PAREDES. AF_06/2014</v>
          </cell>
          <cell r="C5701" t="str">
            <v>M2</v>
          </cell>
          <cell r="D5701" t="str">
            <v>39,43</v>
          </cell>
        </row>
        <row r="5702">
          <cell r="A5702">
            <v>93393</v>
          </cell>
          <cell r="B5702" t="str">
            <v>REVESTIMENTO CERÂMICO PARA PAREDES INTERNAS COM PLACAS TIPO ESMALTADA PADRÃO POPULAR DE DIMENSÕES 20X20 CM, ARGAMASSA TIPO AC I, APLICADAS EM AMBIENTES DE ÁREA MAIOR QUE 5 M2 NA ALTURA INTEIRA DAS PAREDES. AF_06/2014</v>
          </cell>
          <cell r="C5702" t="str">
            <v>M2</v>
          </cell>
          <cell r="D5702" t="str">
            <v>33,60</v>
          </cell>
        </row>
        <row r="5703">
          <cell r="A5703">
            <v>93394</v>
          </cell>
          <cell r="B5703" t="str">
            <v>REVESTIMENTO CERÂMICO PARA PAREDES INTERNAS COM PLACAS TIPO ESMALTADA PADRÃO POPULAR DE DIMENSÕES 20X20 CM, ARGAMASSA TIPO AC I, APLICADAS EM AMBIENTES DE ÁREA MENOR QUE 5 M2 A MEIA ALTURA DAS PAREDES. AF_06/2014</v>
          </cell>
          <cell r="C5703" t="str">
            <v>M2</v>
          </cell>
          <cell r="D5703" t="str">
            <v>41,54</v>
          </cell>
        </row>
        <row r="5704">
          <cell r="A5704">
            <v>93395</v>
          </cell>
          <cell r="B5704" t="str">
            <v>REVESTIMENTO CERÂMICO PARA PAREDES INTERNAS COM PLACAS TIPO ESMALTADA PADRÃO POPULAR DE DIMENSÕES 20X20 CM, ARGAMASSA TIPO AC I, APLICADAS EM AMBIENTES DE ÁREA MAIOR QUE 5 M2 A MEIA ALTURA DAS PAREDES. AF_06/2014</v>
          </cell>
          <cell r="C5704" t="str">
            <v>M2</v>
          </cell>
          <cell r="D5704" t="str">
            <v>38,91</v>
          </cell>
        </row>
        <row r="5705">
          <cell r="A5705">
            <v>99194</v>
          </cell>
          <cell r="B5705" t="str">
            <v>REVESTIMENTO CERÂMICO PARA PAREDES INTERNAS COM PLACAS TIPO ESMALTADA PADRÃO POPULAR DE DIMENSÕES 20X20 CM, ARGAMASSA TIPO AC III, APLICADAS EM AMBIENTES DE ÁREA MENOR QUE 5 M2 NA ALTURA INTEIRA DAS PAREDES. AF_06/2014</v>
          </cell>
          <cell r="C5705" t="str">
            <v>M2</v>
          </cell>
          <cell r="D5705" t="str">
            <v>45,84</v>
          </cell>
        </row>
        <row r="5706">
          <cell r="A5706">
            <v>99195</v>
          </cell>
          <cell r="B5706" t="str">
            <v>REVESTIMENTO CERÂMICO PARA PAREDES INTERNAS COM PLACAS TIPO ESMALTADA PADRÃO POPULAR DE DIMENSÕES 20X20 CM, ARGAMASSA TIPO AC III, APLICADAS EM AMBIENTES DE ÁREA MAIOR QUE 5 M2 NA ALTURA INTEIRA DAS PAREDES. AF_06/2014</v>
          </cell>
          <cell r="C5706" t="str">
            <v>M2</v>
          </cell>
          <cell r="D5706" t="str">
            <v>40,01</v>
          </cell>
        </row>
        <row r="5707">
          <cell r="A5707">
            <v>99196</v>
          </cell>
          <cell r="B5707" t="str">
            <v>REVESTIMENTO CERÂMICO PARA PAREDES INTERNAS COM PLACAS TIPO ESMALTADA PADRÃO POPULAR DE DIMENSÕES 20X20 CM, ARGAMASSA TIPO AC III, APLICADAS EM AMBIENTES DE ÁREA MENOR QUE 5 M2 A MEIA ALTURA DAS PAREDES. AF_06/2014</v>
          </cell>
          <cell r="C5707" t="str">
            <v>M2</v>
          </cell>
          <cell r="D5707" t="str">
            <v>47,95</v>
          </cell>
        </row>
        <row r="5708">
          <cell r="A5708">
            <v>99198</v>
          </cell>
          <cell r="B5708" t="str">
            <v>REVESTIMENTO CERÂMICO PARA PAREDES INTERNAS COM PLACAS TIPO ESMALTADA PADRÃO POPULAR DE DIMENSÕES 20X20 CM, ARGAMASSA TIPO AC III, APLICADAS EM AMBIENTES DE ÁREA MAIOR QUE 5 M2 A MEIA ALTURA DAS PAREDES. AF_06/2014</v>
          </cell>
          <cell r="C5708" t="str">
            <v>M2</v>
          </cell>
          <cell r="D5708" t="str">
            <v>45,32</v>
          </cell>
        </row>
        <row r="5709">
          <cell r="A5709">
            <v>84088</v>
          </cell>
          <cell r="B5709" t="str">
            <v>PEITORIL EM MARMORE BRANCO, LARGURA DE 15CM, ASSENTADO COM ARGAMASSA TRACO 1:4 (CIMENTO E AREIA MEDIA), PREPARO MANUAL DA ARGAMASSA</v>
          </cell>
          <cell r="C5709" t="str">
            <v>M</v>
          </cell>
          <cell r="D5709" t="str">
            <v>84,46</v>
          </cell>
        </row>
        <row r="5710">
          <cell r="A5710">
            <v>84089</v>
          </cell>
          <cell r="B5710" t="str">
            <v>PEITORIL EM MARMORE BRANCO, LARGURA DE 25CM, ASSENTADO COM ARGAMASSA TRACO 1:3 (CIMENTO E AREIA MEDIA), PREPARO MANUAL DA ARGAMASSA</v>
          </cell>
          <cell r="C5710" t="str">
            <v>M</v>
          </cell>
          <cell r="D5710" t="str">
            <v>119,49</v>
          </cell>
        </row>
        <row r="5711">
          <cell r="A5711">
            <v>40675</v>
          </cell>
          <cell r="B5711" t="str">
            <v>ASSENTAMENTO DE PEITORIL COM ARGAMASSA DE CIMENTO COLANTE</v>
          </cell>
          <cell r="C5711" t="str">
            <v>M</v>
          </cell>
          <cell r="D5711" t="str">
            <v>3,82</v>
          </cell>
        </row>
        <row r="5712">
          <cell r="A5712">
            <v>96112</v>
          </cell>
          <cell r="B5712" t="str">
            <v>FORRO EM MADEIRA PINUS, PARA AMBIENTES RESIDENCIAIS, INCLUSIVE ESTRUTURA DE FIXAÇÃO. AF_05/2017</v>
          </cell>
          <cell r="C5712" t="str">
            <v>M2</v>
          </cell>
          <cell r="D5712" t="str">
            <v>94,41</v>
          </cell>
        </row>
        <row r="5713">
          <cell r="A5713">
            <v>96117</v>
          </cell>
          <cell r="B5713" t="str">
            <v>FORRO EM MADEIRA PINUS, PARA AMBIENTES COMERCIAIS, INCLUSIVE ESTRUTURA DE FIXAÇÃO. AF_05/2017</v>
          </cell>
          <cell r="C5713" t="str">
            <v>M2</v>
          </cell>
          <cell r="D5713" t="str">
            <v>115,48</v>
          </cell>
        </row>
        <row r="5714">
          <cell r="A5714">
            <v>96122</v>
          </cell>
          <cell r="B5714" t="str">
            <v>ACABAMENTOS PARA FORRO (RODA-FORRO EM MADEIRA PINUS). AF_05/2017</v>
          </cell>
          <cell r="C5714" t="str">
            <v>M</v>
          </cell>
          <cell r="D5714" t="str">
            <v>27,02</v>
          </cell>
        </row>
        <row r="5715">
          <cell r="A5715">
            <v>96109</v>
          </cell>
          <cell r="B5715" t="str">
            <v>FORRO EM PLACAS DE GESSO, PARA AMBIENTES RESIDENCIAIS. AF_05/2017_P</v>
          </cell>
          <cell r="C5715" t="str">
            <v>M2</v>
          </cell>
          <cell r="D5715" t="str">
            <v>35,10</v>
          </cell>
        </row>
        <row r="5716">
          <cell r="A5716">
            <v>96110</v>
          </cell>
          <cell r="B5716" t="str">
            <v>FORRO EM DRYWALL, PARA AMBIENTES RESIDENCIAIS, INCLUSIVE ESTRUTURA DE FIXAÇÃO. AF_05/2017_P</v>
          </cell>
          <cell r="C5716" t="str">
            <v>M2</v>
          </cell>
          <cell r="D5716" t="str">
            <v>52,71</v>
          </cell>
        </row>
        <row r="5717">
          <cell r="A5717">
            <v>96113</v>
          </cell>
          <cell r="B5717" t="str">
            <v>FORRO EM PLACAS DE GESSO, PARA AMBIENTES COMERCIAIS. AF_05/2017_P</v>
          </cell>
          <cell r="C5717" t="str">
            <v>M2</v>
          </cell>
          <cell r="D5717" t="str">
            <v>31,51</v>
          </cell>
        </row>
        <row r="5718">
          <cell r="A5718">
            <v>96114</v>
          </cell>
          <cell r="B5718" t="str">
            <v>FORRO EM DRYWALL, PARA AMBIENTES COMERCIAIS, INCLUSIVE ESTRUTURA DE FIXAÇÃO. AF_05/2017_P</v>
          </cell>
          <cell r="C5718" t="str">
            <v>M2</v>
          </cell>
          <cell r="D5718" t="str">
            <v>53,78</v>
          </cell>
        </row>
        <row r="5719">
          <cell r="A5719">
            <v>96120</v>
          </cell>
          <cell r="B5719" t="str">
            <v>ACABAMENTOS PARA FORRO (MOLDURA DE GESSO). AF_05/2017</v>
          </cell>
          <cell r="C5719" t="str">
            <v>M</v>
          </cell>
          <cell r="D5719" t="str">
            <v>2,45</v>
          </cell>
        </row>
        <row r="5720">
          <cell r="A5720">
            <v>96123</v>
          </cell>
          <cell r="B5720" t="str">
            <v>ACABAMENTOS PARA FORRO (MOLDURA EM DRYWALL, COM LARGURA DE 15 CM). AF_05/2017_P</v>
          </cell>
          <cell r="C5720" t="str">
            <v>M</v>
          </cell>
          <cell r="D5720" t="str">
            <v>21,63</v>
          </cell>
        </row>
        <row r="5721">
          <cell r="A5721">
            <v>99054</v>
          </cell>
          <cell r="B5721" t="str">
            <v>ACABAMENTOS PARA FORRO (SANCA DE GESSO MONTADA NA OBRA). AF_05/2017_P</v>
          </cell>
          <cell r="C5721" t="str">
            <v>M2</v>
          </cell>
          <cell r="D5721" t="str">
            <v>42,67</v>
          </cell>
        </row>
        <row r="5722">
          <cell r="A5722" t="str">
            <v>73807/1</v>
          </cell>
          <cell r="B5722" t="str">
            <v>CORRIMAO EM MARMORITE, LARGURA 15CM</v>
          </cell>
          <cell r="C5722" t="str">
            <v>M</v>
          </cell>
          <cell r="D5722" t="str">
            <v>89,60</v>
          </cell>
        </row>
        <row r="5723">
          <cell r="A5723">
            <v>96111</v>
          </cell>
          <cell r="B5723" t="str">
            <v>FORRO EM RÉGUAS DE PVC, FRISADO, PARA AMBIENTES RESIDENCIAIS, INCLUSIVE ESTRUTURA DE FIXAÇÃO. AF_05/2017_P</v>
          </cell>
          <cell r="C5723" t="str">
            <v>M2</v>
          </cell>
          <cell r="D5723" t="str">
            <v>37,42</v>
          </cell>
        </row>
        <row r="5724">
          <cell r="A5724">
            <v>96116</v>
          </cell>
          <cell r="B5724" t="str">
            <v>FORRO EM RÉGUAS DE PVC, FRISADO, PARA AMBIENTES COMERCIAIS, INCLUSIVE ESTRUTURA DE FIXAÇÃO. AF_05/2017_P</v>
          </cell>
          <cell r="C5724" t="str">
            <v>M2</v>
          </cell>
          <cell r="D5724" t="str">
            <v>40,64</v>
          </cell>
        </row>
        <row r="5725">
          <cell r="A5725">
            <v>96121</v>
          </cell>
          <cell r="B5725" t="str">
            <v>ACABAMENTOS PARA FORRO (RODA-FORRO EM PERFIL METÁLICO E PLÁSTICO). AF_05/2017</v>
          </cell>
          <cell r="C5725" t="str">
            <v>M</v>
          </cell>
          <cell r="D5725" t="str">
            <v>7,90</v>
          </cell>
        </row>
        <row r="5726">
          <cell r="A5726">
            <v>96485</v>
          </cell>
          <cell r="B5726" t="str">
            <v>FORRO EM RÉGUAS DE PVC, LISO, PARA AMBIENTES RESIDENCIAIS, INCLUSIVE ESTRUTURA DE FIXAÇÃO. AF_05/2017_P</v>
          </cell>
          <cell r="C5726" t="str">
            <v>M2</v>
          </cell>
          <cell r="D5726" t="str">
            <v>43,97</v>
          </cell>
        </row>
        <row r="5727">
          <cell r="A5727">
            <v>96486</v>
          </cell>
          <cell r="B5727" t="str">
            <v>FORRO DE PVC, LISO, PARA AMBIENTES COMERCIAIS, INCLUSIVE ESTRUTURA DE FIXAÇÃO. AF_05/2017_P</v>
          </cell>
          <cell r="C5727" t="str">
            <v>M2</v>
          </cell>
          <cell r="D5727" t="str">
            <v>47,58</v>
          </cell>
        </row>
        <row r="5728">
          <cell r="A5728">
            <v>91514</v>
          </cell>
          <cell r="B5728" t="str">
            <v>ESTUCAMENTO DE PANOS DE FACHADA SEM VÃOS DO SISTEMA DE PAREDES DE CONCRETO EM EDIFICAÇÕES DE MÚLTIPLOS PAVIMENTOS. AF_06/2015</v>
          </cell>
          <cell r="C5728" t="str">
            <v>M2</v>
          </cell>
          <cell r="D5728" t="str">
            <v>4,74</v>
          </cell>
        </row>
        <row r="5729">
          <cell r="A5729">
            <v>91515</v>
          </cell>
          <cell r="B5729" t="str">
            <v>ESTUCAMENTO DE PANOS DE FACHADA COM VÃOS DO SISTEMA DE PAREDES DE CONCRETO EM EDIFICAÇÕES DE MÚLTIPLOS PAVIMENTOS. AF_06/2015</v>
          </cell>
          <cell r="C5729" t="str">
            <v>M2</v>
          </cell>
          <cell r="D5729" t="str">
            <v>6,27</v>
          </cell>
        </row>
        <row r="5730">
          <cell r="A5730">
            <v>91516</v>
          </cell>
          <cell r="B5730" t="str">
            <v>ESTUCAMENTO DE SUPERFÍCIE EXTERNA DA SACADA DO SISTEMA DE PAREDES DE CONCRETO EM EDIFICAÇÕES DE MÚLTIPLOS PAVIMENTOS. AF_06/2015</v>
          </cell>
          <cell r="C5730" t="str">
            <v>M2</v>
          </cell>
          <cell r="D5730" t="str">
            <v>9,15</v>
          </cell>
        </row>
        <row r="5731">
          <cell r="A5731">
            <v>91517</v>
          </cell>
          <cell r="B5731" t="str">
            <v>ESTUCAMENTO DE PANOS DE FACHADA SEM VÃOS DO SISTEMA DE PAREDES DE CONCRETO EM EDIFICAÇÕES DE PAVIMENTO ÚNICO. AF_06/2015</v>
          </cell>
          <cell r="C5731" t="str">
            <v>M2</v>
          </cell>
          <cell r="D5731" t="str">
            <v>10,19</v>
          </cell>
        </row>
        <row r="5732">
          <cell r="A5732">
            <v>91519</v>
          </cell>
          <cell r="B5732" t="str">
            <v>ESTUCAMENTO DE PANOS DE FACHADA COM VÃOS DO SISTEMA DE PAREDES DE CONCRETO EM EDIFICAÇÕES DE PAVIMENTO ÚNICO. AF_06/2015</v>
          </cell>
          <cell r="C5732" t="str">
            <v>M2</v>
          </cell>
          <cell r="D5732" t="str">
            <v>11,70</v>
          </cell>
        </row>
        <row r="5733">
          <cell r="A5733">
            <v>91520</v>
          </cell>
          <cell r="B5733" t="str">
            <v>ESTUCAMENTO DE DENSIDADE BAIXA NAS FACES INTERNAS DE PAREDES DO SISTEMA DE PAREDES DE CONCRETO. AF_06/2015</v>
          </cell>
          <cell r="C5733" t="str">
            <v>M2</v>
          </cell>
          <cell r="D5733" t="str">
            <v>1,72</v>
          </cell>
        </row>
        <row r="5734">
          <cell r="A5734">
            <v>91522</v>
          </cell>
          <cell r="B5734" t="str">
            <v>ESTUCAMENTO, PARA QUALQUER REVESTIMENTO, EM TETO DO SISTEMA DE PAREDES DE CONCRETO. AF_06/2015</v>
          </cell>
          <cell r="C5734" t="str">
            <v>M2</v>
          </cell>
          <cell r="D5734" t="str">
            <v>2,07</v>
          </cell>
        </row>
        <row r="5735">
          <cell r="A5735">
            <v>91525</v>
          </cell>
          <cell r="B5735" t="str">
            <v>ESTUCAMENTO DE DENSIDADE ALTA, NAS FACES INTERNAS DE PAREDES DO SISTEMA DE PAREDES DE CONCRETO. AF_06/2015</v>
          </cell>
          <cell r="C5735" t="str">
            <v>M2</v>
          </cell>
          <cell r="D5735" t="str">
            <v>3,88</v>
          </cell>
        </row>
        <row r="5736">
          <cell r="A5736">
            <v>87280</v>
          </cell>
          <cell r="B5736" t="str">
            <v>ARGAMASSA TRAÇO 1:7 (EM VOLUME DE CIMENTO E AREIA MÉDIA ÚMIDA) COM ADIÇÃO DE PLASTIFICANTE PARA EMBOÇO/MASSA ÚNICA/ASSENTAMENTO DE ALVENARIA DE VEDAÇÃO, PREPARO MECÂNICO COM BETONEIRA 400 L. AF_08/2019</v>
          </cell>
          <cell r="C5736" t="str">
            <v>M3</v>
          </cell>
          <cell r="D5736" t="str">
            <v>344,83</v>
          </cell>
        </row>
        <row r="5737">
          <cell r="A5737">
            <v>87281</v>
          </cell>
          <cell r="B5737" t="str">
            <v>ARGAMASSA TRAÇO 1:7 (EM VOLUME DE CIMENTO E AREIA MÉDIA ÚMIDA) COM ADIÇÃO DE PLASTIFICANTE PARA EMBOÇO/MASSA ÚNICA/ASSENTAMENTO DE ALVENARIA DE VEDAÇÃO, PREPARO MECÂNICO COM BETONEIRA 600 L. AF_08/2019</v>
          </cell>
          <cell r="C5737" t="str">
            <v>M3</v>
          </cell>
          <cell r="D5737" t="str">
            <v>340,98</v>
          </cell>
        </row>
        <row r="5738">
          <cell r="A5738">
            <v>87283</v>
          </cell>
          <cell r="B5738" t="str">
            <v>ARGAMASSA TRAÇO 1:6 (EM VOLUME DE CIMENTO E AREIA MÉDIA ÚMIDA) COM ADIÇÃO DE PLASTIFICANTE PARA EMBOÇO/MASSA ÚNICA/ASSENTAMENTO DE ALVENARIA DE VEDAÇÃO, PREPARO MECÂNICO COM BETONEIRA 400 L. AF_08/2019</v>
          </cell>
          <cell r="C5738" t="str">
            <v>M3</v>
          </cell>
          <cell r="D5738" t="str">
            <v>366,03</v>
          </cell>
        </row>
        <row r="5739">
          <cell r="A5739">
            <v>87284</v>
          </cell>
          <cell r="B5739" t="str">
            <v>ARGAMASSA TRAÇO 1:6 (EM VOLUME DE CIMENTO E AREIA MÉDIA ÚMIDA) COM ADIÇÃO DE PLASTIFICANTE PARA EMBOÇO/MASSA ÚNICA/ASSENTAMENTO DE ALVENARIA DE VEDAÇÃO, PREPARO MECÂNICO COM BETONEIRA 600 L. AF_08/2019</v>
          </cell>
          <cell r="C5739" t="str">
            <v>M3</v>
          </cell>
          <cell r="D5739" t="str">
            <v>360,93</v>
          </cell>
        </row>
        <row r="5740">
          <cell r="A5740">
            <v>87286</v>
          </cell>
          <cell r="B5740" t="str">
            <v>ARGAMASSA TRAÇO 1:1:6 (EM VOLUME DE CIMENTO, CAL E AREIA MÉDIA ÚMIDA) PARA EMBOÇO/MASSA ÚNICA/ASSENTAMENTO DE ALVENARIA DE VEDAÇÃO, PREPARO MECÂNICO COM BETONEIRA 400 L. AF_08/2019</v>
          </cell>
          <cell r="C5740" t="str">
            <v>M3</v>
          </cell>
          <cell r="D5740" t="str">
            <v>495,44</v>
          </cell>
        </row>
        <row r="5741">
          <cell r="A5741">
            <v>87287</v>
          </cell>
          <cell r="B5741" t="str">
            <v>ARGAMASSA TRAÇO 1:1:6 (EM VOLUME DE CIMENTO, CAL E AREIA MÉDIA ÚMIDA) PARA EMBOÇO/MASSA ÚNICA/ASSENTAMENTO DE ALVENARIA DE VEDAÇÃO, PREPARO MECÂNICO COM BETONEIRA 600 L. AF_08/2019</v>
          </cell>
          <cell r="C5741" t="str">
            <v>M3</v>
          </cell>
          <cell r="D5741" t="str">
            <v>485,08</v>
          </cell>
        </row>
        <row r="5742">
          <cell r="A5742">
            <v>87289</v>
          </cell>
          <cell r="B5742" t="str">
            <v>ARGAMASSA TRAÇO 1:1,5:7,5 (EM VOLUME DE CIMENTO, CAL E AREIA MÉDIA ÚMIDA) PARA EMBOÇO/MASSA ÚNICA/ASSENTAMENTO DE ALVENARIA DE VEDAÇÃO, PREPARO MECÂNICO COM BETONEIRA 400 L. AF_08/2019</v>
          </cell>
          <cell r="C5742" t="str">
            <v>M3</v>
          </cell>
          <cell r="D5742" t="str">
            <v>479,11</v>
          </cell>
        </row>
        <row r="5743">
          <cell r="A5743">
            <v>87290</v>
          </cell>
          <cell r="B5743" t="str">
            <v>ARGAMASSA TRAÇO 1:1,5:7,5 (EM VOLUME DE CIMENTO, CAL E AREIA MÉDIA ÚMIDA) PARA EMBOÇO/MASSA ÚNICA/ASSENTAMENTO DE ALVENARIA DE VEDAÇÃO, PREPARO MECÂNICO COM BETONEIRA 600 L. AF_08/2019</v>
          </cell>
          <cell r="C5743" t="str">
            <v>M3</v>
          </cell>
          <cell r="D5743" t="str">
            <v>473,43</v>
          </cell>
        </row>
        <row r="5744">
          <cell r="A5744">
            <v>87292</v>
          </cell>
          <cell r="B5744" t="str">
            <v>ARGAMASSA TRAÇO 1:2:8 (EM VOLUME DE CIMENTO, CAL E AREIA MÉDIA ÚMIDA) PARA EMBOÇO/MASSA ÚNICA/ASSENTAMENTO DE ALVENARIA DE VEDAÇÃO, PREPARO MECÂNICO COM BETONEIRA 400 L. AF_08/2019</v>
          </cell>
          <cell r="C5744" t="str">
            <v>M3</v>
          </cell>
          <cell r="D5744" t="str">
            <v>499,58</v>
          </cell>
        </row>
        <row r="5745">
          <cell r="A5745">
            <v>87294</v>
          </cell>
          <cell r="B5745" t="str">
            <v>ARGAMASSA TRAÇO 1:2:9 (EM VOLUME DE CIMENTO, CAL E AREIA MÉDIA ÚMIDA) PARA EMBOÇO/MASSA ÚNICA/ASSENTAMENTO DE ALVENARIA DE VEDAÇÃO, PREPARO MECÂNICO COM BETONEIRA 600 L. AF_08/2019</v>
          </cell>
          <cell r="C5745" t="str">
            <v>M3</v>
          </cell>
          <cell r="D5745" t="str">
            <v>468,89</v>
          </cell>
        </row>
        <row r="5746">
          <cell r="A5746">
            <v>87295</v>
          </cell>
          <cell r="B5746" t="str">
            <v>ARGAMASSA TRAÇO 1:3:12 (EM VOLUME DE CIMENTO, CAL E AREIA MÉDIA ÚMIDA) PARA EMBOÇO/MASSA ÚNICA/ASSENTAMENTO DE ALVENARIA DE VEDAÇÃO, PREPARO MECÂNICO COM BETONEIRA 400 L. AF_08/2019</v>
          </cell>
          <cell r="C5746" t="str">
            <v>M3</v>
          </cell>
          <cell r="D5746" t="str">
            <v>475,82</v>
          </cell>
        </row>
        <row r="5747">
          <cell r="A5747">
            <v>87296</v>
          </cell>
          <cell r="B5747" t="str">
            <v>ARGAMASSA TRAÇO 1:3:12 (EM VOLUME DE CIMENTO, CAL E AREIA MÉDIA ÚMIDA) PARA EMBOÇO/MASSA ÚNICA/ASSENTAMENTO DE ALVENARIA DE VEDAÇÃO, PREPARO MECÂNICO COM BETONEIRA 600 L. AF_08/2019</v>
          </cell>
          <cell r="C5747" t="str">
            <v>M3</v>
          </cell>
          <cell r="D5747" t="str">
            <v>458,39</v>
          </cell>
        </row>
        <row r="5748">
          <cell r="A5748">
            <v>87298</v>
          </cell>
          <cell r="B5748" t="str">
            <v>ARGAMASSA TRAÇO 1:3 (EM VOLUME DE CIMENTO E AREIA MÉDIA ÚMIDA) PARA CONTRAPISO, PREPARO MECÂNICO COM BETONEIRA 400 L. AF_08/2019</v>
          </cell>
          <cell r="C5748" t="str">
            <v>M3</v>
          </cell>
          <cell r="D5748" t="str">
            <v>594,36</v>
          </cell>
        </row>
        <row r="5749">
          <cell r="A5749">
            <v>87299</v>
          </cell>
          <cell r="B5749" t="str">
            <v>ARGAMASSA TRAÇO 1:3 (EM VOLUME DE CIMENTO E AREIA MÉDIA ÚMIDA) PARA CONTRAPISO, PREPARO MECÂNICO COM BETONEIRA 600 L. AF_08/2019</v>
          </cell>
          <cell r="C5749" t="str">
            <v>M3</v>
          </cell>
          <cell r="D5749" t="str">
            <v>355,71</v>
          </cell>
        </row>
        <row r="5750">
          <cell r="A5750">
            <v>87301</v>
          </cell>
          <cell r="B5750" t="str">
            <v>ARGAMASSA TRAÇO 1:4 (EM VOLUME DE CIMENTO E AREIA MÉDIA ÚMIDA) PARA CONTRAPISO, PREPARO MECÂNICO COM BETONEIRA 400 L. AF_08/2019</v>
          </cell>
          <cell r="C5750" t="str">
            <v>M3</v>
          </cell>
          <cell r="D5750" t="str">
            <v>516,26</v>
          </cell>
        </row>
        <row r="5751">
          <cell r="A5751">
            <v>87302</v>
          </cell>
          <cell r="B5751" t="str">
            <v>ARGAMASSA TRAÇO 1:4 (EM VOLUME DE CIMENTO E AREIA MÉDIA ÚMIDA) PARA CONTRAPISO, PREPARO MECÂNICO COM BETONEIRA 600 L. AF_08/2019</v>
          </cell>
          <cell r="C5751" t="str">
            <v>M3</v>
          </cell>
          <cell r="D5751" t="str">
            <v>510,39</v>
          </cell>
        </row>
        <row r="5752">
          <cell r="A5752">
            <v>87304</v>
          </cell>
          <cell r="B5752" t="str">
            <v>ARGAMASSA TRAÇO 1:5 (EM VOLUME DE CIMENTO E AREIA MÉDIA ÚMIDA) PARA CONTRAPISO, PREPARO MECÂNICO COM BETONEIRA 400 L. AF_08/2019</v>
          </cell>
          <cell r="C5752" t="str">
            <v>M3</v>
          </cell>
          <cell r="D5752" t="str">
            <v>456,24</v>
          </cell>
        </row>
        <row r="5753">
          <cell r="A5753">
            <v>87305</v>
          </cell>
          <cell r="B5753" t="str">
            <v>ARGAMASSA TRAÇO 1:5 (EM VOLUME DE CIMENTO E AREIA MÉDIA ÚMIDA) PARA CONTRAPISO, PREPARO MECÂNICO COM BETONEIRA 600 L. AF_08/2019</v>
          </cell>
          <cell r="C5753" t="str">
            <v>M3</v>
          </cell>
          <cell r="D5753" t="str">
            <v>457,82</v>
          </cell>
        </row>
        <row r="5754">
          <cell r="A5754">
            <v>87307</v>
          </cell>
          <cell r="B5754" t="str">
            <v>ARGAMASSA TRAÇO 1:6 (EM VOLUME DE CIMENTO E AREIA MÉDIA ÚMIDA) PARA CONTRAPISO, PREPARO MECÂNICO COM BETONEIRA 400 L. AF_08/2019</v>
          </cell>
          <cell r="C5754" t="str">
            <v>M3</v>
          </cell>
          <cell r="D5754" t="str">
            <v>422,64</v>
          </cell>
        </row>
        <row r="5755">
          <cell r="A5755">
            <v>87308</v>
          </cell>
          <cell r="B5755" t="str">
            <v>ARGAMASSA TRAÇO 1:6 (EM VOLUME DE CIMENTO E AREIA MÉDIA ÚMIDA) PARA CONTRAPISO, PREPARO MECÂNICO COM BETONEIRA 600 L. AF_08/2019</v>
          </cell>
          <cell r="C5755" t="str">
            <v>M3</v>
          </cell>
          <cell r="D5755" t="str">
            <v>415,99</v>
          </cell>
        </row>
        <row r="5756">
          <cell r="A5756">
            <v>87310</v>
          </cell>
          <cell r="B5756" t="str">
            <v>ARGAMASSA TRAÇO 1:5 (EM VOLUME DE CIMENTO E AREIA GROSSA ÚMIDA) PARA CHAPISCO CONVENCIONAL, PREPARO MECÂNICO COM BETONEIRA 400 L. AF_08/2019</v>
          </cell>
          <cell r="C5756" t="str">
            <v>M3</v>
          </cell>
          <cell r="D5756" t="str">
            <v>327,30</v>
          </cell>
        </row>
        <row r="5757">
          <cell r="A5757">
            <v>87311</v>
          </cell>
          <cell r="B5757" t="str">
            <v>ARGAMASSA TRAÇO 1:5 (EM VOLUME DE CIMENTO E AREIA GROSSA ÚMIDA) PARA CHAPISCO CONVENCIONAL, PREPARO MECÂNICO COM BETONEIRA 600 L. AF_08/2019</v>
          </cell>
          <cell r="C5757" t="str">
            <v>M3</v>
          </cell>
          <cell r="D5757" t="str">
            <v>320,44</v>
          </cell>
        </row>
        <row r="5758">
          <cell r="A5758">
            <v>87313</v>
          </cell>
          <cell r="B5758" t="str">
            <v>ARGAMASSA TRAÇO 1:3 (EM VOLUME DE CIMENTO E AREIA GROSSA ÚMIDA) PARA CHAPISCO CONVENCIONAL, PREPARO MECÂNICO COM BETONEIRA 400 L. AF_08/2019</v>
          </cell>
          <cell r="C5758" t="str">
            <v>M3</v>
          </cell>
          <cell r="D5758" t="str">
            <v>432,12</v>
          </cell>
        </row>
        <row r="5759">
          <cell r="A5759">
            <v>87314</v>
          </cell>
          <cell r="B5759" t="str">
            <v>ARGAMASSA TRAÇO 1:3 (EM VOLUME DE CIMENTO E AREIA GROSSA ÚMIDA) PARA CHAPISCO CONVENCIONAL, PREPARO MECÂNICO COM BETONEIRA 600 L. AF_08/2019</v>
          </cell>
          <cell r="C5759" t="str">
            <v>M3</v>
          </cell>
          <cell r="D5759" t="str">
            <v>427,17</v>
          </cell>
        </row>
        <row r="5760">
          <cell r="A5760">
            <v>87316</v>
          </cell>
          <cell r="B5760" t="str">
            <v>ARGAMASSA TRAÇO 1:4 (EM VOLUME DE CIMENTO E AREIA GROSSA ÚMIDA) PARA CHAPISCO CONVENCIONAL, PREPARO MECÂNICO COM BETONEIRA 400 L. AF_08/2019</v>
          </cell>
          <cell r="C5760" t="str">
            <v>M3</v>
          </cell>
          <cell r="D5760" t="str">
            <v>373,61</v>
          </cell>
        </row>
        <row r="5761">
          <cell r="A5761">
            <v>87317</v>
          </cell>
          <cell r="B5761" t="str">
            <v>ARGAMASSA TRAÇO 1:4 (EM VOLUME DE CIMENTO E AREIA GROSSA ÚMIDA) PARA CHAPISCO CONVENCIONAL, PREPARO MECÂNICO COM BETONEIRA 600 L. AF_08/2019</v>
          </cell>
          <cell r="C5761" t="str">
            <v>M3</v>
          </cell>
          <cell r="D5761" t="str">
            <v>364,08</v>
          </cell>
        </row>
        <row r="5762">
          <cell r="A5762">
            <v>87319</v>
          </cell>
          <cell r="B5762" t="str">
            <v>ARGAMASSA TRAÇO 1:5 (EM VOLUME DE CIMENTO E AREIA GROSSA ÚMIDA) COM ADIÇÃO DE EMULSÃO POLIMÉRICA PARA CHAPISCO ROLADO, PREPARO MECÂNICO COM BETONEIRA 400 L. AF_08/2019</v>
          </cell>
          <cell r="C5762" t="str">
            <v>M3</v>
          </cell>
          <cell r="D5762" t="str">
            <v>2.342,37</v>
          </cell>
        </row>
        <row r="5763">
          <cell r="A5763">
            <v>87320</v>
          </cell>
          <cell r="B5763" t="str">
            <v>ARGAMASSA TRAÇO 1:5 (EM VOLUME DE CIMENTO E AREIA GROSSA ÚMIDA) COM ADIÇÃO DE EMULSÃO POLIMÉRICA PARA CHAPISCO ROLADO, PREPARO MECÂNICO COM BETONEIRA 600 L. AF_08/2019</v>
          </cell>
          <cell r="C5763" t="str">
            <v>M3</v>
          </cell>
          <cell r="D5763" t="str">
            <v>2.345,82</v>
          </cell>
        </row>
        <row r="5764">
          <cell r="A5764">
            <v>87322</v>
          </cell>
          <cell r="B5764" t="str">
            <v>ARGAMASSA TRAÇO 1:3 (EM VOLUME DE CIMENTO E AREIA GROSSA ÚMIDA) COM ADIÇÃO DE EMULSÃO POLIMÉRICA PARA CHAPISCO ROLADO, PREPARO MECÂNICO COM BETONEIRA 400 L. AF_08/2019</v>
          </cell>
          <cell r="C5764" t="str">
            <v>M3</v>
          </cell>
          <cell r="D5764" t="str">
            <v>2.448,70</v>
          </cell>
        </row>
        <row r="5765">
          <cell r="A5765">
            <v>87323</v>
          </cell>
          <cell r="B5765" t="str">
            <v>ARGAMASSA TRAÇO 1:3 (EM VOLUME DE CIMENTO E AREIA GROSSA ÚMIDA) COM ADIÇÃO DE EMULSÃO POLIMÉRICA PARA CHAPISCO ROLADO, PREPARO MECÂNICO COM BETONEIRA 600 L. AF_08/2019</v>
          </cell>
          <cell r="C5765" t="str">
            <v>M3</v>
          </cell>
          <cell r="D5765" t="str">
            <v>2.448,29</v>
          </cell>
        </row>
        <row r="5766">
          <cell r="A5766">
            <v>87325</v>
          </cell>
          <cell r="B5766" t="str">
            <v>ARGAMASSA TRAÇO 1:4 (EM VOLUME DE CIMENTO E AREIA GROSSA ÚMIDA) COM ADIÇÃO DE EMULSÃO POLIMÉRICA PARA CHAPISCO ROLADO, PREPARO MECÂNICO COM BETONEIRA 400 L. AF_08/2019</v>
          </cell>
          <cell r="C5766" t="str">
            <v>M3</v>
          </cell>
          <cell r="D5766" t="str">
            <v>2.374,32</v>
          </cell>
        </row>
        <row r="5767">
          <cell r="A5767">
            <v>87326</v>
          </cell>
          <cell r="B5767" t="str">
            <v>ARGAMASSA TRAÇO 1:4 (EM VOLUME DE CIMENTO E AREIA GROSSA ÚMIDA) COM ADIÇÃO DE EMULSÃO POLIMÉRICA PARA CHAPISCO ROLADO, PREPARO MECÂNICO COM BETONEIRA 600 L. AF_08/2019</v>
          </cell>
          <cell r="C5767" t="str">
            <v>M3</v>
          </cell>
          <cell r="D5767" t="str">
            <v>2.380,31</v>
          </cell>
        </row>
        <row r="5768">
          <cell r="A5768">
            <v>87327</v>
          </cell>
          <cell r="B5768" t="str">
            <v>ARGAMASSA TRAÇO 1:7 (EM VOLUME DE CIMENTO E AREIA MÉDIA ÚMIDA) COM ADIÇÃO DE PLASTIFICANTE PARA EMBOÇO/MASSA ÚNICA/ASSENTAMENTO DE ALVENARIA DE VEDAÇÃO, PREPARO MECÂNICO COM MISTURADOR DE EIXO HORIZONTAL DE 300 KG. AF_08/2019</v>
          </cell>
          <cell r="C5768" t="str">
            <v>M3</v>
          </cell>
          <cell r="D5768" t="str">
            <v>359,79</v>
          </cell>
        </row>
        <row r="5769">
          <cell r="A5769">
            <v>87328</v>
          </cell>
          <cell r="B5769" t="str">
            <v>ARGAMASSA TRAÇO 1:7 (EM VOLUME DE CIMENTO E AREIA MÉDIA ÚMIDA) COM ADIÇÃO DE PLASTIFICANTE PARA EMBOÇO/MASSA ÚNICA/ASSENTAMENTO DE ALVENARIA DE VEDAÇÃO, PREPARO MECÂNICO COM MISTURADOR DE EIXO HORIZONTAL DE 600 KG. AF_08/2019</v>
          </cell>
          <cell r="C5769" t="str">
            <v>M3</v>
          </cell>
          <cell r="D5769" t="str">
            <v>321,64</v>
          </cell>
        </row>
        <row r="5770">
          <cell r="A5770">
            <v>87329</v>
          </cell>
          <cell r="B5770" t="str">
            <v>ARGAMASSA TRAÇO 1:6 (EM VOLUME DE CIMENTO E AREIA MÉDIA ÚMIDA) COM ADIÇÃO DE PLASTIFICANTE PARA EMBOÇO/MASSA ÚNICA/ASSENTAMENTO DE ALVENARIA DE VEDAÇÃO, PREPARO MECÂNICO COM MISTURADOR DE EIXO HORIZONTAL DE 300 KG. AF_08/2019</v>
          </cell>
          <cell r="C5770" t="str">
            <v>M3</v>
          </cell>
          <cell r="D5770" t="str">
            <v>392,12</v>
          </cell>
        </row>
        <row r="5771">
          <cell r="A5771">
            <v>87330</v>
          </cell>
          <cell r="B5771" t="str">
            <v>ARGAMASSA TRAÇO 1:6 (EM VOLUME DE CIMENTO E AREIA MÉDIA ÚMIDA) COM ADIÇÃO DE PLASTIFICANTE PARA EMBOÇO/MASSA ÚNICA/ASSENTAMENTO DE ALVENARIA DE VEDAÇÃO, PREPARO MECÂNICO COM MISTURADOR DE EIXO HORIZONTAL DE 600 KG. AF_08/2019</v>
          </cell>
          <cell r="C5771" t="str">
            <v>M3</v>
          </cell>
          <cell r="D5771" t="str">
            <v>348,73</v>
          </cell>
        </row>
        <row r="5772">
          <cell r="A5772">
            <v>87331</v>
          </cell>
          <cell r="B5772" t="str">
            <v>ARGAMASSA TRAÇO 1:1:6 (EM VOLUME DE CIMENTO, CAL E AREIA MÉDIA ÚMIDA) PARA EMBOÇO/MASSA ÚNICA/ASSENTAMENTO DE ALVENARIA DE VEDAÇÃO, PREPARO MECÂNICO COM MISTURADOR DE EIXO HORIZONTAL DE 300 KG. AF_08/2019</v>
          </cell>
          <cell r="C5772" t="str">
            <v>M3</v>
          </cell>
          <cell r="D5772" t="str">
            <v>508,27</v>
          </cell>
        </row>
        <row r="5773">
          <cell r="A5773">
            <v>87332</v>
          </cell>
          <cell r="B5773" t="str">
            <v>ARGAMASSA TRAÇO 1:1:6 (EM VOLUME DE CIMENTO, CAL E AREIA MÉDIA ÚMIDA) PARA EMBOÇO/MASSA ÚNICA/ASSENTAMENTO DE ALVENARIA DE VEDAÇÃO, PREPARO MECÂNICO COM MISTURADOR DE EIXO HORIZONTAL DE 600 KG. AF_08/2019</v>
          </cell>
          <cell r="C5773" t="str">
            <v>M3</v>
          </cell>
          <cell r="D5773" t="str">
            <v>469,36</v>
          </cell>
        </row>
        <row r="5774">
          <cell r="A5774">
            <v>87333</v>
          </cell>
          <cell r="B5774" t="str">
            <v>ARGAMASSA TRAÇO 1:1,5:7,5 (EM VOLUME DE CIMENTO, CAL E AREIA MÉDIA ÚMIDA) PARA EMBOÇO/MASSA ÚNICA/ASSENTAMENTO DE ALVENARIA DE VEDAÇÃO, PREPARO MECÂNICO COM MISTURADOR DE EIXO HORIZONTAL DE 300 KG. AF_08/2019</v>
          </cell>
          <cell r="C5774" t="str">
            <v>M3</v>
          </cell>
          <cell r="D5774" t="str">
            <v>479,60</v>
          </cell>
        </row>
        <row r="5775">
          <cell r="A5775">
            <v>87334</v>
          </cell>
          <cell r="B5775" t="str">
            <v>ARGAMASSA TRAÇO 1:1,5:7,5 (EM VOLUME DE CIMENTO, CAL E AREIA MÉDIA ÚMIDA) PARA EMBOÇO/MASSA ÚNICA/ASSENTAMENTO DE ALVENARIA DE VEDAÇÃO, PREPARO MECÂNICO COM MISTURADOR DE EIXO HORIZONTAL DE 600 KG. AF_08/2019</v>
          </cell>
          <cell r="C5775" t="str">
            <v>M3</v>
          </cell>
          <cell r="D5775" t="str">
            <v>455,76</v>
          </cell>
        </row>
        <row r="5776">
          <cell r="A5776">
            <v>87335</v>
          </cell>
          <cell r="B5776" t="str">
            <v>ARGAMASSA TRAÇO 1:2:8 (EM VOLUME DE CIMENTO, CAL E AREIA MÉDIA ÚMIDA) PARA EMBOÇO/MASSA ÚNICA/ASSENTAMENTO DE ALVENARIA DE VEDAÇÃO, PREPARO MECÂNICO COM MISTURADOR DE EIXO HORIZONTAL DE 300 KG. AF_08/2019</v>
          </cell>
          <cell r="C5776" t="str">
            <v>M3</v>
          </cell>
          <cell r="D5776" t="str">
            <v>475,22</v>
          </cell>
        </row>
        <row r="5777">
          <cell r="A5777">
            <v>87336</v>
          </cell>
          <cell r="B5777" t="str">
            <v>ARGAMASSA TRAÇO 1:2:8 (EM VOLUME DE CIMENTO, CAL E AREIA MÉDIA ÚMIDA) PARA EMBOÇO/MASSA ÚNICA/ASSENTAMENTO DE ALVENARIA DE VEDAÇÃO, PREPARO MECÂNICO COM MISTURADOR DE EIXO HORIZONTAL DE 600 KG. AF_08/2019</v>
          </cell>
          <cell r="C5777" t="str">
            <v>M3</v>
          </cell>
          <cell r="D5777" t="str">
            <v>479,12</v>
          </cell>
        </row>
        <row r="5778">
          <cell r="A5778">
            <v>87337</v>
          </cell>
          <cell r="B5778" t="str">
            <v>ARGAMASSA TRAÇO 1:2:9 (EM VOLUME DE CIMENTO, CAL E AREIA MÉDIA ÚMIDA) PARA EMBOÇO/MASSA ÚNICA/ASSENTAMENTO DE ALVENARIA DE VEDAÇÃO, PREPARO MECÂNICO COM MISTURADOR DE EIXO HORIZONTAL DE 300 KG. AF_08/2019</v>
          </cell>
          <cell r="C5778" t="str">
            <v>M3</v>
          </cell>
          <cell r="D5778" t="str">
            <v>468,94</v>
          </cell>
        </row>
        <row r="5779">
          <cell r="A5779">
            <v>87338</v>
          </cell>
          <cell r="B5779" t="str">
            <v>ARGAMASSA TRAÇO 1:3:12 (EM VOLUME DE CIMENTO, CAL E AREIA MÉDIA ÚMIDA) PARA EMBOÇO/MASSA ÚNICA/ASSENTAMENTO DE ALVENARIA DE VEDAÇÃO, PREPARO MECÂNICO COM MISTURADOR DE EIXO HORIZONTAL DE 600 KG. AF_08/2019</v>
          </cell>
          <cell r="C5779" t="str">
            <v>M3</v>
          </cell>
          <cell r="D5779" t="str">
            <v>455,04</v>
          </cell>
        </row>
        <row r="5780">
          <cell r="A5780">
            <v>87339</v>
          </cell>
          <cell r="B5780" t="str">
            <v>ARGAMASSA TRAÇO 1:3 (EM VOLUME DE CIMENTO E AREIA MÉDIA ÚMIDA) PARA CONTRAPISO, PREPARO MECÂNICO COM MISTURADOR DE EIXO HORIZONTAL DE 160 KG. AF_08/2019</v>
          </cell>
          <cell r="C5780" t="str">
            <v>M3</v>
          </cell>
          <cell r="D5780" t="str">
            <v>669,08</v>
          </cell>
        </row>
        <row r="5781">
          <cell r="A5781">
            <v>87340</v>
          </cell>
          <cell r="B5781" t="str">
            <v>ARGAMASSA TRAÇO 1:3 (EM VOLUME DE CIMENTO E AREIA MÉDIA ÚMIDA) PARA CONTRAPISO, PREPARO MECÂNICO COM MISTURADOR DE EIXO HORIZONTAL DE 300 KG. AF_08/2019</v>
          </cell>
          <cell r="C5781" t="str">
            <v>M3</v>
          </cell>
          <cell r="D5781" t="str">
            <v>589,25</v>
          </cell>
        </row>
        <row r="5782">
          <cell r="A5782">
            <v>87341</v>
          </cell>
          <cell r="B5782" t="str">
            <v>ARGAMASSA TRAÇO 1:3 (EM VOLUME DE CIMENTO E AREIA MÉDIA ÚMIDA) PARA CONTRAPISO, PREPARO MECÂNICO COM MISTURADOR DE EIXO HORIZONTAL DE 600 KG. AF_08/2019</v>
          </cell>
          <cell r="C5782" t="str">
            <v>M3</v>
          </cell>
          <cell r="D5782" t="str">
            <v>569,81</v>
          </cell>
        </row>
        <row r="5783">
          <cell r="A5783">
            <v>87342</v>
          </cell>
          <cell r="B5783" t="str">
            <v>ARGAMASSA TRAÇO 1:4 (EM VOLUME DE CIMENTO E AREIA MÉDIA ÚMIDA) PARA CONTRAPISO, PREPARO MECÂNICO COM MISTURADOR DE EIXO HORIZONTAL DE 160 KG. AF_08/2019</v>
          </cell>
          <cell r="C5783" t="str">
            <v>M3</v>
          </cell>
          <cell r="D5783" t="str">
            <v>559,54</v>
          </cell>
        </row>
        <row r="5784">
          <cell r="A5784">
            <v>87343</v>
          </cell>
          <cell r="B5784" t="str">
            <v>ARGAMASSA TRAÇO 1:4 (EM VOLUME DE CIMENTO E AREIA MÉDIA ÚMIDA) PARA CONTRAPISO, PREPARO MECÂNICO COM MISTURADOR DE EIXO HORIZONTAL DE 300 KG. AF_08/2019</v>
          </cell>
          <cell r="C5784" t="str">
            <v>M3</v>
          </cell>
          <cell r="D5784" t="str">
            <v>514,53</v>
          </cell>
        </row>
        <row r="5785">
          <cell r="A5785">
            <v>87344</v>
          </cell>
          <cell r="B5785" t="str">
            <v>ARGAMASSA TRAÇO 1:4 (EM VOLUME DE CIMENTO E AREIA MÉDIA ÚMIDA) PARA CONTRAPISO, PREPARO MECÂNICO COM MISTURADOR DE EIXO HORIZONTAL DE 600 KG. AF_08/2019</v>
          </cell>
          <cell r="C5785" t="str">
            <v>M3</v>
          </cell>
          <cell r="D5785" t="str">
            <v>490,42</v>
          </cell>
        </row>
        <row r="5786">
          <cell r="A5786">
            <v>87345</v>
          </cell>
          <cell r="B5786" t="str">
            <v>ARGAMASSA TRAÇO 1:5 (EM VOLUME DE CIMENTO E AREIA MÉDIA ÚMIDA) PARA CONTRAPISO, PREPARO MECÂNICO COM MISTURADOR DE EIXO HORIZONTAL DE 160 KG. AF_08/2019</v>
          </cell>
          <cell r="C5786" t="str">
            <v>M3</v>
          </cell>
          <cell r="D5786" t="str">
            <v>492,43</v>
          </cell>
        </row>
        <row r="5787">
          <cell r="A5787">
            <v>87346</v>
          </cell>
          <cell r="B5787" t="str">
            <v>ARGAMASSA TRAÇO 1:5 (EM VOLUME DE CIMENTO E AREIA MÉDIA ÚMIDA) PARA CONTRAPISO, PREPARO MECÂNICO COM MISTURADOR DE EIXO HORIZONTAL DE 300 KG. AF_08/2019</v>
          </cell>
          <cell r="C5787" t="str">
            <v>M3</v>
          </cell>
          <cell r="D5787" t="str">
            <v>455,56</v>
          </cell>
        </row>
        <row r="5788">
          <cell r="A5788">
            <v>87347</v>
          </cell>
          <cell r="B5788" t="str">
            <v>ARGAMASSA TRAÇO 1:5 (EM VOLUME DE CIMENTO E AREIA MÉDIA ÚMIDA) PARA CONTRAPISO, PREPARO MECÂNICO COM MISTURADOR DE EIXO HORIZONTAL DE 600 KG. AF_08/2019</v>
          </cell>
          <cell r="C5788" t="str">
            <v>M3</v>
          </cell>
          <cell r="D5788" t="str">
            <v>435,92</v>
          </cell>
        </row>
        <row r="5789">
          <cell r="A5789">
            <v>87348</v>
          </cell>
          <cell r="B5789" t="str">
            <v>ARGAMASSA TRAÇO 1:6 (EM VOLUME DE CIMENTO E AREIA MÉDIA ÚMIDA) PARA CONTRAPISO, PREPARO MECÂNICO COM MISTURADOR DE EIXO HORIZONTAL DE 160 KG. AF_08/2019</v>
          </cell>
          <cell r="C5789" t="str">
            <v>M3</v>
          </cell>
          <cell r="D5789" t="str">
            <v>442,69</v>
          </cell>
        </row>
        <row r="5790">
          <cell r="A5790">
            <v>87349</v>
          </cell>
          <cell r="B5790" t="str">
            <v>ARGAMASSA TRAÇO 1:6 (EM VOLUME DE CIMENTO E AREIA MÉDIA ÚMIDA) PARA CONTRAPISO, PREPARO MECÂNICO COM MISTURADOR DE EIXO HORIZONTAL DE 600 KG. AF_08/2019</v>
          </cell>
          <cell r="C5790" t="str">
            <v>M3</v>
          </cell>
          <cell r="D5790" t="str">
            <v>394,76</v>
          </cell>
        </row>
        <row r="5791">
          <cell r="A5791">
            <v>87350</v>
          </cell>
          <cell r="B5791" t="str">
            <v>ARGAMASSA TRAÇO 1:5 (EM VOLUME DE CIMENTO E AREIA GROSSA ÚMIDA) PARA CHAPISCO CONVENCIONAL, PREPARO MECÂNICO COM MISTURADOR DE EIXO HORIZONTAL DE 300 KG. AF_08/2019</v>
          </cell>
          <cell r="C5791" t="str">
            <v>M3</v>
          </cell>
          <cell r="D5791" t="str">
            <v>357,05</v>
          </cell>
        </row>
        <row r="5792">
          <cell r="A5792">
            <v>87351</v>
          </cell>
          <cell r="B5792" t="str">
            <v>ARGAMASSA TRAÇO 1:5 (EM VOLUME DE CIMENTO E AREIA GROSSA ÚMIDA) PARA CHAPISCO CONVENCIONAL, PREPARO MECÂNICO COM MISTURADOR DE EIXO HORIZONTAL DE 600 KG. AF_08/2019</v>
          </cell>
          <cell r="C5792" t="str">
            <v>M3</v>
          </cell>
          <cell r="D5792" t="str">
            <v>309,86</v>
          </cell>
        </row>
        <row r="5793">
          <cell r="A5793">
            <v>87352</v>
          </cell>
          <cell r="B5793" t="str">
            <v>ARGAMASSA TRAÇO 1:3 (EM VOLUME DE CIMENTO E AREIA GROSSA ÚMIDA) PARA CHAPISCO CONVENCIONAL, PREPARO MECÂNICO COM MISTURADOR DE EIXO HORIZONTAL DE 160 KG. AF_08/2019</v>
          </cell>
          <cell r="C5793" t="str">
            <v>M3</v>
          </cell>
          <cell r="D5793" t="str">
            <v>483,38</v>
          </cell>
        </row>
        <row r="5794">
          <cell r="A5794">
            <v>87353</v>
          </cell>
          <cell r="B5794" t="str">
            <v>ARGAMASSA TRAÇO 1:3 (EM VOLUME DE CIMENTO E AREIA GROSSA ÚMIDA) PARA CHAPISCO CONVENCIONAL, PREPARO MECÂNICO COM MISTURADOR DE EIXO HORIZONTAL DE 300 KG. AF_08/2019</v>
          </cell>
          <cell r="C5794" t="str">
            <v>M3</v>
          </cell>
          <cell r="D5794" t="str">
            <v>433,81</v>
          </cell>
        </row>
        <row r="5795">
          <cell r="A5795">
            <v>87354</v>
          </cell>
          <cell r="B5795" t="str">
            <v>ARGAMASSA TRAÇO 1:3 (EM VOLUME DE CIMENTO E AREIA GROSSA ÚMIDA) PARA CHAPISCO CONVENCIONAL, PREPARO MECÂNICO COM MISTURADOR DE EIXO HORIZONTAL DE 600 KG. AF_08/2019</v>
          </cell>
          <cell r="C5795" t="str">
            <v>M3</v>
          </cell>
          <cell r="D5795" t="str">
            <v>412,27</v>
          </cell>
        </row>
        <row r="5796">
          <cell r="A5796">
            <v>87355</v>
          </cell>
          <cell r="B5796" t="str">
            <v>ARGAMASSA TRAÇO 1:4 (EM VOLUME DE CIMENTO E AREIA GROSSA ÚMIDA) PARA CHAPISCO CONVENCIONAL, PREPARO MECÂNICO COM MISTURADOR DE EIXO HORIZONTAL DE 160 KG. AF_08/2019</v>
          </cell>
          <cell r="C5796" t="str">
            <v>M3</v>
          </cell>
          <cell r="D5796" t="str">
            <v>397,34</v>
          </cell>
        </row>
        <row r="5797">
          <cell r="A5797">
            <v>87356</v>
          </cell>
          <cell r="B5797" t="str">
            <v>ARGAMASSA TRAÇO 1:4 (EM VOLUME DE CIMENTO E AREIA GROSSA ÚMIDA) PARA CHAPISCO CONVENCIONAL, PREPARO MECÂNICO COM MISTURADOR DE EIXO HORIZONTAL DE 300 KG. AF_08/2019</v>
          </cell>
          <cell r="C5797" t="str">
            <v>M3</v>
          </cell>
          <cell r="D5797" t="str">
            <v>364,01</v>
          </cell>
        </row>
        <row r="5798">
          <cell r="A5798">
            <v>87357</v>
          </cell>
          <cell r="B5798" t="str">
            <v>ARGAMASSA TRAÇO 1:4 (EM VOLUME DE CIMENTO E AREIA GROSSA ÚMIDA) PARA CHAPISCO CONVENCIONAL, PREPARO MECÂNICO COM MISTURADOR DE EIXO HORIZONTAL DE 600 KG. AF_08/2019</v>
          </cell>
          <cell r="C5798" t="str">
            <v>M3</v>
          </cell>
          <cell r="D5798" t="str">
            <v>348,32</v>
          </cell>
        </row>
        <row r="5799">
          <cell r="A5799">
            <v>87358</v>
          </cell>
          <cell r="B5799" t="str">
            <v>ARGAMASSA TRAÇO 1:5 (EM VOLUME DE CIMENTO E AREIA GROSSA ÚMIDA) COM ADIÇÃO DE EMULSÃO POLIMÉRICA PARA CHAPISCO ROLADO, PREPARO MECÂNICO COM MISTURADOR DE EIXO HORIZONTAL DE 300 KG. AF_08/2019</v>
          </cell>
          <cell r="C5799" t="str">
            <v>M3</v>
          </cell>
          <cell r="D5799" t="str">
            <v>2.316,94</v>
          </cell>
        </row>
        <row r="5800">
          <cell r="A5800">
            <v>87359</v>
          </cell>
          <cell r="B5800" t="str">
            <v>ARGAMASSA TRAÇO 1:5 (EM VOLUME DE CIMENTO E AREIA GROSSA ÚMIDA) COM ADIÇÃO DE EMULSÃO POLIMÉRICA PARA CHAPISCO ROLADO, PREPARO MECÂNICO COM MISTURADOR DE EIXO HORIZONTAL DE 600 KG. AF_08/2019</v>
          </cell>
          <cell r="C5800" t="str">
            <v>M3</v>
          </cell>
          <cell r="D5800" t="str">
            <v>2.298,79</v>
          </cell>
        </row>
        <row r="5801">
          <cell r="A5801">
            <v>87360</v>
          </cell>
          <cell r="B5801" t="str">
            <v>ARGAMASSA TRAÇO 1:3 (EM VOLUME DE CIMENTO E AREIA GROSSA ÚMIDA) COM ADIÇÃO DE EMULSÃO POLIMÉRICA PARA CHAPISCO ROLADO, PREPARO MECÂNICO COM MISTURADOR DE EIXO HORIZONTAL DE 160 KG. AF_08/2019</v>
          </cell>
          <cell r="C5801" t="str">
            <v>M3</v>
          </cell>
          <cell r="D5801" t="str">
            <v>2.419,90</v>
          </cell>
        </row>
        <row r="5802">
          <cell r="A5802">
            <v>87361</v>
          </cell>
          <cell r="B5802" t="str">
            <v>ARGAMASSA TRAÇO 1:3 (EM VOLUME DE CIMENTO E AREIA GROSSA ÚMIDA) COM ADIÇÃO DE EMULSÃO POLIMÉRICA PARA CHAPISCO ROLADO, PREPARO MECÂNICO COM MISTURADOR DE EIXO HORIZONTAL DE 300 KG. AF_08/2019</v>
          </cell>
          <cell r="C5802" t="str">
            <v>M3</v>
          </cell>
          <cell r="D5802" t="str">
            <v>2.391,70</v>
          </cell>
        </row>
        <row r="5803">
          <cell r="A5803">
            <v>87362</v>
          </cell>
          <cell r="B5803" t="str">
            <v>ARGAMASSA TRAÇO 1:3 (EM VOLUME DE CIMENTO E AREIA GROSSA ÚMIDA) COM ADIÇÃO DE EMULSÃO POLIMÉRICA PARA CHAPISCO ROLADO, PREPARO MECÂNICO COM MISTURADOR DE EIXO HORIZONTAL DE 600 KG. AF_08/2019</v>
          </cell>
          <cell r="C5803" t="str">
            <v>M3</v>
          </cell>
          <cell r="D5803" t="str">
            <v>2.391,96</v>
          </cell>
        </row>
        <row r="5804">
          <cell r="A5804">
            <v>87363</v>
          </cell>
          <cell r="B5804" t="str">
            <v>ARGAMASSA TRAÇO 1:4 (EM VOLUME DE CIMENTO E AREIA GROSSA ÚMIDA) COM ADIÇÃO DE EMULSÃO POLIMÉRICA PARA CHAPISCO ROLADO, PREPARO MECÂNICO COM MISTURADOR DE EIXO HORIZONTAL DE 300 KG. AF_08/2019</v>
          </cell>
          <cell r="C5804" t="str">
            <v>M3</v>
          </cell>
          <cell r="D5804" t="str">
            <v>2.355,08</v>
          </cell>
        </row>
        <row r="5805">
          <cell r="A5805">
            <v>87364</v>
          </cell>
          <cell r="B5805" t="str">
            <v>ARGAMASSA TRAÇO 1:4 (EM VOLUME DE CIMENTO E AREIA GROSSA ÚMIDA) COM ADIÇÃO DE EMULSÃO POLIMÉRICA PARA CHAPISCO ROLADO, PREPARO MECÂNICO COM MISTURADOR DE EIXO HORIZONTAL DE 600 KG. AF_08/2019</v>
          </cell>
          <cell r="C5805" t="str">
            <v>M3</v>
          </cell>
          <cell r="D5805" t="str">
            <v>2.337,26</v>
          </cell>
        </row>
        <row r="5806">
          <cell r="A5806">
            <v>87365</v>
          </cell>
          <cell r="B5806" t="str">
            <v>ARGAMASSA TRAÇO 1:7 (EM VOLUME DE CIMENTO E AREIA MÉDIA ÚMIDA) COM ADIÇÃO DE PLASTIFICANTE PARA EMBOÇO/MASSA ÚNICA/ASSENTAMENTO DE ALVENARIA DE VEDAÇÃO, PREPARO MANUAL. AF_08/2019</v>
          </cell>
          <cell r="C5806" t="str">
            <v>M3</v>
          </cell>
          <cell r="D5806" t="str">
            <v>425,73</v>
          </cell>
        </row>
        <row r="5807">
          <cell r="A5807">
            <v>87366</v>
          </cell>
          <cell r="B5807" t="str">
            <v>ARGAMASSA TRAÇO 1:6 (EM VOLUME DE CIMENTO E AREIA MÉDIA ÚMIDA) COM ADIÇÃO DE PLASTIFICANTE PARA EMBOÇO/MASSA ÚNICA/ASSENTAMENTO DE ALVENARIA DE VEDAÇÃO, PREPARO MANUAL. AF_08/2019</v>
          </cell>
          <cell r="C5807" t="str">
            <v>M3</v>
          </cell>
          <cell r="D5807" t="str">
            <v>456,06</v>
          </cell>
        </row>
        <row r="5808">
          <cell r="A5808">
            <v>87367</v>
          </cell>
          <cell r="B5808" t="str">
            <v>ARGAMASSA TRAÇO 1:1:6 (EM VOLUME DE CIMENTO, CAL E AREIA MÉDIA ÚMIDA) PARA EMBOÇO/MASSA ÚNICA/ASSENTAMENTO DE ALVENARIA DE VEDAÇÃO, PREPARO MANUAL. AF_08/2019</v>
          </cell>
          <cell r="C5808" t="str">
            <v>M3</v>
          </cell>
          <cell r="D5808" t="str">
            <v>576,27</v>
          </cell>
        </row>
        <row r="5809">
          <cell r="A5809">
            <v>87368</v>
          </cell>
          <cell r="B5809" t="str">
            <v>ARGAMASSA TRAÇO 1:1,5:7,5 (EM VOLUME DE CIMENTO, CAL E AREIA MÉDIA ÚMIDA) PARA EMBOÇO/MASSA ÚNICA/ASSENTAMENTO DE ALVENARIA DE VEDAÇÃO, PREPARO MANUAL. AF_08/2019</v>
          </cell>
          <cell r="C5809" t="str">
            <v>M3</v>
          </cell>
          <cell r="D5809" t="str">
            <v>561,71</v>
          </cell>
        </row>
        <row r="5810">
          <cell r="A5810">
            <v>87369</v>
          </cell>
          <cell r="B5810" t="str">
            <v>ARGAMASSA TRAÇO 1:2:8 (EM VOLUME DE CIMENTO, CAL E AREIA MÉDIA ÚMIDA) PARA EMBOÇO/MASSA ÚNICA/ASSENTAMENTO DE ALVENARIA DE VEDAÇÃO, PREPARO MANUAL. AF_08/2019</v>
          </cell>
          <cell r="C5810" t="str">
            <v>M3</v>
          </cell>
          <cell r="D5810" t="str">
            <v>584,09</v>
          </cell>
        </row>
        <row r="5811">
          <cell r="A5811">
            <v>87370</v>
          </cell>
          <cell r="B5811" t="str">
            <v>ARGAMASSA TRAÇO 1:2:9 (EM VOLUME DE CIMENTO, CAL E AREIA MÉDIA ÚMIDA) PARA EMBOÇO/MASSA ÚNICA/ASSENTAMENTO DE ALVENARIA DE VEDAÇÃO, PREPARO MANUAL. AF_08/2019</v>
          </cell>
          <cell r="C5811" t="str">
            <v>M3</v>
          </cell>
          <cell r="D5811" t="str">
            <v>554,97</v>
          </cell>
        </row>
        <row r="5812">
          <cell r="A5812">
            <v>87371</v>
          </cell>
          <cell r="B5812" t="str">
            <v>ARGAMASSA TRAÇO 1:3:12 (EM VOLUME DE CIMENTO, CAL E AREIA MÉDIA ÚMIDA) PARA EMBOÇO/MASSA ÚNICA/ASSENTAMENTO DE ALVENARIA DE VEDAÇÃO, PREPARO MANUAL. AF_08/2019</v>
          </cell>
          <cell r="C5812" t="str">
            <v>M3</v>
          </cell>
          <cell r="D5812" t="str">
            <v>545,35</v>
          </cell>
        </row>
        <row r="5813">
          <cell r="A5813">
            <v>87372</v>
          </cell>
          <cell r="B5813" t="str">
            <v>ARGAMASSA TRAÇO 1:3 (EM VOLUME DE CIMENTO E AREIA MÉDIA ÚMIDA) PARA CONTRAPISO, PREPARO MANUAL. AF_08/2019</v>
          </cell>
          <cell r="C5813" t="str">
            <v>M3</v>
          </cell>
          <cell r="D5813" t="str">
            <v>686,27</v>
          </cell>
        </row>
        <row r="5814">
          <cell r="A5814">
            <v>87373</v>
          </cell>
          <cell r="B5814" t="str">
            <v>ARGAMASSA TRAÇO 1:4 (EM VOLUME DE CIMENTO E AREIA MÉDIA ÚMIDA) PARA CONTRAPISO, PREPARO MANUAL. AF_08/2019</v>
          </cell>
          <cell r="C5814" t="str">
            <v>M3</v>
          </cell>
          <cell r="D5814" t="str">
            <v>597,00</v>
          </cell>
        </row>
        <row r="5815">
          <cell r="A5815">
            <v>87374</v>
          </cell>
          <cell r="B5815" t="str">
            <v>ARGAMASSA TRAÇO 1:5 (EM VOLUME DE CIMENTO E AREIA MÉDIA ÚMIDA) PARA CONTRAPISO, PREPARO MANUAL. AF_08/2019</v>
          </cell>
          <cell r="C5815" t="str">
            <v>M3</v>
          </cell>
          <cell r="D5815" t="str">
            <v>543,49</v>
          </cell>
        </row>
        <row r="5816">
          <cell r="A5816">
            <v>87375</v>
          </cell>
          <cell r="B5816" t="str">
            <v>ARGAMASSA TRAÇO 1:6 (EM VOLUME DE CIMENTO E AREIA MÉDIA ÚMIDA) PARA CONTRAPISO, PREPARO MANUAL. AF_08/2019</v>
          </cell>
          <cell r="C5816" t="str">
            <v>M3</v>
          </cell>
          <cell r="D5816" t="str">
            <v>507,49</v>
          </cell>
        </row>
        <row r="5817">
          <cell r="A5817">
            <v>87376</v>
          </cell>
          <cell r="B5817" t="str">
            <v>ARGAMASSA TRAÇO 1:5 (EM VOLUME DE CIMENTO E AREIA GROSSA ÚMIDA) PARA CHAPISCO CONVENCIONAL, PREPARO MANUAL. AF_08/2019</v>
          </cell>
          <cell r="C5817" t="str">
            <v>M3</v>
          </cell>
          <cell r="D5817" t="str">
            <v>414,12</v>
          </cell>
        </row>
        <row r="5818">
          <cell r="A5818">
            <v>87377</v>
          </cell>
          <cell r="B5818" t="str">
            <v>ARGAMASSA TRAÇO 1:3 (EM VOLUME DE CIMENTO E AREIA GROSSA ÚMIDA) PARA CHAPISCO CONVENCIONAL, PREPARO MANUAL. AF_08/2019</v>
          </cell>
          <cell r="C5818" t="str">
            <v>M3</v>
          </cell>
          <cell r="D5818" t="str">
            <v>522,19</v>
          </cell>
        </row>
        <row r="5819">
          <cell r="A5819">
            <v>87378</v>
          </cell>
          <cell r="B5819" t="str">
            <v>ARGAMASSA TRAÇO 1:4 (EM VOLUME DE CIMENTO E AREIA GROSSA ÚMIDA) PARA CHAPISCO CONVENCIONAL, PREPARO MANUAL. AF_08/2019</v>
          </cell>
          <cell r="C5819" t="str">
            <v>M3</v>
          </cell>
          <cell r="D5819" t="str">
            <v>454,31</v>
          </cell>
        </row>
        <row r="5820">
          <cell r="A5820">
            <v>87379</v>
          </cell>
          <cell r="B5820" t="str">
            <v>ARGAMASSA TRAÇO 1:5 (EM VOLUME DE CIMENTO E AREIA GROSSA ÚMIDA) COM ADIÇÃO DE EMULSÃO POLIMÉRICA PARA CHAPISCO ROLADO, PREPARO MANUAL. AF_08/2019</v>
          </cell>
          <cell r="C5820" t="str">
            <v>M3</v>
          </cell>
          <cell r="D5820" t="str">
            <v>2.415,57</v>
          </cell>
        </row>
        <row r="5821">
          <cell r="A5821">
            <v>87380</v>
          </cell>
          <cell r="B5821" t="str">
            <v>ARGAMASSA TRAÇO 1:3 (EM VOLUME DE CIMENTO E AREIA GROSSA ÚMIDA) COM ADIÇÃO DE EMULSÃO POLIMÉRICA PARA CHAPISCO ROLADO, PREPARO MANUAL. AF_08/2019</v>
          </cell>
          <cell r="C5821" t="str">
            <v>M3</v>
          </cell>
          <cell r="D5821" t="str">
            <v>2.511,87</v>
          </cell>
        </row>
        <row r="5822">
          <cell r="A5822">
            <v>87381</v>
          </cell>
          <cell r="B5822" t="str">
            <v>ARGAMASSA TRAÇO 1:4 (EM VOLUME DE CIMENTO E AREIA GROSSA ÚMIDA) COM ADIÇÃO DE EMULSÃO POLIMÉRICA PARA CHAPISCO ROLADO, PREPARO MANUAL. AF_08/2019</v>
          </cell>
          <cell r="C5822" t="str">
            <v>M3</v>
          </cell>
          <cell r="D5822" t="str">
            <v>2.450,94</v>
          </cell>
        </row>
        <row r="5823">
          <cell r="A5823">
            <v>87382</v>
          </cell>
          <cell r="B5823" t="str">
            <v>ARGAMASSA INDUSTRIALIZADA MULTIUSO PARA REVESTIMENTOS E ASSENTAMENTO DA ALVENARIA, PREPARO COM MISTURADOR DE EIXO HORIZONTAL DE 160 KG. AF_08/2019</v>
          </cell>
          <cell r="C5823" t="str">
            <v>M3</v>
          </cell>
          <cell r="D5823" t="str">
            <v>1.339,04</v>
          </cell>
        </row>
        <row r="5824">
          <cell r="A5824">
            <v>87383</v>
          </cell>
          <cell r="B5824" t="str">
            <v>ARGAMASSA INDUSTRIALIZADA MULTIUSO PARA REVESTIMENTOS E ASSENTAMENTO DA ALVENARIA, PREPARO COM MISTURADOR DE EIXO HORIZONTAL DE 300 KG. AF_08/2019</v>
          </cell>
          <cell r="C5824" t="str">
            <v>M3</v>
          </cell>
          <cell r="D5824" t="str">
            <v>1.338,09</v>
          </cell>
        </row>
        <row r="5825">
          <cell r="A5825">
            <v>87384</v>
          </cell>
          <cell r="B5825" t="str">
            <v>ARGAMASSA INDUSTRIALIZADA MULTIUSO PARA REVESTIMENTOS E ASSENTAMENTO DA ALVENARIA, PREPARO COM MISTURADOR DE EIXO HORIZONTAL DE 600 KG. AF_08/2019</v>
          </cell>
          <cell r="C5825" t="str">
            <v>M3</v>
          </cell>
          <cell r="D5825" t="str">
            <v>1.333,92</v>
          </cell>
        </row>
        <row r="5826">
          <cell r="A5826">
            <v>87385</v>
          </cell>
          <cell r="B5826" t="str">
            <v>ARGAMASSA PRONTA PARA CONTRAPISO, PREPARO COM MISTURADOR DE EIXO HORIZONTAL DE 160 KG. AF_08/2019</v>
          </cell>
          <cell r="C5826" t="str">
            <v>M3</v>
          </cell>
          <cell r="D5826" t="str">
            <v>1.570,23</v>
          </cell>
        </row>
        <row r="5827">
          <cell r="A5827">
            <v>87386</v>
          </cell>
          <cell r="B5827" t="str">
            <v>ARGAMASSA PRONTA PARA CONTRAPISO, PREPARO COM MISTURADOR DE EIXO HORIZONTAL DE 300 KG. AF_08/2019</v>
          </cell>
          <cell r="C5827" t="str">
            <v>M3</v>
          </cell>
          <cell r="D5827" t="str">
            <v>1.566,32</v>
          </cell>
        </row>
        <row r="5828">
          <cell r="A5828">
            <v>87387</v>
          </cell>
          <cell r="B5828" t="str">
            <v>ARGAMASSA PRONTA PARA CONTRAPISO, PREPARO COM MISTURADOR DE EIXO HORIZONTAL DE 600 KG. AF_08/2019</v>
          </cell>
          <cell r="C5828" t="str">
            <v>M3</v>
          </cell>
          <cell r="D5828" t="str">
            <v>1.564,04</v>
          </cell>
        </row>
        <row r="5829">
          <cell r="A5829">
            <v>87388</v>
          </cell>
          <cell r="B5829" t="str">
            <v>ARGAMASSA PARA REVESTIMENTO DECORATIVO MONOCAMADA (MONOCAPA), PREPARO COM MISTURADOR DE EIXO HORIZONTAL DE 160 KG. AF_08/2019</v>
          </cell>
          <cell r="C5829" t="str">
            <v>M3</v>
          </cell>
          <cell r="D5829" t="str">
            <v>3.770,90</v>
          </cell>
        </row>
        <row r="5830">
          <cell r="A5830">
            <v>87389</v>
          </cell>
          <cell r="B5830" t="str">
            <v>ARGAMASSA PARA REVESTIMENTO DECORATIVO MONOCAMADA (MONOCAPA), PREPARO COM MISTURADOR DE EIXO HORIZONTAL DE 300 KG. AF_08/2019</v>
          </cell>
          <cell r="C5830" t="str">
            <v>M3</v>
          </cell>
          <cell r="D5830" t="str">
            <v>3.787,39</v>
          </cell>
        </row>
        <row r="5831">
          <cell r="A5831">
            <v>87390</v>
          </cell>
          <cell r="B5831" t="str">
            <v>ARGAMASSA PARA REVESTIMENTO DECORATIVO MONOCAMADA (MONOCAPA), PREPARO COM MISTURADOR DE EIXO HORIZONTAL DE 600 KG. AF_08/2019</v>
          </cell>
          <cell r="C5831" t="str">
            <v>M3</v>
          </cell>
          <cell r="D5831" t="str">
            <v>3.808,25</v>
          </cell>
        </row>
        <row r="5832">
          <cell r="A5832">
            <v>87391</v>
          </cell>
          <cell r="B5832" t="str">
            <v>ARGAMASSA INDUSTRIALIZADA PARA CHAPISCO ROLADO, PREPARO COM MISTURADOR DE EIXO HORIZONTAL DE 160 KG. AF_08/2019</v>
          </cell>
          <cell r="C5832" t="str">
            <v>M3</v>
          </cell>
          <cell r="D5832" t="str">
            <v>4.196,38</v>
          </cell>
        </row>
        <row r="5833">
          <cell r="A5833">
            <v>87393</v>
          </cell>
          <cell r="B5833" t="str">
            <v>ARGAMASSA INDUSTRIALIZADA PARA CHAPISCO ROLADO, PREPARO COM MISTURADOR DE EIXO HORIZONTAL DE 300 KG. AF_08/2019</v>
          </cell>
          <cell r="C5833" t="str">
            <v>M3</v>
          </cell>
          <cell r="D5833" t="str">
            <v>4.235,90</v>
          </cell>
        </row>
        <row r="5834">
          <cell r="A5834">
            <v>87394</v>
          </cell>
          <cell r="B5834" t="str">
            <v>ARGAMASSA INDUSTRIALIZADA PARA CHAPISCO ROLADO, PREPARO COM MISTURADOR DE EIXO HORIZONTAL DE 600 KG. AF_08/2019</v>
          </cell>
          <cell r="C5834" t="str">
            <v>M3</v>
          </cell>
          <cell r="D5834" t="str">
            <v>4.274,87</v>
          </cell>
        </row>
        <row r="5835">
          <cell r="A5835">
            <v>87395</v>
          </cell>
          <cell r="B5835" t="str">
            <v>ARGAMASSA INDUSTRIALIZADA PARA CHAPISCO COLANTE, PREPARO COM MISTURADOR DE EIXO HORIZONTAL DE 160 KG. AF_08/2019</v>
          </cell>
          <cell r="C5835" t="str">
            <v>M3</v>
          </cell>
          <cell r="D5835" t="str">
            <v>2.632,41</v>
          </cell>
        </row>
        <row r="5836">
          <cell r="A5836">
            <v>87396</v>
          </cell>
          <cell r="B5836" t="str">
            <v>ARGAMASSA INDUSTRIALIZADA PARA CHAPISCO COLANTE, PREPARO COM MISTURADOR DE EIXO HORIZONTAL DE 300 KG. AF_08/2019</v>
          </cell>
          <cell r="C5836" t="str">
            <v>M3</v>
          </cell>
          <cell r="D5836" t="str">
            <v>2.650,91</v>
          </cell>
        </row>
        <row r="5837">
          <cell r="A5837">
            <v>87397</v>
          </cell>
          <cell r="B5837" t="str">
            <v>ARGAMASSA INDUSTRIALIZADA PARA CHAPISCO COLANTE, PREPARO COM MISTURADOR DE EIXO HORIZONTAL DE 600 KG. AF_08/2019</v>
          </cell>
          <cell r="C5837" t="str">
            <v>M3</v>
          </cell>
          <cell r="D5837" t="str">
            <v>2.669,82</v>
          </cell>
        </row>
        <row r="5838">
          <cell r="A5838">
            <v>87398</v>
          </cell>
          <cell r="B5838" t="str">
            <v>ARGAMASSA INDUSTRIALIZADA MULTIUSO PARA REVESTIMENTOS E ASSENTAMENTO DA ALVENARIA, PREPARO MANUAL. AF_08/2019</v>
          </cell>
          <cell r="C5838" t="str">
            <v>M3</v>
          </cell>
          <cell r="D5838" t="str">
            <v>1.484,89</v>
          </cell>
        </row>
        <row r="5839">
          <cell r="A5839">
            <v>87399</v>
          </cell>
          <cell r="B5839" t="str">
            <v>ARGAMASSA PRONTA PARA CONTRAPISO, PREPARO MANUAL. AF_08/2019</v>
          </cell>
          <cell r="C5839" t="str">
            <v>M3</v>
          </cell>
          <cell r="D5839" t="str">
            <v>1.718,89</v>
          </cell>
        </row>
        <row r="5840">
          <cell r="A5840">
            <v>87401</v>
          </cell>
          <cell r="B5840" t="str">
            <v>ARGAMASSA INDUSTRIALIZADA PARA CHAPISCO ROLADO, PREPARO MANUAL. AF_08/2019</v>
          </cell>
          <cell r="C5840" t="str">
            <v>M3</v>
          </cell>
          <cell r="D5840" t="str">
            <v>4.416,10</v>
          </cell>
        </row>
        <row r="5841">
          <cell r="A5841">
            <v>87402</v>
          </cell>
          <cell r="B5841" t="str">
            <v>ARGAMASSA INDUSTRIALIZADA PARA CHAPISCO COLANTE, PREPARO MANUAL. AF_08/2019</v>
          </cell>
          <cell r="C5841" t="str">
            <v>M3</v>
          </cell>
          <cell r="D5841" t="str">
            <v>2.820,10</v>
          </cell>
        </row>
        <row r="5842">
          <cell r="A5842">
            <v>87404</v>
          </cell>
          <cell r="B5842" t="str">
            <v>ARGAMASSA PARA REVESTIMENTO DECORATIVO MONOCAMADA (MONOCAPA), MISTURA E PROJEÇÃO DE 1,5 M3/H DE ARGAMASSA. AF_08/2019</v>
          </cell>
          <cell r="C5842" t="str">
            <v>M3</v>
          </cell>
          <cell r="D5842" t="str">
            <v>3.912,71</v>
          </cell>
        </row>
        <row r="5843">
          <cell r="A5843">
            <v>87405</v>
          </cell>
          <cell r="B5843" t="str">
            <v>ARGAMASSA PARA REVESTIMENTO DECORATIVO MONOCAMADA (MONOCAPA), MISTURA E PROJEÇÃO DE 2 M3/H DE ARGAMASSA. AF_06/2014</v>
          </cell>
          <cell r="C5843" t="str">
            <v>M3</v>
          </cell>
          <cell r="D5843" t="str">
            <v>3.923,91</v>
          </cell>
        </row>
        <row r="5844">
          <cell r="A5844">
            <v>87407</v>
          </cell>
          <cell r="B5844" t="str">
            <v>ARGAMASSA INDUSTRIALIZADA PARA REVESTIMENTOS, MISTURA E PROJEÇÃO DE 1,5 M³/H DE ARGAMASSA. AF_08/2019</v>
          </cell>
          <cell r="C5844" t="str">
            <v>M3</v>
          </cell>
          <cell r="D5844" t="str">
            <v>1.365,19</v>
          </cell>
        </row>
        <row r="5845">
          <cell r="A5845">
            <v>87408</v>
          </cell>
          <cell r="B5845" t="str">
            <v>ARGAMASSA INDUSTRIALIZADA PARA REVESTIMENTOS, MISTURA E PROJEÇÃO DE 2 M³/H DE ARGAMASSA. AF_06/2014</v>
          </cell>
          <cell r="C5845" t="str">
            <v>M3</v>
          </cell>
          <cell r="D5845" t="str">
            <v>1.357,05</v>
          </cell>
        </row>
        <row r="5846">
          <cell r="A5846">
            <v>87410</v>
          </cell>
          <cell r="B5846" t="str">
            <v>ARGAMASSA À BASE DE GESSO, MISTURA E PROJEÇÃO DE 1,5 M³/H DE ARGAMASSA. AF_08/2019</v>
          </cell>
          <cell r="C5846" t="str">
            <v>M3</v>
          </cell>
          <cell r="D5846" t="str">
            <v>738,48</v>
          </cell>
        </row>
        <row r="5847">
          <cell r="A5847">
            <v>88626</v>
          </cell>
          <cell r="B5847" t="str">
            <v>ARGAMASSA TRAÇO 1:0,5:4,5 (EM VOLUME DE CIMENTO, CAL E AREIA MÉDIA ÚMIDA), PREPARO MECÂNICO COM BETONEIRA 400 L. AF_08/2019</v>
          </cell>
          <cell r="C5847" t="str">
            <v>M3</v>
          </cell>
          <cell r="D5847" t="str">
            <v>483,69</v>
          </cell>
        </row>
        <row r="5848">
          <cell r="A5848">
            <v>88627</v>
          </cell>
          <cell r="B5848" t="str">
            <v>ARGAMASSA TRAÇO 1:0,5:4,5 (EM VOLUME DE CIMENTO, CAL E AREIA MÉDIA ÚMIDA) PARA ASSENTAMENTO DE ALVENARIA, PREPARO MANUAL. AF_08/2019</v>
          </cell>
          <cell r="C5848" t="str">
            <v>M3</v>
          </cell>
          <cell r="D5848" t="str">
            <v>551,60</v>
          </cell>
        </row>
        <row r="5849">
          <cell r="A5849">
            <v>88628</v>
          </cell>
          <cell r="B5849" t="str">
            <v>ARGAMASSA TRAÇO 1:3 (EM VOLUME DE CIMENTO E AREIA MÉDIA ÚMIDA), PREPARO MECÂNICO COM BETONEIRA 400 L. AF_08/2019</v>
          </cell>
          <cell r="C5849" t="str">
            <v>M3</v>
          </cell>
          <cell r="D5849" t="str">
            <v>496,55</v>
          </cell>
        </row>
        <row r="5850">
          <cell r="A5850">
            <v>88629</v>
          </cell>
          <cell r="B5850" t="str">
            <v>ARGAMASSA TRAÇO 1:3 (EM VOLUME DE CIMENTO E AREIA MÉDIA ÚMIDA), PREPARO MANUAL. AF_08/2019</v>
          </cell>
          <cell r="C5850" t="str">
            <v>M3</v>
          </cell>
          <cell r="D5850" t="str">
            <v>567,72</v>
          </cell>
        </row>
        <row r="5851">
          <cell r="A5851">
            <v>88630</v>
          </cell>
          <cell r="B5851" t="str">
            <v>ARGAMASSA TRAÇO 1:4 (CIMENTO E AREIA MÉDIA), PREPARO MECÂNICO COM BETONEIRA 400 L. AF_08/2014</v>
          </cell>
          <cell r="C5851" t="str">
            <v>M3</v>
          </cell>
          <cell r="D5851" t="str">
            <v>403,43</v>
          </cell>
        </row>
        <row r="5852">
          <cell r="A5852">
            <v>88631</v>
          </cell>
          <cell r="B5852" t="str">
            <v>ARGAMASSA TRAÇO 1:4 (EM VOLUME DE CIMENTO E AREIA MÉDIA ÚMIDA), PREPARO MANUAL. AF_08/2019</v>
          </cell>
          <cell r="C5852" t="str">
            <v>M3</v>
          </cell>
          <cell r="D5852" t="str">
            <v>494,62</v>
          </cell>
        </row>
        <row r="5853">
          <cell r="A5853">
            <v>88715</v>
          </cell>
          <cell r="B5853" t="str">
            <v>ARGAMASSA TRAÇO 1:2:9 (EM VOLUME DE CIMENTO, CAL E AREIA MÉDIA ÚMIDA) PARA EMBOÇO/MASSA ÚNICA/ASSENTAMENTO DE ALVENARIA DE VEDAÇÃO, PREPARO MECÂNICO COM BETONEIRA 400 L. AF_08/2019</v>
          </cell>
          <cell r="C5853" t="str">
            <v>M3</v>
          </cell>
          <cell r="D5853" t="str">
            <v>466,10</v>
          </cell>
        </row>
        <row r="5854">
          <cell r="A5854">
            <v>95563</v>
          </cell>
          <cell r="B5854" t="str">
            <v>ARGAMASSA TRAÇO 1:1,93 (EM VOLUME DE CIMENTO E AREIA MÉDIA ÚMIDA), FCK 20 MPA, PREPARO MECÂNICO COM MISTURADOR DUPLO HORIZONTAL DE ALTA TURBULÊNCIA. AF_03/2020</v>
          </cell>
          <cell r="C5854" t="str">
            <v>M3</v>
          </cell>
          <cell r="D5854" t="str">
            <v>729,09</v>
          </cell>
        </row>
        <row r="5855">
          <cell r="A5855">
            <v>100464</v>
          </cell>
          <cell r="B5855" t="str">
            <v>ARGAMASSA TRAÇO 1:0,5:4,5  (EM VOLUME DE CIMENTO, CAL E AREIA MÉDIA ÚMIDA), PREPARO MECÂNICO COM MISTURADOR DE EIXO HORIZONTAL DE 160 KG. AF_08/2019</v>
          </cell>
          <cell r="C5855" t="str">
            <v>M3</v>
          </cell>
          <cell r="D5855" t="str">
            <v>497,59</v>
          </cell>
        </row>
        <row r="5856">
          <cell r="A5856">
            <v>100465</v>
          </cell>
          <cell r="B5856" t="str">
            <v>ARGAMASSA TRAÇO 1:0,5:4,5  (EM VOLUME DE CIMENTO, CAL E AREIA MÉDIA ÚMIDA), PREPARO MECÂNICO COM MISTURADOR DE EIXO HORIZONTAL DE 300 KG. AF_08/2019</v>
          </cell>
          <cell r="C5856" t="str">
            <v>M3</v>
          </cell>
          <cell r="D5856" t="str">
            <v>473,56</v>
          </cell>
        </row>
        <row r="5857">
          <cell r="A5857">
            <v>100466</v>
          </cell>
          <cell r="B5857" t="str">
            <v>ARGAMASSA TRAÇO 1:0,5:4,5  (EM VOLUME DE CIMENTO, CAL E AREIA MÉDIA ÚMIDA), PREPARO MECÂNICO COM MISTURADOR DE EIXO HORIZONTAL DE 600 KG. AF_08/2019</v>
          </cell>
          <cell r="C5857" t="str">
            <v>M3</v>
          </cell>
          <cell r="D5857" t="str">
            <v>461,75</v>
          </cell>
        </row>
        <row r="5858">
          <cell r="A5858">
            <v>100468</v>
          </cell>
          <cell r="B5858" t="str">
            <v>ARGAMASSA TRAÇO 1:3 (EM VOLUME DE CIMENTO E AREIA MÉDIA ÚMIDA), PREPARO MECÂNICO COM MISTURADOR DE EIXO HORIZONTAL DE 160 KG. AF_08/2019</v>
          </cell>
          <cell r="C5858" t="str">
            <v>M3</v>
          </cell>
          <cell r="D5858" t="str">
            <v>566,39</v>
          </cell>
        </row>
        <row r="5859">
          <cell r="A5859">
            <v>100469</v>
          </cell>
          <cell r="B5859" t="str">
            <v>ARGAMASSA TRAÇO 1:3 (EM VOLUME DE CIMENTO E AREIA MÉDIA ÚMIDA), PREPARO MECÂNICO COM MISTURADOR DE EIXO HORIZONTAL DE 300 KG. AF_08/2019</v>
          </cell>
          <cell r="C5859" t="str">
            <v>M3</v>
          </cell>
          <cell r="D5859" t="str">
            <v>487,88</v>
          </cell>
        </row>
        <row r="5860">
          <cell r="A5860">
            <v>100470</v>
          </cell>
          <cell r="B5860" t="str">
            <v>ARGAMASSA TRAÇO 1:3 (EM VOLUME DE CIMENTO E AREIA MÉDIA ÚMIDA), PREPARO MECÂNICO COM MISTURADOR DE EIXO HORIZONTAL DE 600 KG. AF_08/2019</v>
          </cell>
          <cell r="C5860" t="str">
            <v>M3</v>
          </cell>
          <cell r="D5860" t="str">
            <v>423,93</v>
          </cell>
        </row>
        <row r="5861">
          <cell r="A5861">
            <v>100472</v>
          </cell>
          <cell r="B5861" t="str">
            <v>ARGAMASSA TRAÇO 1:4 (EM VOLUME DE CIMENTO E AREIA MÉDIA ÚMIDA), PREPARO MECÂNICO COM MISTURADOR DE EIXO HORIZONTAL DE 160 KG. AF_08/2019</v>
          </cell>
          <cell r="C5861" t="str">
            <v>M3</v>
          </cell>
          <cell r="D5861" t="str">
            <v>455,16</v>
          </cell>
        </row>
        <row r="5862">
          <cell r="A5862">
            <v>100473</v>
          </cell>
          <cell r="B5862" t="str">
            <v>ARGAMASSA TRAÇO 1:4 (EM VOLUME DE CIMENTO E AREIA MÉDIA ÚMIDA), PREPARO MECÂNICO COM MISTURADOR DE EIXO HORIZONTAL DE 300 KG. AF_08/2019</v>
          </cell>
          <cell r="C5862" t="str">
            <v>M3</v>
          </cell>
          <cell r="D5862" t="str">
            <v>423,82</v>
          </cell>
        </row>
        <row r="5863">
          <cell r="A5863">
            <v>100474</v>
          </cell>
          <cell r="B5863" t="str">
            <v>ARGAMASSA TRAÇO 1:4 (EM VOLUME DE CIMENTO E AREIA MÉDIA ÚMIDA), PREPARO MECÂNICO COM MISTURADOR DE EIXO HORIZONTAL DE 600 KG. AF_08/2019</v>
          </cell>
          <cell r="C5863" t="str">
            <v>M3</v>
          </cell>
          <cell r="D5863" t="str">
            <v>410,91</v>
          </cell>
        </row>
        <row r="5864">
          <cell r="A5864">
            <v>100475</v>
          </cell>
          <cell r="B5864" t="str">
            <v>ARGAMASSA TRAÇO 1:3 (EM VOLUME DE CIMENTO E AREIA MÉDIA ÚMIDA) COM ADIÇÃO DE IMPERMEABILIZANTE, PREPARO MECÂNICO COM BETONEIRA 400 L. AF_08/2019</v>
          </cell>
          <cell r="C5864" t="str">
            <v>M3</v>
          </cell>
          <cell r="D5864" t="str">
            <v>632,39</v>
          </cell>
        </row>
        <row r="5865">
          <cell r="A5865">
            <v>100477</v>
          </cell>
          <cell r="B5865" t="str">
            <v>ARGAMASSA TRAÇO 1:3 (EM VOLUME DE CIMENTO E AREIA MÉDIA ÚMIDA) COM ADIÇÃO DE IMPERMEABILIZANTE, PREPARO MECÂNICO COM MISTURADOR DE EIXO HORIZONTAL DE 160 KG. AF_08/2019</v>
          </cell>
          <cell r="C5865" t="str">
            <v>M3</v>
          </cell>
          <cell r="D5865" t="str">
            <v>667,99</v>
          </cell>
        </row>
        <row r="5866">
          <cell r="A5866">
            <v>100478</v>
          </cell>
          <cell r="B5866" t="str">
            <v>ARGAMASSA TRAÇO 1:3 (EM VOLUME DE CIMENTO E AREIA MÉDIA ÚMIDA) COM ADIÇÃO DE IMPERMEABILIZANTE, PREPARO MECÂNICO COM MISTURADOR DE EIXO HORIZONTAL DE 300 KG. AF_08/2019</v>
          </cell>
          <cell r="C5866" t="str">
            <v>M3</v>
          </cell>
          <cell r="D5866" t="str">
            <v>620,31</v>
          </cell>
        </row>
        <row r="5867">
          <cell r="A5867">
            <v>100479</v>
          </cell>
          <cell r="B5867" t="str">
            <v>ARGAMASSA TRAÇO 1:3 (EM VOLUME DE CIMENTO E AREIA MÉDIA ÚMIDA) COM ADIÇÃO DE IMPERMEABILIZANTE, PREPARO MECÂNICO COM MISTURADOR DE EIXO HORIZONTAL DE 600 KG. AF_08/2019</v>
          </cell>
          <cell r="C5867" t="str">
            <v>M3</v>
          </cell>
          <cell r="D5867" t="str">
            <v>611,05</v>
          </cell>
        </row>
        <row r="5868">
          <cell r="A5868">
            <v>100480</v>
          </cell>
          <cell r="B5868" t="str">
            <v>ARGAMASSA TRAÇO 1:3 (EM VOLUME DE CIMENTO E AREIA MÉDIA ÚMIDA) COM ADIÇÃO DE IMPERMEABILIZANTE, PREPARO MANUAL. AF_08/2019</v>
          </cell>
          <cell r="C5868" t="str">
            <v>M3</v>
          </cell>
          <cell r="D5868" t="str">
            <v>702,56</v>
          </cell>
        </row>
        <row r="5869">
          <cell r="A5869">
            <v>100481</v>
          </cell>
          <cell r="B5869" t="str">
            <v>ARGAMASSA TRAÇO 1:4 (EM VOLUME DE CIMENTO E AREIA MÉDIA ÚMIDA) COM ADIÇÃO DE IMPERMEABILIZANTE, PREPARO MECÂNICO COM BETONEIRA 400 L. AF_08/2019</v>
          </cell>
          <cell r="C5869" t="str">
            <v>M3</v>
          </cell>
          <cell r="D5869" t="str">
            <v>532,82</v>
          </cell>
        </row>
        <row r="5870">
          <cell r="A5870">
            <v>100483</v>
          </cell>
          <cell r="B5870" t="str">
            <v>ARGAMASSA TRAÇO 1:4 (EM VOLUME DE CIMENTO E AREIA MÉDIA ÚMIDA) COM ADIÇÃO DE IMPERMEABILIZANTE, PREPARO MECÂNICO COM MISTURADOR DE EIXO HORIZONTAL DE 160 KG. AF_08/2019</v>
          </cell>
          <cell r="C5870" t="str">
            <v>M3</v>
          </cell>
          <cell r="D5870" t="str">
            <v>559,92</v>
          </cell>
        </row>
        <row r="5871">
          <cell r="A5871">
            <v>100484</v>
          </cell>
          <cell r="B5871" t="str">
            <v>ARGAMASSA TRAÇO 1:4 (EM VOLUME DE CIMENTO E AREIA MÉDIA ÚMIDA) COM ADIÇÃO DE IMPERMEABILIZANTE, PREPARO MECÂNICO COM MISTURADOR DE EIXO HORIZONTAL DE 300 KG. AF_08/2019</v>
          </cell>
          <cell r="C5871" t="str">
            <v>M3</v>
          </cell>
          <cell r="D5871" t="str">
            <v>529,61</v>
          </cell>
        </row>
        <row r="5872">
          <cell r="A5872">
            <v>100485</v>
          </cell>
          <cell r="B5872" t="str">
            <v>ARGAMASSA TRAÇO 1:4 (EM VOLUME DE CIMENTO E AREIA MÉDIA ÚMIDA) COM ADIÇÃO DE IMPERMEABILIZANTE, PREPARO MECÂNICO COM MISTURADOR DE EIXO HORIZONTAL DE 600 KG. AF_08/2019</v>
          </cell>
          <cell r="C5872" t="str">
            <v>M3</v>
          </cell>
          <cell r="D5872" t="str">
            <v>518,56</v>
          </cell>
        </row>
        <row r="5873">
          <cell r="A5873">
            <v>100486</v>
          </cell>
          <cell r="B5873" t="str">
            <v>ARGAMASSA TRAÇO 1:4 (EM VOLUME DE CIMENTO E AREIA MÉDIA ÚMIDA) COM ADIÇÃO DE IMPERMEABILIZANTE, PREPARO MANUAL. AF_08/2019</v>
          </cell>
          <cell r="C5873" t="str">
            <v>M3</v>
          </cell>
          <cell r="D5873" t="str">
            <v>608,02</v>
          </cell>
        </row>
        <row r="5874">
          <cell r="A5874">
            <v>100487</v>
          </cell>
          <cell r="B5874" t="str">
            <v>ARGAMASSA TRAÇO 1:2:9 (EM VOLUME DE CIMENTO, CAL E AREIA MÉDIA ÚMIDA) PARA EMBOÇO/MASSA ÚNICA/ASSENTAMENTO DE ALVENARIA DE VEDAÇÃO, PREPARO MECÂNICO COM MISTURADOR DE EIXO HORIZONTAL DE 600 KG. AF_08/2019</v>
          </cell>
          <cell r="C5874" t="str">
            <v>M3</v>
          </cell>
          <cell r="D5874" t="str">
            <v>447,71</v>
          </cell>
        </row>
        <row r="5875">
          <cell r="A5875">
            <v>100488</v>
          </cell>
          <cell r="B5875" t="str">
            <v>ARGAMASSA TRAÇO 1:0,5:4,5 (EM VOLUME DE CIMENTO, CAL E AREIA MÉDIA ÚMIDA), PREPARO MECÂNICO COM BETONEIRA 600 L. AF_08/2019</v>
          </cell>
          <cell r="C5875" t="str">
            <v>M3</v>
          </cell>
          <cell r="D5875" t="str">
            <v>478,61</v>
          </cell>
        </row>
        <row r="5876">
          <cell r="A5876">
            <v>100489</v>
          </cell>
          <cell r="B5876" t="str">
            <v>ARGAMASSA TRAÇO 1:3 (EM VOLUME DE CIMENTO E AREIA MÉDIA ÚMIDA), PREPARO MECÂNICO COM BETONEIRA 600 L. AF_08/2019</v>
          </cell>
          <cell r="C5876" t="str">
            <v>M3</v>
          </cell>
          <cell r="D5876" t="str">
            <v>495,54</v>
          </cell>
        </row>
        <row r="5877">
          <cell r="A5877">
            <v>100490</v>
          </cell>
          <cell r="B5877" t="str">
            <v>ARGAMASSA TRAÇO 1:4 (EM VOLUME DE CIMENTO E AREIA MÉDIA ÚMIDA), PREPARO MECÂNICO COM BETONEIRA 600 L. AF_08/2019</v>
          </cell>
          <cell r="C5877" t="str">
            <v>M3</v>
          </cell>
          <cell r="D5877" t="str">
            <v>424,10</v>
          </cell>
        </row>
        <row r="5878">
          <cell r="A5878">
            <v>100491</v>
          </cell>
          <cell r="B5878" t="str">
            <v>ARGAMASSA TRAÇO 1:3 (EM VOLUME DE CIMENTO E AREIA MÉDIA ÚMIDA) COM ADIÇÃO DE IMPERMEABILIZANTE, PREPARO MECÂNICO COM BETONEIRA 600 L. AF_08/2019</v>
          </cell>
          <cell r="C5878" t="str">
            <v>M3</v>
          </cell>
          <cell r="D5878" t="str">
            <v>632,14</v>
          </cell>
        </row>
        <row r="5879">
          <cell r="A5879">
            <v>100492</v>
          </cell>
          <cell r="B5879" t="str">
            <v>ARGAMASSA TRAÇO 1:4 (EM VOLUME DE CIMENTO E AREIA MÉDIA ÚMIDA) COM ADIÇÃO DE IMPERMEABILIZANTE, PREPARO MECÂNICO COM BETONEIRA 600 L. AF_08/2019</v>
          </cell>
          <cell r="C5879" t="str">
            <v>M3</v>
          </cell>
          <cell r="D5879" t="str">
            <v>533,35</v>
          </cell>
        </row>
        <row r="5880">
          <cell r="A5880">
            <v>92121</v>
          </cell>
          <cell r="B5880" t="str">
            <v>PENEIRAMENTO DE AREIA COM PENEIRA ELÉTRICA. AF_11/2015</v>
          </cell>
          <cell r="C5880" t="str">
            <v>M3</v>
          </cell>
          <cell r="D5880" t="str">
            <v>20,61</v>
          </cell>
        </row>
        <row r="5881">
          <cell r="A5881">
            <v>92122</v>
          </cell>
          <cell r="B5881" t="str">
            <v>PENEIRAMENTO DE AREIA COM PENEIRA MANUAL. AF_11/2015</v>
          </cell>
          <cell r="C5881" t="str">
            <v>M3</v>
          </cell>
          <cell r="D5881" t="str">
            <v>34,43</v>
          </cell>
        </row>
        <row r="5882">
          <cell r="A5882">
            <v>92123</v>
          </cell>
          <cell r="B5882" t="str">
            <v>ENSACAMENTO DE AREIA. AF_11/2015</v>
          </cell>
          <cell r="C5882" t="str">
            <v>M3</v>
          </cell>
          <cell r="D5882" t="str">
            <v>36,12</v>
          </cell>
        </row>
        <row r="5883">
          <cell r="A5883">
            <v>100195</v>
          </cell>
          <cell r="B5883" t="str">
            <v>TRANSPORTE HORIZONTAL MANUAL, DE SACOS DE 50 KG (UNIDADE: KGXKM). AF_07/2019</v>
          </cell>
          <cell r="C5883" t="str">
            <v>KGXKM</v>
          </cell>
          <cell r="D5883" t="str">
            <v>0,52</v>
          </cell>
        </row>
        <row r="5884">
          <cell r="A5884">
            <v>100196</v>
          </cell>
          <cell r="B5884" t="str">
            <v>TRANSPORTE HORIZONTAL MANUAL, DE SACOS DE 30 KG (UNIDADE: KGXKM). AF_07/2019</v>
          </cell>
          <cell r="C5884" t="str">
            <v>KGXKM</v>
          </cell>
          <cell r="D5884" t="str">
            <v>0,87</v>
          </cell>
        </row>
        <row r="5885">
          <cell r="A5885">
            <v>100197</v>
          </cell>
          <cell r="B5885" t="str">
            <v>TRANSPORTE HORIZONTAL MANUAL, DE SACOS DE 20 KG (UNIDADE: KGXKM). AF_07/2019</v>
          </cell>
          <cell r="C5885" t="str">
            <v>KGXKM</v>
          </cell>
          <cell r="D5885" t="str">
            <v>1,31</v>
          </cell>
        </row>
        <row r="5886">
          <cell r="A5886">
            <v>100198</v>
          </cell>
          <cell r="B5886" t="str">
            <v>TRANSPORTE HORIZONTAL COM CARRINHO PLATAFORMA, DE SACOS DE 50 KG (UNIDADE: KGXKM). AF_07/2019</v>
          </cell>
          <cell r="C5886" t="str">
            <v>KGXKM</v>
          </cell>
          <cell r="D5886" t="str">
            <v>0,18</v>
          </cell>
        </row>
        <row r="5887">
          <cell r="A5887">
            <v>100199</v>
          </cell>
          <cell r="B5887" t="str">
            <v>TRANSPORTE HORIZONTAL COM CARRINHO PLATAFORMA, DE SACOS DE 30 KG (UNIDADE: KGXKM). AF_07/2019</v>
          </cell>
          <cell r="C5887" t="str">
            <v>KGXKM</v>
          </cell>
          <cell r="D5887" t="str">
            <v>0,22</v>
          </cell>
        </row>
        <row r="5888">
          <cell r="A5888">
            <v>100200</v>
          </cell>
          <cell r="B5888" t="str">
            <v>TRANSPORTE HORIZONTAL COM CARRINHO PLATAFORMA, DE SACOS DE 20 KG (UNIDADE: KGXKM). AF_07/2019</v>
          </cell>
          <cell r="C5888" t="str">
            <v>KGXKM</v>
          </cell>
          <cell r="D5888" t="str">
            <v>0,26</v>
          </cell>
        </row>
        <row r="5889">
          <cell r="A5889">
            <v>100201</v>
          </cell>
          <cell r="B5889" t="str">
            <v>TRANSPORTE HORIZONTAL COM CARRINHO DE MÃO, DE SACOS DE 50 KG (UNIDADE: KGXKM). AF_07/2019</v>
          </cell>
          <cell r="C5889" t="str">
            <v>KGXKM</v>
          </cell>
          <cell r="D5889" t="str">
            <v>0,53</v>
          </cell>
        </row>
        <row r="5890">
          <cell r="A5890">
            <v>100202</v>
          </cell>
          <cell r="B5890" t="str">
            <v>TRANSPORTE HORIZONTAL COM CARRINHO DE MÃO, DE SACOS DE 30 KG (UNIDADE: KGXKM). AF_07/2019</v>
          </cell>
          <cell r="C5890" t="str">
            <v>KGXKM</v>
          </cell>
          <cell r="D5890" t="str">
            <v>0,62</v>
          </cell>
        </row>
        <row r="5891">
          <cell r="A5891">
            <v>100203</v>
          </cell>
          <cell r="B5891" t="str">
            <v>TRANSPORTE HORIZONTAL COM CARRINHO DE MÃO, DE SACOS DE 20 KG (UNIDADE: KGXKM). AF_07/2019</v>
          </cell>
          <cell r="C5891" t="str">
            <v>KGXKM</v>
          </cell>
          <cell r="D5891" t="str">
            <v>0,74</v>
          </cell>
        </row>
        <row r="5892">
          <cell r="A5892">
            <v>100204</v>
          </cell>
          <cell r="B5892" t="str">
            <v>TRANSPORTE HORIZONTAL COM MANIPULADOR TELESCÓPICO, DE PÁLETE DE SACOS (UNIDADE: KGXKM). AF_07/2019</v>
          </cell>
          <cell r="C5892" t="str">
            <v>KGXKM</v>
          </cell>
          <cell r="D5892" t="str">
            <v>0,08</v>
          </cell>
        </row>
        <row r="5893">
          <cell r="A5893">
            <v>100205</v>
          </cell>
          <cell r="B5893" t="str">
            <v>TRANSPORTE HORIZONTAL COM JERICA DE 60 L, DE MASSA/ GRANEL (UNIDADE: M3XKM). AF_07/2019</v>
          </cell>
          <cell r="C5893" t="str">
            <v>M3XKM</v>
          </cell>
          <cell r="D5893" t="str">
            <v>980,88</v>
          </cell>
        </row>
        <row r="5894">
          <cell r="A5894">
            <v>100206</v>
          </cell>
          <cell r="B5894" t="str">
            <v>TRANSPORTE HORIZONTAL COM JERICA DE 90 L, DE MASSA/ GRANEL (UNIDADE: M3XKM). AF_07/2019</v>
          </cell>
          <cell r="C5894" t="str">
            <v>M3XKM</v>
          </cell>
          <cell r="D5894" t="str">
            <v>709,01</v>
          </cell>
        </row>
        <row r="5895">
          <cell r="A5895">
            <v>100207</v>
          </cell>
          <cell r="B5895" t="str">
            <v>TRANSPORTE HORIZONTAL COM CARREGADEIRA, DE MASSA/ GRANEL (UNIDADE: M3XKM). AF_07/2019</v>
          </cell>
          <cell r="C5895" t="str">
            <v>M3XKM</v>
          </cell>
          <cell r="D5895" t="str">
            <v>288,23</v>
          </cell>
        </row>
        <row r="5896">
          <cell r="A5896">
            <v>100208</v>
          </cell>
          <cell r="B5896" t="str">
            <v>TRANSPORTE HORIZONTAL MANUAL, DE BLOCOS VAZADOS DE CONCRETO OU CERÂMICO DE 19X19X39CM (UNIDADE: BLOCOXKM). AF_07/2019</v>
          </cell>
          <cell r="C5896" t="str">
            <v>UNXKM</v>
          </cell>
          <cell r="D5896" t="str">
            <v>12,97</v>
          </cell>
        </row>
        <row r="5897">
          <cell r="A5897">
            <v>100209</v>
          </cell>
          <cell r="B5897" t="str">
            <v>TRANSPORTE HORIZONTAL MANUAL, DE BLOCOS CERÂMICOS FURADOS NA HORIZONTAL DE 9X19X19CM (UNIDADE: BLOCOXKM). AF_07/2019</v>
          </cell>
          <cell r="C5897" t="str">
            <v>UNXKM</v>
          </cell>
          <cell r="D5897" t="str">
            <v>6,48</v>
          </cell>
        </row>
        <row r="5898">
          <cell r="A5898">
            <v>100210</v>
          </cell>
          <cell r="B5898" t="str">
            <v>TRANSPORTE HORIZONTAL COM CARRINHO DE MÃO, DE BLOCOS VAZADOS DE CONCRETO OU CERÂMICO DE 19X19X39CM (UNIDADE: BLOCOXKM). AF_07/2019</v>
          </cell>
          <cell r="C5898" t="str">
            <v>UNXKM</v>
          </cell>
          <cell r="D5898" t="str">
            <v>11,95</v>
          </cell>
        </row>
        <row r="5899">
          <cell r="A5899">
            <v>100211</v>
          </cell>
          <cell r="B5899" t="str">
            <v>TRANSPORTE HORIZONTAL COM CARRINHO DE MÃO, DE BLOCOS CERÂMICOS FURADOS NA HORIZONTAL DE 9X19X19CM (UNIDADE: BLOCOXKM). AF_07/2019</v>
          </cell>
          <cell r="C5899" t="str">
            <v>UNXKM</v>
          </cell>
          <cell r="D5899" t="str">
            <v>4,61</v>
          </cell>
        </row>
        <row r="5900">
          <cell r="A5900">
            <v>100212</v>
          </cell>
          <cell r="B5900" t="str">
            <v>TRANSPORTE HORIZONTAL COM CARRINHO PLATAFORMA, DE BLOCOS VAZADOS DE CONCRETO OU CERÂMICO DE 19X19X39CM (UNIDADE: BLOCOXKM). AF_07/2019</v>
          </cell>
          <cell r="C5900" t="str">
            <v>UNXKM</v>
          </cell>
          <cell r="D5900" t="str">
            <v>5,09</v>
          </cell>
        </row>
        <row r="5901">
          <cell r="A5901">
            <v>100213</v>
          </cell>
          <cell r="B5901" t="str">
            <v>TRANSPORTE HORIZONTAL COM CARRINHO PLATAFORMA, DE BLOCOS CERÂMICOS FURADOS NA HORIZONTAL DE 9X19X19CM (UNIDADE: BLOCOXKM). AF_07/2019</v>
          </cell>
          <cell r="C5901" t="str">
            <v>UNXKM</v>
          </cell>
          <cell r="D5901" t="str">
            <v>1,83</v>
          </cell>
        </row>
        <row r="5902">
          <cell r="A5902">
            <v>100214</v>
          </cell>
          <cell r="B5902" t="str">
            <v>TRANSPORTE HORIZONTAL COM CARRINHO MINI PÁLETES, DE BLOCOS VAZADOS DE CONCRETO DE 19X19X39CM (UNIDADE: BLOCOXKM). AF_07/2019</v>
          </cell>
          <cell r="C5902" t="str">
            <v>UNXKM</v>
          </cell>
          <cell r="D5902" t="str">
            <v>2,81</v>
          </cell>
        </row>
        <row r="5903">
          <cell r="A5903">
            <v>100215</v>
          </cell>
          <cell r="B5903" t="str">
            <v>TRANSPORTE HORIZONTAL COM CARRINHO MINI PÁLETES, DE BLOCOS CERÂMICOS FURADOS NA VERTICAL DE 19X19X39CM (UNIDADE: BLOCOXKM). AF_07/2019</v>
          </cell>
          <cell r="C5903" t="str">
            <v>UNXKM</v>
          </cell>
          <cell r="D5903" t="str">
            <v>2,40</v>
          </cell>
        </row>
        <row r="5904">
          <cell r="A5904">
            <v>100216</v>
          </cell>
          <cell r="B5904" t="str">
            <v>TRANSPORTE HORIZONTAL COM CARRINHO MINI PÁLETES, DE BLOCOS CERÂMICOS FURADOS NA HORIZONTAL DE 9X19X19CM (UNIDADE: BLOCOXKM). AF_07/2019</v>
          </cell>
          <cell r="C5904" t="str">
            <v>UNXKM</v>
          </cell>
          <cell r="D5904" t="str">
            <v>0,64</v>
          </cell>
        </row>
        <row r="5905">
          <cell r="A5905">
            <v>100217</v>
          </cell>
          <cell r="B5905" t="str">
            <v>TRANSPORTE HORIZONTAL COM MANIPULADOR TELESCÓPICO, DE BLOCOS VAZADOS DE CONCRETO DE 19X19X39CM (UNIDADE: BLOCOXKM). AF_07/2019</v>
          </cell>
          <cell r="C5905" t="str">
            <v>UNXKM</v>
          </cell>
          <cell r="D5905" t="str">
            <v>2,00</v>
          </cell>
        </row>
        <row r="5906">
          <cell r="A5906">
            <v>100218</v>
          </cell>
          <cell r="B5906" t="str">
            <v>TRANSPORTE HORIZONTAL COM MANIPULADOR TELESCÓPICO, DE BLOCOS CERÂMICOS FURADOS NA VERTICAL DE 19X19X39CM (UNIDADE: BLOCOXKM). AF_07/2019</v>
          </cell>
          <cell r="C5906" t="str">
            <v>UNXKM</v>
          </cell>
          <cell r="D5906" t="str">
            <v>1,36</v>
          </cell>
        </row>
        <row r="5907">
          <cell r="A5907">
            <v>100219</v>
          </cell>
          <cell r="B5907" t="str">
            <v>TRANSPORTE HORIZONTAL COM MANIPULADOR TELESCÓPICO, DE BLOCOS CERÂMICOS FURADOS NA HORIZONTAL DE 9X19X19CM (UNIDADE: BLOCOXKM). AF_07/2019</v>
          </cell>
          <cell r="C5907" t="str">
            <v>UNXKM</v>
          </cell>
          <cell r="D5907" t="str">
            <v>0,30</v>
          </cell>
        </row>
        <row r="5908">
          <cell r="A5908">
            <v>100220</v>
          </cell>
          <cell r="B5908" t="str">
            <v>TRANSPORTE HORIZONTAL MANUAL, DE CAIXA COM REVESTIMENTO CERÂMICO (UNIDADE: M2XKM). AF_07/2019</v>
          </cell>
          <cell r="C5908" t="str">
            <v>M2XKM</v>
          </cell>
          <cell r="D5908" t="str">
            <v>18,64</v>
          </cell>
        </row>
        <row r="5909">
          <cell r="A5909">
            <v>100221</v>
          </cell>
          <cell r="B5909" t="str">
            <v>TRANSPORTE HORIZONTAL COM CARRINHO DE MÃO, DE CAIXA COM REVESTIMENTO CERÂMICO (UNIDADE: M2XKM). AF_07/2019</v>
          </cell>
          <cell r="C5909" t="str">
            <v>M2XKM</v>
          </cell>
          <cell r="D5909" t="str">
            <v>21,13</v>
          </cell>
        </row>
        <row r="5910">
          <cell r="A5910">
            <v>100222</v>
          </cell>
          <cell r="B5910" t="str">
            <v>TRANSPORTE HORIZONTAL COM CARRINHO PLATAFORMA, DE CAIXA COM REVESTIMENTO CERÂMICO (UNIDADE: M2XKM). AF_07/2019</v>
          </cell>
          <cell r="C5910" t="str">
            <v>M2XKM</v>
          </cell>
          <cell r="D5910" t="str">
            <v>8,00</v>
          </cell>
        </row>
        <row r="5911">
          <cell r="A5911">
            <v>100223</v>
          </cell>
          <cell r="B5911" t="str">
            <v>TRANSPORTE HORIZONTAL COM CARRINHO MINI PÁLETES, DE CAIXA COM REVESTIMENTO CERÂMICO (UNIDADE: M2XKM). AF_07/2019</v>
          </cell>
          <cell r="C5911" t="str">
            <v>M2XKM</v>
          </cell>
          <cell r="D5911" t="str">
            <v>3,74</v>
          </cell>
        </row>
        <row r="5912">
          <cell r="A5912">
            <v>100224</v>
          </cell>
          <cell r="B5912" t="str">
            <v>TRANSPORTE HORIZONTAL COM MANIPULADOR TELESCÓPICO, DE CAIXA COM REVESTIMENTO CERÂMICO (UNIDADE: M2XKM). AF_07/2019</v>
          </cell>
          <cell r="C5912" t="str">
            <v>M2XKM</v>
          </cell>
          <cell r="D5912" t="str">
            <v>2,00</v>
          </cell>
        </row>
        <row r="5913">
          <cell r="A5913">
            <v>100225</v>
          </cell>
          <cell r="B5913" t="str">
            <v>TRANSPORTE HORIZONTAL MANUAL, DE LATA DE 18 LITROS (UNIDADE: LXKM). AF_07/2019</v>
          </cell>
          <cell r="C5913" t="str">
            <v>LXKM</v>
          </cell>
          <cell r="D5913" t="str">
            <v>1,46</v>
          </cell>
        </row>
        <row r="5914">
          <cell r="A5914">
            <v>100226</v>
          </cell>
          <cell r="B5914" t="str">
            <v>TRANSPORTE HORIZONTAL COM CARRINHO PLATAFORMA, DE LATA DE 18 LITROS (UNIDADE: LXKM). AF_07/2019</v>
          </cell>
          <cell r="C5914" t="str">
            <v>LXKM</v>
          </cell>
          <cell r="D5914" t="str">
            <v>0,46</v>
          </cell>
        </row>
        <row r="5915">
          <cell r="A5915">
            <v>100227</v>
          </cell>
          <cell r="B5915" t="str">
            <v>TRANSPORTE HORIZONTAL COM CARRINHO RACIONAL, DE LATA DE 18 LITROS (UNIDADE: LXKM). AF_07/2019</v>
          </cell>
          <cell r="C5915" t="str">
            <v>LXKM</v>
          </cell>
          <cell r="D5915" t="str">
            <v>0,68</v>
          </cell>
        </row>
        <row r="5916">
          <cell r="A5916">
            <v>100228</v>
          </cell>
          <cell r="B5916" t="str">
            <v>TRANSPORTE HORIZONTAL COM MANIPULADOR TELESCÓPICO, DE LATA DE 18 LITROS (UNIDADE: LXKM). AF_07/2019</v>
          </cell>
          <cell r="C5916" t="str">
            <v>LXKM</v>
          </cell>
          <cell r="D5916" t="str">
            <v>0,19</v>
          </cell>
        </row>
        <row r="5917">
          <cell r="A5917">
            <v>100229</v>
          </cell>
          <cell r="B5917" t="str">
            <v>TRANSPORTE VERTICAL MANUAL, 1 PAVIMENTO, DE SACOS DE 50 KG (UNIDADE: KG). AF_07/2019</v>
          </cell>
          <cell r="C5917" t="str">
            <v>KG</v>
          </cell>
          <cell r="D5917" t="str">
            <v>0,01</v>
          </cell>
        </row>
        <row r="5918">
          <cell r="A5918">
            <v>100230</v>
          </cell>
          <cell r="B5918" t="str">
            <v>TRANSPORTE VERTICAL MANUAL, 1 PAVIMENTO, DE SACOS DE 30 KG (UNIDADE: KG). AF_07/2019</v>
          </cell>
          <cell r="C5918" t="str">
            <v>KG</v>
          </cell>
          <cell r="D5918" t="str">
            <v>0,01</v>
          </cell>
        </row>
        <row r="5919">
          <cell r="A5919">
            <v>100231</v>
          </cell>
          <cell r="B5919" t="str">
            <v>TRANSPORTE VERTICAL MANUAL, 1 PAVIMENTO, DE SACOS DE 20 KG (UNIDADE: KG). AF_07/2019</v>
          </cell>
          <cell r="C5919" t="str">
            <v>KG</v>
          </cell>
          <cell r="D5919" t="str">
            <v>0,02</v>
          </cell>
        </row>
        <row r="5920">
          <cell r="A5920">
            <v>100232</v>
          </cell>
          <cell r="B5920" t="str">
            <v>TRANSPORTE VERTICAL MANUAL, 1 PAVIMENTO, DE BLOCOS VAZADOS DE CONCRETO OU CERÂMICO DE 19X19X39CM (UNIDADE: BLOCO). AF_07/2019</v>
          </cell>
          <cell r="C5920" t="str">
            <v>UN</v>
          </cell>
          <cell r="D5920" t="str">
            <v>0,24</v>
          </cell>
        </row>
        <row r="5921">
          <cell r="A5921">
            <v>100233</v>
          </cell>
          <cell r="B5921" t="str">
            <v>TRANSPORTE VERTICAL MANUAL, 1 PAVIMENTO, DE BLOCOS CERÂMICOS FURADOS NA HORIZONTAL DE 9X19X19CM (UNIDADE: BLOCO). AF_07/2019</v>
          </cell>
          <cell r="C5921" t="str">
            <v>UN</v>
          </cell>
          <cell r="D5921" t="str">
            <v>0,12</v>
          </cell>
        </row>
        <row r="5922">
          <cell r="A5922">
            <v>100234</v>
          </cell>
          <cell r="B5922" t="str">
            <v>TRANSPORTE VERTICAL MANUAL, 1 PAVIMENTO, DE CAIXA COM REVESTIMENTO CERÂMICO (UNIDADE: M2). AF_07/2019</v>
          </cell>
          <cell r="C5922" t="str">
            <v>M2</v>
          </cell>
          <cell r="D5922" t="str">
            <v>0,36</v>
          </cell>
        </row>
        <row r="5923">
          <cell r="A5923">
            <v>100235</v>
          </cell>
          <cell r="B5923" t="str">
            <v>TRANSPORTE VERTICAL MANUAL, 1 PAVIMENTO, DE LATA DE 18 LITROS (UNIDADE: L). AF_07/2019</v>
          </cell>
          <cell r="C5923" t="str">
            <v>L</v>
          </cell>
          <cell r="D5923" t="str">
            <v>0,02</v>
          </cell>
        </row>
        <row r="5924">
          <cell r="A5924">
            <v>100236</v>
          </cell>
          <cell r="B5924" t="str">
            <v>TRANSPORTE HORIZONTAL MANUAL, DE TUBO DE PVC SOLDÁVEL COM DIÂMETRO MENOR OU IGUAL A 60 MM (UNIDADE: MXKM). AF_07/2019</v>
          </cell>
          <cell r="C5924" t="str">
            <v>MXKM</v>
          </cell>
          <cell r="D5924" t="str">
            <v>1,85</v>
          </cell>
        </row>
        <row r="5925">
          <cell r="A5925">
            <v>100237</v>
          </cell>
          <cell r="B5925" t="str">
            <v>TRANSPORTE HORIZONTAL MANUAL, DE TUBO DE PVC SOLDÁVEL COM DIÂMETRO MAIOR QUE 60 MM E MENOR OU IGUAL A 85 MM (UNIDADE: MXKM). AF_07/2019</v>
          </cell>
          <cell r="C5925" t="str">
            <v>MXKM</v>
          </cell>
          <cell r="D5925" t="str">
            <v>2,23</v>
          </cell>
        </row>
        <row r="5926">
          <cell r="A5926">
            <v>100238</v>
          </cell>
          <cell r="B5926" t="str">
            <v>TRANSPORTE HORIZONTAL MANUAL, DE TUBO DE CPVC COM DIÂMETRO MENOR OU IGUAL A 73 MM (UNIDADE: MXKM). AF_07/2019</v>
          </cell>
          <cell r="C5926" t="str">
            <v>MXKM</v>
          </cell>
          <cell r="D5926" t="str">
            <v>3,56</v>
          </cell>
        </row>
        <row r="5927">
          <cell r="A5927">
            <v>100239</v>
          </cell>
          <cell r="B5927" t="str">
            <v>TRANSPORTE HORIZONTAL MANUAL, DE TUBO DE CPVC COM DIÂMETRO MAIOR QUE 73 MM E MENOR OU IGUAL A 89 MM (UNIDADE: MXKM). AF_07/2019</v>
          </cell>
          <cell r="C5927" t="str">
            <v>MXKM</v>
          </cell>
          <cell r="D5927" t="str">
            <v>4,46</v>
          </cell>
        </row>
        <row r="5928">
          <cell r="A5928">
            <v>100240</v>
          </cell>
          <cell r="B5928" t="str">
            <v>TRANSPORTE HORIZONTAL MANUAL, DE TUBO DE PPR - PN12 OU PN25 - COM DIÂMETRO MENOR OU IGUAL A 50 MM (UNIDADE: MXKM). AF_07/2019</v>
          </cell>
          <cell r="C5928" t="str">
            <v>MXKM</v>
          </cell>
          <cell r="D5928" t="str">
            <v>2,67</v>
          </cell>
        </row>
        <row r="5929">
          <cell r="A5929">
            <v>100241</v>
          </cell>
          <cell r="B5929" t="str">
            <v>TRANSPORTE HORIZONTAL MANUAL, DE TUBO DE PPR - PN12 OU PN25 - COM DIÂMETRO MAIOR QUE 50 MM E MENOR OU IGUAL A 75 MM (UNIDADE: MXKM). AF_07/2019</v>
          </cell>
          <cell r="C5929" t="str">
            <v>MXKM</v>
          </cell>
          <cell r="D5929" t="str">
            <v>4,46</v>
          </cell>
        </row>
        <row r="5930">
          <cell r="A5930">
            <v>100242</v>
          </cell>
          <cell r="B5930" t="str">
            <v>TRANSPORTE HORIZONTAL MANUAL, DE TUBO DE PPR - PN12 OU PN25 - COM DIÂMETRO MAIOR QUE 75 MM E MENOR OU IGUAL A 110 MM (UNIDADE: MXKM). AF_07/2019</v>
          </cell>
          <cell r="C5930" t="str">
            <v>MXKM</v>
          </cell>
          <cell r="D5930" t="str">
            <v>13,17</v>
          </cell>
        </row>
        <row r="5931">
          <cell r="A5931">
            <v>100243</v>
          </cell>
          <cell r="B5931" t="str">
            <v>TRANSPORTE HORIZONTAL MANUAL, DE TUBO DE COBRE - CLASSE E - COM DIÂMETRO MENOR OU IGUAL A 54 MM (UNIDADE: MXKM). AF_07/2019</v>
          </cell>
          <cell r="C5931" t="str">
            <v>MXKM</v>
          </cell>
          <cell r="D5931" t="str">
            <v>2,14</v>
          </cell>
        </row>
        <row r="5932">
          <cell r="A5932">
            <v>100244</v>
          </cell>
          <cell r="B5932" t="str">
            <v>TRANSPORTE HORIZONTAL MANUAL, DE TUBO DE COBRE - CLASSE E - COM DIÂMETRO MAIOR QUE 54 MM E MENOR OU IGUAL A 79 MM (UNIDADE: MXKM). AF_07/2019</v>
          </cell>
          <cell r="C5932" t="str">
            <v>MXKM</v>
          </cell>
          <cell r="D5932" t="str">
            <v>2,67</v>
          </cell>
        </row>
        <row r="5933">
          <cell r="A5933">
            <v>100245</v>
          </cell>
          <cell r="B5933" t="str">
            <v>TRANSPORTE HORIZONTAL MANUAL, DE TUBO DE COBRE - CLASSE E - COM DIÂMETRO MAIOR QUE 79 MM E MENOR OU IGUAL A 104 MM (UNIDADE: MXKM). AF_07/2019</v>
          </cell>
          <cell r="C5933" t="str">
            <v>MXKM</v>
          </cell>
          <cell r="D5933" t="str">
            <v>5,35</v>
          </cell>
        </row>
        <row r="5934">
          <cell r="A5934">
            <v>100246</v>
          </cell>
          <cell r="B5934" t="str">
            <v>TRANSPORTE HORIZONTAL MANUAL, DE TUBO DE PVC SÉRIE NORMAL - ESGOTO PREDIAL, OU REFORÇADO PARA ESGOTO OU ÁGUAS PLUVIAIS PREDIAL, COM DIÂMETRO MENOR OU IGUAL A 75 MM (UNIDADE: MXKM). AF_07/2019</v>
          </cell>
          <cell r="C5934" t="str">
            <v>MXKM</v>
          </cell>
          <cell r="D5934" t="str">
            <v>1,78</v>
          </cell>
        </row>
        <row r="5935">
          <cell r="A5935">
            <v>100247</v>
          </cell>
          <cell r="B5935" t="str">
            <v>TRANSPORTE HORIZONTAL MANUAL, DE TUBO DE PVC SÉRIE NORMAL - ESGOTO PREDIAL, OU REFORÇADO PARA ESGOTO OU ÁGUAS PLUVIAIS PREDIAL, COM DIÂMETRO MAIOR QUE 75 MM E MENOR OU IGUAL A 100 MM (UNIDADE: MXKM). AF_07/2019</v>
          </cell>
          <cell r="C5935" t="str">
            <v>MXKM</v>
          </cell>
          <cell r="D5935" t="str">
            <v>2,23</v>
          </cell>
        </row>
        <row r="5936">
          <cell r="A5936">
            <v>100248</v>
          </cell>
          <cell r="B5936" t="str">
            <v>TRANSPORTE HORIZONTAL MANUAL, DE TUBO DE PVC SÉRIE NORMAL - ESGOTO PREDIAL, OU REFORÇADO PARA ESGOTO OU ÁGUAS PLUVIAIS PREDIAL, COM DIÂMETRO MAIOR QUE 100 MM E MENOR OU IGUAL A 150 MM (UNIDADE: MXKM). AF_07/2019</v>
          </cell>
          <cell r="C5936" t="str">
            <v>MXKM</v>
          </cell>
          <cell r="D5936" t="str">
            <v>8,78</v>
          </cell>
        </row>
        <row r="5937">
          <cell r="A5937">
            <v>100249</v>
          </cell>
          <cell r="B5937" t="str">
            <v>TRANSPORTE HORIZONTAL MANUAL, DE TUBO DE AÇO CARBONO LEVE OU MÉDIO, PRETO OU GALVANIZADO, COM DIÂMETRO MENOR OU IGUAL A 20 MM (UNIDADE: MXKM). AF_07/2019</v>
          </cell>
          <cell r="C5937" t="str">
            <v>MXKM</v>
          </cell>
          <cell r="D5937" t="str">
            <v>1,78</v>
          </cell>
        </row>
        <row r="5938">
          <cell r="A5938">
            <v>100250</v>
          </cell>
          <cell r="B5938" t="str">
            <v>TRANSPORTE HORIZONTAL MANUAL, DE TUBO DE AÇO CARBONO LEVE OU MÉDIO, PRETO OU GALVANIZADO, COM DIÂMETRO MAIOR QUE 20 MM E MENOR OU IGUAL A 32 MM (UNIDADE: MXKM). AF_07/2019</v>
          </cell>
          <cell r="C5938" t="str">
            <v>MXKM</v>
          </cell>
          <cell r="D5938" t="str">
            <v>2,97</v>
          </cell>
        </row>
        <row r="5939">
          <cell r="A5939">
            <v>100251</v>
          </cell>
          <cell r="B5939" t="str">
            <v>TRANSPORTE HORIZONTAL MANUAL, DE TUBO DE AÇO CARBONO LEVE OU MÉDIO, PRETO OU GALVANIZADO, COM DIÂMETRO MAIOR QUE 32 MM E MENOR OU IGUAL A 65 MM (UNIDADE: MXKM). AF_07/2019</v>
          </cell>
          <cell r="C5939" t="str">
            <v>MXKM</v>
          </cell>
          <cell r="D5939" t="str">
            <v>8,78</v>
          </cell>
        </row>
        <row r="5940">
          <cell r="A5940">
            <v>100252</v>
          </cell>
          <cell r="B5940" t="str">
            <v>TRANSPORTE HORIZONTAL MANUAL, DE TUBO DE AÇO CARBONO LEVE OU MÉDIO, PRETO OU GALVANIZADO, COM DIÂMETRO MAIOR QUE 65 MM E MENOR OU IGUAL A 90 MM (UNIDADE: MXKM). AF_07/2019</v>
          </cell>
          <cell r="C5940" t="str">
            <v>MXKM</v>
          </cell>
          <cell r="D5940" t="str">
            <v>13,17</v>
          </cell>
        </row>
        <row r="5941">
          <cell r="A5941">
            <v>100253</v>
          </cell>
          <cell r="B5941" t="str">
            <v>TRANSPORTE HORIZONTAL MANUAL, DE TUBO DE AÇO CARBONO LEVE OU MÉDIO, PRETO OU GALVANIZADO, COM DIÂMETRO MAIOR QUE 90 MM E MENOR OU IGUAL A 125 MM (UNIDADE: MXKM). AF_07/2019</v>
          </cell>
          <cell r="C5941" t="str">
            <v>MXKM</v>
          </cell>
          <cell r="D5941" t="str">
            <v>17,57</v>
          </cell>
        </row>
        <row r="5942">
          <cell r="A5942">
            <v>100254</v>
          </cell>
          <cell r="B5942" t="str">
            <v>TRANSPORTE HORIZONTAL MANUAL, DE TUBO DE AÇO CARBONO LEVE OU MÉDIO, PRETO OU GALVANIZADO, COM DIÂMETRO MAIOR QUE 125 MM E MENOR OU IGUAL A 150 MM (UNIDADE: MXKM). AF_07/2019</v>
          </cell>
          <cell r="C5942" t="str">
            <v>MXKM</v>
          </cell>
          <cell r="D5942" t="str">
            <v>26,35</v>
          </cell>
        </row>
        <row r="5943">
          <cell r="A5943">
            <v>100255</v>
          </cell>
          <cell r="B5943" t="str">
            <v>TRANSPORTE HORIZONTAL MANUAL, DE TÁBUAS DE MADEIRA COM SEÇÃO TRANSVERSAL DE 2,5 X 25 CM E 2,5 X 30 CM (UNIDADE: MXKM). AF_07/2019</v>
          </cell>
          <cell r="C5943" t="str">
            <v>MXKM</v>
          </cell>
          <cell r="D5943" t="str">
            <v>8,91</v>
          </cell>
        </row>
        <row r="5944">
          <cell r="A5944">
            <v>100256</v>
          </cell>
          <cell r="B5944" t="str">
            <v>TRANSPORTE HORIZONTAL MANUAL, DE CAIBROS DE MADEIRA COM SEÇÃO TRANSVERSAL DE 7,5 X 6 CM E 6 X 8 CM (UNIDADE: MXKM). AF_07/2019</v>
          </cell>
          <cell r="C5944" t="str">
            <v>MXKM</v>
          </cell>
          <cell r="D5944" t="str">
            <v>5,94</v>
          </cell>
        </row>
        <row r="5945">
          <cell r="A5945">
            <v>100257</v>
          </cell>
          <cell r="B5945" t="str">
            <v>TRANSPORTE HORIZONTAL MANUAL, DE RIPAS DE MADEIRA COM SEÇÃO TRANSVERSAL DE 1 X 5 CM E 2 X 5 CM (UNIDADE: MXKM). AF_07/2019</v>
          </cell>
          <cell r="C5945" t="str">
            <v>MXKM</v>
          </cell>
          <cell r="D5945" t="str">
            <v>3,56</v>
          </cell>
        </row>
        <row r="5946">
          <cell r="A5946">
            <v>100258</v>
          </cell>
          <cell r="B5946" t="str">
            <v>TRANSPORTE HORIZONTAL MANUAL, DE VIGAS DE MADEIRA COM SEÇÃO TRANSVERSAL DE 5 X 12 CM (UNIDADE: MXKM). AF_07/2019</v>
          </cell>
          <cell r="C5946" t="str">
            <v>MXKM</v>
          </cell>
          <cell r="D5946" t="str">
            <v>8,91</v>
          </cell>
        </row>
        <row r="5947">
          <cell r="A5947">
            <v>100259</v>
          </cell>
          <cell r="B5947" t="str">
            <v>TRANSPORTE HORIZONTAL MANUAL, DE VIGAS DE MADEIRA COM SEÇÃO TRANSVERSAL DE 6 X 16 CM (UNIDADE: MXKM). AF_07/2019</v>
          </cell>
          <cell r="C5947" t="str">
            <v>MXKM</v>
          </cell>
          <cell r="D5947" t="str">
            <v>17,57</v>
          </cell>
        </row>
        <row r="5948">
          <cell r="A5948">
            <v>100260</v>
          </cell>
          <cell r="B5948" t="str">
            <v>TRANSPORTE HORIZONTAL MANUAL, DE VERGALHÕES DE AÇO COM DIÂMETRO DE 5 MM (UNIDADE: KGXKM). AF_07/2019</v>
          </cell>
          <cell r="C5948" t="str">
            <v>KGXKM</v>
          </cell>
          <cell r="D5948" t="str">
            <v>5,79</v>
          </cell>
        </row>
        <row r="5949">
          <cell r="A5949">
            <v>100261</v>
          </cell>
          <cell r="B5949" t="str">
            <v>TRANSPORTE HORIZONTAL MANUAL, DE VERGALHÕES DE AÇO COM DIÂMETRO DE 6,3 MM (UNIDADE: KGXKM). AF_07/2019</v>
          </cell>
          <cell r="C5949" t="str">
            <v>KGXKM</v>
          </cell>
          <cell r="D5949" t="str">
            <v>3,64</v>
          </cell>
        </row>
        <row r="5950">
          <cell r="A5950">
            <v>100262</v>
          </cell>
          <cell r="B5950" t="str">
            <v>TRANSPORTE HORIZONTAL MANUAL, DE VERGALHÕES DE AÇO COM DIÂMETRO DE 8 MM (UNIDADE: KGXKM). AF_07/2019</v>
          </cell>
          <cell r="C5950" t="str">
            <v>KGXKM</v>
          </cell>
          <cell r="D5950" t="str">
            <v>2,25</v>
          </cell>
        </row>
        <row r="5951">
          <cell r="A5951">
            <v>100263</v>
          </cell>
          <cell r="B5951" t="str">
            <v>TRANSPORTE HORIZONTAL MANUAL, DE VERGALHÕES DE AÇO COM DIÂMETRO DE 10 MM; 12,5 MM; 16 MM; 20 MM; 25 MM OU 32 MM (UNIDADE: KGXKM). AF_07/2019</v>
          </cell>
          <cell r="C5951" t="str">
            <v>KGXKM</v>
          </cell>
          <cell r="D5951" t="str">
            <v>1,44</v>
          </cell>
        </row>
        <row r="5952">
          <cell r="A5952">
            <v>100264</v>
          </cell>
          <cell r="B5952" t="str">
            <v>TRANSPORTE HORIZONTAL MANUAL, DE JANELA (UNIDADE: M2XKM). AF_07/2019</v>
          </cell>
          <cell r="C5952" t="str">
            <v>M2XKM</v>
          </cell>
          <cell r="D5952" t="str">
            <v>26,31</v>
          </cell>
        </row>
        <row r="5953">
          <cell r="A5953">
            <v>100265</v>
          </cell>
          <cell r="B5953" t="str">
            <v>TRANSPORTE VERTICAL MANUAL, 1 PAVIMENTO, DE JANELA (UNIDADE: M2). AF_07/2019</v>
          </cell>
          <cell r="C5953" t="str">
            <v>M2</v>
          </cell>
          <cell r="D5953" t="str">
            <v>0,55</v>
          </cell>
        </row>
        <row r="5954">
          <cell r="A5954">
            <v>100266</v>
          </cell>
          <cell r="B5954" t="str">
            <v>TRANSPORTE HORIZONTAL MANUAL, DE PORTA (UNIDADE: UNIDXKM). AF_07/2019</v>
          </cell>
          <cell r="C5954" t="str">
            <v>UNXKM</v>
          </cell>
          <cell r="D5954" t="str">
            <v>55,92</v>
          </cell>
        </row>
        <row r="5955">
          <cell r="A5955">
            <v>100267</v>
          </cell>
          <cell r="B5955" t="str">
            <v>TRANSPORTE VERTICAL MANUAL, 1 PAVIMENTO, DE PORTA (UNIDADE: UNID). AF_07/2019</v>
          </cell>
          <cell r="C5955" t="str">
            <v>UN</v>
          </cell>
          <cell r="D5955" t="str">
            <v>1,10</v>
          </cell>
        </row>
        <row r="5956">
          <cell r="A5956">
            <v>100268</v>
          </cell>
          <cell r="B5956" t="str">
            <v>TRANSPORTE HORIZONTAL MANUAL, DE BANCADA DE MÁRMORE OU GRANITO PARA COZINHA/LAVATÓRIO OU MÁRMORE SINTÉTICO COM CUBA INTEGRADA (UNIDADE: UNIDXKM). AF_07/2019</v>
          </cell>
          <cell r="C5956" t="str">
            <v>UNXKM</v>
          </cell>
          <cell r="D5956" t="str">
            <v>55,92</v>
          </cell>
        </row>
        <row r="5957">
          <cell r="A5957">
            <v>100269</v>
          </cell>
          <cell r="B5957" t="str">
            <v>TRANSPORTE VERTICAL, BANCADA DE MÁRMORE OU GRANITO PARA COZINHA/LAVATÓRIO OU MÁRMORE SINTÉTICO COM CUBA INTEGRADA, MANUAL, 1 PAVIMENTO, (UNIDADE: UNID). AF_07/2019</v>
          </cell>
          <cell r="C5957" t="str">
            <v>UN</v>
          </cell>
          <cell r="D5957" t="str">
            <v>1,10</v>
          </cell>
        </row>
        <row r="5958">
          <cell r="A5958">
            <v>100270</v>
          </cell>
          <cell r="B5958" t="str">
            <v>TRANSPORTE HORIZONTAL COM CARRINHO PLATAFORMA, DE BANCADA DE MÁRMORE OU GRANITO PARA COZINHA/LAVATÓRIO OU MÁRMORE SINTÉTICO COM CUBA INTEGRADA (UNIDADE: UNIDXKM). AF_07/2019</v>
          </cell>
          <cell r="C5958" t="str">
            <v>UNXKM</v>
          </cell>
          <cell r="D5958" t="str">
            <v>41,92</v>
          </cell>
        </row>
        <row r="5959">
          <cell r="A5959">
            <v>100271</v>
          </cell>
          <cell r="B5959" t="str">
            <v>TRANSPORTE HORIZONTAL MANUAL, DE VIDRO (UNIDADE: M2XKM). AF_07/2019</v>
          </cell>
          <cell r="C5959" t="str">
            <v>M2XKM</v>
          </cell>
          <cell r="D5959" t="str">
            <v>41,94</v>
          </cell>
        </row>
        <row r="5960">
          <cell r="A5960">
            <v>100272</v>
          </cell>
          <cell r="B5960" t="str">
            <v>TRANSPORTE VERTICAL MANUAL, 1 PAVIMENTO, DE VIDRO (UNIDADE: M2). AF_07/2019</v>
          </cell>
          <cell r="C5960" t="str">
            <v>M2</v>
          </cell>
          <cell r="D5960" t="str">
            <v>0,83</v>
          </cell>
        </row>
        <row r="5961">
          <cell r="A5961">
            <v>100273</v>
          </cell>
          <cell r="B5961" t="str">
            <v>TRANSPORTE HORIZONTAL MANUAL, DE TELA DE AÇO (UNIDADE: KGXKM). AF_07/2019</v>
          </cell>
          <cell r="C5961" t="str">
            <v>KGXKM</v>
          </cell>
          <cell r="D5961" t="str">
            <v>2,18</v>
          </cell>
        </row>
        <row r="5962">
          <cell r="A5962">
            <v>100274</v>
          </cell>
          <cell r="B5962" t="str">
            <v>TRANSPORTE HORIZONTAL MANUAL, DE COMPENSADO DE MADEIRA (UNIDADE: M2XKM). AF_07/2019</v>
          </cell>
          <cell r="C5962" t="str">
            <v>M2XKM</v>
          </cell>
          <cell r="D5962" t="str">
            <v>18,65</v>
          </cell>
        </row>
        <row r="5963">
          <cell r="A5963">
            <v>100275</v>
          </cell>
          <cell r="B5963" t="str">
            <v>TRANSPORTE HORIZONTAL MANUAL, DE TELHA TERMOACÚSTICA OU TELHA DE AÇO ZINCADO (UNIDADE: M2XKM). AF_07/2019</v>
          </cell>
          <cell r="C5963" t="str">
            <v>M2XKM</v>
          </cell>
          <cell r="D5963" t="str">
            <v>12,05</v>
          </cell>
        </row>
        <row r="5964">
          <cell r="A5964">
            <v>100276</v>
          </cell>
          <cell r="B5964" t="str">
            <v>TRANSPORTE HORIZONTAL MANUAL, DE TELHA DE FIBROCIMENTO OU TELHA ESTRUTURAL DE FIBROCIMENTO, CANALETE 90 OU KALHETÃO (UNIDADE: M2XKM). AF_07/2019</v>
          </cell>
          <cell r="C5964" t="str">
            <v>M2XKM</v>
          </cell>
          <cell r="D5964" t="str">
            <v>22,00</v>
          </cell>
        </row>
        <row r="5965">
          <cell r="A5965">
            <v>100277</v>
          </cell>
          <cell r="B5965" t="str">
            <v>TRANSPORTE HORIZONTAL COM MANIPULADOR TELESCÓPICO, DE TELHAS TERMOACÚSTICAS, FIBROCIMENTO, AÇO ZINCADO, FIBROCIMENTO ESTRUTURAL, CANALETE 90 OU KALHETÃO (UNIDADE: M2XKM). AF_07/2019</v>
          </cell>
          <cell r="C5965" t="str">
            <v>M2XKM</v>
          </cell>
          <cell r="D5965" t="str">
            <v>1,28</v>
          </cell>
        </row>
        <row r="5966">
          <cell r="A5966">
            <v>100278</v>
          </cell>
          <cell r="B5966" t="str">
            <v>TRANSPORTE HORIZONTAL MANUAL, DE BACIA SANITÁRIA, CAIXA ACOPLADA, TANQUE OU PIA (UNIDADE: UNIDXKM). AF_07/2019</v>
          </cell>
          <cell r="C5966" t="str">
            <v>UNXKM</v>
          </cell>
          <cell r="D5966" t="str">
            <v>26,75</v>
          </cell>
        </row>
        <row r="5967">
          <cell r="A5967">
            <v>100279</v>
          </cell>
          <cell r="B5967" t="str">
            <v>TRANSPORTE VERTICAL MANUAL, 1 PAVIMENTO, DE BACIA SANITÁRIA, CAIXA ACOPLADA, TANQUE OU PIA (UNIDADE: UNID). AF_07/2019</v>
          </cell>
          <cell r="C5967" t="str">
            <v>UN</v>
          </cell>
          <cell r="D5967" t="str">
            <v>0,51</v>
          </cell>
        </row>
        <row r="5968">
          <cell r="A5968">
            <v>100280</v>
          </cell>
          <cell r="B5968" t="str">
            <v>TRANSPORTE HORIZONTAL COM CARRINHO PLATAFORMA, DE BACIA SANITÁRIA, CAIXA ACOPLADA, TANQUE OU PIA (UNIDADE: UNIDXKM). AF_07/2019</v>
          </cell>
          <cell r="C5968" t="str">
            <v>UNXKM</v>
          </cell>
          <cell r="D5968" t="str">
            <v>12,28</v>
          </cell>
        </row>
        <row r="5969">
          <cell r="A5969">
            <v>100281</v>
          </cell>
          <cell r="B5969" t="str">
            <v>TRANSPORTE HORIZONTAL COM MANIPULADOR TELESCÓPICO, DE BACIA SANITÁRIA, CAIXA ACOPLADA, TANQUE OU PIA (UNIDADE: UNIDXKM). AF_07/2019</v>
          </cell>
          <cell r="C5969" t="str">
            <v>UNXKM</v>
          </cell>
          <cell r="D5969" t="str">
            <v>2,45</v>
          </cell>
        </row>
        <row r="5970">
          <cell r="A5970">
            <v>100282</v>
          </cell>
          <cell r="B5970" t="str">
            <v>TRANSPORTE HORIZONTAL MANUAL, DE TELHA DE CONCRETO OU CERÂMICA (UNIDADE: M2XKM). AF_07/2019</v>
          </cell>
          <cell r="C5970" t="str">
            <v>M2XKM</v>
          </cell>
          <cell r="D5970" t="str">
            <v>104,78</v>
          </cell>
        </row>
        <row r="5971">
          <cell r="A5971">
            <v>100283</v>
          </cell>
          <cell r="B5971" t="str">
            <v>TRANSPORTE HORIZONTAL COM CARRINHO PLATAFORMA, DE TELHA DE CONCRETO OU CERÂMICA (UNIDADE: M2XKM). AF_07/2019</v>
          </cell>
          <cell r="C5971" t="str">
            <v>M2XKM</v>
          </cell>
          <cell r="D5971" t="str">
            <v>16,92</v>
          </cell>
        </row>
        <row r="5972">
          <cell r="A5972">
            <v>100284</v>
          </cell>
          <cell r="B5972" t="str">
            <v>TRANSPORTE HORIZONTAL COM MANIPULADOR TELESCÓPICO, DE TELHA DE CONCRETO OU CERÂMICA (UNIDADE: M2XKM). AF_07/2019</v>
          </cell>
          <cell r="C5972" t="str">
            <v>M2XKM</v>
          </cell>
          <cell r="D5972" t="str">
            <v>7,17</v>
          </cell>
        </row>
        <row r="5973">
          <cell r="A5973">
            <v>100285</v>
          </cell>
          <cell r="B5973" t="str">
            <v>TRANSPORTE HORIZONTAL MANUAL, DE BARRAMENTO BLINDADO (UNIDADE: MXKM). AF_07/2019</v>
          </cell>
          <cell r="C5973" t="str">
            <v>MXKM</v>
          </cell>
          <cell r="D5973" t="str">
            <v>28,15</v>
          </cell>
        </row>
        <row r="5974">
          <cell r="A5974">
            <v>100286</v>
          </cell>
          <cell r="B5974" t="str">
            <v>TRANSPORTE HORIZONTAL COM CARRINHO PLATAFORMA, DE BARRAMENTO BLINDADO (UNIDADE: MXKM). AF_07/2019</v>
          </cell>
          <cell r="C5974" t="str">
            <v>MXKM</v>
          </cell>
          <cell r="D5974" t="str">
            <v>9,17</v>
          </cell>
        </row>
        <row r="5975">
          <cell r="A5975">
            <v>100287</v>
          </cell>
          <cell r="B5975" t="str">
            <v>TRANSPORTE HORIZONTAL MANUAL, DE CALHA QUADRADA NÚMERO 24  CORTE 33 (UNIDADE: MXKM). AF_07/2019</v>
          </cell>
          <cell r="C5975" t="str">
            <v>MXKM</v>
          </cell>
          <cell r="D5975" t="str">
            <v>8,78</v>
          </cell>
        </row>
        <row r="5976">
          <cell r="A5976">
            <v>84117</v>
          </cell>
          <cell r="B5976" t="str">
            <v>RASPAGEM / CALAFETACAO TACOS MADEIRA 1 DEMAO CERA</v>
          </cell>
          <cell r="C5976" t="str">
            <v>M2</v>
          </cell>
          <cell r="D5976" t="str">
            <v>17,51</v>
          </cell>
        </row>
        <row r="5977">
          <cell r="A5977">
            <v>84120</v>
          </cell>
          <cell r="B5977" t="str">
            <v>ENCERAMENTO MANUAL EM MADEIRA - 3 DEMAOS</v>
          </cell>
          <cell r="C5977" t="str">
            <v>M2</v>
          </cell>
          <cell r="D5977" t="str">
            <v>10,51</v>
          </cell>
        </row>
        <row r="5978">
          <cell r="A5978">
            <v>99802</v>
          </cell>
          <cell r="B5978" t="str">
            <v>LIMPEZA DE PISO CERÂMICO OU PORCELANATO COM VASSOURA A SECO. AF_04/2019</v>
          </cell>
          <cell r="C5978" t="str">
            <v>M2</v>
          </cell>
          <cell r="D5978" t="str">
            <v>0,35</v>
          </cell>
        </row>
        <row r="5979">
          <cell r="A5979">
            <v>99803</v>
          </cell>
          <cell r="B5979" t="str">
            <v>LIMPEZA DE PISO CERÂMICO OU PORCELANATO COM PANO ÚMIDO. AF_04/2019</v>
          </cell>
          <cell r="C5979" t="str">
            <v>M2</v>
          </cell>
          <cell r="D5979" t="str">
            <v>1,39</v>
          </cell>
        </row>
        <row r="5980">
          <cell r="A5980">
            <v>99805</v>
          </cell>
          <cell r="B5980" t="str">
            <v>LIMPEZA DE PISO CERÂMICO OU COM PEDRAS RÚSTICAS UTILIZANDO ÁCIDO MURIÁTICO. AF_04/2019</v>
          </cell>
          <cell r="C5980" t="str">
            <v>M2</v>
          </cell>
          <cell r="D5980" t="str">
            <v>7,27</v>
          </cell>
        </row>
        <row r="5981">
          <cell r="A5981">
            <v>99806</v>
          </cell>
          <cell r="B5981" t="str">
            <v>LIMPEZA DE REVESTIMENTO CERÂMICO EM PAREDE COM PANO ÚMIDO AF_04/2019</v>
          </cell>
          <cell r="C5981" t="str">
            <v>M2</v>
          </cell>
          <cell r="D5981" t="str">
            <v>0,57</v>
          </cell>
        </row>
        <row r="5982">
          <cell r="A5982">
            <v>99808</v>
          </cell>
          <cell r="B5982" t="str">
            <v>LIMPEZA DE REVESTIMENTO CERÂMICO EM PAREDE UTILIZANDO ÁCIDO MURIÁTICO. AF_04/2019</v>
          </cell>
          <cell r="C5982" t="str">
            <v>M2</v>
          </cell>
          <cell r="D5982" t="str">
            <v>2,39</v>
          </cell>
        </row>
        <row r="5983">
          <cell r="A5983">
            <v>99809</v>
          </cell>
          <cell r="B5983" t="str">
            <v>LIMPEZA DE PISO DE LADRILHO HIDRÁULICO COM PANO ÚMIDO. AF_04/2019</v>
          </cell>
          <cell r="C5983" t="str">
            <v>M2</v>
          </cell>
          <cell r="D5983" t="str">
            <v>3,96</v>
          </cell>
        </row>
        <row r="5984">
          <cell r="A5984">
            <v>99811</v>
          </cell>
          <cell r="B5984" t="str">
            <v>LIMPEZA DE CONTRAPISO COM VASSOURA A SECO. AF_04/2019</v>
          </cell>
          <cell r="C5984" t="str">
            <v>M2</v>
          </cell>
          <cell r="D5984" t="str">
            <v>2,36</v>
          </cell>
        </row>
        <row r="5985">
          <cell r="A5985">
            <v>99812</v>
          </cell>
          <cell r="B5985" t="str">
            <v>LIMPEZA DE LADRILHO HIDRÁULICO EM PAREDE COM PANO ÚMIDO. AF_04/2019</v>
          </cell>
          <cell r="C5985" t="str">
            <v>M2</v>
          </cell>
          <cell r="D5985" t="str">
            <v>0,76</v>
          </cell>
        </row>
        <row r="5986">
          <cell r="A5986">
            <v>99814</v>
          </cell>
          <cell r="B5986" t="str">
            <v>LIMPEZA DE SUPERFÍCIE COM JATO DE ALTA PRESSÃO. AF_04/2019</v>
          </cell>
          <cell r="C5986" t="str">
            <v>M2</v>
          </cell>
          <cell r="D5986" t="str">
            <v>1,29</v>
          </cell>
        </row>
        <row r="5987">
          <cell r="A5987">
            <v>99822</v>
          </cell>
          <cell r="B5987" t="str">
            <v>LIMPEZA DE PORTA DE MADEIRA. AF_04/2019</v>
          </cell>
          <cell r="C5987" t="str">
            <v>M2</v>
          </cell>
          <cell r="D5987" t="str">
            <v>0,67</v>
          </cell>
        </row>
        <row r="5988">
          <cell r="A5988">
            <v>99826</v>
          </cell>
          <cell r="B5988" t="str">
            <v>LIMPEZA DE FORRO REMOVÍVEL COM PANO ÚMIDO. AF_04/2019</v>
          </cell>
          <cell r="C5988" t="str">
            <v>M2</v>
          </cell>
          <cell r="D5988" t="str">
            <v>1,03</v>
          </cell>
        </row>
        <row r="5989">
          <cell r="A5989">
            <v>71516</v>
          </cell>
          <cell r="B5989" t="str">
            <v>CONJUNTO DE MANGUEIRA PARA COMBATE A INCENDIO EM FIBRA DE POLIESTER PURA, COM 1.1/2", REVESTIDA INTERNAMENTE, COM 2 LANCES DE 15M CADA</v>
          </cell>
          <cell r="C5989" t="str">
            <v>UN</v>
          </cell>
          <cell r="D5989" t="str">
            <v>476,00</v>
          </cell>
        </row>
        <row r="5990">
          <cell r="A5990">
            <v>73361</v>
          </cell>
          <cell r="B5990" t="str">
            <v>CONCRETO CICLOPICO FCK=10MPA 30% PEDRA DE MAO INCLUSIVE LANCAMENTO</v>
          </cell>
          <cell r="C5990" t="str">
            <v>M3</v>
          </cell>
          <cell r="D5990" t="str">
            <v>396,88</v>
          </cell>
        </row>
        <row r="5991">
          <cell r="A5991">
            <v>73714</v>
          </cell>
          <cell r="B5991" t="str">
            <v>CAIXA PARA RALO C OM GRELHA FOFO 135 KG DE ALV TIJOLO MACICO (7X10X20) PAREDES DE UMA VEZ (0.20 M) DE 0.90X1.20X1.50 M (EXTERNA) COM ARGAMASSA 1:4 CIMENTO:AREIA, BASE CONC FCK=10 MPA, EXCLUSIVE ESCAVACAO E REATERRO.</v>
          </cell>
          <cell r="C5991" t="str">
            <v>UN</v>
          </cell>
          <cell r="D5991" t="str">
            <v>1.491,40</v>
          </cell>
        </row>
        <row r="5992">
          <cell r="A5992">
            <v>97010</v>
          </cell>
          <cell r="B5992" t="str">
            <v>GUARDA-CORPO FIXADO EM FÔRMA DE MADEIRA COM TRAVESSÕES EM MADEIRA PREGADA E FECHAMENTO EM TELA DE POLIPROPILENO PARA EDIFICAÇÕES COM ATÉ 2 PAVIMENTOS. AF_11/2017</v>
          </cell>
          <cell r="C5992" t="str">
            <v>M</v>
          </cell>
          <cell r="D5992" t="str">
            <v>42,71</v>
          </cell>
        </row>
        <row r="5993">
          <cell r="A5993">
            <v>97011</v>
          </cell>
          <cell r="B5993" t="str">
            <v>GUARDA-CORPO FIXADO EM FÔRMA DE MADEIRA COM TRAVESSÕES EM MADEIRA PREGADA E FECHAMENTO EM TELA DE POLIPROPILENO PARA EDIFICAÇÕES COM  3 PAVIMENTOS. AF_11/2017</v>
          </cell>
          <cell r="C5993" t="str">
            <v>M</v>
          </cell>
          <cell r="D5993" t="str">
            <v>32,92</v>
          </cell>
        </row>
        <row r="5994">
          <cell r="A5994">
            <v>97012</v>
          </cell>
          <cell r="B5994" t="str">
            <v>GUARDA-CORPO FIXADO EM FÔRMA DE MADEIRA COM TRAVESSÕES EM MADEIRA PREGADA E FECHAMENTO EM TELA DE POLIPROPILENO PARA EDIFICAÇÕES COM ALTURA IGUAL OU SUPERIOR A 4 PAVIMENTOS. AF_11/2017</v>
          </cell>
          <cell r="C5994" t="str">
            <v>M</v>
          </cell>
          <cell r="D5994" t="str">
            <v>28,02</v>
          </cell>
        </row>
        <row r="5995">
          <cell r="A5995">
            <v>97013</v>
          </cell>
          <cell r="B5995" t="str">
            <v>GUARDA-CORPO FIXADO EM FÔRMA DE MADEIRA COM TRAVESSÕES EM MADEIRA PREGADA E FECHAMENTO EM PAINEL COMPENSADO PARA EDIFICAÇÕES COM ATÉ 2 PAVIMENTOS. AF_11/2017</v>
          </cell>
          <cell r="C5995" t="str">
            <v>M</v>
          </cell>
          <cell r="D5995" t="str">
            <v>56,66</v>
          </cell>
        </row>
        <row r="5996">
          <cell r="A5996">
            <v>97014</v>
          </cell>
          <cell r="B5996" t="str">
            <v>GUARDA-CORPO FIXADO EM FÔRMA DE MADEIRA COM TRAVESSÕES EM MADEIRA PREGADA E FECHAMENTO EM PAINEL COMPENSADO PARA EDIFICAÇÕES COM 3 PAVIMENTOS. AF_11/2017</v>
          </cell>
          <cell r="C5996" t="str">
            <v>M</v>
          </cell>
          <cell r="D5996" t="str">
            <v>42,40</v>
          </cell>
        </row>
        <row r="5997">
          <cell r="A5997">
            <v>97015</v>
          </cell>
          <cell r="B5997" t="str">
            <v>GUARDA-CORPO FIXADO EM FÔRMA DE MADEIRA COM TRAVESSÕES EM MADEIRA PREGADA E FECHAMENTO EM PAINEL COMPENSADO PARA EDIFICAÇÕES COM ALTURA IGUAL OU SUPERIOR A 4 PAVIMENTOS. AF_11/2017</v>
          </cell>
          <cell r="C5997" t="str">
            <v>M</v>
          </cell>
          <cell r="D5997" t="str">
            <v>35,17</v>
          </cell>
        </row>
        <row r="5998">
          <cell r="A5998">
            <v>97016</v>
          </cell>
          <cell r="B5998" t="str">
            <v>GUARDA-CORPO FIXADO EM FÔRMA DE MADEIRA COM TRAVESSÕES EM MADEIRA PREGADA PRÉ-MONTADA E ENCAIXE NA FÔRMA. PARA EDIFICAÇÕES COM ATÉ 2 PAVIMENTOS. AF_11/2017</v>
          </cell>
          <cell r="C5998" t="str">
            <v>M</v>
          </cell>
          <cell r="D5998" t="str">
            <v>37,60</v>
          </cell>
        </row>
        <row r="5999">
          <cell r="A5999">
            <v>97017</v>
          </cell>
          <cell r="B5999" t="str">
            <v>GUARDA-CORPO FIXADO EM FÔRMA DE MADEIRA COM TRAVESSÕES EM MADEIRA PREGADA PRÉ-MONTADA E ENCAIXE NA FÔRMA PARA EDIFICAÇÕES COM 3 PAVIMENTOS. AF_11/2017</v>
          </cell>
          <cell r="C5999" t="str">
            <v>M</v>
          </cell>
          <cell r="D5999" t="str">
            <v>28,31</v>
          </cell>
        </row>
        <row r="6000">
          <cell r="A6000">
            <v>97018</v>
          </cell>
          <cell r="B6000" t="str">
            <v>GUARDA-CORPO FIXADO EM FÔRMA DE MADEIRA COM TRAVESSÕES EM MADEIRA PREGADA PRÉ-MONTADA E ENCAIXE NA FÔRMA. PARA EDIFICAÇÕES COM ALTURA IGUAL OU SUPERIOR A 4 PAVIMENTOS. AF_11/2017</v>
          </cell>
          <cell r="C6000" t="str">
            <v>M</v>
          </cell>
          <cell r="D6000" t="str">
            <v>23,48</v>
          </cell>
        </row>
        <row r="6001">
          <cell r="A6001">
            <v>97031</v>
          </cell>
          <cell r="B6001" t="str">
            <v>GUARDA-CORPO EM LAJE PÓS-DESFÔRMA, PARA ESTRUTURAS EM CONCRETO, COM ESCORAS DE MADEIRA ESTRONCADAS NA ESTRUTURA, TRAVESSÕES DE MADEIRA PREGADOS E FECHAMENTO EM TELA DE POLIPROPILENO PARA EDIFICAÇÕES COM ALTURA ATÉ 4 PAVIMENTOS (1 MONTAGEM POR OBRA). AF_11/2017</v>
          </cell>
          <cell r="C6001" t="str">
            <v>M</v>
          </cell>
          <cell r="D6001" t="str">
            <v>63,77</v>
          </cell>
        </row>
        <row r="6002">
          <cell r="A6002">
            <v>97032</v>
          </cell>
          <cell r="B6002" t="str">
            <v>GUARDA-CORPO EM LAJE PÓS-DESFÔRMA, PARA ESTRUTURAS EM CONCRETO, COM ESCORAS DE MADEIRA ESTRONCADAS NA ESTRUTURA, TRAVESSÕES DE MADEIRA PREGADOS E FECHAMENTO EM TELA DE POLIPROPILENO PARA EDIFICAÇÕES ACIMA DE 4 PAV. (2 MONTAGENS POR OBRA). AF_11/2017</v>
          </cell>
          <cell r="C6002" t="str">
            <v>M</v>
          </cell>
          <cell r="D6002" t="str">
            <v>39,07</v>
          </cell>
        </row>
        <row r="6003">
          <cell r="A6003">
            <v>97033</v>
          </cell>
          <cell r="B6003" t="str">
            <v>GUARDA-CORPO EM LAJE PÓS-DESFORMA, PARA ESTRUTURAS EM CONCRETO, COM ESCORAS METÁLICAS ESTRONCADAS NA ESTRUTURA, TRAVESSÕES DE MADEIRA E FECHAMENTO EM TELA DE POLIPROPILENO PARA EDIFICAÇÕES COM ALTURA ATÉ 4 PAVIMENTOS (1 MONTAGEM POR OBRA). AF_11/2017</v>
          </cell>
          <cell r="C6003" t="str">
            <v>M</v>
          </cell>
          <cell r="D6003" t="str">
            <v>65,47</v>
          </cell>
        </row>
        <row r="6004">
          <cell r="A6004">
            <v>97034</v>
          </cell>
          <cell r="B6004" t="str">
            <v>GUARDA-CORPO EM LAJE PÓS-DESFORMA, PARA ESTRUTURAS EM CONCRETO, COM ESCORAS METÁLICAS ESTRONCADAS NA ESTRUTURA, TRAVESSÕES DE MADEIRA E FECHAMENTO EM TELA DE POLIPROPILENO PARA EDIFICAÇÕES ACIMA DE 4 PAVIMENTOS (2 MONTAGENS POR OBRA). AF_11/2017</v>
          </cell>
          <cell r="C6004" t="str">
            <v>M</v>
          </cell>
          <cell r="D6004" t="str">
            <v>39,22</v>
          </cell>
        </row>
        <row r="6005">
          <cell r="A6005">
            <v>97039</v>
          </cell>
          <cell r="B6005" t="str">
            <v>FECHAMENTO REMOVÍVEL DE VÃO DE PORTAS, EM MADEIRA (VÃO DO ELEVADOR)  1 MONTAGEM EM OBRA. AF_11/2017</v>
          </cell>
          <cell r="C6005" t="str">
            <v>M2</v>
          </cell>
          <cell r="D6005" t="str">
            <v>31,30</v>
          </cell>
        </row>
        <row r="6006">
          <cell r="A6006">
            <v>97040</v>
          </cell>
          <cell r="B6006" t="str">
            <v>FECHAMENTO REMOVÍVEL DE ABERTURA DE CAIXILHO, EM MADEIRA  4 MONTAGENS EM OBRA. AF_11/2017</v>
          </cell>
          <cell r="C6006" t="str">
            <v>M2</v>
          </cell>
          <cell r="D6006" t="str">
            <v>11,06</v>
          </cell>
        </row>
        <row r="6007">
          <cell r="A6007">
            <v>97041</v>
          </cell>
          <cell r="B6007" t="str">
            <v>FECHAMENTO REMOVÍVEL DE ABERTURA NO PISO, EM MADEIRA  1 MONTAGEM EM OBRA. AF_11/2017</v>
          </cell>
          <cell r="C6007" t="str">
            <v>M2</v>
          </cell>
          <cell r="D6007" t="str">
            <v>132,56</v>
          </cell>
        </row>
        <row r="6008">
          <cell r="A6008">
            <v>97046</v>
          </cell>
          <cell r="B6008" t="str">
            <v>PONTEIRAS DE PROTEÇÃO DE VERGALHÕES EXPOSTOS EM FUNDAÇÕES. AF_11/2017</v>
          </cell>
          <cell r="C6008" t="str">
            <v>M2</v>
          </cell>
          <cell r="D6008" t="str">
            <v>0,23</v>
          </cell>
        </row>
        <row r="6009">
          <cell r="A6009">
            <v>97047</v>
          </cell>
          <cell r="B6009" t="str">
            <v>PONTEIRAS DE PROTEÇÃO DE VERGALHÕES EXPOSTOS EM ESTRUTURAS DE CONCRETO ARMADO CONVENCIONAL. AF_11/2017</v>
          </cell>
          <cell r="C6009" t="str">
            <v>M2</v>
          </cell>
          <cell r="D6009" t="str">
            <v>0,09</v>
          </cell>
        </row>
        <row r="6010">
          <cell r="A6010">
            <v>97048</v>
          </cell>
          <cell r="B6010" t="str">
            <v>PONTEIRAS DE PROTEÇÃO DE VERGALHÕES EXPOSTOS EM ALVENARIA ESTRUTURAL. AF_11/2017</v>
          </cell>
          <cell r="C6010" t="str">
            <v>M2</v>
          </cell>
          <cell r="D6010" t="str">
            <v>0,06</v>
          </cell>
        </row>
        <row r="6011">
          <cell r="A6011">
            <v>97051</v>
          </cell>
          <cell r="B6011" t="str">
            <v>SINALIZAÇÃO COM FITA FIXADA NA ESTRUTURA. AF_11/2017</v>
          </cell>
          <cell r="C6011" t="str">
            <v>M</v>
          </cell>
          <cell r="D6011" t="str">
            <v>0,47</v>
          </cell>
        </row>
        <row r="6012">
          <cell r="A6012">
            <v>97053</v>
          </cell>
          <cell r="B6012" t="str">
            <v>SINALIZAÇÃO COM FITA FIXADA EM CONE PLÁSTICO, INCLUINDO CONE. AF_11/2017</v>
          </cell>
          <cell r="C6012" t="str">
            <v>M</v>
          </cell>
          <cell r="D6012" t="str">
            <v>22,33</v>
          </cell>
        </row>
        <row r="6013">
          <cell r="A6013">
            <v>97054</v>
          </cell>
          <cell r="B6013" t="str">
            <v>INSTALAÇÃO DE SINALIZADOR NOTURNO LED. AF_11/2017</v>
          </cell>
          <cell r="C6013" t="str">
            <v>UN</v>
          </cell>
          <cell r="D6013" t="str">
            <v>28,78</v>
          </cell>
        </row>
        <row r="6014">
          <cell r="A6014">
            <v>97062</v>
          </cell>
          <cell r="B6014" t="str">
            <v>COLOCAÇÃO DE TELA EM ANDAIME FACHADEIRO. AF_11/2017</v>
          </cell>
          <cell r="C6014" t="str">
            <v>M2</v>
          </cell>
          <cell r="D6014" t="str">
            <v>4,87</v>
          </cell>
        </row>
        <row r="6015">
          <cell r="A6015">
            <v>97063</v>
          </cell>
          <cell r="B6015" t="str">
            <v>MONTAGEM E DESMONTAGEM DE ANDAIME MODULAR FACHADEIRO, COM PISO METÁLICO, PARA EDIFICAÇÕES COM MÚLTIPLOS PAVIMENTOS (EXCLUSIVE ANDAIME E LIMPEZA). AF_11/2017</v>
          </cell>
          <cell r="C6015" t="str">
            <v>M2</v>
          </cell>
          <cell r="D6015" t="str">
            <v>6,74</v>
          </cell>
        </row>
        <row r="6016">
          <cell r="A6016">
            <v>97064</v>
          </cell>
          <cell r="B6016" t="str">
            <v>MONTAGEM E DESMONTAGEM DE ANDAIME TUBULAR TIPO TORRE (EXCLUSIVE ANDAIME E LIMPEZA). AF_11/2017</v>
          </cell>
          <cell r="C6016" t="str">
            <v>M</v>
          </cell>
          <cell r="D6016" t="str">
            <v>12,47</v>
          </cell>
        </row>
        <row r="6017">
          <cell r="A6017">
            <v>97065</v>
          </cell>
          <cell r="B6017" t="str">
            <v>MONTAGEM E DESMONTAGEM DE ANDAIME MULTIDIRECIONAL (EXCLUSIVE ANDAIME E LIMPEZA). AF_11/2017</v>
          </cell>
          <cell r="C6017" t="str">
            <v>M3</v>
          </cell>
          <cell r="D6017" t="str">
            <v>4,36</v>
          </cell>
        </row>
        <row r="6018">
          <cell r="A6018">
            <v>97066</v>
          </cell>
          <cell r="B6018" t="str">
            <v>COBERTURA PARA PROTEÇÃO DE PEDESTRES SOBRE ESTRUTURA DE ANDAIME, INCLUSIVE MONTAGEM E DESMONTAGEM. AF_11/2017</v>
          </cell>
          <cell r="C6018" t="str">
            <v>M2</v>
          </cell>
          <cell r="D6018" t="str">
            <v>58,39</v>
          </cell>
        </row>
        <row r="6019">
          <cell r="A6019">
            <v>97067</v>
          </cell>
          <cell r="B6019" t="str">
            <v>PLATAFORMA DE PROTEÇÃO PRINCIPAL PARA ALVENARIA ESTRUTURAL PARA SER APOIADA EM ANDAIME, INCLUSIVE MONTAGEM E DESMONTAGEM. AF_11/2017</v>
          </cell>
          <cell r="C6019" t="str">
            <v>M</v>
          </cell>
          <cell r="D6019" t="str">
            <v>511,30</v>
          </cell>
        </row>
        <row r="6020">
          <cell r="A6020">
            <v>85421</v>
          </cell>
          <cell r="B6020" t="str">
            <v>REMOCAO DE VIDRO COMUM</v>
          </cell>
          <cell r="C6020" t="str">
            <v>M2</v>
          </cell>
          <cell r="D6020" t="str">
            <v>11,91</v>
          </cell>
        </row>
        <row r="6021">
          <cell r="A6021">
            <v>97621</v>
          </cell>
          <cell r="B6021" t="str">
            <v>DEMOLIÇÃO DE ALVENARIA DE BLOCO FURADO, DE FORMA MANUAL, COM REAPROVEITAMENTO. AF_12/2017</v>
          </cell>
          <cell r="C6021" t="str">
            <v>M3</v>
          </cell>
          <cell r="D6021" t="str">
            <v>76,80</v>
          </cell>
        </row>
        <row r="6022">
          <cell r="A6022">
            <v>97622</v>
          </cell>
          <cell r="B6022" t="str">
            <v>DEMOLIÇÃO DE ALVENARIA DE BLOCO FURADO, DE FORMA MANUAL, SEM REAPROVEITAMENTO. AF_12/2017</v>
          </cell>
          <cell r="C6022" t="str">
            <v>M3</v>
          </cell>
          <cell r="D6022" t="str">
            <v>37,43</v>
          </cell>
        </row>
        <row r="6023">
          <cell r="A6023">
            <v>97623</v>
          </cell>
          <cell r="B6023" t="str">
            <v>DEMOLIÇÃO DE ALVENARIA DE TIJOLO MACIÇO, DE FORMA MANUAL, COM REAPROVEITAMENTO. AF_12/2017</v>
          </cell>
          <cell r="C6023" t="str">
            <v>M3</v>
          </cell>
          <cell r="D6023" t="str">
            <v>114,66</v>
          </cell>
        </row>
        <row r="6024">
          <cell r="A6024">
            <v>97624</v>
          </cell>
          <cell r="B6024" t="str">
            <v>DEMOLIÇÃO DE ALVENARIA DE TIJOLO MACIÇO, DE FORMA MANUAL, SEM REAPROVEITAMENTO. AF_12/2017</v>
          </cell>
          <cell r="C6024" t="str">
            <v>M3</v>
          </cell>
          <cell r="D6024" t="str">
            <v>70,38</v>
          </cell>
        </row>
        <row r="6025">
          <cell r="A6025">
            <v>97625</v>
          </cell>
          <cell r="B6025" t="str">
            <v>DEMOLIÇÃO DE ALVENARIA PARA QUALQUER TIPO DE BLOCO, DE FORMA MECANIZADA, SEM REAPROVEITAMENTO. AF_12/2017</v>
          </cell>
          <cell r="C6025" t="str">
            <v>M3</v>
          </cell>
          <cell r="D6025" t="str">
            <v>33,65</v>
          </cell>
        </row>
        <row r="6026">
          <cell r="A6026">
            <v>97626</v>
          </cell>
          <cell r="B6026" t="str">
            <v>DEMOLIÇÃO DE PILARES E VIGAS EM CONCRETO ARMADO, DE FORMA MANUAL, SEM REAPROVEITAMENTO. AF_12/2017</v>
          </cell>
          <cell r="C6026" t="str">
            <v>M3</v>
          </cell>
          <cell r="D6026" t="str">
            <v>395,69</v>
          </cell>
        </row>
        <row r="6027">
          <cell r="A6027">
            <v>97627</v>
          </cell>
          <cell r="B6027" t="str">
            <v>DEMOLIÇÃO DE PILARES E VIGAS EM CONCRETO ARMADO, DE FORMA MECANIZADA COM MARTELETE, SEM REAPROVEITAMENTO. AF_12/2017</v>
          </cell>
          <cell r="C6027" t="str">
            <v>M3</v>
          </cell>
          <cell r="D6027" t="str">
            <v>188,95</v>
          </cell>
        </row>
        <row r="6028">
          <cell r="A6028">
            <v>97628</v>
          </cell>
          <cell r="B6028" t="str">
            <v>DEMOLIÇÃO DE LAJES, DE FORMA MANUAL, SEM REAPROVEITAMENTO. AF_12/2017</v>
          </cell>
          <cell r="C6028" t="str">
            <v>M3</v>
          </cell>
          <cell r="D6028" t="str">
            <v>185,00</v>
          </cell>
        </row>
        <row r="6029">
          <cell r="A6029">
            <v>97629</v>
          </cell>
          <cell r="B6029" t="str">
            <v>DEMOLIÇÃO DE LAJES, DE FORMA MECANIZADA COM MARTELETE, SEM REAPROVEITAMENTO. AF_12/2017</v>
          </cell>
          <cell r="C6029" t="str">
            <v>M3</v>
          </cell>
          <cell r="D6029" t="str">
            <v>85,89</v>
          </cell>
        </row>
        <row r="6030">
          <cell r="A6030">
            <v>97631</v>
          </cell>
          <cell r="B6030" t="str">
            <v>DEMOLIÇÃO DE ARGAMASSAS, DE FORMA MANUAL, SEM REAPROVEITAMENTO. AF_12/2017</v>
          </cell>
          <cell r="C6030" t="str">
            <v>M2</v>
          </cell>
          <cell r="D6030" t="str">
            <v>2,18</v>
          </cell>
        </row>
        <row r="6031">
          <cell r="A6031">
            <v>97632</v>
          </cell>
          <cell r="B6031" t="str">
            <v>DEMOLIÇÃO DE RODAPÉ CERÂMICO, DE FORMA MANUAL, SEM REAPROVEITAMENTO. AF_12/2017</v>
          </cell>
          <cell r="C6031" t="str">
            <v>M</v>
          </cell>
          <cell r="D6031" t="str">
            <v>1,73</v>
          </cell>
        </row>
        <row r="6032">
          <cell r="A6032">
            <v>97633</v>
          </cell>
          <cell r="B6032" t="str">
            <v>DEMOLIÇÃO DE REVESTIMENTO CERÂMICO, DE FORMA MANUAL, SEM REAPROVEITAMENTO. AF_12/2017</v>
          </cell>
          <cell r="C6032" t="str">
            <v>M2</v>
          </cell>
          <cell r="D6032" t="str">
            <v>15,20</v>
          </cell>
        </row>
        <row r="6033">
          <cell r="A6033">
            <v>97634</v>
          </cell>
          <cell r="B6033" t="str">
            <v>DEMOLIÇÃO DE REVESTIMENTO CERÂMICO, DE FORMA MECANIZADA COM MARTELETE, SEM REAPROVEITAMENTO. AF_12/2017</v>
          </cell>
          <cell r="C6033" t="str">
            <v>M2</v>
          </cell>
          <cell r="D6033" t="str">
            <v>8,31</v>
          </cell>
        </row>
        <row r="6034">
          <cell r="A6034">
            <v>97635</v>
          </cell>
          <cell r="B6034" t="str">
            <v>DEMOLIÇÃO DE PAVIMENTO INTERTRAVADO, DE FORMA MANUAL, COM REAPROVEITAMENTO. AF_12/2017</v>
          </cell>
          <cell r="C6034" t="str">
            <v>M2</v>
          </cell>
          <cell r="D6034" t="str">
            <v>10,60</v>
          </cell>
        </row>
        <row r="6035">
          <cell r="A6035">
            <v>97636</v>
          </cell>
          <cell r="B6035" t="str">
            <v>DEMOLIÇÃO PARCIAL DE PAVIMENTO ASFÁLTICO, DE FORMA MECANIZADA, SEM REAPROVEITAMENTO. AF_12/2017</v>
          </cell>
          <cell r="C6035" t="str">
            <v>M2</v>
          </cell>
          <cell r="D6035" t="str">
            <v>8,94</v>
          </cell>
        </row>
        <row r="6036">
          <cell r="A6036">
            <v>97637</v>
          </cell>
          <cell r="B6036" t="str">
            <v>REMOÇÃO DE TAPUME/ CHAPAS METÁLICAS E DE MADEIRA, DE FORMA MANUAL, SEM REAPROVEITAMENTO. AF_12/2017</v>
          </cell>
          <cell r="C6036" t="str">
            <v>M2</v>
          </cell>
          <cell r="D6036" t="str">
            <v>1,76</v>
          </cell>
        </row>
        <row r="6037">
          <cell r="A6037">
            <v>97638</v>
          </cell>
          <cell r="B6037" t="str">
            <v>REMOÇÃO DE CHAPAS E PERFIS DE DRYWALL, DE FORMA MANUAL, SEM REAPROVEITAMENTO. AF_12/2017</v>
          </cell>
          <cell r="C6037" t="str">
            <v>M2</v>
          </cell>
          <cell r="D6037" t="str">
            <v>5,12</v>
          </cell>
        </row>
        <row r="6038">
          <cell r="A6038">
            <v>97639</v>
          </cell>
          <cell r="B6038" t="str">
            <v>REMOÇÃO DE PLACAS E PILARETES DE CONCRETO, DE FORMA MANUAL, SEM REAPROVEITAMENTO. AF_12/2017</v>
          </cell>
          <cell r="C6038" t="str">
            <v>M2</v>
          </cell>
          <cell r="D6038" t="str">
            <v>13,14</v>
          </cell>
        </row>
        <row r="6039">
          <cell r="A6039">
            <v>97640</v>
          </cell>
          <cell r="B6039" t="str">
            <v>REMOÇÃO DE FORROS DE DRYWALL, PVC E FIBROMINERAL, DE FORMA MANUAL, SEM REAPROVEITAMENTO. AF_12/2017</v>
          </cell>
          <cell r="C6039" t="str">
            <v>M2</v>
          </cell>
          <cell r="D6039" t="str">
            <v>1,10</v>
          </cell>
        </row>
        <row r="6040">
          <cell r="A6040">
            <v>97641</v>
          </cell>
          <cell r="B6040" t="str">
            <v>REMOÇÃO DE FORRO DE GESSO, DE FORMA MANUAL, SEM REAPROVEITAMENTO. AF_12/2017</v>
          </cell>
          <cell r="C6040" t="str">
            <v>M2</v>
          </cell>
          <cell r="D6040" t="str">
            <v>3,28</v>
          </cell>
        </row>
        <row r="6041">
          <cell r="A6041">
            <v>97642</v>
          </cell>
          <cell r="B6041" t="str">
            <v>REMOÇÃO DE TRAMA METÁLICA OU DE MADEIRA PARA FORRO, DE FORMA MANUAL, SEM REAPROVEITAMENTO. AF_12/2017</v>
          </cell>
          <cell r="C6041" t="str">
            <v>M2</v>
          </cell>
          <cell r="D6041" t="str">
            <v>1,98</v>
          </cell>
        </row>
        <row r="6042">
          <cell r="A6042">
            <v>97643</v>
          </cell>
          <cell r="B6042" t="str">
            <v>REMOÇÃO DE PISO DE MADEIRA (ASSOALHO E BARROTE), DE FORMA MANUAL, SEM REAPROVEITAMENTO. AF_12/2017</v>
          </cell>
          <cell r="C6042" t="str">
            <v>M2</v>
          </cell>
          <cell r="D6042" t="str">
            <v>16,14</v>
          </cell>
        </row>
        <row r="6043">
          <cell r="A6043">
            <v>97644</v>
          </cell>
          <cell r="B6043" t="str">
            <v>REMOÇÃO DE PORTAS, DE FORMA MANUAL, SEM REAPROVEITAMENTO. AF_12/2017</v>
          </cell>
          <cell r="C6043" t="str">
            <v>M2</v>
          </cell>
          <cell r="D6043" t="str">
            <v>6,06</v>
          </cell>
        </row>
        <row r="6044">
          <cell r="A6044">
            <v>97645</v>
          </cell>
          <cell r="B6044" t="str">
            <v>REMOÇÃO DE JANELAS, DE FORMA MANUAL, SEM REAPROVEITAMENTO. AF_12/2017</v>
          </cell>
          <cell r="C6044" t="str">
            <v>M2</v>
          </cell>
          <cell r="D6044" t="str">
            <v>20,20</v>
          </cell>
        </row>
        <row r="6045">
          <cell r="A6045">
            <v>97647</v>
          </cell>
          <cell r="B6045" t="str">
            <v>REMOÇÃO DE TELHAS, DE FIBROCIMENTO, METÁLICA E CERÂMICA, DE FORMA MANUAL, SEM REAPROVEITAMENTO. AF_12/2017</v>
          </cell>
          <cell r="C6045" t="str">
            <v>M2</v>
          </cell>
          <cell r="D6045" t="str">
            <v>2,27</v>
          </cell>
        </row>
        <row r="6046">
          <cell r="A6046">
            <v>97648</v>
          </cell>
          <cell r="B6046" t="str">
            <v>REMOÇÃO DE PROTEÇÃO TÉRMICA PARA COBERTURA EM EPS, DE FORMA MANUAL, SEM REAPROVEITAMENTO. AF_12/2017</v>
          </cell>
          <cell r="C6046" t="str">
            <v>M2</v>
          </cell>
          <cell r="D6046" t="str">
            <v>1,30</v>
          </cell>
        </row>
        <row r="6047">
          <cell r="A6047">
            <v>97649</v>
          </cell>
          <cell r="B6047" t="str">
            <v>REMOÇÃO DE TELHAS DE FIBROCIMENTO, METÁLICA E CERÂMICA, DE FORMA MECANIZADA, COM USO DE GUINDASTE, SEM REAPROVEITAMENTO. AF_12/2017</v>
          </cell>
          <cell r="C6047" t="str">
            <v>M2</v>
          </cell>
          <cell r="D6047" t="str">
            <v>2,89</v>
          </cell>
        </row>
        <row r="6048">
          <cell r="A6048">
            <v>97650</v>
          </cell>
          <cell r="B6048" t="str">
            <v>REMOÇÃO DE TRAMA DE MADEIRA PARA COBERTURA, DE FORMA MANUAL, SEM REAPROVEITAMENTO. AF_12/2017</v>
          </cell>
          <cell r="C6048" t="str">
            <v>M2</v>
          </cell>
          <cell r="D6048" t="str">
            <v>4,88</v>
          </cell>
        </row>
        <row r="6049">
          <cell r="A6049">
            <v>97651</v>
          </cell>
          <cell r="B6049" t="str">
            <v>REMOÇÃO DE TESOURAS DE MADEIRA, COM VÃO MENOR QUE 8M, DE FORMA MANUAL, SEM REAPROVEITAMENTO. AF_12/2017</v>
          </cell>
          <cell r="C6049" t="str">
            <v>UN</v>
          </cell>
          <cell r="D6049" t="str">
            <v>54,12</v>
          </cell>
        </row>
        <row r="6050">
          <cell r="A6050">
            <v>97652</v>
          </cell>
          <cell r="B6050" t="str">
            <v>REMOÇÃO DE TESOURAS DE MADEIRA, COM VÃO MAIOR OU IGUAL A 8M, DE FORMA MANUAL, SEM REAPROVEITAMENTO. AF_12/2017</v>
          </cell>
          <cell r="C6050" t="str">
            <v>UN</v>
          </cell>
          <cell r="D6050" t="str">
            <v>122,69</v>
          </cell>
        </row>
        <row r="6051">
          <cell r="A6051">
            <v>97653</v>
          </cell>
          <cell r="B6051" t="str">
            <v>REMOÇÃO DE TESOURAS DE MADEIRA, COM VÃO MENOR QUE 8M, DE FORMA MECANIZADA, COM REAPROVEITAMENTO. AF_12/2017</v>
          </cell>
          <cell r="C6051" t="str">
            <v>UN</v>
          </cell>
          <cell r="D6051" t="str">
            <v>88,81</v>
          </cell>
        </row>
        <row r="6052">
          <cell r="A6052">
            <v>97654</v>
          </cell>
          <cell r="B6052" t="str">
            <v>REMOÇÃO DE TESOURAS DE MADEIRA, COM VÃO MAIOR OU IGUAL A 8M, DE FORMA MECANIZADA, COM REAPROVEITAMENTO. AF_12/2017</v>
          </cell>
          <cell r="C6052" t="str">
            <v>UN</v>
          </cell>
          <cell r="D6052" t="str">
            <v>107,59</v>
          </cell>
        </row>
        <row r="6053">
          <cell r="A6053">
            <v>97655</v>
          </cell>
          <cell r="B6053" t="str">
            <v>REMOÇÃO DE TRAMA METÁLICA PARA COBERTURA, DE FORMA MANUAL, SEM REAPROVEITAMENTO. AF_12/2017</v>
          </cell>
          <cell r="C6053" t="str">
            <v>M2</v>
          </cell>
          <cell r="D6053" t="str">
            <v>14,41</v>
          </cell>
        </row>
        <row r="6054">
          <cell r="A6054">
            <v>97656</v>
          </cell>
          <cell r="B6054" t="str">
            <v>REMOÇÃO DE TESOURAS METÁLICAS, COM VÃO MENOR QUE 8M, DE FORMA MANUAL, SEM REAPROVEITAMENTO. AF_12/2017</v>
          </cell>
          <cell r="C6054" t="str">
            <v>UN</v>
          </cell>
          <cell r="D6054" t="str">
            <v>143,90</v>
          </cell>
        </row>
        <row r="6055">
          <cell r="A6055">
            <v>97657</v>
          </cell>
          <cell r="B6055" t="str">
            <v>REMOÇÃO DE TESOURAS METÁLICAS, COM VÃO MAIOR OU IGUAL A 8M, DE FORMA MANUAL, SEM REAPROVEITAMENTO. AF_12/2017</v>
          </cell>
          <cell r="C6055" t="str">
            <v>UN</v>
          </cell>
          <cell r="D6055" t="str">
            <v>285,23</v>
          </cell>
        </row>
        <row r="6056">
          <cell r="A6056">
            <v>97658</v>
          </cell>
          <cell r="B6056" t="str">
            <v>REMOÇÃO DE TESOURAS METÁLICAS, COM VÃO MENOR QUE 8M, DE FORMA MECANIZADA, COM REAPROVEITAMENTO. AF_12/2017</v>
          </cell>
          <cell r="C6056" t="str">
            <v>UN</v>
          </cell>
          <cell r="D6056" t="str">
            <v>123,75</v>
          </cell>
        </row>
        <row r="6057">
          <cell r="A6057">
            <v>97659</v>
          </cell>
          <cell r="B6057" t="str">
            <v>REMOÇÃO DE TESOURAS METÁLICAS, COM VÃO MAIOR OU IGUAL A 8M, DE FORMA MECANIZADA, COM REAPROVEITAMENTO. AF_12/2017</v>
          </cell>
          <cell r="C6057" t="str">
            <v>UN</v>
          </cell>
          <cell r="D6057" t="str">
            <v>164,12</v>
          </cell>
        </row>
        <row r="6058">
          <cell r="A6058">
            <v>97660</v>
          </cell>
          <cell r="B6058" t="str">
            <v>REMOÇÃO DE INTERRUPTORES/TOMADAS ELÉTRICAS, DE FORMA MANUAL, SEM REAPROVEITAMENTO. AF_12/2017</v>
          </cell>
          <cell r="C6058" t="str">
            <v>UN</v>
          </cell>
          <cell r="D6058" t="str">
            <v>0,43</v>
          </cell>
        </row>
        <row r="6059">
          <cell r="A6059">
            <v>97661</v>
          </cell>
          <cell r="B6059" t="str">
            <v>REMOÇÃO DE CABOS ELÉTRICOS, DE FORMA MANUAL, SEM REAPROVEITAMENTO. AF_12/2017</v>
          </cell>
          <cell r="C6059" t="str">
            <v>M</v>
          </cell>
          <cell r="D6059" t="str">
            <v>0,43</v>
          </cell>
        </row>
        <row r="6060">
          <cell r="A6060">
            <v>97662</v>
          </cell>
          <cell r="B6060" t="str">
            <v>REMOÇÃO DE TUBULAÇÕES (TUBOS E CONEXÕES) DE ÁGUA FRIA, DE FORMA MANUAL, SEM REAPROVEITAMENTO. AF_12/2017</v>
          </cell>
          <cell r="C6060" t="str">
            <v>M</v>
          </cell>
          <cell r="D6060" t="str">
            <v>0,32</v>
          </cell>
        </row>
        <row r="6061">
          <cell r="A6061">
            <v>97663</v>
          </cell>
          <cell r="B6061" t="str">
            <v>REMOÇÃO DE LOUÇAS, DE FORMA MANUAL, SEM REAPROVEITAMENTO. AF_12/2017</v>
          </cell>
          <cell r="C6061" t="str">
            <v>UN</v>
          </cell>
          <cell r="D6061" t="str">
            <v>8,03</v>
          </cell>
        </row>
        <row r="6062">
          <cell r="A6062">
            <v>97664</v>
          </cell>
          <cell r="B6062" t="str">
            <v>REMOÇÃO DE ACESSÓRIOS, DE FORMA MANUAL, SEM REAPROVEITAMENTO. AF_12/2017</v>
          </cell>
          <cell r="C6062" t="str">
            <v>UN</v>
          </cell>
          <cell r="D6062" t="str">
            <v>0,99</v>
          </cell>
        </row>
        <row r="6063">
          <cell r="A6063">
            <v>97665</v>
          </cell>
          <cell r="B6063" t="str">
            <v>REMOÇÃO DE LUMINÁRIAS, DE FORMA MANUAL, SEM REAPROVEITAMENTO. AF_12/2017</v>
          </cell>
          <cell r="C6063" t="str">
            <v>UN</v>
          </cell>
          <cell r="D6063" t="str">
            <v>0,84</v>
          </cell>
        </row>
        <row r="6064">
          <cell r="A6064">
            <v>97666</v>
          </cell>
          <cell r="B6064" t="str">
            <v>REMOÇÃO DE METAIS SANITÁRIOS, DE FORMA MANUAL, SEM REAPROVEITAMENTO. AF_12/2017</v>
          </cell>
          <cell r="C6064" t="str">
            <v>UN</v>
          </cell>
          <cell r="D6064" t="str">
            <v>5,86</v>
          </cell>
        </row>
        <row r="6065">
          <cell r="A6065">
            <v>95967</v>
          </cell>
          <cell r="B6065" t="str">
            <v>SERVIÇOS TÉCNICOS ESPECIALIZADOS PARA ACOMPANHAMENTO DE EXECUÇÃO DE FUNDAÇÕES PROFUNDAS E ESTRUTURAS DE CONTENÇÃO</v>
          </cell>
          <cell r="C6065" t="str">
            <v>H</v>
          </cell>
          <cell r="D6065" t="str">
            <v>102,83</v>
          </cell>
        </row>
        <row r="6066">
          <cell r="A6066">
            <v>99058</v>
          </cell>
          <cell r="B6066" t="str">
            <v>LOCAÇÃO DE PONTO PARA REFERÊNCIA TOPOGRÁFICA. AF_10/2018</v>
          </cell>
          <cell r="C6066" t="str">
            <v>UN</v>
          </cell>
          <cell r="D6066" t="str">
            <v>4,96</v>
          </cell>
        </row>
        <row r="6067">
          <cell r="A6067">
            <v>99059</v>
          </cell>
          <cell r="B6067" t="str">
            <v>LOCACAO CONVENCIONAL DE OBRA, UTILIZANDO GABARITO DE TÁBUAS CORRIDAS PONTALETADAS A CADA 2,00M -  2 UTILIZAÇÕES. AF_10/2018</v>
          </cell>
          <cell r="C6067" t="str">
            <v>M</v>
          </cell>
          <cell r="D6067" t="str">
            <v>35,72</v>
          </cell>
        </row>
        <row r="6068">
          <cell r="A6068">
            <v>99060</v>
          </cell>
          <cell r="B6068" t="str">
            <v>LOCAÇÃO COM CAVALETE COM ALTURA DE 1,00 M - 2 UTILIZAÇÕES. AF_10/2018</v>
          </cell>
          <cell r="C6068" t="str">
            <v>UN</v>
          </cell>
          <cell r="D6068" t="str">
            <v>92,03</v>
          </cell>
        </row>
        <row r="6069">
          <cell r="A6069">
            <v>99061</v>
          </cell>
          <cell r="B6069" t="str">
            <v>LOCAÇÃO COM CAVALETE COM ALTURA DE 0,50 M - 2 UTILIZAÇÕES. AF_10/2018</v>
          </cell>
          <cell r="C6069" t="str">
            <v>UN</v>
          </cell>
          <cell r="D6069" t="str">
            <v>61,39</v>
          </cell>
        </row>
        <row r="6070">
          <cell r="A6070">
            <v>99062</v>
          </cell>
          <cell r="B6070" t="str">
            <v>MARCAÇÃO DE PONTOS EM GABARITO OU CAVALETE. AF_10/2018</v>
          </cell>
          <cell r="C6070" t="str">
            <v>UN</v>
          </cell>
          <cell r="D6070" t="str">
            <v>1,66</v>
          </cell>
        </row>
        <row r="6071">
          <cell r="A6071">
            <v>99063</v>
          </cell>
          <cell r="B6071" t="str">
            <v>LOCAÇÃO DE REDE DE ÁGUA OU ESGOTO. AF_10/2018</v>
          </cell>
          <cell r="C6071" t="str">
            <v>M</v>
          </cell>
          <cell r="D6071" t="str">
            <v>3,06</v>
          </cell>
        </row>
        <row r="6072">
          <cell r="A6072">
            <v>99064</v>
          </cell>
          <cell r="B6072" t="str">
            <v>LOCAÇÃO DE PAVIMENTAÇÃO. AF_10/2018</v>
          </cell>
          <cell r="C6072" t="str">
            <v>M</v>
          </cell>
          <cell r="D6072" t="str">
            <v>0,24</v>
          </cell>
        </row>
        <row r="6073">
          <cell r="A6073">
            <v>93588</v>
          </cell>
          <cell r="B6073" t="str">
            <v>TRANSPORTE COM CAMINHÃO BASCULANTE DE 10 M³, EM VIA URBANA EM LEITO NATURAL (UNIDADE: M3XKM). AF_07/2020</v>
          </cell>
          <cell r="C6073" t="str">
            <v>M3XKM</v>
          </cell>
          <cell r="D6073" t="str">
            <v>1,74</v>
          </cell>
        </row>
        <row r="6074">
          <cell r="A6074">
            <v>93589</v>
          </cell>
          <cell r="B6074" t="str">
            <v>TRANSPORTE COM CAMINHÃO BASCULANTE DE 10 M³, EM VIA URBANA EM REVESTIMENTO PRIMÁRIO (UNIDADE: M3XKM). AF_07/2020</v>
          </cell>
          <cell r="C6074" t="str">
            <v>M3XKM</v>
          </cell>
          <cell r="D6074" t="str">
            <v>1,49</v>
          </cell>
        </row>
        <row r="6075">
          <cell r="A6075">
            <v>93590</v>
          </cell>
          <cell r="B6075" t="str">
            <v>TRANSPORTE COM CAMINHÃO BASCULANTE DE 10 M³, EM VIA URBANA PAVIMENTADA, ADICIONAL PARA DMT EXCEDENTE A 30 KM (UNIDADE: M3XKM). AF_07/2020</v>
          </cell>
          <cell r="C6075" t="str">
            <v>M3XKM</v>
          </cell>
          <cell r="D6075" t="str">
            <v>0,54</v>
          </cell>
        </row>
        <row r="6076">
          <cell r="A6076">
            <v>93591</v>
          </cell>
          <cell r="B6076" t="str">
            <v>TRANSPORTE COM CAMINHÃO BASCULANTE DE 14 M³, EM VIA URBANA EM LEITO NATURAL (UNIDADE: M3XKM). AF_07/2020</v>
          </cell>
          <cell r="C6076" t="str">
            <v>M3XKM</v>
          </cell>
          <cell r="D6076" t="str">
            <v>1,54</v>
          </cell>
        </row>
        <row r="6077">
          <cell r="A6077">
            <v>93592</v>
          </cell>
          <cell r="B6077" t="str">
            <v>TRANSPORTE COM CAMINHÃO BASCULANTE DE 14 M³, EM VIA URBANA EM REVESTIMENTO PRIMÁRIO (UNIDADE: M3XKM). AF_07/2020</v>
          </cell>
          <cell r="C6077" t="str">
            <v>M3XKM</v>
          </cell>
          <cell r="D6077" t="str">
            <v>1,33</v>
          </cell>
        </row>
        <row r="6078">
          <cell r="A6078">
            <v>93593</v>
          </cell>
          <cell r="B6078" t="str">
            <v>TRANSPORTE COM CAMINHÃO BASCULANTE DE 14 M³, EM VIA URBANA PAVIMENTADA, ADICIONAL PARA DMT EXCEDENTE A 30 KM (UNIDADE: M3XKM). AF_07/2020</v>
          </cell>
          <cell r="C6078" t="str">
            <v>M3XKM</v>
          </cell>
          <cell r="D6078" t="str">
            <v>0,49</v>
          </cell>
        </row>
        <row r="6079">
          <cell r="A6079">
            <v>93594</v>
          </cell>
          <cell r="B6079" t="str">
            <v>TRANSPORTE COM CAMINHÃO BASCULANTE DE 10 M³, EM VIA URBANA EM LEITO NATURAL (UNIDADE: TXKM). AF_07/2020</v>
          </cell>
          <cell r="C6079" t="str">
            <v>TXKM</v>
          </cell>
          <cell r="D6079" t="str">
            <v>1,16</v>
          </cell>
        </row>
        <row r="6080">
          <cell r="A6080">
            <v>93595</v>
          </cell>
          <cell r="B6080" t="str">
            <v>TRANSPORTE COM CAMINHÃO BASCULANTE DE 10 M³, EM VIA URBANA EM REVESTIMENTO PRIMÁRIO (UNIDADE: TXKM). AF_07/2020</v>
          </cell>
          <cell r="C6080" t="str">
            <v>TXKM</v>
          </cell>
          <cell r="D6080" t="str">
            <v>1,01</v>
          </cell>
        </row>
        <row r="6081">
          <cell r="A6081">
            <v>93596</v>
          </cell>
          <cell r="B6081" t="str">
            <v>TRANSPORTE COM CAMINHÃO BASCULANTE DE 10 M³, EM VIA URBANA PAVIMENTADA, ADICIONAL PARA DMT EXCEDENTE A 30 KM (UNIDADE: TXKM). AF_07/2020</v>
          </cell>
          <cell r="C6081" t="str">
            <v>TXKM</v>
          </cell>
          <cell r="D6081" t="str">
            <v>0,36</v>
          </cell>
        </row>
        <row r="6082">
          <cell r="A6082">
            <v>93597</v>
          </cell>
          <cell r="B6082" t="str">
            <v>TRANSPORTE COM CAMINHÃO BASCULANTE DE 14 M³, EM VIA URBANA EM LEITO NATURAL (UNIDADE: TXKM). AF_07/2020</v>
          </cell>
          <cell r="C6082" t="str">
            <v>TXKM</v>
          </cell>
          <cell r="D6082" t="str">
            <v>1,02</v>
          </cell>
        </row>
        <row r="6083">
          <cell r="A6083">
            <v>93598</v>
          </cell>
          <cell r="B6083" t="str">
            <v>TRANSPORTE COM CAMINHÃO BASCULANTE DE 14 M³, EM VIA URBANA EM REVESTIMENTO PRIMÁRIO (UNIDADE: TXKM). AF_07/2020</v>
          </cell>
          <cell r="C6083" t="str">
            <v>TXKM</v>
          </cell>
          <cell r="D6083" t="str">
            <v>0,87</v>
          </cell>
        </row>
        <row r="6084">
          <cell r="A6084">
            <v>93599</v>
          </cell>
          <cell r="B6084" t="str">
            <v>TRANSPORTE COM CAMINHÃO BASCULANTE DE 14 M³, EM VIA URBANA PAVIMENTADA, ADICIONAL PARA DMT EXCEDENTE A 30 KM (UNIDADE: TXKM). AF_07/2020</v>
          </cell>
          <cell r="C6084" t="str">
            <v>TXKM</v>
          </cell>
          <cell r="D6084" t="str">
            <v>0,32</v>
          </cell>
        </row>
        <row r="6085">
          <cell r="A6085">
            <v>95425</v>
          </cell>
          <cell r="B6085" t="str">
            <v>TRANSPORTE COM CAMINHÃO BASCULANTE DE 18 M³, EM VIA URBANA EM LEITO NATURAL (UNIDADE: M3XKM). AF_07/2020</v>
          </cell>
          <cell r="C6085" t="str">
            <v>M3XKM</v>
          </cell>
          <cell r="D6085" t="str">
            <v>1,30</v>
          </cell>
        </row>
        <row r="6086">
          <cell r="A6086">
            <v>95426</v>
          </cell>
          <cell r="B6086" t="str">
            <v>TRANSPORTE COM CAMINHÃO BASCULANTE DE 18 M³, EM VIA URBANA EM REVESTIMENTO PRIMÁRIO (UNIDADE: M3XKM). AF_07/2020</v>
          </cell>
          <cell r="C6086" t="str">
            <v>M3XKM</v>
          </cell>
          <cell r="D6086" t="str">
            <v>1,13</v>
          </cell>
        </row>
        <row r="6087">
          <cell r="A6087">
            <v>95427</v>
          </cell>
          <cell r="B6087" t="str">
            <v>TRANSPORTE COM CAMINHÃO BASCULANTE DE 18 M³, EM VIA URBANA PAVIMENTADA, ADICIONAL PARA DMT EXCEDENTE A 30 KM (UNIDADE: M3XKM). AF_07/2020</v>
          </cell>
          <cell r="C6087" t="str">
            <v>M3XKM</v>
          </cell>
          <cell r="D6087" t="str">
            <v>0,42</v>
          </cell>
        </row>
        <row r="6088">
          <cell r="A6088">
            <v>95428</v>
          </cell>
          <cell r="B6088" t="str">
            <v>TRANSPORTE COM CAMINHÃO BASCULANTE DE 18 M³, EM VIA URBANA EM LEITO NATURAL (UNIDADE: TXKM). AF_07/2020</v>
          </cell>
          <cell r="C6088" t="str">
            <v>TXKM</v>
          </cell>
          <cell r="D6088" t="str">
            <v>0,88</v>
          </cell>
        </row>
        <row r="6089">
          <cell r="A6089">
            <v>95429</v>
          </cell>
          <cell r="B6089" t="str">
            <v>TRANSPORTE COM CAMINHÃO BASCULANTE DE 18 M³, EM VIA URBANA EM REVESTIMENTO PRIMÁRIO (UNIDADE: TXKM). AF_07/2020</v>
          </cell>
          <cell r="C6089" t="str">
            <v>TXKM</v>
          </cell>
          <cell r="D6089" t="str">
            <v>0,76</v>
          </cell>
        </row>
        <row r="6090">
          <cell r="A6090">
            <v>95430</v>
          </cell>
          <cell r="B6090" t="str">
            <v>TRANSPORTE COM CAMINHÃO BASCULANTE DE 18 M³, EM VIA URBANA PAVIMENTADA, ADICIONAL PARA DMT EXCEDENTE A 30 KM (UNIDADE: TXKM). AF_07/2020</v>
          </cell>
          <cell r="C6090" t="str">
            <v>TXKM</v>
          </cell>
          <cell r="D6090" t="str">
            <v>0,26</v>
          </cell>
        </row>
        <row r="6091">
          <cell r="A6091">
            <v>95875</v>
          </cell>
          <cell r="B6091" t="str">
            <v>TRANSPORTE COM CAMINHÃO BASCULANTE DE 10 M³, EM VIA URBANA PAVIMENTADA, DMT ATÉ 30 KM (UNIDADE: M3XKM). AF_07/2020</v>
          </cell>
          <cell r="C6091" t="str">
            <v>M3XKM</v>
          </cell>
          <cell r="D6091" t="str">
            <v>1,37</v>
          </cell>
        </row>
        <row r="6092">
          <cell r="A6092">
            <v>95876</v>
          </cell>
          <cell r="B6092" t="str">
            <v>TRANSPORTE COM CAMINHÃO BASCULANTE DE 14 M³, EM VIA URBANA PAVIMENTADA, DMT ATÉ 30 KM (UNIDADE: M3XKM). AF_07/2020</v>
          </cell>
          <cell r="C6092" t="str">
            <v>M3XKM</v>
          </cell>
          <cell r="D6092" t="str">
            <v>1,20</v>
          </cell>
        </row>
        <row r="6093">
          <cell r="A6093">
            <v>95877</v>
          </cell>
          <cell r="B6093" t="str">
            <v>TRANSPORTE COM CAMINHÃO BASCULANTE DE 18 M³, EM VIA URBANA PAVIMENTADA, DMT ATÉ 30 KM (UNIDADE: M3XKM). AF_07/2020</v>
          </cell>
          <cell r="C6093" t="str">
            <v>M3XKM</v>
          </cell>
          <cell r="D6093" t="str">
            <v>1,03</v>
          </cell>
        </row>
        <row r="6094">
          <cell r="A6094">
            <v>95878</v>
          </cell>
          <cell r="B6094" t="str">
            <v>TRANSPORTE COM CAMINHÃO BASCULANTE DE 10 M³, EM VIA URBANA PAVIMENTADA, DMT ATÉ 30 KM (UNIDADE: TXKM). AF_07/2020</v>
          </cell>
          <cell r="C6094" t="str">
            <v>TXKM</v>
          </cell>
          <cell r="D6094" t="str">
            <v>0,92</v>
          </cell>
        </row>
        <row r="6095">
          <cell r="A6095">
            <v>95879</v>
          </cell>
          <cell r="B6095" t="str">
            <v>TRANSPORTE COM CAMINHÃO BASCULANTE DE 14 M³, EM VIA URBANA PAVIMENTADA, DMT ATÉ 30 KM (UNIDADE: TXKM). AF_07/2020</v>
          </cell>
          <cell r="C6095" t="str">
            <v>TXKM</v>
          </cell>
          <cell r="D6095" t="str">
            <v>0,82</v>
          </cell>
        </row>
        <row r="6096">
          <cell r="A6096">
            <v>95880</v>
          </cell>
          <cell r="B6096" t="str">
            <v>TRANSPORTE COM CAMINHÃO BASCULANTE DE 18 M³, EM VIA URBANA PAVIMENTADA, DMT ATÉ 30 KM (UNIDADE: TXKM). AF_07/2020</v>
          </cell>
          <cell r="C6096" t="str">
            <v>TXKM</v>
          </cell>
          <cell r="D6096" t="str">
            <v>0,69</v>
          </cell>
        </row>
        <row r="6097">
          <cell r="A6097">
            <v>97912</v>
          </cell>
          <cell r="B6097" t="str">
            <v>TRANSPORTE COM CAMINHÃO BASCULANTE DE 6 M³, EM VIA URBANA EM LEITO NATURAL (UNIDADE: M3XKM). AF_07/2020</v>
          </cell>
          <cell r="C6097" t="str">
            <v>M3XKM</v>
          </cell>
          <cell r="D6097" t="str">
            <v>2,11</v>
          </cell>
        </row>
        <row r="6098">
          <cell r="A6098">
            <v>97913</v>
          </cell>
          <cell r="B6098" t="str">
            <v>TRANSPORTE COM CAMINHÃO BASCULANTE DE 6 M³, EM VIA URBANA EM REVESTIMENTO PRIMÁRIO (UNIDADE: M3XKM). AF_07/2020</v>
          </cell>
          <cell r="C6098" t="str">
            <v>M3XKM</v>
          </cell>
          <cell r="D6098" t="str">
            <v>1,84</v>
          </cell>
        </row>
        <row r="6099">
          <cell r="A6099">
            <v>97914</v>
          </cell>
          <cell r="B6099" t="str">
            <v>TRANSPORTE COM CAMINHÃO BASCULANTE DE 6 M³, EM VIA URBANA PAVIMENTADA, DMT ATÉ 30 KM (UNIDADE: M3XKM). AF_07/2020</v>
          </cell>
          <cell r="C6099" t="str">
            <v>M3XKM</v>
          </cell>
          <cell r="D6099" t="str">
            <v>1,68</v>
          </cell>
        </row>
        <row r="6100">
          <cell r="A6100">
            <v>97915</v>
          </cell>
          <cell r="B6100" t="str">
            <v>TRANSPORTE COM CAMINHÃO BASCULANTE DE 6 M³, EM VIA URBANA PAVIMENTADA, ADICIONAL PARA DMT EXCEDENTE A 30 KM (UNIDADE: M3XKM). AF_07/2020</v>
          </cell>
          <cell r="C6100" t="str">
            <v>M3XKM</v>
          </cell>
          <cell r="D6100" t="str">
            <v>0,67</v>
          </cell>
        </row>
        <row r="6101">
          <cell r="A6101">
            <v>100937</v>
          </cell>
          <cell r="B6101" t="str">
            <v>TRANSPORTE COM CAMINHÃO BASCULANTE DE 6 M³, EM VIA INTERNA (DENTRO DO CANTEIRO - UNIDADE: M3XKM). AF_07/2020</v>
          </cell>
          <cell r="C6101" t="str">
            <v>M3XKM</v>
          </cell>
          <cell r="D6101" t="str">
            <v>5,04</v>
          </cell>
        </row>
        <row r="6102">
          <cell r="A6102">
            <v>100938</v>
          </cell>
          <cell r="B6102" t="str">
            <v>TRANSPORTE COM CAMINHÃO BASCULANTE DE 10 M³, EM VIA INTERNA (DENTRO DO CANTEIRO - UNIDADE: M3XKM). AF_07/2020</v>
          </cell>
          <cell r="C6102" t="str">
            <v>M3XKM</v>
          </cell>
          <cell r="D6102" t="str">
            <v>4,17</v>
          </cell>
        </row>
        <row r="6103">
          <cell r="A6103">
            <v>100939</v>
          </cell>
          <cell r="B6103" t="str">
            <v>TRANSPORTE COM CAMINHÃO BASCULANTE DE 14 M³, EM VIA INTERNA (DENTRO DO CANTEIRO - UNIDADE:M3XKM). AF_07/2020</v>
          </cell>
          <cell r="C6103" t="str">
            <v>M3XKM</v>
          </cell>
          <cell r="D6103" t="str">
            <v>3,68</v>
          </cell>
        </row>
        <row r="6104">
          <cell r="A6104">
            <v>100940</v>
          </cell>
          <cell r="B6104" t="str">
            <v>TRANSPORTE COM CAMINHÃO BASCULANTE DE 18 M³, EM VIA INTERNA (DENTRO DO CANTEIRO - UNIDADE: M3XKM). AF_07/2020</v>
          </cell>
          <cell r="C6104" t="str">
            <v>M3XKM</v>
          </cell>
          <cell r="D6104" t="str">
            <v>3,14</v>
          </cell>
        </row>
        <row r="6105">
          <cell r="A6105">
            <v>100941</v>
          </cell>
          <cell r="B6105" t="str">
            <v>TRANSPORTE COM CAMINHÃO BASCULANTE DE 6 M³, EM VIA INTERNA (DENTRO DO CANTEIRO - UNIDADE: TXKM). AF_07/2020</v>
          </cell>
          <cell r="C6105" t="str">
            <v>TXKM</v>
          </cell>
          <cell r="D6105" t="str">
            <v>3,36</v>
          </cell>
        </row>
        <row r="6106">
          <cell r="A6106">
            <v>100942</v>
          </cell>
          <cell r="B6106" t="str">
            <v>TRANSPORTE COM CAMINHÃO BASCULANTE DE 10 M³, EM VIA INTERNA A OBRA (UNIDADE: TXKM). AF_07/2020</v>
          </cell>
          <cell r="C6106" t="str">
            <v>TXKM</v>
          </cell>
          <cell r="D6106" t="str">
            <v>2,78</v>
          </cell>
        </row>
        <row r="6107">
          <cell r="A6107">
            <v>100943</v>
          </cell>
          <cell r="B6107" t="str">
            <v>TRANSPORTE COM CAMINHÃO BASCULANTE DE 14 M³, EM VIA INTERNA (DENTRO DO CANTEIRO - UNIDADE: TXKM). AF_07/2020</v>
          </cell>
          <cell r="C6107" t="str">
            <v>TXKM</v>
          </cell>
          <cell r="D6107" t="str">
            <v>2,44</v>
          </cell>
        </row>
        <row r="6108">
          <cell r="A6108">
            <v>100944</v>
          </cell>
          <cell r="B6108" t="str">
            <v>TRANSPORTE COM CAMINHÃO BASCULANTE DE 18 M³, EM VIA INTERNA (DENTRO DO CANTEIRO - UNIDADE: TXKM). AF_07/2020</v>
          </cell>
          <cell r="C6108" t="str">
            <v>TXKM</v>
          </cell>
          <cell r="D6108" t="str">
            <v>2,10</v>
          </cell>
        </row>
        <row r="6109">
          <cell r="A6109">
            <v>100945</v>
          </cell>
          <cell r="B6109" t="str">
            <v>TRANSPORTE COM CAMINHÃO CARROCERIA 9T, EM VIA URBANA EM LEITO NATURAL (UNIDADE: TXKM). AF_07/2020</v>
          </cell>
          <cell r="C6109" t="str">
            <v>TXKM</v>
          </cell>
          <cell r="D6109" t="str">
            <v>1,47</v>
          </cell>
        </row>
        <row r="6110">
          <cell r="A6110">
            <v>100946</v>
          </cell>
          <cell r="B6110" t="str">
            <v>TRANSPORTE COM CAMINHÃO CARROCERIA 9T, EM VIA URBANA EM REVESTIMENTO PRIMÁRIO (UNIDADE: TXKM). AF_07/2020</v>
          </cell>
          <cell r="C6110" t="str">
            <v>TXKM</v>
          </cell>
          <cell r="D6110" t="str">
            <v>1,26</v>
          </cell>
        </row>
        <row r="6111">
          <cell r="A6111">
            <v>100947</v>
          </cell>
          <cell r="B6111" t="str">
            <v>TRANSPORTE COM CAMINHÃO CARROCERIA 9T, EM VIA URBANA PAVIMENTADA, DMT ATÉ 30KM (UNIDADE: TXKM). AF_07/2020</v>
          </cell>
          <cell r="C6111" t="str">
            <v>TXKM</v>
          </cell>
          <cell r="D6111" t="str">
            <v>1,16</v>
          </cell>
        </row>
        <row r="6112">
          <cell r="A6112">
            <v>100948</v>
          </cell>
          <cell r="B6112" t="str">
            <v>TRANSPORTE COM CAMINHÃO CARROCERIA 9T, EM VIA URBANA PAVIMENTADA, ADICIONAL PARA DMT EXCEDENTE A 30 KM (UNIDADE: TXKM). AF_07/2020</v>
          </cell>
          <cell r="C6112" t="str">
            <v>TXKM</v>
          </cell>
          <cell r="D6112" t="str">
            <v>0,46</v>
          </cell>
        </row>
        <row r="6113">
          <cell r="A6113">
            <v>100949</v>
          </cell>
          <cell r="B6113" t="str">
            <v>TRANSPORTE COM CAMINHÃO CARROCERIA 9T, EM VIA INTERNA (DENTRO DO CANTEIRO - UNIDADE: TXKM). AF_07/2020</v>
          </cell>
          <cell r="C6113" t="str">
            <v>TXKM</v>
          </cell>
          <cell r="D6113" t="str">
            <v>3,51</v>
          </cell>
        </row>
        <row r="6114">
          <cell r="A6114">
            <v>100950</v>
          </cell>
          <cell r="B6114" t="str">
            <v>TRANSPORTE COM CAMINHÃO CARROCERIA COM GUINDAUTO (MUNCK),  MOMENTO MÁXIMO DE CARGA 11,7 TM, EM VIA URBANA EM LEITO NATURAL (UNIDADE: TXKM). AF_07/2020</v>
          </cell>
          <cell r="C6114" t="str">
            <v>TXKM</v>
          </cell>
          <cell r="D6114" t="str">
            <v>1,86</v>
          </cell>
        </row>
        <row r="6115">
          <cell r="A6115">
            <v>100951</v>
          </cell>
          <cell r="B6115" t="str">
            <v>TRANSPORTE COM CAMINHÃO CARROCERIA COM GUINDAUTO (MUNCK),  MOMENTO MÁXIMO DE CARGA 11,7 TM, EM VIA URBANA EM REVESTIMENTO PRIMÁRIO (UNIDADE: TXKM). AF_07/2020</v>
          </cell>
          <cell r="C6115" t="str">
            <v>TXKM</v>
          </cell>
          <cell r="D6115" t="str">
            <v>1,61</v>
          </cell>
        </row>
        <row r="6116">
          <cell r="A6116">
            <v>100952</v>
          </cell>
          <cell r="B6116" t="str">
            <v>TRANSPORTE COM CAMINHÃO CARROCERIA COM GUINDAUTO (MUNCK),  MOMENTO MÁXIMO DE CARGA 11,7 TM, EM VIA URBANA PAVIMENTADA, DMT ATÉ 30KM (UNIDADE: TXKM). AF_07/2020</v>
          </cell>
          <cell r="C6116" t="str">
            <v>TXKM</v>
          </cell>
          <cell r="D6116" t="str">
            <v>1,48</v>
          </cell>
        </row>
        <row r="6117">
          <cell r="A6117">
            <v>100953</v>
          </cell>
          <cell r="B6117" t="str">
            <v>TRANSPORTE COM CAMINHÃO CARROCERIA COM GUINDAUTO (MUNCK),  MOMENTO MÁXIMO DE CARGA 11,7 TM, EM VIA URBANA PAVIMENTADA, ADICIONAL PARA DMT EXCEDENTE A 30 KM (UNIDADE: TXKM). AF_07/2020</v>
          </cell>
          <cell r="C6117" t="str">
            <v>TXKM</v>
          </cell>
          <cell r="D6117" t="str">
            <v>0,58</v>
          </cell>
        </row>
        <row r="6118">
          <cell r="A6118">
            <v>100954</v>
          </cell>
          <cell r="B6118" t="str">
            <v>TRANSPORTE COM CAMINHÃO CARROCERIA COM GUINDAUTO (MUNCK),  MOMENTO MÁXIMO DE CARGA 11,7 TM, EM VIA INTERNA (DENTRO DO CANTEIRO - UNIDADE: TXKM). AF_07/2020</v>
          </cell>
          <cell r="C6118" t="str">
            <v>TXKM</v>
          </cell>
          <cell r="D6118" t="str">
            <v>4,44</v>
          </cell>
        </row>
        <row r="6119">
          <cell r="A6119">
            <v>100955</v>
          </cell>
          <cell r="B6119" t="str">
            <v>TRANSPORTE COM CAMINHÃO PIPA DE 6 M³, EM VIA URBANA EM LEITO NATURAL (UNIDADE: M3XKM). AF_07/2020</v>
          </cell>
          <cell r="C6119" t="str">
            <v>M3XKM</v>
          </cell>
          <cell r="D6119" t="str">
            <v>2,78</v>
          </cell>
        </row>
        <row r="6120">
          <cell r="A6120">
            <v>100956</v>
          </cell>
          <cell r="B6120" t="str">
            <v>TRANSPORTE COM CAMINHÃO PIPA DE 6 M³, EM VIA URBANA EM REVESTIMENTO PRIMÁRIO (UNIDADE: M3XKM). AF_07/2020</v>
          </cell>
          <cell r="C6120" t="str">
            <v>M3XKM</v>
          </cell>
          <cell r="D6120" t="str">
            <v>2,42</v>
          </cell>
        </row>
        <row r="6121">
          <cell r="A6121">
            <v>100957</v>
          </cell>
          <cell r="B6121" t="str">
            <v>TRANSPORTE COM CAMINHÃO PIPA DE 6 M³, EM VIA URBANA PAVIMENTADA, DMT ATÉ 30KM (UNIDADE: M3XKM). AF_07/2020</v>
          </cell>
          <cell r="C6121" t="str">
            <v>M3XKM</v>
          </cell>
          <cell r="D6121" t="str">
            <v>2,21</v>
          </cell>
        </row>
        <row r="6122">
          <cell r="A6122">
            <v>100958</v>
          </cell>
          <cell r="B6122" t="str">
            <v>TRANSPORTE COM CAMINHÃO PIPA DE 6 M³, EM VIA URBANA PAVIMENTADA, ADICIONAL PARA DMT EXCEDENTE A 30 KM (UNIDADE: M3XKM). AF_07/2020</v>
          </cell>
          <cell r="C6122" t="str">
            <v>M3XKM</v>
          </cell>
          <cell r="D6122" t="str">
            <v>0,89</v>
          </cell>
        </row>
        <row r="6123">
          <cell r="A6123">
            <v>100959</v>
          </cell>
          <cell r="B6123" t="str">
            <v>TRANSPORTE COM CAMINHÃO PIPA DE 6 M³, EM VIA INTERNA (DENTRO DO CANTEIRO - UNIDADE: M3XKM). AF_07/2020</v>
          </cell>
          <cell r="C6123" t="str">
            <v>M3XKM</v>
          </cell>
          <cell r="D6123" t="str">
            <v>6,64</v>
          </cell>
        </row>
        <row r="6124">
          <cell r="A6124">
            <v>100960</v>
          </cell>
          <cell r="B6124" t="str">
            <v>TRANSPORTE COM CAMINHÃO PIPA DE 10 M³, EM VIA URBANA EM LEITO NATURAL (UNIDADE: M3XKM). AF_07/2020</v>
          </cell>
          <cell r="C6124" t="str">
            <v>M3XKM</v>
          </cell>
          <cell r="D6124" t="str">
            <v>2,01</v>
          </cell>
        </row>
        <row r="6125">
          <cell r="A6125">
            <v>100961</v>
          </cell>
          <cell r="B6125" t="str">
            <v>TRANSPORTE COM CAMINHÃO PIPA DE 10 M³, EM VIA URBANA EM REVESTIMENTO PRIMÁRIO (UNIDADE: M3XKM). AF_07/2020</v>
          </cell>
          <cell r="C6125" t="str">
            <v>M3XKM</v>
          </cell>
          <cell r="D6125" t="str">
            <v>1,74</v>
          </cell>
        </row>
        <row r="6126">
          <cell r="A6126">
            <v>100962</v>
          </cell>
          <cell r="B6126" t="str">
            <v>TRANSPORTE COM CAMINHÃO PIPA DE 10 M³, EM VIA URBANA PAVIMENTADA, DMT ATÉ 30KM (UNIDADE: M3XKM). AF_07/2020</v>
          </cell>
          <cell r="C6126" t="str">
            <v>M3XKM</v>
          </cell>
          <cell r="D6126" t="str">
            <v>1,59</v>
          </cell>
        </row>
        <row r="6127">
          <cell r="A6127">
            <v>100963</v>
          </cell>
          <cell r="B6127" t="str">
            <v>TRANSPORTE COM CAMINHÃO PIPA DE 10 M³, EM VIA URBANA PAVIMENTADA, ADICIONAL PARA DMT EXCEDENTE A 30 KM (UNIDADE: M3XKM). AF_07/2020</v>
          </cell>
          <cell r="C6127" t="str">
            <v>M3XKM</v>
          </cell>
          <cell r="D6127" t="str">
            <v>0,62</v>
          </cell>
        </row>
        <row r="6128">
          <cell r="A6128">
            <v>100964</v>
          </cell>
          <cell r="B6128" t="str">
            <v>TRANSPORTE COM CAMINHÃO PIPA DE 10 M³, EM VIA INTERNA (DENTRO DO CANTEIRO - UNIDADE: M3XKM). AF_07/2020</v>
          </cell>
          <cell r="C6128" t="str">
            <v>M3XKM</v>
          </cell>
          <cell r="D6128" t="str">
            <v>4,83</v>
          </cell>
        </row>
        <row r="6129">
          <cell r="A6129">
            <v>100973</v>
          </cell>
          <cell r="B6129" t="str">
            <v>CARGA, MANOBRA E DESCARGA DE SOLOS E MATERIAIS GRANULARES EM CAMINHÃO BASCULANTE 6 M³ - CARGA COM PÁ CARREGADEIRA (CAÇAMBA DE 1,7 A 2,8 M³ / 128 HP) E DESCARGA LIVRE (UNIDADE: M3). AF_07/2020</v>
          </cell>
          <cell r="C6129" t="str">
            <v>M3</v>
          </cell>
          <cell r="D6129" t="str">
            <v>5,08</v>
          </cell>
        </row>
        <row r="6130">
          <cell r="A6130">
            <v>100974</v>
          </cell>
          <cell r="B6130" t="str">
            <v>CARGA, MANOBRA E DESCARGA DE SOLOS E MATERIAIS GRANULARES EM CAMINHÃO BASCULANTE 10 M³ - CARGA COM PÁ CARREGADEIRA (CAÇAMBA DE 1,7 A 2,8 M³ / 128 HP) E DESCARGA LIVRE (UNIDADE: M3). AF_07/2020</v>
          </cell>
          <cell r="C6130" t="str">
            <v>M3</v>
          </cell>
          <cell r="D6130" t="str">
            <v>4,87</v>
          </cell>
        </row>
        <row r="6131">
          <cell r="A6131">
            <v>100975</v>
          </cell>
          <cell r="B6131" t="str">
            <v>CARGA, MANOBRA E DESCARGA DE SOLOS E MATERIAIS GRANULARES EM CAMINHÃO BASCULANTE 14 M³ - CARGA COM PÁ CARREGADEIRA (CAÇAMBA DE 1,7 A 2,8 M³ / 128 HP) E DESCARGA LIVRE (UNIDADE: M3). AF_07/2020</v>
          </cell>
          <cell r="C6131" t="str">
            <v>M3</v>
          </cell>
          <cell r="D6131" t="str">
            <v>4,92</v>
          </cell>
        </row>
        <row r="6132">
          <cell r="A6132">
            <v>93176</v>
          </cell>
          <cell r="B6132" t="str">
            <v>TRANSPORTE DE MATERIAL ASFALTICO, COM CAMINHÃO COM CAPACIDADE DE 30000 L EM RODOVIA PAVIMENTADA PARA DISTÂNCIAS MÉDIAS DE TRANSPORTE SUPERIORES A 100 KM. AF_02/2016</v>
          </cell>
          <cell r="C6132" t="str">
            <v>TXKM</v>
          </cell>
          <cell r="D6132" t="str">
            <v>0,49</v>
          </cell>
        </row>
        <row r="6133">
          <cell r="A6133">
            <v>93177</v>
          </cell>
          <cell r="B6133" t="str">
            <v>TRANSPORTE DE MATERIAL ASFALTICO, COM CAMINHÃO COM CAPACIDADE DE 20000 L EM RODOVIA PAVIMENTADA PARA DISTÂNCIAS MÉDIAS DE TRANSPORTE IGUAL OU INFERIOR A 100 KM. AF_02/2016</v>
          </cell>
          <cell r="C6133" t="str">
            <v>TXKM</v>
          </cell>
          <cell r="D6133" t="str">
            <v>1,71</v>
          </cell>
        </row>
        <row r="6134">
          <cell r="A6134">
            <v>93178</v>
          </cell>
          <cell r="B6134" t="str">
            <v>TRANSPORTE DE MATERIAL ASFALTICO, COM CAMINHÃO COM CAPACIDADE DE 30000 L EM RODOVIA NÃO PAVIMENTADA PARA DISTÂNCIAS MÉDIAS DE TRANSPORTE SUPERIORES A 100 KM. AF_02/2016</v>
          </cell>
          <cell r="C6134" t="str">
            <v>TXKM</v>
          </cell>
          <cell r="D6134" t="str">
            <v>0,56</v>
          </cell>
        </row>
        <row r="6135">
          <cell r="A6135">
            <v>93179</v>
          </cell>
          <cell r="B6135" t="str">
            <v>TRANSPORTE DE MATERIAL ASFALTICO, COM CAMINHÃO COM CAPACIDADE DE 20000 L EM RODOVIA NÃO PAVIMENTADA PARA DISTÂNCIAS MÉDIAS DE TRANSPORTE IGUAL OU INFERIOR A 100 KM. AF_02/2016</v>
          </cell>
          <cell r="C6135" t="str">
            <v>TXKM</v>
          </cell>
          <cell r="D6135" t="str">
            <v>1,89</v>
          </cell>
        </row>
        <row r="6136">
          <cell r="A6136">
            <v>100965</v>
          </cell>
          <cell r="B6136" t="str">
            <v>TRANSPORTE COM CAMINHÃO TANQUE DE TRANSPORTE DE MATERIAL ASFÁLTICO DE 30000 L, EM VIA URBANA EM  LEITO NATURAL (UNIDADE: TXKM). AF_07/2020</v>
          </cell>
          <cell r="C6136" t="str">
            <v>TXKM</v>
          </cell>
          <cell r="D6136" t="str">
            <v>1,02</v>
          </cell>
        </row>
        <row r="6137">
          <cell r="A6137">
            <v>100966</v>
          </cell>
          <cell r="B6137" t="str">
            <v>TRANSPORTE COM CAMINHÃO TANQUE DE TRANSPORTE DE MATERIAL ASFÁLTICO DE 30000 L, EM VIA URBANA EM  REVESTIMENTO PRIMÁRIO (UNIDADE: TXKM). AF_07/2020</v>
          </cell>
          <cell r="C6137" t="str">
            <v>TXKM</v>
          </cell>
          <cell r="D6137" t="str">
            <v>0,87</v>
          </cell>
        </row>
        <row r="6138">
          <cell r="A6138">
            <v>100967</v>
          </cell>
          <cell r="B6138" t="str">
            <v>TRANSPORTE COM CAMINHÃO TANQUE DE TRANSPORTE DE MATERIAL ASFÁLTICO DE 30000 L, EM VIA URBANA PAVIMENTADA, DMT ATÉ 30KM (UNIDADE: TXKM). AF_07/2020</v>
          </cell>
          <cell r="C6138" t="str">
            <v>TXKM</v>
          </cell>
          <cell r="D6138" t="str">
            <v>0,81</v>
          </cell>
        </row>
        <row r="6139">
          <cell r="A6139">
            <v>100968</v>
          </cell>
          <cell r="B6139" t="str">
            <v>TRANSPORTE COM CAMINHÃO TANQUE DE TRANSPORTE DE MATERIAL ASFÁLTICO DE 30000 L, EM VIA URBANA PAVIMENTADA, ADICIONAL PARA DMT EXCEDENTE A 30 KM (UNIDADE: TXKM). AF_07/2020</v>
          </cell>
          <cell r="C6139" t="str">
            <v>TXKM</v>
          </cell>
          <cell r="D6139" t="str">
            <v>0,32</v>
          </cell>
        </row>
        <row r="6140">
          <cell r="A6140">
            <v>100969</v>
          </cell>
          <cell r="B6140" t="str">
            <v>TRANSPORTE COM CAMINHÃO TANQUE DE TRANSPORTE DE MATERIAL ASFÁLTICO DE 20000 L, EM VIA URBANA EM LEITO NATURAL (UNIDADE: TXKM). AF_07/2020</v>
          </cell>
          <cell r="C6140" t="str">
            <v>TXKM</v>
          </cell>
          <cell r="D6140" t="str">
            <v>1,35</v>
          </cell>
        </row>
        <row r="6141">
          <cell r="A6141">
            <v>100970</v>
          </cell>
          <cell r="B6141" t="str">
            <v>TRANSPORTE COM CAMINHÃO TANQUE DE TRANSPORTE DE MATERIAL ASFÁLTICO DE 20000 L, EM VIA URBANA EM  REVESTIMENTO PRIMÁRIO (UNIDADE: TXKM). AF_07/2020</v>
          </cell>
          <cell r="C6141" t="str">
            <v>TXKM</v>
          </cell>
          <cell r="D6141" t="str">
            <v>1,14</v>
          </cell>
        </row>
        <row r="6142">
          <cell r="A6142">
            <v>100971</v>
          </cell>
          <cell r="B6142" t="str">
            <v>TRANSPORTE COM CAMINHÃO TANQUE DE TRANSPORTE DE MATERIAL ASFÁLTICO DE 20000 L, EM VIA URBANA PAVIMENTADA, DMT ATÉ 30KM (UNIDADE: TXKM). AF_07/2020</v>
          </cell>
          <cell r="C6142" t="str">
            <v>TXKM</v>
          </cell>
          <cell r="D6142" t="str">
            <v>1,07</v>
          </cell>
        </row>
        <row r="6143">
          <cell r="A6143">
            <v>100972</v>
          </cell>
          <cell r="B6143" t="str">
            <v>TRANSPORTE COM CAMINHÃO TANQUE DE TRANSPORTE DE MATERIAL ASFÁLTICO DE 20000 L, EM VIA URBANA PAVIMENTADA, ADICIONAL PARA DMT EXCEDENTE A 30 KM (UNIDADE: TXKM). AF_07/2020</v>
          </cell>
          <cell r="C6143" t="str">
            <v>TXKM</v>
          </cell>
          <cell r="D6143" t="str">
            <v>0,42</v>
          </cell>
        </row>
        <row r="6144">
          <cell r="A6144">
            <v>101019</v>
          </cell>
          <cell r="B6144" t="str">
            <v>CARGA, MANOBRA E DESCARGA MANUAL DE TUBOS PLÁSTICOS, DN MENOR OU IGUAL A 100 MM, EM CAMINHÃO CARROCERIA 9T. AF_07/2020</v>
          </cell>
          <cell r="C6144" t="str">
            <v>T</v>
          </cell>
          <cell r="D6144" t="str">
            <v>471,06</v>
          </cell>
        </row>
        <row r="6145">
          <cell r="A6145">
            <v>101479</v>
          </cell>
          <cell r="B6145" t="str">
            <v>CARGA, MANOBRA E DESCARGA MANUAL DE TUBOS PLÁSTICOS, DN 200 MM, EM CAMINHÃO CARROCERIA 9T. AF_07/2020</v>
          </cell>
          <cell r="C6145" t="str">
            <v>T</v>
          </cell>
          <cell r="D6145" t="str">
            <v>94,03</v>
          </cell>
        </row>
        <row r="6146">
          <cell r="A6146">
            <v>100976</v>
          </cell>
          <cell r="B6146" t="str">
            <v>CARGA, MANOBRA E DESCARGA DE SOLOS E MATERIAIS GRANULARES EM CAMINHÃO BASCULANTE 18 M³ - CARGA COM PÁ CARREGADEIRA (CAÇAMBA DE 1,7 A 2,8 M³ / 128 HP) E DESCARGA LIVRE (UNIDADE: M3). AF_07/2020</v>
          </cell>
          <cell r="C6146" t="str">
            <v>M3</v>
          </cell>
          <cell r="D6146" t="str">
            <v>4,84</v>
          </cell>
        </row>
        <row r="6147">
          <cell r="A6147">
            <v>100977</v>
          </cell>
          <cell r="B6147" t="str">
            <v>CARGA, MANOBRA E DESCARGA DE SOLOS E MATERIAIS GRANULARES EM CAMINHÃO BASCULANTE 6 M³ - CARGA COM ESCAVADEIRA HIDRÁULICA (CAÇAMBA DE 1,20 M³ / 155 HP) E DESCARGA LIVRE (UNIDADE: M3). AF_07/2020</v>
          </cell>
          <cell r="C6147" t="str">
            <v>M3</v>
          </cell>
          <cell r="D6147" t="str">
            <v>4,25</v>
          </cell>
        </row>
        <row r="6148">
          <cell r="A6148">
            <v>100978</v>
          </cell>
          <cell r="B6148" t="str">
            <v>CARGA, MANOBRA E DESCARGA DE SOLOS E MATERIAIS GRANULARES EM CAMINHÃO BASCULANTE 10 M³ - CARGA COM ESCAVADEIRA HIDRÁULICA (CAÇAMBA DE 1,20 M³ / 155 HP) E DESCARGA LIVRE (UNIDADE: M3). AF_07/2020</v>
          </cell>
          <cell r="C6148" t="str">
            <v>M3</v>
          </cell>
          <cell r="D6148" t="str">
            <v>3,81</v>
          </cell>
        </row>
        <row r="6149">
          <cell r="A6149">
            <v>100979</v>
          </cell>
          <cell r="B6149" t="str">
            <v>CARGA, MANOBRA E DESCARGA DE SOLOS E MATERIAIS GRANULARES EM CAMINHÃO BASCULANTE 14 M³ - CARGA COM ESCAVADEIRA HIDRÁULICA (CAÇAMBA DE 1,20 M³ / 155 HP) E DESCARGA LIVRE (UNIDADE: M3). AF_07/2020</v>
          </cell>
          <cell r="C6149" t="str">
            <v>M3</v>
          </cell>
          <cell r="D6149" t="str">
            <v>3,67</v>
          </cell>
        </row>
        <row r="6150">
          <cell r="A6150">
            <v>100980</v>
          </cell>
          <cell r="B6150" t="str">
            <v>CARGA, MANOBRA E DESCARGA DE SOLOS E MATERIAIS GRANULARES EM CAMINHÃO BASCULANTE 18 M³ - CARGA COM ESCAVADEIRA HIDRÁULICA (CAÇAMBA DE 1,20 M³ / 155 HP) E DESCARGA LIVRE (UNIDADE: M3). AF_07/2020</v>
          </cell>
          <cell r="C6150" t="str">
            <v>M3</v>
          </cell>
          <cell r="D6150" t="str">
            <v>3,49</v>
          </cell>
        </row>
        <row r="6151">
          <cell r="A6151">
            <v>100981</v>
          </cell>
          <cell r="B6151" t="str">
            <v>CARGA, MANOBRA E DESCARGA DE ENTULHO EM CAMINHÃO BASCULANTE 6 M³ - CARGA COM ESCAVADEIRA HIDRÁULICA  (CAÇAMBA DE 0,80 M³ / 111 HP) E DESCARGA LIVRE (UNIDADE: M3). AF_07/2020</v>
          </cell>
          <cell r="C6151" t="str">
            <v>M3</v>
          </cell>
          <cell r="D6151" t="str">
            <v>5,19</v>
          </cell>
        </row>
        <row r="6152">
          <cell r="A6152">
            <v>100982</v>
          </cell>
          <cell r="B6152" t="str">
            <v>CARGA, MANOBRA E DESCARGA DE ENTULHO EM CAMINHÃO BASCULANTE 10 M³ - CARGA COM ESCAVADEIRA HIDRÁULICA  (CAÇAMBA DE 0,80 M³ / 111 HP) E DESCARGA LIVRE (UNIDADE: M3). AF_07/2020</v>
          </cell>
          <cell r="C6152" t="str">
            <v>M3</v>
          </cell>
          <cell r="D6152" t="str">
            <v>4,94</v>
          </cell>
        </row>
        <row r="6153">
          <cell r="A6153">
            <v>100983</v>
          </cell>
          <cell r="B6153" t="str">
            <v>CARGA, MANOBRA E DESCARGA DE ENTULHO EM CAMINHÃO BASCULANTE 14 M³ - CARGA COM ESCAVADEIRA HIDRÁULICA  (CAÇAMBA DE 0,80 M³ / 111 HP) E DESCARGA LIVRE (UNIDADE: M3). AF_07/2020</v>
          </cell>
          <cell r="C6153" t="str">
            <v>M3</v>
          </cell>
          <cell r="D6153" t="str">
            <v>4,99</v>
          </cell>
        </row>
        <row r="6154">
          <cell r="A6154">
            <v>100984</v>
          </cell>
          <cell r="B6154" t="str">
            <v>CARGA, MANOBRA E DESCARGA DE ENTULHO EM CAMINHÃO BASCULANTE 18 M³ - CARGA COM ESCAVADEIRA HIDRÁULICA  (CAÇAMBA DE 0,80 M³ / 111 HP) E DESCARGA LIVRE (UNIDADE: M3). AF_07/2020</v>
          </cell>
          <cell r="C6154" t="str">
            <v>M3</v>
          </cell>
          <cell r="D6154" t="str">
            <v>4,89</v>
          </cell>
        </row>
        <row r="6155">
          <cell r="A6155">
            <v>100985</v>
          </cell>
          <cell r="B6155" t="str">
            <v>CARGA DE MISTURA ASFÁLTICA EM CAMINHÃO BASCULANTE 6 M³ (UNIDADE: M3). AF_07/2020</v>
          </cell>
          <cell r="C6155" t="str">
            <v>M3</v>
          </cell>
          <cell r="D6155" t="str">
            <v>4,21</v>
          </cell>
        </row>
        <row r="6156">
          <cell r="A6156">
            <v>100986</v>
          </cell>
          <cell r="B6156" t="str">
            <v>CARGA DE MISTURA ASFÁLTICA EM CAMINHÃO BASCULANTE 10 M³ (UNIDADE: M3). AF_07/2020</v>
          </cell>
          <cell r="C6156" t="str">
            <v>M3</v>
          </cell>
          <cell r="D6156" t="str">
            <v>5,01</v>
          </cell>
        </row>
        <row r="6157">
          <cell r="A6157">
            <v>100987</v>
          </cell>
          <cell r="B6157" t="str">
            <v>CARGA DE MISTURA ASFÁLTICA EM CAMINHÃO BASCULANTE 14 M³ (UNIDADE: M3). AF_07/2020</v>
          </cell>
          <cell r="C6157" t="str">
            <v>M3</v>
          </cell>
          <cell r="D6157" t="str">
            <v>5,82</v>
          </cell>
        </row>
        <row r="6158">
          <cell r="A6158">
            <v>100988</v>
          </cell>
          <cell r="B6158" t="str">
            <v>CARGA DE MISTURA ASFÁLTICA EM CAMINHÃO BASCULANTE 18 M³ (UNIDADE: M3). AF_07/2020</v>
          </cell>
          <cell r="C6158" t="str">
            <v>M3</v>
          </cell>
          <cell r="D6158" t="str">
            <v>6,17</v>
          </cell>
        </row>
        <row r="6159">
          <cell r="A6159">
            <v>100989</v>
          </cell>
          <cell r="B6159" t="str">
            <v>CARGA, MANOBRA E DESCARGA DE SOLOS E MATERIAIS GRANULARES EM CAMINHÃO BASCULANTE 6 M³ - CARGA COM PÁ CARREGADEIRA (CAÇAMBA DE 1,7 A 2,8 M³ / 128 HP) E DESCARGA LIVRE (UNIDADE: T). AF_07/2020</v>
          </cell>
          <cell r="C6159" t="str">
            <v>T</v>
          </cell>
          <cell r="D6159" t="str">
            <v>3,39</v>
          </cell>
        </row>
        <row r="6160">
          <cell r="A6160">
            <v>100990</v>
          </cell>
          <cell r="B6160" t="str">
            <v>CARGA, MANOBRA E DESCARGA DE SOLOS E MATERIAIS GRANULARES EM CAMINHÃO BASCULANTE 10 M³ - CARGA COM PÁ CARREGADEIRA (CAÇAMBA DE 1,7 A 2,8 M³ / 128 HP) E DESCARGA LIVRE (UNIDADE: T). AF_07/2020</v>
          </cell>
          <cell r="C6160" t="str">
            <v>T</v>
          </cell>
          <cell r="D6160" t="str">
            <v>3,25</v>
          </cell>
        </row>
        <row r="6161">
          <cell r="A6161">
            <v>100991</v>
          </cell>
          <cell r="B6161" t="str">
            <v>CARGA, MANOBRA E DESCARGA DE SOLOS E MATERIAIS GRANULARES EM CAMINHÃO BASCULANTE 14 M³ - CARGA COM PÁ CARREGADEIRA (CAÇAMBA DE 1,7 A 2,8 M³ / 128 HP) E DESCARGA LIVRE (UNIDADE: T). AF_07/2020</v>
          </cell>
          <cell r="C6161" t="str">
            <v>T</v>
          </cell>
          <cell r="D6161" t="str">
            <v>3,30</v>
          </cell>
        </row>
        <row r="6162">
          <cell r="A6162">
            <v>100992</v>
          </cell>
          <cell r="B6162" t="str">
            <v>CARGA, MANOBRA E DESCARGA DE SOLOS E MATERIAIS GRANULARES EM CAMINHÃO BASCULANTE 18 M³ - CARGA COM PÁ CARREGADEIRA (CAÇAMBA DE 1,7 A 2,8 M³ / 128 HP) E DESCARGA LIVRE (UNIDADE: T). AF_07/2020</v>
          </cell>
          <cell r="C6162" t="str">
            <v>T</v>
          </cell>
          <cell r="D6162" t="str">
            <v>3,24</v>
          </cell>
        </row>
        <row r="6163">
          <cell r="A6163">
            <v>100993</v>
          </cell>
          <cell r="B6163" t="str">
            <v>CARGA, MANOBRA E DESCARGA DE SOLOS E MATERIAIS GRANULARES EM CAMINHÃO BASCULANTE 6 M³ - CARGA COM ESCAVADEIRA HIDRÁULICA (CAÇAMBA DE 1,20 M³ / 155 HP) E DESCARGA LIVRE (UNIDADE: T). AF_07/2020</v>
          </cell>
          <cell r="C6163" t="str">
            <v>T</v>
          </cell>
          <cell r="D6163" t="str">
            <v>2,83</v>
          </cell>
        </row>
        <row r="6164">
          <cell r="A6164">
            <v>100994</v>
          </cell>
          <cell r="B6164" t="str">
            <v>CARGA, MANOBRA E DESCARGA DE SOLOS E MATERIAIS GRANULARES EM CAMINHÃO BASCULANTE 10 M³ - CARGA COM ESCAVADEIRA HIDRÁULICA (CAÇAMBA DE 1,20 M³ / 155 HP) E DESCARGA LIVRE (UNIDADE: T). AF_07/2020</v>
          </cell>
          <cell r="C6164" t="str">
            <v>T</v>
          </cell>
          <cell r="D6164" t="str">
            <v>2,53</v>
          </cell>
        </row>
        <row r="6165">
          <cell r="A6165">
            <v>100995</v>
          </cell>
          <cell r="B6165" t="str">
            <v>CARGA, MANOBRA E DESCARGA DE SOLOS E MATERIAIS GRANULARES EM CAMINHÃO BASCULANTE 14 M³ - CARGA COM ESCAVADEIRA HIDRÁULICA (CAÇAMBA DE 1,20 M³ / 155 HP) E DESCARGA LIVRE (UNIDADE: T). AF_07/2020</v>
          </cell>
          <cell r="C6165" t="str">
            <v>T</v>
          </cell>
          <cell r="D6165" t="str">
            <v>2,45</v>
          </cell>
        </row>
        <row r="6166">
          <cell r="A6166">
            <v>100996</v>
          </cell>
          <cell r="B6166" t="str">
            <v>CARGA, MANOBRA E DESCARGA DE SOLOS E MATERIAIS GRANULARES EM CAMINHÃO BASCULANTE 18 M³ - CARGA COM ESCAVADEIRA HIDRÁULICA (CAÇAMBA DE 1,20 M³ / 155 HP) E DESCARGA LIVRE (UNIDADE: T). AF_07/2020</v>
          </cell>
          <cell r="C6166" t="str">
            <v>T</v>
          </cell>
          <cell r="D6166" t="str">
            <v>2,31</v>
          </cell>
        </row>
        <row r="6167">
          <cell r="A6167">
            <v>100997</v>
          </cell>
          <cell r="B6167" t="str">
            <v>CARGA, MANOBRA E DESCARGA DE ENTULHO EM CAMINHÃO BASCULANTE 6 M³ - CARGA COM ESCAVADEIRA HIDRÁULICA  (CAÇAMBA DE 0,80 M³ / 111 HP) E DESCARGA LIVRE (UNIDADE: T). AF_07/2020</v>
          </cell>
          <cell r="C6167" t="str">
            <v>T</v>
          </cell>
          <cell r="D6167" t="str">
            <v>3,46</v>
          </cell>
        </row>
        <row r="6168">
          <cell r="A6168">
            <v>100998</v>
          </cell>
          <cell r="B6168" t="str">
            <v>CARGA, MANOBRA E DESCARGA DE ENTULHO EM CAMINHÃO BASCULANTE 10 M³ - CARGA COM ESCAVADEIRA HIDRÁULICA  (CAÇAMBA DE 0,80 M³ / 111 HP) E DESCARGA LIVRE (UNIDADE: T). AF_07/2020</v>
          </cell>
          <cell r="C6168" t="str">
            <v>T</v>
          </cell>
          <cell r="D6168" t="str">
            <v>3,30</v>
          </cell>
        </row>
        <row r="6169">
          <cell r="A6169">
            <v>100999</v>
          </cell>
          <cell r="B6169" t="str">
            <v>CARGA, MANOBRA E DESCARGA DE ENTULHO EM CAMINHÃO BASCULANTE 14 M³ - CARGA COM ESCAVADEIRA HIDRÁULICA  (CAÇAMBA DE 0,80 M³ / 111 HP) E DESCARGA LIVRE (UNIDADE: T). AF_07/2020</v>
          </cell>
          <cell r="C6169" t="str">
            <v>T</v>
          </cell>
          <cell r="D6169" t="str">
            <v>3,33</v>
          </cell>
        </row>
        <row r="6170">
          <cell r="A6170">
            <v>101000</v>
          </cell>
          <cell r="B6170" t="str">
            <v>CARGA, MANOBRA E DESCARGA DE ENTULHO EM CAMINHÃO BASCULANTE 18 M³ - CARGA COM ESCAVADEIRA HIDRÁULICA  (CAÇAMBA DE 0,80 M³ / 111 HP) E DESCARGA LIVRE (UNIDADE: T). AF_07/2020</v>
          </cell>
          <cell r="C6170" t="str">
            <v>T</v>
          </cell>
          <cell r="D6170" t="str">
            <v>3,27</v>
          </cell>
        </row>
        <row r="6171">
          <cell r="A6171">
            <v>101001</v>
          </cell>
          <cell r="B6171" t="str">
            <v>CARGA DE MISTURA ASFÁLTICA EM CAMINHÃO BASCULANTE 6 M³ (UNIDADE: T). AF_07/2020</v>
          </cell>
          <cell r="C6171" t="str">
            <v>T</v>
          </cell>
          <cell r="D6171" t="str">
            <v>2,81</v>
          </cell>
        </row>
        <row r="6172">
          <cell r="A6172">
            <v>101002</v>
          </cell>
          <cell r="B6172" t="str">
            <v>CARGA DE MISTURA ASFÁLTICA EM CAMINHÃO BASCULANTE 10 M³ (UNIDADE: T). AF_07/2020</v>
          </cell>
          <cell r="C6172" t="str">
            <v>T</v>
          </cell>
          <cell r="D6172" t="str">
            <v>3,33</v>
          </cell>
        </row>
        <row r="6173">
          <cell r="A6173">
            <v>101003</v>
          </cell>
          <cell r="B6173" t="str">
            <v>CARGA DE MISTURA ASFÁLTICA EM CAMINHÃO BASCULANTE 14 M³ (UNIDADE: T). AF_07/2020</v>
          </cell>
          <cell r="C6173" t="str">
            <v>T</v>
          </cell>
          <cell r="D6173" t="str">
            <v>3,87</v>
          </cell>
        </row>
        <row r="6174">
          <cell r="A6174">
            <v>101004</v>
          </cell>
          <cell r="B6174" t="str">
            <v>CARGA DE MISTURA ASFÁLTICA EM CAMINHÃO BASCULANTE 18 M³ (UNIDADE: T). AF_07/2020</v>
          </cell>
          <cell r="C6174" t="str">
            <v>T</v>
          </cell>
          <cell r="D6174" t="str">
            <v>4,11</v>
          </cell>
        </row>
        <row r="6175">
          <cell r="A6175">
            <v>101005</v>
          </cell>
          <cell r="B6175" t="str">
            <v>CARGA, MANOBRA E DESCARGA DE ÁGUA EM CAMINHÃO PIPA 6 M³. AF_07/2020</v>
          </cell>
          <cell r="C6175" t="str">
            <v>M3</v>
          </cell>
          <cell r="D6175" t="str">
            <v>10,60</v>
          </cell>
        </row>
        <row r="6176">
          <cell r="A6176">
            <v>101006</v>
          </cell>
          <cell r="B6176" t="str">
            <v>CARGA, MANOBRA E DESCARGA DE ÁGUA EM CAMINHÃO PIPA 10 M³. AF_07/2020</v>
          </cell>
          <cell r="C6176" t="str">
            <v>M3</v>
          </cell>
          <cell r="D6176" t="str">
            <v>11,46</v>
          </cell>
        </row>
        <row r="6177">
          <cell r="A6177">
            <v>101007</v>
          </cell>
          <cell r="B6177" t="str">
            <v>CARGA DE ÁGUA EM CAMINHÃO PIPA 6 M³. AF_07/2020</v>
          </cell>
          <cell r="C6177" t="str">
            <v>M3</v>
          </cell>
          <cell r="D6177" t="str">
            <v>3,08</v>
          </cell>
        </row>
        <row r="6178">
          <cell r="A6178">
            <v>101008</v>
          </cell>
          <cell r="B6178" t="str">
            <v>CARGA DE ÁGUA EM CAMINHÃO PIPA 10 M³. AF_07/2020</v>
          </cell>
          <cell r="C6178" t="str">
            <v>M3</v>
          </cell>
          <cell r="D6178" t="str">
            <v>3,03</v>
          </cell>
        </row>
        <row r="6179">
          <cell r="A6179">
            <v>101009</v>
          </cell>
          <cell r="B6179" t="str">
            <v>CARGA, MANOBRA E DESCARGA DE POSTE DE CONCRETO EM CAMINHÃO CARROCERIA COM GUINDAUTO (MUNCK) 11,7 TM. AF_07/2020</v>
          </cell>
          <cell r="C6179" t="str">
            <v>T</v>
          </cell>
          <cell r="D6179" t="str">
            <v>22,52</v>
          </cell>
        </row>
        <row r="6180">
          <cell r="A6180">
            <v>101010</v>
          </cell>
          <cell r="B6180" t="str">
            <v>CARGA, MANOBRA E DESCARGA DE PERFIL METÁLICO EM CAMINHÃO CARROCERIA COM GUINDAUTO (MUNCK) 11,7 TM. AF_07/2020</v>
          </cell>
          <cell r="C6180" t="str">
            <v>T</v>
          </cell>
          <cell r="D6180" t="str">
            <v>14,18</v>
          </cell>
        </row>
        <row r="6181">
          <cell r="A6181">
            <v>101013</v>
          </cell>
          <cell r="B6181" t="str">
            <v>CARGA, MANOBRA E DESCARGA DE TUBOS DE CONCRETO, DN MENOR OU IGUAL A 300 MM, EM CAMINHÃO CARROCERIA COM GUINDAUTO (MUNCK) 11,7 TM. AF_07/2020</v>
          </cell>
          <cell r="C6181" t="str">
            <v>T</v>
          </cell>
          <cell r="D6181" t="str">
            <v>24,71</v>
          </cell>
        </row>
        <row r="6182">
          <cell r="A6182">
            <v>101014</v>
          </cell>
          <cell r="B6182" t="str">
            <v>CARGA, MANOBRA E DESCARGA DE TUBOS DE CONCRETO, DN 400 MM, EM CAMINHÃO CARROCERIA COM GUINDAUTO (MUNCK) 11,7 TM. AF_07/2020</v>
          </cell>
          <cell r="C6182" t="str">
            <v>T</v>
          </cell>
          <cell r="D6182" t="str">
            <v>22,63</v>
          </cell>
        </row>
        <row r="6183">
          <cell r="A6183">
            <v>101015</v>
          </cell>
          <cell r="B6183" t="str">
            <v>CARGA, MANOBRA E DESCARGA DE TUBOS DE CONCRETO, DN 500 MM, EM CAMINHÃO CARROCERIA COM GUINDAUTO (MUNCK) 11,7 TM. AF_07/2020</v>
          </cell>
          <cell r="C6183" t="str">
            <v>T</v>
          </cell>
          <cell r="D6183" t="str">
            <v>18,59</v>
          </cell>
        </row>
        <row r="6184">
          <cell r="A6184">
            <v>101016</v>
          </cell>
          <cell r="B6184" t="str">
            <v>CARGA, MANOBRA E DESCARGA DE TUBOS METÁLICOS, DN MENOR OU IGUAL A 150 MM, EM CAMINHÃO CARROCERIA COM GUINDAUTO (MUNCK) 11,7 TM. AF_07/2020</v>
          </cell>
          <cell r="C6184" t="str">
            <v>T</v>
          </cell>
          <cell r="D6184" t="str">
            <v>21,53</v>
          </cell>
        </row>
        <row r="6185">
          <cell r="A6185">
            <v>101017</v>
          </cell>
          <cell r="B6185" t="str">
            <v>CARGA, MANOBRA E DESCARGA DE TUBOS METÁLICOS, DN 200 MM, EM CAMINHÃO CARROCERIA COM GUINDAUTO (MUNCK) 11,7 TM. AF_07/2020</v>
          </cell>
          <cell r="C6185" t="str">
            <v>T</v>
          </cell>
          <cell r="D6185" t="str">
            <v>16,32</v>
          </cell>
        </row>
        <row r="6186">
          <cell r="A6186">
            <v>101018</v>
          </cell>
          <cell r="B6186" t="str">
            <v>CARGA, MANOBRA E DESCARGA DE TUBOS METÁLICOS, DN 250 MM, EM CAMINHÃO CARROCERIA COM GUINDAUTO (MUNCK) 11,7 TM. AF_07/2020</v>
          </cell>
          <cell r="C6186" t="str">
            <v>T</v>
          </cell>
          <cell r="D6186" t="str">
            <v>13,40</v>
          </cell>
        </row>
        <row r="6187">
          <cell r="A6187">
            <v>101463</v>
          </cell>
          <cell r="B6187" t="str">
            <v>CARGA, MANOBRA E DESCARGA DE TUBOS DE CONCRETO, DN 600 MM, EM CAMINHÃO CARROCERIA COM GUINDAUTO (MUNCK) 11,7 TM. AF_07/2020</v>
          </cell>
          <cell r="C6187" t="str">
            <v>T</v>
          </cell>
          <cell r="D6187" t="str">
            <v>24,78</v>
          </cell>
        </row>
        <row r="6188">
          <cell r="A6188">
            <v>101464</v>
          </cell>
          <cell r="B6188" t="str">
            <v>CARGA, MANOBRA E DESCARGA DE TUBOS DE CONCRETO, DN 700 MM, EM CAMINHÃO CARROCERIA COM GUINDAUTO (MUNCK) 11,7 TM. AF_07/2020</v>
          </cell>
          <cell r="C6188" t="str">
            <v>T</v>
          </cell>
          <cell r="D6188" t="str">
            <v>19,03</v>
          </cell>
        </row>
        <row r="6189">
          <cell r="A6189">
            <v>101465</v>
          </cell>
          <cell r="B6189" t="str">
            <v>CARGA, MANOBRA E DESCARGA DE TUBOS DE CONCRETO, DN 800 MM, EM CAMINHÃO CARROCERIA COM GUINDAUTO (MUNCK) 11,7 TM. AF_07/2020</v>
          </cell>
          <cell r="C6189" t="str">
            <v>T</v>
          </cell>
          <cell r="D6189" t="str">
            <v>14,55</v>
          </cell>
        </row>
        <row r="6190">
          <cell r="A6190">
            <v>101466</v>
          </cell>
          <cell r="B6190" t="str">
            <v>CARGA, MANOBRA E DESCARGA DE TUBOS DE CONCRETO, DN 900 MM, EM CAMINHÃO CARROCERIA COM GUINDAUTO (MUNCK) 11,7 TM. AF_07/2020</v>
          </cell>
          <cell r="C6190" t="str">
            <v>T</v>
          </cell>
          <cell r="D6190" t="str">
            <v>11,83</v>
          </cell>
        </row>
        <row r="6191">
          <cell r="A6191">
            <v>101467</v>
          </cell>
          <cell r="B6191" t="str">
            <v>CARGA, MANOBRA E DESCARGA DE TUBOS DE CONCRETO, DN 1000 MM, EM CAMINHÃO CARROCERIA COM GUINDAUTO (MUNCK) 11,7 TM. AF_07/2020</v>
          </cell>
          <cell r="C6191" t="str">
            <v>T</v>
          </cell>
          <cell r="D6191" t="str">
            <v>9,90</v>
          </cell>
        </row>
        <row r="6192">
          <cell r="A6192">
            <v>101468</v>
          </cell>
          <cell r="B6192" t="str">
            <v>CARGA, MANOBRA E DESCARGA DE TUBOS DE CONCRETO, DN 1200 MM, EM CAMINHÃO CARROCERIA COM GUINDAUTO (MUNCK) 11,7 TM. AF_07/2020</v>
          </cell>
          <cell r="C6192" t="str">
            <v>T</v>
          </cell>
          <cell r="D6192" t="str">
            <v>9,06</v>
          </cell>
        </row>
        <row r="6193">
          <cell r="A6193">
            <v>101469</v>
          </cell>
          <cell r="B6193" t="str">
            <v>CARGA, MANOBRA E DESCARGA DE TUBOS METÁLICOS, DN 300 MM, EM CAMINHÃO CARROCERIA COM GUINDAUTO (MUNCK) 11,7 TM. AF_07/2020</v>
          </cell>
          <cell r="C6193" t="str">
            <v>T</v>
          </cell>
          <cell r="D6193" t="str">
            <v>20,28</v>
          </cell>
        </row>
        <row r="6194">
          <cell r="A6194">
            <v>101470</v>
          </cell>
          <cell r="B6194" t="str">
            <v>CARGA, MANOBRA E DESCARGA DE TUBOS METÁLICOS, DN 350 MM, EM CAMINHÃO CARROCERIA COM GUINDAUTO (MUNCK) 11,7 TM. AF_07/2020</v>
          </cell>
          <cell r="C6194" t="str">
            <v>T</v>
          </cell>
          <cell r="D6194" t="str">
            <v>16,10</v>
          </cell>
        </row>
        <row r="6195">
          <cell r="A6195">
            <v>101471</v>
          </cell>
          <cell r="B6195" t="str">
            <v>CARGA, MANOBRA E DESCARGA DE TUBOS METÁLICOS, DN 400 MM, EM CAMINHÃO CARROCERIA COM GUINDAUTO (MUNCK) 11,7 TM. AF_07/2020</v>
          </cell>
          <cell r="C6195" t="str">
            <v>T</v>
          </cell>
          <cell r="D6195" t="str">
            <v>13,81</v>
          </cell>
        </row>
        <row r="6196">
          <cell r="A6196">
            <v>101472</v>
          </cell>
          <cell r="B6196" t="str">
            <v>CARGA, MANOBRA E DESCARGA DE TUBOS METÁLICOS, DN 500 MM, EM CAMINHÃO CARROCERIA COM GUINDAUTO (MUNCK) 11,7 TM. AF_07/2020</v>
          </cell>
          <cell r="C6196" t="str">
            <v>T</v>
          </cell>
          <cell r="D6196" t="str">
            <v>10,75</v>
          </cell>
        </row>
        <row r="6197">
          <cell r="A6197">
            <v>101473</v>
          </cell>
          <cell r="B6197" t="str">
            <v>CARGA, MANOBRA E DESCARGA DE TUBOS METÁLICOS, DN 600 MM, EM CAMINHÃO CARROCERIA COM GUINDAUTO (MUNCK) 11,7 TM. AF_07/2020</v>
          </cell>
          <cell r="C6197" t="str">
            <v>T</v>
          </cell>
          <cell r="D6197" t="str">
            <v>15,47</v>
          </cell>
        </row>
        <row r="6198">
          <cell r="A6198">
            <v>101474</v>
          </cell>
          <cell r="B6198" t="str">
            <v>CARGA, MANOBRA E DESCARGA DE TUBOS METÁLICOS, DN 700 MM, EM CAMINHÃO CARROCERIA COM GUINDAUTO (MUNCK) 11,7 TM. AF_07/2020</v>
          </cell>
          <cell r="C6198" t="str">
            <v>T</v>
          </cell>
          <cell r="D6198" t="str">
            <v>11,07</v>
          </cell>
        </row>
        <row r="6199">
          <cell r="A6199">
            <v>101475</v>
          </cell>
          <cell r="B6199" t="str">
            <v>CARGA, MANOBRA E DESCARGA DE TUBOS METÁLICOS, DN 800 MM, EM CAMINHÃO CARROCERIA COM GUINDAUTO (MUNCK) 11,7 TM. AF_07/2020</v>
          </cell>
          <cell r="C6199" t="str">
            <v>T</v>
          </cell>
          <cell r="D6199" t="str">
            <v>9,81</v>
          </cell>
        </row>
        <row r="6200">
          <cell r="A6200">
            <v>101476</v>
          </cell>
          <cell r="B6200" t="str">
            <v>CARGA, MANOBRA E DESCARGA DE TUBOS METÁLICOS, DN 900 MM, EM CAMINHÃO CARROCERIA COM GUINDAUTO (MUNCK) 11,7 TM. AF_07/2020</v>
          </cell>
          <cell r="C6200" t="str">
            <v>T</v>
          </cell>
          <cell r="D6200" t="str">
            <v>8,75</v>
          </cell>
        </row>
        <row r="6201">
          <cell r="A6201">
            <v>101477</v>
          </cell>
          <cell r="B6201" t="str">
            <v>CARGA, MANOBRA E DESCARGA DE TUBOS METÁLICOS, DN 1000 MM, EM CAMINHÃO CARROCERIA COM GUINDAUTO (MUNCK) 11,7 TM. AF_07/2020</v>
          </cell>
          <cell r="C6201" t="str">
            <v>T</v>
          </cell>
          <cell r="D6201" t="str">
            <v>7,16</v>
          </cell>
        </row>
        <row r="6202">
          <cell r="A6202">
            <v>101478</v>
          </cell>
          <cell r="B6202" t="str">
            <v>CARGA, MANOBRA E DESCARGA DE TUBOS METÁLICOS, DN 1200 MM, EM CAMINHÃO CARROCERIA COM GUINDAUTO (MUNCK) 11,7 TM. AF_07/2020</v>
          </cell>
          <cell r="C6202" t="str">
            <v>T</v>
          </cell>
          <cell r="D6202" t="str">
            <v>6,09</v>
          </cell>
        </row>
        <row r="6203">
          <cell r="A6203">
            <v>101480</v>
          </cell>
          <cell r="B6203" t="str">
            <v>CARGA, MANOBRA E DESCARGA DE TUBOS PLÁSTICOS, DN 250 MM, EM CAMINHÃO CARROCERIA COM GUINDAUTO (MUNCK) 11,7 TM. AF_07/2020</v>
          </cell>
          <cell r="C6203" t="str">
            <v>T</v>
          </cell>
          <cell r="D6203" t="str">
            <v>36,27</v>
          </cell>
        </row>
        <row r="6204">
          <cell r="A6204">
            <v>101481</v>
          </cell>
          <cell r="B6204" t="str">
            <v>CARGA, MANOBRA E DESCARGA DE TUBOS PLÁSTICOS, DN 300 MM, EM CAMINHÃO CARROCERIA COM GUINDAUTO (MUNCK) 11,7 TM. AF_07/2020</v>
          </cell>
          <cell r="C6204" t="str">
            <v>T</v>
          </cell>
          <cell r="D6204" t="str">
            <v>26,20</v>
          </cell>
        </row>
        <row r="6205">
          <cell r="A6205">
            <v>101482</v>
          </cell>
          <cell r="B6205" t="str">
            <v>CARGA, MANOBRA E DESCARGA DE TUBOS PLÁSTICOS, DN 400 MM, EM CAMINHÃO CARROCERIA COM GUINDAUTO (MUNCK) 11,7 TM. AF_07/20</v>
          </cell>
          <cell r="C6205" t="str">
            <v>T</v>
          </cell>
          <cell r="D6205" t="str">
            <v>19,57</v>
          </cell>
        </row>
        <row r="6206">
          <cell r="A6206">
            <v>101483</v>
          </cell>
          <cell r="B6206" t="str">
            <v>CARGA, MANOBRA E DESCARGA DE TUBOS PLÁSTICOS, DN 500 MM, EM CAMINHÃO CARROCERIA COM GUINDAUTO (MUNCK) 11,7 TM. AF_07/2020</v>
          </cell>
          <cell r="C6206" t="str">
            <v>T</v>
          </cell>
          <cell r="D6206" t="str">
            <v>20,31</v>
          </cell>
        </row>
        <row r="6207">
          <cell r="A6207">
            <v>101484</v>
          </cell>
          <cell r="B6207" t="str">
            <v>CARGA, MANOBRA E DESCARGA DE TUBOS PLÁSTICOS, DN 600 MM, EM CAMINHÃO CARROCERIA COM GUINDAUTO (MUNCK) 11,7 TM. AF_07/2020</v>
          </cell>
          <cell r="C6207" t="str">
            <v>T</v>
          </cell>
          <cell r="D6207" t="str">
            <v>105,33</v>
          </cell>
        </row>
        <row r="6208">
          <cell r="A6208">
            <v>101485</v>
          </cell>
          <cell r="B6208" t="str">
            <v>CARGA, MANOBRA E DESCARGA DE TUBOS PLÁSTICOS, DN 750 MM, EM CAMINHÃO CARROCERIA COM GUINDAUTO (MUNCK) 11,7 TM. AF_07/2020</v>
          </cell>
          <cell r="C6208" t="str">
            <v>T</v>
          </cell>
          <cell r="D6208" t="str">
            <v>80,86</v>
          </cell>
        </row>
        <row r="6209">
          <cell r="A6209">
            <v>101486</v>
          </cell>
          <cell r="B6209" t="str">
            <v>CARGA, MANOBRA E DESCARGA DE TUBOS PLÁSTICOS, DN 900 MM, EM CAMINHÃO CARROCERIA COM GUINDAUTO (MUNCK) 11,7 TM. AF_07/2020</v>
          </cell>
          <cell r="C6209" t="str">
            <v>T</v>
          </cell>
          <cell r="D6209" t="str">
            <v>72,84</v>
          </cell>
        </row>
        <row r="6210">
          <cell r="A6210">
            <v>101487</v>
          </cell>
          <cell r="B6210" t="str">
            <v>CARGA, MANOBRA E DESCARGA DE TUBOS PLÁSTICOS, DN 1000 MM, EM CAMINHÃO CARROCERIA COM GUINDAUTO (MUNCK) 11,7 TM. AF_07/2020</v>
          </cell>
          <cell r="C6210" t="str">
            <v>T</v>
          </cell>
          <cell r="D6210" t="str">
            <v>53,33</v>
          </cell>
        </row>
        <row r="6211">
          <cell r="A6211">
            <v>101488</v>
          </cell>
          <cell r="B6211" t="str">
            <v>CARGA, MANOBRA E DESCARGA DE TUBOS PLÁSTICOS, DN 1200 MM, EM CAMINHÃO CARROCERIA COM GUINDAUTO (MUNCK) 11,7 TM. AF_07/2020</v>
          </cell>
          <cell r="C6211" t="str">
            <v>T</v>
          </cell>
          <cell r="D6211" t="str">
            <v>46,14</v>
          </cell>
        </row>
        <row r="6212">
          <cell r="A6212">
            <v>101188</v>
          </cell>
          <cell r="B6212" t="str">
            <v>RECOMPOSIÇÃO PARCIAL DE ARAME FARPADO Nº 14 CLASSE 250, FIXADO EM CERCA COM MOURÕES DE CONCRETO - FORNECIMENTO E INSTALAÇÃO. AF_05/2020</v>
          </cell>
          <cell r="C6212" t="str">
            <v>M</v>
          </cell>
          <cell r="D6212" t="str">
            <v>3,71</v>
          </cell>
        </row>
        <row r="6213">
          <cell r="A6213">
            <v>101189</v>
          </cell>
          <cell r="B6213" t="str">
            <v>CERCA COM MOURÕES DE CONCRETO, RETO, H=3,00 M, ESPAÇAMENTO DE 2,5 M, CRAVADOS 0,5 M, COM 4 FIOS DE ARAME FARPADO Nº 14 CLASSE 250 - FORNECIMENTO E INSTALAÇÃO. AF_05/2020</v>
          </cell>
          <cell r="C6213" t="str">
            <v>M</v>
          </cell>
          <cell r="D6213" t="str">
            <v>39,65</v>
          </cell>
        </row>
        <row r="6214">
          <cell r="A6214">
            <v>101190</v>
          </cell>
          <cell r="B6214" t="str">
            <v>CERCA COM MOURÕES DE CONCRETO, RETO, H=3,00 M, ESPAÇAMENTO DE 2,5 M, CRAVADOS 0,5 M, COM 4 FIOS DE ARAME DE AÇO OVALADO 15X17 - FORNECIMENTO E INSTALAÇÃO. AF_05/2020</v>
          </cell>
          <cell r="C6214" t="str">
            <v>M</v>
          </cell>
          <cell r="D6214" t="str">
            <v>39,31</v>
          </cell>
        </row>
        <row r="6215">
          <cell r="A6215">
            <v>101191</v>
          </cell>
          <cell r="B6215" t="str">
            <v>CERCA COM MOURÕES DE CONCRETO, RETO, H=3,00 M, ESPAÇAMENTO DE 2,5 M, CRAVADOS 0,5 M, COM 4 FIOS DE ARAME MISTO - FORNECIMENTO E INSTALAÇÃO. AF_05/2020</v>
          </cell>
          <cell r="C6215" t="str">
            <v>M</v>
          </cell>
          <cell r="D6215" t="str">
            <v>39,48</v>
          </cell>
        </row>
        <row r="6216">
          <cell r="A6216">
            <v>101192</v>
          </cell>
          <cell r="B6216" t="str">
            <v>CERCA COM MOURÕES DE CONCRETO, RETO, H=2,30 M, ESPAÇAMENTO DE 2,5 M, CRAVADOS 0,5 M, COM 4 FIOS DE ARAME FARPADO Nº 14 CLASSE 250 - FORNECIMENTO E INSTALAÇÃO. AF_05/2020</v>
          </cell>
          <cell r="C6216" t="str">
            <v>M</v>
          </cell>
          <cell r="D6216" t="str">
            <v>39,68</v>
          </cell>
        </row>
        <row r="6217">
          <cell r="A6217">
            <v>101193</v>
          </cell>
          <cell r="B6217" t="str">
            <v>CERCA COM MOURÕES DE CONCRETO, RETO, H=2,30 M, ESPAÇAMENTO DE 2,5 M, CRAVADOS 0,5 M, COM 4 FIOS DE ARAME DE AÇO OVALADO 15X17 - FORNECIMENTO E INSTALAÇÃO. AF_05/2020</v>
          </cell>
          <cell r="C6217" t="str">
            <v>M</v>
          </cell>
          <cell r="D6217" t="str">
            <v>36,55</v>
          </cell>
        </row>
        <row r="6218">
          <cell r="A6218">
            <v>101194</v>
          </cell>
          <cell r="B6218" t="str">
            <v>CERCA COM MOURÕES DE CONCRETO, RETO, H=2,30 M, ESPAÇAMENTO DE 2,5 M, CRAVADOS 0,5 M, COM 4 FIOS DE ARAME MISTO - FORNECIMENTO E INSTALAÇÃO. AF_05/2020</v>
          </cell>
          <cell r="C6218" t="str">
            <v>M</v>
          </cell>
          <cell r="D6218" t="str">
            <v>36,72</v>
          </cell>
        </row>
        <row r="6219">
          <cell r="A6219">
            <v>101197</v>
          </cell>
          <cell r="B6219" t="str">
            <v>CERCA COM MOURÕES DE CONCRETO, SEÇÃO "T" PONTA INCLINADA, 10X10 CM, ESPAÇAMENTO DE 2,5 M, CRAVADOS 0,5 M, COM 11 FIOS DE ARAME FARPADO Nº 14 - FORNECIMENTO E INSTALAÇÃO. AF_05/2020</v>
          </cell>
          <cell r="C6219" t="str">
            <v>M</v>
          </cell>
          <cell r="D6219" t="str">
            <v>80,55</v>
          </cell>
        </row>
        <row r="6220">
          <cell r="A6220">
            <v>101198</v>
          </cell>
          <cell r="B6220" t="str">
            <v>CERCA COM MOURÕES DE CONCRETO, SEÇÃO "T" PONTA INCLINADA, 10X10 CM, ESPAÇAMENTO DE 2,5 M, CRAVADOS 0,5 M, COM 11 FIOS DE ARAME DE AÇO OVALADO 15X17 - FORNECIMENTO E INSTALAÇÃO. AF_05/2020</v>
          </cell>
          <cell r="C6220" t="str">
            <v>M</v>
          </cell>
          <cell r="D6220" t="str">
            <v>54,27</v>
          </cell>
        </row>
        <row r="6221">
          <cell r="A6221">
            <v>101199</v>
          </cell>
          <cell r="B6221" t="str">
            <v>CERCA COM MOURÕES DE CONCRETO, SEÇÃO "T" PONTA INCLINADA, 10X10CM, ESPAÇAMENTO DE 2,5M, CRAVADOS 0,5M, COM 11 FIOS DE ARAME MISTO - FORNECIMENTO E INSTALAÇÃO. AF_05/2020</v>
          </cell>
          <cell r="C6221" t="str">
            <v>M</v>
          </cell>
          <cell r="D6221" t="str">
            <v>54,68</v>
          </cell>
        </row>
        <row r="6222">
          <cell r="A6222">
            <v>101200</v>
          </cell>
          <cell r="B6222" t="str">
            <v>CERCA COM MOURÕES DE MADEIRA, 7,5X7,5 CM, ESPAÇAMENTO DE 2,5 M, ALTURA LIVRE DE 2 M, CRAVADOS 0,5 M, COM 4 FIOS DE ARAME FARPADO Nº 14 CLASSE 250 - FORNECIMENTO E INSTALAÇÃO. AF_05/2020</v>
          </cell>
          <cell r="C6222" t="str">
            <v>M</v>
          </cell>
          <cell r="D6222" t="str">
            <v>29,49</v>
          </cell>
        </row>
        <row r="6223">
          <cell r="A6223">
            <v>101201</v>
          </cell>
          <cell r="B6223" t="str">
            <v>CERCA COM MOURÕES DE MADEIRA, 7,5X7,5 CM, ESPAÇAMENTO DE 2,5 M, ALTURA LIVRE DE 2 M, CRAVADOS 0,5 M, COM 8 FIOS DE ARAME FARPADO Nº 14 CLASSE 250 - FORNECIMENTO E INSTALAÇÃO. AF_05/2020</v>
          </cell>
          <cell r="C6223" t="str">
            <v>M</v>
          </cell>
          <cell r="D6223" t="str">
            <v>37,08</v>
          </cell>
        </row>
        <row r="6224">
          <cell r="A6224">
            <v>101202</v>
          </cell>
          <cell r="B6224" t="str">
            <v>CERCA COM MOURÕES DE MADEIRA ROLIÇA, DIÂMETRO 11 CM, ESPAÇAMENTO DE 2,5 M, ALTURA LIVRE DE 1,7 M, CRAVADOS 0,5 M, COM 5 FIOS DE ARAME FARPADO Nº 14 CLASSE 250 - FORNECIMENTO E INSTALAÇÃO. AF_05/2020</v>
          </cell>
          <cell r="C6224" t="str">
            <v>M</v>
          </cell>
          <cell r="D6224" t="str">
            <v>26,35</v>
          </cell>
        </row>
        <row r="6225">
          <cell r="A6225">
            <v>101203</v>
          </cell>
          <cell r="B6225" t="str">
            <v>CERCA COM MOURÕES DE MADEIRA ROLIÇA, DIÂMETRO 11 CM, ESPAÇAMENTO DE 2,5 M, ALTURA LIVRE DE 1,7 M, CRAVADOS 0,5 M, COM 5 FIOS DE ARAME DE AÇO OVALADO 15X17 - FORNECIMENTO E INSTALAÇÃO. AF_05/2020</v>
          </cell>
          <cell r="C6225" t="str">
            <v>M</v>
          </cell>
          <cell r="D6225" t="str">
            <v>25,93</v>
          </cell>
        </row>
        <row r="6226">
          <cell r="A6226">
            <v>101204</v>
          </cell>
          <cell r="B6226" t="str">
            <v>CERCA COM MOURÕES DE MADEIRA ROLIÇA, DIÂMETRO 11 CM, ESPAÇAMENTO DE 2,5 M, ALTURA LIVRE DE 1,7 M, CRAVADOS 0,5 M, COM 5 FIOS DE ARAME MISTO - FORNECIMENTO E INSTALAÇÃO. AF_05/2020</v>
          </cell>
          <cell r="C6226" t="str">
            <v>M</v>
          </cell>
          <cell r="D6226" t="str">
            <v>26,10</v>
          </cell>
        </row>
        <row r="6227">
          <cell r="A6227">
            <v>101205</v>
          </cell>
          <cell r="B6227" t="str">
            <v>PORTÃO COM MOURÕES DE MADEIRA ROLIÇA, DIÂMETRO 11 CM, COM 5 FIOS DE ARAME FARPADO Nº 14 CLASSE 250, SEM DOBRADIÇAS - FORNECIMENTO E INSTALAÇÃO. AF_05/2020</v>
          </cell>
          <cell r="C6227" t="str">
            <v>M</v>
          </cell>
          <cell r="D6227" t="str">
            <v>26,35</v>
          </cell>
        </row>
        <row r="6228">
          <cell r="A6228" t="str">
            <v>74244/1</v>
          </cell>
          <cell r="B6228" t="str">
            <v>ALAMBRADO PARA QUADRA POLIESPORTIVA, ESTRUTURADO POR TUBOS DE ACO GALVANIZADO, COM COSTURA, DIN 2440, DIAMETRO 2", COM TELA DE ARAME GALVANIZADO, FIO 14 BWG E MALHA QUADRADA 5X5CM</v>
          </cell>
          <cell r="C6228" t="str">
            <v>M2</v>
          </cell>
          <cell r="D6228" t="str">
            <v>116,84</v>
          </cell>
        </row>
        <row r="6229">
          <cell r="A6229">
            <v>98509</v>
          </cell>
          <cell r="B6229" t="str">
            <v>PLANTIO DE ARBUSTO OU  CERCA VIVA. AF_05/2018</v>
          </cell>
          <cell r="C6229" t="str">
            <v>UN</v>
          </cell>
          <cell r="D6229" t="str">
            <v>22,56</v>
          </cell>
        </row>
        <row r="6230">
          <cell r="A6230">
            <v>98510</v>
          </cell>
          <cell r="B6230" t="str">
            <v>PLANTIO DE ÁRVORE ORNAMENTAL COM ALTURA DE MUDA MENOR OU IGUAL A 2,00 M. AF_05/2018</v>
          </cell>
          <cell r="C6230" t="str">
            <v>UN</v>
          </cell>
          <cell r="D6230" t="str">
            <v>38,27</v>
          </cell>
        </row>
        <row r="6231">
          <cell r="A6231">
            <v>98511</v>
          </cell>
          <cell r="B6231" t="str">
            <v>PLANTIO DE ÁRVORE ORNAMENTAL COM ALTURA DE MUDA MAIOR QUE 2,00 M E MENOR OU IGUAL A 4,00 M. AF_05/2018</v>
          </cell>
          <cell r="C6231" t="str">
            <v>UN</v>
          </cell>
          <cell r="D6231" t="str">
            <v>70,12</v>
          </cell>
        </row>
        <row r="6232">
          <cell r="A6232">
            <v>98516</v>
          </cell>
          <cell r="B6232" t="str">
            <v>PLANTIO DE PALMEIRA COM ALTURA DE MUDA MENOR OU IGUAL A 2,00 M. AF_05/2018</v>
          </cell>
          <cell r="C6232" t="str">
            <v>UN</v>
          </cell>
          <cell r="D6232" t="str">
            <v>206,90</v>
          </cell>
        </row>
        <row r="6233">
          <cell r="A6233">
            <v>98519</v>
          </cell>
          <cell r="B6233" t="str">
            <v>REVOLVIMENTO E LIMPEZA MANUAL DE SOLO. AF_05/2018</v>
          </cell>
          <cell r="C6233" t="str">
            <v>M2</v>
          </cell>
          <cell r="D6233" t="str">
            <v>1,41</v>
          </cell>
        </row>
        <row r="6234">
          <cell r="A6234">
            <v>98520</v>
          </cell>
          <cell r="B6234" t="str">
            <v>APLICAÇÃO DE ADUBO EM SOLO. AF_05/2018</v>
          </cell>
          <cell r="C6234" t="str">
            <v>M2</v>
          </cell>
          <cell r="D6234" t="str">
            <v>4,79</v>
          </cell>
        </row>
        <row r="6235">
          <cell r="A6235">
            <v>98521</v>
          </cell>
          <cell r="B6235" t="str">
            <v>APLICAÇÃO DE CALCÁRIO PARA CORREÇÃO DO PH DO SOLO. AF_05/2018</v>
          </cell>
          <cell r="C6235" t="str">
            <v>M2</v>
          </cell>
          <cell r="D6235" t="str">
            <v>0,25</v>
          </cell>
        </row>
        <row r="6236">
          <cell r="A6236">
            <v>98522</v>
          </cell>
          <cell r="B6236" t="str">
            <v>ALAMBRADO EM MOURÕES DE CONCRETO, COM TELA DE ARAME GALVANIZADO (INCLUSIVE MURETA EM CONCRETO). AF_05/2018</v>
          </cell>
          <cell r="C6236" t="str">
            <v>M</v>
          </cell>
          <cell r="D6236" t="str">
            <v>107,56</v>
          </cell>
        </row>
        <row r="6237">
          <cell r="A6237">
            <v>98524</v>
          </cell>
          <cell r="B6237" t="str">
            <v>LIMPEZA MANUAL DE VEGETAÇÃO EM TERRENO COM ENXADA.AF_05/2018</v>
          </cell>
          <cell r="C6237" t="str">
            <v>M2</v>
          </cell>
          <cell r="D6237" t="str">
            <v>2,28</v>
          </cell>
        </row>
        <row r="6238">
          <cell r="A6238">
            <v>98503</v>
          </cell>
          <cell r="B6238" t="str">
            <v>PLANTIO DE GRAMA EM PAVIMENTO CONCREGRAMA. AF_05/2018</v>
          </cell>
          <cell r="C6238" t="str">
            <v>M2</v>
          </cell>
          <cell r="D6238" t="str">
            <v>15,37</v>
          </cell>
        </row>
        <row r="6239">
          <cell r="A6239">
            <v>98504</v>
          </cell>
          <cell r="B6239" t="str">
            <v>PLANTIO DE GRAMA EM PLACAS. AF_05/2018</v>
          </cell>
          <cell r="C6239" t="str">
            <v>M2</v>
          </cell>
          <cell r="D6239" t="str">
            <v>7,77</v>
          </cell>
        </row>
        <row r="6240">
          <cell r="A6240">
            <v>98505</v>
          </cell>
          <cell r="B6240" t="str">
            <v>PLANTIO DE FORRAÇÃO. AF_05/2018</v>
          </cell>
          <cell r="C6240" t="str">
            <v>M2</v>
          </cell>
          <cell r="D6240" t="str">
            <v>32,94</v>
          </cell>
        </row>
        <row r="6241">
          <cell r="A6241">
            <v>98525</v>
          </cell>
          <cell r="B6241" t="str">
            <v>LIMPEZA MECANIZADA DE CAMADA VEGETAL, VEGETAÇÃO E PEQUENAS ÁRVORES (DIÂMETRO DE TRONCO MENOR QUE 0,20 M), COM TRATOR DE ESTEIRAS.AF_05/2018</v>
          </cell>
          <cell r="C6241" t="str">
            <v>M2</v>
          </cell>
          <cell r="D6241" t="str">
            <v>0,24</v>
          </cell>
        </row>
        <row r="6242">
          <cell r="A6242">
            <v>98526</v>
          </cell>
          <cell r="B6242" t="str">
            <v>REMOÇÃO DE RAÍZES REMANESCENTES DE TRONCO DE ÁRVORE COM DIÂMETRO MAIOR OU IGUAL A 0,20 M E MENOR QUE 0,40 M.AF_05/2018</v>
          </cell>
          <cell r="C6242" t="str">
            <v>UN</v>
          </cell>
          <cell r="D6242" t="str">
            <v>51,22</v>
          </cell>
        </row>
        <row r="6243">
          <cell r="A6243">
            <v>98527</v>
          </cell>
          <cell r="B6243" t="str">
            <v>REMOÇÃO DE RAÍZES REMANESCENTES DE TRONCO DE ÁRVORE COM DIÂMETRO MAIOR OU IGUAL A 0,40 M E MENOR QUE 0,60 M.AF_05/2018</v>
          </cell>
          <cell r="C6243" t="str">
            <v>UN</v>
          </cell>
          <cell r="D6243" t="str">
            <v>110,28</v>
          </cell>
        </row>
        <row r="6244">
          <cell r="A6244">
            <v>98528</v>
          </cell>
          <cell r="B6244" t="str">
            <v>REMOÇÃO DE RAÍZES REMANESCENTES DE TRONCO DE ÁRVORE COM DIÂMETRO MAIOR OU IGUAL A 0,60 M.AF_05/2018</v>
          </cell>
          <cell r="C6244" t="str">
            <v>UN</v>
          </cell>
          <cell r="D6244" t="str">
            <v>161,27</v>
          </cell>
        </row>
        <row r="6245">
          <cell r="A6245">
            <v>98529</v>
          </cell>
          <cell r="B6245" t="str">
            <v>CORTE RASO E RECORTE DE ÁRVORE COM DIÂMETRO DE TRONCO MAIOR OU IGUAL A 0,20 M E MENOR QUE 0,40 M.AF_05/2018</v>
          </cell>
          <cell r="C6245" t="str">
            <v>UN</v>
          </cell>
          <cell r="D6245" t="str">
            <v>49,11</v>
          </cell>
        </row>
        <row r="6246">
          <cell r="A6246">
            <v>98530</v>
          </cell>
          <cell r="B6246" t="str">
            <v>CORTE RASO E RECORTE DE ÁRVORE COM DIÂMETRO DE TRONCO MAIOR OU IGUAL A 0,40 M E MENOR QUE 0,60 M.AF_05/2018</v>
          </cell>
          <cell r="C6246" t="str">
            <v>UN</v>
          </cell>
          <cell r="D6246" t="str">
            <v>87,50</v>
          </cell>
        </row>
        <row r="6247">
          <cell r="A6247">
            <v>98531</v>
          </cell>
          <cell r="B6247" t="str">
            <v>CORTE RASO E RECORTE DE ÁRVORE COM DIÂMETRO DE TRONCO MAIOR OU IGUAL A 0,60 M.AF_05/2018</v>
          </cell>
          <cell r="C6247" t="str">
            <v>UN</v>
          </cell>
          <cell r="D6247" t="str">
            <v>180,68</v>
          </cell>
        </row>
        <row r="6248">
          <cell r="A6248">
            <v>98532</v>
          </cell>
          <cell r="B6248" t="str">
            <v>PODA EM ALTURA DE ÁRVORE COM DIÂMETRO DE TRONCO MENOR QUE 0,20 M.AF_05/2018</v>
          </cell>
          <cell r="C6248" t="str">
            <v>UN</v>
          </cell>
          <cell r="D6248" t="str">
            <v>67,02</v>
          </cell>
        </row>
        <row r="6249">
          <cell r="A6249">
            <v>98533</v>
          </cell>
          <cell r="B6249" t="str">
            <v>PODA EM ALTURA DE ÁRVORE COM DIÂMETRO DE TRONCO MAIOR OU IGUAL A 0,20 M E MENOR QUE 0,40 M.AF_05/2018</v>
          </cell>
          <cell r="C6249" t="str">
            <v>UN</v>
          </cell>
          <cell r="D6249" t="str">
            <v>182,48</v>
          </cell>
        </row>
        <row r="6250">
          <cell r="A6250">
            <v>98534</v>
          </cell>
          <cell r="B6250" t="str">
            <v>PODA EM ALTURA DE ÁRVORE COM DIÂMETRO DE TRONCO MAIOR OU IGUAL A 0,40 M E MENOR QUE 0,60 M.AF_05/2018</v>
          </cell>
          <cell r="C6250" t="str">
            <v>UN</v>
          </cell>
          <cell r="D6250" t="str">
            <v>468,78</v>
          </cell>
        </row>
        <row r="6251">
          <cell r="A6251">
            <v>98535</v>
          </cell>
          <cell r="B6251" t="str">
            <v>PODA EM ALTURA DE ÁRVORE COM DIÂMETRO DE TRONCO MAIOR OU IGUAL A 0,60 M.AF_05/2018</v>
          </cell>
          <cell r="C6251" t="str">
            <v>UN</v>
          </cell>
          <cell r="D6251" t="str">
            <v>739,79</v>
          </cell>
        </row>
        <row r="6252">
          <cell r="A6252">
            <v>88238</v>
          </cell>
          <cell r="B6252" t="str">
            <v>AJUDANTE DE ARMADOR COM ENCARGOS COMPLEMENTARES</v>
          </cell>
          <cell r="C6252" t="str">
            <v>H</v>
          </cell>
          <cell r="D6252" t="str">
            <v>14,02</v>
          </cell>
        </row>
        <row r="6253">
          <cell r="A6253">
            <v>88239</v>
          </cell>
          <cell r="B6253" t="str">
            <v>AJUDANTE DE CARPINTEIRO COM ENCARGOS COMPLEMENTARES</v>
          </cell>
          <cell r="C6253" t="str">
            <v>H</v>
          </cell>
          <cell r="D6253" t="str">
            <v>15,17</v>
          </cell>
        </row>
        <row r="6254">
          <cell r="A6254">
            <v>88240</v>
          </cell>
          <cell r="B6254" t="str">
            <v>AJUDANTE DE ESTRUTURA METÁLICA COM ENCARGOS COMPLEMENTARES</v>
          </cell>
          <cell r="C6254" t="str">
            <v>H</v>
          </cell>
          <cell r="D6254" t="str">
            <v>12,27</v>
          </cell>
        </row>
        <row r="6255">
          <cell r="A6255">
            <v>88241</v>
          </cell>
          <cell r="B6255" t="str">
            <v>AJUDANTE DE OPERAÇÃO EM GERAL COM ENCARGOS COMPLEMENTARES</v>
          </cell>
          <cell r="C6255" t="str">
            <v>H</v>
          </cell>
          <cell r="D6255" t="str">
            <v>14,32</v>
          </cell>
        </row>
        <row r="6256">
          <cell r="A6256">
            <v>88242</v>
          </cell>
          <cell r="B6256" t="str">
            <v>AJUDANTE DE PEDREIRO COM ENCARGOS COMPLEMENTARES</v>
          </cell>
          <cell r="C6256" t="str">
            <v>H</v>
          </cell>
          <cell r="D6256" t="str">
            <v>14,38</v>
          </cell>
        </row>
        <row r="6257">
          <cell r="A6257">
            <v>88243</v>
          </cell>
          <cell r="B6257" t="str">
            <v>AJUDANTE ESPECIALIZADO COM ENCARGOS COMPLEMENTARES</v>
          </cell>
          <cell r="C6257" t="str">
            <v>H</v>
          </cell>
          <cell r="D6257" t="str">
            <v>17,07</v>
          </cell>
        </row>
        <row r="6258">
          <cell r="A6258">
            <v>88245</v>
          </cell>
          <cell r="B6258" t="str">
            <v>ARMADOR COM ENCARGOS COMPLEMENTARES</v>
          </cell>
          <cell r="C6258" t="str">
            <v>H</v>
          </cell>
          <cell r="D6258" t="str">
            <v>17,94</v>
          </cell>
        </row>
        <row r="6259">
          <cell r="A6259">
            <v>88246</v>
          </cell>
          <cell r="B6259" t="str">
            <v>ASSENTADOR DE TUBOS COM ENCARGOS COMPLEMENTARES</v>
          </cell>
          <cell r="C6259" t="str">
            <v>H</v>
          </cell>
          <cell r="D6259" t="str">
            <v>18,04</v>
          </cell>
        </row>
        <row r="6260">
          <cell r="A6260">
            <v>88247</v>
          </cell>
          <cell r="B6260" t="str">
            <v>AUXILIAR DE ELETRICISTA COM ENCARGOS COMPLEMENTARES</v>
          </cell>
          <cell r="C6260" t="str">
            <v>H</v>
          </cell>
          <cell r="D6260" t="str">
            <v>14,28</v>
          </cell>
        </row>
        <row r="6261">
          <cell r="A6261">
            <v>88248</v>
          </cell>
          <cell r="B6261" t="str">
            <v>AUXILIAR DE ENCANADOR OU BOMBEIRO HIDRÁULICO COM ENCARGOS COMPLEMENTARES</v>
          </cell>
          <cell r="C6261" t="str">
            <v>H</v>
          </cell>
          <cell r="D6261" t="str">
            <v>13,80</v>
          </cell>
        </row>
        <row r="6262">
          <cell r="A6262">
            <v>88249</v>
          </cell>
          <cell r="B6262" t="str">
            <v>AUXILIAR DE LABORATÓRIO COM ENCARGOS COMPLEMENTARES</v>
          </cell>
          <cell r="C6262" t="str">
            <v>H</v>
          </cell>
          <cell r="D6262" t="str">
            <v>15,35</v>
          </cell>
        </row>
        <row r="6263">
          <cell r="A6263">
            <v>88250</v>
          </cell>
          <cell r="B6263" t="str">
            <v>AUXILIAR DE MECÂNICO COM ENCARGOS COMPLEMENTARES</v>
          </cell>
          <cell r="C6263" t="str">
            <v>H</v>
          </cell>
          <cell r="D6263" t="str">
            <v>13,49</v>
          </cell>
        </row>
        <row r="6264">
          <cell r="A6264">
            <v>88251</v>
          </cell>
          <cell r="B6264" t="str">
            <v>AUXILIAR DE SERRALHEIRO COM ENCARGOS COMPLEMENTARES</v>
          </cell>
          <cell r="C6264" t="str">
            <v>H</v>
          </cell>
          <cell r="D6264" t="str">
            <v>14,67</v>
          </cell>
        </row>
        <row r="6265">
          <cell r="A6265">
            <v>88252</v>
          </cell>
          <cell r="B6265" t="str">
            <v>AUXILIAR DE SERVIÇOS GERAIS COM ENCARGOS COMPLEMENTARES</v>
          </cell>
          <cell r="C6265" t="str">
            <v>H</v>
          </cell>
          <cell r="D6265" t="str">
            <v>15,00</v>
          </cell>
        </row>
        <row r="6266">
          <cell r="A6266">
            <v>88253</v>
          </cell>
          <cell r="B6266" t="str">
            <v>AUXILIAR DE TOPÓGRAFO COM ENCARGOS COMPLEMENTARES</v>
          </cell>
          <cell r="C6266" t="str">
            <v>H</v>
          </cell>
          <cell r="D6266" t="str">
            <v>6,57</v>
          </cell>
        </row>
        <row r="6267">
          <cell r="A6267">
            <v>88255</v>
          </cell>
          <cell r="B6267" t="str">
            <v>AUXILIAR TÉCNICO DE ENGENHARIA COM ENCARGOS COMPLEMENTARES</v>
          </cell>
          <cell r="C6267" t="str">
            <v>H</v>
          </cell>
          <cell r="D6267" t="str">
            <v>27,41</v>
          </cell>
        </row>
        <row r="6268">
          <cell r="A6268">
            <v>88256</v>
          </cell>
          <cell r="B6268" t="str">
            <v>AZULEJISTA OU LADRILHISTA COM ENCARGOS COMPLEMENTARES</v>
          </cell>
          <cell r="C6268" t="str">
            <v>H</v>
          </cell>
          <cell r="D6268" t="str">
            <v>19,08</v>
          </cell>
        </row>
        <row r="6269">
          <cell r="A6269">
            <v>88257</v>
          </cell>
          <cell r="B6269" t="str">
            <v>BLASTER, DINAMITADOR OU CABO DE FOGO COM ENCARGOS COMPLEMENTARES</v>
          </cell>
          <cell r="C6269" t="str">
            <v>H</v>
          </cell>
          <cell r="D6269" t="str">
            <v>15,80</v>
          </cell>
        </row>
        <row r="6270">
          <cell r="A6270">
            <v>88258</v>
          </cell>
          <cell r="B6270" t="str">
            <v>CADASTRISTA DE REDES DE AGUA E ESGOTO COM ENCARGOS COMPLEMENTARES</v>
          </cell>
          <cell r="C6270" t="str">
            <v>H</v>
          </cell>
          <cell r="D6270" t="str">
            <v>12,21</v>
          </cell>
        </row>
        <row r="6271">
          <cell r="A6271">
            <v>88259</v>
          </cell>
          <cell r="B6271" t="str">
            <v>CALAFETADOR/CALAFATE COM ENCARGOS COMPLEMENTARES</v>
          </cell>
          <cell r="C6271" t="str">
            <v>H</v>
          </cell>
          <cell r="D6271" t="str">
            <v>20,79</v>
          </cell>
        </row>
        <row r="6272">
          <cell r="A6272">
            <v>88260</v>
          </cell>
          <cell r="B6272" t="str">
            <v>CALCETEIRO COM ENCARGOS COMPLEMENTARES</v>
          </cell>
          <cell r="C6272" t="str">
            <v>H</v>
          </cell>
          <cell r="D6272" t="str">
            <v>18,15</v>
          </cell>
        </row>
        <row r="6273">
          <cell r="A6273">
            <v>88261</v>
          </cell>
          <cell r="B6273" t="str">
            <v>CARPINTEIRO DE ESQUADRIA COM ENCARGOS COMPLEMENTARES</v>
          </cell>
          <cell r="C6273" t="str">
            <v>H</v>
          </cell>
          <cell r="D6273" t="str">
            <v>17,91</v>
          </cell>
        </row>
        <row r="6274">
          <cell r="A6274">
            <v>88262</v>
          </cell>
          <cell r="B6274" t="str">
            <v>CARPINTEIRO DE FORMAS COM ENCARGOS COMPLEMENTARES</v>
          </cell>
          <cell r="C6274" t="str">
            <v>H</v>
          </cell>
          <cell r="D6274" t="str">
            <v>17,90</v>
          </cell>
        </row>
        <row r="6275">
          <cell r="A6275">
            <v>88263</v>
          </cell>
          <cell r="B6275" t="str">
            <v>CAVOUQUEIRO OU OPERADOR PERFURATRIZ/ROMPEDOR COM ENCARGOS COMPLEMENTARES</v>
          </cell>
          <cell r="C6275" t="str">
            <v>H</v>
          </cell>
          <cell r="D6275" t="str">
            <v>13,98</v>
          </cell>
        </row>
        <row r="6276">
          <cell r="A6276">
            <v>88264</v>
          </cell>
          <cell r="B6276" t="str">
            <v>ELETRICISTA COM ENCARGOS COMPLEMENTARES</v>
          </cell>
          <cell r="C6276" t="str">
            <v>H</v>
          </cell>
          <cell r="D6276" t="str">
            <v>18,19</v>
          </cell>
        </row>
        <row r="6277">
          <cell r="A6277">
            <v>88265</v>
          </cell>
          <cell r="B6277" t="str">
            <v>ELETRICISTA INDUSTRIAL COM ENCARGOS COMPLEMENTARES</v>
          </cell>
          <cell r="C6277" t="str">
            <v>H</v>
          </cell>
          <cell r="D6277" t="str">
            <v>18,19</v>
          </cell>
        </row>
        <row r="6278">
          <cell r="A6278">
            <v>88266</v>
          </cell>
          <cell r="B6278" t="str">
            <v>ELETROTÉCNICO COM ENCARGOS COMPLEMENTARES</v>
          </cell>
          <cell r="C6278" t="str">
            <v>H</v>
          </cell>
          <cell r="D6278" t="str">
            <v>20,13</v>
          </cell>
        </row>
        <row r="6279">
          <cell r="A6279">
            <v>88267</v>
          </cell>
          <cell r="B6279" t="str">
            <v>ENCANADOR OU BOMBEIRO HIDRÁULICO COM ENCARGOS COMPLEMENTARES</v>
          </cell>
          <cell r="C6279" t="str">
            <v>H</v>
          </cell>
          <cell r="D6279" t="str">
            <v>17,60</v>
          </cell>
        </row>
        <row r="6280">
          <cell r="A6280">
            <v>88268</v>
          </cell>
          <cell r="B6280" t="str">
            <v>ESTUCADOR COM ENCARGOS COMPLEMENTARES</v>
          </cell>
          <cell r="C6280" t="str">
            <v>H</v>
          </cell>
          <cell r="D6280" t="str">
            <v>18,58</v>
          </cell>
        </row>
        <row r="6281">
          <cell r="A6281">
            <v>88269</v>
          </cell>
          <cell r="B6281" t="str">
            <v>GESSEIRO COM ENCARGOS COMPLEMENTARES</v>
          </cell>
          <cell r="C6281" t="str">
            <v>H</v>
          </cell>
          <cell r="D6281" t="str">
            <v>17,94</v>
          </cell>
        </row>
        <row r="6282">
          <cell r="A6282">
            <v>88270</v>
          </cell>
          <cell r="B6282" t="str">
            <v>IMPERMEABILIZADOR COM ENCARGOS COMPLEMENTARES</v>
          </cell>
          <cell r="C6282" t="str">
            <v>H</v>
          </cell>
          <cell r="D6282" t="str">
            <v>18,02</v>
          </cell>
        </row>
        <row r="6283">
          <cell r="A6283">
            <v>88272</v>
          </cell>
          <cell r="B6283" t="str">
            <v>MACARIQUEIRO COM ENCARGOS COMPLEMENTARES</v>
          </cell>
          <cell r="C6283" t="str">
            <v>H</v>
          </cell>
          <cell r="D6283" t="str">
            <v>22,10</v>
          </cell>
        </row>
        <row r="6284">
          <cell r="A6284">
            <v>88273</v>
          </cell>
          <cell r="B6284" t="str">
            <v>MARCENEIRO COM ENCARGOS COMPLEMENTARES</v>
          </cell>
          <cell r="C6284" t="str">
            <v>H</v>
          </cell>
          <cell r="D6284" t="str">
            <v>18,21</v>
          </cell>
        </row>
        <row r="6285">
          <cell r="A6285">
            <v>88274</v>
          </cell>
          <cell r="B6285" t="str">
            <v>MARMORISTA/GRANITEIRO COM ENCARGOS COMPLEMENTARES</v>
          </cell>
          <cell r="C6285" t="str">
            <v>H</v>
          </cell>
          <cell r="D6285" t="str">
            <v>18,53</v>
          </cell>
        </row>
        <row r="6286">
          <cell r="A6286">
            <v>88275</v>
          </cell>
          <cell r="B6286" t="str">
            <v>MECÃNICO DE EQUIPAMENTOS PESADOS COM ENCARGOS COMPLEMENTARES</v>
          </cell>
          <cell r="C6286" t="str">
            <v>H</v>
          </cell>
          <cell r="D6286" t="str">
            <v>20,44</v>
          </cell>
        </row>
        <row r="6287">
          <cell r="A6287">
            <v>88277</v>
          </cell>
          <cell r="B6287" t="str">
            <v>MONTADOR (TUBO AÇO/EQUIPAMENTOS) COM ENCARGOS COMPLEMENTARES</v>
          </cell>
          <cell r="C6287" t="str">
            <v>H</v>
          </cell>
          <cell r="D6287" t="str">
            <v>33,30</v>
          </cell>
        </row>
        <row r="6288">
          <cell r="A6288">
            <v>88278</v>
          </cell>
          <cell r="B6288" t="str">
            <v>MONTADOR DE ESTRUTURA METÁLICA COM ENCARGOS COMPLEMENTARES</v>
          </cell>
          <cell r="C6288" t="str">
            <v>H</v>
          </cell>
          <cell r="D6288" t="str">
            <v>15,05</v>
          </cell>
        </row>
        <row r="6289">
          <cell r="A6289">
            <v>88279</v>
          </cell>
          <cell r="B6289" t="str">
            <v>MONTADOR ELETROMECÃNICO COM ENCARGOS COMPLEMENTARES</v>
          </cell>
          <cell r="C6289" t="str">
            <v>H</v>
          </cell>
          <cell r="D6289" t="str">
            <v>39,24</v>
          </cell>
        </row>
        <row r="6290">
          <cell r="A6290">
            <v>88281</v>
          </cell>
          <cell r="B6290" t="str">
            <v>MOTORISTA DE BASCULANTE COM ENCARGOS COMPLEMENTARES</v>
          </cell>
          <cell r="C6290" t="str">
            <v>H</v>
          </cell>
          <cell r="D6290" t="str">
            <v>15,28</v>
          </cell>
        </row>
        <row r="6291">
          <cell r="A6291">
            <v>88282</v>
          </cell>
          <cell r="B6291" t="str">
            <v>MOTORISTA DE CAMINHÃO COM ENCARGOS COMPLEMENTARES</v>
          </cell>
          <cell r="C6291" t="str">
            <v>H</v>
          </cell>
          <cell r="D6291" t="str">
            <v>15,96</v>
          </cell>
        </row>
        <row r="6292">
          <cell r="A6292">
            <v>88283</v>
          </cell>
          <cell r="B6292" t="str">
            <v>MOTORISTA DE CAMINHÃO E CARRETA COM ENCARGOS COMPLEMENTARES</v>
          </cell>
          <cell r="C6292" t="str">
            <v>H</v>
          </cell>
          <cell r="D6292" t="str">
            <v>19,90</v>
          </cell>
        </row>
        <row r="6293">
          <cell r="A6293">
            <v>88284</v>
          </cell>
          <cell r="B6293" t="str">
            <v>MOTORISTA DE VEIÍCULO LEVE COM ENCARGOS COMPLEMENTARES</v>
          </cell>
          <cell r="C6293" t="str">
            <v>H</v>
          </cell>
          <cell r="D6293" t="str">
            <v>15,41</v>
          </cell>
        </row>
        <row r="6294">
          <cell r="A6294">
            <v>88285</v>
          </cell>
          <cell r="B6294" t="str">
            <v>MOTORISTA DE VEÍCULO PESADO COM ENCARGOS COMPLEMENTARES</v>
          </cell>
          <cell r="C6294" t="str">
            <v>H</v>
          </cell>
          <cell r="D6294" t="str">
            <v>18,41</v>
          </cell>
        </row>
        <row r="6295">
          <cell r="A6295">
            <v>88286</v>
          </cell>
          <cell r="B6295" t="str">
            <v>MOTORISTA OPERADOR DE MUNCK COM ENCARGOS COMPLEMENTARES</v>
          </cell>
          <cell r="C6295" t="str">
            <v>H</v>
          </cell>
          <cell r="D6295" t="str">
            <v>16,57</v>
          </cell>
        </row>
        <row r="6296">
          <cell r="A6296">
            <v>88288</v>
          </cell>
          <cell r="B6296" t="str">
            <v>NIVELADOR COM ENCARGOS COMPLEMENTARES</v>
          </cell>
          <cell r="C6296" t="str">
            <v>H</v>
          </cell>
          <cell r="D6296" t="str">
            <v>8,02</v>
          </cell>
        </row>
        <row r="6297">
          <cell r="A6297">
            <v>88291</v>
          </cell>
          <cell r="B6297" t="str">
            <v>OPERADOR DE BETONEIRA (CAMINHÃO) COM ENCARGOS COMPLEMENTARES</v>
          </cell>
          <cell r="C6297" t="str">
            <v>H</v>
          </cell>
          <cell r="D6297" t="str">
            <v>14,82</v>
          </cell>
        </row>
        <row r="6298">
          <cell r="A6298">
            <v>88292</v>
          </cell>
          <cell r="B6298" t="str">
            <v>OPERADOR DE COMPRESSOR OU COMPRESSORISTA COM ENCARGOS COMPLEMENTARES</v>
          </cell>
          <cell r="C6298" t="str">
            <v>H</v>
          </cell>
          <cell r="D6298" t="str">
            <v>16,58</v>
          </cell>
        </row>
        <row r="6299">
          <cell r="A6299">
            <v>88293</v>
          </cell>
          <cell r="B6299" t="str">
            <v>OPERADOR DE DEMARCADORA DE FAIXAS COM ENCARGOS COMPLEMENTARES</v>
          </cell>
          <cell r="C6299" t="str">
            <v>H</v>
          </cell>
          <cell r="D6299" t="str">
            <v>17,27</v>
          </cell>
        </row>
        <row r="6300">
          <cell r="A6300">
            <v>88294</v>
          </cell>
          <cell r="B6300" t="str">
            <v>OPERADOR DE ESCAVADEIRA COM ENCARGOS COMPLEMENTARES</v>
          </cell>
          <cell r="C6300" t="str">
            <v>H</v>
          </cell>
          <cell r="D6300" t="str">
            <v>18,56</v>
          </cell>
        </row>
        <row r="6301">
          <cell r="A6301">
            <v>88295</v>
          </cell>
          <cell r="B6301" t="str">
            <v>OPERADOR DE GUINCHO COM ENCARGOS COMPLEMENTARES</v>
          </cell>
          <cell r="C6301" t="str">
            <v>H</v>
          </cell>
          <cell r="D6301" t="str">
            <v>15,35</v>
          </cell>
        </row>
        <row r="6302">
          <cell r="A6302">
            <v>88296</v>
          </cell>
          <cell r="B6302" t="str">
            <v>OPERADOR DE GUINDASTE COM ENCARGOS COMPLEMENTARES</v>
          </cell>
          <cell r="C6302" t="str">
            <v>H</v>
          </cell>
          <cell r="D6302" t="str">
            <v>18,72</v>
          </cell>
        </row>
        <row r="6303">
          <cell r="A6303">
            <v>88297</v>
          </cell>
          <cell r="B6303" t="str">
            <v>OPERADOR DE MÁQUINAS E EQUIPAMENTOS COM ENCARGOS COMPLEMENTARES</v>
          </cell>
          <cell r="C6303" t="str">
            <v>H</v>
          </cell>
          <cell r="D6303" t="str">
            <v>17,80</v>
          </cell>
        </row>
        <row r="6304">
          <cell r="A6304">
            <v>88298</v>
          </cell>
          <cell r="B6304" t="str">
            <v>OPERADOR DE MARTELETE OU MARTELETEIRO COM ENCARGOS COMPLEMENTARES</v>
          </cell>
          <cell r="C6304" t="str">
            <v>H</v>
          </cell>
          <cell r="D6304" t="str">
            <v>15,29</v>
          </cell>
        </row>
        <row r="6305">
          <cell r="A6305">
            <v>88299</v>
          </cell>
          <cell r="B6305" t="str">
            <v>OPERADOR DE MOTO-ESCREIPER COM ENCARGOS COMPLEMENTARES</v>
          </cell>
          <cell r="C6305" t="str">
            <v>H</v>
          </cell>
          <cell r="D6305" t="str">
            <v>17,50</v>
          </cell>
        </row>
        <row r="6306">
          <cell r="A6306">
            <v>88300</v>
          </cell>
          <cell r="B6306" t="str">
            <v>OPERADOR DE MOTONIVELADORA COM ENCARGOS COMPLEMENTARES</v>
          </cell>
          <cell r="C6306" t="str">
            <v>H</v>
          </cell>
          <cell r="D6306" t="str">
            <v>20,51</v>
          </cell>
        </row>
        <row r="6307">
          <cell r="A6307">
            <v>88301</v>
          </cell>
          <cell r="B6307" t="str">
            <v>OPERADOR DE PÁ CARREGADEIRA COM ENCARGOS COMPLEMENTARES</v>
          </cell>
          <cell r="C6307" t="str">
            <v>H</v>
          </cell>
          <cell r="D6307" t="str">
            <v>16,50</v>
          </cell>
        </row>
        <row r="6308">
          <cell r="A6308">
            <v>88302</v>
          </cell>
          <cell r="B6308" t="str">
            <v>OPERADOR DE PAVIMENTADORA COM ENCARGOS COMPLEMENTARES</v>
          </cell>
          <cell r="C6308" t="str">
            <v>H</v>
          </cell>
          <cell r="D6308" t="str">
            <v>17,92</v>
          </cell>
        </row>
        <row r="6309">
          <cell r="A6309">
            <v>88303</v>
          </cell>
          <cell r="B6309" t="str">
            <v>OPERADOR DE ROLO COMPACTADOR COM ENCARGOS COMPLEMENTARES</v>
          </cell>
          <cell r="C6309" t="str">
            <v>H</v>
          </cell>
          <cell r="D6309" t="str">
            <v>16,24</v>
          </cell>
        </row>
        <row r="6310">
          <cell r="A6310">
            <v>88304</v>
          </cell>
          <cell r="B6310" t="str">
            <v>OPERADOR DE USINA DE ASFALTO, DE SOLOS OU DE CONCRETO COM ENCARGOS COMPLEMENTARES</v>
          </cell>
          <cell r="C6310" t="str">
            <v>H</v>
          </cell>
          <cell r="D6310" t="str">
            <v>15,98</v>
          </cell>
        </row>
        <row r="6311">
          <cell r="A6311">
            <v>88306</v>
          </cell>
          <cell r="B6311" t="str">
            <v>OPERADOR JATO DE AREIA OU JATISTA COM ENCARGOS COMPLEMENTARES</v>
          </cell>
          <cell r="C6311" t="str">
            <v>H</v>
          </cell>
          <cell r="D6311" t="str">
            <v>17,04</v>
          </cell>
        </row>
        <row r="6312">
          <cell r="A6312">
            <v>88307</v>
          </cell>
          <cell r="B6312" t="str">
            <v>OPERADOR PARA BATE ESTACAS COM ENCARGOS COMPLEMENTARES</v>
          </cell>
          <cell r="C6312" t="str">
            <v>H</v>
          </cell>
          <cell r="D6312" t="str">
            <v>17,92</v>
          </cell>
        </row>
        <row r="6313">
          <cell r="A6313">
            <v>88308</v>
          </cell>
          <cell r="B6313" t="str">
            <v>PASTILHEIRO COM ENCARGOS COMPLEMENTARES</v>
          </cell>
          <cell r="C6313" t="str">
            <v>H</v>
          </cell>
          <cell r="D6313" t="str">
            <v>20,54</v>
          </cell>
        </row>
        <row r="6314">
          <cell r="A6314">
            <v>88309</v>
          </cell>
          <cell r="B6314" t="str">
            <v>PEDREIRO COM ENCARGOS COMPLEMENTARES</v>
          </cell>
          <cell r="C6314" t="str">
            <v>H</v>
          </cell>
          <cell r="D6314" t="str">
            <v>18,02</v>
          </cell>
        </row>
        <row r="6315">
          <cell r="A6315">
            <v>88310</v>
          </cell>
          <cell r="B6315" t="str">
            <v>PINTOR COM ENCARGOS COMPLEMENTARES</v>
          </cell>
          <cell r="C6315" t="str">
            <v>H</v>
          </cell>
          <cell r="D6315" t="str">
            <v>19,14</v>
          </cell>
        </row>
        <row r="6316">
          <cell r="A6316">
            <v>88311</v>
          </cell>
          <cell r="B6316" t="str">
            <v>PINTOR DE LETREIROS COM ENCARGOS COMPLEMENTARES</v>
          </cell>
          <cell r="C6316" t="str">
            <v>H</v>
          </cell>
          <cell r="D6316" t="str">
            <v>21,55</v>
          </cell>
        </row>
        <row r="6317">
          <cell r="A6317">
            <v>88312</v>
          </cell>
          <cell r="B6317" t="str">
            <v>PINTOR PARA TINTA EPÓXI COM ENCARGOS COMPLEMENTARES</v>
          </cell>
          <cell r="C6317" t="str">
            <v>H</v>
          </cell>
          <cell r="D6317" t="str">
            <v>20,12</v>
          </cell>
        </row>
        <row r="6318">
          <cell r="A6318">
            <v>88313</v>
          </cell>
          <cell r="B6318" t="str">
            <v>POCEIRO COM ENCARGOS COMPLEMENTARES</v>
          </cell>
          <cell r="C6318" t="str">
            <v>H</v>
          </cell>
          <cell r="D6318" t="str">
            <v>16,18</v>
          </cell>
        </row>
        <row r="6319">
          <cell r="A6319">
            <v>88314</v>
          </cell>
          <cell r="B6319" t="str">
            <v>RASTELEIRO COM ENCARGOS COMPLEMENTARES</v>
          </cell>
          <cell r="C6319" t="str">
            <v>H</v>
          </cell>
          <cell r="D6319" t="str">
            <v>13,45</v>
          </cell>
        </row>
        <row r="6320">
          <cell r="A6320">
            <v>88315</v>
          </cell>
          <cell r="B6320" t="str">
            <v>SERRALHEIRO COM ENCARGOS COMPLEMENTARES</v>
          </cell>
          <cell r="C6320" t="str">
            <v>H</v>
          </cell>
          <cell r="D6320" t="str">
            <v>17,94</v>
          </cell>
        </row>
        <row r="6321">
          <cell r="A6321">
            <v>88316</v>
          </cell>
          <cell r="B6321" t="str">
            <v>SERVENTE COM ENCARGOS COMPLEMENTARES</v>
          </cell>
          <cell r="C6321" t="str">
            <v>H</v>
          </cell>
          <cell r="D6321" t="str">
            <v>14,36</v>
          </cell>
        </row>
        <row r="6322">
          <cell r="A6322">
            <v>88317</v>
          </cell>
          <cell r="B6322" t="str">
            <v>SOLDADOR COM ENCARGOS COMPLEMENTARES</v>
          </cell>
          <cell r="C6322" t="str">
            <v>H</v>
          </cell>
          <cell r="D6322" t="str">
            <v>18,68</v>
          </cell>
        </row>
        <row r="6323">
          <cell r="A6323">
            <v>88318</v>
          </cell>
          <cell r="B6323" t="str">
            <v>SOLDADOR A (PARA SOLDA A SER TESTADA COM RAIOS "X") COM ENCARGOS COMPLEMENTARES</v>
          </cell>
          <cell r="C6323" t="str">
            <v>H</v>
          </cell>
          <cell r="D6323" t="str">
            <v>24,57</v>
          </cell>
        </row>
        <row r="6324">
          <cell r="A6324">
            <v>88320</v>
          </cell>
          <cell r="B6324" t="str">
            <v>TAQUEADOR OU TAQUEIRO COM ENCARGOS COMPLEMENTARES</v>
          </cell>
          <cell r="C6324" t="str">
            <v>H</v>
          </cell>
          <cell r="D6324" t="str">
            <v>20,83</v>
          </cell>
        </row>
        <row r="6325">
          <cell r="A6325">
            <v>88321</v>
          </cell>
          <cell r="B6325" t="str">
            <v>TÉCNICO DE LABORATÓRIO COM ENCARGOS COMPLEMENTARES</v>
          </cell>
          <cell r="C6325" t="str">
            <v>H</v>
          </cell>
          <cell r="D6325" t="str">
            <v>20,33</v>
          </cell>
        </row>
        <row r="6326">
          <cell r="A6326">
            <v>88322</v>
          </cell>
          <cell r="B6326" t="str">
            <v>TÉCNICO DE SONDAGEM COM ENCARGOS COMPLEMENTARES</v>
          </cell>
          <cell r="C6326" t="str">
            <v>H</v>
          </cell>
          <cell r="D6326" t="str">
            <v>15,76</v>
          </cell>
        </row>
        <row r="6327">
          <cell r="A6327">
            <v>88323</v>
          </cell>
          <cell r="B6327" t="str">
            <v>TELHADISTA COM ENCARGOS COMPLEMENTARES</v>
          </cell>
          <cell r="C6327" t="str">
            <v>H</v>
          </cell>
          <cell r="D6327" t="str">
            <v>17,88</v>
          </cell>
        </row>
        <row r="6328">
          <cell r="A6328">
            <v>88324</v>
          </cell>
          <cell r="B6328" t="str">
            <v>TRATORISTA COM ENCARGOS COMPLEMENTARES</v>
          </cell>
          <cell r="C6328" t="str">
            <v>H</v>
          </cell>
          <cell r="D6328" t="str">
            <v>16,27</v>
          </cell>
        </row>
        <row r="6329">
          <cell r="A6329">
            <v>88325</v>
          </cell>
          <cell r="B6329" t="str">
            <v>VIDRACEIRO COM ENCARGOS COMPLEMENTARES</v>
          </cell>
          <cell r="C6329" t="str">
            <v>H</v>
          </cell>
          <cell r="D6329" t="str">
            <v>18,08</v>
          </cell>
        </row>
        <row r="6330">
          <cell r="A6330">
            <v>88326</v>
          </cell>
          <cell r="B6330" t="str">
            <v>VIGIA NOTURNO COM ENCARGOS COMPLEMENTARES</v>
          </cell>
          <cell r="C6330" t="str">
            <v>H</v>
          </cell>
          <cell r="D6330" t="str">
            <v>18,25</v>
          </cell>
        </row>
        <row r="6331">
          <cell r="A6331">
            <v>88377</v>
          </cell>
          <cell r="B6331" t="str">
            <v>OPERADOR DE BETONEIRA ESTACIONÁRIA/MISTURADOR COM ENCARGOS COMPLEMENTARES</v>
          </cell>
          <cell r="C6331" t="str">
            <v>H</v>
          </cell>
          <cell r="D6331" t="str">
            <v>14,44</v>
          </cell>
        </row>
        <row r="6332">
          <cell r="A6332">
            <v>88441</v>
          </cell>
          <cell r="B6332" t="str">
            <v>JARDINEIRO COM ENCARGOS COMPLEMENTARES</v>
          </cell>
          <cell r="C6332" t="str">
            <v>H</v>
          </cell>
          <cell r="D6332" t="str">
            <v>17,45</v>
          </cell>
        </row>
        <row r="6333">
          <cell r="A6333">
            <v>88597</v>
          </cell>
          <cell r="B6333" t="str">
            <v>DESENHISTA DETALHISTA COM ENCARGOS COMPLEMENTARES</v>
          </cell>
          <cell r="C6333" t="str">
            <v>H</v>
          </cell>
          <cell r="D6333" t="str">
            <v>23,72</v>
          </cell>
        </row>
        <row r="6334">
          <cell r="A6334">
            <v>90766</v>
          </cell>
          <cell r="B6334" t="str">
            <v>ALMOXARIFE COM ENCARGOS COMPLEMENTARES</v>
          </cell>
          <cell r="C6334" t="str">
            <v>H</v>
          </cell>
          <cell r="D6334" t="str">
            <v>15,37</v>
          </cell>
        </row>
        <row r="6335">
          <cell r="A6335">
            <v>90767</v>
          </cell>
          <cell r="B6335" t="str">
            <v>APONTADOR OU APROPRIADOR COM ENCARGOS COMPLEMENTARES</v>
          </cell>
          <cell r="C6335" t="str">
            <v>H</v>
          </cell>
          <cell r="D6335" t="str">
            <v>15,51</v>
          </cell>
        </row>
        <row r="6336">
          <cell r="A6336">
            <v>90768</v>
          </cell>
          <cell r="B6336" t="str">
            <v>ARQUITETO DE OBRA JUNIOR COM ENCARGOS COMPLEMENTARES</v>
          </cell>
          <cell r="C6336" t="str">
            <v>H</v>
          </cell>
          <cell r="D6336" t="str">
            <v>56,39</v>
          </cell>
        </row>
        <row r="6337">
          <cell r="A6337">
            <v>90769</v>
          </cell>
          <cell r="B6337" t="str">
            <v>ARQUITETO DE OBRA PLENO COM ENCARGOS COMPLEMENTARES</v>
          </cell>
          <cell r="C6337" t="str">
            <v>H</v>
          </cell>
          <cell r="D6337" t="str">
            <v>79,68</v>
          </cell>
        </row>
        <row r="6338">
          <cell r="A6338">
            <v>90770</v>
          </cell>
          <cell r="B6338" t="str">
            <v>ARQUITETO DE OBRA SENIOR COM ENCARGOS COMPLEMENTARES</v>
          </cell>
          <cell r="C6338" t="str">
            <v>H</v>
          </cell>
          <cell r="D6338" t="str">
            <v>105,04</v>
          </cell>
        </row>
        <row r="6339">
          <cell r="A6339">
            <v>90771</v>
          </cell>
          <cell r="B6339" t="str">
            <v>AUXILIAR DE DESENHISTA COM ENCARGOS COMPLEMENTARES</v>
          </cell>
          <cell r="C6339" t="str">
            <v>H</v>
          </cell>
          <cell r="D6339" t="str">
            <v>21,05</v>
          </cell>
        </row>
        <row r="6340">
          <cell r="A6340">
            <v>90772</v>
          </cell>
          <cell r="B6340" t="str">
            <v>AUXILIAR DE ESCRITORIO COM ENCARGOS COMPLEMENTARES</v>
          </cell>
          <cell r="C6340" t="str">
            <v>H</v>
          </cell>
          <cell r="D6340" t="str">
            <v>14,72</v>
          </cell>
        </row>
        <row r="6341">
          <cell r="A6341">
            <v>90773</v>
          </cell>
          <cell r="B6341" t="str">
            <v>DESENHISTA COPISTA COM ENCARGOS COMPLEMENTARES</v>
          </cell>
          <cell r="C6341" t="str">
            <v>H</v>
          </cell>
          <cell r="D6341" t="str">
            <v>18,13</v>
          </cell>
        </row>
        <row r="6342">
          <cell r="A6342">
            <v>90775</v>
          </cell>
          <cell r="B6342" t="str">
            <v>DESENHISTA PROJETISTA COM ENCARGOS COMPLEMENTARES</v>
          </cell>
          <cell r="C6342" t="str">
            <v>H</v>
          </cell>
          <cell r="D6342" t="str">
            <v>15,51</v>
          </cell>
        </row>
        <row r="6343">
          <cell r="A6343">
            <v>90776</v>
          </cell>
          <cell r="B6343" t="str">
            <v>ENCARREGADO GERAL COM ENCARGOS COMPLEMENTARES</v>
          </cell>
          <cell r="C6343" t="str">
            <v>H</v>
          </cell>
          <cell r="D6343" t="str">
            <v>15,91</v>
          </cell>
        </row>
        <row r="6344">
          <cell r="A6344">
            <v>90777</v>
          </cell>
          <cell r="B6344" t="str">
            <v>ENGENHEIRO CIVIL DE OBRA JUNIOR COM ENCARGOS COMPLEMENTARES</v>
          </cell>
          <cell r="C6344" t="str">
            <v>H</v>
          </cell>
          <cell r="D6344" t="str">
            <v>76,50</v>
          </cell>
        </row>
        <row r="6345">
          <cell r="A6345">
            <v>90778</v>
          </cell>
          <cell r="B6345" t="str">
            <v>ENGENHEIRO CIVIL DE OBRA PLENO COM ENCARGOS COMPLEMENTARES</v>
          </cell>
          <cell r="C6345" t="str">
            <v>H</v>
          </cell>
          <cell r="D6345" t="str">
            <v>86,92</v>
          </cell>
        </row>
        <row r="6346">
          <cell r="A6346">
            <v>90779</v>
          </cell>
          <cell r="B6346" t="str">
            <v>ENGENHEIRO CIVIL DE OBRA SENIOR COM ENCARGOS COMPLEMENTARES</v>
          </cell>
          <cell r="C6346" t="str">
            <v>H</v>
          </cell>
          <cell r="D6346" t="str">
            <v>118,47</v>
          </cell>
        </row>
        <row r="6347">
          <cell r="A6347">
            <v>90780</v>
          </cell>
          <cell r="B6347" t="str">
            <v>MESTRE DE OBRAS COM ENCARGOS COMPLEMENTARES</v>
          </cell>
          <cell r="C6347" t="str">
            <v>H</v>
          </cell>
          <cell r="D6347" t="str">
            <v>23,39</v>
          </cell>
        </row>
        <row r="6348">
          <cell r="A6348">
            <v>90781</v>
          </cell>
          <cell r="B6348" t="str">
            <v>TOPOGRAFO COM ENCARGOS COMPLEMENTARES</v>
          </cell>
          <cell r="C6348" t="str">
            <v>H</v>
          </cell>
          <cell r="D6348" t="str">
            <v>14,65</v>
          </cell>
        </row>
        <row r="6349">
          <cell r="A6349">
            <v>91677</v>
          </cell>
          <cell r="B6349" t="str">
            <v>ENGENHEIRO ELETRICISTA COM ENCARGOS COMPLEMENTARES</v>
          </cell>
          <cell r="C6349" t="str">
            <v>H</v>
          </cell>
          <cell r="D6349" t="str">
            <v>111,93</v>
          </cell>
        </row>
        <row r="6350">
          <cell r="A6350">
            <v>91678</v>
          </cell>
          <cell r="B6350" t="str">
            <v>ENGENHEIRO SANITARISTA COM ENCARGOS COMPLEMENTARES</v>
          </cell>
          <cell r="C6350" t="str">
            <v>H</v>
          </cell>
          <cell r="D6350" t="str">
            <v>107,25</v>
          </cell>
        </row>
        <row r="6351">
          <cell r="A6351">
            <v>93558</v>
          </cell>
          <cell r="B6351" t="str">
            <v>MOTORISTA DE CAMINHAO COM ENCARGOS COMPLEMENTARES</v>
          </cell>
          <cell r="C6351" t="str">
            <v>MES</v>
          </cell>
          <cell r="D6351" t="str">
            <v>2.838,55</v>
          </cell>
        </row>
        <row r="6352">
          <cell r="A6352">
            <v>93559</v>
          </cell>
          <cell r="B6352" t="str">
            <v>DESENHISTA DETALHISTA COM ENCARGOS COMPLEMENTARES</v>
          </cell>
          <cell r="C6352" t="str">
            <v>MES</v>
          </cell>
          <cell r="D6352" t="str">
            <v>4.148,93</v>
          </cell>
        </row>
        <row r="6353">
          <cell r="A6353">
            <v>93560</v>
          </cell>
          <cell r="B6353" t="str">
            <v>DESENHISTA COPISTA COM ENCARGOS COMPLEMENTARES</v>
          </cell>
          <cell r="C6353" t="str">
            <v>MES</v>
          </cell>
          <cell r="D6353" t="str">
            <v>3.176,65</v>
          </cell>
        </row>
        <row r="6354">
          <cell r="A6354">
            <v>93561</v>
          </cell>
          <cell r="B6354" t="str">
            <v>DESENHISTA PROJETISTA COM ENCARGOS COMPLEMENTARES</v>
          </cell>
          <cell r="C6354" t="str">
            <v>MES</v>
          </cell>
          <cell r="D6354" t="str">
            <v>2.719,91</v>
          </cell>
        </row>
        <row r="6355">
          <cell r="A6355">
            <v>93562</v>
          </cell>
          <cell r="B6355" t="str">
            <v>AUXILIAR DE DESENHISTA COM ENCARGOS COMPLEMENTARES</v>
          </cell>
          <cell r="C6355" t="str">
            <v>MES</v>
          </cell>
          <cell r="D6355" t="str">
            <v>3.683,84</v>
          </cell>
        </row>
        <row r="6356">
          <cell r="A6356">
            <v>93563</v>
          </cell>
          <cell r="B6356" t="str">
            <v>ALMOXARIFE COM ENCARGOS COMPLEMENTARES</v>
          </cell>
          <cell r="C6356" t="str">
            <v>MES</v>
          </cell>
          <cell r="D6356" t="str">
            <v>2.693,21</v>
          </cell>
        </row>
        <row r="6357">
          <cell r="A6357">
            <v>93564</v>
          </cell>
          <cell r="B6357" t="str">
            <v>APONTADOR OU APROPRIADOR COM ENCARGOS COMPLEMENTARES</v>
          </cell>
          <cell r="C6357" t="str">
            <v>MES</v>
          </cell>
          <cell r="D6357" t="str">
            <v>2.714,31</v>
          </cell>
        </row>
        <row r="6358">
          <cell r="A6358">
            <v>93565</v>
          </cell>
          <cell r="B6358" t="str">
            <v>ENGENHEIRO CIVIL DE OBRA JUNIOR COM ENCARGOS COMPLEMENTARES</v>
          </cell>
          <cell r="C6358" t="str">
            <v>MES</v>
          </cell>
          <cell r="D6358" t="str">
            <v>13.317,50</v>
          </cell>
        </row>
        <row r="6359">
          <cell r="A6359">
            <v>93566</v>
          </cell>
          <cell r="B6359" t="str">
            <v>AUXILIAR DE ESCRITORIO COM ENCARGOS COMPLEMENTARES</v>
          </cell>
          <cell r="C6359" t="str">
            <v>MES</v>
          </cell>
          <cell r="D6359" t="str">
            <v>2.581,93</v>
          </cell>
        </row>
        <row r="6360">
          <cell r="A6360">
            <v>93567</v>
          </cell>
          <cell r="B6360" t="str">
            <v>ENGENHEIRO CIVIL DE OBRA PLENO COM ENCARGOS COMPLEMENTARES</v>
          </cell>
          <cell r="C6360" t="str">
            <v>MES</v>
          </cell>
          <cell r="D6360" t="str">
            <v>15.131,98</v>
          </cell>
        </row>
        <row r="6361">
          <cell r="A6361">
            <v>93568</v>
          </cell>
          <cell r="B6361" t="str">
            <v>ENGENHEIRO CIVIL DE OBRA SENIOR COM ENCARGOS COMPLEMENTARES</v>
          </cell>
          <cell r="C6361" t="str">
            <v>MES</v>
          </cell>
          <cell r="D6361" t="str">
            <v>20.615,75</v>
          </cell>
        </row>
        <row r="6362">
          <cell r="A6362">
            <v>93569</v>
          </cell>
          <cell r="B6362" t="str">
            <v>ARQUITETO JUNIOR COM ENCARGOS COMPLEMENTARES</v>
          </cell>
          <cell r="C6362" t="str">
            <v>MES</v>
          </cell>
          <cell r="D6362" t="str">
            <v>9.833,29</v>
          </cell>
        </row>
        <row r="6363">
          <cell r="A6363">
            <v>93570</v>
          </cell>
          <cell r="B6363" t="str">
            <v>ARQUITETO PLENO COM ENCARGOS COMPLEMENTARES</v>
          </cell>
          <cell r="C6363" t="str">
            <v>MES</v>
          </cell>
          <cell r="D6363" t="str">
            <v>13.888,05</v>
          </cell>
        </row>
        <row r="6364">
          <cell r="A6364">
            <v>93571</v>
          </cell>
          <cell r="B6364" t="str">
            <v>ARQUITETO SENIOR COM ENCARGOS COMPLEMENTARES</v>
          </cell>
          <cell r="C6364" t="str">
            <v>MES</v>
          </cell>
          <cell r="D6364" t="str">
            <v>18.300,45</v>
          </cell>
        </row>
        <row r="6365">
          <cell r="A6365">
            <v>93572</v>
          </cell>
          <cell r="B6365" t="str">
            <v>ENCARREGADO GERAL DE OBRAS COM ENCARGOS COMPLEMENTARES</v>
          </cell>
          <cell r="C6365" t="str">
            <v>MES</v>
          </cell>
          <cell r="D6365" t="str">
            <v>2.786,55</v>
          </cell>
        </row>
        <row r="6366">
          <cell r="A6366">
            <v>94295</v>
          </cell>
          <cell r="B6366" t="str">
            <v>MESTRE DE OBRAS COM ENCARGOS COMPLEMENTARES</v>
          </cell>
          <cell r="C6366" t="str">
            <v>MES</v>
          </cell>
          <cell r="D6366" t="str">
            <v>4.088,07</v>
          </cell>
        </row>
        <row r="6367">
          <cell r="A6367">
            <v>94296</v>
          </cell>
          <cell r="B6367" t="str">
            <v>TOPOGRAFO COM ENCARGOS COMPLEMENTARES</v>
          </cell>
          <cell r="C6367" t="str">
            <v>MES</v>
          </cell>
          <cell r="D6367" t="str">
            <v>2.568,12</v>
          </cell>
        </row>
        <row r="6368">
          <cell r="A6368">
            <v>95308</v>
          </cell>
          <cell r="B6368" t="str">
            <v>CURSO DE CAPACITAÇÃO PARA AJUDANTE DE ARMADOR (ENCARGOS COMPLEMENTARES) - HORISTA</v>
          </cell>
          <cell r="C6368" t="str">
            <v>H</v>
          </cell>
          <cell r="D6368" t="str">
            <v>0,07</v>
          </cell>
        </row>
        <row r="6369">
          <cell r="A6369">
            <v>95309</v>
          </cell>
          <cell r="B6369" t="str">
            <v>CURSO DE CAPACITAÇÃO PARA AJUDANTE DE CARPINTEIRO (ENCARGOS COMPLEMENTARES) - HORISTA</v>
          </cell>
          <cell r="C6369" t="str">
            <v>H</v>
          </cell>
          <cell r="D6369" t="str">
            <v>0,10</v>
          </cell>
        </row>
        <row r="6370">
          <cell r="A6370">
            <v>95310</v>
          </cell>
          <cell r="B6370" t="str">
            <v>CURSO DE CAPACITAÇÃO PARA AJUDANTE DE ESTRUTURA METÁLICA (ENCARGOS COMPLEMENTARES) - HORISTA</v>
          </cell>
          <cell r="C6370" t="str">
            <v>H</v>
          </cell>
          <cell r="D6370" t="str">
            <v>0,06</v>
          </cell>
        </row>
        <row r="6371">
          <cell r="A6371">
            <v>95311</v>
          </cell>
          <cell r="B6371" t="str">
            <v>CURSO DE CAPACITAÇÃO PARA AJUDANTE DE OPERAÇÃO EM GERAL (ENCARGOS COMPLEMENTARES) - HORISTA</v>
          </cell>
          <cell r="C6371" t="str">
            <v>H</v>
          </cell>
          <cell r="D6371" t="str">
            <v>0,07</v>
          </cell>
        </row>
        <row r="6372">
          <cell r="A6372">
            <v>95312</v>
          </cell>
          <cell r="B6372" t="str">
            <v>CURSO DE CAPACITAÇÃO PARA AJUDANTE DE PEDREIRO (ENCARGOS COMPLEMENTARES) - HORISTA</v>
          </cell>
          <cell r="C6372" t="str">
            <v>H</v>
          </cell>
          <cell r="D6372" t="str">
            <v>0,09</v>
          </cell>
        </row>
        <row r="6373">
          <cell r="A6373">
            <v>95313</v>
          </cell>
          <cell r="B6373" t="str">
            <v>CURSO DE CAPACITAÇÃO PARA AJUDANTE ESPECIALIZADO (ENCARGOS COMPLEMENTARES) - HORISTA</v>
          </cell>
          <cell r="C6373" t="str">
            <v>H</v>
          </cell>
          <cell r="D6373" t="str">
            <v>0,09</v>
          </cell>
        </row>
        <row r="6374">
          <cell r="A6374">
            <v>95314</v>
          </cell>
          <cell r="B6374" t="str">
            <v>CURSO DE CAPACITAÇÃO PARA ARMADOR (ENCARGOS COMPLEMENTARES) - HORISTA</v>
          </cell>
          <cell r="C6374" t="str">
            <v>H</v>
          </cell>
          <cell r="D6374" t="str">
            <v>0,10</v>
          </cell>
        </row>
        <row r="6375">
          <cell r="A6375">
            <v>95315</v>
          </cell>
          <cell r="B6375" t="str">
            <v>CURSO DE CAPACITAÇÃO PARA ASSENTADOR DE TUBOS (ENCARGOS COMPLEMENTARES) - HORISTA</v>
          </cell>
          <cell r="C6375" t="str">
            <v>H</v>
          </cell>
          <cell r="D6375" t="str">
            <v>0,13</v>
          </cell>
        </row>
        <row r="6376">
          <cell r="A6376">
            <v>95316</v>
          </cell>
          <cell r="B6376" t="str">
            <v>CURSO DE CAPACITAÇÃO PARA AUXILIAR DE ELETRICISTA (ENCARGOS COMPLEMENTARES) - HORISTA</v>
          </cell>
          <cell r="C6376" t="str">
            <v>H</v>
          </cell>
          <cell r="D6376" t="str">
            <v>0,23</v>
          </cell>
        </row>
        <row r="6377">
          <cell r="A6377">
            <v>95317</v>
          </cell>
          <cell r="B6377" t="str">
            <v>CURSO DE CAPACITAÇÃO PARA AUXILIAR DE ENCANADOR OU BOMBEIRO HIDRÁULICO (ENCARGOS COMPLEMENTARES) - HORISTA</v>
          </cell>
          <cell r="C6377" t="str">
            <v>H</v>
          </cell>
          <cell r="D6377" t="str">
            <v>0,11</v>
          </cell>
        </row>
        <row r="6378">
          <cell r="A6378">
            <v>95318</v>
          </cell>
          <cell r="B6378" t="str">
            <v>CURSO DE CAPACITAÇÃO PARA AUXILIAR DE LABORATÓRIO (ENCARGOS COMPLEMENTARES) - HORISTA</v>
          </cell>
          <cell r="C6378" t="str">
            <v>H</v>
          </cell>
          <cell r="D6378" t="str">
            <v>0,08</v>
          </cell>
        </row>
        <row r="6379">
          <cell r="A6379">
            <v>95319</v>
          </cell>
          <cell r="B6379" t="str">
            <v>CURSO DE CAPACITAÇÃO PARA AUXILIAR DE MECÂNICO (ENCARGOS COMPLEMENTARES) - HORISTA</v>
          </cell>
          <cell r="C6379" t="str">
            <v>H</v>
          </cell>
          <cell r="D6379" t="str">
            <v>0,07</v>
          </cell>
        </row>
        <row r="6380">
          <cell r="A6380">
            <v>95320</v>
          </cell>
          <cell r="B6380" t="str">
            <v>CURSO DE CAPACITAÇÃO PARA AUXILIAR DE SERRALHEIRO (ENCARGOS COMPLEMENTARES) - HORISTA</v>
          </cell>
          <cell r="C6380" t="str">
            <v>H</v>
          </cell>
          <cell r="D6380" t="str">
            <v>0,07</v>
          </cell>
        </row>
        <row r="6381">
          <cell r="A6381">
            <v>95321</v>
          </cell>
          <cell r="B6381" t="str">
            <v>CURSO DE CAPACITAÇÃO PARA AUXILIAR DE SERVIÇOS GERAIS (ENCARGOS COMPLEMENTARES) - HORISTA</v>
          </cell>
          <cell r="C6381" t="str">
            <v>H</v>
          </cell>
          <cell r="D6381" t="str">
            <v>0,07</v>
          </cell>
        </row>
        <row r="6382">
          <cell r="A6382">
            <v>95322</v>
          </cell>
          <cell r="B6382" t="str">
            <v>CURSO DE CAPACITAÇÃO PARA AUXILIAR DE TOPÓGRAFO (ENCARGOS COMPLEMENTARES) - HORISTA</v>
          </cell>
          <cell r="C6382" t="str">
            <v>H</v>
          </cell>
          <cell r="D6382" t="str">
            <v>0,03</v>
          </cell>
        </row>
        <row r="6383">
          <cell r="A6383">
            <v>95323</v>
          </cell>
          <cell r="B6383" t="str">
            <v>CURSO DE CAPACITAÇÃO PARA AUXILIAR TÉCNICO DE ENGENHARIA (ENCARGOS COMPLEMENTARES) - HORISTA</v>
          </cell>
          <cell r="C6383" t="str">
            <v>H</v>
          </cell>
          <cell r="D6383" t="str">
            <v>0,14</v>
          </cell>
        </row>
        <row r="6384">
          <cell r="A6384">
            <v>95324</v>
          </cell>
          <cell r="B6384" t="str">
            <v>CURSO DE CAPACITAÇÃO PARA AZULEJISTA OU LADRILHISTA (ENCARGOS COMPLEMENTARES) - HORISTA</v>
          </cell>
          <cell r="C6384" t="str">
            <v>H</v>
          </cell>
          <cell r="D6384" t="str">
            <v>0,14</v>
          </cell>
        </row>
        <row r="6385">
          <cell r="A6385">
            <v>95325</v>
          </cell>
          <cell r="B6385" t="str">
            <v>CURSO DE CAPACITAÇÃO PARA BLASTER, DINAMITADOR OU CABO DE FOGO (ENCARGOS COMPLEMENTARES) - HORISTA</v>
          </cell>
          <cell r="C6385" t="str">
            <v>H</v>
          </cell>
          <cell r="D6385" t="str">
            <v>0,14</v>
          </cell>
        </row>
        <row r="6386">
          <cell r="A6386">
            <v>95326</v>
          </cell>
          <cell r="B6386" t="str">
            <v>CURSO DE CAPACITAÇÃO PARA CADASTRISTA DE REDES DE AGUA E ESGOTO (ENCARGOS COMPLEMENTARES) - HORISTA</v>
          </cell>
          <cell r="C6386" t="str">
            <v>H</v>
          </cell>
          <cell r="D6386" t="str">
            <v>0,03</v>
          </cell>
        </row>
        <row r="6387">
          <cell r="A6387">
            <v>95327</v>
          </cell>
          <cell r="B6387" t="str">
            <v>CURSO DE CAPACITAÇÃO PARA CALAFETADOR/CALAFATE (ENCARGOS COMPLEMENTARES) - HORISTA</v>
          </cell>
          <cell r="C6387" t="str">
            <v>H</v>
          </cell>
          <cell r="D6387" t="str">
            <v>0,15</v>
          </cell>
        </row>
        <row r="6388">
          <cell r="A6388">
            <v>95328</v>
          </cell>
          <cell r="B6388" t="str">
            <v>CURSO DE CAPACITAÇÃO PARA CALCETEIRO (ENCARGOS COMPLEMENTARES) - HORISTA</v>
          </cell>
          <cell r="C6388" t="str">
            <v>H</v>
          </cell>
          <cell r="D6388" t="str">
            <v>0,10</v>
          </cell>
        </row>
        <row r="6389">
          <cell r="A6389">
            <v>95329</v>
          </cell>
          <cell r="B6389" t="str">
            <v>CURSO DE CAPACITAÇÃO PARA CARPINTEIRO DE ESQUADRIA (ENCARGOS COMPLEMENTARES) - HORISTA</v>
          </cell>
          <cell r="C6389" t="str">
            <v>H</v>
          </cell>
          <cell r="D6389" t="str">
            <v>0,13</v>
          </cell>
        </row>
        <row r="6390">
          <cell r="A6390">
            <v>95330</v>
          </cell>
          <cell r="B6390" t="str">
            <v>CURSO DE CAPACITAÇÃO PARA CARPINTEIRO DE FÔRMAS (ENCARGOS COMPLEMENTARES) - HORISTA</v>
          </cell>
          <cell r="C6390" t="str">
            <v>H</v>
          </cell>
          <cell r="D6390" t="str">
            <v>0,10</v>
          </cell>
        </row>
        <row r="6391">
          <cell r="A6391">
            <v>95331</v>
          </cell>
          <cell r="B6391" t="str">
            <v>CURSO DE CAPACITAÇÃO PARA CAVOUQUEIRO OU OPERADOR PERFURATRIZ/ROMPEDOR (ENCARGOS COMPLEMENTARES) - HORISTA</v>
          </cell>
          <cell r="C6391" t="str">
            <v>H</v>
          </cell>
          <cell r="D6391" t="str">
            <v>0,07</v>
          </cell>
        </row>
        <row r="6392">
          <cell r="A6392">
            <v>95332</v>
          </cell>
          <cell r="B6392" t="str">
            <v>CURSO DE CAPACITAÇÃO PARA ELETRICISTA (ENCARGOS COMPLEMENTARES) - HORISTA</v>
          </cell>
          <cell r="C6392" t="str">
            <v>H</v>
          </cell>
          <cell r="D6392" t="str">
            <v>0,33</v>
          </cell>
        </row>
        <row r="6393">
          <cell r="A6393">
            <v>95333</v>
          </cell>
          <cell r="B6393" t="str">
            <v>CURSO DE CAPACITAÇÃO PARA ELETRICISTA INDUSTRIAL (ENCARGOS COMPLEMENTARES) - HORISTA</v>
          </cell>
          <cell r="C6393" t="str">
            <v>H</v>
          </cell>
          <cell r="D6393" t="str">
            <v>0,33</v>
          </cell>
        </row>
        <row r="6394">
          <cell r="A6394">
            <v>95334</v>
          </cell>
          <cell r="B6394" t="str">
            <v>CURSO DE CAPACITAÇÃO PARA ELETROTÉCNICO (ENCARGOS COMPLEMENTARES) - HORISTA</v>
          </cell>
          <cell r="C6394" t="str">
            <v>H</v>
          </cell>
          <cell r="D6394" t="str">
            <v>0,31</v>
          </cell>
        </row>
        <row r="6395">
          <cell r="A6395">
            <v>95335</v>
          </cell>
          <cell r="B6395" t="str">
            <v>CURSO DE CAPACITAÇÃO PARA ENCANADOR OU BOMBEIRO HIDRÁULICO (ENCARGOS COMPLEMENTARES) - HORISTA</v>
          </cell>
          <cell r="C6395" t="str">
            <v>H</v>
          </cell>
          <cell r="D6395" t="str">
            <v>0,15</v>
          </cell>
        </row>
        <row r="6396">
          <cell r="A6396">
            <v>95336</v>
          </cell>
          <cell r="B6396" t="str">
            <v>CURSO DE CAPACITAÇÃO PARA ESTUCADOR (ENCARGOS COMPLEMENTARES) - HORISTA</v>
          </cell>
          <cell r="C6396" t="str">
            <v>H</v>
          </cell>
          <cell r="D6396" t="str">
            <v>0,10</v>
          </cell>
        </row>
        <row r="6397">
          <cell r="A6397">
            <v>95337</v>
          </cell>
          <cell r="B6397" t="str">
            <v>CURSO DE CAPACITAÇÃO PARA GESSEIRO (ENCARGOS COMPLEMENTARES) - HORISTA</v>
          </cell>
          <cell r="C6397" t="str">
            <v>H</v>
          </cell>
          <cell r="D6397" t="str">
            <v>0,10</v>
          </cell>
        </row>
        <row r="6398">
          <cell r="A6398">
            <v>95338</v>
          </cell>
          <cell r="B6398" t="str">
            <v>CURSO DE CAPACITAÇÃO PARA IMPERMEABILIZADOR (ENCARGOS COMPLEMENTARES) - HORISTA</v>
          </cell>
          <cell r="C6398" t="str">
            <v>H</v>
          </cell>
          <cell r="D6398" t="str">
            <v>0,18</v>
          </cell>
        </row>
        <row r="6399">
          <cell r="A6399">
            <v>95339</v>
          </cell>
          <cell r="B6399" t="str">
            <v>CURSO DE CAPACITAÇÃO PARA MAÇARIQUEIRO (ENCARGOS COMPLEMENTARES) - HORISTA</v>
          </cell>
          <cell r="C6399" t="str">
            <v>H</v>
          </cell>
          <cell r="D6399" t="str">
            <v>0,20</v>
          </cell>
        </row>
        <row r="6400">
          <cell r="A6400">
            <v>95340</v>
          </cell>
          <cell r="B6400" t="str">
            <v>CURSO DE CAPACITAÇÃO PARA MARCENEIRO (ENCARGOS COMPLEMENTARES) - HORISTA</v>
          </cell>
          <cell r="C6400" t="str">
            <v>H</v>
          </cell>
          <cell r="D6400" t="str">
            <v>0,13</v>
          </cell>
        </row>
        <row r="6401">
          <cell r="A6401">
            <v>95341</v>
          </cell>
          <cell r="B6401" t="str">
            <v>CURSO DE CAPACITAÇÃO PARA MARMORISTA/GRANITEIRO (ENCARGOS COMPLEMENTARES) - HORISTA</v>
          </cell>
          <cell r="C6401" t="str">
            <v>H</v>
          </cell>
          <cell r="D6401" t="str">
            <v>0,13</v>
          </cell>
        </row>
        <row r="6402">
          <cell r="A6402">
            <v>95342</v>
          </cell>
          <cell r="B6402" t="str">
            <v>CURSO DE CAPACITAÇÃO PARA MECÂNICO DE EQUIPAMENTOS PESADOS (ENCARGOS COMPLEMENTARES) - HORISTA</v>
          </cell>
          <cell r="C6402" t="str">
            <v>H</v>
          </cell>
          <cell r="D6402" t="str">
            <v>0,09</v>
          </cell>
        </row>
        <row r="6403">
          <cell r="A6403">
            <v>95343</v>
          </cell>
          <cell r="B6403" t="str">
            <v>CURSO DE CAPACITAÇÃO PARA MONTADOR  DE TUBO AÇO/EQUIPAMENTOS (ENCARGOS COMPLEMENTARES) - HORISTA</v>
          </cell>
          <cell r="C6403" t="str">
            <v>H</v>
          </cell>
          <cell r="D6403" t="str">
            <v>0,29</v>
          </cell>
        </row>
        <row r="6404">
          <cell r="A6404">
            <v>95344</v>
          </cell>
          <cell r="B6404" t="str">
            <v>CURSO DE CAPACITAÇÃO PARA MONTADOR DE ESTRUTURA METÁLICA (ENCARGOS COMPLEMENTARES) - HORISTA</v>
          </cell>
          <cell r="C6404" t="str">
            <v>H</v>
          </cell>
          <cell r="D6404" t="str">
            <v>0,08</v>
          </cell>
        </row>
        <row r="6405">
          <cell r="A6405">
            <v>95345</v>
          </cell>
          <cell r="B6405" t="str">
            <v>CURSO DE CAPACITAÇÃO PARA MONTADOR ELETROMECÂNICO (ENCARGOS COMPLEMENTARES) - HORISTA</v>
          </cell>
          <cell r="C6405" t="str">
            <v>H</v>
          </cell>
          <cell r="D6405" t="str">
            <v>0,71</v>
          </cell>
        </row>
        <row r="6406">
          <cell r="A6406">
            <v>95346</v>
          </cell>
          <cell r="B6406" t="str">
            <v>CURSO DE CAPACITAÇÃO PARA MOTORISTA DE BASCULANTE (ENCARGOS COMPLEMENTARES) - HORISTA</v>
          </cell>
          <cell r="C6406" t="str">
            <v>H</v>
          </cell>
          <cell r="D6406" t="str">
            <v>0,03</v>
          </cell>
        </row>
        <row r="6407">
          <cell r="A6407">
            <v>95347</v>
          </cell>
          <cell r="B6407" t="str">
            <v>CURSO DE CAPACITAÇÃO PARA MOTORISTA DE CAMINHÃO (ENCARGOS COMPLEMENTARES) - HORISTA</v>
          </cell>
          <cell r="C6407" t="str">
            <v>H</v>
          </cell>
          <cell r="D6407" t="str">
            <v>0,04</v>
          </cell>
        </row>
        <row r="6408">
          <cell r="A6408">
            <v>95348</v>
          </cell>
          <cell r="B6408" t="str">
            <v>CURSO DE CAPACITAÇÃO PARA MOTORISTA DE CAMINHÃO E CARRETA (ENCARGOS COMPLEMENTARES) - HORISTA</v>
          </cell>
          <cell r="C6408" t="str">
            <v>H</v>
          </cell>
          <cell r="D6408" t="str">
            <v>0,05</v>
          </cell>
        </row>
        <row r="6409">
          <cell r="A6409">
            <v>95349</v>
          </cell>
          <cell r="B6409" t="str">
            <v>CURSO DE CAPACITAÇÃO PARA MOTORISTA DE VEÍCULO LEVE (ENCARGOS COMPLEMENTARES) - HORISTA</v>
          </cell>
          <cell r="C6409" t="str">
            <v>H</v>
          </cell>
          <cell r="D6409" t="str">
            <v>0,03</v>
          </cell>
        </row>
        <row r="6410">
          <cell r="A6410">
            <v>95350</v>
          </cell>
          <cell r="B6410" t="str">
            <v>CURSO DE CAPACITAÇÃO PARA MOTORISTA DE VEÍCULO PESADO (ENCARGOS COMPLEMENTARES) - HORISTA</v>
          </cell>
          <cell r="C6410" t="str">
            <v>H</v>
          </cell>
          <cell r="D6410" t="str">
            <v>0,04</v>
          </cell>
        </row>
        <row r="6411">
          <cell r="A6411">
            <v>95351</v>
          </cell>
          <cell r="B6411" t="str">
            <v>CURSO DE CAPACITAÇÃO PARA MOTORISTA OPERADOR DE MUNCK (ENCARGOS COMPLEMENTARES) - HORISTA</v>
          </cell>
          <cell r="C6411" t="str">
            <v>H</v>
          </cell>
          <cell r="D6411" t="str">
            <v>0,13</v>
          </cell>
        </row>
        <row r="6412">
          <cell r="A6412">
            <v>95352</v>
          </cell>
          <cell r="B6412" t="str">
            <v>CURSO DE CAPACITAÇÃO PARA NIVELADOR (ENCARGOS COMPLEMENTARES) - HORISTA</v>
          </cell>
          <cell r="C6412" t="str">
            <v>H</v>
          </cell>
          <cell r="D6412" t="str">
            <v>0,03</v>
          </cell>
        </row>
        <row r="6413">
          <cell r="A6413">
            <v>95354</v>
          </cell>
          <cell r="B6413" t="str">
            <v>CURSO DE CAPACITAÇÃO PARA OPERADOR DE BETONEIRA (CAMINHÃO) (ENCARGOS COMPLEMENTARES) - HORISTA</v>
          </cell>
          <cell r="C6413" t="str">
            <v>H</v>
          </cell>
          <cell r="D6413" t="str">
            <v>0,06</v>
          </cell>
        </row>
        <row r="6414">
          <cell r="A6414">
            <v>95355</v>
          </cell>
          <cell r="B6414" t="str">
            <v>CURSO DE CAPACITAÇÃO PARA OPERADOR DE COMPRESSOR OU COMPRESSORISTA (ENCARGOS COMPLEMENTARES) - HORISTA</v>
          </cell>
          <cell r="C6414" t="str">
            <v>H</v>
          </cell>
          <cell r="D6414" t="str">
            <v>0,07</v>
          </cell>
        </row>
        <row r="6415">
          <cell r="A6415">
            <v>95356</v>
          </cell>
          <cell r="B6415" t="str">
            <v>CURSO DE CAPACITAÇÃO PARA OPERADOR DE DEMARCADORA DE FAIXAS (ENCARGOS COMPLEMENTARES) - HORISTA</v>
          </cell>
          <cell r="C6415" t="str">
            <v>H</v>
          </cell>
          <cell r="D6415" t="str">
            <v>0,07</v>
          </cell>
        </row>
        <row r="6416">
          <cell r="A6416">
            <v>95357</v>
          </cell>
          <cell r="B6416" t="str">
            <v>CURSO DE CAPACITAÇÃO PARA OPERADOR DE ESCAVADEIRA (ENCARGOS COMPLEMENTARES) - HORISTA</v>
          </cell>
          <cell r="C6416" t="str">
            <v>H</v>
          </cell>
          <cell r="D6416" t="str">
            <v>0,11</v>
          </cell>
        </row>
        <row r="6417">
          <cell r="A6417">
            <v>95358</v>
          </cell>
          <cell r="B6417" t="str">
            <v>CURSO DE CAPACITAÇÃO PARA OPERADOR DE GUINCHO (ENCARGOS COMPLEMENTARES) - HORISTA</v>
          </cell>
          <cell r="C6417" t="str">
            <v>H</v>
          </cell>
          <cell r="D6417" t="str">
            <v>0,12</v>
          </cell>
        </row>
        <row r="6418">
          <cell r="A6418">
            <v>95359</v>
          </cell>
          <cell r="B6418" t="str">
            <v>CURSO DE CAPACITAÇÃO PARA OPERADOR DE GUINDASTE (ENCARGOS COMPLEMENTARES) - HORISTA</v>
          </cell>
          <cell r="C6418" t="str">
            <v>H</v>
          </cell>
          <cell r="D6418" t="str">
            <v>0,16</v>
          </cell>
        </row>
        <row r="6419">
          <cell r="A6419">
            <v>95360</v>
          </cell>
          <cell r="B6419" t="str">
            <v>CURSO DE CAPACITAÇÃO PARA OPERADOR DE MÁQUINAS E EQUIPAMENTOS (ENCARGOS COMPLEMENTARES) - HORISTA</v>
          </cell>
          <cell r="C6419" t="str">
            <v>H</v>
          </cell>
          <cell r="D6419" t="str">
            <v>0,10</v>
          </cell>
        </row>
        <row r="6420">
          <cell r="A6420">
            <v>95361</v>
          </cell>
          <cell r="B6420" t="str">
            <v>CURSO DE CAPACITAÇÃO PARA OPERADOR DE MARTELETE OU MARTELETEIRO (ENCARGOS COMPLEMENTARES) - HORISTA</v>
          </cell>
          <cell r="C6420" t="str">
            <v>H</v>
          </cell>
          <cell r="D6420" t="str">
            <v>0,06</v>
          </cell>
        </row>
        <row r="6421">
          <cell r="A6421">
            <v>95362</v>
          </cell>
          <cell r="B6421" t="str">
            <v>CURSO DE CAPACITAÇÃO PARA OPERADOR DE MOTO-ESCREIPER (ENCARGOS COMPLEMENTARES) - HORISTA</v>
          </cell>
          <cell r="C6421" t="str">
            <v>H</v>
          </cell>
          <cell r="D6421" t="str">
            <v>0,07</v>
          </cell>
        </row>
        <row r="6422">
          <cell r="A6422">
            <v>95363</v>
          </cell>
          <cell r="B6422" t="str">
            <v>CURSO DE CAPACITAÇÃO PARA OPERADOR DE MOTONIVELADORA (ENCARGOS COMPLEMENTARES) - HORISTA</v>
          </cell>
          <cell r="C6422" t="str">
            <v>H</v>
          </cell>
          <cell r="D6422" t="str">
            <v>0,09</v>
          </cell>
        </row>
        <row r="6423">
          <cell r="A6423">
            <v>95364</v>
          </cell>
          <cell r="B6423" t="str">
            <v>CURSO DE CAPACITAÇÃO PARA OPERADOR DE PÁ CARREGADEIRA (ENCARGOS COMPLEMENTARES) - HORISTA</v>
          </cell>
          <cell r="C6423" t="str">
            <v>H</v>
          </cell>
          <cell r="D6423" t="str">
            <v>0,06</v>
          </cell>
        </row>
        <row r="6424">
          <cell r="A6424">
            <v>95365</v>
          </cell>
          <cell r="B6424" t="str">
            <v>CURSO DE CAPACITAÇÃO PARA OPERADOR DE PAVIMENTADORA (ENCARGOS COMPLEMENTARES) - HORISTA</v>
          </cell>
          <cell r="C6424" t="str">
            <v>H</v>
          </cell>
          <cell r="D6424" t="str">
            <v>0,07</v>
          </cell>
        </row>
        <row r="6425">
          <cell r="A6425">
            <v>95366</v>
          </cell>
          <cell r="B6425" t="str">
            <v>CURSO DE CAPACITAÇÃO PARA OPERADOR DE ROLO COMPACTADOR (ENCARGOS COMPLEMENTARES) - HORISTA</v>
          </cell>
          <cell r="C6425" t="str">
            <v>H</v>
          </cell>
          <cell r="D6425" t="str">
            <v>0,06</v>
          </cell>
        </row>
        <row r="6426">
          <cell r="A6426">
            <v>95367</v>
          </cell>
          <cell r="B6426" t="str">
            <v>CURSO DE CAPACITAÇÃO PARA OPERADOR DE USINA DE ASFALTO, DE SOLOS OU DE CONCRETO (ENCARGOS COMPLEMENTARES) - HORISTA</v>
          </cell>
          <cell r="C6426" t="str">
            <v>H</v>
          </cell>
          <cell r="D6426" t="str">
            <v>0,06</v>
          </cell>
        </row>
        <row r="6427">
          <cell r="A6427">
            <v>95368</v>
          </cell>
          <cell r="B6427" t="str">
            <v>CURSO DE CAPACITAÇÃO PARA OPERADOR JATO DE AREIA OU JATISTA (ENCARGOS COMPLEMENTARES) - HORISTA</v>
          </cell>
          <cell r="C6427" t="str">
            <v>H</v>
          </cell>
          <cell r="D6427" t="str">
            <v>0,10</v>
          </cell>
        </row>
        <row r="6428">
          <cell r="A6428">
            <v>95369</v>
          </cell>
          <cell r="B6428" t="str">
            <v>CURSO DE CAPACITAÇÃO PARA OPERADOR PARA BATE ESTACAS (ENCARGOS COMPLEMENTARES) - HORISTA</v>
          </cell>
          <cell r="C6428" t="str">
            <v>H</v>
          </cell>
          <cell r="D6428" t="str">
            <v>0,07</v>
          </cell>
        </row>
        <row r="6429">
          <cell r="A6429">
            <v>95370</v>
          </cell>
          <cell r="B6429" t="str">
            <v>CURSO DE CAPACITAÇÃO PARA PASTILHEIRO (ENCARGOS COMPLEMENTARES) - HORISTA</v>
          </cell>
          <cell r="C6429" t="str">
            <v>H</v>
          </cell>
          <cell r="D6429" t="str">
            <v>0,15</v>
          </cell>
        </row>
        <row r="6430">
          <cell r="A6430">
            <v>95371</v>
          </cell>
          <cell r="B6430" t="str">
            <v>CURSO DE CAPACITAÇÃO PARA PEDREIRO (ENCARGOS COMPLEMENTARES) - HORISTA</v>
          </cell>
          <cell r="C6430" t="str">
            <v>H</v>
          </cell>
          <cell r="D6430" t="str">
            <v>0,18</v>
          </cell>
        </row>
        <row r="6431">
          <cell r="A6431">
            <v>95372</v>
          </cell>
          <cell r="B6431" t="str">
            <v>CURSO DE CAPACITAÇÃO PARA PINTOR (ENCARGOS COMPLEMENTARES) - HORISTA</v>
          </cell>
          <cell r="C6431" t="str">
            <v>H</v>
          </cell>
          <cell r="D6431" t="str">
            <v>0,13</v>
          </cell>
        </row>
        <row r="6432">
          <cell r="A6432">
            <v>95373</v>
          </cell>
          <cell r="B6432" t="str">
            <v>CURSO DE CAPACITAÇÃO PARA PINTOR DE LETREIROS (ENCARGOS COMPLEMENTARES) - HORISTA</v>
          </cell>
          <cell r="C6432" t="str">
            <v>H</v>
          </cell>
          <cell r="D6432" t="str">
            <v>0,15</v>
          </cell>
        </row>
        <row r="6433">
          <cell r="A6433">
            <v>95374</v>
          </cell>
          <cell r="B6433" t="str">
            <v>CURSO DE CAPACITAÇÃO PARA PINTOR PARA TINTA EPÓXI (ENCARGOS COMPLEMENTARES) - HORISTA</v>
          </cell>
          <cell r="C6433" t="str">
            <v>H</v>
          </cell>
          <cell r="D6433" t="str">
            <v>0,14</v>
          </cell>
        </row>
        <row r="6434">
          <cell r="A6434">
            <v>95375</v>
          </cell>
          <cell r="B6434" t="str">
            <v>CURSO DE CAPACITAÇÃO PARA POCEIRO (ENCARGOS COMPLEMENTARES) - HORISTA</v>
          </cell>
          <cell r="C6434" t="str">
            <v>H</v>
          </cell>
          <cell r="D6434" t="str">
            <v>0,17</v>
          </cell>
        </row>
        <row r="6435">
          <cell r="A6435">
            <v>95376</v>
          </cell>
          <cell r="B6435" t="str">
            <v>CURSO DE CAPACITAÇÃO PARA RASTELEIRO (ENCARGOS COMPLEMENTARES) - HORISTA</v>
          </cell>
          <cell r="C6435" t="str">
            <v>H</v>
          </cell>
          <cell r="D6435" t="str">
            <v>0,03</v>
          </cell>
        </row>
        <row r="6436">
          <cell r="A6436">
            <v>95377</v>
          </cell>
          <cell r="B6436" t="str">
            <v>CURSO DE CAPACITAÇÃO PARA SERRALHEIRO (ENCARGOS COMPLEMENTARES) - HORISTA</v>
          </cell>
          <cell r="C6436" t="str">
            <v>H</v>
          </cell>
          <cell r="D6436" t="str">
            <v>0,10</v>
          </cell>
        </row>
        <row r="6437">
          <cell r="A6437">
            <v>95378</v>
          </cell>
          <cell r="B6437" t="str">
            <v>CURSO DE CAPACITAÇÃO PARA SERVENTE (ENCARGOS COMPLEMENTARES) - HORISTA</v>
          </cell>
          <cell r="C6437" t="str">
            <v>H</v>
          </cell>
          <cell r="D6437" t="str">
            <v>0,13</v>
          </cell>
        </row>
        <row r="6438">
          <cell r="A6438">
            <v>95379</v>
          </cell>
          <cell r="B6438" t="str">
            <v>CURSO DE CAPACITAÇÃO PARA SOLDADOR (ENCARGOS COMPLEMENTARES) - HORISTA</v>
          </cell>
          <cell r="C6438" t="str">
            <v>H</v>
          </cell>
          <cell r="D6438" t="str">
            <v>0,10</v>
          </cell>
        </row>
        <row r="6439">
          <cell r="A6439">
            <v>95380</v>
          </cell>
          <cell r="B6439" t="str">
            <v>CURSO DE CAPACITAÇÃO PARA SOLDADOR A (PARA SOLDA A SER TESTADA COM RAIOS  X ) (ENCARGOS COMPLEMENTARES) - HORISTA</v>
          </cell>
          <cell r="C6439" t="str">
            <v>H</v>
          </cell>
          <cell r="D6439" t="str">
            <v>0,14</v>
          </cell>
        </row>
        <row r="6440">
          <cell r="A6440">
            <v>95382</v>
          </cell>
          <cell r="B6440" t="str">
            <v>CURSO DE CAPACITAÇÃO PARA TAQUEADOR OU TAQUEIRO (ENCARGOS COMPLEMENTARES) - HORISTA</v>
          </cell>
          <cell r="C6440" t="str">
            <v>H</v>
          </cell>
          <cell r="D6440" t="str">
            <v>0,12</v>
          </cell>
        </row>
        <row r="6441">
          <cell r="A6441">
            <v>95383</v>
          </cell>
          <cell r="B6441" t="str">
            <v>CURSO DE CAPACITAÇÃO PARA TÉCNICO DE LABORATÓRIO (ENCARGOS COMPLEMENTARES) - HORISTA</v>
          </cell>
          <cell r="C6441" t="str">
            <v>H</v>
          </cell>
          <cell r="D6441" t="str">
            <v>0,10</v>
          </cell>
        </row>
        <row r="6442">
          <cell r="A6442">
            <v>95384</v>
          </cell>
          <cell r="B6442" t="str">
            <v>CURSO DE CAPACITAÇÃO PARA TÉCNICO DE SONDAGEM (ENCARGOS COMPLEMENTARES) - HORISTA</v>
          </cell>
          <cell r="C6442" t="str">
            <v>H</v>
          </cell>
          <cell r="D6442" t="str">
            <v>0,11</v>
          </cell>
        </row>
        <row r="6443">
          <cell r="A6443">
            <v>95385</v>
          </cell>
          <cell r="B6443" t="str">
            <v>CURSO DE CAPACITAÇÃO PARA TELHADISTA (ENCARGOS COMPLEMENTARES) - HORISTA</v>
          </cell>
          <cell r="C6443" t="str">
            <v>H</v>
          </cell>
          <cell r="D6443" t="str">
            <v>0,10</v>
          </cell>
        </row>
        <row r="6444">
          <cell r="A6444">
            <v>95386</v>
          </cell>
          <cell r="B6444" t="str">
            <v>CURSO DE CAPACITAÇÃO PARA TRATORISTA (ENCARGOS COMPLEMENTARES) - HORISTA</v>
          </cell>
          <cell r="C6444" t="str">
            <v>H</v>
          </cell>
          <cell r="D6444" t="str">
            <v>0,09</v>
          </cell>
        </row>
        <row r="6445">
          <cell r="A6445">
            <v>95387</v>
          </cell>
          <cell r="B6445" t="str">
            <v>CURSO DE CAPACITAÇÃO PARA VIDRACEIRO (ENCARGOS COMPLEMENTARES) - HORISTA</v>
          </cell>
          <cell r="C6445" t="str">
            <v>H</v>
          </cell>
          <cell r="D6445" t="str">
            <v>0,13</v>
          </cell>
        </row>
        <row r="6446">
          <cell r="A6446">
            <v>95388</v>
          </cell>
          <cell r="B6446" t="str">
            <v>CURSO DE CAPACITAÇÃO PARA VIGIA NOTURNO (ENCARGOS COMPLEMENTARES) - HORISTA</v>
          </cell>
          <cell r="C6446" t="str">
            <v>H</v>
          </cell>
          <cell r="D6446" t="str">
            <v>0,04</v>
          </cell>
        </row>
        <row r="6447">
          <cell r="A6447">
            <v>95389</v>
          </cell>
          <cell r="B6447" t="str">
            <v>CURSO DE CAPACITAÇÃO PARA OPERADOR DE BETONEIRA ESTACIONÁRIA/MISTURADOR (ENCARGOS COMPLEMENTARES) - HORISTA</v>
          </cell>
          <cell r="C6447" t="str">
            <v>H</v>
          </cell>
          <cell r="D6447" t="str">
            <v>0,05</v>
          </cell>
        </row>
        <row r="6448">
          <cell r="A6448">
            <v>95390</v>
          </cell>
          <cell r="B6448" t="str">
            <v>CURSO DE CAPACITAÇÃO PARA JARDINEIRO (ENCARGOS COMPLEMENTARES) - HORISTA</v>
          </cell>
          <cell r="C6448" t="str">
            <v>H</v>
          </cell>
          <cell r="D6448" t="str">
            <v>0,04</v>
          </cell>
        </row>
        <row r="6449">
          <cell r="A6449">
            <v>95391</v>
          </cell>
          <cell r="B6449" t="str">
            <v>CURSO DE CAPACITAÇÃO PARA DESENHISTA DETALHISTA (ENCARGOS COMPLEMENTARES) - HORISTA</v>
          </cell>
          <cell r="C6449" t="str">
            <v>H</v>
          </cell>
          <cell r="D6449" t="str">
            <v>0,07</v>
          </cell>
        </row>
        <row r="6450">
          <cell r="A6450">
            <v>95392</v>
          </cell>
          <cell r="B6450" t="str">
            <v>CURSO DE CAPACITAÇÃO PARA ALMOXARIFE (ENCARGOS COMPLEMENTARES) - HORISTA</v>
          </cell>
          <cell r="C6450" t="str">
            <v>H</v>
          </cell>
          <cell r="D6450" t="str">
            <v>0,04</v>
          </cell>
        </row>
        <row r="6451">
          <cell r="A6451">
            <v>95393</v>
          </cell>
          <cell r="B6451" t="str">
            <v>CURSO DE CAPACITAÇÃO PARA APONTADOR OU APROPRIADOR (ENCARGOS COMPLEMENTARES) - HORISTA</v>
          </cell>
          <cell r="C6451" t="str">
            <v>H</v>
          </cell>
          <cell r="D6451" t="str">
            <v>0,20</v>
          </cell>
        </row>
        <row r="6452">
          <cell r="A6452">
            <v>95394</v>
          </cell>
          <cell r="B6452" t="str">
            <v>CURSO DE CAPACITAÇÃO PARA ARQUITETO DE OBRA JÚNIOR (ENCARGOS COMPLEMENTARES) - HORISTA</v>
          </cell>
          <cell r="C6452" t="str">
            <v>H</v>
          </cell>
          <cell r="D6452" t="str">
            <v>0,31</v>
          </cell>
        </row>
        <row r="6453">
          <cell r="A6453">
            <v>95395</v>
          </cell>
          <cell r="B6453" t="str">
            <v>CURSO DE CAPACITAÇÃO PARA ARQUITETO DE OBRA PLENO (ENCARGOS COMPLEMENTARES) - HORISTA</v>
          </cell>
          <cell r="C6453" t="str">
            <v>H</v>
          </cell>
          <cell r="D6453" t="str">
            <v>0,44</v>
          </cell>
        </row>
        <row r="6454">
          <cell r="A6454">
            <v>95396</v>
          </cell>
          <cell r="B6454" t="str">
            <v>CURSO DE CAPACITAÇÃO PARA ARQUITETO DE OBRA SÊNIOR (ENCARGOS COMPLEMENTARES) - HORISTA</v>
          </cell>
          <cell r="C6454" t="str">
            <v>H</v>
          </cell>
          <cell r="D6454" t="str">
            <v>0,58</v>
          </cell>
        </row>
        <row r="6455">
          <cell r="A6455">
            <v>95397</v>
          </cell>
          <cell r="B6455" t="str">
            <v>CURSO DE CAPACITAÇÃO PARA AUXILIAR DE DESENHISTA (ENCARGOS COMPLEMENTARES) - HORISTA</v>
          </cell>
          <cell r="C6455" t="str">
            <v>H</v>
          </cell>
          <cell r="D6455" t="str">
            <v>0,06</v>
          </cell>
        </row>
        <row r="6456">
          <cell r="A6456">
            <v>95398</v>
          </cell>
          <cell r="B6456" t="str">
            <v>CURSO DE CAPACITAÇÃO PARA AUXILIAR DE ESCRITÓRIO (ENCARGOS COMPLEMENTARES) - HORISTA</v>
          </cell>
          <cell r="C6456" t="str">
            <v>H</v>
          </cell>
          <cell r="D6456" t="str">
            <v>0,04</v>
          </cell>
        </row>
        <row r="6457">
          <cell r="A6457">
            <v>95399</v>
          </cell>
          <cell r="B6457" t="str">
            <v>CURSO DE CAPACITAÇÃO PARA DESENHISTA COPISTA (ENCARGOS COMPLEMENTARES) - HORISTA</v>
          </cell>
          <cell r="C6457" t="str">
            <v>H</v>
          </cell>
          <cell r="D6457" t="str">
            <v>0,05</v>
          </cell>
        </row>
        <row r="6458">
          <cell r="A6458">
            <v>95400</v>
          </cell>
          <cell r="B6458" t="str">
            <v>CURSO DE CAPACITAÇÃO PARA DESENHISTA PROJETISTA (ENCARGOS COMPLEMENTARES) - HORISTA</v>
          </cell>
          <cell r="C6458" t="str">
            <v>H</v>
          </cell>
          <cell r="D6458" t="str">
            <v>0,05</v>
          </cell>
        </row>
        <row r="6459">
          <cell r="A6459">
            <v>95401</v>
          </cell>
          <cell r="B6459" t="str">
            <v>CURSO DE CAPACITAÇÃO PARA ENCARREGADO GERAL (ENCARGOS COMPLEMENTARES) - HORISTA</v>
          </cell>
          <cell r="C6459" t="str">
            <v>H</v>
          </cell>
          <cell r="D6459" t="str">
            <v>0,20</v>
          </cell>
        </row>
        <row r="6460">
          <cell r="A6460">
            <v>95402</v>
          </cell>
          <cell r="B6460" t="str">
            <v>CURSO DE CAPACITAÇÃO PARA ENGENHEIRO CIVIL DE OBRA JÚNIOR (ENCARGOS COMPLEMENTARES) - HORISTA</v>
          </cell>
          <cell r="C6460" t="str">
            <v>H</v>
          </cell>
          <cell r="D6460" t="str">
            <v>0,76</v>
          </cell>
        </row>
        <row r="6461">
          <cell r="A6461">
            <v>95403</v>
          </cell>
          <cell r="B6461" t="str">
            <v>CURSO DE CAPACITAÇÃO PARA ENGENHEIRO CIVIL DE OBRA PLENO (ENCARGOS COMPLEMENTARES) - HORISTA</v>
          </cell>
          <cell r="C6461" t="str">
            <v>H</v>
          </cell>
          <cell r="D6461" t="str">
            <v>0,86</v>
          </cell>
        </row>
        <row r="6462">
          <cell r="A6462">
            <v>95404</v>
          </cell>
          <cell r="B6462" t="str">
            <v>CURSO DE CAPACITAÇÃO PARA ENGENHEIRO CIVIL DE OBRA SÊNIOR (ENCARGOS COMPLEMENTARES) - HORISTA</v>
          </cell>
          <cell r="C6462" t="str">
            <v>H</v>
          </cell>
          <cell r="D6462" t="str">
            <v>1,18</v>
          </cell>
        </row>
        <row r="6463">
          <cell r="A6463">
            <v>95405</v>
          </cell>
          <cell r="B6463" t="str">
            <v>CURSO DE CAPACITAÇÃO PARA MESTRE DE OBRAS (ENCARGOS COMPLEMENTARES) - HORISTA</v>
          </cell>
          <cell r="C6463" t="str">
            <v>H</v>
          </cell>
          <cell r="D6463" t="str">
            <v>0,31</v>
          </cell>
        </row>
        <row r="6464">
          <cell r="A6464">
            <v>95406</v>
          </cell>
          <cell r="B6464" t="str">
            <v>CURSO DE CAPACITAÇÃO PARA TOPÓGRAFO (ENCARGOS COMPLEMENTARES) - HORISTA</v>
          </cell>
          <cell r="C6464" t="str">
            <v>H</v>
          </cell>
          <cell r="D6464" t="str">
            <v>0,07</v>
          </cell>
        </row>
        <row r="6465">
          <cell r="A6465">
            <v>95407</v>
          </cell>
          <cell r="B6465" t="str">
            <v>CURSO DE CAPACITAÇÃO PARA ENGENHEIRO ELETRICISTA (ENCARGOS COMPLEMENTARES) - HORISTA</v>
          </cell>
          <cell r="C6465" t="str">
            <v>H</v>
          </cell>
          <cell r="D6465" t="str">
            <v>2,54</v>
          </cell>
        </row>
        <row r="6466">
          <cell r="A6466">
            <v>95408</v>
          </cell>
          <cell r="B6466" t="str">
            <v>CURSO DE CAPACITAÇÃO  PARA MOTORISTA DE CAMINHÃO (ENCARGOS COMPLEMENTARES) - MENSALISTA</v>
          </cell>
          <cell r="C6466" t="str">
            <v>MES</v>
          </cell>
          <cell r="D6466" t="str">
            <v>5,52</v>
          </cell>
        </row>
        <row r="6467">
          <cell r="A6467">
            <v>95409</v>
          </cell>
          <cell r="B6467" t="str">
            <v>CURSO DE CAPACITAÇÃO PARA DESENHISTA DETALHISTA (ENCARGOS COMPLEMENTARES) - MENSALISTA</v>
          </cell>
          <cell r="C6467" t="str">
            <v>MES</v>
          </cell>
          <cell r="D6467" t="str">
            <v>10,65</v>
          </cell>
        </row>
        <row r="6468">
          <cell r="A6468">
            <v>95410</v>
          </cell>
          <cell r="B6468" t="str">
            <v>CURSO DE CAPACITAÇÃO PARA DESENHISTA COPISTA (ENCARGOS COMPLEMENTARES) - MENSALISTA</v>
          </cell>
          <cell r="C6468" t="str">
            <v>MES</v>
          </cell>
          <cell r="D6468" t="str">
            <v>8,03</v>
          </cell>
        </row>
        <row r="6469">
          <cell r="A6469">
            <v>95411</v>
          </cell>
          <cell r="B6469" t="str">
            <v>CURSO DE CAPACITAÇÃO PARA DESENHISTA PROJETISTA (ENCARGOS COMPLEMENTARES) - MENSALISTA</v>
          </cell>
          <cell r="C6469" t="str">
            <v>MES</v>
          </cell>
          <cell r="D6469" t="str">
            <v>6,80</v>
          </cell>
        </row>
        <row r="6470">
          <cell r="A6470">
            <v>95412</v>
          </cell>
          <cell r="B6470" t="str">
            <v>CURSO DE CAPACITAÇÃO PARA AUXILIAR DE DESENHISTA (ENCARGOS COMPLEMENTARES) - MENSALISTA</v>
          </cell>
          <cell r="C6470" t="str">
            <v>MES</v>
          </cell>
          <cell r="D6470" t="str">
            <v>9,40</v>
          </cell>
        </row>
        <row r="6471">
          <cell r="A6471">
            <v>95413</v>
          </cell>
          <cell r="B6471" t="str">
            <v>CURSO DE CAPACITAÇÃO PARA ALMOXARIFE (ENCARGOS COMPLEMENTARES) - MENSALISTA</v>
          </cell>
          <cell r="C6471" t="str">
            <v>MES</v>
          </cell>
          <cell r="D6471" t="str">
            <v>6,71</v>
          </cell>
        </row>
        <row r="6472">
          <cell r="A6472">
            <v>95414</v>
          </cell>
          <cell r="B6472" t="str">
            <v>CURSO DE CAPACITAÇÃO PARA APONTADOR OU APROPRIADOR (ENCARGOS COMPLEMENTARES) - MENSALISTA</v>
          </cell>
          <cell r="C6472" t="str">
            <v>MES</v>
          </cell>
          <cell r="D6472" t="str">
            <v>27,84</v>
          </cell>
        </row>
        <row r="6473">
          <cell r="A6473">
            <v>95415</v>
          </cell>
          <cell r="B6473" t="str">
            <v>CURSO DE CAPACITAÇÃO PARA ENGENHEIRO CIVIL DE OBRA JÚNIOR (ENCARGOS COMPLEMENTARES) - MENSALISTA</v>
          </cell>
          <cell r="C6473" t="str">
            <v>MES</v>
          </cell>
          <cell r="D6473" t="str">
            <v>101,61</v>
          </cell>
        </row>
        <row r="6474">
          <cell r="A6474">
            <v>95416</v>
          </cell>
          <cell r="B6474" t="str">
            <v>CURSO DE CAPACITAÇÃO PARA AUXILIAR DE ESCRITÓRIO (ENCARGOS COMPLEMENTARES) - MENSALISTA</v>
          </cell>
          <cell r="C6474" t="str">
            <v>MES</v>
          </cell>
          <cell r="D6474" t="str">
            <v>6,41</v>
          </cell>
        </row>
        <row r="6475">
          <cell r="A6475">
            <v>95417</v>
          </cell>
          <cell r="B6475" t="str">
            <v>CURSO DE CAPACITAÇÃO PARA ENGENHEIRO CIVIL DE OBRA PLENO (ENCARGOS COMPLEMENTARES) - MENSALISTA</v>
          </cell>
          <cell r="C6475" t="str">
            <v>MES</v>
          </cell>
          <cell r="D6475" t="str">
            <v>115,65</v>
          </cell>
        </row>
        <row r="6476">
          <cell r="A6476">
            <v>95418</v>
          </cell>
          <cell r="B6476" t="str">
            <v>CURSO DE CAPACITAÇÃO PARA ENGENHEIRO CIVIL DE OBRA SÊNIOR (ENCARGOS COMPLEMENTARES) - MENSALISTA</v>
          </cell>
          <cell r="C6476" t="str">
            <v>MES</v>
          </cell>
          <cell r="D6476" t="str">
            <v>158,09</v>
          </cell>
        </row>
        <row r="6477">
          <cell r="A6477">
            <v>95419</v>
          </cell>
          <cell r="B6477" t="str">
            <v>CURSO DE CAPACITAÇÃO PARA ARQUITETO JÚNIOR (ENCARGOS COMPLEMENTARES) - MENSALISTA</v>
          </cell>
          <cell r="C6477" t="str">
            <v>MES</v>
          </cell>
          <cell r="D6477" t="str">
            <v>42,25</v>
          </cell>
        </row>
        <row r="6478">
          <cell r="A6478">
            <v>95420</v>
          </cell>
          <cell r="B6478" t="str">
            <v>CURSO DE CAPACITAÇÃO PARA ARQUITETO PLENO (ENCARGOS COMPLEMENTARES) - MENSALISTA</v>
          </cell>
          <cell r="C6478" t="str">
            <v>MES</v>
          </cell>
          <cell r="D6478" t="str">
            <v>60,01</v>
          </cell>
        </row>
        <row r="6479">
          <cell r="A6479">
            <v>95421</v>
          </cell>
          <cell r="B6479" t="str">
            <v>CURSO DE CAPACITAÇÃO PARA ARQUITETO SÊNIOR (ENCARGOS COMPLEMENTARES) - MENSALISTA</v>
          </cell>
          <cell r="C6479" t="str">
            <v>MES</v>
          </cell>
          <cell r="D6479" t="str">
            <v>79,34</v>
          </cell>
        </row>
        <row r="6480">
          <cell r="A6480">
            <v>95422</v>
          </cell>
          <cell r="B6480" t="str">
            <v>CURSO DE CAPACITAÇÃO PARA ENCARREGADO GERAL DE OBRAS (ENCARGOS COMPLEMENTARES) - MENSALISTA</v>
          </cell>
          <cell r="C6480" t="str">
            <v>MES</v>
          </cell>
          <cell r="D6480" t="str">
            <v>27,84</v>
          </cell>
        </row>
        <row r="6481">
          <cell r="A6481">
            <v>95423</v>
          </cell>
          <cell r="B6481" t="str">
            <v>CURSO DE CAPACITAÇÃO PARA MESTRE DE OBRAS (ENCARGOS COMPLEMENTARES) - MENSALISTA</v>
          </cell>
          <cell r="C6481" t="str">
            <v>MES</v>
          </cell>
          <cell r="D6481" t="str">
            <v>42,25</v>
          </cell>
        </row>
        <row r="6482">
          <cell r="A6482">
            <v>95424</v>
          </cell>
          <cell r="B6482" t="str">
            <v>CURSO DE CAPACITAÇÃO PARA TOPÓGRAFO (ENCARGOS COMPLEMENTARES) - MENSALISTA</v>
          </cell>
          <cell r="C6482" t="str">
            <v>MES</v>
          </cell>
          <cell r="D6482" t="str">
            <v>10,41</v>
          </cell>
        </row>
        <row r="6483">
          <cell r="A6483">
            <v>100288</v>
          </cell>
          <cell r="B6483" t="str">
            <v>CURSO DE CAPACITAÇÃO PARA VIGIA DIURNO (ENCARGOS COMPLEMENTARES) - HORISTA</v>
          </cell>
          <cell r="C6483" t="str">
            <v>H</v>
          </cell>
          <cell r="D6483" t="str">
            <v>0,03</v>
          </cell>
        </row>
        <row r="6484">
          <cell r="A6484">
            <v>100289</v>
          </cell>
          <cell r="B6484" t="str">
            <v>VIGIA DIURNO COM ENCARGOS COMPLEMENTARES</v>
          </cell>
          <cell r="C6484" t="str">
            <v>H</v>
          </cell>
          <cell r="D6484" t="str">
            <v>14,65</v>
          </cell>
        </row>
        <row r="6485">
          <cell r="A6485">
            <v>100290</v>
          </cell>
          <cell r="B6485" t="str">
            <v>CURSO DE CAPACITAÇÃO PARA AUXILIAR DE ALMOXARIFE (ENCARGOS COMPLEMENTARES) - HORISTA</v>
          </cell>
          <cell r="C6485" t="str">
            <v>H</v>
          </cell>
          <cell r="D6485" t="str">
            <v>0,03</v>
          </cell>
        </row>
        <row r="6486">
          <cell r="A6486">
            <v>100291</v>
          </cell>
          <cell r="B6486" t="str">
            <v>CURSO DE CAPACITAÇÃO PARA AJUDANTE DE PINTOR (ENCARGOS COMPLEMENTARES) - HORISTA</v>
          </cell>
          <cell r="C6486" t="str">
            <v>H</v>
          </cell>
          <cell r="D6486" t="str">
            <v>0,09</v>
          </cell>
        </row>
        <row r="6487">
          <cell r="A6487">
            <v>100292</v>
          </cell>
          <cell r="B6487" t="str">
            <v>CURSO DE CAPACITAÇÃO PARA COORDENADOR/GERENTE DE OBRA (ENCARGOS COMPLEMENTARES) - HORISTA</v>
          </cell>
          <cell r="C6487" t="str">
            <v>H</v>
          </cell>
          <cell r="D6487" t="str">
            <v>0,38</v>
          </cell>
        </row>
        <row r="6488">
          <cell r="A6488">
            <v>100293</v>
          </cell>
          <cell r="B6488" t="str">
            <v>CURSO DE CAPACITAÇÃO PARA AUXILIAR DE AZULEJISTA (ENCARGOS COMPLEMENTARES) - HORISTA</v>
          </cell>
          <cell r="C6488" t="str">
            <v>H</v>
          </cell>
          <cell r="D6488" t="str">
            <v>0,09</v>
          </cell>
        </row>
        <row r="6489">
          <cell r="A6489">
            <v>100294</v>
          </cell>
          <cell r="B6489" t="str">
            <v>CURSO DE CAPACITAÇÃO PARA ARQUITETO PAISAGISTA (ENCARGOS COMPLEMENTARES) - HORISTA</v>
          </cell>
          <cell r="C6489" t="str">
            <v>H</v>
          </cell>
          <cell r="D6489" t="str">
            <v>0,27</v>
          </cell>
        </row>
        <row r="6490">
          <cell r="A6490">
            <v>100295</v>
          </cell>
          <cell r="B6490" t="str">
            <v>CURSO DE CAPACITAÇÃO PARA MONTADOR DE ELETROELETRONICOS (ENCARGOS COMPLEMENTARES) - HORISTA</v>
          </cell>
          <cell r="C6490" t="str">
            <v>H</v>
          </cell>
          <cell r="D6490" t="str">
            <v>0,28</v>
          </cell>
        </row>
        <row r="6491">
          <cell r="A6491">
            <v>100296</v>
          </cell>
          <cell r="B6491" t="str">
            <v>CURSO DE CAPACITAÇÃO PARA ENGENHEIRO CIVIL JUNIOR (ENCARGOS COMPLEMENTARES) - HORISTA</v>
          </cell>
          <cell r="C6491" t="str">
            <v>H</v>
          </cell>
          <cell r="D6491" t="str">
            <v>0,59</v>
          </cell>
        </row>
        <row r="6492">
          <cell r="A6492">
            <v>100297</v>
          </cell>
          <cell r="B6492" t="str">
            <v>CURSO DE CAPACITAÇÃO PARA ENGENHEIRO CIVIL PLENO (ENCARGOS COMPLEMENTARES) - HORISTA</v>
          </cell>
          <cell r="C6492" t="str">
            <v>H</v>
          </cell>
          <cell r="D6492" t="str">
            <v>0,67</v>
          </cell>
        </row>
        <row r="6493">
          <cell r="A6493">
            <v>100298</v>
          </cell>
          <cell r="B6493" t="str">
            <v>CURSO DE CAPACITAÇÃO PARA MECÂNICO DE REFRIGERAÇÃO (ENCARGOS COMPLEMENTARES) - HORISTA</v>
          </cell>
          <cell r="C6493" t="str">
            <v>H</v>
          </cell>
          <cell r="D6493" t="str">
            <v>0,30</v>
          </cell>
        </row>
        <row r="6494">
          <cell r="A6494">
            <v>100299</v>
          </cell>
          <cell r="B6494" t="str">
            <v>CURSO DE CAPACITAÇÃO PARA TÉCNICO EM SEGURANÇA DO TRABALHO (ENCARGOS COMPLEMENTARES) - HORISTA</v>
          </cell>
          <cell r="C6494" t="str">
            <v>H</v>
          </cell>
          <cell r="D6494" t="str">
            <v>0,23</v>
          </cell>
        </row>
        <row r="6495">
          <cell r="A6495">
            <v>100300</v>
          </cell>
          <cell r="B6495" t="str">
            <v>AUXILIAR DE ALMOXARIFE COM ENCARGOS COMPLEMENTARES</v>
          </cell>
          <cell r="C6495" t="str">
            <v>H</v>
          </cell>
          <cell r="D6495" t="str">
            <v>12,01</v>
          </cell>
        </row>
        <row r="6496">
          <cell r="A6496">
            <v>100301</v>
          </cell>
          <cell r="B6496" t="str">
            <v>AJUDANTE DE PINTOR COM ENCARGOS COMPLEMENTARES</v>
          </cell>
          <cell r="C6496" t="str">
            <v>H</v>
          </cell>
          <cell r="D6496" t="str">
            <v>15,51</v>
          </cell>
        </row>
        <row r="6497">
          <cell r="A6497">
            <v>100302</v>
          </cell>
          <cell r="B6497" t="str">
            <v>COORDENADOR/GERENTE DE OBRA COM ENCARGOS COMPLEMENTARES</v>
          </cell>
          <cell r="C6497" t="str">
            <v>H</v>
          </cell>
          <cell r="D6497" t="str">
            <v>110,95</v>
          </cell>
        </row>
        <row r="6498">
          <cell r="A6498">
            <v>100303</v>
          </cell>
          <cell r="B6498" t="str">
            <v>AUXILIAR DE AZULEJISTA COM ENCARGOS COMPLEMENTARES</v>
          </cell>
          <cell r="C6498" t="str">
            <v>H</v>
          </cell>
          <cell r="D6498" t="str">
            <v>14,43</v>
          </cell>
        </row>
        <row r="6499">
          <cell r="A6499">
            <v>100304</v>
          </cell>
          <cell r="B6499" t="str">
            <v>ARQUITETO PAISAGISTA COM ENCARGOS COMPLEMENTARES</v>
          </cell>
          <cell r="C6499" t="str">
            <v>H</v>
          </cell>
          <cell r="D6499" t="str">
            <v>79,29</v>
          </cell>
        </row>
        <row r="6500">
          <cell r="A6500">
            <v>100305</v>
          </cell>
          <cell r="B6500" t="str">
            <v>ENGENHEIRO CIVIL JUNIOR COM ENCARGOS COMPLEMENTARES</v>
          </cell>
          <cell r="C6500" t="str">
            <v>H</v>
          </cell>
          <cell r="D6500" t="str">
            <v>77,41</v>
          </cell>
        </row>
        <row r="6501">
          <cell r="A6501">
            <v>100306</v>
          </cell>
          <cell r="B6501" t="str">
            <v>ENGENHEIRO CIVIL PLENO COM ENCARGOS COMPLEMENTARES</v>
          </cell>
          <cell r="C6501" t="str">
            <v>H</v>
          </cell>
          <cell r="D6501" t="str">
            <v>87,21</v>
          </cell>
        </row>
        <row r="6502">
          <cell r="A6502">
            <v>100307</v>
          </cell>
          <cell r="B6502" t="str">
            <v>MONTADOR DE ELETROELETRÔNICOS COM ENCARGOS COMPLEMENTARES</v>
          </cell>
          <cell r="C6502" t="str">
            <v>H</v>
          </cell>
          <cell r="D6502" t="str">
            <v>18,63</v>
          </cell>
        </row>
        <row r="6503">
          <cell r="A6503">
            <v>100308</v>
          </cell>
          <cell r="B6503" t="str">
            <v>MECÂNICO DE REFRIGERAÇÃO COM ENCARGOS COMPLEMENTARES</v>
          </cell>
          <cell r="C6503" t="str">
            <v>H</v>
          </cell>
          <cell r="D6503" t="str">
            <v>18,16</v>
          </cell>
        </row>
        <row r="6504">
          <cell r="A6504">
            <v>100309</v>
          </cell>
          <cell r="B6504" t="str">
            <v>TÉCNICO EM SEGURANÇA DO TRABALHO COM ENCARGOS COMPLEMENTARES</v>
          </cell>
          <cell r="C6504" t="str">
            <v>H</v>
          </cell>
          <cell r="D6504" t="str">
            <v>19,86</v>
          </cell>
        </row>
        <row r="6505">
          <cell r="A6505">
            <v>100310</v>
          </cell>
          <cell r="B6505" t="str">
            <v>CURSO DE CAPACITAÇÃO PARA AUXILIAR DE ALMOXARIFE (ENCARGOS COMPLEMENTARES) - MENSALISTA</v>
          </cell>
          <cell r="C6505" t="str">
            <v>MES</v>
          </cell>
          <cell r="D6505" t="str">
            <v>5,14</v>
          </cell>
        </row>
        <row r="6506">
          <cell r="A6506">
            <v>100311</v>
          </cell>
          <cell r="B6506" t="str">
            <v>CURSO DE CAPACITAÇÃO PARA COORDENADOR/GERENTE DE OBRA (ENCARGOS COMPLEMENTARES) - MENSALISTA</v>
          </cell>
          <cell r="C6506" t="str">
            <v>MES</v>
          </cell>
          <cell r="D6506" t="str">
            <v>51,56</v>
          </cell>
        </row>
        <row r="6507">
          <cell r="A6507">
            <v>100312</v>
          </cell>
          <cell r="B6507" t="str">
            <v>CURSO DE CAPACITAÇÃO PARA ARQUITETO PAISAGISTA (ENCARGOS COMPLEMENTARES) - MENSALISTA</v>
          </cell>
          <cell r="C6507" t="str">
            <v>MES</v>
          </cell>
          <cell r="D6507" t="str">
            <v>36,72</v>
          </cell>
        </row>
        <row r="6508">
          <cell r="A6508">
            <v>100313</v>
          </cell>
          <cell r="B6508" t="str">
            <v>CURSO DE CAPACITAÇÃO PARA ENGENHEIRO CIVIL JUNIOR (ENCARGOS COMPLEMENTARES) - MENSALISTA</v>
          </cell>
          <cell r="C6508" t="str">
            <v>MES</v>
          </cell>
          <cell r="D6508" t="str">
            <v>80,62</v>
          </cell>
        </row>
        <row r="6509">
          <cell r="A6509">
            <v>100314</v>
          </cell>
          <cell r="B6509" t="str">
            <v>CURSO DE CAPACITAÇÃO PARA ENGENHEIRO CIVIL PLENO (ENCARGOS COMPLEMENTARES) - MENSALISTA</v>
          </cell>
          <cell r="C6509" t="str">
            <v>MES</v>
          </cell>
          <cell r="D6509" t="str">
            <v>90,96</v>
          </cell>
        </row>
        <row r="6510">
          <cell r="A6510">
            <v>100315</v>
          </cell>
          <cell r="B6510" t="str">
            <v>CURSO DE CAPACITAÇÃO PARA TÉCNICO EM SEGURANÇA DO TRABALHO (ENCARGOS COMPLEMENTARES) - MENSALISTA</v>
          </cell>
          <cell r="C6510" t="str">
            <v>MES</v>
          </cell>
          <cell r="D6510" t="str">
            <v>30,76</v>
          </cell>
        </row>
        <row r="6511">
          <cell r="A6511">
            <v>100316</v>
          </cell>
          <cell r="B6511" t="str">
            <v>AUXILIAR DE ALMOXARIFE COM ENCARGOS COMPLEMENTARES</v>
          </cell>
          <cell r="C6511" t="str">
            <v>MES</v>
          </cell>
          <cell r="D6511" t="str">
            <v>2.110,53</v>
          </cell>
        </row>
        <row r="6512">
          <cell r="A6512">
            <v>100317</v>
          </cell>
          <cell r="B6512" t="str">
            <v>COORDENADOR / GERENTE DE OBRA COM ENCARGOS COMPLEMENTARES</v>
          </cell>
          <cell r="C6512" t="str">
            <v>MES</v>
          </cell>
          <cell r="D6512" t="str">
            <v>19.336,94</v>
          </cell>
        </row>
        <row r="6513">
          <cell r="A6513">
            <v>100318</v>
          </cell>
          <cell r="B6513" t="str">
            <v>ARQUITETO PAISAGISTA COM ENCARGOS COMPLEMENTARES</v>
          </cell>
          <cell r="C6513" t="str">
            <v>MES</v>
          </cell>
          <cell r="D6513" t="str">
            <v>13.825,84</v>
          </cell>
        </row>
        <row r="6514">
          <cell r="A6514">
            <v>100319</v>
          </cell>
          <cell r="B6514" t="str">
            <v>ENGENHEIRO CIVIL JUNIOR COM ENCARGOS COMPLEMENTARES</v>
          </cell>
          <cell r="C6514" t="str">
            <v>MES</v>
          </cell>
          <cell r="D6514" t="str">
            <v>13.486,55</v>
          </cell>
        </row>
        <row r="6515">
          <cell r="A6515">
            <v>100320</v>
          </cell>
          <cell r="B6515" t="str">
            <v>ENGENHEIRO CIVIL PLENO COM ENCARGOS COMPLEMENTARES</v>
          </cell>
          <cell r="C6515" t="str">
            <v>MES</v>
          </cell>
          <cell r="D6515" t="str">
            <v>15.191,30</v>
          </cell>
        </row>
        <row r="6516">
          <cell r="A6516">
            <v>100321</v>
          </cell>
          <cell r="B6516" t="str">
            <v>TÉCNICO EM SEGURANÇA DO TRABALHO COM ENCARGOS COMPLEMENTARES</v>
          </cell>
          <cell r="C6516" t="str">
            <v>MES</v>
          </cell>
          <cell r="D6516" t="str">
            <v>3.469,92</v>
          </cell>
        </row>
        <row r="6517">
          <cell r="A6517">
            <v>100533</v>
          </cell>
          <cell r="B6517" t="str">
            <v>TECNICO DE EDIFICACOES COM ENCARGOS COMPLEMENTARES</v>
          </cell>
          <cell r="C6517" t="str">
            <v>H</v>
          </cell>
          <cell r="D6517" t="str">
            <v>14,11</v>
          </cell>
        </row>
        <row r="6518">
          <cell r="A6518">
            <v>100534</v>
          </cell>
          <cell r="B6518" t="str">
            <v>TECNICO DE EDIFICACOES COM ENCARGOS COMPLEMENTARES</v>
          </cell>
          <cell r="C6518" t="str">
            <v>MES</v>
          </cell>
          <cell r="D6518" t="str">
            <v>2.478,81</v>
          </cell>
        </row>
        <row r="6519">
          <cell r="A6519">
            <v>100535</v>
          </cell>
          <cell r="B6519" t="str">
            <v>CURSO DE CAPACITAÇÃO PARA TECNICO DE EDIFICACOES (ENCARGOS COMPLEMENTARES) - HORISTA</v>
          </cell>
          <cell r="C6519" t="str">
            <v>H</v>
          </cell>
          <cell r="D6519" t="str">
            <v>0,16</v>
          </cell>
        </row>
        <row r="6520">
          <cell r="A6520">
            <v>100536</v>
          </cell>
          <cell r="B6520" t="str">
            <v>CURSO DE CAPACITAÇÃO PARA TECNICO DE EDIFICACOES (ENCARGOS COMPLEMENTARES) - MENSALISTA</v>
          </cell>
          <cell r="C6520" t="str">
            <v>MES</v>
          </cell>
          <cell r="D6520" t="str">
            <v>21,44</v>
          </cell>
        </row>
        <row r="6521">
          <cell r="A6521">
            <v>101284</v>
          </cell>
          <cell r="B6521" t="str">
            <v>CURSO DE CAPACITAÇÃO PARA ENGENHEIRO CIVIL SENIOR (ENCARGOS COMPLEMENTARES) - HORISTA</v>
          </cell>
          <cell r="C6521" t="str">
            <v>H</v>
          </cell>
          <cell r="D6521" t="str">
            <v>0,92</v>
          </cell>
        </row>
        <row r="6522">
          <cell r="A6522">
            <v>101285</v>
          </cell>
          <cell r="B6522" t="str">
            <v>CURSO DE CAPACITAÇÃO PARA ENGENHEIRO SANITARISTA (ENCARGOS COMPLEMENTARES) - HORISTA</v>
          </cell>
          <cell r="C6522" t="str">
            <v>H</v>
          </cell>
          <cell r="D6522" t="str">
            <v>0,37</v>
          </cell>
        </row>
        <row r="6523">
          <cell r="A6523">
            <v>101286</v>
          </cell>
          <cell r="B6523" t="str">
            <v>CURSO DE CAPACITAÇÃO PARA AJUDANTE DE ARMADOR (ENCARGOS COMPLEMENTARES) - MENSALISTA</v>
          </cell>
          <cell r="C6523" t="str">
            <v>MES</v>
          </cell>
          <cell r="D6523" t="str">
            <v>9,54</v>
          </cell>
        </row>
        <row r="6524">
          <cell r="A6524">
            <v>101287</v>
          </cell>
          <cell r="B6524" t="str">
            <v>CURSO DE CAPACITAÇÃO PARA AJUDANTE DE ELETRICISTA (ENCARGOS COMPLEMENTARES) - MENSALISTA</v>
          </cell>
          <cell r="C6524" t="str">
            <v>MES</v>
          </cell>
          <cell r="D6524" t="str">
            <v>31,23</v>
          </cell>
        </row>
        <row r="6525">
          <cell r="A6525">
            <v>101288</v>
          </cell>
          <cell r="B6525" t="str">
            <v>CURSO DE CAPACITAÇÃO PARA AJUDANTE DE ESTRUTURAS METÁLICAS(ENCARGOS COMPLEMENTARES) - MENSALISTA</v>
          </cell>
          <cell r="C6525" t="str">
            <v>MES</v>
          </cell>
          <cell r="D6525" t="str">
            <v>8,53</v>
          </cell>
        </row>
        <row r="6526">
          <cell r="A6526">
            <v>101289</v>
          </cell>
          <cell r="B6526" t="str">
            <v>CURSO DE CAPACITAÇÃO PARA AJUDANTE DE OPERAÇÃO EM GERAL (ENCARGOS COMPLEMENTARES) - MENSALISTA</v>
          </cell>
          <cell r="C6526" t="str">
            <v>MES</v>
          </cell>
          <cell r="D6526" t="str">
            <v>9,87</v>
          </cell>
        </row>
        <row r="6527">
          <cell r="A6527">
            <v>101290</v>
          </cell>
          <cell r="B6527" t="str">
            <v>CURSO DE CAPACITAÇÃO PARA AJUDANTE DE PINTOR (ENCARGOS COMPLEMENTARES) - MENSALISTA</v>
          </cell>
          <cell r="C6527" t="str">
            <v>MES</v>
          </cell>
          <cell r="D6527" t="str">
            <v>12,62</v>
          </cell>
        </row>
        <row r="6528">
          <cell r="A6528">
            <v>101291</v>
          </cell>
          <cell r="B6528" t="str">
            <v>CURSO DE CAPACITAÇÃO PARA AJUDANTE DE SERRALHEIRO (ENCARGOS COMPLEMENTARES) - MENSALISTA</v>
          </cell>
          <cell r="C6528" t="str">
            <v>MES</v>
          </cell>
          <cell r="D6528" t="str">
            <v>10,23</v>
          </cell>
        </row>
        <row r="6529">
          <cell r="A6529">
            <v>101292</v>
          </cell>
          <cell r="B6529" t="str">
            <v>CURSO DE CAPACITAÇÃO PARA AJUDANTE ESPECIALIZADO (ENCARGOS COMPLEMENTARES) - MENSALISTA</v>
          </cell>
          <cell r="C6529" t="str">
            <v>MES</v>
          </cell>
          <cell r="D6529" t="str">
            <v>12,84</v>
          </cell>
        </row>
        <row r="6530">
          <cell r="A6530">
            <v>101293</v>
          </cell>
          <cell r="B6530" t="str">
            <v>CURSO DE CAPACITAÇÃO PARA ARMADOR (ENCARGOS COMPLEMENTARES) - MENSALISTA</v>
          </cell>
          <cell r="C6530" t="str">
            <v>MES</v>
          </cell>
          <cell r="D6530" t="str">
            <v>13,67</v>
          </cell>
        </row>
        <row r="6531">
          <cell r="A6531">
            <v>101294</v>
          </cell>
          <cell r="B6531" t="str">
            <v>CURSO DE CAPACITAÇÃO PARA ASSENTADOR DE MANILHA (ENCARGOS COMPLEMENTARES) - MENSALISTA</v>
          </cell>
          <cell r="C6531" t="str">
            <v>MES</v>
          </cell>
          <cell r="D6531" t="str">
            <v>18,67</v>
          </cell>
        </row>
        <row r="6532">
          <cell r="A6532">
            <v>101295</v>
          </cell>
          <cell r="B6532" t="str">
            <v>CURSO DE CAPACITAÇÃO PARA AUXILIAR DE AZULEJISTA (ENCARGOS COMPLEMENTARES) - MENSALISTA</v>
          </cell>
          <cell r="C6532" t="str">
            <v>MES</v>
          </cell>
          <cell r="D6532" t="str">
            <v>12,75</v>
          </cell>
        </row>
        <row r="6533">
          <cell r="A6533">
            <v>101296</v>
          </cell>
          <cell r="B6533" t="str">
            <v>CURSO DE CAPACITAÇÃO PARA AUXILIAR DE ENCANADOR OU BOMBEIRO HIDRÁULICO (ENCARGOS COMPLEMENTARES) - MENSALISTA</v>
          </cell>
          <cell r="C6533" t="str">
            <v>MES</v>
          </cell>
          <cell r="D6533" t="str">
            <v>15,10</v>
          </cell>
        </row>
        <row r="6534">
          <cell r="A6534">
            <v>101297</v>
          </cell>
          <cell r="B6534" t="str">
            <v>CURSO DE CAPACITAÇÃO PARA AUXILIAR DE LABORATORISTA (ENCARGOS COMPLEMENTARES) - MENSALISTA</v>
          </cell>
          <cell r="C6534" t="str">
            <v>MES</v>
          </cell>
          <cell r="D6534" t="str">
            <v>10,90</v>
          </cell>
        </row>
        <row r="6535">
          <cell r="A6535">
            <v>101298</v>
          </cell>
          <cell r="B6535" t="str">
            <v>CURSO DE CAPACITAÇÃO PARA AUXILIAR DE MECANICO (ENCARGOS COMPLEMENTARES) - MENSALISTA</v>
          </cell>
          <cell r="C6535" t="str">
            <v>MES</v>
          </cell>
          <cell r="D6535" t="str">
            <v>9,83</v>
          </cell>
        </row>
        <row r="6536">
          <cell r="A6536">
            <v>101299</v>
          </cell>
          <cell r="B6536" t="str">
            <v>CURSO DE CAPACITAÇÃO PARA AUXILIAR DE PEDREIRO (ENCARGOS COMPLEMENTARES) - MENSALISTA</v>
          </cell>
          <cell r="C6536" t="str">
            <v>MES</v>
          </cell>
          <cell r="D6536" t="str">
            <v>12,66</v>
          </cell>
        </row>
        <row r="6537">
          <cell r="A6537">
            <v>101300</v>
          </cell>
          <cell r="B6537" t="str">
            <v>CURSO DE CAPACITAÇÃO PARA AUXILIAR DE SERVIÇOS GERAIS (ENCARGOS COMPLEMENTARES) - MENSALISTA</v>
          </cell>
          <cell r="C6537" t="str">
            <v>MES</v>
          </cell>
          <cell r="D6537" t="str">
            <v>10,65</v>
          </cell>
        </row>
        <row r="6538">
          <cell r="A6538">
            <v>101301</v>
          </cell>
          <cell r="B6538" t="str">
            <v>CURSO DE CAPACITAÇÃO PARA AUXILIAR DE TOPÓGRAFO (ENCARGOS COMPLEMENTARES) - MENSALISTA</v>
          </cell>
          <cell r="C6538" t="str">
            <v>MES</v>
          </cell>
          <cell r="D6538" t="str">
            <v>4,25</v>
          </cell>
        </row>
        <row r="6539">
          <cell r="A6539">
            <v>101302</v>
          </cell>
          <cell r="B6539" t="str">
            <v>CURSO DE CAPACITAÇÃO PARA AUXILIAR TÉCNICO DE ENGENHARIA (ENCARGOS COMPLEMENTARES) - MENSALISTA</v>
          </cell>
          <cell r="C6539" t="str">
            <v>MES</v>
          </cell>
          <cell r="D6539" t="str">
            <v>20,15</v>
          </cell>
        </row>
        <row r="6540">
          <cell r="A6540">
            <v>101303</v>
          </cell>
          <cell r="B6540" t="str">
            <v>CURSO DE CAPACITAÇÃO PARA MONTADOR DE ELETROELETRONICOS(ENCARGOS COMPLEMENTARES) - MENSALISTA</v>
          </cell>
          <cell r="C6540" t="str">
            <v>MES</v>
          </cell>
          <cell r="D6540" t="str">
            <v>38,20</v>
          </cell>
        </row>
        <row r="6541">
          <cell r="A6541">
            <v>101304</v>
          </cell>
          <cell r="B6541" t="str">
            <v>CURSO DE CAPACITAÇÃO PARA AZULEJISTA OU LADRILHISTA (ENCARGOS COMPLEMENTARES) - MENSALISTA</v>
          </cell>
          <cell r="C6541" t="str">
            <v>MES</v>
          </cell>
          <cell r="D6541" t="str">
            <v>19,00</v>
          </cell>
        </row>
        <row r="6542">
          <cell r="A6542">
            <v>101305</v>
          </cell>
          <cell r="B6542" t="str">
            <v>CURSO DE CAPACITAÇÃO PARA BLASTER, DINAMITADOR OU CABO DE FORÇA (ENCARGOS COMPLEMENTARES) - MENSALISTA</v>
          </cell>
          <cell r="C6542" t="str">
            <v>MES</v>
          </cell>
          <cell r="D6542" t="str">
            <v>19,01</v>
          </cell>
        </row>
        <row r="6543">
          <cell r="A6543">
            <v>101306</v>
          </cell>
          <cell r="B6543" t="str">
            <v>CURSO DE CAPACITAÇÃO PARA CALAFETADOR (ENCARGOS COMPLEMENTARES) - MENSALISTA</v>
          </cell>
          <cell r="C6543" t="str">
            <v>MES</v>
          </cell>
          <cell r="D6543" t="str">
            <v>21,30</v>
          </cell>
        </row>
        <row r="6544">
          <cell r="A6544">
            <v>101307</v>
          </cell>
          <cell r="B6544" t="str">
            <v>CURSO DE CAPACITAÇÃO PARA CALCETEIRO (ENCARGOS COMPLEMENTARES) - MENSALISTA</v>
          </cell>
          <cell r="C6544" t="str">
            <v>MES</v>
          </cell>
          <cell r="D6544" t="str">
            <v>13,91</v>
          </cell>
        </row>
        <row r="6545">
          <cell r="A6545">
            <v>101308</v>
          </cell>
          <cell r="B6545" t="str">
            <v>CURSO DE CAPACITAÇÃO PARA MONTADOR DE ESTRUTURAS METALICAS (ENCARGOS COMPLEMENTARES) - MENSALISTA</v>
          </cell>
          <cell r="C6545" t="str">
            <v>MES</v>
          </cell>
          <cell r="D6545" t="str">
            <v>11,47</v>
          </cell>
        </row>
        <row r="6546">
          <cell r="A6546">
            <v>101309</v>
          </cell>
          <cell r="B6546" t="str">
            <v>CURSO DE CAPACITAÇÃO PARA CARPINTEIRO AUXILIAR (ENCARGOS COMPLEMENTARES) - MENSALISTA</v>
          </cell>
          <cell r="C6546" t="str">
            <v>MES</v>
          </cell>
          <cell r="D6546" t="str">
            <v>13,78</v>
          </cell>
        </row>
        <row r="6547">
          <cell r="A6547">
            <v>101310</v>
          </cell>
          <cell r="B6547" t="str">
            <v>CURSO DE CAPACITAÇÃO PARA CARPINTEIRO DE ESQUADRIAS (ENCARGOS COMPLEMENTARES) - MENSALISTA</v>
          </cell>
          <cell r="C6547" t="str">
            <v>MES</v>
          </cell>
          <cell r="D6547" t="str">
            <v>17,48</v>
          </cell>
        </row>
        <row r="6548">
          <cell r="A6548">
            <v>101311</v>
          </cell>
          <cell r="B6548" t="str">
            <v>CURSO DE CAPACITAÇÃO PARA CARPINTEIRO DE FORMAS (ENCARGOS COMPLEMENTARES) - MENSALISTA</v>
          </cell>
          <cell r="C6548" t="str">
            <v>MES</v>
          </cell>
          <cell r="D6548" t="str">
            <v>13,67</v>
          </cell>
        </row>
        <row r="6549">
          <cell r="A6549">
            <v>101312</v>
          </cell>
          <cell r="B6549" t="str">
            <v>CURSO DE CAPACITAÇÃO PARA CAVOUQUEIRO OU OPERADOR DE PERFURATRIZ (ENCARGOS COMPLEMENTARES) - MENSALISTA</v>
          </cell>
          <cell r="C6549" t="str">
            <v>MES</v>
          </cell>
          <cell r="D6549" t="str">
            <v>10,34</v>
          </cell>
        </row>
        <row r="6550">
          <cell r="A6550">
            <v>101313</v>
          </cell>
          <cell r="B6550" t="str">
            <v>CURSO DE CAPACITAÇÃO PARA ELETRICISTA (ENCARGOS COMPLEMENTARES) - MENSALISTA</v>
          </cell>
          <cell r="C6550" t="str">
            <v>MES</v>
          </cell>
          <cell r="D6550" t="str">
            <v>44,40</v>
          </cell>
        </row>
        <row r="6551">
          <cell r="A6551">
            <v>101314</v>
          </cell>
          <cell r="B6551" t="str">
            <v>CURSO DE CAPACITAÇÃO PARA ELETRICISTA DE MANUTENÇÃO INDUSTRIAL (ENCARGOS COMPLEMENTARES) - MENSALISTA</v>
          </cell>
          <cell r="C6551" t="str">
            <v>MES</v>
          </cell>
          <cell r="D6551" t="str">
            <v>44,40</v>
          </cell>
        </row>
        <row r="6552">
          <cell r="A6552">
            <v>101315</v>
          </cell>
          <cell r="B6552" t="str">
            <v>CURSO DE CAPACITAÇÃO PARA ELETROTÉCNICO (ENCARGOS COMPLEMENTARES) - MENSALISTA</v>
          </cell>
          <cell r="C6552" t="str">
            <v>MES</v>
          </cell>
          <cell r="D6552" t="str">
            <v>42,41</v>
          </cell>
        </row>
        <row r="6553">
          <cell r="A6553">
            <v>101316</v>
          </cell>
          <cell r="B6553" t="str">
            <v>CURSO DE CAPACITAÇÃO PARA ENCANADOR OU BOMBEIRO HIDRÁULICO (ENCARGOS COMPLEMENTARES) - MENSALISTA</v>
          </cell>
          <cell r="C6553" t="str">
            <v>MES</v>
          </cell>
          <cell r="D6553" t="str">
            <v>21,30</v>
          </cell>
        </row>
        <row r="6554">
          <cell r="A6554">
            <v>101317</v>
          </cell>
          <cell r="B6554" t="str">
            <v>CURSO DE CAPACITAÇÃO PARA ENGENHEIRO CIVIL SENIOR (ENCARGOS COMPLEMENTARES) - MENSALISTA</v>
          </cell>
          <cell r="C6554" t="str">
            <v>MES</v>
          </cell>
          <cell r="D6554" t="str">
            <v>124,65</v>
          </cell>
        </row>
        <row r="6555">
          <cell r="A6555">
            <v>101318</v>
          </cell>
          <cell r="B6555" t="str">
            <v>CURSO DE CAPACITAÇÃO PARA ENGENHEIRO ELETRICISTA (ENCARGOS COMPLEMENTARES) - MENSALISTA</v>
          </cell>
          <cell r="C6555" t="str">
            <v>MES</v>
          </cell>
          <cell r="D6555" t="str">
            <v>341,98</v>
          </cell>
        </row>
        <row r="6556">
          <cell r="A6556">
            <v>101319</v>
          </cell>
          <cell r="B6556" t="str">
            <v>CURSO DE CAPACITAÇÃO PARA ENGENHEIRO SANITARISTA (ENCARGOS COMPLEMENTARES) - MENSALISTA</v>
          </cell>
          <cell r="C6556" t="str">
            <v>MES</v>
          </cell>
          <cell r="D6556" t="str">
            <v>49,82</v>
          </cell>
        </row>
        <row r="6557">
          <cell r="A6557">
            <v>101320</v>
          </cell>
          <cell r="B6557" t="str">
            <v>CURSO DE CAPACITAÇÃO PARA MONTADOR DE MAQUINAS (ENCARGOS COMPLEMENTARES) - MENSALISTA</v>
          </cell>
          <cell r="C6557" t="str">
            <v>MES</v>
          </cell>
          <cell r="D6557" t="str">
            <v>25,71</v>
          </cell>
        </row>
        <row r="6558">
          <cell r="A6558">
            <v>101321</v>
          </cell>
          <cell r="B6558" t="str">
            <v>CURSO DE CAPACITAÇÃO PARA ESTUCADOR (ENCARGOS COMPLEMENTARES) - MENSALISTA</v>
          </cell>
          <cell r="C6558" t="str">
            <v>MES</v>
          </cell>
          <cell r="D6558" t="str">
            <v>14,35</v>
          </cell>
        </row>
        <row r="6559">
          <cell r="A6559">
            <v>101322</v>
          </cell>
          <cell r="B6559" t="str">
            <v>CURSO DE CAPACITAÇÃO PARA GESSEIRO (ENCARGOS COMPLEMENTARES) - MENSALISTA</v>
          </cell>
          <cell r="C6559" t="str">
            <v>MES</v>
          </cell>
          <cell r="D6559" t="str">
            <v>13,67</v>
          </cell>
        </row>
        <row r="6560">
          <cell r="A6560">
            <v>101323</v>
          </cell>
          <cell r="B6560" t="str">
            <v>CURSO DE CAPACITAÇÃO PARA IMPERMEABILIZADOR (ENCARGOS COMPLEMENTARES) - MENSALISTA</v>
          </cell>
          <cell r="C6560" t="str">
            <v>MES</v>
          </cell>
          <cell r="D6560" t="str">
            <v>25,11</v>
          </cell>
        </row>
        <row r="6561">
          <cell r="A6561">
            <v>101324</v>
          </cell>
          <cell r="B6561" t="str">
            <v>CURSO DE CAPACITAÇÃO PARA MOTORISTA DE CAMINHAO-BASCULANTE (ENCARGOS COMPLEMENTARES) - MENSALISTA</v>
          </cell>
          <cell r="C6561" t="str">
            <v>MES</v>
          </cell>
          <cell r="D6561" t="str">
            <v>5,20</v>
          </cell>
        </row>
        <row r="6562">
          <cell r="A6562">
            <v>101325</v>
          </cell>
          <cell r="B6562" t="str">
            <v>CURSO DE CAPACITAÇÃO PARA INSTALADOR DE TUBULAÇÕES (ENCARGOS COMPLEMENTARES) - MENSALISTA</v>
          </cell>
          <cell r="C6562" t="str">
            <v>MES</v>
          </cell>
          <cell r="D6562" t="str">
            <v>39,18</v>
          </cell>
        </row>
        <row r="6563">
          <cell r="A6563">
            <v>101326</v>
          </cell>
          <cell r="B6563" t="str">
            <v>CURSO DE CAPACITAÇÃO PARA JARDINEIRO (ENCARGOS COMPLEMENTARES) - MENSALISTA</v>
          </cell>
          <cell r="C6563" t="str">
            <v>MES</v>
          </cell>
          <cell r="D6563" t="str">
            <v>5,86</v>
          </cell>
        </row>
        <row r="6564">
          <cell r="A6564">
            <v>101327</v>
          </cell>
          <cell r="B6564" t="str">
            <v>CURSO DE CAPACITAÇÃO PARA LEITURISTA OU CADASTRISTA DE REDES DE ÁGUA (ENCARGOS COMPLEMENTARES) - MENSALISTA</v>
          </cell>
          <cell r="C6564" t="str">
            <v>MES</v>
          </cell>
          <cell r="D6564" t="str">
            <v>5,23</v>
          </cell>
        </row>
        <row r="6565">
          <cell r="A6565">
            <v>101328</v>
          </cell>
          <cell r="B6565" t="str">
            <v>CURSO DE CAPACITAÇÃO PARA MOTORISTA DE CAMINHAO-CARRETA (ENCARGOS COMPLEMENTARES) - MENSALISTA</v>
          </cell>
          <cell r="C6565" t="str">
            <v>MES</v>
          </cell>
          <cell r="D6565" t="str">
            <v>7,37</v>
          </cell>
        </row>
        <row r="6566">
          <cell r="A6566">
            <v>101329</v>
          </cell>
          <cell r="B6566" t="str">
            <v>CURSO DE CAPACITAÇÃO PARA MAÇARIQUEIRO (ENCARGOS COMPLEMENTARES) - MENSALISTA</v>
          </cell>
          <cell r="C6566" t="str">
            <v>MES</v>
          </cell>
          <cell r="D6566" t="str">
            <v>26,79</v>
          </cell>
        </row>
        <row r="6567">
          <cell r="A6567">
            <v>101330</v>
          </cell>
          <cell r="B6567" t="str">
            <v>CURSO DE CAPACITAÇÃO PARA MARCENEIRO (ENCARGOS COMPLEMENTARES) - MENSALISTA</v>
          </cell>
          <cell r="C6567" t="str">
            <v>MES</v>
          </cell>
          <cell r="D6567" t="str">
            <v>17,87</v>
          </cell>
        </row>
        <row r="6568">
          <cell r="A6568">
            <v>101331</v>
          </cell>
          <cell r="B6568" t="str">
            <v>CURSO DE CAPACITAÇÃO PARA MARMORISTA / GRANITEIRO (ENCARGOS COMPLEMENTARES) - MENSALISTA</v>
          </cell>
          <cell r="C6568" t="str">
            <v>MES</v>
          </cell>
          <cell r="D6568" t="str">
            <v>18,27</v>
          </cell>
        </row>
        <row r="6569">
          <cell r="A6569">
            <v>101332</v>
          </cell>
          <cell r="B6569" t="str">
            <v>CURSO DE CAPACITAÇÃO PARA MOTORISTA DE CARRO DE PASSEIO (ENCARGOS COMPLEMENTARES) - MENSALISTA</v>
          </cell>
          <cell r="C6569" t="str">
            <v>MES</v>
          </cell>
          <cell r="D6569" t="str">
            <v>5,27</v>
          </cell>
        </row>
        <row r="6570">
          <cell r="A6570">
            <v>101333</v>
          </cell>
          <cell r="B6570" t="str">
            <v>CURSO DE CAPACITAÇÃO PARA MECÂNICO DE EQUIPAMENTOS PESADOS (ENCARGOS COMPLEMENTARES) - MENSALISTA</v>
          </cell>
          <cell r="C6570" t="str">
            <v>MES</v>
          </cell>
          <cell r="D6570" t="str">
            <v>12,39</v>
          </cell>
        </row>
        <row r="6571">
          <cell r="A6571">
            <v>101334</v>
          </cell>
          <cell r="B6571" t="str">
            <v>CURSO DE CAPACITAÇÃO PARA MECÂNICO DE REFRIGERAÇÃO (ENCARGOS COMPLEMENTARES) - MENSALISTA</v>
          </cell>
          <cell r="C6571" t="str">
            <v>MES</v>
          </cell>
          <cell r="D6571" t="str">
            <v>32,96</v>
          </cell>
        </row>
        <row r="6572">
          <cell r="A6572">
            <v>101335</v>
          </cell>
          <cell r="B6572" t="str">
            <v>CURSO DE CAPACITAÇÃO PARA MOTORISTA DE ONIBUS / MICRO-ONIBUS (ENCARGOS COMPLEMENTARES) - MENSALISTA</v>
          </cell>
          <cell r="C6572" t="str">
            <v>MES</v>
          </cell>
          <cell r="D6572" t="str">
            <v>6,67</v>
          </cell>
        </row>
        <row r="6573">
          <cell r="A6573">
            <v>101336</v>
          </cell>
          <cell r="B6573" t="str">
            <v>CURSO DE CAPACITAÇÃO PARA MOTORISTA OPERADOR DE CAMINHAO COM MUNCK (ENCARGOS COMPLEMENTARES) - MENSALISTA</v>
          </cell>
          <cell r="C6573" t="str">
            <v>MES</v>
          </cell>
          <cell r="D6573" t="str">
            <v>18,58</v>
          </cell>
        </row>
        <row r="6574">
          <cell r="A6574">
            <v>101337</v>
          </cell>
          <cell r="B6574" t="str">
            <v>CURSO DE CAPACITAÇÃO PARA NIVELADOR (ENCARGOS COMPLEMENTARES) - MENSALISTA</v>
          </cell>
          <cell r="C6574" t="str">
            <v>MES</v>
          </cell>
          <cell r="D6574" t="str">
            <v>5,35</v>
          </cell>
        </row>
        <row r="6575">
          <cell r="A6575">
            <v>101338</v>
          </cell>
          <cell r="B6575" t="str">
            <v>CURSO DE CAPACITAÇÃO PARA OPERADOR DE BATE-ESTACAS (ENCARGOS COMPLEMENTARES) - MENSALISTA</v>
          </cell>
          <cell r="C6575" t="str">
            <v>MES</v>
          </cell>
          <cell r="D6575" t="str">
            <v>10,48</v>
          </cell>
        </row>
        <row r="6576">
          <cell r="A6576">
            <v>101339</v>
          </cell>
          <cell r="B6576" t="str">
            <v>CURSO DE CAPACITAÇÃO PARA OPERADOR DE BETONEIRA (ENCARGOS COMPLEMENTARES) - MENSALISTA</v>
          </cell>
          <cell r="C6576" t="str">
            <v>MES</v>
          </cell>
          <cell r="D6576" t="str">
            <v>8,11</v>
          </cell>
        </row>
        <row r="6577">
          <cell r="A6577">
            <v>101340</v>
          </cell>
          <cell r="B6577" t="str">
            <v>CURSO DE CAPACITAÇÃO PARA OPERADOR DE BETONEIRA ESTACIONARIA / MISTURADOR (ENCARGOS COMPLEMENTARES) - MENSALISTA</v>
          </cell>
          <cell r="C6577" t="str">
            <v>MES</v>
          </cell>
          <cell r="D6577" t="str">
            <v>7,82</v>
          </cell>
        </row>
        <row r="6578">
          <cell r="A6578">
            <v>101341</v>
          </cell>
          <cell r="B6578" t="str">
            <v>CURSO DE CAPACITAÇÃO PARA OPERADOR DE COMPRESSOR DE AR OU COMPRESSORISTA (ENCARGOS COMPLEMENTARES) - MENSALISTA</v>
          </cell>
          <cell r="C6578" t="str">
            <v>MES</v>
          </cell>
          <cell r="D6578" t="str">
            <v>9,46</v>
          </cell>
        </row>
        <row r="6579">
          <cell r="A6579">
            <v>101342</v>
          </cell>
          <cell r="B6579" t="str">
            <v>CURSO DE CAPACITAÇÃO PARA OPERADOR DE DEMARCADORA DE FAIXAS DE TRAFEGO (ENCARGOS COMPLEMENTARES) - MENSALISTA</v>
          </cell>
          <cell r="C6579" t="str">
            <v>MES</v>
          </cell>
          <cell r="D6579" t="str">
            <v>9,98</v>
          </cell>
        </row>
        <row r="6580">
          <cell r="A6580">
            <v>101343</v>
          </cell>
          <cell r="B6580" t="str">
            <v>CURSO DE CAPACITAÇÃO PARA OPERADOR DE ESCAVADEIRA (ENCARGOS COMPLEMENTARES) - MENSALISTA</v>
          </cell>
          <cell r="C6580" t="str">
            <v>MES</v>
          </cell>
          <cell r="D6580" t="str">
            <v>15,16</v>
          </cell>
        </row>
        <row r="6581">
          <cell r="A6581">
            <v>101344</v>
          </cell>
          <cell r="B6581" t="str">
            <v>CURSO DE CAPACITAÇÃO PARA OPERADOR DE GUINCHO OU GUINCHEIRO (ENCARGOS COMPLEMENTARES) - MENSALISTA</v>
          </cell>
          <cell r="C6581" t="str">
            <v>MES</v>
          </cell>
          <cell r="D6581" t="str">
            <v>16,76</v>
          </cell>
        </row>
        <row r="6582">
          <cell r="A6582">
            <v>101345</v>
          </cell>
          <cell r="B6582" t="str">
            <v>CURSO DE CAPACITAÇÃO PARA OPERADOR DE GUINDASTE (ENCARGOS COMPLEMENTARES) - MENSALISTA</v>
          </cell>
          <cell r="C6582" t="str">
            <v>MES</v>
          </cell>
          <cell r="D6582" t="str">
            <v>21,81</v>
          </cell>
        </row>
        <row r="6583">
          <cell r="A6583">
            <v>101346</v>
          </cell>
          <cell r="B6583" t="str">
            <v>CURSO DE CAPACITAÇÃO PARA OPERADOR DE JATO ABRASIVO OU JATISTA (ENCARGOS COMPLEMENTARES) - MENSALISTA</v>
          </cell>
          <cell r="C6583" t="str">
            <v>MES</v>
          </cell>
          <cell r="D6583" t="str">
            <v>13,57</v>
          </cell>
        </row>
        <row r="6584">
          <cell r="A6584">
            <v>101347</v>
          </cell>
          <cell r="B6584" t="str">
            <v>CURSO DE CAPACITAÇÃO PARA OPERADOR DE MAQUINAS E TRATORES DIVERSOS (ENCARGOS COMPLEMENTARES) - MENSALISTA</v>
          </cell>
          <cell r="C6584" t="str">
            <v>MES</v>
          </cell>
          <cell r="D6584" t="str">
            <v>14,38</v>
          </cell>
        </row>
        <row r="6585">
          <cell r="A6585">
            <v>101348</v>
          </cell>
          <cell r="B6585" t="str">
            <v>CURSO DE CAPACITAÇÃO PARA OPERADOR DE MARTELETE OU MARTELETEIRO (ENCARGOS COMPLEMENTARES) - MENSALISTA</v>
          </cell>
          <cell r="C6585" t="str">
            <v>MES</v>
          </cell>
          <cell r="D6585" t="str">
            <v>8,48</v>
          </cell>
        </row>
        <row r="6586">
          <cell r="A6586">
            <v>101349</v>
          </cell>
          <cell r="B6586" t="str">
            <v>CURSO DE CAPACITAÇÃO PARA OPERADOR DE MOTO SCRAPER (ENCARGOS COMPLEMENTARES) - MENSALISTA</v>
          </cell>
          <cell r="C6586" t="str">
            <v>MES</v>
          </cell>
          <cell r="D6586" t="str">
            <v>10,15</v>
          </cell>
        </row>
        <row r="6587">
          <cell r="A6587">
            <v>101350</v>
          </cell>
          <cell r="B6587" t="str">
            <v>CURSO DE CAPACITAÇÃO PARA OPERADOR DE MOTONIVELADORA (ENCARGOS COMPLEMENTARES) - MENSALISTA</v>
          </cell>
          <cell r="C6587" t="str">
            <v>MES</v>
          </cell>
          <cell r="D6587" t="str">
            <v>12,45</v>
          </cell>
        </row>
        <row r="6588">
          <cell r="A6588">
            <v>101351</v>
          </cell>
          <cell r="B6588" t="str">
            <v>CURSO DE CAPACITAÇÃO PARA OPERADOR DE PA CARREGADEIRA (ENCARGOS COMPLEMENTARES) - MENSALISTA</v>
          </cell>
          <cell r="C6588" t="str">
            <v>MES</v>
          </cell>
          <cell r="D6588" t="str">
            <v>9,40</v>
          </cell>
        </row>
        <row r="6589">
          <cell r="A6589">
            <v>101352</v>
          </cell>
          <cell r="B6589" t="str">
            <v>CURSO DE CAPACITAÇÃO PARA OPERADOR DE PAVIMENTADORA / MESA VIBROACABADORA (ENCARGOS COMPLEMENTARES) - MENSALISTA</v>
          </cell>
          <cell r="C6589" t="str">
            <v>MES</v>
          </cell>
          <cell r="D6589" t="str">
            <v>10,48</v>
          </cell>
        </row>
        <row r="6590">
          <cell r="A6590">
            <v>101353</v>
          </cell>
          <cell r="B6590" t="str">
            <v>CURSO DE CAPACITAÇÃO PARA OPERADOR DE ROLO COMPACTADOR (ENCARGOS COMPLEMENTARES) - MENSALISTA</v>
          </cell>
          <cell r="C6590" t="str">
            <v>MES</v>
          </cell>
          <cell r="D6590" t="str">
            <v>9,20</v>
          </cell>
        </row>
        <row r="6591">
          <cell r="A6591">
            <v>101354</v>
          </cell>
          <cell r="B6591" t="str">
            <v>CURSO DE CAPACITAÇÃO PARA OPERADOR DE TRATOR - EXCLUSIVE AGROPECUARIA (ENCARGOS COMPLEMENTARES) - MENSALISTA</v>
          </cell>
          <cell r="C6591" t="str">
            <v>MES</v>
          </cell>
          <cell r="D6591" t="str">
            <v>12,76</v>
          </cell>
        </row>
        <row r="6592">
          <cell r="A6592">
            <v>101355</v>
          </cell>
          <cell r="B6592" t="str">
            <v>CURSO DE CAPACITAÇÃO PARA OPERADOR DE USINA DE ASFALTO, DE SOLOS OU DE CONCRETO (ENCARGOS COMPLEMENTARES) - MENSALISTA</v>
          </cell>
          <cell r="C6592" t="str">
            <v>MES</v>
          </cell>
          <cell r="D6592" t="str">
            <v>9,00</v>
          </cell>
        </row>
        <row r="6593">
          <cell r="A6593">
            <v>101356</v>
          </cell>
          <cell r="B6593" t="str">
            <v>CURSO DE CAPACITAÇÃO PARA PASTILHEIRO (ENCARGOS COMPLEMENTARES) - MENSALISTA</v>
          </cell>
          <cell r="C6593" t="str">
            <v>MES</v>
          </cell>
          <cell r="D6593" t="str">
            <v>20,98</v>
          </cell>
        </row>
        <row r="6594">
          <cell r="A6594">
            <v>101357</v>
          </cell>
          <cell r="B6594" t="str">
            <v>CURSO DE CAPACITAÇÃO PARA PEDREIRO (ENCARGOS COMPLEMENTARES) - MENSALISTA</v>
          </cell>
          <cell r="C6594" t="str">
            <v>MES</v>
          </cell>
          <cell r="D6594" t="str">
            <v>25,11</v>
          </cell>
        </row>
        <row r="6595">
          <cell r="A6595">
            <v>101358</v>
          </cell>
          <cell r="B6595" t="str">
            <v>CURSO DE CAPACITAÇÃO PARA PINTOR (ENCARGOS COMPLEMENTARES) - MENSALISTA</v>
          </cell>
          <cell r="C6595" t="str">
            <v>MES</v>
          </cell>
          <cell r="D6595" t="str">
            <v>17,49</v>
          </cell>
        </row>
        <row r="6596">
          <cell r="A6596">
            <v>101359</v>
          </cell>
          <cell r="B6596" t="str">
            <v>CURSO DE CAPACITAÇÃO PARA PINTOR DE LETREIROS (ENCARGOS COMPLEMENTARES) - MENSALISTA</v>
          </cell>
          <cell r="C6596" t="str">
            <v>MES</v>
          </cell>
          <cell r="D6596" t="str">
            <v>20,74</v>
          </cell>
        </row>
        <row r="6597">
          <cell r="A6597">
            <v>101360</v>
          </cell>
          <cell r="B6597" t="str">
            <v>CURSO DE CAPACITAÇÃO PARA PINTOR PARA TINTA EPOXI (ENCARGOS COMPLEMENTARES) - MENSALISTA</v>
          </cell>
          <cell r="C6597" t="str">
            <v>MES</v>
          </cell>
          <cell r="D6597" t="str">
            <v>18,81</v>
          </cell>
        </row>
        <row r="6598">
          <cell r="A6598">
            <v>101361</v>
          </cell>
          <cell r="B6598" t="str">
            <v>CURSO DE CAPACITAÇÃO PARA POCEIRO / ESCAVADOR DE VALAS E TUBULOES (ENCARGOS COMPLEMENTARES) - MENSALISTA</v>
          </cell>
          <cell r="C6598" t="str">
            <v>MES</v>
          </cell>
          <cell r="D6598" t="str">
            <v>23,09</v>
          </cell>
        </row>
        <row r="6599">
          <cell r="A6599">
            <v>101362</v>
          </cell>
          <cell r="B6599" t="str">
            <v>CURSO DE CAPACITAÇÃO PARA RASTELEIRO (ENCARGOS COMPLEMENTARES) - MENSALISTA</v>
          </cell>
          <cell r="C6599" t="str">
            <v>MES</v>
          </cell>
          <cell r="D6599" t="str">
            <v>4,35</v>
          </cell>
        </row>
        <row r="6600">
          <cell r="A6600">
            <v>101363</v>
          </cell>
          <cell r="B6600" t="str">
            <v>CURSO DE CAPACITAÇÃO PARA SERRALHEIRO (ENCARGOS COMPLEMENTARES) - MENSALISTA</v>
          </cell>
          <cell r="C6600" t="str">
            <v>MES</v>
          </cell>
          <cell r="D6600" t="str">
            <v>13,67</v>
          </cell>
        </row>
        <row r="6601">
          <cell r="A6601">
            <v>101364</v>
          </cell>
          <cell r="B6601" t="str">
            <v>CURSO DE CAPACITAÇÃO PARA SERVENTE DE OBRAS (ENCARGOS COMPLEMENTARES) - MENSALISTA</v>
          </cell>
          <cell r="C6601" t="str">
            <v>MES</v>
          </cell>
          <cell r="D6601" t="str">
            <v>18,17</v>
          </cell>
        </row>
        <row r="6602">
          <cell r="A6602">
            <v>101365</v>
          </cell>
          <cell r="B6602" t="str">
            <v>CURSO DE CAPACITAÇÃO PARA SOLDADOR (ENCARGOS COMPLEMENTARES) - MENSALISTA</v>
          </cell>
          <cell r="C6602" t="str">
            <v>MES</v>
          </cell>
          <cell r="D6602" t="str">
            <v>13,67</v>
          </cell>
        </row>
        <row r="6603">
          <cell r="A6603">
            <v>101366</v>
          </cell>
          <cell r="B6603" t="str">
            <v>CURSO DE CAPACITAÇÃO PARA SOLDADOR ELETRICO (ENCARGOS COMPLEMENTARES) - MENSALISTA</v>
          </cell>
          <cell r="C6603" t="str">
            <v>MES</v>
          </cell>
          <cell r="D6603" t="str">
            <v>19,90</v>
          </cell>
        </row>
        <row r="6604">
          <cell r="A6604">
            <v>101367</v>
          </cell>
          <cell r="B6604" t="str">
            <v>CURSO DE CAPACITAÇÃO PARA TAQUEADOR OU TAQUEIRO (ENCARGOS COMPLEMENTARES) - MENSALISTA</v>
          </cell>
          <cell r="C6604" t="str">
            <v>MES</v>
          </cell>
          <cell r="D6604" t="str">
            <v>16,78</v>
          </cell>
        </row>
        <row r="6605">
          <cell r="A6605">
            <v>101368</v>
          </cell>
          <cell r="B6605" t="str">
            <v>CURSO DE CAPACITAÇÃO PARA TECNICO EM LABORATORIO E CAMPO DE CONSTRUCAO CIVIL (ENCARGOS COMPLEMENTARES) - MENSALISTA</v>
          </cell>
          <cell r="C6605" t="str">
            <v>MES</v>
          </cell>
          <cell r="D6605" t="str">
            <v>14,70</v>
          </cell>
        </row>
        <row r="6606">
          <cell r="A6606">
            <v>101369</v>
          </cell>
          <cell r="B6606" t="str">
            <v>CURSO DE CAPACITAÇÃO PARA TECNICO EM SONDAGEM (ENCARGOS COMPLEMENTARES) - MENSALISTA</v>
          </cell>
          <cell r="C6606" t="str">
            <v>MES</v>
          </cell>
          <cell r="D6606" t="str">
            <v>15,48</v>
          </cell>
        </row>
        <row r="6607">
          <cell r="A6607">
            <v>101370</v>
          </cell>
          <cell r="B6607" t="str">
            <v>CURSO DE CAPACITAÇÃO PARA TELHADOR (ENCARGOS COMPLEMENTARES) - MENSALISTA</v>
          </cell>
          <cell r="C6607" t="str">
            <v>MES</v>
          </cell>
          <cell r="D6607" t="str">
            <v>13,67</v>
          </cell>
        </row>
        <row r="6608">
          <cell r="A6608">
            <v>101371</v>
          </cell>
          <cell r="B6608" t="str">
            <v>CURSO DE CAPACITAÇÃO PARA VIDRACEIRO (ENCARGOS COMPLEMENTARES) - MENSALISTA</v>
          </cell>
          <cell r="C6608" t="str">
            <v>MES</v>
          </cell>
          <cell r="D6608" t="str">
            <v>17,64</v>
          </cell>
        </row>
        <row r="6609">
          <cell r="A6609">
            <v>101372</v>
          </cell>
          <cell r="B6609" t="str">
            <v>CURSO DE CAPACITAÇÃO PARA VIGIA DIURNO (ENCARGOS COMPLEMENTARES) - MENSALISTA</v>
          </cell>
          <cell r="C6609" t="str">
            <v>MES</v>
          </cell>
          <cell r="D6609" t="str">
            <v>4,56</v>
          </cell>
        </row>
        <row r="6610">
          <cell r="A6610">
            <v>101373</v>
          </cell>
          <cell r="B6610" t="str">
            <v>ENGENHEIRO CIVIL SENIOR COM ENCARGOS COMPLEMENTARES</v>
          </cell>
          <cell r="C6610" t="str">
            <v>H</v>
          </cell>
          <cell r="D6610" t="str">
            <v>119,16</v>
          </cell>
        </row>
        <row r="6611">
          <cell r="A6611">
            <v>101374</v>
          </cell>
          <cell r="B6611" t="str">
            <v>AJUDANTE DE ARMADOR COM ENCARGOS COMPLEMENTARES</v>
          </cell>
          <cell r="C6611" t="str">
            <v>MES</v>
          </cell>
          <cell r="D6611" t="str">
            <v>2.513,31</v>
          </cell>
        </row>
        <row r="6612">
          <cell r="A6612">
            <v>101375</v>
          </cell>
          <cell r="B6612" t="str">
            <v>AJUDANTE DE ELETRICISTA COM ENCARGOS COMPLEMENTARES</v>
          </cell>
          <cell r="C6612" t="str">
            <v>MES</v>
          </cell>
          <cell r="D6612" t="str">
            <v>2.550,39</v>
          </cell>
        </row>
        <row r="6613">
          <cell r="A6613">
            <v>101376</v>
          </cell>
          <cell r="B6613" t="str">
            <v>AJUDANTE DE ESTRUTURAS METÁLICAS COM ENCARGOS COMPLEMENTARES</v>
          </cell>
          <cell r="C6613" t="str">
            <v>MES</v>
          </cell>
          <cell r="D6613" t="str">
            <v>2.196,14</v>
          </cell>
        </row>
        <row r="6614">
          <cell r="A6614">
            <v>101377</v>
          </cell>
          <cell r="B6614" t="str">
            <v>AJUDANTE DE OPERAÇÃO EM GERAL COM ENCARGOS COMPLEMENTARES</v>
          </cell>
          <cell r="C6614" t="str">
            <v>MES</v>
          </cell>
          <cell r="D6614" t="str">
            <v>2.568,02</v>
          </cell>
        </row>
        <row r="6615">
          <cell r="A6615">
            <v>101378</v>
          </cell>
          <cell r="B6615" t="str">
            <v>AJUDANTE DE PINTOR COM ENCARGOS COMPLEMENTARES</v>
          </cell>
          <cell r="C6615" t="str">
            <v>MES</v>
          </cell>
          <cell r="D6615" t="str">
            <v>2.789,94</v>
          </cell>
        </row>
        <row r="6616">
          <cell r="A6616">
            <v>101379</v>
          </cell>
          <cell r="B6616" t="str">
            <v>AJUDANTE DE SERRALHEIRO COM ENCARGOS COMPLEMENTARES</v>
          </cell>
          <cell r="C6616" t="str">
            <v>MES</v>
          </cell>
          <cell r="D6616" t="str">
            <v>2.627,56</v>
          </cell>
        </row>
        <row r="6617">
          <cell r="A6617">
            <v>101380</v>
          </cell>
          <cell r="B6617" t="str">
            <v>AJUDANTE ESPECIALIZADO COM ENCARGOS COMPLEMENTARES</v>
          </cell>
          <cell r="C6617" t="str">
            <v>MES</v>
          </cell>
          <cell r="D6617" t="str">
            <v>3.045,58</v>
          </cell>
        </row>
        <row r="6618">
          <cell r="A6618">
            <v>101381</v>
          </cell>
          <cell r="B6618" t="str">
            <v>ARMADOR COM ENCARGOS COMPLEMENTARES</v>
          </cell>
          <cell r="C6618" t="str">
            <v>MES</v>
          </cell>
          <cell r="D6618" t="str">
            <v>3.195,66</v>
          </cell>
        </row>
        <row r="6619">
          <cell r="A6619">
            <v>101382</v>
          </cell>
          <cell r="B6619" t="str">
            <v>ASSENTADOR DE MANILHAS COM ENCARGOS COMPLEMENTARES</v>
          </cell>
          <cell r="C6619" t="str">
            <v>MES</v>
          </cell>
          <cell r="D6619" t="str">
            <v>3.200,61</v>
          </cell>
        </row>
        <row r="6620">
          <cell r="A6620">
            <v>101383</v>
          </cell>
          <cell r="B6620" t="str">
            <v>AUXILIAR DE AZULEJISTA COM ENCARGOS COMPLEMENTARES</v>
          </cell>
          <cell r="C6620" t="str">
            <v>MES</v>
          </cell>
          <cell r="D6620" t="str">
            <v>2.586,90</v>
          </cell>
        </row>
        <row r="6621">
          <cell r="A6621">
            <v>101384</v>
          </cell>
          <cell r="B6621" t="str">
            <v>AUXILIAR DE ENCANADOR OU BOMBEIRO HIDRÁULICO COM ENCARGOS COMPLEMENTARES</v>
          </cell>
          <cell r="C6621" t="str">
            <v>MES</v>
          </cell>
          <cell r="D6621" t="str">
            <v>2.470,13</v>
          </cell>
        </row>
        <row r="6622">
          <cell r="A6622">
            <v>101385</v>
          </cell>
          <cell r="B6622" t="str">
            <v>AUXILIAR DE LABORATORISTA DE SOLOS E DE CONCRETO COM ENCARGOS COMPLEMENTARES</v>
          </cell>
          <cell r="C6622" t="str">
            <v>MES</v>
          </cell>
          <cell r="D6622" t="str">
            <v>2.689,10</v>
          </cell>
        </row>
        <row r="6623">
          <cell r="A6623">
            <v>101386</v>
          </cell>
          <cell r="B6623" t="str">
            <v>AUXILIAR DE MECÂNICO COM ENCARGOS COMPLEMENTARES</v>
          </cell>
          <cell r="C6623" t="str">
            <v>MES</v>
          </cell>
          <cell r="D6623" t="str">
            <v>2.409,62</v>
          </cell>
        </row>
        <row r="6624">
          <cell r="A6624">
            <v>101387</v>
          </cell>
          <cell r="B6624" t="str">
            <v>AUXILIAR DE PEDREIRO COM ENCARGOS COMPLEMENTARES</v>
          </cell>
          <cell r="C6624" t="str">
            <v>MES</v>
          </cell>
          <cell r="D6624" t="str">
            <v>2.575,16</v>
          </cell>
        </row>
        <row r="6625">
          <cell r="A6625">
            <v>101388</v>
          </cell>
          <cell r="B6625" t="str">
            <v>AUXILIAR DE SERVIÇOS GERAIS COM ENCARGOS COMPLEMENTARES</v>
          </cell>
          <cell r="C6625" t="str">
            <v>MES</v>
          </cell>
          <cell r="D6625" t="str">
            <v>2.684,33</v>
          </cell>
        </row>
        <row r="6626">
          <cell r="A6626">
            <v>101389</v>
          </cell>
          <cell r="B6626" t="str">
            <v>AUXILIAR DE TOPÓGRAFO COM ENCARGOS COMPLEMENTARES</v>
          </cell>
          <cell r="C6626" t="str">
            <v>MES</v>
          </cell>
          <cell r="D6626" t="str">
            <v>1.162,48</v>
          </cell>
        </row>
        <row r="6627">
          <cell r="A6627">
            <v>101390</v>
          </cell>
          <cell r="B6627" t="str">
            <v>AUXILIAR TÉCNICO / ASSISTENTE DE ENGENHARIA COM ENCARGOS COMPLEMENTARES</v>
          </cell>
          <cell r="C6627" t="str">
            <v>MES</v>
          </cell>
          <cell r="D6627" t="str">
            <v>4.790,64</v>
          </cell>
        </row>
        <row r="6628">
          <cell r="A6628">
            <v>101391</v>
          </cell>
          <cell r="B6628" t="str">
            <v>AZULEJISTA OU LADRILHEIRO COM ENCARGOS COMPLEMENTARES</v>
          </cell>
          <cell r="C6628" t="str">
            <v>MES</v>
          </cell>
          <cell r="D6628" t="str">
            <v>3.394,97</v>
          </cell>
        </row>
        <row r="6629">
          <cell r="A6629">
            <v>101392</v>
          </cell>
          <cell r="B6629" t="str">
            <v>BLASTER, DINAMITADOR OU CABO DE FORÇA COM ENCARGOS COMPLEMENTARES</v>
          </cell>
          <cell r="C6629" t="str">
            <v>MES</v>
          </cell>
          <cell r="D6629" t="str">
            <v>2.808,10</v>
          </cell>
        </row>
        <row r="6630">
          <cell r="A6630">
            <v>101393</v>
          </cell>
          <cell r="B6630" t="str">
            <v>CALAFETADOR / CALAFATE COM ENCARGOS COMPLEMENTARES</v>
          </cell>
          <cell r="C6630" t="str">
            <v>MES</v>
          </cell>
          <cell r="D6630" t="str">
            <v>3.692,75</v>
          </cell>
        </row>
        <row r="6631">
          <cell r="A6631">
            <v>101394</v>
          </cell>
          <cell r="B6631" t="str">
            <v>CALCETEIRO COM ENCARGOS COMPLEMENTARES</v>
          </cell>
          <cell r="C6631" t="str">
            <v>MES</v>
          </cell>
          <cell r="D6631" t="str">
            <v>3.234,48</v>
          </cell>
        </row>
        <row r="6632">
          <cell r="A6632">
            <v>101395</v>
          </cell>
          <cell r="B6632" t="str">
            <v>CARPINTEIRO AUXILIAR COM ENCARGOS COMPLEMENTARES</v>
          </cell>
          <cell r="C6632" t="str">
            <v>MES</v>
          </cell>
          <cell r="D6632" t="str">
            <v>2.711,62</v>
          </cell>
        </row>
        <row r="6633">
          <cell r="A6633">
            <v>101396</v>
          </cell>
          <cell r="B6633" t="str">
            <v>CARPINTEIRO DE ESQUADRIAS COM ENCARGOS COMPLEMENTARES</v>
          </cell>
          <cell r="C6633" t="str">
            <v>MES</v>
          </cell>
          <cell r="D6633" t="str">
            <v>3.190,20</v>
          </cell>
        </row>
        <row r="6634">
          <cell r="A6634">
            <v>101397</v>
          </cell>
          <cell r="B6634" t="str">
            <v>CARPINTEIRO DE FORMAS COM ENCARGOS COMPLEMENTARES</v>
          </cell>
          <cell r="C6634" t="str">
            <v>MES</v>
          </cell>
          <cell r="D6634" t="str">
            <v>3.187,26</v>
          </cell>
        </row>
        <row r="6635">
          <cell r="A6635">
            <v>101398</v>
          </cell>
          <cell r="B6635" t="str">
            <v>CAVOUQUEIRO OU OPERADOR DE PERFURATRIZ COM ENCARGOS COMPLEMENTARES</v>
          </cell>
          <cell r="C6635" t="str">
            <v>MES</v>
          </cell>
          <cell r="D6635" t="str">
            <v>2.494,72</v>
          </cell>
        </row>
        <row r="6636">
          <cell r="A6636">
            <v>101399</v>
          </cell>
          <cell r="B6636" t="str">
            <v>ELETRICISTA COM ENCARGOS COMPLEMENTARES</v>
          </cell>
          <cell r="C6636" t="str">
            <v>MES</v>
          </cell>
          <cell r="D6636" t="str">
            <v>3.228,61</v>
          </cell>
        </row>
        <row r="6637">
          <cell r="A6637">
            <v>101400</v>
          </cell>
          <cell r="B6637" t="str">
            <v>ELETRICISTA DE MANUTENÇÃO INDUSTRIAL COM ENCARGOS COMPLEMENTARES</v>
          </cell>
          <cell r="C6637" t="str">
            <v>MES</v>
          </cell>
          <cell r="D6637" t="str">
            <v>3.228,61</v>
          </cell>
        </row>
        <row r="6638">
          <cell r="A6638">
            <v>101401</v>
          </cell>
          <cell r="B6638" t="str">
            <v>ELETROTÉCNICO COM ENCARGOS COMPLEMENTARES</v>
          </cell>
          <cell r="C6638" t="str">
            <v>MES</v>
          </cell>
          <cell r="D6638" t="str">
            <v>3.570,11</v>
          </cell>
        </row>
        <row r="6639">
          <cell r="A6639">
            <v>101402</v>
          </cell>
          <cell r="B6639" t="str">
            <v>ENCANADOR OU BOMBEIRO HIDRÁULICO COM ENCARGOS COMPLEMENTARES</v>
          </cell>
          <cell r="C6639" t="str">
            <v>MES</v>
          </cell>
          <cell r="D6639" t="str">
            <v>3.128,95</v>
          </cell>
        </row>
        <row r="6640">
          <cell r="A6640">
            <v>101403</v>
          </cell>
          <cell r="B6640" t="str">
            <v>ENGENHEIRO CIVIL SENIOR COM ENCARGOS COMPLEMENTARES</v>
          </cell>
          <cell r="C6640" t="str">
            <v>MES</v>
          </cell>
          <cell r="D6640" t="str">
            <v>20.748,35</v>
          </cell>
        </row>
        <row r="6641">
          <cell r="A6641">
            <v>101404</v>
          </cell>
          <cell r="B6641" t="str">
            <v>ENGENHEIRO ELETRICISTA COM ENCARGOS COMPLEMENTARES</v>
          </cell>
          <cell r="C6641" t="str">
            <v>MES</v>
          </cell>
          <cell r="D6641" t="str">
            <v>19.425,04</v>
          </cell>
        </row>
        <row r="6642">
          <cell r="A6642">
            <v>101405</v>
          </cell>
          <cell r="B6642" t="str">
            <v>ENGENHEIRO SANITARISTA COM ENCARGOS COMPLEMENTARES</v>
          </cell>
          <cell r="C6642" t="str">
            <v>MES</v>
          </cell>
          <cell r="D6642" t="str">
            <v>18.693,69</v>
          </cell>
        </row>
        <row r="6643">
          <cell r="A6643">
            <v>101406</v>
          </cell>
          <cell r="B6643" t="str">
            <v>ESTUCADOR COM ENCARGOS COMPLEMENTARES</v>
          </cell>
          <cell r="C6643" t="str">
            <v>MES</v>
          </cell>
          <cell r="D6643" t="str">
            <v>3.306,70</v>
          </cell>
        </row>
        <row r="6644">
          <cell r="A6644">
            <v>101407</v>
          </cell>
          <cell r="B6644" t="str">
            <v>GESSEIRO COM ENCARGOS COMPLEMENTARES</v>
          </cell>
          <cell r="C6644" t="str">
            <v>MES</v>
          </cell>
          <cell r="D6644" t="str">
            <v>3.195,66</v>
          </cell>
        </row>
        <row r="6645">
          <cell r="A6645">
            <v>101408</v>
          </cell>
          <cell r="B6645" t="str">
            <v>IMPERMEABILIZADOR COM ENCARGOS COMPLEMENTARES</v>
          </cell>
          <cell r="C6645" t="str">
            <v>MES</v>
          </cell>
          <cell r="D6645" t="str">
            <v>3.207,10</v>
          </cell>
        </row>
        <row r="6646">
          <cell r="A6646">
            <v>101409</v>
          </cell>
          <cell r="B6646" t="str">
            <v>INSTALADOR DE TUBULAÇÕES COM ENCARGOS COMPLEMENTARES</v>
          </cell>
          <cell r="C6646" t="str">
            <v>MES</v>
          </cell>
          <cell r="D6646" t="str">
            <v>5.851,37</v>
          </cell>
        </row>
        <row r="6647">
          <cell r="A6647">
            <v>101410</v>
          </cell>
          <cell r="B6647" t="str">
            <v>JARDINEIRO COM ENCARGOS COMPLEMENTARES</v>
          </cell>
          <cell r="C6647" t="str">
            <v>MES</v>
          </cell>
          <cell r="D6647" t="str">
            <v>3.115,86</v>
          </cell>
        </row>
        <row r="6648">
          <cell r="A6648">
            <v>101411</v>
          </cell>
          <cell r="B6648" t="str">
            <v>LEITURISTA OU CADASTRISTA DE REDES DE ÁGUA COM ENCARGOS COMPLEMENTARES</v>
          </cell>
          <cell r="C6648" t="str">
            <v>MES</v>
          </cell>
          <cell r="D6648" t="str">
            <v>2.145,70</v>
          </cell>
        </row>
        <row r="6649">
          <cell r="A6649">
            <v>101412</v>
          </cell>
          <cell r="B6649" t="str">
            <v>MAÇARIQUEIRO COM ENCARGOS COMPLEMENTARES</v>
          </cell>
          <cell r="C6649" t="str">
            <v>MES</v>
          </cell>
          <cell r="D6649" t="str">
            <v>3.923,98</v>
          </cell>
        </row>
        <row r="6650">
          <cell r="A6650">
            <v>101413</v>
          </cell>
          <cell r="B6650" t="str">
            <v>MARCENEIRO COM ENCARGOS COMPLEMENTARES</v>
          </cell>
          <cell r="C6650" t="str">
            <v>MES</v>
          </cell>
          <cell r="D6650" t="str">
            <v>3.241,12</v>
          </cell>
        </row>
        <row r="6651">
          <cell r="A6651">
            <v>101414</v>
          </cell>
          <cell r="B6651" t="str">
            <v>MARMORISTA / GRANITEIRO COM ENCARGOS COMPLEMENTARES</v>
          </cell>
          <cell r="C6651" t="str">
            <v>MES</v>
          </cell>
          <cell r="D6651" t="str">
            <v>3.299,99</v>
          </cell>
        </row>
        <row r="6652">
          <cell r="A6652">
            <v>101415</v>
          </cell>
          <cell r="B6652" t="str">
            <v>MECÂNICO DE EQUIPAMENTOS PESADOS COM ENCARGOS COMPLEMENTARES</v>
          </cell>
          <cell r="C6652" t="str">
            <v>MES</v>
          </cell>
          <cell r="D6652" t="str">
            <v>3.617,79</v>
          </cell>
        </row>
        <row r="6653">
          <cell r="A6653">
            <v>101416</v>
          </cell>
          <cell r="B6653" t="str">
            <v>MECÂNICO DE REFRIGERAÇÃO COM ENCARGOS COMPLEMENTARES</v>
          </cell>
          <cell r="C6653" t="str">
            <v>MES</v>
          </cell>
          <cell r="D6653" t="str">
            <v>3.217,19</v>
          </cell>
        </row>
        <row r="6654">
          <cell r="A6654">
            <v>101417</v>
          </cell>
          <cell r="B6654" t="str">
            <v>MONTADOR DE ELETROELETRÔNICO COM ENCARGOS COMPLEMENTARES</v>
          </cell>
          <cell r="C6654" t="str">
            <v>MES</v>
          </cell>
          <cell r="D6654" t="str">
            <v>3.309,60</v>
          </cell>
        </row>
        <row r="6655">
          <cell r="A6655">
            <v>101418</v>
          </cell>
          <cell r="B6655" t="str">
            <v>MONTADOR DE ESTRUTURAS METÁLICAS COM ENCARGOS COMPLEMENTARES</v>
          </cell>
          <cell r="C6655" t="str">
            <v>MES</v>
          </cell>
          <cell r="D6655" t="str">
            <v>2.679,86</v>
          </cell>
        </row>
        <row r="6656">
          <cell r="A6656">
            <v>101419</v>
          </cell>
          <cell r="B6656" t="str">
            <v>MONTADOR DE MÁQUINAS COM ENCARGOS COMPLEMENTARES</v>
          </cell>
          <cell r="C6656" t="str">
            <v>MES</v>
          </cell>
          <cell r="D6656" t="str">
            <v>6.812,78</v>
          </cell>
        </row>
        <row r="6657">
          <cell r="A6657">
            <v>101420</v>
          </cell>
          <cell r="B6657" t="str">
            <v>MOTORISTA DE CAMINHÃO BASCULANTE COM ENCARGOS COMPLEMENTARES</v>
          </cell>
          <cell r="C6657" t="str">
            <v>MES</v>
          </cell>
          <cell r="D6657" t="str">
            <v>2.722,19</v>
          </cell>
        </row>
        <row r="6658">
          <cell r="A6658">
            <v>101421</v>
          </cell>
          <cell r="B6658" t="str">
            <v>MOTORISTA DE CAMINHÃO CARRETA COM ENCARGOS COMPLEMENTARES</v>
          </cell>
          <cell r="C6658" t="str">
            <v>MES</v>
          </cell>
          <cell r="D6658" t="str">
            <v>3.526,38</v>
          </cell>
        </row>
        <row r="6659">
          <cell r="A6659">
            <v>101422</v>
          </cell>
          <cell r="B6659" t="str">
            <v>MOTORISTA DE CARRO DE PASSEIO COM ENCARGOS COMPLEMENTARES</v>
          </cell>
          <cell r="C6659" t="str">
            <v>MES</v>
          </cell>
          <cell r="D6659" t="str">
            <v>2.746,77</v>
          </cell>
        </row>
        <row r="6660">
          <cell r="A6660">
            <v>101423</v>
          </cell>
          <cell r="B6660" t="str">
            <v>MOTORISTA DE ÔNIBUS / MICRO-ÔNIBUS COM ENCARGOS COMPLEMENTARES</v>
          </cell>
          <cell r="C6660" t="str">
            <v>MES</v>
          </cell>
          <cell r="D6660" t="str">
            <v>3.268,40</v>
          </cell>
        </row>
        <row r="6661">
          <cell r="A6661">
            <v>101424</v>
          </cell>
          <cell r="B6661" t="str">
            <v>MOTORISTA OPERADOR DE CAMINHÃO COM MUNCK COM ENCARGOS COMPLEMENTARES</v>
          </cell>
          <cell r="C6661" t="str">
            <v>MES</v>
          </cell>
          <cell r="D6661" t="str">
            <v>2.942,92</v>
          </cell>
        </row>
        <row r="6662">
          <cell r="A6662">
            <v>101425</v>
          </cell>
          <cell r="B6662" t="str">
            <v>NIVELADOR  COM ENCARGOS COMPLEMENTARES</v>
          </cell>
          <cell r="C6662" t="str">
            <v>MES</v>
          </cell>
          <cell r="D6662" t="str">
            <v>1.414,60</v>
          </cell>
        </row>
        <row r="6663">
          <cell r="A6663">
            <v>101426</v>
          </cell>
          <cell r="B6663" t="str">
            <v>OPERADOR DE BATE-ESTACA COM ENCARGOS COMPLEMENTARES</v>
          </cell>
          <cell r="C6663" t="str">
            <v>MES</v>
          </cell>
          <cell r="D6663" t="str">
            <v>3.182,29</v>
          </cell>
        </row>
        <row r="6664">
          <cell r="A6664">
            <v>101427</v>
          </cell>
          <cell r="B6664" t="str">
            <v>OPERADOR DE BETONEIRA (CAMINHÃO) COM ENCARGOS COMPLEMENTARES</v>
          </cell>
          <cell r="C6664" t="str">
            <v>MES</v>
          </cell>
          <cell r="D6664" t="str">
            <v>2.639,99</v>
          </cell>
        </row>
        <row r="6665">
          <cell r="A6665">
            <v>101428</v>
          </cell>
          <cell r="B6665" t="str">
            <v>OPERADOR DE BETONEIRA ESTACIONÁRIA COM ENCARGOS COMPLEMENTARES</v>
          </cell>
          <cell r="C6665" t="str">
            <v>MES</v>
          </cell>
          <cell r="D6665" t="str">
            <v>2.575,24</v>
          </cell>
        </row>
        <row r="6666">
          <cell r="A6666">
            <v>101429</v>
          </cell>
          <cell r="B6666" t="str">
            <v>OPERADOR DE COMPRESSOR DE AR OU COMPRESSORISTA COM ENCARGOS COMPLEMENTARES</v>
          </cell>
          <cell r="C6666" t="str">
            <v>MES</v>
          </cell>
          <cell r="D6666" t="str">
            <v>2.947,65</v>
          </cell>
        </row>
        <row r="6667">
          <cell r="A6667">
            <v>101430</v>
          </cell>
          <cell r="B6667" t="str">
            <v>OPERADOR DE DEMARCADORA DE FAIXAS DE TRÁFEGO COM ENCARGOS COMPLEMENTARES</v>
          </cell>
          <cell r="C6667" t="str">
            <v>MES</v>
          </cell>
          <cell r="D6667" t="str">
            <v>3.067,37</v>
          </cell>
        </row>
        <row r="6668">
          <cell r="A6668">
            <v>101431</v>
          </cell>
          <cell r="B6668" t="str">
            <v>OPERADOR DE ESCAVADEIRA COM ENCARGOS COMPLEMENTARES</v>
          </cell>
          <cell r="C6668" t="str">
            <v>MES</v>
          </cell>
          <cell r="D6668" t="str">
            <v>3.289,18</v>
          </cell>
        </row>
        <row r="6669">
          <cell r="A6669">
            <v>101432</v>
          </cell>
          <cell r="B6669" t="str">
            <v>OPERADOR DE GUINCHO OU GUINCHEIRO COM ENCARGOS COMPLEMENTARES</v>
          </cell>
          <cell r="C6669" t="str">
            <v>MES</v>
          </cell>
          <cell r="D6669" t="str">
            <v>2.732,29</v>
          </cell>
        </row>
        <row r="6670">
          <cell r="A6670">
            <v>101433</v>
          </cell>
          <cell r="B6670" t="str">
            <v>OPERADOR DE GUINDASTE COM ENCARGOS COMPLEMENTARES</v>
          </cell>
          <cell r="C6670" t="str">
            <v>MES</v>
          </cell>
          <cell r="D6670" t="str">
            <v>3.316,75</v>
          </cell>
        </row>
        <row r="6671">
          <cell r="A6671">
            <v>101434</v>
          </cell>
          <cell r="B6671" t="str">
            <v>OPERADOR DE JATO ABRASIVO OU JATISTA COM ENCARGOS COMPLEMENTARES</v>
          </cell>
          <cell r="C6671" t="str">
            <v>MES</v>
          </cell>
          <cell r="D6671" t="str">
            <v>3.027,12</v>
          </cell>
        </row>
        <row r="6672">
          <cell r="A6672">
            <v>101435</v>
          </cell>
          <cell r="B6672" t="str">
            <v>OPERADOR DE MÁQUINAS E TRATORES DIVERSOS COM ENCARGOS COMPLEMENTARES</v>
          </cell>
          <cell r="C6672" t="str">
            <v>MES</v>
          </cell>
          <cell r="D6672" t="str">
            <v>3.160,04</v>
          </cell>
        </row>
        <row r="6673">
          <cell r="A6673">
            <v>101436</v>
          </cell>
          <cell r="B6673" t="str">
            <v>OPERADOR DE MARTELETE OU MARTELETEIRO COM ENCARGOS COMPLEMENTARES</v>
          </cell>
          <cell r="C6673" t="str">
            <v>MES</v>
          </cell>
          <cell r="D6673" t="str">
            <v>2.724,01</v>
          </cell>
        </row>
        <row r="6674">
          <cell r="A6674">
            <v>101437</v>
          </cell>
          <cell r="B6674" t="str">
            <v>OPERADOR DE MOTO SCRAPER COM ENCARGOS COMPLEMENTARES</v>
          </cell>
          <cell r="C6674" t="str">
            <v>MES</v>
          </cell>
          <cell r="D6674" t="str">
            <v>3.106,22</v>
          </cell>
        </row>
        <row r="6675">
          <cell r="A6675">
            <v>101438</v>
          </cell>
          <cell r="B6675" t="str">
            <v>OPERADOR DE MOTONIVELADORA COM ENCARGOS COMPLEMENTARES</v>
          </cell>
          <cell r="C6675" t="str">
            <v>MES</v>
          </cell>
          <cell r="D6675" t="str">
            <v>3.632,02</v>
          </cell>
        </row>
        <row r="6676">
          <cell r="A6676">
            <v>101439</v>
          </cell>
          <cell r="B6676" t="str">
            <v>OPERADOR DE PÁ CARREGADEIRA COM ENCARGOS COMPLEMENTARES</v>
          </cell>
          <cell r="C6676" t="str">
            <v>MES</v>
          </cell>
          <cell r="D6676" t="str">
            <v>2.934,66</v>
          </cell>
        </row>
        <row r="6677">
          <cell r="A6677">
            <v>101440</v>
          </cell>
          <cell r="B6677" t="str">
            <v>OPERADOR DE PAVIMENTADORA / MESA VIBROACABADORA COM ENCARGOS COMPLEMENTARES</v>
          </cell>
          <cell r="C6677" t="str">
            <v>MES</v>
          </cell>
          <cell r="D6677" t="str">
            <v>3.181,34</v>
          </cell>
        </row>
        <row r="6678">
          <cell r="A6678">
            <v>101441</v>
          </cell>
          <cell r="B6678" t="str">
            <v>OPERADOR DE ROLO COMPACTADOR COM ENCARGOS COMPLEMENTARES</v>
          </cell>
          <cell r="C6678" t="str">
            <v>MES</v>
          </cell>
          <cell r="D6678" t="str">
            <v>2.890,36</v>
          </cell>
        </row>
        <row r="6679">
          <cell r="A6679">
            <v>101442</v>
          </cell>
          <cell r="B6679" t="str">
            <v>OPERADOR DE TRATOR - EXCLUSIVE AGROPECUÁRIA COM ENCARGOS COMPLEMENTARES</v>
          </cell>
          <cell r="C6679" t="str">
            <v>MES</v>
          </cell>
          <cell r="D6679" t="str">
            <v>2.893,92</v>
          </cell>
        </row>
        <row r="6680">
          <cell r="A6680">
            <v>101443</v>
          </cell>
          <cell r="B6680" t="str">
            <v>OPERADOR DE USINA DE ASFALTO, DE SOLOS OU DE CONCRETO COM ENCARGOS COMPLEMENTARES</v>
          </cell>
          <cell r="C6680" t="str">
            <v>MES</v>
          </cell>
          <cell r="D6680" t="str">
            <v>2.843,32</v>
          </cell>
        </row>
        <row r="6681">
          <cell r="A6681">
            <v>101444</v>
          </cell>
          <cell r="B6681" t="str">
            <v>PASTILHEIRO COM ENCARGOS COMPLEMENTARES</v>
          </cell>
          <cell r="C6681" t="str">
            <v>MES</v>
          </cell>
          <cell r="D6681" t="str">
            <v>3.650,71</v>
          </cell>
        </row>
        <row r="6682">
          <cell r="A6682">
            <v>101445</v>
          </cell>
          <cell r="B6682" t="str">
            <v>PEDREIRO COM ENCARGOS COMPLEMENTARES</v>
          </cell>
          <cell r="C6682" t="str">
            <v>MES</v>
          </cell>
          <cell r="D6682" t="str">
            <v>3.207,10</v>
          </cell>
        </row>
        <row r="6683">
          <cell r="A6683">
            <v>101446</v>
          </cell>
          <cell r="B6683" t="str">
            <v>PINTOR COM ENCARGOS COMPLEMENTARES</v>
          </cell>
          <cell r="C6683" t="str">
            <v>MES</v>
          </cell>
          <cell r="D6683" t="str">
            <v>3.418,65</v>
          </cell>
        </row>
        <row r="6684">
          <cell r="A6684">
            <v>101447</v>
          </cell>
          <cell r="B6684" t="str">
            <v>PINTOR DE LETREIROS COM ENCARGOS COMPLEMENTARES</v>
          </cell>
          <cell r="C6684" t="str">
            <v>MES</v>
          </cell>
          <cell r="D6684" t="str">
            <v>3.838,49</v>
          </cell>
        </row>
        <row r="6685">
          <cell r="A6685">
            <v>101448</v>
          </cell>
          <cell r="B6685" t="str">
            <v>PINTOR PARA TINTA EPÓXI COM ENCARGOS COMPLEMENTARES</v>
          </cell>
          <cell r="C6685" t="str">
            <v>MES</v>
          </cell>
          <cell r="D6685" t="str">
            <v>3.589,52</v>
          </cell>
        </row>
        <row r="6686">
          <cell r="A6686">
            <v>101449</v>
          </cell>
          <cell r="B6686" t="str">
            <v>POCEIRO / ESCAVADOR DE VALAS COM ENCARGOS COMPLEMENTARES</v>
          </cell>
          <cell r="C6686" t="str">
            <v>MES</v>
          </cell>
          <cell r="D6686" t="str">
            <v>2.873,29</v>
          </cell>
        </row>
        <row r="6687">
          <cell r="A6687">
            <v>101450</v>
          </cell>
          <cell r="B6687" t="str">
            <v>RASTELEIRO COM ENCARGOS COMPLEMENTARES</v>
          </cell>
          <cell r="C6687" t="str">
            <v>MES</v>
          </cell>
          <cell r="D6687" t="str">
            <v>2.404,14</v>
          </cell>
        </row>
        <row r="6688">
          <cell r="A6688">
            <v>101451</v>
          </cell>
          <cell r="B6688" t="str">
            <v>SERRALHEIRO COM ENCARGOS COMPLEMENTARES</v>
          </cell>
          <cell r="C6688" t="str">
            <v>MES</v>
          </cell>
          <cell r="D6688" t="str">
            <v>3.195,66</v>
          </cell>
        </row>
        <row r="6689">
          <cell r="A6689">
            <v>101452</v>
          </cell>
          <cell r="B6689" t="str">
            <v>SERVENTE DE OBRAS COM ENCARGOS COMPLEMENTARES</v>
          </cell>
          <cell r="C6689" t="str">
            <v>MES</v>
          </cell>
          <cell r="D6689" t="str">
            <v>2.567,57</v>
          </cell>
        </row>
        <row r="6690">
          <cell r="A6690">
            <v>101453</v>
          </cell>
          <cell r="B6690" t="str">
            <v>SOLDADOR COM ENCARGOS COMPLEMENTARES</v>
          </cell>
          <cell r="C6690" t="str">
            <v>MES</v>
          </cell>
          <cell r="D6690" t="str">
            <v>3.332,52</v>
          </cell>
        </row>
        <row r="6691">
          <cell r="A6691">
            <v>101454</v>
          </cell>
          <cell r="B6691" t="str">
            <v>SOLDADOR ELÉTRICO COM ENCARGOS COMPLEMENTARES</v>
          </cell>
          <cell r="C6691" t="str">
            <v>MES</v>
          </cell>
          <cell r="D6691" t="str">
            <v>4.360,04</v>
          </cell>
        </row>
        <row r="6692">
          <cell r="A6692">
            <v>101455</v>
          </cell>
          <cell r="B6692" t="str">
            <v>TAQUEADOR OU TAQUEIRO COM ENCARGOS COMPLEMENTARES</v>
          </cell>
          <cell r="C6692" t="str">
            <v>MES</v>
          </cell>
          <cell r="D6692" t="str">
            <v>3.699,76</v>
          </cell>
        </row>
        <row r="6693">
          <cell r="A6693">
            <v>101456</v>
          </cell>
          <cell r="B6693" t="str">
            <v>TÉCNICO DE LABORATÓRIO E CAMPO DE CONSTRUÇÃO COM ENCARGOS COMPLEMENTARES</v>
          </cell>
          <cell r="C6693" t="str">
            <v>MES</v>
          </cell>
          <cell r="D6693" t="str">
            <v>3.556,48</v>
          </cell>
        </row>
        <row r="6694">
          <cell r="A6694">
            <v>101457</v>
          </cell>
          <cell r="B6694" t="str">
            <v>TÉCNICO EM SONDAGEM COM ENCARGOS COMPLEMENTARES</v>
          </cell>
          <cell r="C6694" t="str">
            <v>MES</v>
          </cell>
          <cell r="D6694" t="str">
            <v>3.342,64</v>
          </cell>
        </row>
        <row r="6695">
          <cell r="A6695">
            <v>101458</v>
          </cell>
          <cell r="B6695" t="str">
            <v>TELHADOR COM ENCARGOS COMPLEMENTARES</v>
          </cell>
          <cell r="C6695" t="str">
            <v>MES</v>
          </cell>
          <cell r="D6695" t="str">
            <v>3.186,39</v>
          </cell>
        </row>
        <row r="6696">
          <cell r="A6696">
            <v>101459</v>
          </cell>
          <cell r="B6696" t="str">
            <v>VIDRACEIRO COM ENCARGOS COMPLEMENTARES</v>
          </cell>
          <cell r="C6696" t="str">
            <v>MES</v>
          </cell>
          <cell r="D6696" t="str">
            <v>3.219,55</v>
          </cell>
        </row>
        <row r="6697">
          <cell r="A6697">
            <v>101460</v>
          </cell>
          <cell r="B6697" t="str">
            <v>VIGIA DIURNO COM ENCARGOS COMPLEMENTARES</v>
          </cell>
          <cell r="C6697" t="str">
            <v>MES</v>
          </cell>
          <cell r="D6697" t="str">
            <v>2.622,99</v>
          </cell>
        </row>
      </sheetData>
      <sheetData sheetId="8"/>
      <sheetData sheetId="9"/>
      <sheetData sheetId="1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ISTRAÇÃO 36 M 26-6"/>
      <sheetName val="mobilização EQTO 26-6"/>
      <sheetName val="mobilização PESSOL 26-6"/>
      <sheetName val="Plan2"/>
      <sheetName val="ADMINISTRAÇÃO 24"/>
      <sheetName val="ADMINISTRAÇÃO 24-REV EM 11-06"/>
      <sheetName val="mobilização EQTO 26_6"/>
      <sheetName val="mobilização PESSOL 26_6"/>
    </sheetNames>
    <sheetDataSet>
      <sheetData sheetId="0"/>
      <sheetData sheetId="1">
        <row r="16">
          <cell r="M16" t="str">
            <v>E411</v>
          </cell>
          <cell r="N16">
            <v>159.78</v>
          </cell>
        </row>
        <row r="17">
          <cell r="M17" t="str">
            <v>E411 esc</v>
          </cell>
          <cell r="N17">
            <v>261.89999999999998</v>
          </cell>
        </row>
        <row r="18">
          <cell r="M18" t="str">
            <v>E402</v>
          </cell>
          <cell r="N18">
            <v>125.67</v>
          </cell>
        </row>
        <row r="19">
          <cell r="M19" t="str">
            <v>e412</v>
          </cell>
          <cell r="N19">
            <v>51.06</v>
          </cell>
        </row>
        <row r="20">
          <cell r="M20" t="str">
            <v>e416</v>
          </cell>
          <cell r="N20">
            <v>61.15</v>
          </cell>
        </row>
        <row r="21">
          <cell r="M21" t="str">
            <v>e407</v>
          </cell>
          <cell r="N21">
            <v>128.32</v>
          </cell>
        </row>
        <row r="22">
          <cell r="M22" t="str">
            <v>e406</v>
          </cell>
          <cell r="N22">
            <v>86.23</v>
          </cell>
        </row>
        <row r="23">
          <cell r="M23" t="str">
            <v>e404</v>
          </cell>
          <cell r="N23">
            <v>129.56</v>
          </cell>
        </row>
        <row r="24">
          <cell r="M24" t="str">
            <v>e427</v>
          </cell>
          <cell r="N24">
            <v>134.63999999999999</v>
          </cell>
        </row>
        <row r="25">
          <cell r="M25" t="str">
            <v>e434</v>
          </cell>
          <cell r="N25">
            <v>93.91</v>
          </cell>
        </row>
        <row r="26">
          <cell r="M26" t="str">
            <v>E433</v>
          </cell>
          <cell r="N26">
            <v>188.94</v>
          </cell>
        </row>
        <row r="27">
          <cell r="M27" t="str">
            <v>E432</v>
          </cell>
          <cell r="N27">
            <v>182.22</v>
          </cell>
        </row>
      </sheetData>
      <sheetData sheetId="2"/>
      <sheetData sheetId="3"/>
      <sheetData sheetId="4"/>
      <sheetData sheetId="5"/>
      <sheetData sheetId="6"/>
      <sheetData sheetId="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ISTRAÇÃO 36 M 26-6"/>
      <sheetName val="mobilização EQTO 26-6"/>
      <sheetName val="mobilização PESSOL 26-6"/>
      <sheetName val="Plan2"/>
      <sheetName val="ADMINISTRAÇÃO 24"/>
      <sheetName val="ADMINISTRAÇÃO 24-REV EM 11-06"/>
      <sheetName val="mobilização EQTO 26_6"/>
    </sheetNames>
    <sheetDataSet>
      <sheetData sheetId="0"/>
      <sheetData sheetId="1"/>
      <sheetData sheetId="2"/>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
      <sheetName val="KsKr"/>
      <sheetName val="Etapa Única"/>
      <sheetName val="Trans.2o. trecho"/>
      <sheetName val="ETA-Mat"/>
      <sheetName val="INCCTOT"/>
      <sheetName val="Jacaraci"/>
      <sheetName val="Demanda-Total"/>
      <sheetName val="V reservação"/>
      <sheetName val="Pre dimensADUTORA"/>
      <sheetName val="Lista"/>
      <sheetName val="Zona A"/>
      <sheetName val="Zona B"/>
      <sheetName val="EEAB1(3+1)3G"/>
      <sheetName val="Insumos"/>
      <sheetName val="bm 8"/>
      <sheetName val="Drenagem"/>
      <sheetName val="viario"/>
      <sheetName val="01-TAC"/>
      <sheetName val="TAC - CORREÇÃO DA PROPOSTA"/>
      <sheetName val="M.C  - QUANTITATIVO "/>
      <sheetName val="PQP"/>
      <sheetName val="SALDOS"/>
      <sheetName val="TAC_ADUT_DN500"/>
    </sheetNames>
    <sheetDataSet>
      <sheetData sheetId="0" refreshError="1"/>
      <sheetData sheetId="1" refreshError="1"/>
      <sheetData sheetId="2" refreshError="1">
        <row r="125">
          <cell r="C125">
            <v>15.399999999999977</v>
          </cell>
          <cell r="E125">
            <v>19.659999999999968</v>
          </cell>
        </row>
        <row r="126">
          <cell r="C126">
            <v>15.542336341085161</v>
          </cell>
          <cell r="E126">
            <v>19.802336341085152</v>
          </cell>
        </row>
        <row r="127">
          <cell r="C127">
            <v>16.257148068197694</v>
          </cell>
          <cell r="E127">
            <v>20.517148068197685</v>
          </cell>
        </row>
        <row r="128">
          <cell r="C128">
            <v>17.518811323131445</v>
          </cell>
          <cell r="E128">
            <v>21.778811323131436</v>
          </cell>
        </row>
        <row r="129">
          <cell r="C129">
            <v>19.303780580867624</v>
          </cell>
          <cell r="E129">
            <v>23.563780580867615</v>
          </cell>
        </row>
        <row r="130">
          <cell r="C130">
            <v>21.598989322352281</v>
          </cell>
          <cell r="E130">
            <v>25.858989322352272</v>
          </cell>
        </row>
        <row r="131">
          <cell r="C131">
            <v>24.396686091835932</v>
          </cell>
          <cell r="E131">
            <v>28.656686091835923</v>
          </cell>
        </row>
        <row r="132">
          <cell r="C132">
            <v>27.42734006018452</v>
          </cell>
          <cell r="E132">
            <v>31.687340060184511</v>
          </cell>
        </row>
        <row r="133">
          <cell r="C133">
            <v>31.13573066002607</v>
          </cell>
          <cell r="E133">
            <v>35.395730660026061</v>
          </cell>
        </row>
        <row r="134">
          <cell r="C134">
            <v>35.325379219265528</v>
          </cell>
          <cell r="E134">
            <v>39.585379219265519</v>
          </cell>
        </row>
      </sheetData>
      <sheetData sheetId="3" refreshError="1"/>
      <sheetData sheetId="4" refreshError="1"/>
      <sheetData sheetId="5" refreshError="1"/>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sheetName val="TABELA RECURSOS"/>
      <sheetName val="CPU BÁSICA"/>
      <sheetName val="CPU BÁSICA 2"/>
      <sheetName val="CPU BÁSICA 1"/>
      <sheetName val="AUX 30 CONCRETO 35 MPa"/>
      <sheetName val="AUX 29 CHAMINÉ PV H = 1,00"/>
      <sheetName val="AUX 28 LASTRO DE SEIXO"/>
      <sheetName val="AUX 27 ESCAVAÇÃO MANUAL"/>
      <sheetName val="AUX 26 CONFECÇÃO SUPORTE "/>
      <sheetName val="AUX 25 CONFECÇÃO PLACA"/>
      <sheetName val="AUX 24 GUIA DE MADEIRA"/>
      <sheetName val="AUX 23 CONF TUBO 60"/>
      <sheetName val="AUX 22 ARGAMASSA 14"/>
      <sheetName val="AUX 21 ARGAMASSA 13"/>
      <sheetName val="AUX 20 AÇO CA 25"/>
      <sheetName val="AUX 19 AÇO CA 50"/>
      <sheetName val="AUX 18 AÇO CA 60"/>
      <sheetName val="AUX 17 CONCRETO CICLÓPICO 12"/>
      <sheetName val="AUX 16 CONCRETO 18 MPa TUBOS"/>
      <sheetName val="AUX 15 CONCRETO 25 MPa"/>
      <sheetName val="AUX 14 CONCRETO 20 MPa"/>
      <sheetName val="AUX 13 CONCRETO 15 MPa"/>
      <sheetName val="AUX 12 CONC 12 MPa"/>
      <sheetName val="AUX 11 CONCRETO 10 MPa"/>
      <sheetName val="AUX 10 FORMA COMP PLASTIIFCA"/>
      <sheetName val="AUX 09 FORMA COMUM"/>
      <sheetName val="AUX 08 USINAGEM CBUQ"/>
      <sheetName val="AUX 07 ESCAV CARGA JAZIDA"/>
      <sheetName val="AUX 06 EXPURGO JAZIDA"/>
      <sheetName val="AUX 05 LIMPEZA JAZIDA"/>
      <sheetName val="AUX 04 ALVENARIA DE TIJOLO"/>
      <sheetName val="AUX 03 FORNEC AÇO CA 60"/>
      <sheetName val="AUX 02 FORNEC AÇO CA 50"/>
      <sheetName val="AUX 01 FORNEC AÇO CA 25"/>
      <sheetName val="8.13 ARBUSTOS"/>
      <sheetName val="8.12 FORN IMPL PLACA SINAL"/>
      <sheetName val="8.11 PINTURA DE FAIXA"/>
      <sheetName val="8.10 FORNEC CAP-20"/>
      <sheetName val="8.9 FORNEC RR-2C"/>
      <sheetName val="8.8 FORNEC CM-30"/>
      <sheetName val="8.7TRANSPORTE MATERIAL JAZIDA"/>
      <sheetName val="8.6 CBUQ CAPA ROLAMENTO"/>
      <sheetName val="8.5 PINTURA LIGAÇÃO"/>
      <sheetName val="8.4 IMPRIMAÇÃO"/>
      <sheetName val="8.3 BASE"/>
      <sheetName val="8.2 SUBASE"/>
      <sheetName val="8.1 REGULARIZAÇÃO"/>
      <sheetName val="7.2 Instal eletrica"/>
      <sheetName val="6.5.4 Poste tubo galv.com lumin"/>
      <sheetName val="6.5.3 GUARDA RODAS"/>
      <sheetName val="6.5.2 GUARDA CORPO"/>
      <sheetName val="6.5.1 LAJE TRANSIÇÃO"/>
      <sheetName val="6.4.2.1 CIMBRAMNETO"/>
      <sheetName val="6.2.3 CONCRETO fck = 25,0 MPa"/>
      <sheetName val="6.1.2 PONTE SERVIÇO"/>
      <sheetName val="6.1.1 ESTACA PRE MOLD 30x30"/>
      <sheetName val="5.14 MANTA GEOTEXTIL (2)"/>
      <sheetName val="5.13 CAMADA DE AREIA"/>
      <sheetName val="5.12 CAMADA DE SEIXO"/>
      <sheetName val="5.11 GUARDA CORPO METALICO"/>
      <sheetName val="5.10 PASSEIO DE TIJOLO CERÂMICO"/>
      <sheetName val="5.9 CAMADA ENCH PASSEIO"/>
      <sheetName val="5.8 BANCO ARGAMASSA ARMADA"/>
      <sheetName val="5.7 GRAMA EM PLACA"/>
      <sheetName val="5.6 TERRA VEGETAL"/>
      <sheetName val="5.5 ESCOR DESCONTIUO VALA"/>
      <sheetName val="5.4 BOCA DE LOBO "/>
      <sheetName val="5.3 CX PASSAGEM TUBO 60"/>
      <sheetName val="5.2 MEIO FIO C SARJETA"/>
      <sheetName val="5.1 TUBULAÇÃO D=0,60 M"/>
      <sheetName val="4.2.6 JUNTA DILAT FUNGENBAND"/>
      <sheetName val="4.2.5 CONCRETO fck = 20,0 MPa"/>
      <sheetName val="4.2.4 AÇO CA 50"/>
      <sheetName val="4.2.3 FORMA"/>
      <sheetName val="4.2.2 LASTRO CONC MAGRO 10 MPa"/>
      <sheetName val="4.2.1 ESCAV MANUAL"/>
      <sheetName val="4.1.7 REATERRO MANUAL DE VALA"/>
      <sheetName val="4.1.6 MANTA GEOTEXTIL"/>
      <sheetName val="4.1.5 ESCAV MEC VALA"/>
      <sheetName val="4.1.4 PLACA PRE MOLDADA (2)"/>
      <sheetName val="4.1.3 PLACA PRE MOLDADA"/>
      <sheetName val="4.1.2 ESTACA PRE MOLDADA 20x20"/>
      <sheetName val="4.1.1 ESTACA PRE MOLDADA 25x25"/>
      <sheetName val="3.8 ESGOTAMENTO COM BOMBA"/>
      <sheetName val="3.7.3 COMPACTAÇÃO 100%"/>
      <sheetName val="3.6 MOMENTO TRANSP MAT 1a "/>
      <sheetName val="3.5 ESCAV MAT 1A CATEGORIA"/>
      <sheetName val="3.4 MOMENTO TRANSPORTE MAT AGUA"/>
      <sheetName val="3.3 ESCAV MAT COM AGUA"/>
      <sheetName val="3.2 EXEC ENSECADEIRA"/>
      <sheetName val="3.1 DESMATAMENTO MANUAL"/>
      <sheetName val="2.5  TRANSPORTE MAT REMOÇÃO"/>
      <sheetName val="2.4 REMOÇÃO DE ENTULHO"/>
      <sheetName val="2.3 DEMOL REM CONC ARMADO"/>
      <sheetName val="2.2 DEM REM ESTRUTURA MADEIRA"/>
      <sheetName val="2.1 REMANEJ FAMÍLIA"/>
      <sheetName val="1.5 Projeto executivo"/>
      <sheetName val="1.4 PLACA SINALIZAÇÃO"/>
      <sheetName val="1.3 LOC TOPOGRÁFICA"/>
      <sheetName val="1.2 Instal canteiro obras"/>
      <sheetName val=" 1.1 Mobilização e desmob "/>
      <sheetName val="Plan1"/>
      <sheetName val="Etapa Única"/>
      <sheetName val="cálculo de áreas"/>
      <sheetName val="contrato"/>
      <sheetName val="Drenagem"/>
    </sheetNames>
    <sheetDataSet>
      <sheetData sheetId="0"/>
      <sheetData sheetId="1">
        <row r="1">
          <cell r="G1" t="str">
            <v>BDI</v>
          </cell>
        </row>
        <row r="2">
          <cell r="C2" t="str">
            <v>Custo Unitário da Mão-de-obra</v>
          </cell>
          <cell r="G2">
            <v>0.23899999999999999</v>
          </cell>
        </row>
        <row r="3">
          <cell r="A3" t="str">
            <v>Item</v>
          </cell>
          <cell r="B3" t="str">
            <v>Código</v>
          </cell>
          <cell r="C3" t="str">
            <v>Denominação</v>
          </cell>
          <cell r="D3" t="str">
            <v>Valor mensal</v>
          </cell>
          <cell r="E3" t="str">
            <v>Encargos</v>
          </cell>
          <cell r="F3" t="str">
            <v>Custo Unitário</v>
          </cell>
          <cell r="G3" t="str">
            <v>Encargos sociais</v>
          </cell>
        </row>
        <row r="4">
          <cell r="A4">
            <v>1</v>
          </cell>
          <cell r="C4" t="str">
            <v>Salário Minimo</v>
          </cell>
          <cell r="D4">
            <v>300</v>
          </cell>
          <cell r="E4">
            <v>378.9</v>
          </cell>
          <cell r="F4">
            <v>3.0859000000000001</v>
          </cell>
          <cell r="G4">
            <v>1.2629999999999999</v>
          </cell>
        </row>
        <row r="5">
          <cell r="A5">
            <v>2</v>
          </cell>
          <cell r="B5" t="str">
            <v>T301</v>
          </cell>
          <cell r="C5" t="str">
            <v>MOTORISTA VEÍCULO LEVE</v>
          </cell>
          <cell r="D5">
            <v>870</v>
          </cell>
          <cell r="E5">
            <v>1098.81</v>
          </cell>
          <cell r="F5">
            <v>8.9490999999999996</v>
          </cell>
        </row>
        <row r="6">
          <cell r="A6">
            <v>3</v>
          </cell>
          <cell r="B6">
            <v>7302</v>
          </cell>
          <cell r="C6" t="str">
            <v>MOTORISTA DE CAMINHÃO</v>
          </cell>
          <cell r="D6">
            <v>960</v>
          </cell>
          <cell r="E6">
            <v>1212.48</v>
          </cell>
          <cell r="F6">
            <v>9.8749000000000002</v>
          </cell>
          <cell r="G6" t="str">
            <v>GRUPO 1</v>
          </cell>
        </row>
        <row r="7">
          <cell r="A7">
            <v>4</v>
          </cell>
          <cell r="B7" t="str">
            <v>T303</v>
          </cell>
          <cell r="C7" t="str">
            <v>MOTORISTA DE VEÍCULO ESPECIAL</v>
          </cell>
          <cell r="D7">
            <v>1020</v>
          </cell>
          <cell r="E7">
            <v>1288.26</v>
          </cell>
          <cell r="F7">
            <v>10.492100000000001</v>
          </cell>
          <cell r="G7" t="str">
            <v>GRUPO 2</v>
          </cell>
        </row>
        <row r="8">
          <cell r="A8">
            <v>5</v>
          </cell>
          <cell r="B8" t="str">
            <v>T311</v>
          </cell>
          <cell r="C8" t="str">
            <v>OPERADOR DE EQUIPAMENTO LEVE 1</v>
          </cell>
          <cell r="D8">
            <v>720</v>
          </cell>
          <cell r="E8">
            <v>909.36</v>
          </cell>
          <cell r="F8">
            <v>7.4062000000000001</v>
          </cell>
          <cell r="G8" t="str">
            <v>GRUPO 3</v>
          </cell>
        </row>
        <row r="9">
          <cell r="A9">
            <v>6</v>
          </cell>
          <cell r="B9" t="str">
            <v>T312</v>
          </cell>
          <cell r="C9" t="str">
            <v>OPERADOR DE EQUIPAMENTO LEVE 2</v>
          </cell>
          <cell r="D9">
            <v>810</v>
          </cell>
          <cell r="E9">
            <v>1023.03</v>
          </cell>
          <cell r="F9">
            <v>8.3320000000000007</v>
          </cell>
        </row>
        <row r="10">
          <cell r="A10">
            <v>7</v>
          </cell>
          <cell r="B10" t="str">
            <v>T313</v>
          </cell>
          <cell r="C10" t="str">
            <v>OPERADOR DE EQUIP. PESADO</v>
          </cell>
          <cell r="D10">
            <v>1050</v>
          </cell>
          <cell r="E10">
            <v>1326.15</v>
          </cell>
          <cell r="F10">
            <v>10.800700000000001</v>
          </cell>
        </row>
        <row r="11">
          <cell r="A11">
            <v>8</v>
          </cell>
          <cell r="B11" t="str">
            <v>T314</v>
          </cell>
          <cell r="C11" t="str">
            <v>OPERADOR DE EQUIP. ESPECIAL</v>
          </cell>
          <cell r="D11">
            <v>1110</v>
          </cell>
          <cell r="E11">
            <v>1401.93</v>
          </cell>
          <cell r="F11">
            <v>11.417899999999999</v>
          </cell>
        </row>
        <row r="12">
          <cell r="A12">
            <v>9</v>
          </cell>
          <cell r="B12" t="str">
            <v>T401</v>
          </cell>
          <cell r="C12" t="str">
            <v>PRÉ-MARCADOR</v>
          </cell>
          <cell r="D12">
            <v>1110</v>
          </cell>
          <cell r="E12">
            <v>1401.93</v>
          </cell>
          <cell r="F12">
            <v>11.417899999999999</v>
          </cell>
        </row>
        <row r="13">
          <cell r="A13">
            <v>10</v>
          </cell>
          <cell r="C13" t="str">
            <v>ASSISTENTE SOCIAL</v>
          </cell>
          <cell r="D13">
            <v>2100</v>
          </cell>
          <cell r="E13">
            <v>2652.3</v>
          </cell>
          <cell r="F13">
            <v>21.601400000000002</v>
          </cell>
        </row>
        <row r="14">
          <cell r="A14">
            <v>11</v>
          </cell>
          <cell r="B14" t="str">
            <v>T501</v>
          </cell>
          <cell r="C14" t="str">
            <v xml:space="preserve">ENCARREGADO DE TURMA </v>
          </cell>
          <cell r="D14">
            <v>1110</v>
          </cell>
          <cell r="E14">
            <v>1401.93</v>
          </cell>
          <cell r="F14">
            <v>11.417899999999999</v>
          </cell>
        </row>
        <row r="15">
          <cell r="A15">
            <v>12</v>
          </cell>
          <cell r="B15" t="str">
            <v>T511</v>
          </cell>
          <cell r="C15" t="str">
            <v>ENCARREGADO DE PAVIMENTAÇÃO</v>
          </cell>
          <cell r="D15">
            <v>2100</v>
          </cell>
          <cell r="E15">
            <v>2652.3</v>
          </cell>
          <cell r="F15">
            <v>21.601400000000002</v>
          </cell>
        </row>
        <row r="16">
          <cell r="A16">
            <v>13</v>
          </cell>
          <cell r="B16" t="str">
            <v>T512</v>
          </cell>
          <cell r="C16" t="str">
            <v>ENCARREGADO DE BRITAGEM</v>
          </cell>
          <cell r="D16">
            <v>2100</v>
          </cell>
          <cell r="E16">
            <v>2652.3</v>
          </cell>
          <cell r="F16">
            <v>21.601400000000002</v>
          </cell>
        </row>
        <row r="17">
          <cell r="A17">
            <v>14</v>
          </cell>
          <cell r="C17" t="str">
            <v>TOPOGRAFO</v>
          </cell>
          <cell r="D17">
            <v>1230</v>
          </cell>
          <cell r="E17">
            <v>1553.49</v>
          </cell>
          <cell r="F17">
            <v>12.652200000000001</v>
          </cell>
        </row>
        <row r="18">
          <cell r="A18">
            <v>15</v>
          </cell>
          <cell r="B18" t="str">
            <v>T602</v>
          </cell>
          <cell r="C18" t="str">
            <v>MONTADOR</v>
          </cell>
          <cell r="D18">
            <v>780</v>
          </cell>
          <cell r="E18">
            <v>985.14</v>
          </cell>
          <cell r="F18">
            <v>8.0234000000000005</v>
          </cell>
        </row>
        <row r="19">
          <cell r="A19">
            <v>16</v>
          </cell>
          <cell r="B19" t="str">
            <v>T603</v>
          </cell>
          <cell r="C19" t="str">
            <v>CARPINTEIRO</v>
          </cell>
          <cell r="D19">
            <v>780</v>
          </cell>
          <cell r="E19">
            <v>985.14</v>
          </cell>
          <cell r="F19">
            <v>8.0234000000000005</v>
          </cell>
        </row>
        <row r="20">
          <cell r="A20">
            <v>17</v>
          </cell>
          <cell r="B20" t="str">
            <v>T604</v>
          </cell>
          <cell r="C20" t="str">
            <v>PEDREIRO</v>
          </cell>
          <cell r="D20">
            <v>780</v>
          </cell>
          <cell r="E20">
            <v>985.14</v>
          </cell>
          <cell r="F20">
            <v>8.0234000000000005</v>
          </cell>
        </row>
        <row r="21">
          <cell r="A21">
            <v>18</v>
          </cell>
          <cell r="B21" t="str">
            <v>T605</v>
          </cell>
          <cell r="C21" t="str">
            <v>ARMADOR</v>
          </cell>
          <cell r="D21">
            <v>780</v>
          </cell>
          <cell r="E21">
            <v>985.14</v>
          </cell>
          <cell r="F21">
            <v>8.0234000000000005</v>
          </cell>
        </row>
        <row r="22">
          <cell r="A22">
            <v>19</v>
          </cell>
          <cell r="B22" t="str">
            <v>T606</v>
          </cell>
          <cell r="C22" t="str">
            <v>FERREIRO</v>
          </cell>
          <cell r="D22">
            <v>780</v>
          </cell>
          <cell r="E22">
            <v>985.14</v>
          </cell>
          <cell r="F22">
            <v>8.0234000000000005</v>
          </cell>
        </row>
        <row r="23">
          <cell r="A23">
            <v>20</v>
          </cell>
          <cell r="B23" t="str">
            <v>T607</v>
          </cell>
          <cell r="C23" t="str">
            <v>PINTOR</v>
          </cell>
          <cell r="D23">
            <v>780</v>
          </cell>
          <cell r="E23">
            <v>985.14</v>
          </cell>
          <cell r="F23">
            <v>8.0234000000000005</v>
          </cell>
        </row>
        <row r="24">
          <cell r="A24">
            <v>21</v>
          </cell>
          <cell r="B24" t="str">
            <v>T608</v>
          </cell>
          <cell r="C24" t="str">
            <v>SOLDADOR</v>
          </cell>
          <cell r="D24">
            <v>780</v>
          </cell>
          <cell r="E24">
            <v>985.14</v>
          </cell>
          <cell r="F24">
            <v>8.0234000000000005</v>
          </cell>
        </row>
        <row r="25">
          <cell r="A25">
            <v>22</v>
          </cell>
          <cell r="B25" t="str">
            <v>T610</v>
          </cell>
          <cell r="C25" t="str">
            <v>SERRALHEIRO</v>
          </cell>
          <cell r="D25">
            <v>780</v>
          </cell>
          <cell r="E25">
            <v>985.14</v>
          </cell>
          <cell r="F25">
            <v>8.0234000000000005</v>
          </cell>
        </row>
        <row r="26">
          <cell r="A26">
            <v>23</v>
          </cell>
          <cell r="B26" t="str">
            <v>T701</v>
          </cell>
          <cell r="C26" t="str">
            <v>SERVENTE</v>
          </cell>
          <cell r="D26">
            <v>570</v>
          </cell>
          <cell r="E26">
            <v>719.91</v>
          </cell>
          <cell r="F26">
            <v>5.8632</v>
          </cell>
        </row>
        <row r="27">
          <cell r="A27">
            <v>24</v>
          </cell>
          <cell r="B27" t="str">
            <v>T702</v>
          </cell>
          <cell r="C27" t="str">
            <v>AJUDANTE</v>
          </cell>
          <cell r="D27">
            <v>630</v>
          </cell>
          <cell r="E27">
            <v>795.69</v>
          </cell>
          <cell r="F27">
            <v>6.4804000000000004</v>
          </cell>
        </row>
        <row r="28">
          <cell r="A28">
            <v>25</v>
          </cell>
          <cell r="C28" t="str">
            <v>ELETRICISTA</v>
          </cell>
          <cell r="D28">
            <v>780</v>
          </cell>
          <cell r="E28">
            <v>985.14</v>
          </cell>
          <cell r="F28">
            <v>8.0234000000000005</v>
          </cell>
        </row>
        <row r="29">
          <cell r="A29">
            <v>26</v>
          </cell>
          <cell r="C29" t="str">
            <v>ADIC. M.O. - FERRAMENTAS</v>
          </cell>
          <cell r="F29">
            <v>0.15509999999999999</v>
          </cell>
        </row>
        <row r="30">
          <cell r="A30">
            <v>27</v>
          </cell>
          <cell r="C30" t="str">
            <v>ADIC. M.O. - FERRAMENTAS</v>
          </cell>
          <cell r="F30">
            <v>0.2051</v>
          </cell>
        </row>
        <row r="32">
          <cell r="C32" t="str">
            <v>Custo Horário de Equipamentos</v>
          </cell>
        </row>
        <row r="33">
          <cell r="A33" t="str">
            <v>Item</v>
          </cell>
          <cell r="B33" t="str">
            <v>Código</v>
          </cell>
          <cell r="C33" t="str">
            <v>Equipamento</v>
          </cell>
          <cell r="D33" t="str">
            <v>Aquisição</v>
          </cell>
          <cell r="E33" t="str">
            <v>Improdutivo</v>
          </cell>
          <cell r="F33" t="str">
            <v>Operativo</v>
          </cell>
        </row>
        <row r="34">
          <cell r="A34">
            <v>30</v>
          </cell>
          <cell r="B34" t="str">
            <v>E001</v>
          </cell>
          <cell r="C34" t="str">
            <v>TRATOR DE ESTEIRA NH 7D (67 kW)</v>
          </cell>
          <cell r="E34">
            <v>10.800700000000001</v>
          </cell>
          <cell r="F34">
            <v>105.14709999999999</v>
          </cell>
        </row>
        <row r="35">
          <cell r="A35">
            <v>31</v>
          </cell>
          <cell r="B35" t="str">
            <v>E002</v>
          </cell>
          <cell r="C35" t="str">
            <v>TRATOR DE ESTEIRA CAT D6M (106 KW)</v>
          </cell>
          <cell r="E35">
            <v>10.800700000000001</v>
          </cell>
          <cell r="F35">
            <v>183.96770000000001</v>
          </cell>
        </row>
        <row r="36">
          <cell r="A36">
            <v>32</v>
          </cell>
          <cell r="B36" t="str">
            <v>E003</v>
          </cell>
          <cell r="C36" t="str">
            <v>TRATOR DE ESTEIRA CAT D8R (228 kW)</v>
          </cell>
          <cell r="E36">
            <v>10.800700000000001</v>
          </cell>
          <cell r="F36">
            <v>355.20600000000002</v>
          </cell>
        </row>
        <row r="37">
          <cell r="A37">
            <v>33</v>
          </cell>
          <cell r="B37" t="str">
            <v>E006</v>
          </cell>
          <cell r="C37" t="str">
            <v>MOTONIVELADORA CAT 120H (100 kW)</v>
          </cell>
          <cell r="E37">
            <v>11.417899999999999</v>
          </cell>
          <cell r="F37">
            <v>124.56229999999999</v>
          </cell>
        </row>
        <row r="38">
          <cell r="A38">
            <v>34</v>
          </cell>
          <cell r="B38" t="str">
            <v>E007</v>
          </cell>
          <cell r="C38" t="str">
            <v>TRATOR AGRÍCOLA M F-292/4 (77 kW)</v>
          </cell>
          <cell r="E38">
            <v>8.3320000000000007</v>
          </cell>
          <cell r="F38">
            <v>66.749700000000004</v>
          </cell>
        </row>
        <row r="39">
          <cell r="A39">
            <v>35</v>
          </cell>
          <cell r="B39" t="str">
            <v>E009</v>
          </cell>
          <cell r="C39" t="str">
            <v>CARREGAD. PNEUS CAT  924G  1,80 M3 ( 89 kW)</v>
          </cell>
          <cell r="E39">
            <v>10.800700000000001</v>
          </cell>
          <cell r="F39">
            <v>102.96259999999999</v>
          </cell>
        </row>
        <row r="40">
          <cell r="A40">
            <v>36</v>
          </cell>
          <cell r="B40" t="str">
            <v>E010</v>
          </cell>
          <cell r="C40" t="str">
            <v>CARREGAD. PNEUS CAT 950G 2,90 M3 (135 kW)</v>
          </cell>
          <cell r="E40">
            <v>10.800700000000001</v>
          </cell>
          <cell r="F40">
            <v>167.08199999999999</v>
          </cell>
        </row>
        <row r="41">
          <cell r="A41">
            <v>37</v>
          </cell>
          <cell r="B41" t="str">
            <v>E011</v>
          </cell>
          <cell r="C41" t="str">
            <v>RETROESCAVADEIRA MF-86HF (57 kW)</v>
          </cell>
          <cell r="E41">
            <v>10.800700000000001</v>
          </cell>
          <cell r="F41">
            <v>55.758699999999997</v>
          </cell>
        </row>
        <row r="42">
          <cell r="A42">
            <v>38</v>
          </cell>
          <cell r="B42" t="str">
            <v>E013</v>
          </cell>
          <cell r="C42" t="str">
            <v>ROLO COMP PÉ CARNEIRO CA-25-PD  (85 kW)</v>
          </cell>
          <cell r="E42">
            <v>8.3320000000000007</v>
          </cell>
          <cell r="F42">
            <v>112.70350000000001</v>
          </cell>
        </row>
        <row r="43">
          <cell r="A43">
            <v>43</v>
          </cell>
          <cell r="B43" t="str">
            <v>E062</v>
          </cell>
          <cell r="C43" t="str">
            <v>ESCAVADEIRA HIDR. CAT 330CL (182 kW)</v>
          </cell>
          <cell r="E43">
            <v>11.417899999999999</v>
          </cell>
          <cell r="F43">
            <v>257.74020000000002</v>
          </cell>
        </row>
        <row r="44">
          <cell r="A44">
            <v>44</v>
          </cell>
          <cell r="B44" t="str">
            <v>E063</v>
          </cell>
          <cell r="C44" t="str">
            <v>ESCAVADEIRA HIDR. CAT 320CL (102 kW)</v>
          </cell>
          <cell r="E44">
            <v>11.417899999999999</v>
          </cell>
          <cell r="F44">
            <v>157.3682</v>
          </cell>
        </row>
        <row r="45">
          <cell r="A45">
            <v>47</v>
          </cell>
          <cell r="B45" t="str">
            <v>E101</v>
          </cell>
          <cell r="C45" t="str">
            <v>GRADE DE DISCOS GA 24 x 24</v>
          </cell>
          <cell r="E45">
            <v>0</v>
          </cell>
          <cell r="F45">
            <v>2.4575999999999998</v>
          </cell>
        </row>
        <row r="46">
          <cell r="A46">
            <v>48</v>
          </cell>
          <cell r="B46" t="str">
            <v>E102</v>
          </cell>
          <cell r="C46" t="str">
            <v>ROLO COMP TANDEM CC-422C (93 kW)</v>
          </cell>
          <cell r="E46">
            <v>8.3320000000000007</v>
          </cell>
          <cell r="F46">
            <v>132.7011</v>
          </cell>
        </row>
        <row r="47">
          <cell r="A47">
            <v>51</v>
          </cell>
          <cell r="B47" t="str">
            <v>E105</v>
          </cell>
          <cell r="C47" t="str">
            <v>ROLO COMP PNEUS SP 8000  (97 kW)</v>
          </cell>
          <cell r="E47">
            <v>8.3320000000000007</v>
          </cell>
          <cell r="F47">
            <v>111.97880000000001</v>
          </cell>
        </row>
        <row r="48">
          <cell r="A48">
            <v>55</v>
          </cell>
          <cell r="B48" t="str">
            <v>E107</v>
          </cell>
          <cell r="C48" t="str">
            <v>VASSOURA MECÂNICA REBOCÁVEL</v>
          </cell>
          <cell r="E48">
            <v>0</v>
          </cell>
          <cell r="F48">
            <v>4.0309999999999997</v>
          </cell>
        </row>
        <row r="49">
          <cell r="A49">
            <v>56</v>
          </cell>
          <cell r="B49" t="str">
            <v>E110</v>
          </cell>
          <cell r="C49" t="str">
            <v>TANQUE ESTOCAGEM DE ASFALTO 20.000 L</v>
          </cell>
          <cell r="E49">
            <v>0</v>
          </cell>
          <cell r="F49">
            <v>4.1859999999999999</v>
          </cell>
        </row>
        <row r="50">
          <cell r="A50">
            <v>57</v>
          </cell>
          <cell r="B50" t="str">
            <v>E111</v>
          </cell>
          <cell r="C50" t="str">
            <v>EQUIP. DISTR. ASFALTO S/ CAMINHÃO (150 kW)</v>
          </cell>
          <cell r="E50">
            <v>9.8749000000000002</v>
          </cell>
          <cell r="F50">
            <v>98.639300000000006</v>
          </cell>
        </row>
        <row r="51">
          <cell r="A51">
            <v>58</v>
          </cell>
          <cell r="B51" t="str">
            <v>E112</v>
          </cell>
          <cell r="C51" t="str">
            <v>AQUECEDOR DE FLUÍDO TÉRMICO</v>
          </cell>
          <cell r="E51">
            <v>0</v>
          </cell>
          <cell r="F51">
            <v>21.924800000000001</v>
          </cell>
        </row>
        <row r="52">
          <cell r="A52">
            <v>74</v>
          </cell>
          <cell r="B52" t="str">
            <v>E139</v>
          </cell>
          <cell r="C52" t="str">
            <v>ROLO COMP VIBRO LISO CA-25D  (86 kW)</v>
          </cell>
          <cell r="E52">
            <v>8.3320000000000007</v>
          </cell>
          <cell r="F52">
            <v>111.0277</v>
          </cell>
        </row>
        <row r="53">
          <cell r="A53">
            <v>75</v>
          </cell>
          <cell r="B53" t="str">
            <v>E147</v>
          </cell>
          <cell r="C53" t="str">
            <v>USINA ASFÁLTO A QUENTE 90/120 T/H (188 kW)</v>
          </cell>
          <cell r="E53">
            <v>11.417899999999999</v>
          </cell>
          <cell r="F53">
            <v>200.3177</v>
          </cell>
        </row>
        <row r="54">
          <cell r="A54">
            <v>76</v>
          </cell>
          <cell r="B54" t="str">
            <v>E149</v>
          </cell>
          <cell r="C54" t="str">
            <v>VIBRO-ACAB. ASFÁLTO VDA-600BM (74 kW)</v>
          </cell>
          <cell r="E54">
            <v>11.417899999999999</v>
          </cell>
          <cell r="F54">
            <v>134.78290000000001</v>
          </cell>
        </row>
        <row r="55">
          <cell r="A55">
            <v>85</v>
          </cell>
          <cell r="B55" t="str">
            <v>E202</v>
          </cell>
          <cell r="C55" t="str">
            <v>COMPRESSOR DE AR 400 PCM (89 kW)</v>
          </cell>
          <cell r="E55">
            <v>8.3320000000000007</v>
          </cell>
          <cell r="F55">
            <v>63.345700000000001</v>
          </cell>
        </row>
        <row r="56">
          <cell r="A56">
            <v>86</v>
          </cell>
          <cell r="B56" t="str">
            <v>E208</v>
          </cell>
          <cell r="C56" t="str">
            <v>COMPRESSOR DE AR 200 PCM (58 kW)</v>
          </cell>
          <cell r="E56">
            <v>8.3320000000000007</v>
          </cell>
          <cell r="F56">
            <v>47.635599999999997</v>
          </cell>
        </row>
        <row r="57">
          <cell r="A57">
            <v>92</v>
          </cell>
          <cell r="B57" t="str">
            <v>E211</v>
          </cell>
          <cell r="C57" t="str">
            <v>MAQUINA P/ PINTURA (2 kW)</v>
          </cell>
          <cell r="E57">
            <v>0</v>
          </cell>
          <cell r="F57">
            <v>0.9577</v>
          </cell>
        </row>
        <row r="58">
          <cell r="A58">
            <v>93</v>
          </cell>
          <cell r="B58" t="str">
            <v>E210</v>
          </cell>
          <cell r="C58" t="str">
            <v>MARTELETE - ROMPEDOR 33 kg</v>
          </cell>
          <cell r="E58">
            <v>7.4062000000000001</v>
          </cell>
          <cell r="F58">
            <v>9.7596000000000007</v>
          </cell>
        </row>
        <row r="59">
          <cell r="A59">
            <v>94</v>
          </cell>
          <cell r="B59" t="str">
            <v>E302</v>
          </cell>
          <cell r="C59" t="str">
            <v>BETONEIRA - 320 L (4 kW)</v>
          </cell>
          <cell r="E59">
            <v>8.3320000000000007</v>
          </cell>
          <cell r="F59">
            <v>9.9809000000000001</v>
          </cell>
        </row>
        <row r="60">
          <cell r="A60">
            <v>98</v>
          </cell>
          <cell r="B60" t="str">
            <v>E303</v>
          </cell>
          <cell r="C60" t="str">
            <v>BETONEIRA - 750 L (9 kW)</v>
          </cell>
          <cell r="E60">
            <v>8.3320000000000007</v>
          </cell>
          <cell r="F60">
            <v>12.4125</v>
          </cell>
        </row>
        <row r="61">
          <cell r="A61">
            <v>99</v>
          </cell>
          <cell r="B61" t="str">
            <v>E304</v>
          </cell>
          <cell r="C61" t="str">
            <v>TRANSP. MANUAL - CARRINHO DE MÃO 80 L</v>
          </cell>
          <cell r="E61">
            <v>0</v>
          </cell>
          <cell r="F61">
            <v>0.13339999999999999</v>
          </cell>
        </row>
        <row r="62">
          <cell r="A62">
            <v>101</v>
          </cell>
          <cell r="B62" t="str">
            <v>E305</v>
          </cell>
          <cell r="C62" t="str">
            <v>TRANSP. MANUAL - GERICA 180 L</v>
          </cell>
          <cell r="E62">
            <v>0</v>
          </cell>
          <cell r="F62">
            <v>0.23350000000000001</v>
          </cell>
        </row>
        <row r="63">
          <cell r="A63">
            <v>103</v>
          </cell>
          <cell r="B63" t="str">
            <v>E306</v>
          </cell>
          <cell r="C63" t="str">
            <v>VIBRADOR DE CONC. - DE IMERSÃO (2 kW)</v>
          </cell>
          <cell r="E63">
            <v>7.4062000000000001</v>
          </cell>
          <cell r="F63">
            <v>8.8386999999999993</v>
          </cell>
        </row>
        <row r="64">
          <cell r="A64">
            <v>104</v>
          </cell>
          <cell r="B64" t="str">
            <v>E310</v>
          </cell>
          <cell r="C64" t="str">
            <v>FAB.PRÉ-MOLD CONC TUBOS D=0,60 M (2 kW)</v>
          </cell>
          <cell r="E64">
            <v>0</v>
          </cell>
          <cell r="F64">
            <v>7.3996000000000004</v>
          </cell>
        </row>
        <row r="65">
          <cell r="A65">
            <v>105</v>
          </cell>
          <cell r="B65" t="str">
            <v>E311</v>
          </cell>
          <cell r="C65" t="str">
            <v>FAB PRÉ-MOLD CONC TUBOS D=0,80 M (2 kW)</v>
          </cell>
          <cell r="E65">
            <v>0</v>
          </cell>
          <cell r="F65">
            <v>7.1071999999999997</v>
          </cell>
        </row>
        <row r="66">
          <cell r="A66">
            <v>106</v>
          </cell>
          <cell r="B66" t="str">
            <v>E312</v>
          </cell>
          <cell r="C66" t="str">
            <v>FAB PRÉ-MOLD CONC TUBOS D=1,00 M (2 kW)</v>
          </cell>
          <cell r="E66">
            <v>0</v>
          </cell>
          <cell r="F66">
            <v>7.4747000000000003</v>
          </cell>
        </row>
        <row r="67">
          <cell r="A67">
            <v>107</v>
          </cell>
          <cell r="B67" t="str">
            <v>E313</v>
          </cell>
          <cell r="C67" t="str">
            <v>FAB PRÉ-MOLD CONC TUBOS D=1,20 M (2 kW)</v>
          </cell>
          <cell r="E67">
            <v>0</v>
          </cell>
          <cell r="F67">
            <v>7.8887</v>
          </cell>
        </row>
        <row r="68">
          <cell r="A68">
            <v>108</v>
          </cell>
          <cell r="B68" t="str">
            <v>E314</v>
          </cell>
          <cell r="C68" t="str">
            <v>FAB PRÉ-MOLD CONC TUBOS D=1,50 M (2 kW)</v>
          </cell>
          <cell r="E68">
            <v>0</v>
          </cell>
          <cell r="F68">
            <v>7.8056999999999999</v>
          </cell>
        </row>
        <row r="69">
          <cell r="A69">
            <v>129</v>
          </cell>
          <cell r="B69" t="str">
            <v>E400</v>
          </cell>
          <cell r="C69" t="str">
            <v>CAMINHÃO BASCULANTE - 5 m3 - 8,8 t (155 kW)</v>
          </cell>
          <cell r="E69">
            <v>9.8749000000000002</v>
          </cell>
          <cell r="F69">
            <v>86.413799999999995</v>
          </cell>
        </row>
        <row r="70">
          <cell r="A70">
            <v>130</v>
          </cell>
          <cell r="B70" t="str">
            <v>E402</v>
          </cell>
          <cell r="C70" t="str">
            <v>CAMINHÃO CARROCERIA - 15t (170 kW)</v>
          </cell>
          <cell r="E70">
            <v>9.8749000000000002</v>
          </cell>
          <cell r="F70">
            <v>108.3706</v>
          </cell>
        </row>
        <row r="71">
          <cell r="A71">
            <v>131</v>
          </cell>
          <cell r="B71" t="str">
            <v>E403</v>
          </cell>
          <cell r="C71" t="str">
            <v>CAMINHÃO BASCULANTE 6 m3  (150 kW)</v>
          </cell>
          <cell r="E71">
            <v>9.8749000000000002</v>
          </cell>
          <cell r="F71">
            <v>97.9148</v>
          </cell>
        </row>
        <row r="72">
          <cell r="A72">
            <v>135</v>
          </cell>
          <cell r="B72" t="str">
            <v>E407</v>
          </cell>
          <cell r="C72" t="str">
            <v>CAMINHÃO TANQUE 10.000 L (170 kW)</v>
          </cell>
          <cell r="E72">
            <v>9.8749000000000002</v>
          </cell>
          <cell r="F72">
            <v>109.7187</v>
          </cell>
        </row>
        <row r="73">
          <cell r="A73">
            <v>136</v>
          </cell>
          <cell r="B73" t="str">
            <v>E408</v>
          </cell>
          <cell r="C73" t="str">
            <v>CAMINHÃO CARROCERIA - 4t (80 kW)</v>
          </cell>
          <cell r="E73">
            <v>9.8749000000000002</v>
          </cell>
          <cell r="F73">
            <v>54.107700000000001</v>
          </cell>
        </row>
        <row r="74">
          <cell r="A74">
            <v>137</v>
          </cell>
          <cell r="B74" t="str">
            <v>E416</v>
          </cell>
          <cell r="C74" t="str">
            <v>VEÍCULO LEVE - PICK UP (4 X 4) (98 kW)</v>
          </cell>
          <cell r="E74">
            <v>8.9490999999999996</v>
          </cell>
          <cell r="F74">
            <v>45.479300000000002</v>
          </cell>
        </row>
        <row r="75">
          <cell r="A75">
            <v>145</v>
          </cell>
          <cell r="B75" t="str">
            <v>E404</v>
          </cell>
          <cell r="C75" t="str">
            <v>CAMINHÃO BASCULANTE 10 m3 - 15 t (170 kW)</v>
          </cell>
          <cell r="E75">
            <v>9.8749000000000002</v>
          </cell>
          <cell r="F75">
            <v>111.63209999999999</v>
          </cell>
        </row>
        <row r="76">
          <cell r="A76">
            <v>146</v>
          </cell>
          <cell r="B76" t="str">
            <v>E432</v>
          </cell>
          <cell r="C76" t="str">
            <v>CAMINHÃO BASCULANTE 20 t (279 kW)</v>
          </cell>
          <cell r="E76">
            <v>9.8749000000000002</v>
          </cell>
          <cell r="F76">
            <v>166.3605</v>
          </cell>
        </row>
        <row r="77">
          <cell r="A77">
            <v>147</v>
          </cell>
          <cell r="B77" t="str">
            <v>E434</v>
          </cell>
          <cell r="C77" t="str">
            <v>CAMINHÃO CARROC C/ GUINDAUTO (150 kW)</v>
          </cell>
          <cell r="E77">
            <v>9.8749000000000002</v>
          </cell>
          <cell r="F77">
            <v>94.581900000000005</v>
          </cell>
        </row>
        <row r="78">
          <cell r="A78">
            <v>148</v>
          </cell>
        </row>
        <row r="79">
          <cell r="A79">
            <v>150</v>
          </cell>
          <cell r="B79" t="str">
            <v>E501</v>
          </cell>
          <cell r="C79" t="str">
            <v>GRUPO GERADOR 36 / 40 KVA (32 kW)</v>
          </cell>
          <cell r="E79">
            <v>8.3320000000000007</v>
          </cell>
          <cell r="F79">
            <v>33.636000000000003</v>
          </cell>
        </row>
        <row r="80">
          <cell r="A80">
            <v>151</v>
          </cell>
          <cell r="B80" t="str">
            <v>E503</v>
          </cell>
          <cell r="C80" t="str">
            <v>GRUPO GERADOR 164 / 180 KVA (144 kW)</v>
          </cell>
          <cell r="E80">
            <v>8.3320000000000007</v>
          </cell>
          <cell r="F80">
            <v>96.774699999999996</v>
          </cell>
        </row>
        <row r="81">
          <cell r="A81">
            <v>156</v>
          </cell>
          <cell r="B81" t="str">
            <v>E509</v>
          </cell>
          <cell r="C81" t="str">
            <v>GRUPO GERADOR 25,0 / 18,0 KVA (20 kW)</v>
          </cell>
          <cell r="E81">
            <v>8.3320000000000007</v>
          </cell>
          <cell r="F81">
            <v>21.651499999999999</v>
          </cell>
        </row>
        <row r="82">
          <cell r="A82">
            <v>162</v>
          </cell>
          <cell r="B82" t="str">
            <v>E903</v>
          </cell>
          <cell r="C82" t="str">
            <v>BATE-ESTACAS GRAV. 3.500/4.000 KG (160 kW)</v>
          </cell>
          <cell r="E82">
            <v>8.3320000000000007</v>
          </cell>
          <cell r="F82">
            <v>99.670699999999997</v>
          </cell>
        </row>
        <row r="83">
          <cell r="A83">
            <v>163</v>
          </cell>
          <cell r="B83" t="str">
            <v>E904</v>
          </cell>
          <cell r="C83" t="str">
            <v>SERRA CIRCULAR 12" (4 kW)</v>
          </cell>
          <cell r="E83">
            <v>0</v>
          </cell>
          <cell r="F83">
            <v>0.1948</v>
          </cell>
        </row>
        <row r="84">
          <cell r="A84">
            <v>165</v>
          </cell>
          <cell r="B84" t="str">
            <v>E906</v>
          </cell>
          <cell r="C84" t="str">
            <v>SOQUETE VIBRATÓRIO (2 kW)</v>
          </cell>
          <cell r="E84">
            <v>7.4062000000000001</v>
          </cell>
          <cell r="F84">
            <v>13.911199999999999</v>
          </cell>
        </row>
        <row r="85">
          <cell r="A85">
            <v>166</v>
          </cell>
          <cell r="B85" t="str">
            <v>E907</v>
          </cell>
          <cell r="C85" t="str">
            <v>CONJUNTO MOTO-BOMBA (11 kW)</v>
          </cell>
          <cell r="E85">
            <v>0</v>
          </cell>
          <cell r="F85">
            <v>13.8764</v>
          </cell>
        </row>
        <row r="86">
          <cell r="A86">
            <v>167</v>
          </cell>
          <cell r="B86" t="str">
            <v>E908</v>
          </cell>
          <cell r="C86" t="str">
            <v>MÁQUINA PINTURA - DERMAC FAIXAS (44 kW)</v>
          </cell>
          <cell r="E86">
            <v>11.417899999999999</v>
          </cell>
          <cell r="F86">
            <v>65.1999</v>
          </cell>
        </row>
        <row r="87">
          <cell r="A87">
            <v>169</v>
          </cell>
          <cell r="B87" t="str">
            <v>E910</v>
          </cell>
        </row>
        <row r="88">
          <cell r="A88">
            <v>170</v>
          </cell>
          <cell r="B88" t="str">
            <v>E917</v>
          </cell>
          <cell r="C88" t="str">
            <v>MÁQUINA UNIVERSAL CORTE (4 kW)</v>
          </cell>
          <cell r="E88">
            <v>7.4062000000000001</v>
          </cell>
          <cell r="F88">
            <v>11.594900000000001</v>
          </cell>
        </row>
        <row r="89">
          <cell r="A89">
            <v>171</v>
          </cell>
          <cell r="B89" t="str">
            <v>E918</v>
          </cell>
          <cell r="C89" t="str">
            <v>PRENSA EXCÊNTRICA (1 kW)</v>
          </cell>
          <cell r="E89">
            <v>0</v>
          </cell>
          <cell r="F89">
            <v>2.4619</v>
          </cell>
        </row>
        <row r="90">
          <cell r="A90">
            <v>172</v>
          </cell>
          <cell r="B90" t="str">
            <v>E919</v>
          </cell>
          <cell r="C90" t="str">
            <v>GUILHOTINA 8 t (3 kW)</v>
          </cell>
          <cell r="E90">
            <v>0</v>
          </cell>
          <cell r="F90">
            <v>4.2878999999999996</v>
          </cell>
        </row>
        <row r="91">
          <cell r="A91">
            <v>173</v>
          </cell>
          <cell r="B91" t="str">
            <v>E924</v>
          </cell>
          <cell r="C91" t="str">
            <v xml:space="preserve">EQUIP. PARA SOLDA </v>
          </cell>
          <cell r="E91">
            <v>0</v>
          </cell>
          <cell r="F91">
            <v>4.9500000000000002E-2</v>
          </cell>
        </row>
        <row r="93">
          <cell r="C93" t="str">
            <v>Custo Unitário de Materiais</v>
          </cell>
        </row>
        <row r="94">
          <cell r="A94" t="str">
            <v>Item</v>
          </cell>
          <cell r="B94" t="str">
            <v>Código</v>
          </cell>
          <cell r="C94" t="str">
            <v>Material</v>
          </cell>
          <cell r="D94" t="str">
            <v>Und</v>
          </cell>
          <cell r="E94" t="str">
            <v>Preço Unitário</v>
          </cell>
        </row>
        <row r="95">
          <cell r="A95">
            <v>212</v>
          </cell>
          <cell r="B95" t="str">
            <v>AM01</v>
          </cell>
          <cell r="C95" t="str">
            <v>AÇO CA 25 D = 4,2 mm</v>
          </cell>
          <cell r="D95" t="str">
            <v>KG</v>
          </cell>
          <cell r="E95">
            <v>4.4275000000000002</v>
          </cell>
        </row>
        <row r="96">
          <cell r="A96">
            <v>213</v>
          </cell>
          <cell r="B96" t="str">
            <v>AM02</v>
          </cell>
          <cell r="C96" t="str">
            <v>AÇO CA 25 D = 6,3 mm</v>
          </cell>
          <cell r="D96" t="str">
            <v>KG</v>
          </cell>
          <cell r="E96">
            <v>3.9904999999999999</v>
          </cell>
        </row>
        <row r="97">
          <cell r="A97">
            <v>215</v>
          </cell>
          <cell r="B97" t="str">
            <v>AM03</v>
          </cell>
          <cell r="C97" t="str">
            <v>AÇO CA 25 D = 10,0 mm</v>
          </cell>
          <cell r="D97" t="str">
            <v>KG</v>
          </cell>
          <cell r="E97">
            <v>3.3119999999999998</v>
          </cell>
        </row>
        <row r="98">
          <cell r="A98">
            <v>216</v>
          </cell>
          <cell r="B98" t="str">
            <v>AM04</v>
          </cell>
          <cell r="C98" t="str">
            <v>AÇO CA 50 D = 6,3 mm</v>
          </cell>
          <cell r="D98" t="str">
            <v>KG</v>
          </cell>
          <cell r="E98">
            <v>4.1859999999999999</v>
          </cell>
        </row>
        <row r="99">
          <cell r="A99">
            <v>217</v>
          </cell>
          <cell r="B99" t="str">
            <v>AM05</v>
          </cell>
          <cell r="C99" t="str">
            <v>AÇO CA 50 D = 10,0 mm</v>
          </cell>
          <cell r="D99" t="str">
            <v>KG</v>
          </cell>
          <cell r="E99">
            <v>3.4729999999999999</v>
          </cell>
        </row>
        <row r="100">
          <cell r="A100">
            <v>218</v>
          </cell>
          <cell r="B100" t="str">
            <v>AM06</v>
          </cell>
          <cell r="C100" t="str">
            <v>AÇO CA 60 D = 4,2 mm</v>
          </cell>
          <cell r="D100" t="str">
            <v>KG</v>
          </cell>
          <cell r="E100">
            <v>3.9904999999999999</v>
          </cell>
        </row>
        <row r="101">
          <cell r="A101">
            <v>219</v>
          </cell>
          <cell r="B101" t="str">
            <v>AM07</v>
          </cell>
          <cell r="C101" t="str">
            <v>AÇO CA 60 D = 5,0 mm</v>
          </cell>
          <cell r="D101" t="str">
            <v>KG</v>
          </cell>
          <cell r="E101">
            <v>3.8755000000000002</v>
          </cell>
        </row>
        <row r="102">
          <cell r="A102">
            <v>220</v>
          </cell>
          <cell r="B102" t="str">
            <v>AM08</v>
          </cell>
          <cell r="C102" t="str">
            <v>AÇO CA 60 D = 6,0 mm</v>
          </cell>
          <cell r="D102" t="str">
            <v>KG</v>
          </cell>
          <cell r="E102">
            <v>3.8755000000000002</v>
          </cell>
        </row>
        <row r="103">
          <cell r="A103">
            <v>235</v>
          </cell>
          <cell r="C103" t="str">
            <v>Casa padrão PMM</v>
          </cell>
          <cell r="D103" t="str">
            <v>gl</v>
          </cell>
          <cell r="E103">
            <v>8395</v>
          </cell>
        </row>
        <row r="104">
          <cell r="A104">
            <v>236</v>
          </cell>
          <cell r="B104" t="str">
            <v>AM35</v>
          </cell>
          <cell r="C104" t="str">
            <v>SEIXO COMERCIAL</v>
          </cell>
          <cell r="D104" t="str">
            <v>M3</v>
          </cell>
          <cell r="E104">
            <v>97.75</v>
          </cell>
        </row>
        <row r="105">
          <cell r="A105">
            <v>237</v>
          </cell>
          <cell r="B105" t="str">
            <v>M003</v>
          </cell>
          <cell r="C105" t="str">
            <v>ÓLEO COMBUSTÍVEL 1A</v>
          </cell>
          <cell r="D105" t="str">
            <v>L</v>
          </cell>
          <cell r="E105">
            <v>1.3524</v>
          </cell>
        </row>
        <row r="106">
          <cell r="A106">
            <v>238</v>
          </cell>
          <cell r="B106" t="str">
            <v>M101</v>
          </cell>
          <cell r="C106" t="str">
            <v>CIMENTO ASFÁLTICO CAP 20</v>
          </cell>
          <cell r="D106" t="str">
            <v>T</v>
          </cell>
          <cell r="E106">
            <v>2025.7135000000001</v>
          </cell>
        </row>
        <row r="107">
          <cell r="A107">
            <v>239</v>
          </cell>
          <cell r="B107" t="str">
            <v>M103</v>
          </cell>
          <cell r="C107" t="str">
            <v>ASFÁLTO DILUÍDO CM-30</v>
          </cell>
          <cell r="D107" t="str">
            <v>T</v>
          </cell>
          <cell r="E107">
            <v>2715.3915000000002</v>
          </cell>
        </row>
        <row r="108">
          <cell r="A108">
            <v>240</v>
          </cell>
          <cell r="B108" t="str">
            <v>M108</v>
          </cell>
          <cell r="C108" t="str">
            <v>EMULSÃO ASFÁLTICA RR-2C</v>
          </cell>
          <cell r="D108" t="str">
            <v>T</v>
          </cell>
          <cell r="E108">
            <v>1970.2260000000001</v>
          </cell>
        </row>
        <row r="109">
          <cell r="A109">
            <v>241</v>
          </cell>
          <cell r="B109" t="str">
            <v>M202</v>
          </cell>
          <cell r="C109" t="str">
            <v>CIMENTO PORTLAND CP-32</v>
          </cell>
          <cell r="D109" t="str">
            <v>KG</v>
          </cell>
          <cell r="E109">
            <v>0.46</v>
          </cell>
        </row>
        <row r="110">
          <cell r="A110">
            <v>242</v>
          </cell>
          <cell r="B110" t="str">
            <v>M319</v>
          </cell>
          <cell r="C110" t="str">
            <v>ARAME RECOZIDO no. 18</v>
          </cell>
          <cell r="D110" t="str">
            <v>KG</v>
          </cell>
          <cell r="E110">
            <v>5.7039999999999997</v>
          </cell>
        </row>
        <row r="111">
          <cell r="A111">
            <v>243</v>
          </cell>
          <cell r="B111" t="str">
            <v>M320</v>
          </cell>
          <cell r="C111" t="str">
            <v>PREGOS DE FERRO 18x30</v>
          </cell>
          <cell r="D111" t="str">
            <v>KG</v>
          </cell>
          <cell r="E111">
            <v>4.83</v>
          </cell>
        </row>
        <row r="112">
          <cell r="A112">
            <v>255</v>
          </cell>
          <cell r="C112" t="str">
            <v>REDE ELÉTRICA - TUBULAÇOES E CABOS</v>
          </cell>
          <cell r="D112" t="str">
            <v>M</v>
          </cell>
          <cell r="E112">
            <v>97.75</v>
          </cell>
        </row>
        <row r="113">
          <cell r="A113">
            <v>256</v>
          </cell>
          <cell r="C113" t="str">
            <v>POSTE TUBO AÇO GALVANIZADO.H =10,0 m C/ LUMINÁRIA</v>
          </cell>
          <cell r="D113" t="str">
            <v>CJ</v>
          </cell>
          <cell r="E113">
            <v>1801.7708</v>
          </cell>
        </row>
        <row r="114">
          <cell r="A114">
            <v>257</v>
          </cell>
          <cell r="B114" t="str">
            <v>M334</v>
          </cell>
          <cell r="C114" t="str">
            <v>PARAF. ZINCADO C/ FENDA 1 1/2" x 3/16"</v>
          </cell>
          <cell r="D114" t="str">
            <v>UN</v>
          </cell>
          <cell r="E114">
            <v>0.13800000000000001</v>
          </cell>
        </row>
        <row r="115">
          <cell r="A115">
            <v>290</v>
          </cell>
          <cell r="B115" t="str">
            <v>M335</v>
          </cell>
          <cell r="C115" t="str">
            <v>PARAF. ZINCADO FRANCÊS 4" x 5/16"</v>
          </cell>
          <cell r="D115" t="str">
            <v>UN</v>
          </cell>
          <cell r="E115">
            <v>0.59799999999999998</v>
          </cell>
        </row>
        <row r="116">
          <cell r="A116">
            <v>291</v>
          </cell>
          <cell r="B116" t="str">
            <v>M340</v>
          </cell>
          <cell r="C116" t="str">
            <v>TAMPÃO DE FERRO FUNDIDO</v>
          </cell>
          <cell r="D116" t="str">
            <v>UN</v>
          </cell>
          <cell r="E116">
            <v>375.70499999999998</v>
          </cell>
        </row>
        <row r="117">
          <cell r="A117">
            <v>294</v>
          </cell>
          <cell r="B117" t="str">
            <v>M343</v>
          </cell>
          <cell r="C117" t="str">
            <v>DEFENSA METÁLICA SEMI-MALEÁVEL SIMPLES</v>
          </cell>
          <cell r="D117" t="str">
            <v>MOD</v>
          </cell>
          <cell r="E117">
            <v>822.89400000000001</v>
          </cell>
        </row>
        <row r="118">
          <cell r="A118">
            <v>295</v>
          </cell>
          <cell r="C118" t="str">
            <v>CHAPA DE AÇO FINA</v>
          </cell>
          <cell r="D118" t="str">
            <v>M2</v>
          </cell>
          <cell r="E118">
            <v>52.9</v>
          </cell>
        </row>
        <row r="119">
          <cell r="A119">
            <v>300</v>
          </cell>
          <cell r="B119" t="str">
            <v>M398</v>
          </cell>
          <cell r="C119" t="str">
            <v xml:space="preserve">CHAPA DE AÇO </v>
          </cell>
          <cell r="D119" t="str">
            <v>KG</v>
          </cell>
          <cell r="E119">
            <v>4.83</v>
          </cell>
        </row>
        <row r="120">
          <cell r="A120">
            <v>303</v>
          </cell>
          <cell r="B120" t="str">
            <v>M346</v>
          </cell>
          <cell r="C120" t="str">
            <v>CHAPA DE AÇO no. 16 (TRATADA)</v>
          </cell>
          <cell r="D120" t="str">
            <v>M2</v>
          </cell>
          <cell r="E120">
            <v>112.7</v>
          </cell>
        </row>
        <row r="121">
          <cell r="A121">
            <v>304</v>
          </cell>
          <cell r="B121" t="str">
            <v>M401</v>
          </cell>
          <cell r="C121" t="str">
            <v>PONTALETES D=15 cm (TRONCO P/ ESC.)</v>
          </cell>
          <cell r="D121" t="str">
            <v>M</v>
          </cell>
          <cell r="E121">
            <v>1.6214999999999999</v>
          </cell>
        </row>
        <row r="122">
          <cell r="A122">
            <v>305</v>
          </cell>
          <cell r="B122" t="str">
            <v>M402</v>
          </cell>
          <cell r="C122" t="str">
            <v>PONTALETES D=20 cm (TRONCO P/ ESC.)</v>
          </cell>
          <cell r="D122" t="str">
            <v>M</v>
          </cell>
          <cell r="E122">
            <v>1.6214999999999999</v>
          </cell>
        </row>
        <row r="123">
          <cell r="A123">
            <v>306</v>
          </cell>
          <cell r="B123" t="str">
            <v>M409</v>
          </cell>
          <cell r="C123" t="str">
            <v>PRANCHÃO DE 1a 5,0 cm x 30,0 cm</v>
          </cell>
          <cell r="D123" t="str">
            <v>M</v>
          </cell>
          <cell r="E123">
            <v>17.25</v>
          </cell>
        </row>
        <row r="124">
          <cell r="A124">
            <v>308</v>
          </cell>
          <cell r="B124" t="str">
            <v>M410</v>
          </cell>
          <cell r="C124" t="str">
            <v>COMPENSADO RESINADO DE 17 mm</v>
          </cell>
          <cell r="D124" t="str">
            <v>M2</v>
          </cell>
          <cell r="E124">
            <v>17.107399999999998</v>
          </cell>
        </row>
        <row r="125">
          <cell r="A125">
            <v>309</v>
          </cell>
          <cell r="B125" t="str">
            <v>M406</v>
          </cell>
          <cell r="C125" t="str">
            <v>CAIBROS DE 7,5 cm x 7,5 cm</v>
          </cell>
          <cell r="D125" t="str">
            <v>M</v>
          </cell>
          <cell r="E125">
            <v>2.4609999999999999</v>
          </cell>
        </row>
        <row r="126">
          <cell r="A126">
            <v>310</v>
          </cell>
          <cell r="B126" t="str">
            <v>M407</v>
          </cell>
          <cell r="C126" t="str">
            <v>TÁBUA DE 1a 2,5 cm x 15,0 cm</v>
          </cell>
          <cell r="D126" t="str">
            <v>M</v>
          </cell>
          <cell r="E126">
            <v>2.7945000000000002</v>
          </cell>
        </row>
        <row r="127">
          <cell r="A127">
            <v>311</v>
          </cell>
          <cell r="B127" t="str">
            <v>M408</v>
          </cell>
          <cell r="C127" t="str">
            <v>TÁBUA DE 5a 2,5 cm x 30,0 cm</v>
          </cell>
          <cell r="D127" t="str">
            <v>M</v>
          </cell>
          <cell r="E127">
            <v>5.29</v>
          </cell>
        </row>
        <row r="128">
          <cell r="A128">
            <v>312</v>
          </cell>
          <cell r="B128" t="str">
            <v>M411</v>
          </cell>
          <cell r="C128" t="str">
            <v>COMPENSADO PLASTIFICADO DE 17 mm</v>
          </cell>
          <cell r="D128" t="str">
            <v>M2</v>
          </cell>
          <cell r="E128">
            <v>34.422600000000003</v>
          </cell>
        </row>
        <row r="129">
          <cell r="A129">
            <v>313</v>
          </cell>
          <cell r="B129" t="str">
            <v>M412</v>
          </cell>
          <cell r="C129" t="str">
            <v>GASTALHO 10 x 2,0 cm</v>
          </cell>
          <cell r="D129" t="str">
            <v>M</v>
          </cell>
          <cell r="E129">
            <v>1.38</v>
          </cell>
        </row>
        <row r="130">
          <cell r="A130">
            <v>314</v>
          </cell>
          <cell r="B130" t="str">
            <v>M413</v>
          </cell>
          <cell r="C130" t="str">
            <v>GASTALHO 7,5 x 2,5 cm</v>
          </cell>
          <cell r="D130" t="str">
            <v>M</v>
          </cell>
          <cell r="E130">
            <v>1.38</v>
          </cell>
        </row>
        <row r="131">
          <cell r="A131">
            <v>315</v>
          </cell>
          <cell r="B131" t="str">
            <v>M415</v>
          </cell>
          <cell r="C131" t="str">
            <v>TÁBUA 2,5 x 22,5 cm</v>
          </cell>
          <cell r="D131" t="str">
            <v>M</v>
          </cell>
          <cell r="E131">
            <v>4.2089999999999996</v>
          </cell>
        </row>
        <row r="132">
          <cell r="A132">
            <v>316</v>
          </cell>
          <cell r="B132" t="str">
            <v>M414</v>
          </cell>
          <cell r="C132" t="str">
            <v>PRANCHÃO 7,5 x 30,0 cm</v>
          </cell>
          <cell r="D132" t="str">
            <v>M</v>
          </cell>
          <cell r="E132">
            <v>34.5</v>
          </cell>
        </row>
        <row r="133">
          <cell r="A133">
            <v>325</v>
          </cell>
          <cell r="B133" t="str">
            <v>M601</v>
          </cell>
          <cell r="C133" t="str">
            <v>TINTA REFLETIVA ACRÍLICA P/ 2 ANOS</v>
          </cell>
          <cell r="D133" t="str">
            <v>L</v>
          </cell>
          <cell r="E133">
            <v>15.4643</v>
          </cell>
        </row>
        <row r="134">
          <cell r="A134">
            <v>326</v>
          </cell>
          <cell r="B134" t="str">
            <v>M602</v>
          </cell>
          <cell r="C134" t="str">
            <v>ADUBO NPK (4.14.8)</v>
          </cell>
          <cell r="D134" t="str">
            <v>KG</v>
          </cell>
          <cell r="E134">
            <v>0.89700000000000002</v>
          </cell>
        </row>
        <row r="135">
          <cell r="A135">
            <v>327</v>
          </cell>
          <cell r="B135" t="str">
            <v>M603</v>
          </cell>
          <cell r="C135" t="str">
            <v>INSETICIDA</v>
          </cell>
          <cell r="D135" t="str">
            <v>L</v>
          </cell>
          <cell r="E135">
            <v>26.45</v>
          </cell>
        </row>
        <row r="136">
          <cell r="A136">
            <v>328</v>
          </cell>
          <cell r="B136" t="str">
            <v>M604</v>
          </cell>
          <cell r="C136" t="str">
            <v>ADITIVO PLASTIMENT BV-40</v>
          </cell>
          <cell r="D136" t="str">
            <v>KG</v>
          </cell>
          <cell r="E136">
            <v>2.9580000000000002</v>
          </cell>
        </row>
        <row r="137">
          <cell r="A137">
            <v>330</v>
          </cell>
          <cell r="B137" t="str">
            <v>M609</v>
          </cell>
          <cell r="C137" t="str">
            <v>TINTA ESMALTE SINTÉTICO SEMI-FOSCO</v>
          </cell>
          <cell r="D137" t="str">
            <v>L</v>
          </cell>
          <cell r="E137">
            <v>13.409000000000001</v>
          </cell>
        </row>
        <row r="138">
          <cell r="A138">
            <v>331</v>
          </cell>
          <cell r="B138" t="str">
            <v>M611</v>
          </cell>
          <cell r="C138" t="str">
            <v>REDUTOR TIPO 2002 PRIM. QUALIDADE</v>
          </cell>
          <cell r="D138" t="str">
            <v>L</v>
          </cell>
          <cell r="E138">
            <v>8.2225000000000001</v>
          </cell>
        </row>
        <row r="139">
          <cell r="A139">
            <v>332</v>
          </cell>
          <cell r="B139" t="str">
            <v>M615</v>
          </cell>
          <cell r="C139" t="str">
            <v>MICROESFERAS PRE-MIX</v>
          </cell>
          <cell r="D139" t="str">
            <v>KG</v>
          </cell>
          <cell r="E139">
            <v>4.3470000000000004</v>
          </cell>
        </row>
        <row r="140">
          <cell r="A140">
            <v>333</v>
          </cell>
          <cell r="B140" t="str">
            <v>M616</v>
          </cell>
          <cell r="C140" t="str">
            <v>MICROESFERAS DROP-ON</v>
          </cell>
          <cell r="D140" t="str">
            <v>KG</v>
          </cell>
          <cell r="E140">
            <v>4.3470000000000004</v>
          </cell>
        </row>
        <row r="141">
          <cell r="A141">
            <v>344</v>
          </cell>
          <cell r="B141" t="str">
            <v>M621</v>
          </cell>
          <cell r="C141" t="str">
            <v>DESMOLDANTE</v>
          </cell>
          <cell r="D141" t="str">
            <v>KG</v>
          </cell>
          <cell r="E141">
            <v>3.6254</v>
          </cell>
        </row>
        <row r="142">
          <cell r="A142">
            <v>345</v>
          </cell>
          <cell r="B142" t="str">
            <v>M622</v>
          </cell>
          <cell r="C142" t="str">
            <v>Interplast N</v>
          </cell>
          <cell r="D142" t="str">
            <v>kg</v>
          </cell>
          <cell r="E142">
            <v>5.2554999999999996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DADOS"/>
      <sheetName val="NOVO"/>
      <sheetName val="BDI"/>
      <sheetName val="ORÇAMENTO"/>
      <sheetName val="CÁLCULO"/>
      <sheetName val="EVENTOS"/>
      <sheetName val="CRONO"/>
      <sheetName val="CRONOPLE"/>
      <sheetName val="PLE"/>
      <sheetName val="QCI"/>
      <sheetName val="BM"/>
      <sheetName val="RRE"/>
      <sheetName val="OFÍCIO"/>
    </sheetNames>
    <sheetDataSet>
      <sheetData sheetId="0">
        <row r="3">
          <cell r="O3">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1-VIG_FUND-AGO2000"/>
      <sheetName val="ORÇAMENTO"/>
      <sheetName val="QCI"/>
      <sheetName val="CFF"/>
      <sheetName val="BDI"/>
      <sheetName val="ENC.SOC."/>
      <sheetName val="1.ADM LOCAL"/>
      <sheetName val="2.SER.PRELIM."/>
      <sheetName val="3.DEM. E RET."/>
      <sheetName val="4.COBERTURA"/>
      <sheetName val="5.PAREDES"/>
      <sheetName val="6.REVEST"/>
      <sheetName val="7.PINTURA"/>
      <sheetName val="8.PISOS"/>
      <sheetName val="9.ESQUADRIA"/>
      <sheetName val="composição_unitária"/>
      <sheetName val="custo_profissional"/>
      <sheetName val="BDI_MATERIAL"/>
      <sheetName val="CPU"/>
      <sheetName val="CPU (2)"/>
      <sheetName val="INSUMOS_SINAPI_12_14"/>
      <sheetName val="SERVIÇOS_SINAPI_12_14"/>
      <sheetName val="10.INST. ELÉTRICAS"/>
      <sheetName val="11.INST. HIDROSSANIT."/>
      <sheetName val="12.SERV. FINAIS"/>
      <sheetName val="Drenagem"/>
      <sheetName val="Etapa Única"/>
      <sheetName val="esquadrias"/>
      <sheetName val="geral"/>
    </sheetNames>
    <sheetDataSet>
      <sheetData sheetId="0">
        <row r="13">
          <cell r="B13">
            <v>1</v>
          </cell>
          <cell r="C13">
            <v>0.15</v>
          </cell>
          <cell r="D13">
            <v>0.2</v>
          </cell>
          <cell r="E13">
            <v>0.5</v>
          </cell>
          <cell r="F13">
            <v>0.1</v>
          </cell>
          <cell r="G13">
            <v>2.25</v>
          </cell>
          <cell r="H13">
            <v>0.47249999999999998</v>
          </cell>
          <cell r="I13">
            <v>0.78749999999999998</v>
          </cell>
          <cell r="J13">
            <v>2.8125000000000001E-2</v>
          </cell>
          <cell r="K13">
            <v>2.25</v>
          </cell>
          <cell r="L13">
            <v>0.16874999999999998</v>
          </cell>
        </row>
        <row r="14">
          <cell r="B14">
            <v>1</v>
          </cell>
          <cell r="C14">
            <v>0.2</v>
          </cell>
          <cell r="D14">
            <v>0.2</v>
          </cell>
          <cell r="E14">
            <v>0.5</v>
          </cell>
          <cell r="F14">
            <v>0.1</v>
          </cell>
          <cell r="G14">
            <v>18.257000000000005</v>
          </cell>
          <cell r="H14">
            <v>4.3816800000000011</v>
          </cell>
          <cell r="I14">
            <v>7.3028000000000022</v>
          </cell>
          <cell r="J14">
            <v>0.27385500000000013</v>
          </cell>
          <cell r="K14">
            <v>18.257000000000005</v>
          </cell>
          <cell r="L14">
            <v>1.8257000000000005</v>
          </cell>
        </row>
        <row r="15">
          <cell r="B15">
            <v>1</v>
          </cell>
          <cell r="C15">
            <v>0.25</v>
          </cell>
          <cell r="D15">
            <v>0.2</v>
          </cell>
          <cell r="E15">
            <v>0.6</v>
          </cell>
          <cell r="F15">
            <v>0.1</v>
          </cell>
          <cell r="G15">
            <v>5.1250000000000009</v>
          </cell>
          <cell r="H15">
            <v>1.6143750000000003</v>
          </cell>
          <cell r="I15">
            <v>2.3062500000000004</v>
          </cell>
          <cell r="J15">
            <v>8.9687500000000017E-2</v>
          </cell>
          <cell r="K15">
            <v>6.1500000000000012</v>
          </cell>
          <cell r="L15">
            <v>0.76875000000000016</v>
          </cell>
        </row>
        <row r="16">
          <cell r="B16">
            <v>1</v>
          </cell>
          <cell r="C16">
            <v>0.15</v>
          </cell>
          <cell r="D16">
            <v>0.2</v>
          </cell>
          <cell r="E16">
            <v>0.5</v>
          </cell>
          <cell r="F16">
            <v>0.1</v>
          </cell>
          <cell r="G16">
            <v>9.2299999999999986</v>
          </cell>
          <cell r="H16">
            <v>1.9382999999999997</v>
          </cell>
          <cell r="I16">
            <v>3.2304999999999993</v>
          </cell>
          <cell r="J16">
            <v>0.11537499999999999</v>
          </cell>
          <cell r="K16">
            <v>9.2299999999999986</v>
          </cell>
          <cell r="L16">
            <v>0.69224999999999992</v>
          </cell>
        </row>
        <row r="17">
          <cell r="B17">
            <v>1</v>
          </cell>
          <cell r="C17">
            <v>0.25</v>
          </cell>
          <cell r="D17">
            <v>0.2</v>
          </cell>
          <cell r="E17">
            <v>0.6</v>
          </cell>
          <cell r="F17">
            <v>0.1</v>
          </cell>
          <cell r="G17">
            <v>4.9000000000000004</v>
          </cell>
          <cell r="H17">
            <v>1.5435000000000001</v>
          </cell>
          <cell r="I17">
            <v>2.2050000000000001</v>
          </cell>
          <cell r="J17">
            <v>8.5750000000000007E-2</v>
          </cell>
          <cell r="K17">
            <v>5.88</v>
          </cell>
          <cell r="L17">
            <v>0.73499999999999999</v>
          </cell>
        </row>
        <row r="18">
          <cell r="B18">
            <v>1</v>
          </cell>
          <cell r="C18">
            <v>0.2</v>
          </cell>
          <cell r="D18">
            <v>0.2</v>
          </cell>
          <cell r="E18">
            <v>0.6</v>
          </cell>
          <cell r="F18">
            <v>0.1</v>
          </cell>
          <cell r="G18">
            <v>7.9049999999999994</v>
          </cell>
          <cell r="H18">
            <v>2.2133999999999996</v>
          </cell>
          <cell r="I18">
            <v>3.1619999999999999</v>
          </cell>
          <cell r="J18">
            <v>0.11857500000000001</v>
          </cell>
          <cell r="K18">
            <v>9.4859999999999989</v>
          </cell>
          <cell r="L18">
            <v>0.94859999999999989</v>
          </cell>
        </row>
        <row r="19">
          <cell r="B19">
            <v>1</v>
          </cell>
          <cell r="C19">
            <v>0.4</v>
          </cell>
          <cell r="D19">
            <v>0.2</v>
          </cell>
          <cell r="E19">
            <v>0.6</v>
          </cell>
          <cell r="F19">
            <v>0.1</v>
          </cell>
          <cell r="G19">
            <v>3.5</v>
          </cell>
          <cell r="H19">
            <v>1.4700000000000002</v>
          </cell>
          <cell r="I19">
            <v>2.1000000000000005</v>
          </cell>
          <cell r="J19">
            <v>8.7500000000000008E-2</v>
          </cell>
          <cell r="K19">
            <v>4.2</v>
          </cell>
          <cell r="L19">
            <v>0.84</v>
          </cell>
        </row>
        <row r="20">
          <cell r="B20">
            <v>1</v>
          </cell>
          <cell r="C20">
            <v>0.25</v>
          </cell>
          <cell r="D20">
            <v>0.2</v>
          </cell>
          <cell r="E20">
            <v>0.6</v>
          </cell>
          <cell r="F20">
            <v>0.1</v>
          </cell>
          <cell r="G20">
            <v>7.9249999999999989</v>
          </cell>
          <cell r="H20">
            <v>2.4963749999999996</v>
          </cell>
          <cell r="I20">
            <v>3.5662499999999997</v>
          </cell>
          <cell r="J20">
            <v>0.13868749999999996</v>
          </cell>
          <cell r="K20">
            <v>9.509999999999998</v>
          </cell>
          <cell r="L20">
            <v>1.1887499999999998</v>
          </cell>
        </row>
        <row r="21">
          <cell r="B21">
            <v>1</v>
          </cell>
          <cell r="C21">
            <v>0.2</v>
          </cell>
          <cell r="D21">
            <v>0.2</v>
          </cell>
          <cell r="E21">
            <v>0.5</v>
          </cell>
          <cell r="F21">
            <v>0.1</v>
          </cell>
          <cell r="G21">
            <v>7.3</v>
          </cell>
          <cell r="H21">
            <v>1.752</v>
          </cell>
          <cell r="I21">
            <v>2.92</v>
          </cell>
          <cell r="J21">
            <v>0.10950000000000003</v>
          </cell>
          <cell r="K21">
            <v>7.3</v>
          </cell>
          <cell r="L21">
            <v>0.73</v>
          </cell>
        </row>
        <row r="22">
          <cell r="B22">
            <v>1</v>
          </cell>
          <cell r="C22">
            <v>0.25</v>
          </cell>
          <cell r="D22">
            <v>0.2</v>
          </cell>
          <cell r="E22">
            <v>0.6</v>
          </cell>
          <cell r="F22">
            <v>0.1</v>
          </cell>
          <cell r="G22">
            <v>7.85</v>
          </cell>
          <cell r="H22">
            <v>2.47275</v>
          </cell>
          <cell r="I22">
            <v>3.5324999999999998</v>
          </cell>
          <cell r="J22">
            <v>0.137375</v>
          </cell>
          <cell r="K22">
            <v>9.42</v>
          </cell>
          <cell r="L22">
            <v>1.1775</v>
          </cell>
        </row>
        <row r="23">
          <cell r="B23">
            <v>1</v>
          </cell>
          <cell r="C23">
            <v>0.2</v>
          </cell>
          <cell r="D23">
            <v>0.2</v>
          </cell>
          <cell r="E23">
            <v>0.6</v>
          </cell>
          <cell r="F23">
            <v>0.1</v>
          </cell>
          <cell r="G23">
            <v>7.9249999999999989</v>
          </cell>
          <cell r="H23">
            <v>2.2189999999999994</v>
          </cell>
          <cell r="I23">
            <v>3.17</v>
          </cell>
          <cell r="J23">
            <v>0.11887500000000001</v>
          </cell>
          <cell r="K23">
            <v>9.509999999999998</v>
          </cell>
          <cell r="L23">
            <v>0.95099999999999985</v>
          </cell>
        </row>
        <row r="24">
          <cell r="B24">
            <v>1</v>
          </cell>
          <cell r="C24">
            <v>0.3</v>
          </cell>
          <cell r="D24">
            <v>0.2</v>
          </cell>
          <cell r="E24">
            <v>0.5</v>
          </cell>
          <cell r="F24">
            <v>0.1</v>
          </cell>
          <cell r="G24">
            <v>3.6</v>
          </cell>
          <cell r="H24">
            <v>1.08</v>
          </cell>
          <cell r="I24">
            <v>1.8</v>
          </cell>
          <cell r="J24">
            <v>7.2000000000000008E-2</v>
          </cell>
          <cell r="K24">
            <v>3.6</v>
          </cell>
          <cell r="L24">
            <v>0.54</v>
          </cell>
        </row>
        <row r="25">
          <cell r="H25">
            <v>0</v>
          </cell>
          <cell r="I25">
            <v>0</v>
          </cell>
          <cell r="J25">
            <v>0</v>
          </cell>
          <cell r="K25">
            <v>0</v>
          </cell>
          <cell r="L25">
            <v>0</v>
          </cell>
        </row>
        <row r="26">
          <cell r="H26">
            <v>29.741640000000004</v>
          </cell>
          <cell r="I26">
            <v>46.0824</v>
          </cell>
          <cell r="J26">
            <v>1.734005</v>
          </cell>
          <cell r="K26">
            <v>123.48899999999998</v>
          </cell>
          <cell r="L26">
            <v>12.784500000000001</v>
          </cell>
        </row>
        <row r="28">
          <cell r="K28" t="str">
            <v xml:space="preserve"> (C/REL A AREA CONSTR)</v>
          </cell>
        </row>
        <row r="30">
          <cell r="C30">
            <v>29.741640000000004</v>
          </cell>
          <cell r="D30" t="str">
            <v>M3</v>
          </cell>
          <cell r="I30">
            <v>2.3263827290860029</v>
          </cell>
          <cell r="J30" t="str">
            <v>M3/M3</v>
          </cell>
          <cell r="K30">
            <v>4.1831894005457261E-2</v>
          </cell>
          <cell r="L30" t="str">
            <v>M3/M2</v>
          </cell>
        </row>
        <row r="31">
          <cell r="C31">
            <v>46.0824</v>
          </cell>
          <cell r="D31" t="str">
            <v>M2</v>
          </cell>
          <cell r="I31">
            <v>3.6045523876569279</v>
          </cell>
          <cell r="J31" t="str">
            <v>M2/M3</v>
          </cell>
          <cell r="K31">
            <v>6.481532532560691E-2</v>
          </cell>
          <cell r="L31" t="str">
            <v>M2/M2</v>
          </cell>
        </row>
        <row r="32">
          <cell r="C32">
            <v>1.734005</v>
          </cell>
          <cell r="D32" t="str">
            <v>M3</v>
          </cell>
          <cell r="I32">
            <v>0.13563338417615078</v>
          </cell>
          <cell r="J32" t="str">
            <v>M3/M3</v>
          </cell>
          <cell r="K32">
            <v>2.4388942023685616E-3</v>
          </cell>
          <cell r="L32" t="str">
            <v>M3/M2</v>
          </cell>
        </row>
        <row r="33">
          <cell r="C33">
            <v>123.48899999999998</v>
          </cell>
          <cell r="D33" t="str">
            <v>M2</v>
          </cell>
          <cell r="I33">
            <v>9.6592749032030945</v>
          </cell>
          <cell r="J33" t="str">
            <v>M2/M3</v>
          </cell>
          <cell r="K33">
            <v>0.17368843005429122</v>
          </cell>
          <cell r="L33" t="str">
            <v>M2/M2</v>
          </cell>
        </row>
        <row r="34">
          <cell r="C34">
            <v>12.784500000000001</v>
          </cell>
          <cell r="D34" t="str">
            <v>M3</v>
          </cell>
          <cell r="I34" t="str">
            <v xml:space="preserve">      -</v>
          </cell>
          <cell r="K34">
            <v>1.7981518467467442E-2</v>
          </cell>
          <cell r="L34" t="str">
            <v>M3/M2</v>
          </cell>
        </row>
        <row r="35">
          <cell r="C35">
            <v>1294</v>
          </cell>
          <cell r="D35" t="str">
            <v>KG</v>
          </cell>
          <cell r="I35">
            <v>101.21631663342328</v>
          </cell>
          <cell r="J35" t="str">
            <v>KG/M3</v>
          </cell>
          <cell r="K35">
            <v>1.8200230667529325</v>
          </cell>
        </row>
        <row r="36">
          <cell r="C36">
            <v>16.914594444444447</v>
          </cell>
          <cell r="D36" t="str">
            <v>M3</v>
          </cell>
          <cell r="I36">
            <v>1.3230548276776131</v>
          </cell>
          <cell r="J36" t="str">
            <v>M3/M3</v>
          </cell>
          <cell r="K36">
            <v>2.3790534817356952E-2</v>
          </cell>
          <cell r="L36" t="str">
            <v>M3/M2</v>
          </cell>
        </row>
        <row r="37">
          <cell r="C37">
            <v>16.675159222222224</v>
          </cell>
          <cell r="D37" t="str">
            <v>M3</v>
          </cell>
          <cell r="I37">
            <v>1.3043262718309063</v>
          </cell>
          <cell r="J37" t="str">
            <v>M3/M3</v>
          </cell>
          <cell r="K37">
            <v>2.3453766944530399E-2</v>
          </cell>
          <cell r="L37" t="str">
            <v>M3/M2</v>
          </cell>
        </row>
        <row r="38">
          <cell r="C38">
            <v>710.98</v>
          </cell>
          <cell r="D38" t="str">
            <v>M2</v>
          </cell>
        </row>
      </sheetData>
      <sheetData sheetId="1">
        <row r="13">
          <cell r="B13" t="str">
            <v>SEDOP</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2)"/>
      <sheetName val="CURVA ABC"/>
      <sheetName val="MEM. CÁLCULO"/>
      <sheetName val="Composições Unitárias"/>
      <sheetName val="CRONOGRAMA"/>
      <sheetName val="BDI"/>
      <sheetName val="LEIS_SOCIAIS"/>
    </sheetNames>
    <sheetDataSet>
      <sheetData sheetId="0">
        <row r="85">
          <cell r="D85" t="str">
            <v>PLACA ORIENTATIVA SOBRE EXERCÍCIOS, 2,00M X 1,00M, EM TUBO DE ACO CARBONO, PINTURA NO PROCESSO ELETROSTATICO - PARA ACADEMIA AO AR LIVRE / ACADEMIA DA TERCEIRA IDADE - ATI</v>
          </cell>
        </row>
        <row r="86">
          <cell r="D86" t="str">
            <v>ALONGADOR COM TRES ALTURAS, EM TUBO DE ACO CARBONO, PINTURA NO PROCESSO ELETROSTATICO - EQUIPAMENTO DE GINASTICA PARA ACADEMIA AO AR LIVRE / ACADEMIA DA TERCEIRA IDADE - ATI</v>
          </cell>
        </row>
        <row r="87">
          <cell r="D87" t="str">
            <v>ESQUI TRIPLO, EM TUBO DE ACO CARBONO, PINTURA NO PROCESSO ELETROSTATICO - EQUIPAMENTO DE GINASTICA PARA ACADEMIA AO AR LIVRE / ACADEMIA DA TERCEIRA IDADE - ATI</v>
          </cell>
        </row>
        <row r="88">
          <cell r="D88" t="str">
            <v>PRESSAO DE PERNAS TRIPLO, EM TUBO DE ACO CARBONO, PINTURA NO PROCESSO ELETROSTATICO - EQUIPAMENTO DE GINASTICA PARA ACADEMIA AO AR LIVRE / ACADEMIA DA TERCEIRA IDADE - ATI</v>
          </cell>
        </row>
        <row r="89">
          <cell r="D89" t="str">
            <v>SIMULADOR DE CAMINHADA TRIPLO, EM TUBO DE ACO CARBONO, PINTURA NO PROCESSO ELETROSTATICO - EQUIPAMENTO DE GINASTICA PARA ACADEMIA AO AR LIVRE / ACADEMIA DA TERCEIRA IDADE - ATI</v>
          </cell>
        </row>
        <row r="90">
          <cell r="D90" t="str">
            <v>SIMULADOR DE CAVALGADA TRIPLO, EM TUBO DE ACO CARBONO, PINTURA NO PROCESSO ELETROSTATICO - EQUIPAMENTO DE GINASTICA PARA ACADEMIA AO AR LIVRE / ACADEMIA DA TERCEIRA IDADE - ATI</v>
          </cell>
        </row>
        <row r="91">
          <cell r="D91" t="str">
            <v>SURF DUPLO, EM TUBO DE ACO CARBONO, PINTURA NO PROCESSO ELETROSTATICO - EQUIPAMENTO DE GINASTICA PARA ACADEMIA AO AR LIVRE / ACADEMIA DA TERCEIRA IDADE - ATI</v>
          </cell>
        </row>
        <row r="113">
          <cell r="D113" t="str">
            <v>SERVIÇOS FINAIS</v>
          </cell>
        </row>
        <row r="114">
          <cell r="D114" t="str">
            <v>LIMPEZA FINAL DE OBRA</v>
          </cell>
        </row>
      </sheetData>
      <sheetData sheetId="1"/>
      <sheetData sheetId="2"/>
      <sheetData sheetId="3"/>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Base"/>
      <sheetName val="Comp"/>
      <sheetName val="Ins Bas"/>
      <sheetName val="Ins Hidro"/>
      <sheetName val="Ins"/>
      <sheetName val="Ins Acab"/>
      <sheetName val="Ins Elet"/>
      <sheetName val="Ins Dados"/>
      <sheetName val="Resumo"/>
      <sheetName val="Módulo1"/>
      <sheetName val="Módulo2"/>
      <sheetName val="Insumos"/>
      <sheetName val="Composições"/>
      <sheetName val="Plan2"/>
      <sheetName val="Plan3"/>
      <sheetName val="Plan4"/>
      <sheetName val="Insumos_Elétrica"/>
      <sheetName val="Insumos Básicos"/>
      <sheetName val="Ins_Elét"/>
      <sheetName val="Insumos Acabamento"/>
      <sheetName val="Plan1"/>
      <sheetName val="bm 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9">
          <cell r="I9">
            <v>0.11</v>
          </cell>
        </row>
        <row r="12">
          <cell r="I12">
            <v>0.42</v>
          </cell>
        </row>
        <row r="22">
          <cell r="I22">
            <v>0.35</v>
          </cell>
        </row>
        <row r="28">
          <cell r="I28">
            <v>0</v>
          </cell>
        </row>
        <row r="61">
          <cell r="I61">
            <v>20</v>
          </cell>
        </row>
        <row r="70">
          <cell r="I70">
            <v>3.41</v>
          </cell>
        </row>
        <row r="71">
          <cell r="I71">
            <v>365.3</v>
          </cell>
        </row>
        <row r="72">
          <cell r="I72">
            <v>665</v>
          </cell>
        </row>
        <row r="361">
          <cell r="I361">
            <v>1.73</v>
          </cell>
        </row>
        <row r="363">
          <cell r="I363">
            <v>2.84</v>
          </cell>
        </row>
        <row r="365">
          <cell r="I365">
            <v>2.84</v>
          </cell>
        </row>
        <row r="366">
          <cell r="I366">
            <v>3.13</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Orça. (SANENG)"/>
      <sheetName val="CRONOGRAMA  (opção 01)"/>
      <sheetName val="Orçamento Analítico"/>
      <sheetName val="Cronograma"/>
      <sheetName val="cálculo de áreas"/>
      <sheetName val="Drenagem"/>
      <sheetName val="esquadrias"/>
    </sheetNames>
    <sheetDataSet>
      <sheetData sheetId="0" refreshError="1"/>
      <sheetData sheetId="1" refreshError="1"/>
      <sheetData sheetId="2" refreshError="1"/>
      <sheetData sheetId="3" refreshError="1"/>
      <sheetData sheetId="4">
        <row r="1">
          <cell r="B1">
            <v>2330</v>
          </cell>
        </row>
        <row r="5">
          <cell r="B5">
            <v>448</v>
          </cell>
        </row>
        <row r="24">
          <cell r="B24">
            <v>380</v>
          </cell>
        </row>
      </sheetData>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ços"/>
      <sheetName val="Bloco2x4"/>
      <sheetName val="Bloco1x3"/>
      <sheetName val="BlocoAdm"/>
      <sheetName val="BlocoCan"/>
      <sheetName val="Lista2x4"/>
      <sheetName val="Lista1x3"/>
      <sheetName val="Lista Adm"/>
      <sheetName val="ListaCan"/>
      <sheetName val="Resumo"/>
    </sheetNames>
    <sheetDataSet>
      <sheetData sheetId="0" refreshError="1">
        <row r="15">
          <cell r="C15">
            <v>15</v>
          </cell>
        </row>
        <row r="277">
          <cell r="C277">
            <v>1.71</v>
          </cell>
        </row>
        <row r="278">
          <cell r="C278">
            <v>1.56</v>
          </cell>
        </row>
        <row r="286">
          <cell r="C286">
            <v>8</v>
          </cell>
        </row>
        <row r="291">
          <cell r="C291">
            <v>60</v>
          </cell>
        </row>
      </sheetData>
      <sheetData sheetId="1"/>
      <sheetData sheetId="2"/>
      <sheetData sheetId="3"/>
      <sheetData sheetId="4"/>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ato"/>
      <sheetName val="DRE - 01"/>
      <sheetName val="DRE - 02"/>
      <sheetName val="DRE - 03"/>
      <sheetName val="DRE - 04"/>
      <sheetName val="DRE - 05"/>
      <sheetName val="DRE - 06"/>
      <sheetName val="DRE - 07"/>
      <sheetName val="DRE - 08"/>
      <sheetName val="DRE - 09"/>
      <sheetName val="DRE - 10"/>
      <sheetName val="DRE - 11"/>
      <sheetName val="DRE - 12"/>
      <sheetName val="DRE - 13"/>
    </sheetNames>
    <sheetDataSet>
      <sheetData sheetId="0">
        <row r="4">
          <cell r="C4" t="str">
            <v>CÓDIGO</v>
          </cell>
          <cell r="D4" t="str">
            <v>ITEM</v>
          </cell>
          <cell r="E4" t="str">
            <v>DESCRIÇÃO DO INSUMO</v>
          </cell>
          <cell r="F4" t="str">
            <v>UNID.</v>
          </cell>
          <cell r="G4" t="str">
            <v>PÇO. UNIT.</v>
          </cell>
          <cell r="H4" t="str">
            <v>QTDE. CONTRATO</v>
          </cell>
        </row>
        <row r="5">
          <cell r="C5" t="str">
            <v>AD05050100</v>
          </cell>
          <cell r="D5">
            <v>1</v>
          </cell>
          <cell r="E5" t="str">
            <v>Ensaio de andensamento edométrico em solo.</v>
          </cell>
          <cell r="F5" t="str">
            <v>un</v>
          </cell>
          <cell r="G5">
            <v>509.17</v>
          </cell>
          <cell r="H5">
            <v>44</v>
          </cell>
        </row>
        <row r="6">
          <cell r="C6" t="str">
            <v>AD05050200</v>
          </cell>
          <cell r="D6">
            <v>2</v>
          </cell>
          <cell r="E6" t="str">
            <v>Ensaio de laboratorio da Densidade Real.</v>
          </cell>
          <cell r="F6" t="str">
            <v>un</v>
          </cell>
          <cell r="G6">
            <v>56.78</v>
          </cell>
          <cell r="H6">
            <v>29</v>
          </cell>
        </row>
        <row r="7">
          <cell r="C7" t="str">
            <v>AD05050250</v>
          </cell>
          <cell r="D7">
            <v>3</v>
          </cell>
          <cell r="E7" t="str">
            <v>Ensaio em laboratorio do Limite de Liquidez.</v>
          </cell>
          <cell r="F7" t="str">
            <v>un</v>
          </cell>
          <cell r="G7">
            <v>41.29</v>
          </cell>
          <cell r="H7">
            <v>14</v>
          </cell>
        </row>
        <row r="8">
          <cell r="C8" t="str">
            <v>AD05050300</v>
          </cell>
          <cell r="D8">
            <v>4</v>
          </cell>
          <cell r="E8" t="str">
            <v xml:space="preserve">Ensaio em laboratório do limite de plasticidade. </v>
          </cell>
          <cell r="F8" t="str">
            <v>un</v>
          </cell>
          <cell r="G8">
            <v>41.29</v>
          </cell>
          <cell r="H8">
            <v>14</v>
          </cell>
        </row>
        <row r="9">
          <cell r="C9" t="str">
            <v>AD05050350</v>
          </cell>
          <cell r="D9">
            <v>5</v>
          </cell>
          <cell r="E9" t="str">
            <v>Ensaio em laboratório, do Peso Especifico.</v>
          </cell>
          <cell r="F9" t="str">
            <v>un</v>
          </cell>
          <cell r="G9">
            <v>22.86</v>
          </cell>
          <cell r="H9">
            <v>29</v>
          </cell>
        </row>
        <row r="10">
          <cell r="C10" t="str">
            <v>AD05050450</v>
          </cell>
          <cell r="D10">
            <v>6</v>
          </cell>
          <cell r="E10" t="str">
            <v>Ensaio Índice de Suporte Califórnia - Proctor Normal.</v>
          </cell>
          <cell r="F10" t="str">
            <v>un</v>
          </cell>
          <cell r="G10">
            <v>414.42</v>
          </cell>
          <cell r="H10">
            <v>43</v>
          </cell>
        </row>
        <row r="11">
          <cell r="C11" t="str">
            <v>AD05050700</v>
          </cell>
          <cell r="D11">
            <v>7</v>
          </cell>
          <cell r="E11" t="str">
            <v>Sondagem manual com pa e picareta por metro.</v>
          </cell>
          <cell r="F11" t="str">
            <v>m</v>
          </cell>
          <cell r="G11">
            <v>56.78</v>
          </cell>
          <cell r="H11">
            <v>280</v>
          </cell>
        </row>
        <row r="12">
          <cell r="C12" t="str">
            <v>AD20050050</v>
          </cell>
          <cell r="D12">
            <v>8</v>
          </cell>
          <cell r="E12" t="str">
            <v>Barracão de obra com paredes de madeira.</v>
          </cell>
          <cell r="F12" t="str">
            <v>m2</v>
          </cell>
          <cell r="G12">
            <v>141.75</v>
          </cell>
          <cell r="H12">
            <v>250</v>
          </cell>
        </row>
        <row r="13">
          <cell r="C13" t="str">
            <v>AD20050300</v>
          </cell>
          <cell r="D13">
            <v>9</v>
          </cell>
          <cell r="E13" t="str">
            <v>Tapume de vedação ou proteção.</v>
          </cell>
          <cell r="F13" t="str">
            <v>m2</v>
          </cell>
          <cell r="G13">
            <v>19.16</v>
          </cell>
          <cell r="H13">
            <v>24000</v>
          </cell>
        </row>
        <row r="14">
          <cell r="C14" t="str">
            <v>AD20200050</v>
          </cell>
          <cell r="D14">
            <v>10</v>
          </cell>
          <cell r="E14" t="str">
            <v>Instalação e ligação provisórias de energia.</v>
          </cell>
          <cell r="F14" t="str">
            <v>un</v>
          </cell>
          <cell r="G14">
            <v>595.94000000000005</v>
          </cell>
          <cell r="H14">
            <v>2</v>
          </cell>
        </row>
        <row r="15">
          <cell r="C15" t="str">
            <v xml:space="preserve">AD40050056 </v>
          </cell>
          <cell r="D15">
            <v>11</v>
          </cell>
          <cell r="E15" t="str">
            <v xml:space="preserve">Almoxarife(inclusive encargos sociais). </v>
          </cell>
          <cell r="F15" t="str">
            <v>h</v>
          </cell>
          <cell r="G15">
            <v>6.48</v>
          </cell>
          <cell r="H15">
            <v>1480</v>
          </cell>
        </row>
        <row r="16">
          <cell r="C16" t="str">
            <v>AD40050068</v>
          </cell>
          <cell r="D16">
            <v>12</v>
          </cell>
          <cell r="E16" t="str">
            <v>Apontador(inclusive encargos sociais).</v>
          </cell>
          <cell r="F16" t="str">
            <v>h</v>
          </cell>
          <cell r="G16">
            <v>6.48</v>
          </cell>
          <cell r="H16">
            <v>1480</v>
          </cell>
        </row>
        <row r="17">
          <cell r="C17" t="str">
            <v>AD40050074</v>
          </cell>
          <cell r="D17">
            <v>13</v>
          </cell>
          <cell r="E17" t="str">
            <v>Auxiliar de almoxarife(inclusive encargos sociais).</v>
          </cell>
          <cell r="F17" t="str">
            <v>h</v>
          </cell>
          <cell r="G17">
            <v>4.41</v>
          </cell>
          <cell r="H17">
            <v>1480</v>
          </cell>
        </row>
        <row r="18">
          <cell r="C18" t="str">
            <v>AD40050080</v>
          </cell>
          <cell r="D18">
            <v>14</v>
          </cell>
          <cell r="E18" t="str">
            <v>Auxiliar de escritório(inclusive encargos sociais).</v>
          </cell>
          <cell r="F18" t="str">
            <v>h</v>
          </cell>
          <cell r="G18">
            <v>5.32</v>
          </cell>
          <cell r="H18">
            <v>1480</v>
          </cell>
        </row>
        <row r="19">
          <cell r="C19" t="str">
            <v>AD40050086</v>
          </cell>
          <cell r="D19">
            <v>15</v>
          </cell>
          <cell r="E19" t="str">
            <v>Auxiliar técnico(inclusive encargos sociais).</v>
          </cell>
          <cell r="F19" t="str">
            <v>h</v>
          </cell>
          <cell r="G19">
            <v>8.1</v>
          </cell>
          <cell r="H19">
            <v>1480</v>
          </cell>
        </row>
        <row r="20">
          <cell r="C20" t="str">
            <v>AD40050092</v>
          </cell>
          <cell r="D20">
            <v>16</v>
          </cell>
          <cell r="E20" t="str">
            <v xml:space="preserve">Auxiliar de topografia(inclusive encargos sociais).     </v>
          </cell>
          <cell r="F20" t="str">
            <v>h</v>
          </cell>
          <cell r="G20">
            <v>4.5</v>
          </cell>
          <cell r="H20">
            <v>1480</v>
          </cell>
        </row>
        <row r="21">
          <cell r="C21" t="str">
            <v>AD40050098</v>
          </cell>
          <cell r="D21">
            <v>17</v>
          </cell>
          <cell r="E21" t="str">
            <v xml:space="preserve">Chefe de escritório(inclusive encargos sociais). </v>
          </cell>
          <cell r="F21" t="str">
            <v>h</v>
          </cell>
          <cell r="G21">
            <v>13.02</v>
          </cell>
          <cell r="H21">
            <v>1480</v>
          </cell>
        </row>
        <row r="22">
          <cell r="C22" t="str">
            <v>AD40050116</v>
          </cell>
          <cell r="D22">
            <v>18</v>
          </cell>
          <cell r="E22" t="str">
            <v>Encarregado(inclusive encargos sociais).</v>
          </cell>
          <cell r="F22" t="str">
            <v>h</v>
          </cell>
          <cell r="G22">
            <v>8.3699999999999992</v>
          </cell>
          <cell r="H22">
            <v>2960</v>
          </cell>
        </row>
        <row r="23">
          <cell r="C23" t="str">
            <v xml:space="preserve"> AD40050122</v>
          </cell>
          <cell r="D23">
            <v>19</v>
          </cell>
          <cell r="E23" t="str">
            <v>Engenheiro ou arquiteto jr(inclusive encargos sociais).</v>
          </cell>
          <cell r="F23" t="str">
            <v>h</v>
          </cell>
          <cell r="G23">
            <v>21.39</v>
          </cell>
          <cell r="H23">
            <v>1480</v>
          </cell>
        </row>
        <row r="24">
          <cell r="C24" t="str">
            <v>AD40050134</v>
          </cell>
          <cell r="D24">
            <v>20</v>
          </cell>
          <cell r="E24" t="str">
            <v xml:space="preserve">Engenheiro sênior(inclusive encargos sociais).  </v>
          </cell>
          <cell r="F24" t="str">
            <v>h</v>
          </cell>
          <cell r="G24">
            <v>54.35</v>
          </cell>
          <cell r="H24">
            <v>1110</v>
          </cell>
        </row>
        <row r="25">
          <cell r="C25" t="str">
            <v>AD40050146</v>
          </cell>
          <cell r="D25">
            <v>21</v>
          </cell>
          <cell r="E25" t="str">
            <v xml:space="preserve">Estagiário(inclusive encargos sociais).  </v>
          </cell>
          <cell r="F25" t="str">
            <v>h</v>
          </cell>
          <cell r="G25">
            <v>2.76</v>
          </cell>
          <cell r="H25">
            <v>2960</v>
          </cell>
        </row>
        <row r="26">
          <cell r="C26" t="str">
            <v>AD40050188</v>
          </cell>
          <cell r="D26">
            <v>22</v>
          </cell>
          <cell r="E26" t="str">
            <v>Secretaria(inclusive encargos sociais).</v>
          </cell>
          <cell r="F26" t="str">
            <v>h</v>
          </cell>
          <cell r="G26">
            <v>9.24</v>
          </cell>
          <cell r="H26">
            <v>1480</v>
          </cell>
        </row>
        <row r="27">
          <cell r="C27" t="str">
            <v>AD40050200</v>
          </cell>
          <cell r="D27">
            <v>23</v>
          </cell>
          <cell r="E27" t="str">
            <v xml:space="preserve">Supervisor de trafego(inclusive encargos sociais).    </v>
          </cell>
          <cell r="F27" t="str">
            <v>h</v>
          </cell>
          <cell r="G27">
            <v>29.17</v>
          </cell>
          <cell r="H27">
            <v>2960</v>
          </cell>
        </row>
        <row r="28">
          <cell r="C28" t="str">
            <v>AD40050212</v>
          </cell>
          <cell r="D28">
            <v>24</v>
          </cell>
          <cell r="E28" t="str">
            <v xml:space="preserve">Topógrafo A(inclusive encargos sociais).  </v>
          </cell>
          <cell r="F28" t="str">
            <v>h</v>
          </cell>
          <cell r="G28">
            <v>13.78</v>
          </cell>
          <cell r="H28">
            <v>740</v>
          </cell>
        </row>
        <row r="29">
          <cell r="C29" t="str">
            <v>AD40050218</v>
          </cell>
          <cell r="D29">
            <v>25</v>
          </cell>
          <cell r="E29" t="str">
            <v>Vigia(inclusive encargos sociais).</v>
          </cell>
          <cell r="F29" t="str">
            <v>h</v>
          </cell>
          <cell r="G29">
            <v>4.63</v>
          </cell>
          <cell r="H29">
            <v>2960</v>
          </cell>
        </row>
        <row r="30">
          <cell r="C30" t="str">
            <v xml:space="preserve"> AD10050050</v>
          </cell>
          <cell r="D30">
            <v>26</v>
          </cell>
          <cell r="E30" t="str">
            <v>Marcação de obra sem instrumento topográfico.</v>
          </cell>
          <cell r="F30" t="str">
            <v>m2</v>
          </cell>
          <cell r="G30">
            <v>0.95</v>
          </cell>
          <cell r="H30">
            <v>400</v>
          </cell>
        </row>
        <row r="31">
          <cell r="C31" t="str">
            <v>AD10100100</v>
          </cell>
          <cell r="D31">
            <v>27</v>
          </cell>
          <cell r="E31" t="str">
            <v>Locação de obra com aparelho topográfico.</v>
          </cell>
          <cell r="F31" t="str">
            <v>m</v>
          </cell>
          <cell r="G31">
            <v>6.75</v>
          </cell>
          <cell r="H31">
            <v>410</v>
          </cell>
        </row>
        <row r="32">
          <cell r="C32" t="str">
            <v>AD15150750</v>
          </cell>
          <cell r="D32">
            <v>28</v>
          </cell>
          <cell r="E32" t="str">
            <v>Veiculo motor 1.0 a gasolina sem motorista.</v>
          </cell>
          <cell r="F32" t="str">
            <v>mês</v>
          </cell>
          <cell r="G32">
            <v>1269.6600000000001</v>
          </cell>
          <cell r="H32">
            <v>8</v>
          </cell>
        </row>
        <row r="33">
          <cell r="C33" t="str">
            <v>AD20250050</v>
          </cell>
          <cell r="D33">
            <v>29</v>
          </cell>
          <cell r="E33" t="str">
            <v>Barragem de bloqueio, reaproveitamento 40 vezes.</v>
          </cell>
          <cell r="F33" t="str">
            <v>m</v>
          </cell>
          <cell r="G33">
            <v>0.98</v>
          </cell>
          <cell r="H33">
            <v>970</v>
          </cell>
        </row>
        <row r="34">
          <cell r="C34" t="str">
            <v>AD20250100</v>
          </cell>
          <cell r="D34">
            <v>30</v>
          </cell>
          <cell r="E34" t="str">
            <v>Barragem de bloqueio de obra, colocação e retirada.</v>
          </cell>
          <cell r="F34" t="str">
            <v>m</v>
          </cell>
          <cell r="G34">
            <v>3.26</v>
          </cell>
          <cell r="H34">
            <v>4200</v>
          </cell>
        </row>
        <row r="35">
          <cell r="C35" t="str">
            <v>AD20250200</v>
          </cell>
          <cell r="D35">
            <v>31</v>
          </cell>
          <cell r="E35" t="str">
            <v>Placa de sinalização para obra de via publica.</v>
          </cell>
          <cell r="F35" t="str">
            <v>un</v>
          </cell>
          <cell r="G35">
            <v>37.67</v>
          </cell>
          <cell r="H35">
            <v>43</v>
          </cell>
        </row>
        <row r="36">
          <cell r="C36" t="str">
            <v>AD20250250</v>
          </cell>
          <cell r="D36">
            <v>32</v>
          </cell>
          <cell r="E36" t="str">
            <v>Placa de sinalização para obra, colocação e retirada.</v>
          </cell>
          <cell r="F36" t="str">
            <v>un</v>
          </cell>
          <cell r="G36">
            <v>0.89</v>
          </cell>
          <cell r="H36">
            <v>173</v>
          </cell>
        </row>
        <row r="37">
          <cell r="C37" t="str">
            <v>AD20250300</v>
          </cell>
          <cell r="D37">
            <v>33</v>
          </cell>
          <cell r="E37" t="str">
            <v>Placa de identificação de obra publica.</v>
          </cell>
          <cell r="F37" t="str">
            <v>m2</v>
          </cell>
          <cell r="G37">
            <v>166.66</v>
          </cell>
          <cell r="H37">
            <v>22.4</v>
          </cell>
        </row>
        <row r="38">
          <cell r="C38" t="str">
            <v>AD25050050</v>
          </cell>
          <cell r="D38">
            <v>34</v>
          </cell>
          <cell r="E38" t="str">
            <v>Aluguel de balizador vaga-lume.</v>
          </cell>
          <cell r="F38" t="str">
            <v>mês</v>
          </cell>
          <cell r="G38">
            <v>86.83</v>
          </cell>
          <cell r="H38">
            <v>960</v>
          </cell>
        </row>
        <row r="39">
          <cell r="C39" t="str">
            <v xml:space="preserve">AD25050200/  </v>
          </cell>
          <cell r="D39">
            <v>35</v>
          </cell>
          <cell r="E39" t="str">
            <v>Aluguel de cavalete plástico universa.</v>
          </cell>
          <cell r="F39" t="str">
            <v>un.mês</v>
          </cell>
          <cell r="G39">
            <v>86.83</v>
          </cell>
          <cell r="H39">
            <v>600</v>
          </cell>
        </row>
        <row r="40">
          <cell r="C40" t="str">
            <v>AD25050250</v>
          </cell>
          <cell r="D40">
            <v>36</v>
          </cell>
          <cell r="E40" t="str">
            <v>Aluguel de cone canalizador empinhavel T-Topde.</v>
          </cell>
          <cell r="F40" t="str">
            <v>un.mês</v>
          </cell>
          <cell r="G40">
            <v>32.29</v>
          </cell>
          <cell r="H40">
            <v>600</v>
          </cell>
        </row>
        <row r="41">
          <cell r="C41" t="str">
            <v>AD35150050A</v>
          </cell>
          <cell r="D41">
            <v>37</v>
          </cell>
          <cell r="E41" t="str">
            <v>Controle tecnológico de obras em concreto armado.</v>
          </cell>
          <cell r="F41" t="str">
            <v>m3</v>
          </cell>
          <cell r="G41">
            <v>12.32</v>
          </cell>
          <cell r="H41">
            <v>382</v>
          </cell>
        </row>
        <row r="42">
          <cell r="C42" t="str">
            <v xml:space="preserve">SE25100100A  </v>
          </cell>
          <cell r="D42">
            <v>38</v>
          </cell>
          <cell r="E42" t="str">
            <v>Projeto executivo para urbanização/reurbanização.</v>
          </cell>
          <cell r="F42" t="str">
            <v>há</v>
          </cell>
          <cell r="G42">
            <v>34610.160000000003</v>
          </cell>
          <cell r="H42">
            <v>5.18</v>
          </cell>
        </row>
        <row r="43">
          <cell r="C43" t="str">
            <v>SE20100050</v>
          </cell>
          <cell r="D43">
            <v>39</v>
          </cell>
          <cell r="E43" t="str">
            <v>Lançamento de linha poligonal básica.</v>
          </cell>
          <cell r="F43" t="str">
            <v>Km</v>
          </cell>
          <cell r="G43">
            <v>159.44</v>
          </cell>
          <cell r="H43">
            <v>1</v>
          </cell>
        </row>
        <row r="44">
          <cell r="C44" t="str">
            <v>SE20102500A</v>
          </cell>
          <cell r="D44">
            <v>40</v>
          </cell>
          <cell r="E44" t="str">
            <v>Nivelamento de eixo de logradouro.</v>
          </cell>
          <cell r="F44" t="str">
            <v>Km</v>
          </cell>
          <cell r="G44">
            <v>74.489999999999995</v>
          </cell>
          <cell r="H44">
            <v>1</v>
          </cell>
        </row>
        <row r="45">
          <cell r="C45" t="str">
            <v>SE20150050</v>
          </cell>
          <cell r="D45">
            <v>41</v>
          </cell>
          <cell r="E45" t="str">
            <v>Levantamento fotográfico de aspecto de área urbana.</v>
          </cell>
          <cell r="F45" t="str">
            <v>un</v>
          </cell>
          <cell r="G45">
            <v>1.8</v>
          </cell>
          <cell r="H45">
            <v>259</v>
          </cell>
        </row>
        <row r="46">
          <cell r="C46" t="str">
            <v>SE20150250</v>
          </cell>
          <cell r="D46">
            <v>42</v>
          </cell>
          <cell r="E46" t="str">
            <v>Levantamento fotográfico aéreo vertical de área urbana.</v>
          </cell>
          <cell r="F46" t="str">
            <v>conj</v>
          </cell>
          <cell r="G46">
            <v>8267.76</v>
          </cell>
          <cell r="H46">
            <v>1</v>
          </cell>
        </row>
        <row r="47">
          <cell r="C47" t="str">
            <v>SE20101600</v>
          </cell>
          <cell r="D47">
            <v>43</v>
          </cell>
          <cell r="E47" t="str">
            <v>Levantamento cadastral das profundidades de tubos.</v>
          </cell>
          <cell r="F47" t="str">
            <v>un</v>
          </cell>
          <cell r="G47">
            <v>23.05</v>
          </cell>
          <cell r="H47">
            <v>137</v>
          </cell>
        </row>
        <row r="48">
          <cell r="C48" t="str">
            <v>SE30050100</v>
          </cell>
          <cell r="D48">
            <v>44</v>
          </cell>
          <cell r="E48" t="str">
            <v>Determinação da deformação com Viga Benkelmann.</v>
          </cell>
          <cell r="F48" t="str">
            <v>un</v>
          </cell>
          <cell r="G48">
            <v>53.9</v>
          </cell>
          <cell r="H48">
            <v>144</v>
          </cell>
        </row>
        <row r="49">
          <cell r="C49" t="str">
            <v>CE05100110</v>
          </cell>
          <cell r="D49">
            <v>45</v>
          </cell>
          <cell r="E49" t="str">
            <v>Consultor de serviços técnicos especializados.</v>
          </cell>
          <cell r="F49" t="str">
            <v>h</v>
          </cell>
          <cell r="G49">
            <v>89.23</v>
          </cell>
          <cell r="H49">
            <v>726</v>
          </cell>
        </row>
        <row r="50">
          <cell r="C50" t="str">
            <v>CO05050500</v>
          </cell>
          <cell r="D50">
            <v>46</v>
          </cell>
          <cell r="E50" t="str">
            <v>Plataforma ou passarela de Pinho.</v>
          </cell>
          <cell r="F50" t="str">
            <v>m2</v>
          </cell>
          <cell r="G50">
            <v>2.31</v>
          </cell>
          <cell r="H50">
            <v>187</v>
          </cell>
        </row>
        <row r="51">
          <cell r="C51" t="str">
            <v>CO05100050</v>
          </cell>
          <cell r="D51">
            <v>47</v>
          </cell>
          <cell r="E51" t="str">
            <v>Aluguel de andaime tubular sobre sapatas fixas.</v>
          </cell>
          <cell r="F51" t="str">
            <v>m2.mês</v>
          </cell>
          <cell r="G51">
            <v>2.2000000000000002</v>
          </cell>
          <cell r="H51">
            <v>2100</v>
          </cell>
        </row>
        <row r="52">
          <cell r="C52" t="str">
            <v>CO05150100</v>
          </cell>
          <cell r="D52">
            <v>48</v>
          </cell>
          <cell r="E52" t="str">
            <v>Montagem e desmontagem de andaime tubular.</v>
          </cell>
          <cell r="F52" t="str">
            <v>m2</v>
          </cell>
          <cell r="G52">
            <v>1.77</v>
          </cell>
          <cell r="H52">
            <v>350</v>
          </cell>
        </row>
        <row r="53">
          <cell r="C53" t="str">
            <v>CO05150300</v>
          </cell>
          <cell r="D53">
            <v>49</v>
          </cell>
          <cell r="E53" t="str">
            <v>Movimentação vertical ou horizontal de plataforma.</v>
          </cell>
          <cell r="F53" t="str">
            <v>m2</v>
          </cell>
          <cell r="G53">
            <v>0.14000000000000001</v>
          </cell>
          <cell r="H53">
            <v>350</v>
          </cell>
        </row>
        <row r="54">
          <cell r="C54" t="str">
            <v>MT05300100</v>
          </cell>
          <cell r="D54">
            <v>50</v>
          </cell>
          <cell r="E54" t="str">
            <v>Escavação manual em material de 1a categoria.</v>
          </cell>
          <cell r="F54" t="str">
            <v>m3</v>
          </cell>
          <cell r="G54">
            <v>12.4</v>
          </cell>
          <cell r="H54">
            <v>10700</v>
          </cell>
        </row>
        <row r="55">
          <cell r="C55" t="str">
            <v>MT10050050</v>
          </cell>
          <cell r="D55">
            <v>51</v>
          </cell>
          <cell r="E55" t="str">
            <v xml:space="preserve">Escavação mecânica, utilizando Retro-Escavadeira. </v>
          </cell>
          <cell r="F55" t="str">
            <v>m3</v>
          </cell>
          <cell r="G55">
            <v>2.77</v>
          </cell>
          <cell r="H55">
            <v>36800</v>
          </cell>
        </row>
        <row r="56">
          <cell r="C56" t="str">
            <v>MT10100050</v>
          </cell>
          <cell r="D56">
            <v>52</v>
          </cell>
          <cell r="E56" t="str">
            <v>Escavação mecânica, utilizando Escavadeira.</v>
          </cell>
          <cell r="F56" t="str">
            <v>m3</v>
          </cell>
          <cell r="G56">
            <v>0.96</v>
          </cell>
          <cell r="H56">
            <v>7300</v>
          </cell>
        </row>
        <row r="57">
          <cell r="C57" t="str">
            <v>MT15050250</v>
          </cell>
          <cell r="D57">
            <v>53</v>
          </cell>
          <cell r="E57" t="str">
            <v xml:space="preserve">Reaterro de vala com material de boa qualidade. </v>
          </cell>
          <cell r="F57" t="str">
            <v>m3</v>
          </cell>
          <cell r="G57">
            <v>9.3000000000000007</v>
          </cell>
          <cell r="H57">
            <v>13700</v>
          </cell>
        </row>
        <row r="58">
          <cell r="C58" t="str">
            <v>MT15050300</v>
          </cell>
          <cell r="D58">
            <v>54</v>
          </cell>
          <cell r="E58" t="str">
            <v>Reaterro de vala, com po-de-pedra.</v>
          </cell>
          <cell r="F58" t="str">
            <v>m3</v>
          </cell>
          <cell r="G58">
            <v>36.18</v>
          </cell>
          <cell r="H58">
            <v>19600</v>
          </cell>
        </row>
        <row r="59">
          <cell r="C59" t="str">
            <v>MT05250050</v>
          </cell>
          <cell r="D59">
            <v>55</v>
          </cell>
          <cell r="E59" t="str">
            <v>Desmonte manual de bloco de 3a categoria.</v>
          </cell>
          <cell r="F59" t="str">
            <v>m3</v>
          </cell>
          <cell r="G59">
            <v>32.14</v>
          </cell>
          <cell r="H59">
            <v>7050</v>
          </cell>
        </row>
        <row r="60">
          <cell r="C60" t="str">
            <v>MT05450050</v>
          </cell>
          <cell r="D60">
            <v>56</v>
          </cell>
          <cell r="E60" t="str">
            <v>Desmonte a fogo de bloco de material de 3a categoria.</v>
          </cell>
          <cell r="F60" t="str">
            <v>m3</v>
          </cell>
          <cell r="G60">
            <v>66.56</v>
          </cell>
          <cell r="H60">
            <v>8545</v>
          </cell>
        </row>
        <row r="61">
          <cell r="C61" t="str">
            <v>MT15150050</v>
          </cell>
          <cell r="D61">
            <v>57</v>
          </cell>
          <cell r="E61" t="str">
            <v>Preparo de solo ate 30cm de profundidade.</v>
          </cell>
          <cell r="F61" t="str">
            <v>m2</v>
          </cell>
          <cell r="G61">
            <v>5.46</v>
          </cell>
          <cell r="H61">
            <v>17842</v>
          </cell>
        </row>
        <row r="62">
          <cell r="C62" t="str">
            <v>MT20050050</v>
          </cell>
          <cell r="D62">
            <v>58</v>
          </cell>
          <cell r="E62" t="str">
            <v>Espalhamento de material de 1a categoria.</v>
          </cell>
          <cell r="F62" t="str">
            <v>m3</v>
          </cell>
          <cell r="G62">
            <v>0.24</v>
          </cell>
          <cell r="H62">
            <v>70776</v>
          </cell>
        </row>
        <row r="63">
          <cell r="C63" t="str">
            <v>TC05050350</v>
          </cell>
          <cell r="D63">
            <v>59</v>
          </cell>
          <cell r="E63" t="str">
            <v>Transporte de carga de qualquer natureza.</v>
          </cell>
          <cell r="F63" t="str">
            <v>t.Km</v>
          </cell>
          <cell r="G63">
            <v>0.39</v>
          </cell>
          <cell r="H63">
            <v>1880000</v>
          </cell>
        </row>
        <row r="64">
          <cell r="C64" t="str">
            <v>TC10050150</v>
          </cell>
          <cell r="D64">
            <v>60</v>
          </cell>
          <cell r="E64" t="str">
            <v>Carga manual e descarga mecânica.</v>
          </cell>
          <cell r="F64" t="str">
            <v>t</v>
          </cell>
          <cell r="G64">
            <v>7.38</v>
          </cell>
          <cell r="H64">
            <v>47000</v>
          </cell>
        </row>
        <row r="65">
          <cell r="C65" t="str">
            <v>EQ05050100A</v>
          </cell>
          <cell r="D65">
            <v>61</v>
          </cell>
          <cell r="E65" t="str">
            <v xml:space="preserve">Caminhão basculante. Custo horário produtivo.     </v>
          </cell>
          <cell r="F65" t="str">
            <v>h</v>
          </cell>
          <cell r="G65">
            <v>45.34</v>
          </cell>
          <cell r="H65">
            <v>2446</v>
          </cell>
        </row>
        <row r="66">
          <cell r="C66" t="str">
            <v>EQ05050103A</v>
          </cell>
          <cell r="D66">
            <v>62</v>
          </cell>
          <cell r="E66" t="str">
            <v>Caminhão basculante. Custo horário improdutivo.</v>
          </cell>
          <cell r="F66" t="str">
            <v>h</v>
          </cell>
          <cell r="G66">
            <v>25.39</v>
          </cell>
          <cell r="H66">
            <v>432</v>
          </cell>
        </row>
        <row r="67">
          <cell r="C67" t="str">
            <v>EQ05050300</v>
          </cell>
          <cell r="D67">
            <v>63</v>
          </cell>
          <cell r="E67" t="str">
            <v>Caminhão com Carroceria Fixa. Aluguel produtivo.</v>
          </cell>
          <cell r="F67" t="str">
            <v>h</v>
          </cell>
          <cell r="G67">
            <v>32.28</v>
          </cell>
          <cell r="H67">
            <v>1957</v>
          </cell>
        </row>
        <row r="68">
          <cell r="C68" t="str">
            <v>EQ05050306</v>
          </cell>
          <cell r="D68">
            <v>64</v>
          </cell>
          <cell r="E68" t="str">
            <v>Caminhão com Carroceria Fixa. Aluguel improdutivo.</v>
          </cell>
          <cell r="F68" t="str">
            <v>h</v>
          </cell>
          <cell r="G68">
            <v>8.5399999999999991</v>
          </cell>
          <cell r="H68">
            <v>346</v>
          </cell>
        </row>
        <row r="69">
          <cell r="C69" t="str">
            <v>EQ05050415</v>
          </cell>
          <cell r="D69">
            <v>65</v>
          </cell>
          <cell r="E69" t="str">
            <v xml:space="preserve">Caminhão Carroceria Fixa F-12000 Munck produtivo.               </v>
          </cell>
          <cell r="F69" t="str">
            <v>h</v>
          </cell>
          <cell r="G69">
            <v>53.72</v>
          </cell>
          <cell r="H69">
            <v>3453</v>
          </cell>
        </row>
        <row r="70">
          <cell r="C70" t="str">
            <v>EQ15050450</v>
          </cell>
          <cell r="D70">
            <v>66</v>
          </cell>
          <cell r="E70" t="str">
            <v xml:space="preserve">Pa-carregadeira(Carregador frontal). Custo produtivo.  </v>
          </cell>
          <cell r="F70" t="str">
            <v>h</v>
          </cell>
          <cell r="G70">
            <v>68.34</v>
          </cell>
          <cell r="H70">
            <v>1345</v>
          </cell>
        </row>
        <row r="71">
          <cell r="C71" t="str">
            <v>EQ15050453</v>
          </cell>
          <cell r="D71">
            <v>67</v>
          </cell>
          <cell r="E71" t="str">
            <v>Pa-carregadeira(Carregador Frontal).Custo improdutivo.</v>
          </cell>
          <cell r="F71" t="str">
            <v>h</v>
          </cell>
          <cell r="G71">
            <v>31.05</v>
          </cell>
          <cell r="H71">
            <v>237</v>
          </cell>
        </row>
        <row r="72">
          <cell r="C72" t="str">
            <v>EQ15050500</v>
          </cell>
          <cell r="D72">
            <v>68</v>
          </cell>
          <cell r="E72" t="str">
            <v xml:space="preserve">Retro-Escavadeira/carregadeira. Custo produtivo. </v>
          </cell>
          <cell r="F72" t="str">
            <v>h</v>
          </cell>
          <cell r="G72">
            <v>45.49</v>
          </cell>
          <cell r="H72">
            <v>1439</v>
          </cell>
        </row>
        <row r="73">
          <cell r="C73" t="str">
            <v>EQ30050200</v>
          </cell>
          <cell r="D73">
            <v>69</v>
          </cell>
          <cell r="E73" t="str">
            <v>Betoneira com capacidade de 580l, Aluguel produtivo.</v>
          </cell>
          <cell r="F73" t="str">
            <v>h</v>
          </cell>
          <cell r="G73">
            <v>4.71</v>
          </cell>
          <cell r="H73">
            <v>2041</v>
          </cell>
        </row>
        <row r="74">
          <cell r="C74" t="str">
            <v>EQ30050206</v>
          </cell>
          <cell r="D74">
            <v>70</v>
          </cell>
          <cell r="E74" t="str">
            <v>Betoneira com capacidade de 580l Aluguel improdutivo.</v>
          </cell>
          <cell r="F74" t="str">
            <v>h</v>
          </cell>
          <cell r="G74">
            <v>1.56</v>
          </cell>
          <cell r="H74">
            <v>216</v>
          </cell>
        </row>
        <row r="75">
          <cell r="C75" t="str">
            <v>EQ15050550</v>
          </cell>
          <cell r="D75">
            <v>71</v>
          </cell>
          <cell r="E75" t="str">
            <v xml:space="preserve">Rompedor Pneumático de 32,6Kg Aluguel produtivo. </v>
          </cell>
          <cell r="F75" t="str">
            <v>h</v>
          </cell>
          <cell r="G75">
            <v>1.05</v>
          </cell>
          <cell r="H75">
            <v>648</v>
          </cell>
        </row>
        <row r="76">
          <cell r="C76" t="str">
            <v>EQ15050556</v>
          </cell>
          <cell r="D76">
            <v>72</v>
          </cell>
          <cell r="E76" t="str">
            <v>Rompedor Pneumático de 32,6Kg Aluguel improdutivo.</v>
          </cell>
          <cell r="F76" t="str">
            <v>h</v>
          </cell>
          <cell r="G76">
            <v>0.7</v>
          </cell>
          <cell r="H76">
            <v>72</v>
          </cell>
        </row>
        <row r="77">
          <cell r="C77" t="str">
            <v xml:space="preserve"> EQ20050800</v>
          </cell>
          <cell r="D77">
            <v>73</v>
          </cell>
          <cell r="E77" t="str">
            <v xml:space="preserve">Vassoura Mecânica, rebocável, Aluguel produtivo.   </v>
          </cell>
          <cell r="F77" t="str">
            <v>h</v>
          </cell>
          <cell r="G77">
            <v>3.58</v>
          </cell>
          <cell r="H77">
            <v>1712</v>
          </cell>
        </row>
        <row r="78">
          <cell r="C78" t="str">
            <v>EQ20050806</v>
          </cell>
          <cell r="D78">
            <v>74</v>
          </cell>
          <cell r="E78" t="str">
            <v>Vassoura Mecânica, rebocável, Aluguel improdutivo.</v>
          </cell>
          <cell r="F78" t="str">
            <v>h</v>
          </cell>
          <cell r="G78">
            <v>1.43</v>
          </cell>
          <cell r="H78">
            <v>216</v>
          </cell>
        </row>
        <row r="79">
          <cell r="C79" t="str">
            <v>EQ35100200</v>
          </cell>
          <cell r="D79">
            <v>75</v>
          </cell>
          <cell r="E79" t="str">
            <v xml:space="preserve">Bomba Centrífuga Submersível. Aluguel produtivo.    </v>
          </cell>
          <cell r="F79" t="str">
            <v>h</v>
          </cell>
          <cell r="G79">
            <v>3.6</v>
          </cell>
          <cell r="H79">
            <v>8632</v>
          </cell>
        </row>
        <row r="80">
          <cell r="C80" t="str">
            <v>EQ35100203</v>
          </cell>
          <cell r="D80">
            <v>76</v>
          </cell>
          <cell r="E80" t="str">
            <v>Bomba Centrífuga Submersível. Aluguel improdutivo.</v>
          </cell>
          <cell r="F80" t="str">
            <v>h</v>
          </cell>
          <cell r="G80">
            <v>1.4</v>
          </cell>
          <cell r="H80">
            <v>863</v>
          </cell>
        </row>
        <row r="81">
          <cell r="C81" t="str">
            <v>EQ45050159</v>
          </cell>
          <cell r="D81">
            <v>77</v>
          </cell>
          <cell r="E81" t="str">
            <v>Compressor de ar. Aluguel improdutivo.</v>
          </cell>
          <cell r="F81" t="str">
            <v>h</v>
          </cell>
          <cell r="G81">
            <v>3.64</v>
          </cell>
          <cell r="H81">
            <v>72</v>
          </cell>
        </row>
        <row r="82">
          <cell r="C82" t="str">
            <v>EQ45150100</v>
          </cell>
          <cell r="D82">
            <v>78</v>
          </cell>
          <cell r="E82" t="str">
            <v>Retificador de solda elétrica de 430A.</v>
          </cell>
          <cell r="F82" t="str">
            <v>h</v>
          </cell>
          <cell r="G82">
            <v>7.16</v>
          </cell>
          <cell r="H82">
            <v>1007</v>
          </cell>
        </row>
        <row r="83">
          <cell r="C83" t="str">
            <v>EQ40050150A</v>
          </cell>
          <cell r="D83">
            <v>79</v>
          </cell>
          <cell r="E83" t="str">
            <v>Equipamento de jato d'água (Sewer-Jet ou similar).</v>
          </cell>
          <cell r="F83" t="str">
            <v>h</v>
          </cell>
          <cell r="G83">
            <v>79.2</v>
          </cell>
          <cell r="H83">
            <v>1079</v>
          </cell>
        </row>
        <row r="84">
          <cell r="C84" t="str">
            <v>EQ40050153A</v>
          </cell>
          <cell r="D84">
            <v>80</v>
          </cell>
          <cell r="E84" t="str">
            <v>Equipamento de alta pressão  (Vac-All ou similar).</v>
          </cell>
          <cell r="F84" t="str">
            <v>h</v>
          </cell>
          <cell r="G84">
            <v>104.07</v>
          </cell>
          <cell r="H84">
            <v>1942</v>
          </cell>
        </row>
        <row r="85">
          <cell r="C85" t="str">
            <v>SC05050050</v>
          </cell>
          <cell r="D85">
            <v>81</v>
          </cell>
          <cell r="E85" t="str">
            <v>Arrancamento de aparelhos de iluminação.</v>
          </cell>
          <cell r="F85" t="str">
            <v>un</v>
          </cell>
          <cell r="G85">
            <v>1.67</v>
          </cell>
          <cell r="H85">
            <v>65</v>
          </cell>
        </row>
        <row r="86">
          <cell r="C86" t="str">
            <v>SC05050200</v>
          </cell>
          <cell r="D86">
            <v>82</v>
          </cell>
          <cell r="E86" t="str">
            <v>Arrancamento de grades, gradis, alambrados, cercas.</v>
          </cell>
          <cell r="F86" t="str">
            <v>m2</v>
          </cell>
          <cell r="G86">
            <v>4.43</v>
          </cell>
          <cell r="H86">
            <v>144</v>
          </cell>
        </row>
        <row r="87">
          <cell r="C87" t="str">
            <v>SC05050250</v>
          </cell>
          <cell r="D87">
            <v>83</v>
          </cell>
          <cell r="E87" t="str">
            <v>Arrancamento de meios-fios, de granito ou concreto.</v>
          </cell>
          <cell r="F87" t="str">
            <v>m</v>
          </cell>
          <cell r="G87">
            <v>4.87</v>
          </cell>
          <cell r="H87">
            <v>3739</v>
          </cell>
        </row>
        <row r="88">
          <cell r="C88" t="str">
            <v>SC05050300</v>
          </cell>
          <cell r="D88">
            <v>84</v>
          </cell>
          <cell r="E88" t="str">
            <v>Arrancamento de paralelepípedos.</v>
          </cell>
          <cell r="F88" t="str">
            <v>m2</v>
          </cell>
          <cell r="G88">
            <v>2.21</v>
          </cell>
          <cell r="H88">
            <v>860</v>
          </cell>
        </row>
        <row r="89">
          <cell r="C89" t="str">
            <v>SC05050500</v>
          </cell>
          <cell r="D89">
            <v>85</v>
          </cell>
          <cell r="E89" t="str">
            <v>Arrancamento tubos concreto manilhas ø 0,40 a 0,60m.</v>
          </cell>
          <cell r="F89" t="str">
            <v>m</v>
          </cell>
          <cell r="G89">
            <v>3.99</v>
          </cell>
          <cell r="H89">
            <v>328</v>
          </cell>
        </row>
        <row r="90">
          <cell r="C90" t="str">
            <v>SC05050601</v>
          </cell>
          <cell r="D90">
            <v>86</v>
          </cell>
          <cell r="E90" t="str">
            <v>Demolição manual de alvenaria de pedra argamassada.</v>
          </cell>
          <cell r="F90" t="str">
            <v>m3</v>
          </cell>
          <cell r="G90">
            <v>30.27</v>
          </cell>
          <cell r="H90">
            <v>324</v>
          </cell>
        </row>
        <row r="91">
          <cell r="C91" t="str">
            <v>SC05050750</v>
          </cell>
          <cell r="D91">
            <v>87</v>
          </cell>
          <cell r="E91" t="str">
            <v>Demolição manual de alvenaria de tijolos maciços.</v>
          </cell>
          <cell r="F91" t="str">
            <v>m3</v>
          </cell>
          <cell r="G91">
            <v>52.99</v>
          </cell>
          <cell r="H91">
            <v>130</v>
          </cell>
        </row>
        <row r="92">
          <cell r="C92" t="str">
            <v>SC05050850</v>
          </cell>
          <cell r="D92">
            <v>88</v>
          </cell>
          <cell r="E92" t="str">
            <v>Demolição manual de concreto simples.</v>
          </cell>
          <cell r="F92" t="str">
            <v>m3</v>
          </cell>
          <cell r="G92">
            <v>60.55</v>
          </cell>
          <cell r="H92">
            <v>1904</v>
          </cell>
        </row>
        <row r="93">
          <cell r="C93" t="str">
            <v>SC05050950</v>
          </cell>
          <cell r="D93">
            <v>89</v>
          </cell>
          <cell r="E93" t="str">
            <v>Demolição manual de concreto armado.</v>
          </cell>
          <cell r="F93" t="str">
            <v>m3</v>
          </cell>
          <cell r="G93">
            <v>85.78</v>
          </cell>
          <cell r="H93">
            <v>140</v>
          </cell>
        </row>
        <row r="94">
          <cell r="C94" t="str">
            <v>SC05051400</v>
          </cell>
          <cell r="D94">
            <v>90</v>
          </cell>
          <cell r="E94" t="str">
            <v>Demolição de revestimento em argamassa.</v>
          </cell>
          <cell r="F94" t="str">
            <v>m2</v>
          </cell>
          <cell r="G94">
            <v>2.21</v>
          </cell>
          <cell r="H94">
            <v>144</v>
          </cell>
        </row>
        <row r="95">
          <cell r="C95" t="str">
            <v>SC05051450</v>
          </cell>
          <cell r="D95">
            <v>91</v>
          </cell>
          <cell r="E95" t="str">
            <v>Demolição de revestimento em azulejos, cerâmicas.</v>
          </cell>
          <cell r="F95" t="str">
            <v>m2</v>
          </cell>
          <cell r="G95">
            <v>5.31</v>
          </cell>
          <cell r="H95">
            <v>130</v>
          </cell>
        </row>
        <row r="96">
          <cell r="C96" t="str">
            <v>SC05052150</v>
          </cell>
          <cell r="D96">
            <v>92</v>
          </cell>
          <cell r="E96" t="str">
            <v>Remoção de cobertura de telha francesa.</v>
          </cell>
          <cell r="F96" t="str">
            <v>m2</v>
          </cell>
          <cell r="G96">
            <v>8.26</v>
          </cell>
          <cell r="H96">
            <v>260</v>
          </cell>
        </row>
        <row r="97">
          <cell r="C97" t="str">
            <v>SC05052450</v>
          </cell>
          <cell r="D97">
            <v>93</v>
          </cell>
          <cell r="E97" t="str">
            <v>Remoção de cobertura de telha de fibro-cimento.</v>
          </cell>
          <cell r="F97" t="str">
            <v>m2</v>
          </cell>
          <cell r="G97">
            <v>3.87</v>
          </cell>
          <cell r="H97">
            <v>460</v>
          </cell>
        </row>
        <row r="98">
          <cell r="C98" t="str">
            <v>SC05052900</v>
          </cell>
          <cell r="D98">
            <v>94</v>
          </cell>
          <cell r="E98" t="str">
            <v xml:space="preserve">Remoção manual de passeio de pedra portuguesa. </v>
          </cell>
          <cell r="F98" t="str">
            <v>m2</v>
          </cell>
          <cell r="G98">
            <v>2.44</v>
          </cell>
          <cell r="H98">
            <v>2900</v>
          </cell>
        </row>
        <row r="99">
          <cell r="C99" t="str">
            <v>SC05053250</v>
          </cell>
          <cell r="D99">
            <v>95</v>
          </cell>
          <cell r="E99" t="str">
            <v>Remoção de tubulação ferro fundido ø50mm a 300mm.</v>
          </cell>
          <cell r="F99" t="str">
            <v>m</v>
          </cell>
          <cell r="G99">
            <v>11.88</v>
          </cell>
          <cell r="H99">
            <v>290</v>
          </cell>
        </row>
        <row r="100">
          <cell r="C100" t="str">
            <v>SC05100150</v>
          </cell>
          <cell r="D100">
            <v>96</v>
          </cell>
          <cell r="E100" t="str">
            <v>Demolição, com equipamento, concreto simples.</v>
          </cell>
          <cell r="F100" t="str">
            <v>m3</v>
          </cell>
          <cell r="G100">
            <v>43.52</v>
          </cell>
          <cell r="H100">
            <v>2160</v>
          </cell>
        </row>
        <row r="101">
          <cell r="C101" t="str">
            <v>SC05100300</v>
          </cell>
          <cell r="D101">
            <v>97</v>
          </cell>
          <cell r="E101" t="str">
            <v>Demolição, com equipamento concreto armado.</v>
          </cell>
          <cell r="F101" t="str">
            <v>m3</v>
          </cell>
          <cell r="G101">
            <v>73.98</v>
          </cell>
          <cell r="H101">
            <v>3400</v>
          </cell>
        </row>
        <row r="102">
          <cell r="C102" t="str">
            <v>SC05100500</v>
          </cell>
          <cell r="D102">
            <v>98</v>
          </cell>
          <cell r="E102" t="str">
            <v>Demolição com equipamento concreto asfáltico 10cm.</v>
          </cell>
          <cell r="F102" t="str">
            <v>m2</v>
          </cell>
          <cell r="G102">
            <v>8.98</v>
          </cell>
          <cell r="H102">
            <v>20100</v>
          </cell>
        </row>
        <row r="103">
          <cell r="C103" t="str">
            <v>SC10050250</v>
          </cell>
          <cell r="D103">
            <v>99</v>
          </cell>
          <cell r="E103" t="str">
            <v xml:space="preserve">Bombeiro hidráulico (inclusive encargos sociais).   </v>
          </cell>
          <cell r="F103" t="str">
            <v>h</v>
          </cell>
          <cell r="G103">
            <v>6.48</v>
          </cell>
          <cell r="H103">
            <v>2960</v>
          </cell>
        </row>
        <row r="104">
          <cell r="C104" t="str">
            <v>SC10050300</v>
          </cell>
          <cell r="D104">
            <v>100</v>
          </cell>
          <cell r="E104" t="str">
            <v xml:space="preserve">Calceteiro (inclusive encargos sociais).   </v>
          </cell>
          <cell r="F104" t="str">
            <v>h</v>
          </cell>
          <cell r="G104">
            <v>5.99</v>
          </cell>
          <cell r="H104">
            <v>1480</v>
          </cell>
        </row>
        <row r="105">
          <cell r="C105" t="str">
            <v>SC10050350</v>
          </cell>
          <cell r="D105">
            <v>101</v>
          </cell>
          <cell r="E105" t="str">
            <v>Carpinteiro de forma (inclusive encargos sociais).</v>
          </cell>
          <cell r="F105" t="str">
            <v>h</v>
          </cell>
          <cell r="G105">
            <v>5.99</v>
          </cell>
          <cell r="H105">
            <v>1480</v>
          </cell>
        </row>
        <row r="106">
          <cell r="C106" t="str">
            <v>SC10050450</v>
          </cell>
          <cell r="D106">
            <v>102</v>
          </cell>
          <cell r="E106" t="str">
            <v xml:space="preserve">Eletricista (inclusive encargos sociais). </v>
          </cell>
          <cell r="F106" t="str">
            <v>h</v>
          </cell>
          <cell r="G106">
            <v>6.48</v>
          </cell>
          <cell r="H106">
            <v>2960</v>
          </cell>
        </row>
        <row r="107">
          <cell r="C107" t="str">
            <v>SC10050900</v>
          </cell>
          <cell r="D107">
            <v>103</v>
          </cell>
          <cell r="E107" t="str">
            <v xml:space="preserve">Marteleteiro (inclusive encargos sociais). </v>
          </cell>
          <cell r="F107" t="str">
            <v>h</v>
          </cell>
          <cell r="G107">
            <v>5.99</v>
          </cell>
          <cell r="H107">
            <v>2960</v>
          </cell>
        </row>
        <row r="108">
          <cell r="C108" t="str">
            <v>SC10051100</v>
          </cell>
          <cell r="D108">
            <v>104</v>
          </cell>
          <cell r="E108" t="str">
            <v>Operador de máquinas.(inclusive encargos sociais).</v>
          </cell>
          <cell r="F108" t="str">
            <v>h</v>
          </cell>
          <cell r="G108">
            <v>6.48</v>
          </cell>
          <cell r="H108">
            <v>1480</v>
          </cell>
        </row>
        <row r="109">
          <cell r="C109" t="str">
            <v>SC10051200</v>
          </cell>
          <cell r="D109">
            <v>105</v>
          </cell>
          <cell r="E109" t="str">
            <v xml:space="preserve">Pedreiro (inclusive encargos sociais).   </v>
          </cell>
          <cell r="F109" t="str">
            <v>h</v>
          </cell>
          <cell r="G109">
            <v>5.99</v>
          </cell>
          <cell r="H109">
            <v>2960</v>
          </cell>
        </row>
        <row r="110">
          <cell r="C110" t="str">
            <v>SC10051450</v>
          </cell>
          <cell r="D110">
            <v>106</v>
          </cell>
          <cell r="E110" t="str">
            <v>Servente (inclusive encargos sociais).</v>
          </cell>
          <cell r="F110" t="str">
            <v>h</v>
          </cell>
          <cell r="G110">
            <v>4.3</v>
          </cell>
          <cell r="H110">
            <v>5920</v>
          </cell>
        </row>
        <row r="111">
          <cell r="C111" t="str">
            <v>SC10051500</v>
          </cell>
          <cell r="D111">
            <v>107</v>
          </cell>
          <cell r="E111" t="str">
            <v>Soldador em construção civil (inclusive encargos).</v>
          </cell>
          <cell r="F111" t="str">
            <v>h</v>
          </cell>
          <cell r="G111">
            <v>6.23</v>
          </cell>
          <cell r="H111">
            <v>1480</v>
          </cell>
        </row>
        <row r="112">
          <cell r="C112" t="str">
            <v>SC10100050</v>
          </cell>
          <cell r="D112">
            <v>108</v>
          </cell>
          <cell r="E112" t="str">
            <v xml:space="preserve">Operador de tráfego(inclusive encargos sociais). </v>
          </cell>
          <cell r="F112" t="str">
            <v>h</v>
          </cell>
          <cell r="G112">
            <v>7.08</v>
          </cell>
          <cell r="H112">
            <v>2960</v>
          </cell>
        </row>
        <row r="113">
          <cell r="C113" t="str">
            <v>SC05100050</v>
          </cell>
          <cell r="D113">
            <v>109</v>
          </cell>
          <cell r="E113" t="str">
            <v>Arrancamento de tampão de ferro fundido.</v>
          </cell>
          <cell r="F113" t="str">
            <v>un</v>
          </cell>
          <cell r="G113">
            <v>15.18</v>
          </cell>
          <cell r="H113">
            <v>22</v>
          </cell>
        </row>
        <row r="114">
          <cell r="C114" t="str">
            <v>SC15050100</v>
          </cell>
          <cell r="D114">
            <v>110</v>
          </cell>
          <cell r="E114" t="str">
            <v>Aditivo de reciclagem para mistura asfáltica a quente.</v>
          </cell>
          <cell r="F114" t="str">
            <v>t</v>
          </cell>
          <cell r="G114">
            <v>2857.32</v>
          </cell>
          <cell r="H114">
            <v>15</v>
          </cell>
        </row>
        <row r="115">
          <cell r="C115" t="str">
            <v>SC15050150</v>
          </cell>
          <cell r="D115">
            <v>111</v>
          </cell>
          <cell r="E115" t="str">
            <v>Areia grossa lavada. Fornecimento.</v>
          </cell>
          <cell r="F115" t="str">
            <v>m3</v>
          </cell>
          <cell r="G115">
            <v>21</v>
          </cell>
          <cell r="H115">
            <v>2000</v>
          </cell>
        </row>
        <row r="116">
          <cell r="C116" t="str">
            <v>SC15050200</v>
          </cell>
          <cell r="D116">
            <v>112</v>
          </cell>
          <cell r="E116" t="str">
            <v>Asfalto diluído tipo cura rápida CR-250</v>
          </cell>
          <cell r="F116" t="str">
            <v>t</v>
          </cell>
          <cell r="G116">
            <v>1468.02</v>
          </cell>
          <cell r="H116">
            <v>7</v>
          </cell>
        </row>
        <row r="117">
          <cell r="C117" t="str">
            <v>SC15050550</v>
          </cell>
          <cell r="D117">
            <v>113</v>
          </cell>
          <cell r="E117" t="str">
            <v xml:space="preserve">Saibro, inclusive transporte ate 20Km.Fornecimento. </v>
          </cell>
          <cell r="F117" t="str">
            <v>m3</v>
          </cell>
          <cell r="G117">
            <v>20.63</v>
          </cell>
          <cell r="H117">
            <v>184</v>
          </cell>
        </row>
        <row r="118">
          <cell r="C118" t="str">
            <v>SC15100050</v>
          </cell>
          <cell r="D118">
            <v>114</v>
          </cell>
          <cell r="E118" t="str">
            <v>Chapa de aço de 3/4"para passagem de veículos.</v>
          </cell>
          <cell r="F118" t="str">
            <v>m2</v>
          </cell>
          <cell r="G118">
            <v>17.100000000000001</v>
          </cell>
          <cell r="H118">
            <v>360</v>
          </cell>
        </row>
        <row r="119">
          <cell r="C119" t="str">
            <v>SC35050050A</v>
          </cell>
          <cell r="D119">
            <v>115</v>
          </cell>
          <cell r="E119" t="str">
            <v>Levantamento ou rebaixamento de tampão na rua.</v>
          </cell>
          <cell r="F119" t="str">
            <v>un</v>
          </cell>
          <cell r="G119">
            <v>86.15</v>
          </cell>
          <cell r="H119">
            <v>169</v>
          </cell>
        </row>
        <row r="120">
          <cell r="C120" t="str">
            <v>SC45050150</v>
          </cell>
          <cell r="D120">
            <v>116</v>
          </cell>
          <cell r="E120" t="str">
            <v>Toten informativo nas dimensões de (0,50x1,50)m.</v>
          </cell>
          <cell r="F120" t="str">
            <v>un</v>
          </cell>
          <cell r="G120">
            <v>2490</v>
          </cell>
          <cell r="H120">
            <v>29</v>
          </cell>
        </row>
        <row r="121">
          <cell r="C121" t="str">
            <v>SC45100200</v>
          </cell>
          <cell r="D121">
            <v>117</v>
          </cell>
          <cell r="E121" t="str">
            <v>Placa de inauguração em bronze.</v>
          </cell>
          <cell r="F121" t="str">
            <v>un</v>
          </cell>
          <cell r="G121">
            <v>1003.36</v>
          </cell>
          <cell r="H121">
            <v>1</v>
          </cell>
        </row>
        <row r="122">
          <cell r="C122" t="str">
            <v>FD05400100</v>
          </cell>
          <cell r="D122">
            <v>118</v>
          </cell>
          <cell r="E122" t="str">
            <v>Arrasamento de estaca concreto armado, ø40 a 50cm.</v>
          </cell>
          <cell r="F122" t="str">
            <v>un</v>
          </cell>
          <cell r="G122">
            <v>103.03</v>
          </cell>
          <cell r="H122">
            <v>23</v>
          </cell>
        </row>
        <row r="123">
          <cell r="C123" t="str">
            <v>FD05500050</v>
          </cell>
          <cell r="D123">
            <v>119</v>
          </cell>
          <cell r="E123" t="str">
            <v>Estaca raiz com diâmetro de 12", perfurada em solo.</v>
          </cell>
          <cell r="F123" t="str">
            <v>m</v>
          </cell>
          <cell r="G123">
            <v>248.49</v>
          </cell>
          <cell r="H123">
            <v>260</v>
          </cell>
        </row>
        <row r="124">
          <cell r="C124" t="str">
            <v>FD05650150</v>
          </cell>
          <cell r="D124">
            <v>120</v>
          </cell>
          <cell r="E124" t="str">
            <v>Estaca raiz com diâmetro de 10", perfurada em solo.</v>
          </cell>
          <cell r="F124" t="str">
            <v>m</v>
          </cell>
          <cell r="G124">
            <v>130</v>
          </cell>
          <cell r="H124">
            <v>86</v>
          </cell>
        </row>
        <row r="125">
          <cell r="C125" t="str">
            <v>FD10050100</v>
          </cell>
          <cell r="D125">
            <v>121</v>
          </cell>
          <cell r="E125" t="str">
            <v>Ensecadeira de estacas-prancha de aço, tipo Armco.</v>
          </cell>
          <cell r="F125" t="str">
            <v>m2</v>
          </cell>
          <cell r="G125">
            <v>127.53</v>
          </cell>
          <cell r="H125">
            <v>4200</v>
          </cell>
        </row>
        <row r="126">
          <cell r="C126" t="str">
            <v>FD10100050</v>
          </cell>
          <cell r="D126">
            <v>122</v>
          </cell>
          <cell r="E126" t="str">
            <v>Ensecadeira de estacas-prancha em Maçaranduba.</v>
          </cell>
          <cell r="F126" t="str">
            <v>m2</v>
          </cell>
          <cell r="G126">
            <v>70.5</v>
          </cell>
          <cell r="H126">
            <v>2395</v>
          </cell>
        </row>
        <row r="127">
          <cell r="C127" t="str">
            <v>ET15100100</v>
          </cell>
          <cell r="D127">
            <v>123</v>
          </cell>
          <cell r="E127" t="str">
            <v>Formas de madeira peças de concreto armado.</v>
          </cell>
          <cell r="F127" t="str">
            <v>m2</v>
          </cell>
          <cell r="G127">
            <v>25.9</v>
          </cell>
          <cell r="H127">
            <v>2986</v>
          </cell>
        </row>
        <row r="128">
          <cell r="C128" t="str">
            <v>ET15100200</v>
          </cell>
          <cell r="D128">
            <v>124</v>
          </cell>
          <cell r="E128" t="str">
            <v>Formas de madeira.</v>
          </cell>
          <cell r="F128" t="str">
            <v>m2</v>
          </cell>
          <cell r="G128">
            <v>34.86</v>
          </cell>
          <cell r="H128">
            <v>4352</v>
          </cell>
        </row>
        <row r="129">
          <cell r="C129" t="str">
            <v>ET15100250</v>
          </cell>
          <cell r="D129">
            <v>125</v>
          </cell>
          <cell r="E129" t="str">
            <v>Formas de madeira.</v>
          </cell>
          <cell r="F129" t="str">
            <v>m2</v>
          </cell>
          <cell r="G129">
            <v>29.62</v>
          </cell>
          <cell r="H129">
            <v>4406</v>
          </cell>
        </row>
        <row r="130">
          <cell r="C130" t="str">
            <v>ET20300050</v>
          </cell>
          <cell r="D130">
            <v>126</v>
          </cell>
          <cell r="E130" t="str">
            <v>Escoramento de formas.</v>
          </cell>
          <cell r="F130" t="str">
            <v>m2</v>
          </cell>
          <cell r="G130">
            <v>11.18</v>
          </cell>
          <cell r="H130">
            <v>3090</v>
          </cell>
        </row>
        <row r="131">
          <cell r="C131" t="str">
            <v>ET10050100</v>
          </cell>
          <cell r="D131">
            <v>127</v>
          </cell>
          <cell r="E131" t="str">
            <v>Aço CA-50 diâmetro de 6,3mm.</v>
          </cell>
          <cell r="F131" t="str">
            <v>kg</v>
          </cell>
          <cell r="G131">
            <v>2.64</v>
          </cell>
          <cell r="H131">
            <v>4750</v>
          </cell>
        </row>
        <row r="132">
          <cell r="C132" t="str">
            <v>ET10050103</v>
          </cell>
          <cell r="D132">
            <v>128</v>
          </cell>
          <cell r="E132" t="str">
            <v>Aço CA-50 diâmetro de 8mm.</v>
          </cell>
          <cell r="F132" t="str">
            <v>kg</v>
          </cell>
          <cell r="G132">
            <v>2.46</v>
          </cell>
          <cell r="H132">
            <v>1250</v>
          </cell>
        </row>
        <row r="133">
          <cell r="C133" t="str">
            <v>ET10050106</v>
          </cell>
          <cell r="D133">
            <v>129</v>
          </cell>
          <cell r="E133" t="str">
            <v>Aço CA-50 diâmetro de 10mm.</v>
          </cell>
          <cell r="F133" t="str">
            <v>kg</v>
          </cell>
          <cell r="G133">
            <v>2.2000000000000002</v>
          </cell>
          <cell r="H133">
            <v>7950</v>
          </cell>
        </row>
        <row r="134">
          <cell r="C134" t="str">
            <v>ET10050109</v>
          </cell>
          <cell r="D134">
            <v>130</v>
          </cell>
          <cell r="E134" t="str">
            <v>Aço CA-50 diâmetro de 12,5mm.</v>
          </cell>
          <cell r="F134" t="str">
            <v>kg</v>
          </cell>
          <cell r="G134">
            <v>2.1800000000000002</v>
          </cell>
          <cell r="H134">
            <v>5400</v>
          </cell>
        </row>
        <row r="135">
          <cell r="C135" t="str">
            <v>ET10050112</v>
          </cell>
          <cell r="D135">
            <v>131</v>
          </cell>
          <cell r="E135" t="str">
            <v>Aço CA-50 diâmetro de 16mm.</v>
          </cell>
          <cell r="F135" t="str">
            <v>kg</v>
          </cell>
          <cell r="G135">
            <v>2.1800000000000002</v>
          </cell>
          <cell r="H135">
            <v>2700</v>
          </cell>
        </row>
        <row r="136">
          <cell r="C136" t="str">
            <v>ET10050118</v>
          </cell>
          <cell r="D136">
            <v>132</v>
          </cell>
          <cell r="E136" t="str">
            <v>Aço CA-50 diâmetro de 25mm.</v>
          </cell>
          <cell r="F136" t="str">
            <v>kg</v>
          </cell>
          <cell r="G136">
            <v>2.19</v>
          </cell>
          <cell r="H136">
            <v>1400</v>
          </cell>
        </row>
        <row r="137">
          <cell r="C137" t="str">
            <v>ET10100056</v>
          </cell>
          <cell r="D137">
            <v>133</v>
          </cell>
          <cell r="E137" t="str">
            <v>Corte, dobragem, montagem aço CA-50 ø 6,3mm.</v>
          </cell>
          <cell r="F137" t="str">
            <v>kg</v>
          </cell>
          <cell r="G137">
            <v>1.28</v>
          </cell>
          <cell r="H137">
            <v>4750</v>
          </cell>
        </row>
        <row r="138">
          <cell r="C138" t="str">
            <v>ET10100062</v>
          </cell>
          <cell r="D138">
            <v>134</v>
          </cell>
          <cell r="E138" t="str">
            <v>Corte, dobragem, montagem aço CA-50 ø 12,5mm.</v>
          </cell>
          <cell r="F138" t="str">
            <v>kg</v>
          </cell>
          <cell r="G138">
            <v>0.96</v>
          </cell>
          <cell r="H138">
            <v>9450</v>
          </cell>
        </row>
        <row r="139">
          <cell r="C139" t="str">
            <v>ET10100065</v>
          </cell>
          <cell r="D139">
            <v>135</v>
          </cell>
          <cell r="E139" t="str">
            <v>Corte, dobragem, montagem aço CA-50 ø 6,3 a 12,5mm.</v>
          </cell>
          <cell r="F139" t="str">
            <v>kg</v>
          </cell>
          <cell r="G139">
            <v>1.1100000000000001</v>
          </cell>
          <cell r="H139">
            <v>13950</v>
          </cell>
        </row>
        <row r="140">
          <cell r="C140" t="str">
            <v>ET05250653</v>
          </cell>
          <cell r="D140">
            <v>136</v>
          </cell>
          <cell r="E140" t="str">
            <v>Lançamento de concreto.</v>
          </cell>
          <cell r="F140" t="str">
            <v>m3</v>
          </cell>
          <cell r="G140">
            <v>22.57</v>
          </cell>
          <cell r="H140">
            <v>187</v>
          </cell>
        </row>
        <row r="141">
          <cell r="C141" t="str">
            <v>ET45100071</v>
          </cell>
          <cell r="D141">
            <v>137</v>
          </cell>
          <cell r="E141" t="str">
            <v>Concreto bombeado usinado fck=30MPa.</v>
          </cell>
          <cell r="F141" t="str">
            <v>m3</v>
          </cell>
          <cell r="G141">
            <v>297.16000000000003</v>
          </cell>
          <cell r="H141">
            <v>195</v>
          </cell>
        </row>
        <row r="142">
          <cell r="C142" t="str">
            <v>ET60050059</v>
          </cell>
          <cell r="D142">
            <v>138</v>
          </cell>
          <cell r="E142" t="str">
            <v>Concreto usinado de 18MPa.</v>
          </cell>
          <cell r="F142" t="str">
            <v>m3</v>
          </cell>
          <cell r="G142">
            <v>185.77</v>
          </cell>
          <cell r="H142">
            <v>187</v>
          </cell>
        </row>
        <row r="143">
          <cell r="C143" t="str">
            <v>ET25050300</v>
          </cell>
          <cell r="D143">
            <v>139</v>
          </cell>
          <cell r="E143" t="str">
            <v>Fornecimento e montagem de estruturas metálicas.</v>
          </cell>
          <cell r="F143" t="str">
            <v>t</v>
          </cell>
          <cell r="G143">
            <v>7186.39</v>
          </cell>
          <cell r="H143">
            <v>36</v>
          </cell>
        </row>
        <row r="144">
          <cell r="C144" t="str">
            <v>ET25050450</v>
          </cell>
          <cell r="D144">
            <v>140</v>
          </cell>
          <cell r="E144" t="str">
            <v>Peças em chapa de aço 3/8", galvanizadas.</v>
          </cell>
          <cell r="F144" t="str">
            <v>Kg</v>
          </cell>
          <cell r="G144">
            <v>3.99</v>
          </cell>
          <cell r="H144">
            <v>2166</v>
          </cell>
        </row>
        <row r="145">
          <cell r="C145" t="str">
            <v>ET25050453</v>
          </cell>
          <cell r="D145">
            <v>141</v>
          </cell>
          <cell r="E145" t="str">
            <v>Peças em chapa de aço 3/8", galvanizadas.</v>
          </cell>
          <cell r="F145" t="str">
            <v>Kg</v>
          </cell>
          <cell r="G145">
            <v>4.26</v>
          </cell>
          <cell r="H145">
            <v>2078</v>
          </cell>
        </row>
        <row r="146">
          <cell r="C146" t="str">
            <v>ET25050456</v>
          </cell>
          <cell r="D146">
            <v>142</v>
          </cell>
          <cell r="E146" t="str">
            <v>Peças em chapa de aço 3/8", galvanizadas.</v>
          </cell>
          <cell r="F146" t="str">
            <v>Kg</v>
          </cell>
          <cell r="G146">
            <v>4.16</v>
          </cell>
          <cell r="H146">
            <v>1820</v>
          </cell>
        </row>
        <row r="147">
          <cell r="C147" t="str">
            <v>ET50050250</v>
          </cell>
          <cell r="D147">
            <v>143</v>
          </cell>
          <cell r="E147" t="str">
            <v>Muro de contenção em solo reforçado.</v>
          </cell>
          <cell r="F147" t="str">
            <v>m2</v>
          </cell>
          <cell r="G147">
            <v>145.63</v>
          </cell>
          <cell r="H147">
            <v>144</v>
          </cell>
        </row>
        <row r="148">
          <cell r="C148" t="str">
            <v>ET55100100</v>
          </cell>
          <cell r="D148">
            <v>144</v>
          </cell>
          <cell r="E148" t="str">
            <v>Canal pré-fabricado, em concreto armado seção U.</v>
          </cell>
          <cell r="F148" t="str">
            <v>m2</v>
          </cell>
          <cell r="G148">
            <v>384.26</v>
          </cell>
          <cell r="H148">
            <v>86</v>
          </cell>
        </row>
        <row r="149">
          <cell r="C149" t="str">
            <v>ET55100150</v>
          </cell>
          <cell r="D149">
            <v>145</v>
          </cell>
          <cell r="E149" t="str">
            <v>Cobertura de canal pré-fabricado em concreto armado.</v>
          </cell>
          <cell r="F149" t="str">
            <v>m2</v>
          </cell>
          <cell r="G149">
            <v>435.06</v>
          </cell>
          <cell r="H149">
            <v>58</v>
          </cell>
        </row>
        <row r="150">
          <cell r="C150" t="str">
            <v>ES05250359</v>
          </cell>
          <cell r="D150">
            <v>146</v>
          </cell>
          <cell r="E150" t="str">
            <v>Gradil em tubo de ferro galvanizado de 1 1/4".</v>
          </cell>
          <cell r="F150" t="str">
            <v>m</v>
          </cell>
          <cell r="G150">
            <v>338.32</v>
          </cell>
          <cell r="H150">
            <v>144</v>
          </cell>
        </row>
        <row r="151">
          <cell r="C151" t="str">
            <v>ES10250150</v>
          </cell>
          <cell r="D151">
            <v>147</v>
          </cell>
          <cell r="E151" t="str">
            <v xml:space="preserve">Peça em Angelim ou similar, de 2"x1".Fornecimento. </v>
          </cell>
          <cell r="F151" t="str">
            <v>m</v>
          </cell>
          <cell r="G151">
            <v>2.14</v>
          </cell>
          <cell r="H151">
            <v>150</v>
          </cell>
        </row>
        <row r="152">
          <cell r="C152" t="str">
            <v>ES10250200</v>
          </cell>
          <cell r="D152">
            <v>148</v>
          </cell>
          <cell r="E152" t="str">
            <v xml:space="preserve">Peça em Ipê ou similar, de 2"x8".  Fornecimento.    </v>
          </cell>
          <cell r="F152" t="str">
            <v>m</v>
          </cell>
          <cell r="G152">
            <v>30.26</v>
          </cell>
          <cell r="H152">
            <v>200</v>
          </cell>
        </row>
        <row r="153">
          <cell r="C153" t="str">
            <v>ES10250262</v>
          </cell>
          <cell r="D153">
            <v>149</v>
          </cell>
          <cell r="E153" t="str">
            <v>Peça em Maçaranduba ou similar, serrada, de 3"x6".</v>
          </cell>
          <cell r="F153" t="str">
            <v>m</v>
          </cell>
          <cell r="G153">
            <v>8.66</v>
          </cell>
          <cell r="H153">
            <v>100</v>
          </cell>
        </row>
        <row r="154">
          <cell r="C154" t="str">
            <v>ES99990050</v>
          </cell>
          <cell r="D154">
            <v>150</v>
          </cell>
          <cell r="E154" t="str">
            <v>Arruela de 5/16", inclusive transporte até a obra.</v>
          </cell>
          <cell r="F154" t="str">
            <v>un</v>
          </cell>
          <cell r="G154">
            <v>0.02</v>
          </cell>
          <cell r="H154">
            <v>863</v>
          </cell>
        </row>
        <row r="155">
          <cell r="C155" t="str">
            <v>ES99990700</v>
          </cell>
          <cell r="D155">
            <v>151</v>
          </cell>
          <cell r="E155" t="str">
            <v>Parafuso de (8x250)mm.</v>
          </cell>
          <cell r="F155" t="str">
            <v>un</v>
          </cell>
          <cell r="G155">
            <v>0.78</v>
          </cell>
          <cell r="H155">
            <v>863</v>
          </cell>
        </row>
        <row r="156">
          <cell r="C156" t="str">
            <v>ES99990800</v>
          </cell>
          <cell r="D156">
            <v>152</v>
          </cell>
          <cell r="E156" t="str">
            <v>Porca de 5/16", inclusive transporte até a obra.</v>
          </cell>
          <cell r="F156" t="str">
            <v>un</v>
          </cell>
          <cell r="G156">
            <v>0.04</v>
          </cell>
          <cell r="H156">
            <v>863</v>
          </cell>
        </row>
        <row r="157">
          <cell r="C157" t="str">
            <v>ES99990900</v>
          </cell>
          <cell r="D157">
            <v>153</v>
          </cell>
          <cell r="E157" t="str">
            <v>Prego com cabeça chata 23x54, em caixa de 100Kg.</v>
          </cell>
          <cell r="F157" t="str">
            <v>Kg</v>
          </cell>
          <cell r="G157">
            <v>3.01</v>
          </cell>
          <cell r="H157">
            <v>332</v>
          </cell>
        </row>
        <row r="158">
          <cell r="C158" t="str">
            <v>IT25100112</v>
          </cell>
          <cell r="D158">
            <v>154</v>
          </cell>
          <cell r="E158" t="str">
            <v>Kanalex diâmetro de 50mm (2" ).</v>
          </cell>
          <cell r="F158" t="str">
            <v>m</v>
          </cell>
          <cell r="G158">
            <v>4.55</v>
          </cell>
          <cell r="H158">
            <v>356</v>
          </cell>
        </row>
        <row r="159">
          <cell r="C159" t="str">
            <v>IT25100115</v>
          </cell>
          <cell r="D159">
            <v>155</v>
          </cell>
          <cell r="E159" t="str">
            <v>Kanalex diâmetro de 75mm (3" ).</v>
          </cell>
          <cell r="F159" t="str">
            <v>m</v>
          </cell>
          <cell r="G159">
            <v>5.98</v>
          </cell>
          <cell r="H159">
            <v>1766</v>
          </cell>
        </row>
        <row r="160">
          <cell r="C160" t="str">
            <v>IT25100118</v>
          </cell>
          <cell r="D160">
            <v>156</v>
          </cell>
          <cell r="E160" t="str">
            <v>Kanalex diâmetro de 100mm (4" ).</v>
          </cell>
          <cell r="F160" t="str">
            <v>m</v>
          </cell>
          <cell r="G160">
            <v>7.02</v>
          </cell>
          <cell r="H160">
            <v>2554</v>
          </cell>
        </row>
        <row r="161">
          <cell r="C161" t="str">
            <v>IT25100159</v>
          </cell>
          <cell r="D161">
            <v>157</v>
          </cell>
          <cell r="E161" t="str">
            <v>Linha dupla de Kanalex diâmetro de 75mm (3" ).</v>
          </cell>
          <cell r="F161" t="str">
            <v>m</v>
          </cell>
          <cell r="G161">
            <v>10.52</v>
          </cell>
          <cell r="H161">
            <v>3705</v>
          </cell>
        </row>
        <row r="162">
          <cell r="C162" t="str">
            <v>IT25100162</v>
          </cell>
          <cell r="D162">
            <v>158</v>
          </cell>
          <cell r="E162" t="str">
            <v>Linha dupla de Kanalex diâmetro de 100mm (4" ).</v>
          </cell>
          <cell r="F162" t="str">
            <v>m</v>
          </cell>
          <cell r="G162">
            <v>21.87</v>
          </cell>
          <cell r="H162">
            <v>6000</v>
          </cell>
        </row>
        <row r="163">
          <cell r="C163" t="str">
            <v xml:space="preserve"> IT25100165</v>
          </cell>
          <cell r="D163">
            <v>159</v>
          </cell>
          <cell r="E163" t="str">
            <v>Linha dupla de Kanalex diâmetro de 125mm (5" ).</v>
          </cell>
          <cell r="F163" t="str">
            <v>m</v>
          </cell>
          <cell r="G163">
            <v>29.6</v>
          </cell>
          <cell r="H163">
            <v>4000</v>
          </cell>
        </row>
        <row r="164">
          <cell r="C164" t="str">
            <v xml:space="preserve"> IT25340321</v>
          </cell>
          <cell r="D164">
            <v>160</v>
          </cell>
          <cell r="E164" t="str">
            <v>Cabo de cobre rígido, seção de 35mm2 XLPE.</v>
          </cell>
          <cell r="F164" t="str">
            <v>m</v>
          </cell>
          <cell r="G164">
            <v>11.38</v>
          </cell>
          <cell r="H164">
            <v>2842</v>
          </cell>
        </row>
        <row r="165">
          <cell r="C165" t="str">
            <v>IT25700100</v>
          </cell>
          <cell r="D165">
            <v>161</v>
          </cell>
          <cell r="E165" t="str">
            <v>Haste para aterramento, de cobre, de 5/8", com 3m.</v>
          </cell>
          <cell r="F165" t="str">
            <v xml:space="preserve"> un</v>
          </cell>
          <cell r="G165">
            <v>60.94</v>
          </cell>
          <cell r="H165">
            <v>29</v>
          </cell>
        </row>
        <row r="166">
          <cell r="C166" t="str">
            <v>IT25990100</v>
          </cell>
          <cell r="D166">
            <v>162</v>
          </cell>
          <cell r="E166" t="str">
            <v>Base de ferro retangular, para caixa subterrânea.</v>
          </cell>
          <cell r="F166" t="str">
            <v xml:space="preserve"> un</v>
          </cell>
          <cell r="G166">
            <v>117.72</v>
          </cell>
          <cell r="H166">
            <v>55</v>
          </cell>
        </row>
        <row r="167">
          <cell r="C167" t="str">
            <v>IT25990103</v>
          </cell>
          <cell r="D167">
            <v>163</v>
          </cell>
          <cell r="E167" t="str">
            <v>Tampa de ferro retangular, medindo (1,07x0,52)m.</v>
          </cell>
          <cell r="F167" t="str">
            <v xml:space="preserve"> un</v>
          </cell>
          <cell r="G167">
            <v>231.13</v>
          </cell>
          <cell r="H167">
            <v>55</v>
          </cell>
        </row>
        <row r="168">
          <cell r="C168" t="str">
            <v>RV15200409</v>
          </cell>
          <cell r="D168">
            <v>164</v>
          </cell>
          <cell r="E168" t="str">
            <v>Revestimento com granito Cinza flameado.</v>
          </cell>
          <cell r="F168" t="str">
            <v>m2</v>
          </cell>
          <cell r="G168">
            <v>82.41</v>
          </cell>
          <cell r="H168">
            <v>152</v>
          </cell>
        </row>
        <row r="169">
          <cell r="C169" t="str">
            <v>RV15250103</v>
          </cell>
          <cell r="D169">
            <v>165</v>
          </cell>
          <cell r="E169" t="str">
            <v>Piso de concreto simples,8cm de espessura.</v>
          </cell>
          <cell r="F169" t="str">
            <v>m2</v>
          </cell>
          <cell r="G169">
            <v>24.65</v>
          </cell>
          <cell r="H169">
            <v>1095</v>
          </cell>
        </row>
        <row r="170">
          <cell r="C170" t="str">
            <v>CI05750050</v>
          </cell>
          <cell r="D170">
            <v>166</v>
          </cell>
          <cell r="E170" t="str">
            <v>Cabine para quiosque em Fiber-Glass.</v>
          </cell>
          <cell r="F170" t="str">
            <v xml:space="preserve"> un   </v>
          </cell>
          <cell r="G170">
            <v>12250.73</v>
          </cell>
          <cell r="H170">
            <v>6</v>
          </cell>
        </row>
        <row r="171">
          <cell r="C171" t="str">
            <v>PT05300250</v>
          </cell>
          <cell r="D171">
            <v>167</v>
          </cell>
          <cell r="E171" t="str">
            <v>Pintura sobre concreto com uma demão de Primer.</v>
          </cell>
          <cell r="F171" t="str">
            <v>m2</v>
          </cell>
          <cell r="G171">
            <v>9.09</v>
          </cell>
          <cell r="H171">
            <v>542</v>
          </cell>
        </row>
        <row r="172">
          <cell r="C172" t="str">
            <v>PT05400106</v>
          </cell>
          <cell r="D172">
            <v>168</v>
          </cell>
          <cell r="E172" t="str">
            <v>Pintura interna ou externa sobre ferro, com esmalte.</v>
          </cell>
          <cell r="F172" t="str">
            <v>m2</v>
          </cell>
          <cell r="G172">
            <v>7.86</v>
          </cell>
          <cell r="H172">
            <v>1262</v>
          </cell>
        </row>
        <row r="173">
          <cell r="C173" t="str">
            <v>DR05200050</v>
          </cell>
          <cell r="D173">
            <v>169</v>
          </cell>
          <cell r="E173" t="str">
            <v>Tubo de concreto armado com diametro de 0,40m.</v>
          </cell>
          <cell r="F173" t="str">
            <v>m</v>
          </cell>
          <cell r="G173">
            <v>43.02</v>
          </cell>
          <cell r="H173">
            <v>768</v>
          </cell>
        </row>
        <row r="174">
          <cell r="C174" t="str">
            <v>DR05200100</v>
          </cell>
          <cell r="D174">
            <v>170</v>
          </cell>
          <cell r="E174" t="str">
            <v>Tubo de concreto armado com diâmetro de 0,50m.</v>
          </cell>
          <cell r="F174" t="str">
            <v>m</v>
          </cell>
          <cell r="G174">
            <v>62.61</v>
          </cell>
          <cell r="H174">
            <v>290</v>
          </cell>
        </row>
        <row r="175">
          <cell r="C175" t="str">
            <v>DR05200150</v>
          </cell>
          <cell r="D175">
            <v>171</v>
          </cell>
          <cell r="E175" t="str">
            <v>Tubo de concreto armado com diâmetro de 0,60m.</v>
          </cell>
          <cell r="F175" t="str">
            <v>m</v>
          </cell>
          <cell r="G175">
            <v>71.53</v>
          </cell>
          <cell r="H175">
            <v>54</v>
          </cell>
        </row>
        <row r="176">
          <cell r="C176" t="str">
            <v>DR05200200</v>
          </cell>
          <cell r="D176">
            <v>172</v>
          </cell>
          <cell r="E176" t="str">
            <v>Tubo de concreto armado com diâmetro de 0,70m.</v>
          </cell>
          <cell r="F176" t="str">
            <v>m</v>
          </cell>
          <cell r="G176">
            <v>106.59</v>
          </cell>
          <cell r="H176">
            <v>264</v>
          </cell>
        </row>
        <row r="177">
          <cell r="C177" t="str">
            <v>DR05200250</v>
          </cell>
          <cell r="D177">
            <v>173</v>
          </cell>
          <cell r="E177" t="str">
            <v>Tubo de concreto armado com diâmetro de 0,80m.</v>
          </cell>
          <cell r="F177" t="str">
            <v>m</v>
          </cell>
          <cell r="G177">
            <v>113.63</v>
          </cell>
          <cell r="H177">
            <v>38</v>
          </cell>
        </row>
        <row r="178">
          <cell r="C178" t="str">
            <v>DR05200350</v>
          </cell>
          <cell r="D178">
            <v>174</v>
          </cell>
          <cell r="E178" t="str">
            <v>Tubo de concreto armado com diametro de 1m.</v>
          </cell>
          <cell r="F178" t="str">
            <v>m</v>
          </cell>
          <cell r="G178">
            <v>189.28</v>
          </cell>
          <cell r="H178">
            <v>320</v>
          </cell>
        </row>
        <row r="179">
          <cell r="C179" t="str">
            <v>DR05200500</v>
          </cell>
          <cell r="D179">
            <v>175</v>
          </cell>
          <cell r="E179" t="str">
            <v>Tubo de concreto armado com diâmetro de 1,50m.</v>
          </cell>
          <cell r="F179" t="str">
            <v>m</v>
          </cell>
          <cell r="G179">
            <v>400.58</v>
          </cell>
          <cell r="H179">
            <v>214</v>
          </cell>
        </row>
        <row r="180">
          <cell r="C180" t="str">
            <v>DR05400100</v>
          </cell>
          <cell r="D180">
            <v>176</v>
          </cell>
          <cell r="E180" t="str">
            <v>Tubo de PVC rígido Vinilfort, diâmetro de 150mm.</v>
          </cell>
          <cell r="F180" t="str">
            <v>m</v>
          </cell>
          <cell r="G180">
            <v>19.47</v>
          </cell>
          <cell r="H180">
            <v>1643</v>
          </cell>
        </row>
        <row r="181">
          <cell r="C181" t="str">
            <v>DR05400150</v>
          </cell>
          <cell r="D181">
            <v>177</v>
          </cell>
          <cell r="E181" t="str">
            <v>Tubo de PVC rígido Vinilfort, diâmetro de 200mm.</v>
          </cell>
          <cell r="F181" t="str">
            <v>m</v>
          </cell>
          <cell r="G181">
            <v>27.22</v>
          </cell>
          <cell r="H181">
            <v>263</v>
          </cell>
        </row>
        <row r="182">
          <cell r="C182" t="str">
            <v>DR10050065</v>
          </cell>
          <cell r="D182">
            <v>178</v>
          </cell>
          <cell r="E182" t="str">
            <v>Tubo de ferro fundido K-9, diâmetro de 300mm.</v>
          </cell>
          <cell r="F182" t="str">
            <v>m</v>
          </cell>
          <cell r="G182">
            <v>370.29</v>
          </cell>
          <cell r="H182">
            <v>200</v>
          </cell>
        </row>
        <row r="183">
          <cell r="C183" t="str">
            <v>DR20100050</v>
          </cell>
          <cell r="D183">
            <v>179</v>
          </cell>
          <cell r="E183" t="str">
            <v>Poço de visita de (1,20x1,20x1,40)m ø 0,40 a 0,70m.</v>
          </cell>
          <cell r="F183" t="str">
            <v xml:space="preserve"> un</v>
          </cell>
          <cell r="G183">
            <v>704.13</v>
          </cell>
          <cell r="H183">
            <v>22</v>
          </cell>
        </row>
        <row r="184">
          <cell r="C184" t="str">
            <v>DR20100053</v>
          </cell>
          <cell r="D184">
            <v>180</v>
          </cell>
          <cell r="E184" t="str">
            <v>Poço de visita de (1,30 x1,30 x1,40)m ø de 0,80 m.</v>
          </cell>
          <cell r="F184" t="str">
            <v xml:space="preserve"> un</v>
          </cell>
          <cell r="G184">
            <v>750.69</v>
          </cell>
          <cell r="H184">
            <v>2</v>
          </cell>
        </row>
        <row r="185">
          <cell r="C185" t="str">
            <v>DR20100059</v>
          </cell>
          <cell r="D185">
            <v>181</v>
          </cell>
          <cell r="E185" t="str">
            <v>Poço de visita de (1.50x1.50x1.60)m ø1,00 m.</v>
          </cell>
          <cell r="F185" t="str">
            <v xml:space="preserve"> un</v>
          </cell>
          <cell r="G185">
            <v>948.69</v>
          </cell>
          <cell r="H185">
            <v>11</v>
          </cell>
        </row>
        <row r="186">
          <cell r="C186" t="str">
            <v>DR20100068</v>
          </cell>
          <cell r="D186">
            <v>182</v>
          </cell>
          <cell r="E186" t="str">
            <v>Poço de vista de ( 2x 2x2,10)m ø1,50m.</v>
          </cell>
          <cell r="F186" t="str">
            <v xml:space="preserve"> un</v>
          </cell>
          <cell r="G186">
            <v>1525.88</v>
          </cell>
          <cell r="H186">
            <v>7</v>
          </cell>
        </row>
        <row r="187">
          <cell r="C187" t="str">
            <v>DR20150053</v>
          </cell>
          <cell r="D187">
            <v>183</v>
          </cell>
          <cell r="E187" t="str">
            <v>Poço de visita para esgoto sanitário de 1m .</v>
          </cell>
          <cell r="F187" t="str">
            <v xml:space="preserve"> un</v>
          </cell>
          <cell r="G187">
            <v>129.63</v>
          </cell>
          <cell r="H187">
            <v>2</v>
          </cell>
        </row>
        <row r="188">
          <cell r="C188" t="str">
            <v>DR20150056</v>
          </cell>
          <cell r="D188">
            <v>184</v>
          </cell>
          <cell r="E188" t="str">
            <v xml:space="preserve">Poço de visita para esgoto sanitário de 1,05m.                      </v>
          </cell>
          <cell r="F188" t="str">
            <v xml:space="preserve"> un</v>
          </cell>
          <cell r="G188">
            <v>303.89</v>
          </cell>
          <cell r="H188">
            <v>1</v>
          </cell>
        </row>
        <row r="189">
          <cell r="C189" t="str">
            <v>DR20150059</v>
          </cell>
          <cell r="D189">
            <v>185</v>
          </cell>
          <cell r="E189" t="str">
            <v xml:space="preserve">Poço de visita para esgoto sanitário de 1,20m.  </v>
          </cell>
          <cell r="F189" t="str">
            <v xml:space="preserve"> un</v>
          </cell>
          <cell r="G189">
            <v>337.88</v>
          </cell>
          <cell r="H189">
            <v>15</v>
          </cell>
        </row>
        <row r="190">
          <cell r="C190" t="str">
            <v>DR20150062</v>
          </cell>
          <cell r="D190">
            <v>186</v>
          </cell>
          <cell r="E190" t="str">
            <v xml:space="preserve">Poço de visita de esgoto sanitário de 1,40m.      </v>
          </cell>
          <cell r="F190" t="str">
            <v xml:space="preserve"> un</v>
          </cell>
          <cell r="G190">
            <v>387.67</v>
          </cell>
          <cell r="H190">
            <v>5</v>
          </cell>
        </row>
        <row r="191">
          <cell r="C191" t="str">
            <v>DR20150065</v>
          </cell>
          <cell r="D191">
            <v>187</v>
          </cell>
          <cell r="E191" t="str">
            <v xml:space="preserve">Poço de visita de esgoto sanitário de 1,50m.  </v>
          </cell>
          <cell r="F191" t="str">
            <v xml:space="preserve"> un</v>
          </cell>
          <cell r="G191">
            <v>412.76</v>
          </cell>
          <cell r="H191">
            <v>7</v>
          </cell>
        </row>
        <row r="192">
          <cell r="C192" t="str">
            <v>DR20150068</v>
          </cell>
          <cell r="D192">
            <v>188</v>
          </cell>
          <cell r="E192" t="str">
            <v xml:space="preserve">Poço de visita de esgoto sanitário de 1,60m.          </v>
          </cell>
          <cell r="F192" t="str">
            <v xml:space="preserve"> un</v>
          </cell>
          <cell r="G192">
            <v>416.03</v>
          </cell>
          <cell r="H192">
            <v>4</v>
          </cell>
        </row>
        <row r="193">
          <cell r="C193" t="str">
            <v>DR20150071</v>
          </cell>
          <cell r="D193">
            <v>189</v>
          </cell>
          <cell r="E193" t="str">
            <v xml:space="preserve">Poço de visita de esgoto sanitário de 1,70m.   </v>
          </cell>
          <cell r="F193" t="str">
            <v xml:space="preserve"> un</v>
          </cell>
          <cell r="G193">
            <v>450.56</v>
          </cell>
          <cell r="H193">
            <v>2</v>
          </cell>
        </row>
        <row r="194">
          <cell r="C194" t="str">
            <v>DR20150074</v>
          </cell>
          <cell r="D194">
            <v>190</v>
          </cell>
          <cell r="E194" t="str">
            <v xml:space="preserve">Poço de visita de esgoto sanitário de 2m.       </v>
          </cell>
          <cell r="F194" t="str">
            <v xml:space="preserve"> un</v>
          </cell>
          <cell r="G194">
            <v>479.14</v>
          </cell>
          <cell r="H194">
            <v>12</v>
          </cell>
        </row>
        <row r="195">
          <cell r="C195" t="str">
            <v>DR20150077</v>
          </cell>
          <cell r="D195">
            <v>191</v>
          </cell>
          <cell r="E195" t="str">
            <v xml:space="preserve">Poço de visita de esgoto sanitário de 2,30m.        </v>
          </cell>
          <cell r="F195" t="str">
            <v xml:space="preserve"> un</v>
          </cell>
          <cell r="G195">
            <v>518.35</v>
          </cell>
          <cell r="H195">
            <v>2</v>
          </cell>
        </row>
        <row r="196">
          <cell r="C196" t="str">
            <v>DR30150103</v>
          </cell>
          <cell r="D196">
            <v>192</v>
          </cell>
          <cell r="E196" t="str">
            <v>Caixa de ralo de blocos de concreto prensado.</v>
          </cell>
          <cell r="F196" t="str">
            <v xml:space="preserve"> un</v>
          </cell>
          <cell r="G196">
            <v>541.29999999999995</v>
          </cell>
          <cell r="H196">
            <v>135</v>
          </cell>
        </row>
        <row r="197">
          <cell r="C197" t="str">
            <v>DR05300100</v>
          </cell>
          <cell r="D197">
            <v>193</v>
          </cell>
          <cell r="E197" t="str">
            <v>Manilha cerâmica vidrada, com diâmetro 0,15m.</v>
          </cell>
          <cell r="F197" t="str">
            <v>m</v>
          </cell>
          <cell r="G197">
            <v>16.14</v>
          </cell>
          <cell r="H197">
            <v>1240</v>
          </cell>
        </row>
        <row r="198">
          <cell r="C198" t="str">
            <v>DR35050250</v>
          </cell>
          <cell r="D198">
            <v>194</v>
          </cell>
          <cell r="E198" t="str">
            <v>Tampão de ferro fundido completo pesado, de 0,60m.</v>
          </cell>
          <cell r="F198" t="str">
            <v xml:space="preserve"> un</v>
          </cell>
          <cell r="G198">
            <v>209.66</v>
          </cell>
          <cell r="H198">
            <v>140</v>
          </cell>
        </row>
        <row r="199">
          <cell r="C199" t="str">
            <v>DR35050300</v>
          </cell>
          <cell r="D199">
            <v>195</v>
          </cell>
          <cell r="E199" t="str">
            <v>Tampão de ferro fundido completo, de 3 seções.</v>
          </cell>
          <cell r="F199" t="str">
            <v xml:space="preserve"> un</v>
          </cell>
          <cell r="G199">
            <v>1659.65</v>
          </cell>
          <cell r="H199">
            <v>9</v>
          </cell>
        </row>
        <row r="200">
          <cell r="C200" t="str">
            <v>DR55050450</v>
          </cell>
          <cell r="D200">
            <v>196</v>
          </cell>
          <cell r="E200" t="str">
            <v>Embasamento de tubulação, feito com pó-de-pedra.</v>
          </cell>
          <cell r="F200" t="str">
            <v>m3</v>
          </cell>
          <cell r="G200">
            <v>47.35</v>
          </cell>
          <cell r="H200">
            <v>200</v>
          </cell>
        </row>
        <row r="201">
          <cell r="C201" t="str">
            <v>DR75050077</v>
          </cell>
          <cell r="D201">
            <v>197</v>
          </cell>
          <cell r="E201" t="str">
            <v>Levantamento limpeza reassentamento tubos ø1,50m.</v>
          </cell>
          <cell r="F201" t="str">
            <v>m</v>
          </cell>
          <cell r="G201">
            <v>137.80000000000001</v>
          </cell>
          <cell r="H201">
            <v>576</v>
          </cell>
        </row>
        <row r="202">
          <cell r="C202" t="str">
            <v>BP05050050</v>
          </cell>
          <cell r="D202">
            <v>198</v>
          </cell>
          <cell r="E202" t="str">
            <v>Base de brita corrida.</v>
          </cell>
          <cell r="F202" t="str">
            <v>m3</v>
          </cell>
          <cell r="G202">
            <v>35.47</v>
          </cell>
          <cell r="H202">
            <v>7200</v>
          </cell>
        </row>
        <row r="203">
          <cell r="C203" t="str">
            <v>BP05050400A</v>
          </cell>
          <cell r="D203">
            <v>199</v>
          </cell>
          <cell r="E203" t="str">
            <v>Imprimação de base de pavimentação.</v>
          </cell>
          <cell r="F203" t="str">
            <v>m2</v>
          </cell>
          <cell r="G203">
            <v>2.04</v>
          </cell>
          <cell r="H203">
            <v>23998</v>
          </cell>
        </row>
        <row r="204">
          <cell r="C204" t="str">
            <v>BP05050100</v>
          </cell>
          <cell r="D204">
            <v>200</v>
          </cell>
          <cell r="E204" t="str">
            <v>Camada de bloqueio (colchão) de areia.</v>
          </cell>
          <cell r="F204" t="str">
            <v>m3</v>
          </cell>
          <cell r="G204">
            <v>29.11</v>
          </cell>
          <cell r="H204">
            <v>7200</v>
          </cell>
        </row>
        <row r="205">
          <cell r="C205" t="str">
            <v>BP05050103</v>
          </cell>
          <cell r="D205">
            <v>201</v>
          </cell>
          <cell r="E205" t="str">
            <v>Camada de bloqueio (colchão) de pó-de-pedra.</v>
          </cell>
          <cell r="F205" t="str">
            <v>m3</v>
          </cell>
          <cell r="G205">
            <v>31.41</v>
          </cell>
          <cell r="H205">
            <v>6000</v>
          </cell>
        </row>
        <row r="206">
          <cell r="C206" t="str">
            <v>BP10050659</v>
          </cell>
          <cell r="D206">
            <v>202</v>
          </cell>
          <cell r="E206" t="str">
            <v>Revestimento de CBUQ, com  10cm de espessura.</v>
          </cell>
          <cell r="F206" t="str">
            <v>m2</v>
          </cell>
          <cell r="G206">
            <v>24.98</v>
          </cell>
          <cell r="H206">
            <v>23998</v>
          </cell>
        </row>
        <row r="207">
          <cell r="C207" t="str">
            <v>BP10200368</v>
          </cell>
          <cell r="D207">
            <v>203</v>
          </cell>
          <cell r="E207" t="str">
            <v>Revestimento intertravado com peças de concreto.</v>
          </cell>
          <cell r="F207" t="str">
            <v>m2</v>
          </cell>
          <cell r="G207">
            <v>54.88</v>
          </cell>
          <cell r="H207">
            <v>18820</v>
          </cell>
        </row>
        <row r="208">
          <cell r="C208" t="str">
            <v>BP10250050</v>
          </cell>
          <cell r="D208">
            <v>204</v>
          </cell>
          <cell r="E208" t="str">
            <v>Paralelepípedos.Fornecimento.</v>
          </cell>
          <cell r="F208" t="str">
            <v xml:space="preserve"> un</v>
          </cell>
          <cell r="G208">
            <v>0.45</v>
          </cell>
          <cell r="H208">
            <v>2877</v>
          </cell>
        </row>
        <row r="209">
          <cell r="C209" t="str">
            <v>BP05050450</v>
          </cell>
          <cell r="D209">
            <v>205</v>
          </cell>
          <cell r="E209" t="str">
            <v>Regularização de subleito.</v>
          </cell>
          <cell r="F209" t="str">
            <v>m2</v>
          </cell>
          <cell r="G209">
            <v>0.41</v>
          </cell>
          <cell r="H209">
            <v>23998</v>
          </cell>
        </row>
        <row r="210">
          <cell r="C210" t="str">
            <v>BP20100053</v>
          </cell>
          <cell r="D210">
            <v>206</v>
          </cell>
          <cell r="E210" t="str">
            <v>Cordões de concreto simples, secção de (10x25)cm.</v>
          </cell>
          <cell r="F210" t="str">
            <v>m</v>
          </cell>
          <cell r="G210">
            <v>15.98</v>
          </cell>
          <cell r="H210">
            <v>864</v>
          </cell>
        </row>
        <row r="211">
          <cell r="C211" t="str">
            <v>BP05050250</v>
          </cell>
          <cell r="D211">
            <v>207</v>
          </cell>
          <cell r="E211" t="str">
            <v>Construção de aterro.</v>
          </cell>
          <cell r="F211" t="str">
            <v>m3</v>
          </cell>
          <cell r="G211">
            <v>1.1299999999999999</v>
          </cell>
          <cell r="H211">
            <v>5000</v>
          </cell>
        </row>
        <row r="212">
          <cell r="C212" t="str">
            <v>BP10050400A</v>
          </cell>
          <cell r="D212">
            <v>208</v>
          </cell>
          <cell r="E212" t="str">
            <v>Pintura de ligação.</v>
          </cell>
          <cell r="F212" t="str">
            <v>m2</v>
          </cell>
          <cell r="G212">
            <v>1.23</v>
          </cell>
          <cell r="H212">
            <v>23998</v>
          </cell>
        </row>
        <row r="213">
          <cell r="C213" t="str">
            <v>BP10050500</v>
          </cell>
          <cell r="D213">
            <v>209</v>
          </cell>
          <cell r="E213" t="str">
            <v>Recomposição de revestimento em concreto asfáltico.</v>
          </cell>
          <cell r="F213" t="str">
            <v>m2</v>
          </cell>
          <cell r="G213">
            <v>2.13</v>
          </cell>
          <cell r="H213">
            <v>2000</v>
          </cell>
        </row>
        <row r="214">
          <cell r="C214" t="str">
            <v>BP10150050</v>
          </cell>
          <cell r="D214">
            <v>210</v>
          </cell>
          <cell r="E214" t="str">
            <v>Junta de retração, serrada com disco de diamantes.</v>
          </cell>
          <cell r="F214" t="str">
            <v>m</v>
          </cell>
          <cell r="G214">
            <v>7.5</v>
          </cell>
          <cell r="H214">
            <v>415</v>
          </cell>
        </row>
        <row r="215">
          <cell r="C215" t="str">
            <v>BP10250050</v>
          </cell>
          <cell r="D215">
            <v>211</v>
          </cell>
          <cell r="E215" t="str">
            <v xml:space="preserve">Paralelepípedos.Fornecimento. </v>
          </cell>
          <cell r="F215" t="str">
            <v xml:space="preserve"> un</v>
          </cell>
          <cell r="G215">
            <v>0.45</v>
          </cell>
          <cell r="H215">
            <v>2877</v>
          </cell>
        </row>
        <row r="216">
          <cell r="C216" t="str">
            <v>BP15050050</v>
          </cell>
          <cell r="D216">
            <v>212</v>
          </cell>
          <cell r="E216" t="str">
            <v>Fresagem espessura de até 5cm.</v>
          </cell>
          <cell r="F216" t="str">
            <v>m2</v>
          </cell>
          <cell r="G216">
            <v>1.34</v>
          </cell>
          <cell r="H216">
            <v>16799</v>
          </cell>
        </row>
        <row r="217">
          <cell r="C217" t="str">
            <v>BP20150056</v>
          </cell>
          <cell r="D217">
            <v>213</v>
          </cell>
          <cell r="E217" t="str">
            <v>Sarjeta e meio-fio conjugados, de concreto simples.</v>
          </cell>
          <cell r="F217" t="str">
            <v>m</v>
          </cell>
          <cell r="G217">
            <v>44.43</v>
          </cell>
          <cell r="H217">
            <v>4315</v>
          </cell>
        </row>
        <row r="218">
          <cell r="C218" t="str">
            <v>PJ05100150</v>
          </cell>
          <cell r="D218">
            <v>214</v>
          </cell>
          <cell r="E218" t="str">
            <v>Plantio de grama em placas.</v>
          </cell>
          <cell r="F218" t="str">
            <v>m2</v>
          </cell>
          <cell r="G218">
            <v>6.48</v>
          </cell>
          <cell r="H218">
            <v>2213</v>
          </cell>
        </row>
        <row r="219">
          <cell r="C219" t="str">
            <v>PJ10050200</v>
          </cell>
          <cell r="D219">
            <v>215</v>
          </cell>
          <cell r="E219" t="str">
            <v>Plantio de árvore de 2m de altura.</v>
          </cell>
          <cell r="F219" t="str">
            <v xml:space="preserve"> un</v>
          </cell>
          <cell r="G219">
            <v>14.95</v>
          </cell>
          <cell r="H219">
            <v>283</v>
          </cell>
        </row>
        <row r="220">
          <cell r="C220" t="str">
            <v>PJ10150050</v>
          </cell>
          <cell r="D220">
            <v>216</v>
          </cell>
          <cell r="E220" t="str">
            <v>Árvores tipo 1 - Pseudobombax Ellipticum.</v>
          </cell>
          <cell r="F220" t="str">
            <v xml:space="preserve"> un</v>
          </cell>
          <cell r="G220">
            <v>12.9</v>
          </cell>
          <cell r="H220">
            <v>283</v>
          </cell>
        </row>
        <row r="221">
          <cell r="C221" t="str">
            <v>PJ10250056</v>
          </cell>
          <cell r="D221">
            <v>217</v>
          </cell>
          <cell r="E221" t="str">
            <v>Palmeira tipo 3 - Roystonea Oleracea.</v>
          </cell>
          <cell r="F221" t="str">
            <v xml:space="preserve"> un</v>
          </cell>
          <cell r="G221">
            <v>250</v>
          </cell>
          <cell r="H221">
            <v>20</v>
          </cell>
        </row>
        <row r="222">
          <cell r="C222" t="str">
            <v>PJ20100050</v>
          </cell>
          <cell r="D222">
            <v>218</v>
          </cell>
          <cell r="E222" t="str">
            <v>Arrancamento e replantio de árvore adulta.</v>
          </cell>
          <cell r="F222" t="str">
            <v xml:space="preserve"> un</v>
          </cell>
          <cell r="G222">
            <v>46.5</v>
          </cell>
          <cell r="H222">
            <v>32</v>
          </cell>
        </row>
        <row r="223">
          <cell r="C223" t="str">
            <v>PJ20100306</v>
          </cell>
          <cell r="D223">
            <v>219</v>
          </cell>
          <cell r="E223" t="str">
            <v>Remoção de árvore de grande porte.</v>
          </cell>
          <cell r="F223" t="str">
            <v xml:space="preserve"> un</v>
          </cell>
          <cell r="G223">
            <v>886.31</v>
          </cell>
          <cell r="H223">
            <v>10</v>
          </cell>
        </row>
        <row r="224">
          <cell r="C224" t="str">
            <v>PJ40100356</v>
          </cell>
          <cell r="D224">
            <v>220</v>
          </cell>
          <cell r="E224" t="str">
            <v>Tratamento fitossanitário em árvores.</v>
          </cell>
          <cell r="F224" t="str">
            <v xml:space="preserve"> un</v>
          </cell>
          <cell r="G224">
            <v>663.93</v>
          </cell>
          <cell r="H224">
            <v>100</v>
          </cell>
        </row>
        <row r="225">
          <cell r="C225" t="str">
            <v>PJ15050053</v>
          </cell>
          <cell r="D225">
            <v>221</v>
          </cell>
          <cell r="E225" t="str">
            <v>Cerca protetora para jardim.</v>
          </cell>
          <cell r="F225" t="str">
            <v>m2</v>
          </cell>
          <cell r="G225">
            <v>57.16</v>
          </cell>
          <cell r="H225">
            <v>200</v>
          </cell>
        </row>
        <row r="226">
          <cell r="C226" t="str">
            <v>PJ25050100</v>
          </cell>
          <cell r="D226">
            <v>222</v>
          </cell>
          <cell r="E226" t="str">
            <v>Banco para jardim, duplo, pés em ferro fundido.</v>
          </cell>
          <cell r="F226" t="str">
            <v xml:space="preserve"> un</v>
          </cell>
          <cell r="G226">
            <v>904.96</v>
          </cell>
          <cell r="H226">
            <v>36</v>
          </cell>
        </row>
        <row r="227">
          <cell r="C227" t="str">
            <v>PJ25050153</v>
          </cell>
          <cell r="D227">
            <v>223</v>
          </cell>
          <cell r="E227" t="str">
            <v>Mesa de jogos com 4 bancos.</v>
          </cell>
          <cell r="F227" t="str">
            <v xml:space="preserve"> un</v>
          </cell>
          <cell r="G227">
            <v>547.5</v>
          </cell>
          <cell r="H227">
            <v>14</v>
          </cell>
        </row>
        <row r="228">
          <cell r="C228" t="str">
            <v>PJ25100253</v>
          </cell>
          <cell r="D228">
            <v>224</v>
          </cell>
          <cell r="E228" t="str">
            <v>Brinquedo modelo A-08 Dupla Escalada.</v>
          </cell>
          <cell r="F228" t="str">
            <v xml:space="preserve"> un</v>
          </cell>
          <cell r="G228">
            <v>1730.38</v>
          </cell>
          <cell r="H228">
            <v>5</v>
          </cell>
        </row>
        <row r="229">
          <cell r="C229" t="str">
            <v>PJ25100350</v>
          </cell>
          <cell r="D229">
            <v>225</v>
          </cell>
          <cell r="E229" t="str">
            <v>Casa do Tarzan, referência M-45, conforme o modelo.</v>
          </cell>
          <cell r="F229" t="str">
            <v xml:space="preserve"> un</v>
          </cell>
          <cell r="G229">
            <v>2911.25</v>
          </cell>
          <cell r="H229">
            <v>1</v>
          </cell>
        </row>
        <row r="230">
          <cell r="C230" t="str">
            <v>PJ25100600</v>
          </cell>
          <cell r="D230">
            <v>226</v>
          </cell>
          <cell r="E230" t="str">
            <v>Etapa 8, conforme o modelo Pactaplayground.</v>
          </cell>
          <cell r="F230" t="str">
            <v xml:space="preserve"> un</v>
          </cell>
          <cell r="G230">
            <v>263.37</v>
          </cell>
          <cell r="H230">
            <v>1</v>
          </cell>
        </row>
        <row r="231">
          <cell r="C231" t="str">
            <v>PJ25101000</v>
          </cell>
          <cell r="D231">
            <v>227</v>
          </cell>
          <cell r="E231" t="str">
            <v>Prancha para abdominal, em madeira de Lei.</v>
          </cell>
          <cell r="F231" t="str">
            <v xml:space="preserve"> un</v>
          </cell>
          <cell r="G231">
            <v>288.86</v>
          </cell>
          <cell r="H231">
            <v>2</v>
          </cell>
        </row>
        <row r="232">
          <cell r="C232" t="str">
            <v>PJ15050153</v>
          </cell>
          <cell r="D232">
            <v>228</v>
          </cell>
          <cell r="E232" t="str">
            <v>Protetor de árvore em ferro de 3/8".</v>
          </cell>
          <cell r="F232" t="str">
            <v xml:space="preserve"> un</v>
          </cell>
          <cell r="G232">
            <v>40.17</v>
          </cell>
          <cell r="H232">
            <v>283</v>
          </cell>
        </row>
        <row r="233">
          <cell r="C233" t="str">
            <v>PJ20050200</v>
          </cell>
          <cell r="D233">
            <v>229</v>
          </cell>
          <cell r="E233" t="str">
            <v>Aterro com terra preta simples, para gramados.</v>
          </cell>
          <cell r="F233" t="str">
            <v>m3</v>
          </cell>
          <cell r="G233">
            <v>57.72</v>
          </cell>
          <cell r="H233">
            <v>303</v>
          </cell>
        </row>
        <row r="234">
          <cell r="C234" t="str">
            <v>PJ20050453</v>
          </cell>
          <cell r="D234">
            <v>230</v>
          </cell>
          <cell r="E234" t="str">
            <v>Irrigação de árvore e/ou palmeira com Caminhão Pipa.</v>
          </cell>
          <cell r="F234" t="str">
            <v xml:space="preserve"> un</v>
          </cell>
          <cell r="G234">
            <v>0.25</v>
          </cell>
          <cell r="H234">
            <v>303</v>
          </cell>
        </row>
        <row r="235">
          <cell r="C235" t="str">
            <v>PJ20050870</v>
          </cell>
          <cell r="D235">
            <v>231</v>
          </cell>
          <cell r="E235" t="str">
            <v xml:space="preserve">Revolvimento de solo até 20cm de profundidade.   </v>
          </cell>
          <cell r="F235" t="str">
            <v>m2</v>
          </cell>
          <cell r="G235">
            <v>0.67</v>
          </cell>
          <cell r="H235">
            <v>1000</v>
          </cell>
        </row>
        <row r="236">
          <cell r="C236" t="str">
            <v>PJ25250106</v>
          </cell>
          <cell r="D236">
            <v>232</v>
          </cell>
          <cell r="E236" t="str">
            <v>Frade metálico, em ferro fundido, modelo ciclovia.</v>
          </cell>
          <cell r="F236" t="str">
            <v xml:space="preserve"> un</v>
          </cell>
          <cell r="G236">
            <v>94.45</v>
          </cell>
          <cell r="H236">
            <v>505</v>
          </cell>
        </row>
        <row r="237">
          <cell r="C237" t="str">
            <v>PJ40050159</v>
          </cell>
          <cell r="D237">
            <v>233</v>
          </cell>
          <cell r="E237" t="str">
            <v>Remoção de espécies vegetais.</v>
          </cell>
          <cell r="F237" t="str">
            <v xml:space="preserve"> un</v>
          </cell>
          <cell r="G237">
            <v>207.92</v>
          </cell>
          <cell r="H237">
            <v>35</v>
          </cell>
        </row>
        <row r="238">
          <cell r="C238" t="str">
            <v>IP05100300</v>
          </cell>
          <cell r="D238">
            <v>234</v>
          </cell>
          <cell r="E238" t="str">
            <v>Poste de aço, reto, cônico contínuo de 4,5m.</v>
          </cell>
          <cell r="F238" t="str">
            <v xml:space="preserve"> un</v>
          </cell>
          <cell r="G238">
            <v>199.5</v>
          </cell>
          <cell r="H238">
            <v>70</v>
          </cell>
        </row>
        <row r="239">
          <cell r="C239" t="str">
            <v>IP05100553</v>
          </cell>
          <cell r="D239">
            <v>235</v>
          </cell>
          <cell r="E239" t="str">
            <v>Poste de aço, reto, de 7m.</v>
          </cell>
          <cell r="F239" t="str">
            <v xml:space="preserve"> un</v>
          </cell>
          <cell r="G239">
            <v>4336.38</v>
          </cell>
          <cell r="H239">
            <v>10</v>
          </cell>
        </row>
        <row r="240">
          <cell r="C240" t="str">
            <v>IP05100556</v>
          </cell>
          <cell r="D240">
            <v>236</v>
          </cell>
          <cell r="E240" t="str">
            <v>Poste de aço, reto, de 7m.</v>
          </cell>
          <cell r="F240" t="str">
            <v xml:space="preserve"> un</v>
          </cell>
          <cell r="G240">
            <v>4127</v>
          </cell>
          <cell r="H240">
            <v>20</v>
          </cell>
        </row>
        <row r="241">
          <cell r="C241" t="str">
            <v>IP05100562</v>
          </cell>
          <cell r="D241">
            <v>237</v>
          </cell>
          <cell r="E241" t="str">
            <v>Poste de aço, reto, de 7m.</v>
          </cell>
          <cell r="F241" t="str">
            <v xml:space="preserve"> un</v>
          </cell>
          <cell r="G241">
            <v>3360</v>
          </cell>
          <cell r="H241">
            <v>40</v>
          </cell>
        </row>
        <row r="242">
          <cell r="C242" t="str">
            <v>IP10300506</v>
          </cell>
          <cell r="D242">
            <v>238</v>
          </cell>
          <cell r="E242" t="str">
            <v>Conector tipo cunha, em liga de cobre estanhado.</v>
          </cell>
          <cell r="F242" t="str">
            <v xml:space="preserve"> un</v>
          </cell>
          <cell r="G242">
            <v>6.55</v>
          </cell>
          <cell r="H242">
            <v>32</v>
          </cell>
        </row>
        <row r="243">
          <cell r="C243" t="str">
            <v>IP15250100</v>
          </cell>
          <cell r="D243">
            <v>239</v>
          </cell>
          <cell r="E243" t="str">
            <v xml:space="preserve">Cabo de cobre nu, seção de 16mm2.  Fornecimento.  </v>
          </cell>
          <cell r="F243" t="str">
            <v>kg</v>
          </cell>
          <cell r="G243">
            <v>11.42</v>
          </cell>
          <cell r="H243">
            <v>140</v>
          </cell>
        </row>
        <row r="244">
          <cell r="C244" t="str">
            <v>IP15250109</v>
          </cell>
          <cell r="D244">
            <v>240</v>
          </cell>
          <cell r="E244" t="str">
            <v xml:space="preserve">Cabo de cobre nu, seção de 25mm2.  Fornecimento. </v>
          </cell>
          <cell r="F244" t="str">
            <v>kg</v>
          </cell>
          <cell r="G244">
            <v>11.42</v>
          </cell>
          <cell r="H244">
            <v>141.69999999999999</v>
          </cell>
        </row>
        <row r="245">
          <cell r="C245" t="str">
            <v>IP15300053</v>
          </cell>
          <cell r="D245">
            <v>241</v>
          </cell>
          <cell r="E245" t="str">
            <v>Cabo de cobre flexível, 750V, seção de 2x1,5mm2.</v>
          </cell>
          <cell r="F245" t="str">
            <v>m</v>
          </cell>
          <cell r="G245">
            <v>0.88</v>
          </cell>
          <cell r="H245">
            <v>2158</v>
          </cell>
        </row>
        <row r="246">
          <cell r="C246" t="str">
            <v>IP15300062</v>
          </cell>
          <cell r="D246">
            <v>242</v>
          </cell>
          <cell r="E246" t="str">
            <v>Cabo de cobre flexível, 750V, seção de 3x1,5mm2.</v>
          </cell>
          <cell r="F246" t="str">
            <v xml:space="preserve"> un</v>
          </cell>
          <cell r="G246">
            <v>4.62</v>
          </cell>
          <cell r="H246">
            <v>2158</v>
          </cell>
        </row>
        <row r="247">
          <cell r="C247" t="str">
            <v>IP15350350</v>
          </cell>
          <cell r="D247">
            <v>243</v>
          </cell>
          <cell r="E247" t="str">
            <v>Cabo de cobre rígido, seção de 10mm2, 1Kv,  XLPE.</v>
          </cell>
          <cell r="F247" t="str">
            <v>m</v>
          </cell>
          <cell r="G247">
            <v>2.2599999999999998</v>
          </cell>
          <cell r="H247">
            <v>5100</v>
          </cell>
        </row>
        <row r="248">
          <cell r="C248" t="str">
            <v>IP15350456</v>
          </cell>
          <cell r="D248">
            <v>244</v>
          </cell>
          <cell r="E248" t="str">
            <v>Cabo de cobre rígido, seção de 25mm2, 1Kv, XLPE.</v>
          </cell>
          <cell r="F248" t="str">
            <v>m</v>
          </cell>
          <cell r="G248">
            <v>4.4400000000000004</v>
          </cell>
          <cell r="H248">
            <v>144</v>
          </cell>
        </row>
        <row r="249">
          <cell r="C249" t="str">
            <v>IP15350556</v>
          </cell>
          <cell r="D249">
            <v>245</v>
          </cell>
          <cell r="E249" t="str">
            <v>Cabo de cobre rígido, seção de 50mm2, 1Kv, XLPE.</v>
          </cell>
          <cell r="F249" t="str">
            <v>m</v>
          </cell>
          <cell r="G249">
            <v>23.38</v>
          </cell>
          <cell r="H249">
            <v>1870</v>
          </cell>
        </row>
        <row r="250">
          <cell r="C250" t="str">
            <v>IP15450106</v>
          </cell>
          <cell r="D250">
            <v>246</v>
          </cell>
          <cell r="E250" t="str">
            <v>Colocação de 3 condutores singelos em linha de dutos.</v>
          </cell>
          <cell r="F250" t="str">
            <v>m</v>
          </cell>
          <cell r="G250">
            <v>1.42</v>
          </cell>
          <cell r="H250">
            <v>940</v>
          </cell>
        </row>
        <row r="251">
          <cell r="C251" t="str">
            <v>IP15450109</v>
          </cell>
          <cell r="D251">
            <v>247</v>
          </cell>
          <cell r="E251" t="str">
            <v>Colocação de 4 condutores singelos em linha de dutos.</v>
          </cell>
          <cell r="F251" t="str">
            <v>m</v>
          </cell>
          <cell r="G251">
            <v>1.96</v>
          </cell>
          <cell r="H251">
            <v>6180</v>
          </cell>
        </row>
        <row r="252">
          <cell r="C252" t="str">
            <v>IP35150050</v>
          </cell>
          <cell r="D252">
            <v>248</v>
          </cell>
          <cell r="E252" t="str">
            <v>Comando em grupo CRJ-04 ou similar, 85A.</v>
          </cell>
          <cell r="F252" t="str">
            <v xml:space="preserve"> un</v>
          </cell>
          <cell r="G252">
            <v>1984.4</v>
          </cell>
          <cell r="H252">
            <v>2</v>
          </cell>
        </row>
        <row r="253">
          <cell r="C253" t="str">
            <v>IP35150400</v>
          </cell>
          <cell r="D253">
            <v>249</v>
          </cell>
          <cell r="E253" t="str">
            <v>Comando para IP, caixa trifásico, capacidade de 45A.</v>
          </cell>
          <cell r="F253" t="str">
            <v xml:space="preserve"> un</v>
          </cell>
          <cell r="G253">
            <v>1238</v>
          </cell>
          <cell r="H253">
            <v>6</v>
          </cell>
        </row>
        <row r="254">
          <cell r="C254" t="str">
            <v>IP40050100</v>
          </cell>
          <cell r="D254">
            <v>250</v>
          </cell>
          <cell r="E254" t="str">
            <v>Chave blindada, bipolar, 60A. Fornecimento.</v>
          </cell>
          <cell r="F254" t="str">
            <v xml:space="preserve"> un</v>
          </cell>
          <cell r="G254">
            <v>127</v>
          </cell>
          <cell r="H254">
            <v>10</v>
          </cell>
        </row>
        <row r="255">
          <cell r="C255" t="str">
            <v>IP50300850</v>
          </cell>
          <cell r="D255">
            <v>251</v>
          </cell>
          <cell r="E255" t="str">
            <v>Reator subterrâneo para lâmpada de VS de 400W.</v>
          </cell>
          <cell r="F255" t="str">
            <v xml:space="preserve"> un</v>
          </cell>
          <cell r="G255">
            <v>79.099999999999994</v>
          </cell>
          <cell r="H255">
            <v>198</v>
          </cell>
        </row>
        <row r="256">
          <cell r="C256" t="str">
            <v>IP10350400</v>
          </cell>
          <cell r="D256">
            <v>252</v>
          </cell>
          <cell r="E256" t="str">
            <v>Caixa de ligação tipo Condulets R-15/LB-22.</v>
          </cell>
          <cell r="F256" t="str">
            <v xml:space="preserve"> un</v>
          </cell>
          <cell r="G256">
            <v>7.62</v>
          </cell>
          <cell r="H256">
            <v>40</v>
          </cell>
        </row>
        <row r="257">
          <cell r="C257" t="str">
            <v>IP20050050</v>
          </cell>
          <cell r="D257">
            <v>253</v>
          </cell>
          <cell r="E257" t="str">
            <v xml:space="preserve">Aterramento de caixa Hand-Hole. </v>
          </cell>
          <cell r="F257" t="str">
            <v xml:space="preserve"> un</v>
          </cell>
          <cell r="G257">
            <v>10.34</v>
          </cell>
          <cell r="H257">
            <v>140</v>
          </cell>
        </row>
        <row r="258">
          <cell r="C258" t="str">
            <v>IP25100153</v>
          </cell>
          <cell r="D258">
            <v>254</v>
          </cell>
          <cell r="E258" t="str">
            <v>Caixa Hand-Hole, (0,60x0,60)m.</v>
          </cell>
          <cell r="F258" t="str">
            <v xml:space="preserve"> un</v>
          </cell>
          <cell r="G258">
            <v>80.78</v>
          </cell>
          <cell r="H258">
            <v>140</v>
          </cell>
        </row>
        <row r="259">
          <cell r="C259" t="str">
            <v>IP25100165</v>
          </cell>
          <cell r="D259">
            <v>255</v>
          </cell>
          <cell r="E259" t="str">
            <v>Caixa Hand-Hole, (0,60x0,90)m.</v>
          </cell>
          <cell r="F259" t="str">
            <v xml:space="preserve"> un</v>
          </cell>
          <cell r="G259">
            <v>111.4</v>
          </cell>
          <cell r="H259">
            <v>20</v>
          </cell>
        </row>
        <row r="260">
          <cell r="C260" t="str">
            <v>IP50100200</v>
          </cell>
          <cell r="D260">
            <v>256</v>
          </cell>
          <cell r="E260" t="str">
            <v>Luminária decorativa LDRJ-06 para lâmpada VS.</v>
          </cell>
          <cell r="F260" t="str">
            <v xml:space="preserve"> un</v>
          </cell>
          <cell r="G260">
            <v>362.07</v>
          </cell>
          <cell r="H260">
            <v>360</v>
          </cell>
        </row>
        <row r="261">
          <cell r="C261" t="str">
            <v>IP50100250</v>
          </cell>
          <cell r="D261">
            <v>257</v>
          </cell>
          <cell r="E261" t="str">
            <v>Luminária decorativa tipo LDRJ-16/2.</v>
          </cell>
          <cell r="F261" t="str">
            <v xml:space="preserve"> un</v>
          </cell>
          <cell r="G261">
            <v>249.69</v>
          </cell>
          <cell r="H261">
            <v>280</v>
          </cell>
        </row>
        <row r="262">
          <cell r="C262" t="str">
            <v>IP50200050</v>
          </cell>
          <cell r="D262">
            <v>258</v>
          </cell>
          <cell r="E262" t="str">
            <v>Base simples para luminária LDRJ-06.</v>
          </cell>
          <cell r="F262" t="str">
            <v xml:space="preserve"> un</v>
          </cell>
          <cell r="G262">
            <v>40</v>
          </cell>
          <cell r="H262">
            <v>280</v>
          </cell>
        </row>
        <row r="263">
          <cell r="C263" t="str">
            <v>IP50250406</v>
          </cell>
          <cell r="D263">
            <v>259</v>
          </cell>
          <cell r="E263" t="str">
            <v>Lâmpada de multivapor metálico (MVM) 70W/220V.</v>
          </cell>
          <cell r="F263" t="str">
            <v xml:space="preserve"> un</v>
          </cell>
          <cell r="G263">
            <v>73.77</v>
          </cell>
          <cell r="H263">
            <v>80</v>
          </cell>
        </row>
        <row r="264">
          <cell r="C264" t="str">
            <v>IP50250412</v>
          </cell>
          <cell r="D264">
            <v>260</v>
          </cell>
          <cell r="E264" t="str">
            <v>Lâmpada de multivapor metálico (MVM) 150W/220V.</v>
          </cell>
          <cell r="F264" t="str">
            <v xml:space="preserve"> un</v>
          </cell>
          <cell r="G264">
            <v>163.22999999999999</v>
          </cell>
          <cell r="H264">
            <v>20</v>
          </cell>
        </row>
        <row r="265">
          <cell r="C265" t="str">
            <v>IP05350100</v>
          </cell>
          <cell r="D265">
            <v>261</v>
          </cell>
          <cell r="E265" t="str">
            <v>Fundação simples de concreto pré-moldado,RIOLUZ.</v>
          </cell>
          <cell r="F265" t="str">
            <v xml:space="preserve"> un</v>
          </cell>
          <cell r="G265">
            <v>55.26</v>
          </cell>
          <cell r="H265">
            <v>70</v>
          </cell>
        </row>
        <row r="266">
          <cell r="C266" t="str">
            <v>IP05350150</v>
          </cell>
          <cell r="D266">
            <v>262</v>
          </cell>
          <cell r="E266" t="str">
            <v>Fundação simples de concreto pré-moldado,RIOLUZ.</v>
          </cell>
          <cell r="F266" t="str">
            <v xml:space="preserve"> un</v>
          </cell>
          <cell r="G266">
            <v>61.7</v>
          </cell>
          <cell r="H266">
            <v>70</v>
          </cell>
        </row>
        <row r="267">
          <cell r="C267" t="str">
            <v>IP05550150</v>
          </cell>
          <cell r="D267">
            <v>263</v>
          </cell>
          <cell r="E267" t="str">
            <v>Braço, padrão RIOLUZ, de 1,5m até 2,50m.</v>
          </cell>
          <cell r="F267" t="str">
            <v xml:space="preserve"> un</v>
          </cell>
          <cell r="G267">
            <v>47.7</v>
          </cell>
          <cell r="H267">
            <v>280</v>
          </cell>
        </row>
        <row r="268">
          <cell r="C268" t="str">
            <v>IP15200050</v>
          </cell>
          <cell r="D268">
            <v>264</v>
          </cell>
          <cell r="E268" t="str">
            <v>Mufla, 12/20Kv, referência terminal modular TM.</v>
          </cell>
          <cell r="F268" t="str">
            <v xml:space="preserve"> un</v>
          </cell>
          <cell r="G268">
            <v>173.71</v>
          </cell>
          <cell r="H268">
            <v>40</v>
          </cell>
        </row>
        <row r="269">
          <cell r="C269" t="str">
            <v>IP15500100</v>
          </cell>
          <cell r="D269">
            <v>265</v>
          </cell>
          <cell r="E269" t="str">
            <v>Anilha de nylon para identificação de condutor XLPE.</v>
          </cell>
          <cell r="F269" t="str">
            <v xml:space="preserve"> un</v>
          </cell>
          <cell r="G269">
            <v>0.02</v>
          </cell>
          <cell r="H269">
            <v>324</v>
          </cell>
        </row>
        <row r="270">
          <cell r="C270" t="str">
            <v>IP15500150</v>
          </cell>
          <cell r="D270">
            <v>266</v>
          </cell>
          <cell r="E270" t="str">
            <v>Anilha de nylon para identificação de condutor XLPE.</v>
          </cell>
          <cell r="F270" t="str">
            <v xml:space="preserve"> un</v>
          </cell>
          <cell r="G270">
            <v>0.03</v>
          </cell>
          <cell r="H270">
            <v>324</v>
          </cell>
        </row>
        <row r="271">
          <cell r="C271" t="str">
            <v>IP20050053</v>
          </cell>
          <cell r="D271">
            <v>267</v>
          </cell>
          <cell r="E271" t="str">
            <v>Aterramento de poste de aço.</v>
          </cell>
          <cell r="F271" t="str">
            <v xml:space="preserve"> un</v>
          </cell>
          <cell r="G271">
            <v>18.57</v>
          </cell>
          <cell r="H271">
            <v>140</v>
          </cell>
        </row>
        <row r="272">
          <cell r="C272" t="str">
            <v>IP20050056</v>
          </cell>
          <cell r="D272">
            <v>268</v>
          </cell>
          <cell r="E272" t="str">
            <v>Aterramento de tampão.</v>
          </cell>
          <cell r="F272" t="str">
            <v xml:space="preserve"> un</v>
          </cell>
          <cell r="G272">
            <v>28.47</v>
          </cell>
          <cell r="H272">
            <v>140</v>
          </cell>
        </row>
        <row r="273">
          <cell r="C273" t="str">
            <v>IP20050153</v>
          </cell>
          <cell r="D273">
            <v>269</v>
          </cell>
          <cell r="E273" t="str">
            <v>Conjunto de aterramento de transformador.</v>
          </cell>
          <cell r="F273" t="str">
            <v xml:space="preserve"> un</v>
          </cell>
          <cell r="G273">
            <v>176.69</v>
          </cell>
          <cell r="H273">
            <v>53</v>
          </cell>
        </row>
        <row r="274">
          <cell r="C274" t="str">
            <v>IP30200509</v>
          </cell>
          <cell r="D274">
            <v>270</v>
          </cell>
          <cell r="E274" t="str">
            <v>Luva para eletroduto de PVC rígido de 50mm.</v>
          </cell>
          <cell r="F274" t="str">
            <v xml:space="preserve"> un</v>
          </cell>
          <cell r="G274">
            <v>3.43</v>
          </cell>
          <cell r="H274">
            <v>40</v>
          </cell>
        </row>
        <row r="275">
          <cell r="C275" t="str">
            <v>IP50300700</v>
          </cell>
          <cell r="D275">
            <v>271</v>
          </cell>
          <cell r="E275" t="str">
            <v>Reator subterrâneo lâmpada vapor de sódio de 70W.</v>
          </cell>
          <cell r="F275" t="str">
            <v xml:space="preserve"> un</v>
          </cell>
          <cell r="G275">
            <v>40.54</v>
          </cell>
          <cell r="H275">
            <v>200</v>
          </cell>
        </row>
        <row r="276">
          <cell r="C276" t="str">
            <v>IP50300750</v>
          </cell>
          <cell r="D276">
            <v>272</v>
          </cell>
          <cell r="E276" t="str">
            <v>Reator subterrâneo lâmpada vapor de sódio de 150W.</v>
          </cell>
          <cell r="F276" t="str">
            <v xml:space="preserve"> un</v>
          </cell>
          <cell r="G276">
            <v>74.319999999999993</v>
          </cell>
          <cell r="H276">
            <v>26</v>
          </cell>
        </row>
        <row r="277">
          <cell r="C277" t="str">
            <v>IP60200200</v>
          </cell>
          <cell r="D277">
            <v>273</v>
          </cell>
          <cell r="E277" t="str">
            <v xml:space="preserve">Retirada de chaves fusíveis e ferragens, linha 13,2Kv.   </v>
          </cell>
          <cell r="F277" t="str">
            <v xml:space="preserve"> un</v>
          </cell>
          <cell r="G277">
            <v>9.76</v>
          </cell>
          <cell r="H277">
            <v>100</v>
          </cell>
        </row>
        <row r="278">
          <cell r="C278" t="str">
            <v>IP60200362</v>
          </cell>
          <cell r="D278">
            <v>274</v>
          </cell>
          <cell r="E278" t="str">
            <v>Retirada de luminária em poste com 13m a 15m.</v>
          </cell>
          <cell r="F278" t="str">
            <v xml:space="preserve"> un</v>
          </cell>
          <cell r="G278">
            <v>9.76</v>
          </cell>
          <cell r="H278">
            <v>118</v>
          </cell>
        </row>
        <row r="279">
          <cell r="C279" t="str">
            <v>IP60200512</v>
          </cell>
          <cell r="D279">
            <v>275</v>
          </cell>
          <cell r="E279" t="str">
            <v xml:space="preserve">Retirada de poste de concreto ou aço de 13m a 15m.   </v>
          </cell>
          <cell r="F279" t="str">
            <v xml:space="preserve"> un</v>
          </cell>
          <cell r="G279">
            <v>97.64</v>
          </cell>
          <cell r="H279">
            <v>108</v>
          </cell>
        </row>
        <row r="280">
          <cell r="C280" t="str">
            <v>IP60200650</v>
          </cell>
          <cell r="D280">
            <v>276</v>
          </cell>
          <cell r="E280" t="str">
            <v xml:space="preserve">Retirada de rede aérea de 13,2Kv (lance).   </v>
          </cell>
          <cell r="F280" t="str">
            <v xml:space="preserve"> un</v>
          </cell>
          <cell r="G280">
            <v>19.53</v>
          </cell>
          <cell r="H280">
            <v>94</v>
          </cell>
        </row>
        <row r="281">
          <cell r="C281" t="str">
            <v>IP60200800</v>
          </cell>
          <cell r="D281">
            <v>277</v>
          </cell>
          <cell r="E281" t="str">
            <v xml:space="preserve">Retirada de transformadores de 5Kva até 112,5Kva.   </v>
          </cell>
          <cell r="F281" t="str">
            <v xml:space="preserve"> un</v>
          </cell>
          <cell r="G281">
            <v>39.06</v>
          </cell>
          <cell r="H281">
            <v>2</v>
          </cell>
        </row>
        <row r="282">
          <cell r="C282" t="str">
            <v>IP99990150</v>
          </cell>
          <cell r="D282">
            <v>278</v>
          </cell>
          <cell r="E282" t="str">
            <v>Capa isolante de silicone para conector tipo cunha.</v>
          </cell>
          <cell r="F282" t="str">
            <v xml:space="preserve"> un</v>
          </cell>
          <cell r="G282">
            <v>3.68</v>
          </cell>
          <cell r="H282">
            <v>1475</v>
          </cell>
        </row>
        <row r="283">
          <cell r="C283" t="str">
            <v>ST05051200</v>
          </cell>
          <cell r="D283">
            <v>279</v>
          </cell>
          <cell r="E283" t="str">
            <v>Sinalização horizontal, aplicada por extursão.</v>
          </cell>
          <cell r="F283" t="str">
            <v>m2</v>
          </cell>
          <cell r="G283">
            <v>37.81</v>
          </cell>
          <cell r="H283">
            <v>1000</v>
          </cell>
        </row>
        <row r="284">
          <cell r="C284" t="str">
            <v>ST10150050</v>
          </cell>
          <cell r="D284">
            <v>280</v>
          </cell>
          <cell r="E284" t="str">
            <v>Bloco semafórico para pedestre.</v>
          </cell>
          <cell r="F284" t="str">
            <v xml:space="preserve"> un</v>
          </cell>
          <cell r="G284">
            <v>224.25</v>
          </cell>
          <cell r="H284">
            <v>60</v>
          </cell>
        </row>
        <row r="285">
          <cell r="C285" t="str">
            <v>ST10150150</v>
          </cell>
          <cell r="D285">
            <v>281</v>
          </cell>
          <cell r="E285" t="str">
            <v>Bloco semafórico principal.</v>
          </cell>
          <cell r="F285" t="str">
            <v xml:space="preserve"> un</v>
          </cell>
          <cell r="G285">
            <v>691.39</v>
          </cell>
          <cell r="H285">
            <v>48</v>
          </cell>
        </row>
        <row r="286">
          <cell r="C286" t="str">
            <v>ST10150200</v>
          </cell>
          <cell r="D286">
            <v>282</v>
          </cell>
          <cell r="E286" t="str">
            <v>Bloco semafórico repetidor.</v>
          </cell>
          <cell r="F286" t="str">
            <v xml:space="preserve"> un</v>
          </cell>
          <cell r="G286">
            <v>423</v>
          </cell>
          <cell r="H286">
            <v>65</v>
          </cell>
        </row>
        <row r="287">
          <cell r="C287" t="str">
            <v>ST10150300</v>
          </cell>
          <cell r="D287">
            <v>283</v>
          </cell>
          <cell r="E287" t="str">
            <v>Conjunto semafórico para pedestre.</v>
          </cell>
          <cell r="F287" t="str">
            <v xml:space="preserve"> un</v>
          </cell>
          <cell r="G287">
            <v>1779.7</v>
          </cell>
          <cell r="H287">
            <v>20</v>
          </cell>
        </row>
        <row r="288">
          <cell r="C288" t="str">
            <v>ST15250100</v>
          </cell>
          <cell r="D288">
            <v>284</v>
          </cell>
          <cell r="E288" t="str">
            <v>Placa de sinalização de alumínio com fundo pintado.</v>
          </cell>
          <cell r="F288" t="str">
            <v>m2</v>
          </cell>
          <cell r="G288">
            <v>239</v>
          </cell>
          <cell r="H288">
            <v>30</v>
          </cell>
        </row>
        <row r="289">
          <cell r="C289" t="str">
            <v>ST15250150</v>
          </cell>
          <cell r="D289">
            <v>285</v>
          </cell>
          <cell r="E289" t="str">
            <v>Placa de sinalização de alumínio em película refletiva.</v>
          </cell>
          <cell r="F289" t="str">
            <v>m2</v>
          </cell>
          <cell r="G289">
            <v>1013.69</v>
          </cell>
          <cell r="H289">
            <v>60</v>
          </cell>
        </row>
        <row r="290">
          <cell r="C290" t="str">
            <v>ST15250200</v>
          </cell>
          <cell r="D290">
            <v>286</v>
          </cell>
          <cell r="E290" t="str">
            <v>Placa de sinalização de alumínio em película refletiva.</v>
          </cell>
          <cell r="F290" t="str">
            <v>m2</v>
          </cell>
          <cell r="G290">
            <v>564.05999999999995</v>
          </cell>
          <cell r="H290">
            <v>400</v>
          </cell>
        </row>
        <row r="291">
          <cell r="C291" t="str">
            <v>ST10100050</v>
          </cell>
          <cell r="D291">
            <v>287</v>
          </cell>
          <cell r="E291" t="str">
            <v>Controlador de área, compatível com CET-RIO/CTA.</v>
          </cell>
          <cell r="F291" t="str">
            <v xml:space="preserve"> un</v>
          </cell>
          <cell r="G291">
            <v>53682.42</v>
          </cell>
          <cell r="H291">
            <v>1</v>
          </cell>
        </row>
        <row r="292">
          <cell r="C292" t="str">
            <v>ST10100450</v>
          </cell>
          <cell r="D292">
            <v>288</v>
          </cell>
          <cell r="E292" t="str">
            <v>Controlador eletrônico de tráfego local, 4 fases.</v>
          </cell>
          <cell r="F292" t="str">
            <v xml:space="preserve"> un</v>
          </cell>
          <cell r="G292">
            <v>8268.98</v>
          </cell>
          <cell r="H292">
            <v>2</v>
          </cell>
        </row>
        <row r="293">
          <cell r="C293" t="str">
            <v>ST10100500</v>
          </cell>
          <cell r="D293">
            <v>289</v>
          </cell>
          <cell r="E293" t="str">
            <v>Controlador eletrônico de tráfego local, 6 fases.</v>
          </cell>
          <cell r="F293" t="str">
            <v xml:space="preserve"> un</v>
          </cell>
          <cell r="G293">
            <v>9048.98</v>
          </cell>
          <cell r="H293">
            <v>1</v>
          </cell>
        </row>
        <row r="294">
          <cell r="C294" t="str">
            <v>ST10100550</v>
          </cell>
          <cell r="D294">
            <v>290</v>
          </cell>
          <cell r="E294" t="str">
            <v>Controlador eletrônico de tráfego local, 8 fases.</v>
          </cell>
          <cell r="F294" t="str">
            <v xml:space="preserve"> un</v>
          </cell>
          <cell r="G294">
            <v>9828.98</v>
          </cell>
          <cell r="H294">
            <v>1</v>
          </cell>
        </row>
        <row r="295">
          <cell r="C295" t="str">
            <v>ST10100600</v>
          </cell>
          <cell r="D295">
            <v>291</v>
          </cell>
          <cell r="E295" t="str">
            <v>Controlador eletrônico de tráfego local, 10 fases.</v>
          </cell>
          <cell r="F295" t="str">
            <v xml:space="preserve"> un</v>
          </cell>
          <cell r="G295">
            <v>15372.94</v>
          </cell>
          <cell r="H295">
            <v>1</v>
          </cell>
        </row>
        <row r="296">
          <cell r="C296" t="str">
            <v>ST10100650</v>
          </cell>
          <cell r="D296">
            <v>292</v>
          </cell>
          <cell r="E296" t="str">
            <v>Controlador eletrônico de tráfego local, 12 fases.</v>
          </cell>
          <cell r="F296" t="str">
            <v xml:space="preserve"> un</v>
          </cell>
          <cell r="G296">
            <v>16152.94</v>
          </cell>
          <cell r="H296">
            <v>2</v>
          </cell>
        </row>
        <row r="297">
          <cell r="C297" t="str">
            <v>ST10150300</v>
          </cell>
          <cell r="D297">
            <v>293</v>
          </cell>
          <cell r="E297" t="str">
            <v>Conjunto semafórico para pedestre.</v>
          </cell>
          <cell r="F297" t="str">
            <v xml:space="preserve"> un</v>
          </cell>
          <cell r="G297">
            <v>1779.7</v>
          </cell>
          <cell r="H297">
            <v>20</v>
          </cell>
        </row>
        <row r="298">
          <cell r="C298" t="str">
            <v>ST25100150</v>
          </cell>
          <cell r="D298">
            <v>294</v>
          </cell>
          <cell r="E298" t="str">
            <v>Fornecimento de cabo comunicação de CTP-APL-50.</v>
          </cell>
          <cell r="F298" t="str">
            <v>m</v>
          </cell>
          <cell r="G298">
            <v>2.64</v>
          </cell>
          <cell r="H298">
            <v>220</v>
          </cell>
        </row>
        <row r="299">
          <cell r="C299" t="str">
            <v>ST25100300</v>
          </cell>
          <cell r="D299">
            <v>295</v>
          </cell>
          <cell r="E299" t="str">
            <v>Fornecimento de cabo comunicação de cobre, 0,65mm2.</v>
          </cell>
          <cell r="F299" t="str">
            <v>m</v>
          </cell>
          <cell r="G299">
            <v>0.97</v>
          </cell>
          <cell r="H299">
            <v>1215</v>
          </cell>
        </row>
        <row r="300">
          <cell r="C300" t="str">
            <v>ST25100400</v>
          </cell>
          <cell r="D300">
            <v>296</v>
          </cell>
          <cell r="E300" t="str">
            <v xml:space="preserve">Fornecimento de fio telefônico FE-100, ø de 1mm2.      </v>
          </cell>
          <cell r="F300" t="str">
            <v>m</v>
          </cell>
          <cell r="G300">
            <v>0.57999999999999996</v>
          </cell>
          <cell r="H300">
            <v>4618</v>
          </cell>
        </row>
        <row r="301">
          <cell r="C301" t="str">
            <v>ST25150050</v>
          </cell>
          <cell r="D301">
            <v>297</v>
          </cell>
          <cell r="E301" t="str">
            <v>Cabo de fibra ótico, monomodo, geleado.</v>
          </cell>
          <cell r="F301" t="str">
            <v>m</v>
          </cell>
          <cell r="G301">
            <v>3.99</v>
          </cell>
          <cell r="H301">
            <v>972</v>
          </cell>
        </row>
        <row r="302">
          <cell r="C302" t="str">
            <v>ST05050150</v>
          </cell>
          <cell r="D302">
            <v>298</v>
          </cell>
          <cell r="E302" t="str">
            <v>Laminado elastoplástico em faixas, colorido.</v>
          </cell>
          <cell r="F302" t="str">
            <v>m2</v>
          </cell>
          <cell r="G302">
            <v>67.95</v>
          </cell>
          <cell r="H302">
            <v>254</v>
          </cell>
        </row>
        <row r="303">
          <cell r="C303" t="str">
            <v>ST05050250</v>
          </cell>
          <cell r="D303">
            <v>299</v>
          </cell>
          <cell r="E303" t="str">
            <v>Laminado elastoplástico em faixas, cor branca.</v>
          </cell>
          <cell r="F303" t="str">
            <v>m2</v>
          </cell>
          <cell r="G303">
            <v>60.65</v>
          </cell>
          <cell r="H303">
            <v>254</v>
          </cell>
        </row>
        <row r="304">
          <cell r="C304" t="str">
            <v>ST10050050A</v>
          </cell>
          <cell r="D304">
            <v>300</v>
          </cell>
          <cell r="E304" t="str">
            <v>Cabo de cobre estanhado, seção de 7x2,5mm2.</v>
          </cell>
          <cell r="F304" t="str">
            <v>m</v>
          </cell>
          <cell r="G304">
            <v>4.8499999999999996</v>
          </cell>
          <cell r="H304">
            <v>1000</v>
          </cell>
        </row>
        <row r="305">
          <cell r="C305" t="str">
            <v>ST10050100A</v>
          </cell>
          <cell r="D305">
            <v>301</v>
          </cell>
          <cell r="E305" t="str">
            <v>Cabo de cobre estanhado, seção de 4x6mm2.</v>
          </cell>
          <cell r="F305" t="str">
            <v>m</v>
          </cell>
          <cell r="G305">
            <v>5.64</v>
          </cell>
          <cell r="H305">
            <v>400</v>
          </cell>
        </row>
        <row r="306">
          <cell r="C306" t="str">
            <v>ST10050150A</v>
          </cell>
          <cell r="D306">
            <v>302</v>
          </cell>
          <cell r="E306" t="str">
            <v>Cabo de cobre estanhado, seção de 4x10mm2.</v>
          </cell>
          <cell r="F306" t="str">
            <v>m</v>
          </cell>
          <cell r="G306">
            <v>8.77</v>
          </cell>
          <cell r="H306">
            <v>240</v>
          </cell>
        </row>
        <row r="307">
          <cell r="C307" t="str">
            <v>ST10050250A</v>
          </cell>
          <cell r="D307">
            <v>303</v>
          </cell>
          <cell r="E307" t="str">
            <v>Caixa com tampa de ferro leve 300L-400mm,CET-RIO.</v>
          </cell>
          <cell r="F307" t="str">
            <v>un</v>
          </cell>
          <cell r="G307">
            <v>72.06</v>
          </cell>
          <cell r="H307">
            <v>48</v>
          </cell>
        </row>
        <row r="308">
          <cell r="C308" t="str">
            <v>ST10200150A</v>
          </cell>
          <cell r="D308">
            <v>304</v>
          </cell>
          <cell r="E308" t="str">
            <v xml:space="preserve">Base de concreto armado para controlador de tráfego.  </v>
          </cell>
          <cell r="F308" t="str">
            <v>un</v>
          </cell>
          <cell r="G308">
            <v>49.39</v>
          </cell>
          <cell r="H308">
            <v>4</v>
          </cell>
        </row>
        <row r="309">
          <cell r="C309" t="str">
            <v>ST10200250A</v>
          </cell>
          <cell r="D309">
            <v>305</v>
          </cell>
          <cell r="E309" t="str">
            <v xml:space="preserve">Instalação, programação de controlador de tráfego.    </v>
          </cell>
          <cell r="F309" t="str">
            <v>un</v>
          </cell>
          <cell r="G309">
            <v>159.88</v>
          </cell>
          <cell r="H309">
            <v>4</v>
          </cell>
        </row>
        <row r="310">
          <cell r="C310" t="str">
            <v>ST10200300</v>
          </cell>
          <cell r="D310">
            <v>306</v>
          </cell>
          <cell r="E310" t="str">
            <v>Serviços de instalação de laços indutivos.</v>
          </cell>
          <cell r="F310" t="str">
            <v>un</v>
          </cell>
          <cell r="G310">
            <v>680</v>
          </cell>
          <cell r="H310">
            <v>7</v>
          </cell>
        </row>
        <row r="311">
          <cell r="C311" t="str">
            <v>ST15100200</v>
          </cell>
          <cell r="D311">
            <v>307</v>
          </cell>
          <cell r="E311" t="str">
            <v>Poste tipo G9, simples, de 2" de diâmetro.</v>
          </cell>
          <cell r="F311" t="str">
            <v>un</v>
          </cell>
          <cell r="G311">
            <v>163.80000000000001</v>
          </cell>
          <cell r="H311">
            <v>70</v>
          </cell>
        </row>
        <row r="312">
          <cell r="C312" t="str">
            <v>ST15100250</v>
          </cell>
          <cell r="D312">
            <v>308</v>
          </cell>
          <cell r="E312" t="str">
            <v>Poste tipo S5, simples, de 4" de diâmetro.</v>
          </cell>
          <cell r="F312" t="str">
            <v>un</v>
          </cell>
          <cell r="G312">
            <v>496.65</v>
          </cell>
          <cell r="H312">
            <v>19</v>
          </cell>
        </row>
        <row r="313">
          <cell r="C313" t="str">
            <v>ST15100350</v>
          </cell>
          <cell r="D313">
            <v>309</v>
          </cell>
          <cell r="E313" t="str">
            <v>Poste tipo G2 ou S2, coluna de 4 1/2" de diâmetro.</v>
          </cell>
          <cell r="F313" t="str">
            <v>un</v>
          </cell>
          <cell r="G313">
            <v>1234.8</v>
          </cell>
          <cell r="H313">
            <v>14</v>
          </cell>
        </row>
        <row r="314">
          <cell r="C314" t="str">
            <v>ST15100400</v>
          </cell>
          <cell r="D314">
            <v>310</v>
          </cell>
          <cell r="E314" t="str">
            <v>Poste tipo G1 ou S1, coluna de 4 1/2" de diâmetro.</v>
          </cell>
          <cell r="F314" t="str">
            <v>un</v>
          </cell>
          <cell r="G314">
            <v>1342.95</v>
          </cell>
          <cell r="H314">
            <v>15</v>
          </cell>
        </row>
        <row r="315">
          <cell r="C315" t="str">
            <v>ST25050300A</v>
          </cell>
          <cell r="D315">
            <v>311</v>
          </cell>
          <cell r="E315" t="str">
            <v>Instalação subterrânea de cabos de comunicação.</v>
          </cell>
          <cell r="F315" t="str">
            <v>m</v>
          </cell>
          <cell r="G315">
            <v>2.12</v>
          </cell>
          <cell r="H315">
            <v>5700</v>
          </cell>
        </row>
        <row r="316">
          <cell r="C316" t="str">
            <v>ST45150050</v>
          </cell>
          <cell r="D316">
            <v>312</v>
          </cell>
          <cell r="E316" t="str">
            <v>Caixa com tampa de ferro,leve 600L-600mmCET-RIO.</v>
          </cell>
          <cell r="F316" t="str">
            <v>un</v>
          </cell>
          <cell r="G316">
            <v>265.45</v>
          </cell>
          <cell r="H316">
            <v>55</v>
          </cell>
        </row>
        <row r="317">
          <cell r="C317" t="str">
            <v>ST45200050</v>
          </cell>
          <cell r="D317">
            <v>313</v>
          </cell>
          <cell r="E317" t="str">
            <v>Cabo de cobre estanhado, comando,XLPE 9x1,5mm2.</v>
          </cell>
          <cell r="F317" t="str">
            <v>m</v>
          </cell>
          <cell r="G317">
            <v>4.34</v>
          </cell>
          <cell r="H317">
            <v>1800</v>
          </cell>
        </row>
        <row r="318">
          <cell r="C318" t="str">
            <v>ST45200200</v>
          </cell>
          <cell r="D318">
            <v>314</v>
          </cell>
          <cell r="E318" t="str">
            <v xml:space="preserve">Instalação e teste de blocos semafóricos.  </v>
          </cell>
          <cell r="F318" t="str">
            <v>un</v>
          </cell>
          <cell r="G318">
            <v>54.85</v>
          </cell>
          <cell r="H318">
            <v>58</v>
          </cell>
        </row>
        <row r="320">
          <cell r="C320" t="str">
            <v>NOVOS</v>
          </cell>
        </row>
        <row r="321">
          <cell r="C321" t="str">
            <v>AD20150050/</v>
          </cell>
          <cell r="D321" t="str">
            <v>FGV</v>
          </cell>
          <cell r="E321" t="str">
            <v>Container para escritorio.</v>
          </cell>
          <cell r="F321" t="str">
            <v>un.mes</v>
          </cell>
          <cell r="G321">
            <v>494.18</v>
          </cell>
        </row>
        <row r="322">
          <cell r="C322" t="str">
            <v>AD20150150/</v>
          </cell>
          <cell r="D322" t="str">
            <v>FGV</v>
          </cell>
          <cell r="E322" t="str">
            <v>Container para WC.</v>
          </cell>
          <cell r="F322" t="str">
            <v>un.mes</v>
          </cell>
          <cell r="G322">
            <v>511.48</v>
          </cell>
        </row>
        <row r="323">
          <cell r="C323" t="str">
            <v>AD25050450/</v>
          </cell>
          <cell r="D323" t="str">
            <v>FGV</v>
          </cell>
          <cell r="E323" t="str">
            <v>Aluguel de rolo de tela plastica na cor laranja.</v>
          </cell>
          <cell r="F323" t="str">
            <v>m.mes</v>
          </cell>
          <cell r="G323">
            <v>1.79</v>
          </cell>
        </row>
        <row r="324">
          <cell r="C324" t="str">
            <v>AD40050050/</v>
          </cell>
          <cell r="D324" t="str">
            <v>FGV</v>
          </cell>
          <cell r="E324" t="str">
            <v>Ajudante (inclusive encargos sociais).</v>
          </cell>
          <cell r="F324" t="str">
            <v>h</v>
          </cell>
          <cell r="G324">
            <v>4.5599999999999996</v>
          </cell>
        </row>
        <row r="325">
          <cell r="C325" t="str">
            <v>AD40050128/</v>
          </cell>
          <cell r="D325" t="str">
            <v>FGV</v>
          </cell>
          <cell r="E325" t="str">
            <v>Engenheiro coordenador geral de projetos.</v>
          </cell>
          <cell r="F325" t="str">
            <v>h</v>
          </cell>
          <cell r="G325">
            <v>43.69</v>
          </cell>
        </row>
        <row r="326">
          <cell r="C326" t="str">
            <v>AD40050152/</v>
          </cell>
          <cell r="D326" t="str">
            <v>FGV</v>
          </cell>
          <cell r="E326" t="str">
            <v>Mestre de obra A (inclusive encargos sociais).</v>
          </cell>
          <cell r="F326" t="str">
            <v>h</v>
          </cell>
          <cell r="G326">
            <v>15.91</v>
          </cell>
        </row>
        <row r="327">
          <cell r="C327" t="str">
            <v>AD40050170/</v>
          </cell>
          <cell r="D327" t="str">
            <v>FGV</v>
          </cell>
          <cell r="E327" t="str">
            <v>Motorista de veiculo leve(inclusive encargos sociais).</v>
          </cell>
          <cell r="F327" t="str">
            <v>h</v>
          </cell>
          <cell r="G327">
            <v>4.99</v>
          </cell>
        </row>
        <row r="328">
          <cell r="C328" t="str">
            <v>AL05250450/</v>
          </cell>
          <cell r="D328" t="str">
            <v>FGV</v>
          </cell>
          <cell r="E328" t="str">
            <v>Alvenaria de blocos de concreto (20x20x40)cm.</v>
          </cell>
          <cell r="F328" t="str">
            <v>m2</v>
          </cell>
          <cell r="G328">
            <v>32.409999999999997</v>
          </cell>
        </row>
        <row r="329">
          <cell r="C329" t="str">
            <v>BP05050350</v>
          </cell>
          <cell r="D329" t="str">
            <v>FGV</v>
          </cell>
          <cell r="E329" t="str">
            <v>Execucao de pavimentacao de saibro arenoso.</v>
          </cell>
          <cell r="F329" t="str">
            <v>m2</v>
          </cell>
          <cell r="G329">
            <v>4.3499999999999996</v>
          </cell>
        </row>
        <row r="330">
          <cell r="C330" t="str">
            <v>BP10050653A</v>
          </cell>
          <cell r="D330" t="str">
            <v>FGV</v>
          </cell>
          <cell r="E330" t="str">
            <v>Revestimento de CBUQ, com 5cm de espessura.</v>
          </cell>
          <cell r="F330" t="str">
            <v>m2</v>
          </cell>
          <cell r="G330">
            <v>12.77</v>
          </cell>
        </row>
        <row r="331">
          <cell r="C331" t="str">
            <v>BP10250303/</v>
          </cell>
          <cell r="D331" t="str">
            <v>FGV</v>
          </cell>
          <cell r="E331" t="str">
            <v>Pavimentacao com paralelepipedos, colchao de pó.</v>
          </cell>
          <cell r="F331" t="str">
            <v>m2</v>
          </cell>
          <cell r="G331">
            <v>34.6</v>
          </cell>
        </row>
        <row r="332">
          <cell r="C332" t="str">
            <v>BP20200053/</v>
          </cell>
          <cell r="D332" t="str">
            <v>FGV</v>
          </cell>
          <cell r="E332" t="str">
            <v>Meio-fio de concreto pre-moldado altura de 0,45m.</v>
          </cell>
          <cell r="F332" t="str">
            <v>m</v>
          </cell>
          <cell r="G332">
            <v>21.71</v>
          </cell>
        </row>
        <row r="333">
          <cell r="C333" t="str">
            <v>CE05050050/</v>
          </cell>
          <cell r="D333" t="str">
            <v>FGV</v>
          </cell>
          <cell r="E333" t="str">
            <v>Prestacao de servicos de engenharia.</v>
          </cell>
          <cell r="F333" t="str">
            <v>hh</v>
          </cell>
          <cell r="G333">
            <v>39.4</v>
          </cell>
        </row>
        <row r="334">
          <cell r="C334" t="str">
            <v>DR30200050/</v>
          </cell>
          <cell r="D334" t="str">
            <v>FGV</v>
          </cell>
          <cell r="E334" t="str">
            <v>Caixa de inspecao de esgoto, 0,70m de profundidade.</v>
          </cell>
          <cell r="F334" t="str">
            <v>un</v>
          </cell>
          <cell r="G334">
            <v>245.86</v>
          </cell>
        </row>
        <row r="335">
          <cell r="C335" t="str">
            <v>DR35050053/</v>
          </cell>
          <cell r="D335" t="str">
            <v>FGV</v>
          </cell>
          <cell r="E335" t="str">
            <v>Tampao de ferro fundido leve ø0,60m padrao RIOLUZ.</v>
          </cell>
          <cell r="F335" t="str">
            <v xml:space="preserve">un  </v>
          </cell>
          <cell r="G335">
            <v>206.59</v>
          </cell>
        </row>
        <row r="336">
          <cell r="C336" t="str">
            <v>DR55050050/</v>
          </cell>
          <cell r="D336" t="str">
            <v>FGV</v>
          </cell>
          <cell r="E336" t="str">
            <v>Camada horizontal de brita.</v>
          </cell>
          <cell r="F336" t="str">
            <v>m3</v>
          </cell>
          <cell r="G336">
            <v>41.32</v>
          </cell>
        </row>
        <row r="337">
          <cell r="C337" t="str">
            <v>EQ45050150/</v>
          </cell>
          <cell r="D337" t="str">
            <v>FGV</v>
          </cell>
          <cell r="E337" t="str">
            <v>Compressor de ar. Aluguel produtivo.</v>
          </cell>
          <cell r="F337" t="str">
            <v>h</v>
          </cell>
          <cell r="G337">
            <v>26.28</v>
          </cell>
        </row>
        <row r="338">
          <cell r="C338" t="str">
            <v>ET05600050/</v>
          </cell>
          <cell r="D338" t="str">
            <v>FGV</v>
          </cell>
          <cell r="E338" t="str">
            <v>Concreto armado de 15MPa.</v>
          </cell>
          <cell r="F338" t="str">
            <v>m3</v>
          </cell>
          <cell r="G338">
            <v>700.29</v>
          </cell>
        </row>
        <row r="339">
          <cell r="C339" t="str">
            <v>ET40050121/</v>
          </cell>
          <cell r="D339" t="str">
            <v>FGV</v>
          </cell>
          <cell r="E339" t="str">
            <v>Tela de aco Telcon com malha de (10x10)cm.</v>
          </cell>
          <cell r="F339" t="str">
            <v>m2</v>
          </cell>
          <cell r="G339">
            <v>24.52</v>
          </cell>
        </row>
        <row r="340">
          <cell r="C340" t="str">
            <v>ET60050053/</v>
          </cell>
          <cell r="D340" t="str">
            <v>FGV</v>
          </cell>
          <cell r="E340" t="str">
            <v>Concreto usinado 11MPa.</v>
          </cell>
          <cell r="F340" t="str">
            <v>m3</v>
          </cell>
          <cell r="G340">
            <v>166.68</v>
          </cell>
        </row>
        <row r="341">
          <cell r="C341" t="str">
            <v>ET60050068/</v>
          </cell>
          <cell r="D341" t="str">
            <v>FGV</v>
          </cell>
          <cell r="E341" t="str">
            <v>Concreto usinado 22,5MPa.</v>
          </cell>
          <cell r="F341" t="str">
            <v>m3</v>
          </cell>
          <cell r="G341">
            <v>209.87</v>
          </cell>
        </row>
        <row r="342">
          <cell r="C342" t="str">
            <v>ET60050100/</v>
          </cell>
          <cell r="D342" t="str">
            <v>FGV</v>
          </cell>
          <cell r="E342" t="str">
            <v>Concreto usinado 40Mpa.</v>
          </cell>
          <cell r="F342" t="str">
            <v>m3</v>
          </cell>
          <cell r="G342">
            <v>274.33999999999997</v>
          </cell>
        </row>
        <row r="343">
          <cell r="C343" t="str">
            <v>IP05100400/</v>
          </cell>
          <cell r="D343" t="str">
            <v>FGV</v>
          </cell>
          <cell r="E343" t="str">
            <v>Poste Multi-Uso de aco, reto, cilindrico de 5,60m.</v>
          </cell>
          <cell r="F343" t="str">
            <v>par</v>
          </cell>
          <cell r="G343">
            <v>1366</v>
          </cell>
        </row>
        <row r="344">
          <cell r="C344" t="str">
            <v>IP05100850/</v>
          </cell>
          <cell r="D344" t="str">
            <v>FGV</v>
          </cell>
          <cell r="E344" t="str">
            <v>Poste Multi-Uso de aco, reto, cilindrico de 9,5m.</v>
          </cell>
          <cell r="F344" t="str">
            <v>un</v>
          </cell>
          <cell r="G344">
            <v>2656.14</v>
          </cell>
        </row>
        <row r="345">
          <cell r="C345" t="str">
            <v>IP05250150/</v>
          </cell>
          <cell r="D345" t="str">
            <v>FGV</v>
          </cell>
          <cell r="E345" t="str">
            <v>Poste de aco, reto, de 4,50m ate 6m. Assentamento.</v>
          </cell>
          <cell r="F345" t="str">
            <v>un</v>
          </cell>
          <cell r="G345">
            <v>53.59</v>
          </cell>
        </row>
        <row r="346">
          <cell r="C346" t="str">
            <v>IP05250200/</v>
          </cell>
          <cell r="D346" t="str">
            <v>FGV</v>
          </cell>
          <cell r="E346" t="str">
            <v>Poste de aco, reto, de 7m ate 12m. Assentamento.</v>
          </cell>
          <cell r="F346" t="str">
            <v>un</v>
          </cell>
          <cell r="G346">
            <v>108.83</v>
          </cell>
        </row>
        <row r="347">
          <cell r="C347" t="str">
            <v>IP05500050/</v>
          </cell>
          <cell r="D347" t="str">
            <v>FGV</v>
          </cell>
          <cell r="E347" t="str">
            <v>Braco para luminaria de 0,39m.</v>
          </cell>
          <cell r="F347" t="str">
            <v>par</v>
          </cell>
          <cell r="G347">
            <v>63</v>
          </cell>
        </row>
        <row r="348">
          <cell r="C348" t="str">
            <v>IP05500250/</v>
          </cell>
          <cell r="D348" t="str">
            <v>FGV</v>
          </cell>
          <cell r="E348" t="str">
            <v>Braco para luminaria de 1,35m.</v>
          </cell>
          <cell r="F348" t="str">
            <v>par</v>
          </cell>
          <cell r="G348">
            <v>115</v>
          </cell>
        </row>
        <row r="349">
          <cell r="C349" t="str">
            <v>IP05550050/</v>
          </cell>
          <cell r="D349" t="str">
            <v>FGV</v>
          </cell>
          <cell r="E349" t="str">
            <v>Braco, padrao RIOLUZ.  Colocacao.</v>
          </cell>
          <cell r="F349" t="str">
            <v>un</v>
          </cell>
          <cell r="G349">
            <v>9.76</v>
          </cell>
        </row>
        <row r="350">
          <cell r="C350" t="str">
            <v>IP05600050/</v>
          </cell>
          <cell r="D350" t="str">
            <v>FGV</v>
          </cell>
          <cell r="E350" t="str">
            <v>Pintura de braco com 2 demaos de tinta Aluminac.</v>
          </cell>
          <cell r="F350" t="str">
            <v>un</v>
          </cell>
          <cell r="G350">
            <v>12.29</v>
          </cell>
        </row>
        <row r="351">
          <cell r="C351" t="str">
            <v>IP05600103/</v>
          </cell>
          <cell r="D351" t="str">
            <v>FGV</v>
          </cell>
          <cell r="E351" t="str">
            <v>Pintura de poste de aco, reto, de 4,5m ate 6m.</v>
          </cell>
          <cell r="F351" t="str">
            <v>un</v>
          </cell>
          <cell r="G351">
            <v>14.73</v>
          </cell>
        </row>
        <row r="352">
          <cell r="C352" t="str">
            <v>IP05600109/</v>
          </cell>
          <cell r="D352" t="str">
            <v>FGV</v>
          </cell>
          <cell r="E352" t="str">
            <v>Pintura de poste de aco reto, de 10m ate 15m.</v>
          </cell>
          <cell r="F352" t="str">
            <v>un</v>
          </cell>
          <cell r="G352">
            <v>54.04</v>
          </cell>
        </row>
        <row r="353">
          <cell r="C353" t="str">
            <v>IP25100025/</v>
          </cell>
          <cell r="D353" t="str">
            <v>FGV</v>
          </cell>
          <cell r="E353" t="str">
            <v>Caixa Hand-Hole, padrao RIOLUZ, (0,30x0,30)m.</v>
          </cell>
          <cell r="F353" t="str">
            <v xml:space="preserve">un  </v>
          </cell>
          <cell r="G353">
            <v>26.29</v>
          </cell>
        </row>
        <row r="354">
          <cell r="C354" t="str">
            <v>IP25200050/</v>
          </cell>
          <cell r="D354" t="str">
            <v>FGV</v>
          </cell>
          <cell r="E354" t="str">
            <v>Tampao de ferro tipo leve padrao RIOLUZ.</v>
          </cell>
          <cell r="F354" t="str">
            <v>un</v>
          </cell>
          <cell r="G354">
            <v>188.93</v>
          </cell>
        </row>
        <row r="355">
          <cell r="C355" t="str">
            <v>IP45050250/</v>
          </cell>
          <cell r="D355" t="str">
            <v>FGV</v>
          </cell>
          <cell r="E355" t="str">
            <v>Rele fotoeletrico, tipo NA, tensao de 127V, 1200VA.</v>
          </cell>
          <cell r="F355" t="str">
            <v>un</v>
          </cell>
          <cell r="G355">
            <v>11.85</v>
          </cell>
        </row>
        <row r="356">
          <cell r="C356" t="str">
            <v>IP50050059/</v>
          </cell>
          <cell r="D356" t="str">
            <v>FGV</v>
          </cell>
          <cell r="E356" t="str">
            <v>Luminaria LRJ-25 para lampada de 70W ovoide.</v>
          </cell>
          <cell r="F356" t="str">
            <v>un</v>
          </cell>
          <cell r="G356">
            <v>305.18</v>
          </cell>
        </row>
        <row r="357">
          <cell r="C357" t="str">
            <v>IP50050250/</v>
          </cell>
          <cell r="D357" t="str">
            <v>FGV</v>
          </cell>
          <cell r="E357" t="str">
            <v>Luminaria LRJ-24 para lampada de 250W tubular.</v>
          </cell>
          <cell r="F357" t="str">
            <v>un</v>
          </cell>
          <cell r="G357">
            <v>361.15</v>
          </cell>
        </row>
        <row r="358">
          <cell r="C358" t="str">
            <v>IP50200106/</v>
          </cell>
          <cell r="D358" t="str">
            <v>FGV</v>
          </cell>
          <cell r="E358" t="str">
            <v>Nucleo simples para luminarias LRJ-09/16/25.</v>
          </cell>
          <cell r="F358" t="str">
            <v>un</v>
          </cell>
          <cell r="G358">
            <v>40</v>
          </cell>
        </row>
        <row r="359">
          <cell r="C359" t="str">
            <v>IP50200150/</v>
          </cell>
          <cell r="D359" t="str">
            <v>FGV</v>
          </cell>
          <cell r="E359" t="str">
            <v>Nucleo duplo para luminarias LRJ-01/17/23/24/30/31.</v>
          </cell>
          <cell r="F359" t="str">
            <v>un</v>
          </cell>
          <cell r="G359">
            <v>67</v>
          </cell>
        </row>
        <row r="360">
          <cell r="C360" t="str">
            <v>IP50250421/</v>
          </cell>
          <cell r="D360" t="str">
            <v>FGV</v>
          </cell>
          <cell r="E360" t="str">
            <v>Lampada de multivapor metalica (MVM) de 250W.</v>
          </cell>
          <cell r="F360" t="str">
            <v>un</v>
          </cell>
          <cell r="G360">
            <v>83.9</v>
          </cell>
        </row>
        <row r="361">
          <cell r="C361" t="str">
            <v>IP50400103/</v>
          </cell>
          <cell r="D361" t="str">
            <v>FGV</v>
          </cell>
          <cell r="E361" t="str">
            <v>Luminaria fechada com lampada de descarga.</v>
          </cell>
          <cell r="F361" t="str">
            <v>un</v>
          </cell>
          <cell r="G361">
            <v>9.76</v>
          </cell>
        </row>
        <row r="362">
          <cell r="C362" t="str">
            <v>IP55150100/</v>
          </cell>
          <cell r="D362" t="str">
            <v>FGV</v>
          </cell>
          <cell r="E362" t="str">
            <v>Chumbador para fixacao de poste de aco.</v>
          </cell>
          <cell r="F362" t="str">
            <v>un</v>
          </cell>
          <cell r="G362">
            <v>27.89</v>
          </cell>
        </row>
        <row r="363">
          <cell r="C363" t="str">
            <v>IT10400050/</v>
          </cell>
          <cell r="D363" t="str">
            <v>FGV</v>
          </cell>
          <cell r="E363" t="str">
            <v>Ligacao domiciliar de agua.</v>
          </cell>
          <cell r="F363" t="str">
            <v>un</v>
          </cell>
          <cell r="G363">
            <v>96.69</v>
          </cell>
        </row>
        <row r="364">
          <cell r="C364" t="str">
            <v>IT25100121/</v>
          </cell>
          <cell r="D364" t="str">
            <v>FGV</v>
          </cell>
          <cell r="E364" t="str">
            <v>Kanalex diametro de 125mm (5" ).</v>
          </cell>
          <cell r="F364" t="str">
            <v>m</v>
          </cell>
          <cell r="G364">
            <v>10.89</v>
          </cell>
        </row>
        <row r="365">
          <cell r="C365" t="str">
            <v>IT15600100/</v>
          </cell>
          <cell r="D365" t="str">
            <v>FGV</v>
          </cell>
          <cell r="E365" t="str">
            <v>Ligacao de esgoto sanitario, em manilha de 100mm.</v>
          </cell>
          <cell r="F365" t="str">
            <v>un</v>
          </cell>
          <cell r="G365">
            <v>344.53</v>
          </cell>
        </row>
        <row r="366">
          <cell r="C366" t="str">
            <v>MT05100100/</v>
          </cell>
          <cell r="D366" t="str">
            <v>FGV</v>
          </cell>
          <cell r="E366" t="str">
            <v>Escavacao manual de vala a frio.</v>
          </cell>
          <cell r="F366" t="str">
            <v>m3</v>
          </cell>
          <cell r="G366">
            <v>22.26</v>
          </cell>
        </row>
        <row r="367">
          <cell r="C367" t="str">
            <v>MT05150050/</v>
          </cell>
          <cell r="D367" t="str">
            <v>FGV</v>
          </cell>
          <cell r="E367" t="str">
            <v>Escavacao manual de vala em lodo, ate 1,50m.</v>
          </cell>
          <cell r="F367" t="str">
            <v>m3</v>
          </cell>
          <cell r="G367">
            <v>24.36</v>
          </cell>
        </row>
        <row r="368">
          <cell r="C368" t="str">
            <v>RV10050215/</v>
          </cell>
          <cell r="D368" t="str">
            <v>FGV</v>
          </cell>
          <cell r="E368" t="str">
            <v>Revestimento externo, de 1 vez.</v>
          </cell>
          <cell r="F368" t="str">
            <v>m2</v>
          </cell>
          <cell r="G368">
            <v>17.29</v>
          </cell>
        </row>
        <row r="369">
          <cell r="C369" t="str">
            <v>RV15950053</v>
          </cell>
          <cell r="D369" t="str">
            <v>FGV</v>
          </cell>
          <cell r="E369" t="str">
            <v>Piso de alerta em placas marmorizadas, cor vermelha.</v>
          </cell>
          <cell r="F369" t="str">
            <v>m2</v>
          </cell>
          <cell r="G369">
            <v>55.17</v>
          </cell>
        </row>
        <row r="370">
          <cell r="C370" t="str">
            <v>SC05100350/</v>
          </cell>
          <cell r="D370" t="str">
            <v>FGV</v>
          </cell>
          <cell r="E370" t="str">
            <v>Demolicao com equipamento concreto asfaltico 5cm.</v>
          </cell>
          <cell r="F370" t="str">
            <v>m2</v>
          </cell>
          <cell r="G370">
            <v>5.0999999999999996</v>
          </cell>
        </row>
        <row r="371">
          <cell r="C371" t="str">
            <v>SC05100400/</v>
          </cell>
          <cell r="D371" t="str">
            <v>FGV</v>
          </cell>
          <cell r="E371" t="str">
            <v>Demolicao com equipamento concreto asfaltico 10cm.</v>
          </cell>
          <cell r="F371" t="str">
            <v>m2</v>
          </cell>
          <cell r="G371">
            <v>7.64</v>
          </cell>
        </row>
        <row r="372">
          <cell r="C372" t="str">
            <v>SC05100450/</v>
          </cell>
          <cell r="D372" t="str">
            <v>FGV</v>
          </cell>
          <cell r="E372" t="str">
            <v>Demolicao equipamento concreto asfaltico 5cm l=1,20m.</v>
          </cell>
          <cell r="F372" t="str">
            <v>m2</v>
          </cell>
          <cell r="G372">
            <v>5.99</v>
          </cell>
        </row>
        <row r="373">
          <cell r="C373" t="str">
            <v>SC10100100/</v>
          </cell>
          <cell r="D373" t="str">
            <v>FGV</v>
          </cell>
          <cell r="E373" t="str">
            <v>Operador de trafego, nivel junior.</v>
          </cell>
          <cell r="F373" t="str">
            <v>h</v>
          </cell>
          <cell r="G373">
            <v>10.1</v>
          </cell>
        </row>
        <row r="374">
          <cell r="C374" t="str">
            <v>SC35050100/</v>
          </cell>
          <cell r="D374" t="str">
            <v>FGV</v>
          </cell>
          <cell r="E374" t="str">
            <v>Levantamento ou rebaixamento de tampao, calçada.</v>
          </cell>
          <cell r="F374" t="str">
            <v>un</v>
          </cell>
          <cell r="G374">
            <v>75.849999999999994</v>
          </cell>
        </row>
        <row r="375">
          <cell r="C375" t="str">
            <v>SE20100253/</v>
          </cell>
          <cell r="D375" t="str">
            <v>FGV</v>
          </cell>
          <cell r="E375" t="str">
            <v>Levantamento topografico planialtimetrico e cadastral.</v>
          </cell>
          <cell r="F375" t="str">
            <v>ha</v>
          </cell>
          <cell r="G375">
            <v>2252.4299999999998</v>
          </cell>
        </row>
        <row r="376">
          <cell r="C376" t="str">
            <v>ST05051050/</v>
          </cell>
          <cell r="D376" t="str">
            <v>FGV</v>
          </cell>
          <cell r="E376" t="str">
            <v>Sinalizacao horizontal aplicada por aspersao.</v>
          </cell>
          <cell r="F376" t="str">
            <v>m2</v>
          </cell>
          <cell r="G376">
            <v>20.149999999999999</v>
          </cell>
        </row>
        <row r="377">
          <cell r="C377" t="str">
            <v>ST10150350/</v>
          </cell>
          <cell r="D377" t="str">
            <v>FGV</v>
          </cell>
          <cell r="E377" t="str">
            <v>Conjunto semaforico principal.</v>
          </cell>
          <cell r="F377" t="str">
            <v>un</v>
          </cell>
          <cell r="G377">
            <v>4662</v>
          </cell>
        </row>
        <row r="378">
          <cell r="C378" t="str">
            <v>ST10150400/</v>
          </cell>
          <cell r="D378" t="str">
            <v>FGV</v>
          </cell>
          <cell r="E378" t="str">
            <v>Conjunto semaforico repetidor.</v>
          </cell>
          <cell r="F378" t="str">
            <v>un</v>
          </cell>
          <cell r="G378">
            <v>2243.85</v>
          </cell>
        </row>
        <row r="379">
          <cell r="C379" t="str">
            <v>ST20100050/</v>
          </cell>
          <cell r="D379" t="str">
            <v>FGV</v>
          </cell>
          <cell r="E379" t="str">
            <v>Aluguel mensal de radio transmissor-receptor.</v>
          </cell>
          <cell r="F379" t="str">
            <v>mes</v>
          </cell>
          <cell r="G379">
            <v>70</v>
          </cell>
        </row>
        <row r="380">
          <cell r="C380" t="str">
            <v>ST45150100/</v>
          </cell>
          <cell r="D380" t="str">
            <v>FGV</v>
          </cell>
          <cell r="E380" t="str">
            <v>Caixa com tampa de ferro leve 600L-900mm,CET-RIO.</v>
          </cell>
          <cell r="F380" t="str">
            <v xml:space="preserve">un  </v>
          </cell>
          <cell r="G380">
            <v>295.7</v>
          </cell>
        </row>
        <row r="381">
          <cell r="C381" t="str">
            <v>ST15050100/</v>
          </cell>
          <cell r="D381" t="str">
            <v>FGV</v>
          </cell>
          <cell r="E381" t="str">
            <v>Portico, coluna tubular, em aco galvanizado.</v>
          </cell>
          <cell r="F381" t="str">
            <v>un</v>
          </cell>
          <cell r="G381">
            <v>35622.78</v>
          </cell>
        </row>
        <row r="382">
          <cell r="C382" t="str">
            <v>TC05100050/</v>
          </cell>
          <cell r="D382" t="str">
            <v>FGV</v>
          </cell>
          <cell r="E382" t="str">
            <v>Transporte horizontal material em carrinho de mao.</v>
          </cell>
          <cell r="F382" t="str">
            <v>t.dam</v>
          </cell>
          <cell r="G382">
            <v>1.19</v>
          </cell>
        </row>
        <row r="383">
          <cell r="C383" t="str">
            <v>TC10050050/</v>
          </cell>
          <cell r="D383" t="str">
            <v>FGV</v>
          </cell>
          <cell r="E383" t="str">
            <v>Carga e descarga manual de material.</v>
          </cell>
          <cell r="F383" t="str">
            <v>t</v>
          </cell>
          <cell r="G383">
            <v>20.36</v>
          </cell>
        </row>
        <row r="384">
          <cell r="C384" t="str">
            <v>TC10050350/</v>
          </cell>
          <cell r="D384" t="str">
            <v>FGV</v>
          </cell>
          <cell r="E384" t="str">
            <v>Carga e descarga mecanica, com Pa-Carregadeira.</v>
          </cell>
          <cell r="F384" t="str">
            <v xml:space="preserve">t </v>
          </cell>
          <cell r="G384">
            <v>0.51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GERAL"/>
      <sheetName val="RESUMO REFORMA"/>
      <sheetName val="RESUMO CONSTRUÇÃO"/>
      <sheetName val="MEM. DE CALCULO-REFORMA"/>
      <sheetName val="PLANILHA"/>
      <sheetName val="COMPOSIÇÃO"/>
      <sheetName val="SINAPI AGOSTO"/>
      <sheetName val="INSUMO"/>
      <sheetName val="SEDOP SETEMBRO"/>
      <sheetName val="CRONOGRAMA GERAL"/>
      <sheetName val="CRONOGRAMA REFORMA"/>
      <sheetName val="CRONOGRAMA CONSTRUÇÃO"/>
      <sheetName val="M.Cálculo"/>
      <sheetName val="BDI 30,50%"/>
      <sheetName val="BDI 21,00%"/>
      <sheetName val="LEIS SOCIAIS"/>
      <sheetName val="Planilha1"/>
      <sheetName val="BDI EQUIP 21%"/>
    </sheetNames>
    <sheetDataSet>
      <sheetData sheetId="0"/>
      <sheetData sheetId="1">
        <row r="19">
          <cell r="A19">
            <v>1</v>
          </cell>
          <cell r="B19" t="str">
            <v>DEMOLIÇÕES E RETIRADAS</v>
          </cell>
          <cell r="C19">
            <v>138134.59999999998</v>
          </cell>
        </row>
        <row r="20">
          <cell r="A20">
            <v>2</v>
          </cell>
          <cell r="B20" t="str">
            <v>RETIRADA DE ENTULHO</v>
          </cell>
          <cell r="C20">
            <v>25349.93</v>
          </cell>
        </row>
        <row r="21">
          <cell r="A21">
            <v>3</v>
          </cell>
          <cell r="B21" t="str">
            <v>PAREDES E DIVISÓRIAS</v>
          </cell>
          <cell r="C21">
            <v>121411.74000000002</v>
          </cell>
        </row>
        <row r="22">
          <cell r="A22">
            <v>4</v>
          </cell>
          <cell r="B22" t="str">
            <v>COBERTURA</v>
          </cell>
          <cell r="C22">
            <v>396182.76</v>
          </cell>
        </row>
        <row r="23">
          <cell r="A23">
            <v>5</v>
          </cell>
          <cell r="B23" t="str">
            <v>TRATAMENTOS E IMPERMEABILIZAÇÕES</v>
          </cell>
          <cell r="C23">
            <v>233920.78</v>
          </cell>
        </row>
        <row r="24">
          <cell r="A24">
            <v>6</v>
          </cell>
          <cell r="B24" t="str">
            <v>ESQUADRIAS</v>
          </cell>
          <cell r="C24">
            <v>0</v>
          </cell>
        </row>
        <row r="25">
          <cell r="A25">
            <v>7</v>
          </cell>
          <cell r="B25" t="str">
            <v>REVESTIMENTOS</v>
          </cell>
          <cell r="C25">
            <v>708559.69000000006</v>
          </cell>
        </row>
        <row r="26">
          <cell r="A26">
            <v>8</v>
          </cell>
          <cell r="B26" t="str">
            <v>RODAPÉ, SOLEIRAS E PEITORIS</v>
          </cell>
          <cell r="C26">
            <v>51291.81</v>
          </cell>
        </row>
        <row r="27">
          <cell r="A27">
            <v>9</v>
          </cell>
          <cell r="B27" t="str">
            <v>PISOS</v>
          </cell>
          <cell r="C27">
            <v>794007.61</v>
          </cell>
        </row>
        <row r="28">
          <cell r="A28">
            <v>10</v>
          </cell>
          <cell r="B28" t="str">
            <v>FORROS</v>
          </cell>
          <cell r="C28">
            <v>342817.26999999996</v>
          </cell>
        </row>
        <row r="29">
          <cell r="A29">
            <v>11</v>
          </cell>
          <cell r="B29" t="str">
            <v>PINTURAS</v>
          </cell>
          <cell r="C29">
            <v>322951.70999999996</v>
          </cell>
        </row>
        <row r="30">
          <cell r="A30">
            <v>12</v>
          </cell>
          <cell r="B30" t="str">
            <v>INSTALAÇÕES ELÉTRICAS</v>
          </cell>
          <cell r="C30">
            <v>0</v>
          </cell>
        </row>
        <row r="31">
          <cell r="A31">
            <v>13</v>
          </cell>
          <cell r="B31" t="str">
            <v>SPDA</v>
          </cell>
          <cell r="C31">
            <v>0</v>
          </cell>
        </row>
        <row r="32">
          <cell r="A32">
            <v>14</v>
          </cell>
          <cell r="B32" t="str">
            <v>CABEAMENTO ESTRUTURADO</v>
          </cell>
          <cell r="C32">
            <v>0</v>
          </cell>
        </row>
        <row r="33">
          <cell r="A33">
            <v>15</v>
          </cell>
          <cell r="B33" t="str">
            <v>INSTALAÇÕES DA REDE DE GASES MEDICINAIS:</v>
          </cell>
          <cell r="C33">
            <v>0</v>
          </cell>
        </row>
        <row r="34">
          <cell r="A34">
            <v>16</v>
          </cell>
          <cell r="B34" t="str">
            <v>INSTALAÇÕES HIDROSSANITÁRIAS</v>
          </cell>
          <cell r="C34">
            <v>392451.22</v>
          </cell>
        </row>
        <row r="35">
          <cell r="A35">
            <v>17</v>
          </cell>
          <cell r="B35" t="str">
            <v>INSTALAÇÕES DE PROTEÇÃO E COMBATE A INCÊNDIO</v>
          </cell>
          <cell r="C35">
            <v>0</v>
          </cell>
        </row>
        <row r="36">
          <cell r="A36">
            <v>18</v>
          </cell>
          <cell r="B36" t="str">
            <v>APARELHOS, LOUÇAS, METAIS E ACESSÓRIOS SANITÁRIOS:</v>
          </cell>
          <cell r="C36">
            <v>226435.41999999995</v>
          </cell>
        </row>
        <row r="37">
          <cell r="A37">
            <v>19</v>
          </cell>
          <cell r="B37" t="str">
            <v>BANCADAS</v>
          </cell>
          <cell r="C37">
            <v>96577.359999999986</v>
          </cell>
        </row>
        <row r="38">
          <cell r="A38">
            <v>20</v>
          </cell>
          <cell r="B38" t="str">
            <v>SERVIÇOS COMPLEMENTÁRES</v>
          </cell>
          <cell r="C38">
            <v>185603.34</v>
          </cell>
        </row>
      </sheetData>
      <sheetData sheetId="2">
        <row r="19">
          <cell r="A19">
            <v>1</v>
          </cell>
          <cell r="B19" t="str">
            <v>MOVIMENTAÇÃO DE TERRRA</v>
          </cell>
          <cell r="C19">
            <v>55598.87</v>
          </cell>
        </row>
        <row r="20">
          <cell r="A20">
            <v>2</v>
          </cell>
          <cell r="B20" t="str">
            <v>RETIRADA DE ENTULHO</v>
          </cell>
          <cell r="C20">
            <v>46174.46</v>
          </cell>
        </row>
        <row r="21">
          <cell r="A21">
            <v>3</v>
          </cell>
          <cell r="B21" t="str">
            <v>FUNDAÇÕES</v>
          </cell>
          <cell r="C21">
            <v>421373.57</v>
          </cell>
        </row>
        <row r="22">
          <cell r="A22">
            <v>4</v>
          </cell>
          <cell r="B22" t="str">
            <v>ESTRUTURAL</v>
          </cell>
          <cell r="C22">
            <v>3128524.06</v>
          </cell>
        </row>
        <row r="23">
          <cell r="A23">
            <v>5</v>
          </cell>
          <cell r="B23" t="str">
            <v>PAREDES E DIVISÓRIAS</v>
          </cell>
          <cell r="C23">
            <v>0</v>
          </cell>
        </row>
        <row r="24">
          <cell r="A24">
            <v>6</v>
          </cell>
          <cell r="B24" t="str">
            <v>COBERTURA</v>
          </cell>
          <cell r="C24">
            <v>0</v>
          </cell>
        </row>
        <row r="25">
          <cell r="A25">
            <v>7</v>
          </cell>
          <cell r="B25" t="str">
            <v>TRATAMENTOS E IMPERMEABILIZAÇÕES</v>
          </cell>
          <cell r="C25">
            <v>0</v>
          </cell>
        </row>
        <row r="26">
          <cell r="A26">
            <v>8</v>
          </cell>
          <cell r="B26" t="str">
            <v>ESQUADRIAS</v>
          </cell>
          <cell r="C26">
            <v>0</v>
          </cell>
        </row>
        <row r="27">
          <cell r="A27">
            <v>9</v>
          </cell>
          <cell r="B27" t="str">
            <v>REVESTIMENTOS</v>
          </cell>
          <cell r="C27">
            <v>0</v>
          </cell>
        </row>
        <row r="28">
          <cell r="A28">
            <v>10</v>
          </cell>
          <cell r="B28" t="str">
            <v>RODAPÉ, SOLEIRAS E PEITORIS</v>
          </cell>
          <cell r="C28">
            <v>0</v>
          </cell>
        </row>
        <row r="29">
          <cell r="A29">
            <v>11</v>
          </cell>
          <cell r="B29" t="str">
            <v>PISOS</v>
          </cell>
          <cell r="C29">
            <v>0</v>
          </cell>
        </row>
        <row r="30">
          <cell r="A30">
            <v>12</v>
          </cell>
          <cell r="B30" t="str">
            <v>FORROS</v>
          </cell>
          <cell r="C30">
            <v>0</v>
          </cell>
        </row>
        <row r="31">
          <cell r="A31">
            <v>13</v>
          </cell>
          <cell r="B31" t="str">
            <v>PINTURAS</v>
          </cell>
          <cell r="C31">
            <v>0</v>
          </cell>
        </row>
        <row r="32">
          <cell r="A32">
            <v>14</v>
          </cell>
          <cell r="B32" t="str">
            <v>INSTALAÇÕES ELÉTRICAS</v>
          </cell>
          <cell r="C32">
            <v>0</v>
          </cell>
        </row>
        <row r="33">
          <cell r="A33">
            <v>15</v>
          </cell>
          <cell r="B33" t="str">
            <v>SPDA</v>
          </cell>
          <cell r="C33">
            <v>0</v>
          </cell>
        </row>
        <row r="34">
          <cell r="A34">
            <v>16</v>
          </cell>
          <cell r="B34" t="str">
            <v>CABEAMENTO ESTRUTURADO</v>
          </cell>
          <cell r="C34">
            <v>132627.28</v>
          </cell>
        </row>
        <row r="35">
          <cell r="A35">
            <v>17</v>
          </cell>
          <cell r="B35" t="str">
            <v>INSTALAÇÕES DE CLIMATIZAÇÃO:</v>
          </cell>
          <cell r="C35">
            <v>46150.14</v>
          </cell>
        </row>
        <row r="36">
          <cell r="A36">
            <v>18</v>
          </cell>
          <cell r="B36" t="str">
            <v>INSTALAÇÕES DA REDE DE GASES MEDICINAIS:</v>
          </cell>
          <cell r="C36">
            <v>1548845.24</v>
          </cell>
        </row>
        <row r="37">
          <cell r="A37">
            <v>19</v>
          </cell>
          <cell r="B37" t="str">
            <v>INSTALAÇÕES HIDROSSANITÁRIAS</v>
          </cell>
          <cell r="C37" t="e">
            <v>#VALUE!</v>
          </cell>
        </row>
        <row r="38">
          <cell r="A38">
            <v>20</v>
          </cell>
          <cell r="B38" t="str">
            <v>INSTALAÇÕES DE PROTEÇÃO E COMBATE A INCÊNDIO</v>
          </cell>
          <cell r="C38">
            <v>0</v>
          </cell>
        </row>
        <row r="39">
          <cell r="A39">
            <v>21</v>
          </cell>
          <cell r="B39" t="str">
            <v>APARELHOS, LOUÇAS, METAIS E ACESSÓRIOS SANITÁRIOS:</v>
          </cell>
          <cell r="C39">
            <v>0</v>
          </cell>
        </row>
        <row r="40">
          <cell r="A40">
            <v>22</v>
          </cell>
          <cell r="B40" t="str">
            <v>BANCADAS</v>
          </cell>
          <cell r="C40">
            <v>145110.01999999999</v>
          </cell>
        </row>
      </sheetData>
      <sheetData sheetId="3"/>
      <sheetData sheetId="4"/>
      <sheetData sheetId="5">
        <row r="1">
          <cell r="B1">
            <v>0</v>
          </cell>
          <cell r="C1">
            <v>0</v>
          </cell>
          <cell r="D1">
            <v>0</v>
          </cell>
          <cell r="E1">
            <v>0</v>
          </cell>
          <cell r="F1">
            <v>0</v>
          </cell>
          <cell r="G1">
            <v>0</v>
          </cell>
          <cell r="H1">
            <v>0</v>
          </cell>
        </row>
        <row r="2">
          <cell r="B2">
            <v>0</v>
          </cell>
          <cell r="C2">
            <v>0</v>
          </cell>
          <cell r="D2">
            <v>0</v>
          </cell>
          <cell r="E2">
            <v>0</v>
          </cell>
          <cell r="F2">
            <v>0</v>
          </cell>
          <cell r="G2">
            <v>0</v>
          </cell>
          <cell r="H2">
            <v>0</v>
          </cell>
        </row>
        <row r="3">
          <cell r="B3">
            <v>0</v>
          </cell>
          <cell r="C3">
            <v>0</v>
          </cell>
          <cell r="D3">
            <v>0</v>
          </cell>
          <cell r="E3">
            <v>0</v>
          </cell>
          <cell r="F3">
            <v>0</v>
          </cell>
          <cell r="G3">
            <v>0</v>
          </cell>
          <cell r="H3">
            <v>0</v>
          </cell>
        </row>
        <row r="4">
          <cell r="B4">
            <v>0</v>
          </cell>
          <cell r="C4">
            <v>0</v>
          </cell>
          <cell r="D4">
            <v>0</v>
          </cell>
          <cell r="E4">
            <v>0</v>
          </cell>
          <cell r="F4">
            <v>0</v>
          </cell>
          <cell r="G4">
            <v>0</v>
          </cell>
          <cell r="H4">
            <v>0</v>
          </cell>
        </row>
        <row r="5">
          <cell r="B5">
            <v>0</v>
          </cell>
          <cell r="C5">
            <v>0</v>
          </cell>
          <cell r="D5">
            <v>0</v>
          </cell>
          <cell r="E5">
            <v>0</v>
          </cell>
          <cell r="F5">
            <v>0</v>
          </cell>
          <cell r="G5">
            <v>0</v>
          </cell>
          <cell r="H5">
            <v>0</v>
          </cell>
        </row>
        <row r="6">
          <cell r="B6">
            <v>0</v>
          </cell>
          <cell r="C6">
            <v>0</v>
          </cell>
          <cell r="D6">
            <v>0</v>
          </cell>
          <cell r="E6">
            <v>0</v>
          </cell>
          <cell r="F6">
            <v>0</v>
          </cell>
          <cell r="G6">
            <v>0</v>
          </cell>
          <cell r="H6">
            <v>0</v>
          </cell>
        </row>
        <row r="7">
          <cell r="B7">
            <v>0</v>
          </cell>
          <cell r="C7">
            <v>0</v>
          </cell>
          <cell r="D7">
            <v>0</v>
          </cell>
          <cell r="E7">
            <v>0</v>
          </cell>
          <cell r="F7">
            <v>0</v>
          </cell>
          <cell r="G7">
            <v>0</v>
          </cell>
          <cell r="H7">
            <v>0</v>
          </cell>
        </row>
        <row r="8">
          <cell r="B8">
            <v>0</v>
          </cell>
          <cell r="C8">
            <v>0</v>
          </cell>
          <cell r="D8">
            <v>0</v>
          </cell>
          <cell r="E8">
            <v>0</v>
          </cell>
          <cell r="F8">
            <v>0</v>
          </cell>
          <cell r="G8">
            <v>0</v>
          </cell>
          <cell r="H8">
            <v>0</v>
          </cell>
        </row>
        <row r="9">
          <cell r="B9">
            <v>0</v>
          </cell>
          <cell r="C9">
            <v>0</v>
          </cell>
          <cell r="D9">
            <v>0</v>
          </cell>
          <cell r="E9">
            <v>0</v>
          </cell>
          <cell r="F9">
            <v>0</v>
          </cell>
          <cell r="G9">
            <v>0</v>
          </cell>
          <cell r="H9">
            <v>0</v>
          </cell>
        </row>
        <row r="10">
          <cell r="B10">
            <v>0</v>
          </cell>
          <cell r="C10">
            <v>0</v>
          </cell>
          <cell r="D10">
            <v>0</v>
          </cell>
          <cell r="E10">
            <v>0</v>
          </cell>
          <cell r="F10">
            <v>0</v>
          </cell>
          <cell r="G10">
            <v>0</v>
          </cell>
          <cell r="H10">
            <v>0</v>
          </cell>
        </row>
        <row r="11">
          <cell r="B11">
            <v>0</v>
          </cell>
          <cell r="C11">
            <v>0</v>
          </cell>
          <cell r="D11">
            <v>0</v>
          </cell>
          <cell r="E11">
            <v>0</v>
          </cell>
          <cell r="F11">
            <v>0</v>
          </cell>
          <cell r="G11">
            <v>0</v>
          </cell>
          <cell r="H11">
            <v>0</v>
          </cell>
        </row>
        <row r="12">
          <cell r="B12">
            <v>0</v>
          </cell>
          <cell r="C12">
            <v>0</v>
          </cell>
          <cell r="D12">
            <v>0</v>
          </cell>
          <cell r="E12">
            <v>0</v>
          </cell>
          <cell r="F12">
            <v>0</v>
          </cell>
          <cell r="G12">
            <v>0</v>
          </cell>
          <cell r="H12">
            <v>0</v>
          </cell>
          <cell r="I12">
            <v>0</v>
          </cell>
          <cell r="J12">
            <v>0</v>
          </cell>
        </row>
        <row r="13">
          <cell r="B13">
            <v>0</v>
          </cell>
          <cell r="C13">
            <v>0</v>
          </cell>
          <cell r="D13">
            <v>0</v>
          </cell>
          <cell r="E13">
            <v>0</v>
          </cell>
          <cell r="F13">
            <v>0</v>
          </cell>
          <cell r="G13">
            <v>0</v>
          </cell>
          <cell r="H13">
            <v>0</v>
          </cell>
          <cell r="I13">
            <v>0</v>
          </cell>
          <cell r="J13">
            <v>0</v>
          </cell>
        </row>
        <row r="14">
          <cell r="B14">
            <v>0</v>
          </cell>
          <cell r="C14">
            <v>0</v>
          </cell>
          <cell r="D14">
            <v>0</v>
          </cell>
          <cell r="E14">
            <v>0</v>
          </cell>
          <cell r="F14">
            <v>0</v>
          </cell>
          <cell r="G14">
            <v>0</v>
          </cell>
          <cell r="H14">
            <v>0</v>
          </cell>
          <cell r="I14">
            <v>0</v>
          </cell>
          <cell r="J14">
            <v>0</v>
          </cell>
        </row>
        <row r="15">
          <cell r="B15">
            <v>0</v>
          </cell>
          <cell r="C15">
            <v>0</v>
          </cell>
          <cell r="D15">
            <v>0</v>
          </cell>
          <cell r="E15">
            <v>0</v>
          </cell>
          <cell r="F15">
            <v>0</v>
          </cell>
          <cell r="G15">
            <v>0</v>
          </cell>
          <cell r="H15">
            <v>0</v>
          </cell>
          <cell r="I15">
            <v>0</v>
          </cell>
          <cell r="J15">
            <v>0</v>
          </cell>
        </row>
        <row r="16">
          <cell r="B16">
            <v>0</v>
          </cell>
          <cell r="C16">
            <v>0</v>
          </cell>
          <cell r="D16">
            <v>0</v>
          </cell>
          <cell r="E16">
            <v>0</v>
          </cell>
          <cell r="F16">
            <v>0</v>
          </cell>
          <cell r="G16">
            <v>0</v>
          </cell>
          <cell r="H16">
            <v>0</v>
          </cell>
          <cell r="I16">
            <v>0</v>
          </cell>
          <cell r="J16">
            <v>0</v>
          </cell>
        </row>
        <row r="17">
          <cell r="B17">
            <v>0</v>
          </cell>
          <cell r="C17">
            <v>0</v>
          </cell>
          <cell r="D17">
            <v>0</v>
          </cell>
          <cell r="E17">
            <v>0</v>
          </cell>
          <cell r="F17">
            <v>0</v>
          </cell>
          <cell r="G17">
            <v>0</v>
          </cell>
          <cell r="H17">
            <v>0</v>
          </cell>
          <cell r="I17">
            <v>0</v>
          </cell>
          <cell r="J17">
            <v>0</v>
          </cell>
        </row>
        <row r="18">
          <cell r="B18">
            <v>0</v>
          </cell>
          <cell r="C18">
            <v>0</v>
          </cell>
          <cell r="D18" t="str">
            <v>COMPOSIÇÕES DE CUSTO UNITÁRIO</v>
          </cell>
          <cell r="E18">
            <v>0</v>
          </cell>
          <cell r="F18">
            <v>0</v>
          </cell>
          <cell r="G18">
            <v>0</v>
          </cell>
          <cell r="H18">
            <v>0</v>
          </cell>
        </row>
        <row r="19">
          <cell r="B19">
            <v>0</v>
          </cell>
          <cell r="C19">
            <v>0</v>
          </cell>
          <cell r="D19">
            <v>0</v>
          </cell>
          <cell r="E19">
            <v>0</v>
          </cell>
          <cell r="F19">
            <v>0</v>
          </cell>
          <cell r="G19">
            <v>0</v>
          </cell>
          <cell r="H19">
            <v>0</v>
          </cell>
        </row>
        <row r="20">
          <cell r="B20" t="str">
            <v>C 01</v>
          </cell>
          <cell r="C20">
            <v>0</v>
          </cell>
          <cell r="D20" t="str">
            <v>Mobilização e desmobilização de pessoal e equipamentos</v>
          </cell>
          <cell r="E20">
            <v>0</v>
          </cell>
          <cell r="F20">
            <v>0</v>
          </cell>
          <cell r="G20" t="str">
            <v>UNIDADE:</v>
          </cell>
          <cell r="H20" t="str">
            <v>un</v>
          </cell>
          <cell r="I20">
            <v>16515.5</v>
          </cell>
        </row>
        <row r="21">
          <cell r="B21" t="str">
            <v>FONTE</v>
          </cell>
          <cell r="C21" t="str">
            <v>TIPO</v>
          </cell>
          <cell r="D21" t="str">
            <v>DESCRIÇÃO</v>
          </cell>
          <cell r="E21" t="str">
            <v xml:space="preserve">UN </v>
          </cell>
          <cell r="F21" t="str">
            <v>COEFICIENTE</v>
          </cell>
          <cell r="G21" t="str">
            <v>CUSTO UNITÁRIO (R$)</v>
          </cell>
          <cell r="H21" t="str">
            <v>SUBTOTAL (R$)</v>
          </cell>
        </row>
        <row r="22">
          <cell r="B22" t="str">
            <v>SINAPI</v>
          </cell>
          <cell r="C22" t="str">
            <v>CA</v>
          </cell>
          <cell r="D22" t="str">
            <v>Caminhonete com motor a diesel, potência 180 cv, cabine dupla, 4x4 - chp diurno. af_11/2015</v>
          </cell>
          <cell r="E22" t="str">
            <v>chp</v>
          </cell>
          <cell r="F22">
            <v>100</v>
          </cell>
          <cell r="G22">
            <v>73.959999999999994</v>
          </cell>
          <cell r="H22">
            <v>7396</v>
          </cell>
          <cell r="I22" t="str">
            <v>73,96</v>
          </cell>
          <cell r="J22">
            <v>0</v>
          </cell>
        </row>
        <row r="23">
          <cell r="B23" t="str">
            <v>SINAPI</v>
          </cell>
          <cell r="C23" t="str">
            <v>CA</v>
          </cell>
          <cell r="D23" t="str">
            <v>Caminhão toco, pbt 16.000 kg, carga útil máx. 10.685 kg, dist. entre eixos 4,8 m, potência 189 cv, inclusive carroceria fixa aberta de madeira p/ transporte geral de carga seca, dimen. aprox. 2,5 x 7,00 x 0,50 m - chp diurno. af_06/2014</v>
          </cell>
          <cell r="E23" t="str">
            <v>chp</v>
          </cell>
          <cell r="F23">
            <v>50</v>
          </cell>
          <cell r="G23">
            <v>150.35</v>
          </cell>
          <cell r="H23">
            <v>7517.5</v>
          </cell>
          <cell r="I23" t="str">
            <v>150,35</v>
          </cell>
          <cell r="J23">
            <v>0</v>
          </cell>
        </row>
        <row r="24">
          <cell r="B24" t="str">
            <v>SEDOP</v>
          </cell>
          <cell r="C24" t="str">
            <v>CA</v>
          </cell>
          <cell r="D24" t="str">
            <v>Servente com encargos complementares</v>
          </cell>
          <cell r="E24" t="str">
            <v>H</v>
          </cell>
          <cell r="F24">
            <v>100</v>
          </cell>
          <cell r="G24">
            <v>16.02</v>
          </cell>
          <cell r="H24">
            <v>1602</v>
          </cell>
          <cell r="I24">
            <v>16.02</v>
          </cell>
          <cell r="J24" t="b">
            <v>1</v>
          </cell>
        </row>
        <row r="25">
          <cell r="B25">
            <v>0</v>
          </cell>
          <cell r="C25">
            <v>0</v>
          </cell>
          <cell r="D25">
            <v>0</v>
          </cell>
          <cell r="E25">
            <v>0</v>
          </cell>
          <cell r="F25">
            <v>0</v>
          </cell>
          <cell r="G25">
            <v>0</v>
          </cell>
          <cell r="H25">
            <v>16515.5</v>
          </cell>
        </row>
        <row r="26">
          <cell r="B26">
            <v>0</v>
          </cell>
          <cell r="C26">
            <v>0</v>
          </cell>
          <cell r="D26">
            <v>0</v>
          </cell>
          <cell r="E26">
            <v>0</v>
          </cell>
          <cell r="F26">
            <v>0</v>
          </cell>
          <cell r="G26">
            <v>0</v>
          </cell>
          <cell r="H26">
            <v>0</v>
          </cell>
        </row>
        <row r="27">
          <cell r="B27" t="str">
            <v>C 02</v>
          </cell>
          <cell r="C27">
            <v>0</v>
          </cell>
          <cell r="D27" t="str">
            <v>Limpeza permanente</v>
          </cell>
          <cell r="E27">
            <v>0</v>
          </cell>
          <cell r="F27">
            <v>0</v>
          </cell>
          <cell r="G27" t="str">
            <v>UNIDADE:</v>
          </cell>
          <cell r="H27" t="str">
            <v>mês</v>
          </cell>
          <cell r="I27">
            <v>3617.52</v>
          </cell>
        </row>
        <row r="28">
          <cell r="B28" t="str">
            <v>FONTE</v>
          </cell>
          <cell r="C28" t="str">
            <v>TIPO</v>
          </cell>
          <cell r="D28" t="str">
            <v>DESCRIÇÃO</v>
          </cell>
          <cell r="E28" t="str">
            <v xml:space="preserve">UN </v>
          </cell>
          <cell r="F28" t="str">
            <v>COEFICIENTE</v>
          </cell>
          <cell r="G28" t="str">
            <v>CUSTO UNITÁRIO (R$)</v>
          </cell>
          <cell r="H28" t="str">
            <v>SUBTOTAL (R$)</v>
          </cell>
        </row>
        <row r="29">
          <cell r="B29" t="str">
            <v>SEDOP</v>
          </cell>
          <cell r="C29" t="str">
            <v>CA</v>
          </cell>
          <cell r="D29" t="str">
            <v>Retirada de entulho - manualmente (incluindo caixa coletora)</v>
          </cell>
          <cell r="E29" t="str">
            <v>m³</v>
          </cell>
          <cell r="F29">
            <v>32</v>
          </cell>
          <cell r="G29">
            <v>91.02</v>
          </cell>
          <cell r="H29">
            <v>2912.64</v>
          </cell>
          <cell r="I29">
            <v>91.02</v>
          </cell>
          <cell r="J29" t="b">
            <v>1</v>
          </cell>
        </row>
        <row r="30">
          <cell r="B30" t="str">
            <v>SEDOP</v>
          </cell>
          <cell r="C30" t="str">
            <v>CA</v>
          </cell>
          <cell r="D30" t="str">
            <v>Servente com encargos complementares</v>
          </cell>
          <cell r="E30" t="str">
            <v>H</v>
          </cell>
          <cell r="F30">
            <v>44</v>
          </cell>
          <cell r="G30">
            <v>16.02</v>
          </cell>
          <cell r="H30">
            <v>704.88</v>
          </cell>
          <cell r="I30">
            <v>16.02</v>
          </cell>
          <cell r="J30" t="b">
            <v>1</v>
          </cell>
        </row>
        <row r="31">
          <cell r="B31">
            <v>0</v>
          </cell>
          <cell r="C31">
            <v>0</v>
          </cell>
          <cell r="D31">
            <v>0</v>
          </cell>
          <cell r="E31">
            <v>0</v>
          </cell>
          <cell r="F31">
            <v>0</v>
          </cell>
          <cell r="G31">
            <v>0</v>
          </cell>
          <cell r="H31">
            <v>3617.52</v>
          </cell>
        </row>
        <row r="32">
          <cell r="B32">
            <v>0</v>
          </cell>
          <cell r="C32">
            <v>0</v>
          </cell>
          <cell r="D32">
            <v>0</v>
          </cell>
          <cell r="E32">
            <v>0</v>
          </cell>
          <cell r="F32">
            <v>0</v>
          </cell>
          <cell r="G32">
            <v>0</v>
          </cell>
          <cell r="H32">
            <v>0</v>
          </cell>
        </row>
        <row r="33">
          <cell r="B33" t="str">
            <v>C 03</v>
          </cell>
          <cell r="C33">
            <v>0</v>
          </cell>
          <cell r="D33" t="str">
            <v>Administração local</v>
          </cell>
          <cell r="E33">
            <v>0</v>
          </cell>
          <cell r="F33">
            <v>0</v>
          </cell>
          <cell r="G33" t="str">
            <v>UNIDADE:</v>
          </cell>
          <cell r="H33" t="str">
            <v>un</v>
          </cell>
          <cell r="I33">
            <v>563199.54</v>
          </cell>
        </row>
        <row r="34">
          <cell r="B34" t="str">
            <v>FONTE</v>
          </cell>
          <cell r="C34" t="str">
            <v>TIPO</v>
          </cell>
          <cell r="D34" t="str">
            <v>DESCRIÇÃO</v>
          </cell>
          <cell r="E34" t="str">
            <v xml:space="preserve">UN </v>
          </cell>
          <cell r="F34" t="str">
            <v>COEFICIENTE</v>
          </cell>
          <cell r="G34" t="str">
            <v>CUSTO UNITÁRIO (R$)</v>
          </cell>
          <cell r="H34" t="str">
            <v>SUBTOTAL (R$)</v>
          </cell>
        </row>
        <row r="35">
          <cell r="B35" t="str">
            <v>SEDOP</v>
          </cell>
          <cell r="C35" t="str">
            <v>CA</v>
          </cell>
          <cell r="D35" t="str">
            <v>Encarregado geral de obras com encargos complementares 2 un</v>
          </cell>
          <cell r="E35" t="str">
            <v>mês</v>
          </cell>
          <cell r="F35">
            <v>20</v>
          </cell>
          <cell r="G35">
            <v>2896.57</v>
          </cell>
          <cell r="H35">
            <v>57931.4</v>
          </cell>
          <cell r="I35">
            <v>2896.57</v>
          </cell>
          <cell r="J35" t="b">
            <v>1</v>
          </cell>
        </row>
        <row r="36">
          <cell r="B36" t="str">
            <v>SEDOP</v>
          </cell>
          <cell r="C36" t="str">
            <v>CA</v>
          </cell>
          <cell r="D36" t="str">
            <v>Vigia diurno com encargos complementares</v>
          </cell>
          <cell r="E36" t="str">
            <v>h</v>
          </cell>
          <cell r="F36">
            <v>2200</v>
          </cell>
          <cell r="G36">
            <v>15.9</v>
          </cell>
          <cell r="H36">
            <v>34980</v>
          </cell>
          <cell r="I36">
            <v>15.9</v>
          </cell>
          <cell r="J36" t="b">
            <v>1</v>
          </cell>
        </row>
        <row r="37">
          <cell r="B37" t="str">
            <v>SEDOP</v>
          </cell>
          <cell r="C37" t="str">
            <v>CA</v>
          </cell>
          <cell r="D37" t="str">
            <v>Vigia noturno com encargos complementares</v>
          </cell>
          <cell r="E37" t="str">
            <v>h</v>
          </cell>
          <cell r="F37">
            <v>2200</v>
          </cell>
          <cell r="G37">
            <v>19.93</v>
          </cell>
          <cell r="H37">
            <v>43846</v>
          </cell>
          <cell r="I37">
            <v>19.93</v>
          </cell>
          <cell r="J37" t="b">
            <v>1</v>
          </cell>
        </row>
        <row r="38">
          <cell r="B38" t="str">
            <v>SEDOP</v>
          </cell>
          <cell r="C38" t="str">
            <v>CA</v>
          </cell>
          <cell r="D38" t="str">
            <v>Engenheiro civil sênior de obra com encargos complementares</v>
          </cell>
          <cell r="E38" t="str">
            <v>mês</v>
          </cell>
          <cell r="F38">
            <v>10</v>
          </cell>
          <cell r="G38">
            <v>20704.04</v>
          </cell>
          <cell r="H38">
            <v>207040.4</v>
          </cell>
          <cell r="I38">
            <v>20704.04</v>
          </cell>
          <cell r="J38" t="b">
            <v>1</v>
          </cell>
        </row>
        <row r="39">
          <cell r="B39" t="str">
            <v>SEDOP</v>
          </cell>
          <cell r="C39" t="str">
            <v>CA</v>
          </cell>
          <cell r="D39" t="str">
            <v>Engenheiro eletricista com encargos complementares</v>
          </cell>
          <cell r="E39" t="str">
            <v>mês</v>
          </cell>
          <cell r="F39">
            <v>4</v>
          </cell>
          <cell r="G39">
            <v>14241.36</v>
          </cell>
          <cell r="H39">
            <v>56965.440000000002</v>
          </cell>
          <cell r="I39">
            <v>14241.36</v>
          </cell>
          <cell r="J39" t="b">
            <v>1</v>
          </cell>
        </row>
        <row r="40">
          <cell r="B40" t="str">
            <v>SEDOP</v>
          </cell>
          <cell r="C40" t="str">
            <v>CA</v>
          </cell>
          <cell r="D40" t="str">
            <v>Almoxarife com encargos complementares</v>
          </cell>
          <cell r="E40" t="str">
            <v>mês</v>
          </cell>
          <cell r="F40">
            <v>10</v>
          </cell>
          <cell r="G40">
            <v>2486.0300000000002</v>
          </cell>
          <cell r="H40">
            <v>24860.3</v>
          </cell>
          <cell r="I40">
            <v>2486.0300000000002</v>
          </cell>
          <cell r="J40" t="b">
            <v>1</v>
          </cell>
        </row>
        <row r="41">
          <cell r="B41" t="str">
            <v>SEDOP</v>
          </cell>
          <cell r="C41" t="str">
            <v>CA</v>
          </cell>
          <cell r="D41" t="str">
            <v>Mestre de obras com encargos complementares</v>
          </cell>
          <cell r="E41" t="str">
            <v>mês</v>
          </cell>
          <cell r="F41">
            <v>10</v>
          </cell>
          <cell r="G41">
            <v>4133.49</v>
          </cell>
          <cell r="H41">
            <v>41334.9</v>
          </cell>
          <cell r="I41">
            <v>4133.49</v>
          </cell>
          <cell r="J41" t="b">
            <v>1</v>
          </cell>
        </row>
        <row r="42">
          <cell r="B42" t="str">
            <v>SEDOP</v>
          </cell>
          <cell r="C42" t="str">
            <v>CA</v>
          </cell>
          <cell r="D42" t="str">
            <v>Técnico em segurança do trabalho com encargos complementares</v>
          </cell>
          <cell r="E42" t="str">
            <v>mês</v>
          </cell>
          <cell r="F42">
            <v>10</v>
          </cell>
          <cell r="G42">
            <v>3189.11</v>
          </cell>
          <cell r="H42">
            <v>31891.1</v>
          </cell>
          <cell r="I42">
            <v>3189.11</v>
          </cell>
          <cell r="J42" t="b">
            <v>1</v>
          </cell>
        </row>
        <row r="43">
          <cell r="B43" t="str">
            <v>SINAPI</v>
          </cell>
          <cell r="C43" t="str">
            <v>CA</v>
          </cell>
          <cell r="D43" t="str">
            <v>Auxiliar técnico de engenharia com encargos complementares</v>
          </cell>
          <cell r="E43" t="str">
            <v>h</v>
          </cell>
          <cell r="F43">
            <v>2200</v>
          </cell>
          <cell r="G43">
            <v>29.25</v>
          </cell>
          <cell r="H43">
            <v>64350</v>
          </cell>
          <cell r="I43" t="str">
            <v>29,25</v>
          </cell>
          <cell r="J43">
            <v>0</v>
          </cell>
        </row>
        <row r="44">
          <cell r="B44">
            <v>0</v>
          </cell>
          <cell r="C44">
            <v>0</v>
          </cell>
          <cell r="D44">
            <v>0</v>
          </cell>
          <cell r="E44">
            <v>0</v>
          </cell>
          <cell r="F44">
            <v>0</v>
          </cell>
          <cell r="G44">
            <v>0</v>
          </cell>
          <cell r="H44">
            <v>563199.54</v>
          </cell>
        </row>
        <row r="45">
          <cell r="B45">
            <v>0</v>
          </cell>
          <cell r="C45">
            <v>0</v>
          </cell>
          <cell r="D45">
            <v>0</v>
          </cell>
          <cell r="E45">
            <v>0</v>
          </cell>
          <cell r="F45">
            <v>0</v>
          </cell>
          <cell r="G45">
            <v>0</v>
          </cell>
          <cell r="H45">
            <v>0</v>
          </cell>
        </row>
        <row r="46">
          <cell r="B46">
            <v>0</v>
          </cell>
          <cell r="C46">
            <v>0</v>
          </cell>
          <cell r="D46">
            <v>0</v>
          </cell>
          <cell r="E46">
            <v>0</v>
          </cell>
          <cell r="F46">
            <v>0</v>
          </cell>
          <cell r="G46" t="str">
            <v>UNIDADE:</v>
          </cell>
          <cell r="H46">
            <v>0</v>
          </cell>
          <cell r="I46">
            <v>0</v>
          </cell>
        </row>
        <row r="47">
          <cell r="B47" t="str">
            <v>FONTE</v>
          </cell>
          <cell r="C47" t="str">
            <v>TIPO</v>
          </cell>
          <cell r="D47" t="str">
            <v>DESCRIÇÃO</v>
          </cell>
          <cell r="E47" t="str">
            <v xml:space="preserve">UN </v>
          </cell>
          <cell r="F47" t="str">
            <v>COEFICIENTE</v>
          </cell>
          <cell r="G47" t="str">
            <v>CUSTO UNITÁRIO (R$)</v>
          </cell>
          <cell r="H47" t="str">
            <v>SUBTOTAL (R$)</v>
          </cell>
        </row>
        <row r="48">
          <cell r="B48">
            <v>0</v>
          </cell>
          <cell r="C48">
            <v>0</v>
          </cell>
          <cell r="D48">
            <v>0</v>
          </cell>
          <cell r="E48">
            <v>0</v>
          </cell>
          <cell r="F48">
            <v>0</v>
          </cell>
          <cell r="G48">
            <v>0</v>
          </cell>
          <cell r="H48">
            <v>0</v>
          </cell>
        </row>
        <row r="49">
          <cell r="B49">
            <v>0</v>
          </cell>
          <cell r="C49">
            <v>0</v>
          </cell>
          <cell r="D49">
            <v>0</v>
          </cell>
          <cell r="E49">
            <v>0</v>
          </cell>
          <cell r="F49">
            <v>0</v>
          </cell>
          <cell r="G49">
            <v>0</v>
          </cell>
          <cell r="H49">
            <v>0</v>
          </cell>
        </row>
        <row r="50">
          <cell r="B50">
            <v>0</v>
          </cell>
          <cell r="C50">
            <v>0</v>
          </cell>
          <cell r="D50">
            <v>0</v>
          </cell>
          <cell r="E50">
            <v>0</v>
          </cell>
          <cell r="F50">
            <v>0</v>
          </cell>
          <cell r="G50">
            <v>0</v>
          </cell>
          <cell r="H50">
            <v>0</v>
          </cell>
        </row>
        <row r="51">
          <cell r="B51">
            <v>0</v>
          </cell>
          <cell r="C51">
            <v>0</v>
          </cell>
          <cell r="D51">
            <v>0</v>
          </cell>
          <cell r="E51">
            <v>0</v>
          </cell>
          <cell r="F51">
            <v>0</v>
          </cell>
          <cell r="G51">
            <v>0</v>
          </cell>
          <cell r="H51">
            <v>0</v>
          </cell>
        </row>
        <row r="52">
          <cell r="B52" t="str">
            <v>C 05</v>
          </cell>
          <cell r="C52">
            <v>0</v>
          </cell>
          <cell r="D52" t="str">
            <v>Retirada de Box</v>
          </cell>
          <cell r="E52">
            <v>0</v>
          </cell>
          <cell r="F52">
            <v>0</v>
          </cell>
          <cell r="G52" t="str">
            <v>UNIDADE:</v>
          </cell>
          <cell r="H52" t="str">
            <v>m²</v>
          </cell>
          <cell r="I52">
            <v>17.619999999999997</v>
          </cell>
        </row>
        <row r="53">
          <cell r="B53" t="str">
            <v>FONTE</v>
          </cell>
          <cell r="C53" t="str">
            <v>TIPO</v>
          </cell>
          <cell r="D53" t="str">
            <v>DESCRIÇÃO</v>
          </cell>
          <cell r="E53" t="str">
            <v xml:space="preserve">UN </v>
          </cell>
          <cell r="F53" t="str">
            <v>COEFICIENTE</v>
          </cell>
          <cell r="G53" t="str">
            <v>CUSTO UNITÁRIO (R$)</v>
          </cell>
          <cell r="H53" t="str">
            <v>SUBTOTAL (R$)</v>
          </cell>
        </row>
        <row r="54">
          <cell r="B54" t="str">
            <v>SEDOP</v>
          </cell>
          <cell r="C54" t="str">
            <v>CA</v>
          </cell>
          <cell r="D54" t="str">
            <v>Servente com encargos complementares</v>
          </cell>
          <cell r="E54" t="str">
            <v>H</v>
          </cell>
          <cell r="F54">
            <v>0.5</v>
          </cell>
          <cell r="G54">
            <v>16.02</v>
          </cell>
          <cell r="H54">
            <v>8.01</v>
          </cell>
          <cell r="I54">
            <v>16.02</v>
          </cell>
          <cell r="J54" t="b">
            <v>1</v>
          </cell>
        </row>
        <row r="55">
          <cell r="B55" t="str">
            <v>SEDOP</v>
          </cell>
          <cell r="C55" t="str">
            <v>CA</v>
          </cell>
          <cell r="D55" t="str">
            <v>Montador com encargos complementares</v>
          </cell>
          <cell r="E55" t="str">
            <v>h</v>
          </cell>
          <cell r="F55">
            <v>0.5</v>
          </cell>
          <cell r="G55">
            <v>19.22</v>
          </cell>
          <cell r="H55">
            <v>9.61</v>
          </cell>
          <cell r="I55">
            <v>19.22</v>
          </cell>
          <cell r="J55" t="b">
            <v>1</v>
          </cell>
        </row>
        <row r="56">
          <cell r="B56">
            <v>0</v>
          </cell>
          <cell r="C56">
            <v>0</v>
          </cell>
          <cell r="D56">
            <v>0</v>
          </cell>
          <cell r="E56">
            <v>0</v>
          </cell>
          <cell r="F56">
            <v>0</v>
          </cell>
          <cell r="G56">
            <v>0</v>
          </cell>
          <cell r="H56">
            <v>17.619999999999997</v>
          </cell>
        </row>
        <row r="57">
          <cell r="B57">
            <v>0</v>
          </cell>
          <cell r="C57">
            <v>0</v>
          </cell>
          <cell r="D57">
            <v>0</v>
          </cell>
          <cell r="E57">
            <v>0</v>
          </cell>
          <cell r="F57">
            <v>0</v>
          </cell>
          <cell r="G57">
            <v>0</v>
          </cell>
          <cell r="H57">
            <v>0</v>
          </cell>
        </row>
        <row r="58">
          <cell r="B58" t="str">
            <v>C 06</v>
          </cell>
          <cell r="C58">
            <v>0</v>
          </cell>
          <cell r="D58" t="str">
            <v>Lavagem e Recolocação de telha de barro</v>
          </cell>
          <cell r="E58">
            <v>0</v>
          </cell>
          <cell r="F58">
            <v>0</v>
          </cell>
          <cell r="G58" t="str">
            <v>UNIDADE:</v>
          </cell>
          <cell r="H58" t="str">
            <v>m²</v>
          </cell>
          <cell r="I58">
            <v>14.79</v>
          </cell>
        </row>
        <row r="59">
          <cell r="B59" t="str">
            <v>FONTE</v>
          </cell>
          <cell r="C59" t="str">
            <v>TIPO</v>
          </cell>
          <cell r="D59" t="str">
            <v>DESCRIÇÃO</v>
          </cell>
          <cell r="E59" t="str">
            <v xml:space="preserve">UN </v>
          </cell>
          <cell r="F59" t="str">
            <v>COEFICIENTE</v>
          </cell>
          <cell r="G59" t="str">
            <v>CUSTO UNITÁRIO (R$)</v>
          </cell>
          <cell r="H59" t="str">
            <v>SUBTOTAL (R$)</v>
          </cell>
        </row>
        <row r="60">
          <cell r="B60" t="str">
            <v>SINAPI</v>
          </cell>
          <cell r="C60" t="str">
            <v>CA</v>
          </cell>
          <cell r="D60" t="str">
            <v>LIMPEZA DE SUPERFÍCIE COM JATO DE ALTA PRESSÃO.</v>
          </cell>
          <cell r="E60" t="str">
            <v>m²</v>
          </cell>
          <cell r="F60">
            <v>1</v>
          </cell>
          <cell r="G60">
            <v>1.36</v>
          </cell>
          <cell r="H60">
            <v>1.36</v>
          </cell>
          <cell r="I60" t="str">
            <v>1,36</v>
          </cell>
          <cell r="J60">
            <v>0</v>
          </cell>
        </row>
        <row r="61">
          <cell r="B61" t="str">
            <v>SEDOP</v>
          </cell>
          <cell r="C61" t="str">
            <v>CA</v>
          </cell>
          <cell r="D61" t="str">
            <v>Servente com encargos complementares</v>
          </cell>
          <cell r="E61" t="str">
            <v>H</v>
          </cell>
          <cell r="F61">
            <v>0.52100000000000002</v>
          </cell>
          <cell r="G61">
            <v>16.02</v>
          </cell>
          <cell r="H61">
            <v>8.35</v>
          </cell>
          <cell r="I61">
            <v>16.02</v>
          </cell>
          <cell r="J61" t="b">
            <v>1</v>
          </cell>
        </row>
        <row r="62">
          <cell r="B62" t="str">
            <v>SEDOP</v>
          </cell>
          <cell r="C62" t="str">
            <v>CA</v>
          </cell>
          <cell r="D62" t="str">
            <v>Telhadista com encargos complementares</v>
          </cell>
          <cell r="E62" t="str">
            <v>h</v>
          </cell>
          <cell r="F62">
            <v>0.254</v>
          </cell>
          <cell r="G62">
            <v>20.010000000000002</v>
          </cell>
          <cell r="H62">
            <v>5.08</v>
          </cell>
          <cell r="I62">
            <v>20.010000000000002</v>
          </cell>
          <cell r="J62" t="b">
            <v>1</v>
          </cell>
        </row>
        <row r="63">
          <cell r="B63">
            <v>0</v>
          </cell>
          <cell r="C63">
            <v>0</v>
          </cell>
          <cell r="D63">
            <v>0</v>
          </cell>
          <cell r="E63">
            <v>0</v>
          </cell>
          <cell r="F63">
            <v>0</v>
          </cell>
          <cell r="G63">
            <v>0</v>
          </cell>
          <cell r="H63">
            <v>14.79</v>
          </cell>
        </row>
        <row r="64">
          <cell r="B64">
            <v>0</v>
          </cell>
          <cell r="C64">
            <v>0</v>
          </cell>
          <cell r="D64">
            <v>0</v>
          </cell>
          <cell r="E64">
            <v>0</v>
          </cell>
          <cell r="F64">
            <v>0</v>
          </cell>
          <cell r="G64">
            <v>0</v>
          </cell>
          <cell r="H64">
            <v>0</v>
          </cell>
        </row>
        <row r="65">
          <cell r="B65" t="str">
            <v>C 07</v>
          </cell>
          <cell r="C65">
            <v>0</v>
          </cell>
          <cell r="D65" t="str">
            <v>Porta em laminado com acabamento em fórmica cor a definir, 1 folha de abrir com inox, marco e alizares em madeira, linha Premium, fab. Multidoor ou Similar,  com ferragens (0,60 x 2,10m) - PL1</v>
          </cell>
          <cell r="E65">
            <v>0</v>
          </cell>
          <cell r="F65">
            <v>0</v>
          </cell>
          <cell r="G65" t="str">
            <v>UNIDADE:</v>
          </cell>
          <cell r="H65" t="str">
            <v>un</v>
          </cell>
          <cell r="I65">
            <v>815.37</v>
          </cell>
        </row>
        <row r="66">
          <cell r="B66" t="str">
            <v>FONTE</v>
          </cell>
          <cell r="C66" t="str">
            <v>TIPO</v>
          </cell>
          <cell r="D66" t="str">
            <v>DESCRIÇÃO</v>
          </cell>
          <cell r="E66" t="str">
            <v xml:space="preserve">UN </v>
          </cell>
          <cell r="F66" t="str">
            <v>COEFICIENTE</v>
          </cell>
          <cell r="G66" t="str">
            <v>CUSTO UNITÁRIO (R$)</v>
          </cell>
          <cell r="H66" t="str">
            <v>SUBTOTAL (R$)</v>
          </cell>
          <cell r="I66">
            <v>0</v>
          </cell>
          <cell r="J66">
            <v>0</v>
          </cell>
        </row>
        <row r="67">
          <cell r="B67" t="str">
            <v>SEDOP</v>
          </cell>
          <cell r="C67" t="str">
            <v>CA</v>
          </cell>
          <cell r="D67" t="str">
            <v>CARPINTEIRO COM ENCARGOS COMPLEMENTARES</v>
          </cell>
          <cell r="E67" t="str">
            <v>h</v>
          </cell>
          <cell r="F67">
            <v>3</v>
          </cell>
          <cell r="G67">
            <v>20.04</v>
          </cell>
          <cell r="H67">
            <v>60.12</v>
          </cell>
          <cell r="I67">
            <v>20.04</v>
          </cell>
          <cell r="J67" t="b">
            <v>1</v>
          </cell>
        </row>
        <row r="68">
          <cell r="B68" t="str">
            <v>SEDOP</v>
          </cell>
          <cell r="C68" t="str">
            <v>CA</v>
          </cell>
          <cell r="D68" t="str">
            <v>AJUDANTE DE CARPINTEIRO COM ENCARGOS COMPLEMENTARES</v>
          </cell>
          <cell r="E68" t="str">
            <v>h</v>
          </cell>
          <cell r="F68">
            <v>3</v>
          </cell>
          <cell r="G68">
            <v>16.02</v>
          </cell>
          <cell r="H68">
            <v>48.06</v>
          </cell>
          <cell r="I68">
            <v>16.02</v>
          </cell>
          <cell r="J68" t="b">
            <v>1</v>
          </cell>
        </row>
        <row r="69">
          <cell r="B69" t="str">
            <v>SEDOP</v>
          </cell>
          <cell r="C69" t="str">
            <v>CA</v>
          </cell>
          <cell r="D69" t="str">
            <v>Ferragens p/ porta interna 1 fl.</v>
          </cell>
          <cell r="E69" t="str">
            <v>cj</v>
          </cell>
          <cell r="F69">
            <v>1</v>
          </cell>
          <cell r="G69">
            <v>129.21</v>
          </cell>
          <cell r="H69">
            <v>129.21</v>
          </cell>
          <cell r="I69">
            <v>129.21</v>
          </cell>
          <cell r="J69" t="b">
            <v>1</v>
          </cell>
        </row>
        <row r="70">
          <cell r="B70" t="str">
            <v>SEDOP</v>
          </cell>
          <cell r="C70" t="str">
            <v>CA</v>
          </cell>
          <cell r="D70" t="str">
            <v>Revestimento em Laminado melaminico (para Esquadria em MDF)</v>
          </cell>
          <cell r="E70" t="str">
            <v>m²</v>
          </cell>
          <cell r="F70">
            <v>2.52</v>
          </cell>
          <cell r="G70">
            <v>54.56</v>
          </cell>
          <cell r="H70">
            <v>137.49</v>
          </cell>
          <cell r="I70">
            <v>54.56</v>
          </cell>
          <cell r="J70" t="b">
            <v>1</v>
          </cell>
        </row>
        <row r="71">
          <cell r="B71" t="str">
            <v>SEDOP</v>
          </cell>
          <cell r="C71" t="str">
            <v>I</v>
          </cell>
          <cell r="D71" t="str">
            <v>Cola fórmica</v>
          </cell>
          <cell r="E71" t="str">
            <v>gl</v>
          </cell>
          <cell r="F71">
            <v>0.2</v>
          </cell>
          <cell r="G71">
            <v>121.5</v>
          </cell>
          <cell r="H71">
            <v>24.3</v>
          </cell>
          <cell r="I71">
            <v>121.5</v>
          </cell>
          <cell r="J71" t="b">
            <v>1</v>
          </cell>
        </row>
        <row r="72">
          <cell r="B72" t="str">
            <v>SEDOP</v>
          </cell>
          <cell r="C72" t="str">
            <v>CA</v>
          </cell>
          <cell r="D72" t="str">
            <v>Alizar em madeira de lei</v>
          </cell>
          <cell r="E72" t="str">
            <v>m</v>
          </cell>
          <cell r="F72">
            <v>9.8000000000000007</v>
          </cell>
          <cell r="G72">
            <v>12.2</v>
          </cell>
          <cell r="H72">
            <v>119.56</v>
          </cell>
          <cell r="I72">
            <v>12.2</v>
          </cell>
          <cell r="J72" t="b">
            <v>1</v>
          </cell>
        </row>
        <row r="73">
          <cell r="B73" t="str">
            <v>SEDOP</v>
          </cell>
          <cell r="C73" t="str">
            <v>CA</v>
          </cell>
          <cell r="D73" t="str">
            <v>Caixilho em madeira de lei</v>
          </cell>
          <cell r="E73" t="str">
            <v>m²</v>
          </cell>
          <cell r="F73">
            <v>0.72000000000000008</v>
          </cell>
          <cell r="G73">
            <v>208.15</v>
          </cell>
          <cell r="H73">
            <v>149.87</v>
          </cell>
          <cell r="I73">
            <v>208.15</v>
          </cell>
          <cell r="J73" t="b">
            <v>1</v>
          </cell>
        </row>
        <row r="74">
          <cell r="B74" t="str">
            <v>SEDOP</v>
          </cell>
          <cell r="C74" t="str">
            <v>I</v>
          </cell>
          <cell r="D74" t="str">
            <v>Porta em miolo madeira, acabamento em MDF</v>
          </cell>
          <cell r="E74" t="str">
            <v>m²</v>
          </cell>
          <cell r="F74">
            <v>1.26</v>
          </cell>
          <cell r="G74">
            <v>116.48</v>
          </cell>
          <cell r="H74">
            <v>146.76</v>
          </cell>
          <cell r="I74">
            <v>116.48</v>
          </cell>
          <cell r="J74" t="b">
            <v>1</v>
          </cell>
        </row>
        <row r="75">
          <cell r="B75">
            <v>0</v>
          </cell>
          <cell r="C75">
            <v>0</v>
          </cell>
          <cell r="D75">
            <v>0</v>
          </cell>
          <cell r="E75">
            <v>0</v>
          </cell>
          <cell r="F75">
            <v>0</v>
          </cell>
          <cell r="G75">
            <v>0</v>
          </cell>
          <cell r="H75">
            <v>815.37</v>
          </cell>
        </row>
        <row r="76">
          <cell r="B76">
            <v>0</v>
          </cell>
          <cell r="C76">
            <v>0</v>
          </cell>
          <cell r="D76">
            <v>0</v>
          </cell>
          <cell r="E76">
            <v>0</v>
          </cell>
          <cell r="F76">
            <v>0</v>
          </cell>
          <cell r="G76">
            <v>0</v>
          </cell>
          <cell r="H76">
            <v>0</v>
          </cell>
        </row>
        <row r="77">
          <cell r="B77" t="str">
            <v>C 08</v>
          </cell>
          <cell r="C77">
            <v>0</v>
          </cell>
          <cell r="D77" t="str">
            <v>Porta em laminado com acabamento em fórmica cor a definir, 1 folha de abrir com inox, marco e alizares em madeira, linha Premium, fab. Multidoor ou Similar,  com ferragens (0,70 x 2,10m) - PL3</v>
          </cell>
          <cell r="E77">
            <v>0</v>
          </cell>
          <cell r="F77">
            <v>0</v>
          </cell>
          <cell r="G77" t="str">
            <v>UNIDADE:</v>
          </cell>
          <cell r="H77" t="str">
            <v>un</v>
          </cell>
          <cell r="I77">
            <v>868.32</v>
          </cell>
        </row>
        <row r="78">
          <cell r="B78" t="str">
            <v>FONTE</v>
          </cell>
          <cell r="C78" t="str">
            <v>TIPO</v>
          </cell>
          <cell r="D78" t="str">
            <v>DESCRIÇÃO</v>
          </cell>
          <cell r="E78" t="str">
            <v xml:space="preserve">UN </v>
          </cell>
          <cell r="F78" t="str">
            <v>COEFICIENTE</v>
          </cell>
          <cell r="G78" t="str">
            <v>CUSTO UNITÁRIO (R$)</v>
          </cell>
          <cell r="H78" t="str">
            <v>SUBTOTAL (R$)</v>
          </cell>
          <cell r="I78">
            <v>0</v>
          </cell>
          <cell r="J78">
            <v>0</v>
          </cell>
        </row>
        <row r="79">
          <cell r="B79" t="str">
            <v>SEDOP</v>
          </cell>
          <cell r="C79" t="str">
            <v>CA</v>
          </cell>
          <cell r="D79" t="str">
            <v>CARPINTEIRO COM ENCARGOS COMPLEMENTARES</v>
          </cell>
          <cell r="E79" t="str">
            <v>h</v>
          </cell>
          <cell r="F79">
            <v>3</v>
          </cell>
          <cell r="G79">
            <v>20.04</v>
          </cell>
          <cell r="H79">
            <v>60.12</v>
          </cell>
          <cell r="I79">
            <v>20.04</v>
          </cell>
          <cell r="J79" t="b">
            <v>1</v>
          </cell>
        </row>
        <row r="80">
          <cell r="B80" t="str">
            <v>SEDOP</v>
          </cell>
          <cell r="C80" t="str">
            <v>CA</v>
          </cell>
          <cell r="D80" t="str">
            <v>AJUDANTE DE CARPINTEIRO COM ENCARGOS COMPLEMENTARES</v>
          </cell>
          <cell r="E80" t="str">
            <v>h</v>
          </cell>
          <cell r="F80">
            <v>3</v>
          </cell>
          <cell r="G80">
            <v>16.02</v>
          </cell>
          <cell r="H80">
            <v>48.06</v>
          </cell>
          <cell r="I80">
            <v>16.02</v>
          </cell>
          <cell r="J80" t="b">
            <v>1</v>
          </cell>
        </row>
        <row r="81">
          <cell r="B81" t="str">
            <v>SEDOP</v>
          </cell>
          <cell r="C81" t="str">
            <v>CA</v>
          </cell>
          <cell r="D81" t="str">
            <v>Ferragens p/ porta interna 1 fl.</v>
          </cell>
          <cell r="E81" t="str">
            <v>cj</v>
          </cell>
          <cell r="F81">
            <v>1</v>
          </cell>
          <cell r="G81">
            <v>129.21</v>
          </cell>
          <cell r="H81">
            <v>129.21</v>
          </cell>
          <cell r="I81">
            <v>129.21</v>
          </cell>
          <cell r="J81" t="b">
            <v>1</v>
          </cell>
        </row>
        <row r="82">
          <cell r="B82" t="str">
            <v>SEDOP</v>
          </cell>
          <cell r="C82" t="str">
            <v>CA</v>
          </cell>
          <cell r="D82" t="str">
            <v>Revestimento em Laminado melaminico (para Esquadria em MDF)</v>
          </cell>
          <cell r="E82" t="str">
            <v>m²</v>
          </cell>
          <cell r="F82">
            <v>2.94</v>
          </cell>
          <cell r="G82">
            <v>54.56</v>
          </cell>
          <cell r="H82">
            <v>160.41</v>
          </cell>
          <cell r="I82">
            <v>54.56</v>
          </cell>
          <cell r="J82" t="b">
            <v>1</v>
          </cell>
        </row>
        <row r="83">
          <cell r="B83" t="str">
            <v>SEDOP</v>
          </cell>
          <cell r="C83" t="str">
            <v>I</v>
          </cell>
          <cell r="D83" t="str">
            <v>Cola fórmica</v>
          </cell>
          <cell r="E83" t="str">
            <v>gl</v>
          </cell>
          <cell r="F83">
            <v>0.2</v>
          </cell>
          <cell r="G83">
            <v>121.5</v>
          </cell>
          <cell r="H83">
            <v>24.3</v>
          </cell>
          <cell r="I83">
            <v>121.5</v>
          </cell>
          <cell r="J83" t="b">
            <v>1</v>
          </cell>
        </row>
        <row r="84">
          <cell r="B84" t="str">
            <v>SEDOP</v>
          </cell>
          <cell r="C84" t="str">
            <v>CA</v>
          </cell>
          <cell r="D84" t="str">
            <v>Alizar em madeira de lei</v>
          </cell>
          <cell r="E84" t="str">
            <v>m</v>
          </cell>
          <cell r="F84">
            <v>10</v>
          </cell>
          <cell r="G84">
            <v>12.2</v>
          </cell>
          <cell r="H84">
            <v>122</v>
          </cell>
          <cell r="I84">
            <v>12.2</v>
          </cell>
          <cell r="J84" t="b">
            <v>1</v>
          </cell>
        </row>
        <row r="85">
          <cell r="B85" t="str">
            <v>SEDOP</v>
          </cell>
          <cell r="C85" t="str">
            <v>CA</v>
          </cell>
          <cell r="D85" t="str">
            <v>Caixilho em madeira de lei</v>
          </cell>
          <cell r="E85" t="str">
            <v>m²</v>
          </cell>
          <cell r="F85">
            <v>0.73499999999999999</v>
          </cell>
          <cell r="G85">
            <v>208.15</v>
          </cell>
          <cell r="H85">
            <v>152.99</v>
          </cell>
          <cell r="I85">
            <v>208.15</v>
          </cell>
          <cell r="J85" t="b">
            <v>1</v>
          </cell>
        </row>
        <row r="86">
          <cell r="B86" t="str">
            <v>SEDOP</v>
          </cell>
          <cell r="C86" t="str">
            <v>I</v>
          </cell>
          <cell r="D86" t="str">
            <v>Porta de madeira</v>
          </cell>
          <cell r="E86" t="str">
            <v>m²</v>
          </cell>
          <cell r="F86">
            <v>1.47</v>
          </cell>
          <cell r="G86">
            <v>116.48</v>
          </cell>
          <cell r="H86">
            <v>171.23</v>
          </cell>
          <cell r="I86">
            <v>116.48</v>
          </cell>
          <cell r="J86" t="b">
            <v>1</v>
          </cell>
        </row>
        <row r="87">
          <cell r="B87">
            <v>0</v>
          </cell>
          <cell r="C87">
            <v>0</v>
          </cell>
          <cell r="D87">
            <v>0</v>
          </cell>
          <cell r="E87">
            <v>0</v>
          </cell>
          <cell r="F87">
            <v>0</v>
          </cell>
          <cell r="G87">
            <v>0</v>
          </cell>
          <cell r="H87">
            <v>868.32</v>
          </cell>
        </row>
        <row r="88">
          <cell r="B88">
            <v>0</v>
          </cell>
          <cell r="C88">
            <v>0</v>
          </cell>
          <cell r="D88">
            <v>0</v>
          </cell>
          <cell r="E88">
            <v>0</v>
          </cell>
          <cell r="F88">
            <v>0</v>
          </cell>
          <cell r="G88">
            <v>0</v>
          </cell>
          <cell r="H88">
            <v>0</v>
          </cell>
        </row>
        <row r="89">
          <cell r="B89" t="str">
            <v>C 09</v>
          </cell>
          <cell r="C89">
            <v>0</v>
          </cell>
          <cell r="D89" t="str">
            <v>Porta em laminado com acabamento em fórmica cor a definir, 1 folha simétricas de abrir com inox, marco e alizares em madeira, linha Premium, fab. Multidoor ou Similar,  com ferragens (0,80 x 2,10m) - PL5</v>
          </cell>
          <cell r="E89">
            <v>0</v>
          </cell>
          <cell r="F89">
            <v>0</v>
          </cell>
          <cell r="G89" t="str">
            <v>UNIDADE:</v>
          </cell>
          <cell r="H89" t="str">
            <v>un</v>
          </cell>
          <cell r="I89">
            <v>921.25</v>
          </cell>
        </row>
        <row r="90">
          <cell r="B90" t="str">
            <v>FONTE</v>
          </cell>
          <cell r="C90" t="str">
            <v>TIPO</v>
          </cell>
          <cell r="D90" t="str">
            <v>DESCRIÇÃO</v>
          </cell>
          <cell r="E90" t="str">
            <v xml:space="preserve">UN </v>
          </cell>
          <cell r="F90" t="str">
            <v>COEFICIENTE</v>
          </cell>
          <cell r="G90" t="str">
            <v>CUSTO UNITÁRIO (R$)</v>
          </cell>
          <cell r="H90" t="str">
            <v>SUBTOTAL (R$)</v>
          </cell>
        </row>
        <row r="91">
          <cell r="B91" t="str">
            <v>SEDOP</v>
          </cell>
          <cell r="C91" t="str">
            <v>CA</v>
          </cell>
          <cell r="D91" t="str">
            <v>CARPINTEIRO COM ENCARGOS COMPLEMENTARES</v>
          </cell>
          <cell r="E91" t="str">
            <v>h</v>
          </cell>
          <cell r="F91">
            <v>3</v>
          </cell>
          <cell r="G91">
            <v>20.04</v>
          </cell>
          <cell r="H91">
            <v>60.12</v>
          </cell>
          <cell r="I91">
            <v>20.04</v>
          </cell>
          <cell r="J91" t="b">
            <v>1</v>
          </cell>
        </row>
        <row r="92">
          <cell r="B92" t="str">
            <v>SEDOP</v>
          </cell>
          <cell r="C92" t="str">
            <v>CA</v>
          </cell>
          <cell r="D92" t="str">
            <v>AJUDANTE DE CARPINTEIRO COM ENCARGOS COMPLEMENTARES</v>
          </cell>
          <cell r="E92" t="str">
            <v>h</v>
          </cell>
          <cell r="F92">
            <v>3</v>
          </cell>
          <cell r="G92">
            <v>16.02</v>
          </cell>
          <cell r="H92">
            <v>48.06</v>
          </cell>
          <cell r="I92">
            <v>16.02</v>
          </cell>
          <cell r="J92" t="b">
            <v>1</v>
          </cell>
        </row>
        <row r="93">
          <cell r="B93" t="str">
            <v>SEDOP</v>
          </cell>
          <cell r="C93" t="str">
            <v>CA</v>
          </cell>
          <cell r="D93" t="str">
            <v>Ferragens p/ porta interna 1 fl.</v>
          </cell>
          <cell r="E93" t="str">
            <v>cj</v>
          </cell>
          <cell r="F93">
            <v>1</v>
          </cell>
          <cell r="G93">
            <v>129.21</v>
          </cell>
          <cell r="H93">
            <v>129.21</v>
          </cell>
          <cell r="I93">
            <v>129.21</v>
          </cell>
          <cell r="J93" t="b">
            <v>1</v>
          </cell>
        </row>
        <row r="94">
          <cell r="B94" t="str">
            <v>SEDOP</v>
          </cell>
          <cell r="C94" t="str">
            <v>CA</v>
          </cell>
          <cell r="D94" t="str">
            <v>Revestimento em Laminado melaminico (para Esquadria em MDF)</v>
          </cell>
          <cell r="E94" t="str">
            <v>m²</v>
          </cell>
          <cell r="F94">
            <v>3.3600000000000003</v>
          </cell>
          <cell r="G94">
            <v>54.56</v>
          </cell>
          <cell r="H94">
            <v>183.32</v>
          </cell>
          <cell r="I94">
            <v>54.56</v>
          </cell>
          <cell r="J94" t="b">
            <v>1</v>
          </cell>
        </row>
        <row r="95">
          <cell r="B95" t="str">
            <v>SEDOP</v>
          </cell>
          <cell r="C95" t="str">
            <v>I</v>
          </cell>
          <cell r="D95" t="str">
            <v>Cola fórmica</v>
          </cell>
          <cell r="E95" t="str">
            <v>gl</v>
          </cell>
          <cell r="F95">
            <v>0.2</v>
          </cell>
          <cell r="G95">
            <v>121.5</v>
          </cell>
          <cell r="H95">
            <v>24.3</v>
          </cell>
          <cell r="I95">
            <v>121.5</v>
          </cell>
          <cell r="J95" t="b">
            <v>1</v>
          </cell>
        </row>
        <row r="96">
          <cell r="B96" t="str">
            <v>SEDOP</v>
          </cell>
          <cell r="C96" t="str">
            <v>CA</v>
          </cell>
          <cell r="D96" t="str">
            <v>Alizar em madeira de lei</v>
          </cell>
          <cell r="E96" t="str">
            <v>m</v>
          </cell>
          <cell r="F96">
            <v>10.199999999999999</v>
          </cell>
          <cell r="G96">
            <v>12.2</v>
          </cell>
          <cell r="H96">
            <v>124.44</v>
          </cell>
          <cell r="I96">
            <v>12.2</v>
          </cell>
          <cell r="J96" t="b">
            <v>1</v>
          </cell>
        </row>
        <row r="97">
          <cell r="B97" t="str">
            <v>SEDOP</v>
          </cell>
          <cell r="C97" t="str">
            <v>CA</v>
          </cell>
          <cell r="D97" t="str">
            <v>Caixilho em madeira de lei</v>
          </cell>
          <cell r="E97" t="str">
            <v>m²</v>
          </cell>
          <cell r="F97">
            <v>0.75</v>
          </cell>
          <cell r="G97">
            <v>208.15</v>
          </cell>
          <cell r="H97">
            <v>156.11000000000001</v>
          </cell>
          <cell r="I97">
            <v>208.15</v>
          </cell>
          <cell r="J97" t="b">
            <v>1</v>
          </cell>
        </row>
        <row r="98">
          <cell r="B98" t="str">
            <v>SEDOP</v>
          </cell>
          <cell r="C98" t="str">
            <v>I</v>
          </cell>
          <cell r="D98" t="str">
            <v>Porta de madeira</v>
          </cell>
          <cell r="E98" t="str">
            <v>m²</v>
          </cell>
          <cell r="F98">
            <v>1.6800000000000002</v>
          </cell>
          <cell r="G98">
            <v>116.48</v>
          </cell>
          <cell r="H98">
            <v>195.69</v>
          </cell>
          <cell r="I98">
            <v>116.48</v>
          </cell>
          <cell r="J98" t="b">
            <v>1</v>
          </cell>
        </row>
        <row r="99">
          <cell r="B99">
            <v>0</v>
          </cell>
          <cell r="C99">
            <v>0</v>
          </cell>
          <cell r="D99">
            <v>0</v>
          </cell>
          <cell r="E99">
            <v>0</v>
          </cell>
          <cell r="F99">
            <v>0</v>
          </cell>
          <cell r="G99">
            <v>0</v>
          </cell>
          <cell r="H99">
            <v>921.25</v>
          </cell>
        </row>
        <row r="100">
          <cell r="B100">
            <v>0</v>
          </cell>
          <cell r="C100">
            <v>0</v>
          </cell>
          <cell r="D100">
            <v>0</v>
          </cell>
          <cell r="E100">
            <v>0</v>
          </cell>
          <cell r="F100">
            <v>0</v>
          </cell>
          <cell r="G100">
            <v>0</v>
          </cell>
          <cell r="H100">
            <v>0</v>
          </cell>
        </row>
        <row r="101">
          <cell r="B101" t="str">
            <v>C 10</v>
          </cell>
          <cell r="C101">
            <v>0</v>
          </cell>
          <cell r="D101" t="str">
            <v>Porta em laminado com acabamento em fórmica cor a definir,  2 folhas simétricas de abrircom inox, marco e alizares em madeira, linha Premium, fab. Multidoor ou Similar,  com ferragens (1,10 x 2,10m) - PL7</v>
          </cell>
          <cell r="E101">
            <v>0</v>
          </cell>
          <cell r="F101">
            <v>0</v>
          </cell>
          <cell r="G101" t="str">
            <v>UNIDADE:</v>
          </cell>
          <cell r="H101" t="str">
            <v>un</v>
          </cell>
          <cell r="I101">
            <v>1132.07</v>
          </cell>
        </row>
        <row r="102">
          <cell r="B102" t="str">
            <v>FONTE</v>
          </cell>
          <cell r="C102" t="str">
            <v>TIPO</v>
          </cell>
          <cell r="D102" t="str">
            <v>DESCRIÇÃO</v>
          </cell>
          <cell r="E102" t="str">
            <v xml:space="preserve">UN </v>
          </cell>
          <cell r="F102" t="str">
            <v>COEFICIENTE</v>
          </cell>
          <cell r="G102" t="str">
            <v>CUSTO UNITÁRIO (R$)</v>
          </cell>
          <cell r="H102" t="str">
            <v>SUBTOTAL (R$)</v>
          </cell>
        </row>
        <row r="103">
          <cell r="B103" t="str">
            <v>SEDOP</v>
          </cell>
          <cell r="C103" t="str">
            <v>CA</v>
          </cell>
          <cell r="D103" t="str">
            <v>CARPINTEIRO COM ENCARGOS COMPLEMENTARES</v>
          </cell>
          <cell r="E103" t="str">
            <v>h</v>
          </cell>
          <cell r="F103">
            <v>3</v>
          </cell>
          <cell r="G103">
            <v>20.04</v>
          </cell>
          <cell r="H103">
            <v>60.12</v>
          </cell>
          <cell r="I103">
            <v>20.04</v>
          </cell>
          <cell r="J103" t="b">
            <v>1</v>
          </cell>
        </row>
        <row r="104">
          <cell r="B104" t="str">
            <v>SEDOP</v>
          </cell>
          <cell r="C104" t="str">
            <v>CA</v>
          </cell>
          <cell r="D104" t="str">
            <v>AJUDANTE DE CARPINTEIRO COM ENCARGOS COMPLEMENTARES</v>
          </cell>
          <cell r="E104" t="str">
            <v>h</v>
          </cell>
          <cell r="F104">
            <v>3</v>
          </cell>
          <cell r="G104">
            <v>16.02</v>
          </cell>
          <cell r="H104">
            <v>48.06</v>
          </cell>
          <cell r="I104">
            <v>16.02</v>
          </cell>
          <cell r="J104" t="b">
            <v>1</v>
          </cell>
        </row>
        <row r="105">
          <cell r="B105" t="str">
            <v>SEDOP</v>
          </cell>
          <cell r="C105" t="str">
            <v>CA</v>
          </cell>
          <cell r="D105" t="str">
            <v>Ferragens p/ porta interna 1 fl.</v>
          </cell>
          <cell r="E105" t="str">
            <v>cj</v>
          </cell>
          <cell r="F105">
            <v>1</v>
          </cell>
          <cell r="G105">
            <v>129.21</v>
          </cell>
          <cell r="H105">
            <v>129.21</v>
          </cell>
          <cell r="I105">
            <v>129.21</v>
          </cell>
          <cell r="J105" t="b">
            <v>1</v>
          </cell>
        </row>
        <row r="106">
          <cell r="B106" t="str">
            <v>SEDOP</v>
          </cell>
          <cell r="C106" t="str">
            <v>CA</v>
          </cell>
          <cell r="D106" t="str">
            <v>Revestimento em Laminado melaminico (para Esquadria em MDF)</v>
          </cell>
          <cell r="E106" t="str">
            <v>m²</v>
          </cell>
          <cell r="F106">
            <v>4.620000000000001</v>
          </cell>
          <cell r="G106">
            <v>54.56</v>
          </cell>
          <cell r="H106">
            <v>252.07</v>
          </cell>
          <cell r="I106">
            <v>54.56</v>
          </cell>
          <cell r="J106" t="b">
            <v>1</v>
          </cell>
        </row>
        <row r="107">
          <cell r="B107" t="str">
            <v>SEDOP</v>
          </cell>
          <cell r="C107" t="str">
            <v>I</v>
          </cell>
          <cell r="D107" t="str">
            <v>Cola fórmica</v>
          </cell>
          <cell r="E107" t="str">
            <v>gl</v>
          </cell>
          <cell r="F107">
            <v>0.2</v>
          </cell>
          <cell r="G107">
            <v>121.5</v>
          </cell>
          <cell r="H107">
            <v>24.3</v>
          </cell>
          <cell r="I107">
            <v>121.5</v>
          </cell>
          <cell r="J107" t="b">
            <v>1</v>
          </cell>
        </row>
        <row r="108">
          <cell r="B108" t="str">
            <v>SEDOP</v>
          </cell>
          <cell r="C108" t="str">
            <v>CA</v>
          </cell>
          <cell r="D108" t="str">
            <v>Alizar em madeira de lei</v>
          </cell>
          <cell r="E108" t="str">
            <v>m</v>
          </cell>
          <cell r="F108">
            <v>10.8</v>
          </cell>
          <cell r="G108">
            <v>12.2</v>
          </cell>
          <cell r="H108">
            <v>131.76</v>
          </cell>
          <cell r="I108">
            <v>12.2</v>
          </cell>
          <cell r="J108" t="b">
            <v>1</v>
          </cell>
        </row>
        <row r="109">
          <cell r="B109" t="str">
            <v>SEDOP</v>
          </cell>
          <cell r="C109" t="str">
            <v>CA</v>
          </cell>
          <cell r="D109" t="str">
            <v>Caixilho em madeira de lei</v>
          </cell>
          <cell r="E109" t="str">
            <v>m²</v>
          </cell>
          <cell r="F109">
            <v>0.79500000000000004</v>
          </cell>
          <cell r="G109">
            <v>208.15</v>
          </cell>
          <cell r="H109">
            <v>165.48</v>
          </cell>
          <cell r="I109">
            <v>208.15</v>
          </cell>
          <cell r="J109" t="b">
            <v>1</v>
          </cell>
        </row>
        <row r="110">
          <cell r="B110" t="str">
            <v>SEDOP</v>
          </cell>
          <cell r="C110" t="str">
            <v>I</v>
          </cell>
          <cell r="D110" t="str">
            <v>Fechadura interna</v>
          </cell>
          <cell r="E110" t="str">
            <v>m²</v>
          </cell>
          <cell r="F110">
            <v>1</v>
          </cell>
          <cell r="G110">
            <v>52</v>
          </cell>
          <cell r="H110">
            <v>52</v>
          </cell>
          <cell r="I110">
            <v>52</v>
          </cell>
          <cell r="J110" t="b">
            <v>1</v>
          </cell>
        </row>
        <row r="111">
          <cell r="B111" t="str">
            <v>SEDOP</v>
          </cell>
          <cell r="C111" t="str">
            <v>I</v>
          </cell>
          <cell r="D111" t="str">
            <v>Porta de madeira</v>
          </cell>
          <cell r="E111" t="str">
            <v>m²</v>
          </cell>
          <cell r="F111">
            <v>2.3100000000000005</v>
          </cell>
          <cell r="G111">
            <v>116.48</v>
          </cell>
          <cell r="H111">
            <v>269.07</v>
          </cell>
          <cell r="I111">
            <v>116.48</v>
          </cell>
          <cell r="J111" t="b">
            <v>1</v>
          </cell>
        </row>
        <row r="112">
          <cell r="B112">
            <v>0</v>
          </cell>
          <cell r="C112">
            <v>0</v>
          </cell>
          <cell r="D112">
            <v>0</v>
          </cell>
          <cell r="E112">
            <v>0</v>
          </cell>
          <cell r="F112">
            <v>0</v>
          </cell>
          <cell r="G112">
            <v>0</v>
          </cell>
          <cell r="H112">
            <v>1132.07</v>
          </cell>
        </row>
        <row r="113">
          <cell r="B113">
            <v>0</v>
          </cell>
          <cell r="C113">
            <v>0</v>
          </cell>
          <cell r="D113">
            <v>0</v>
          </cell>
          <cell r="E113">
            <v>0</v>
          </cell>
          <cell r="F113">
            <v>0</v>
          </cell>
          <cell r="G113">
            <v>0</v>
          </cell>
          <cell r="H113">
            <v>0</v>
          </cell>
        </row>
        <row r="114">
          <cell r="B114" t="str">
            <v>C 11</v>
          </cell>
          <cell r="C114">
            <v>0</v>
          </cell>
          <cell r="D114" t="str">
            <v>Porta em laminado com acabamento em fórmica cor a definir,  2 folhas simétricas de abrircom inox, marco e alizares em madeira, linha Premium, fab. Multidoor ou Similar,  com ferragens (1,2 x 2,10m) - PL8</v>
          </cell>
          <cell r="E114">
            <v>0</v>
          </cell>
          <cell r="F114">
            <v>0</v>
          </cell>
          <cell r="G114" t="str">
            <v>UNIDADE:</v>
          </cell>
          <cell r="H114" t="str">
            <v>un</v>
          </cell>
          <cell r="I114">
            <v>1185</v>
          </cell>
        </row>
        <row r="115">
          <cell r="B115" t="str">
            <v>FONTE</v>
          </cell>
          <cell r="C115" t="str">
            <v>TIPO</v>
          </cell>
          <cell r="D115" t="str">
            <v>DESCRIÇÃO</v>
          </cell>
          <cell r="E115" t="str">
            <v xml:space="preserve">UN </v>
          </cell>
          <cell r="F115" t="str">
            <v>COEFICIENTE</v>
          </cell>
          <cell r="G115" t="str">
            <v>CUSTO UNITÁRIO (R$)</v>
          </cell>
          <cell r="H115" t="str">
            <v>SUBTOTAL (R$)</v>
          </cell>
        </row>
        <row r="116">
          <cell r="B116" t="str">
            <v>SEDOP</v>
          </cell>
          <cell r="C116" t="str">
            <v>CA</v>
          </cell>
          <cell r="D116" t="str">
            <v>CARPINTEIRO COM ENCARGOS COMPLEMENTARES</v>
          </cell>
          <cell r="E116" t="str">
            <v>h</v>
          </cell>
          <cell r="F116">
            <v>3</v>
          </cell>
          <cell r="G116">
            <v>20.04</v>
          </cell>
          <cell r="H116">
            <v>60.12</v>
          </cell>
          <cell r="I116">
            <v>20.04</v>
          </cell>
          <cell r="J116" t="b">
            <v>1</v>
          </cell>
        </row>
        <row r="117">
          <cell r="B117" t="str">
            <v>SEDOP</v>
          </cell>
          <cell r="C117" t="str">
            <v>CA</v>
          </cell>
          <cell r="D117" t="str">
            <v>AJUDANTE DE CARPINTEIRO COM ENCARGOS COMPLEMENTARES</v>
          </cell>
          <cell r="E117" t="str">
            <v>h</v>
          </cell>
          <cell r="F117">
            <v>3</v>
          </cell>
          <cell r="G117">
            <v>16.02</v>
          </cell>
          <cell r="H117">
            <v>48.06</v>
          </cell>
          <cell r="I117">
            <v>16.02</v>
          </cell>
          <cell r="J117" t="b">
            <v>1</v>
          </cell>
        </row>
        <row r="118">
          <cell r="B118" t="str">
            <v>SEDOP</v>
          </cell>
          <cell r="C118" t="str">
            <v>CA</v>
          </cell>
          <cell r="D118" t="str">
            <v>Ferragens p/ porta interna 1 fl.</v>
          </cell>
          <cell r="E118" t="str">
            <v>cj</v>
          </cell>
          <cell r="F118">
            <v>1</v>
          </cell>
          <cell r="G118">
            <v>129.21</v>
          </cell>
          <cell r="H118">
            <v>129.21</v>
          </cell>
          <cell r="I118">
            <v>129.21</v>
          </cell>
          <cell r="J118" t="b">
            <v>1</v>
          </cell>
        </row>
        <row r="119">
          <cell r="B119" t="str">
            <v>SEDOP</v>
          </cell>
          <cell r="C119" t="str">
            <v>CA</v>
          </cell>
          <cell r="D119" t="str">
            <v>Revestimento em Laminado melaminico (para Esquadria em MDF)</v>
          </cell>
          <cell r="E119" t="str">
            <v>m²</v>
          </cell>
          <cell r="F119">
            <v>5.04</v>
          </cell>
          <cell r="G119">
            <v>54.56</v>
          </cell>
          <cell r="H119">
            <v>274.98</v>
          </cell>
          <cell r="I119">
            <v>54.56</v>
          </cell>
          <cell r="J119" t="b">
            <v>1</v>
          </cell>
        </row>
        <row r="120">
          <cell r="B120" t="str">
            <v>SEDOP</v>
          </cell>
          <cell r="C120" t="str">
            <v>I</v>
          </cell>
          <cell r="D120" t="str">
            <v>Cola fórmica</v>
          </cell>
          <cell r="E120" t="str">
            <v>gl</v>
          </cell>
          <cell r="F120">
            <v>0.2</v>
          </cell>
          <cell r="G120">
            <v>121.5</v>
          </cell>
          <cell r="H120">
            <v>24.3</v>
          </cell>
          <cell r="I120">
            <v>121.5</v>
          </cell>
          <cell r="J120" t="b">
            <v>1</v>
          </cell>
        </row>
        <row r="121">
          <cell r="B121" t="str">
            <v>SEDOP</v>
          </cell>
          <cell r="C121" t="str">
            <v>CA</v>
          </cell>
          <cell r="D121" t="str">
            <v>Alizar em madeira de lei</v>
          </cell>
          <cell r="E121" t="str">
            <v>m</v>
          </cell>
          <cell r="F121">
            <v>11</v>
          </cell>
          <cell r="G121">
            <v>12.2</v>
          </cell>
          <cell r="H121">
            <v>134.19999999999999</v>
          </cell>
          <cell r="I121">
            <v>12.2</v>
          </cell>
          <cell r="J121" t="b">
            <v>1</v>
          </cell>
        </row>
        <row r="122">
          <cell r="B122" t="str">
            <v>SEDOP</v>
          </cell>
          <cell r="C122" t="str">
            <v>CA</v>
          </cell>
          <cell r="D122" t="str">
            <v>Caixilho em madeira de lei</v>
          </cell>
          <cell r="E122" t="str">
            <v>m²</v>
          </cell>
          <cell r="F122">
            <v>0.81</v>
          </cell>
          <cell r="G122">
            <v>208.15</v>
          </cell>
          <cell r="H122">
            <v>168.6</v>
          </cell>
          <cell r="I122">
            <v>208.15</v>
          </cell>
          <cell r="J122" t="b">
            <v>1</v>
          </cell>
        </row>
        <row r="123">
          <cell r="B123" t="str">
            <v>SEDOP</v>
          </cell>
          <cell r="C123" t="str">
            <v>I</v>
          </cell>
          <cell r="D123" t="str">
            <v>Fechadura interna</v>
          </cell>
          <cell r="E123" t="str">
            <v>m²</v>
          </cell>
          <cell r="F123">
            <v>1</v>
          </cell>
          <cell r="G123">
            <v>52</v>
          </cell>
          <cell r="H123">
            <v>52</v>
          </cell>
          <cell r="I123">
            <v>52</v>
          </cell>
          <cell r="J123" t="b">
            <v>1</v>
          </cell>
        </row>
        <row r="124">
          <cell r="B124" t="str">
            <v>SEDOP</v>
          </cell>
          <cell r="C124" t="str">
            <v>I</v>
          </cell>
          <cell r="D124" t="str">
            <v>Porta de madeira</v>
          </cell>
          <cell r="E124" t="str">
            <v>m²</v>
          </cell>
          <cell r="F124">
            <v>2.52</v>
          </cell>
          <cell r="G124">
            <v>116.48</v>
          </cell>
          <cell r="H124">
            <v>293.52999999999997</v>
          </cell>
          <cell r="I124">
            <v>116.48</v>
          </cell>
          <cell r="J124" t="b">
            <v>1</v>
          </cell>
        </row>
        <row r="125">
          <cell r="B125">
            <v>0</v>
          </cell>
          <cell r="C125">
            <v>0</v>
          </cell>
          <cell r="D125">
            <v>0</v>
          </cell>
          <cell r="E125">
            <v>0</v>
          </cell>
          <cell r="F125">
            <v>0</v>
          </cell>
          <cell r="G125">
            <v>0</v>
          </cell>
          <cell r="H125">
            <v>1185</v>
          </cell>
        </row>
        <row r="126">
          <cell r="B126">
            <v>0</v>
          </cell>
          <cell r="C126">
            <v>0</v>
          </cell>
          <cell r="D126">
            <v>0</v>
          </cell>
          <cell r="E126">
            <v>0</v>
          </cell>
          <cell r="F126">
            <v>0</v>
          </cell>
          <cell r="G126">
            <v>0</v>
          </cell>
          <cell r="H126">
            <v>0</v>
          </cell>
        </row>
        <row r="127">
          <cell r="B127" t="str">
            <v>C 12</v>
          </cell>
          <cell r="C127">
            <v>0</v>
          </cell>
          <cell r="D127" t="str">
            <v>Porta em laminado com acabamento em fórmica cor a definir,  2 folhas simétricas de abrircom inox, marco e alizares em madeira, linha Premium, fab. Multidoor ou Similar,  com ferragens  (1,3 x 2,10m) - PL9</v>
          </cell>
          <cell r="E127">
            <v>0</v>
          </cell>
          <cell r="F127">
            <v>0</v>
          </cell>
          <cell r="G127" t="str">
            <v>UNIDADE:</v>
          </cell>
          <cell r="H127" t="str">
            <v>un</v>
          </cell>
          <cell r="I127">
            <v>1237.94</v>
          </cell>
        </row>
        <row r="128">
          <cell r="B128" t="str">
            <v>FONTE</v>
          </cell>
          <cell r="C128" t="str">
            <v>TIPO</v>
          </cell>
          <cell r="D128" t="str">
            <v>DESCRIÇÃO</v>
          </cell>
          <cell r="E128" t="str">
            <v xml:space="preserve">UN </v>
          </cell>
          <cell r="F128" t="str">
            <v>COEFICIENTE</v>
          </cell>
          <cell r="G128" t="str">
            <v>CUSTO UNITÁRIO (R$)</v>
          </cell>
          <cell r="H128" t="str">
            <v>SUBTOTAL (R$)</v>
          </cell>
        </row>
        <row r="129">
          <cell r="B129" t="str">
            <v>SEDOP</v>
          </cell>
          <cell r="C129" t="str">
            <v>CA</v>
          </cell>
          <cell r="D129" t="str">
            <v>CARPINTEIRO COM ENCARGOS COMPLEMENTARES</v>
          </cell>
          <cell r="E129" t="str">
            <v>h</v>
          </cell>
          <cell r="F129">
            <v>3</v>
          </cell>
          <cell r="G129">
            <v>20.04</v>
          </cell>
          <cell r="H129">
            <v>60.12</v>
          </cell>
          <cell r="I129">
            <v>20.04</v>
          </cell>
          <cell r="J129" t="b">
            <v>1</v>
          </cell>
        </row>
        <row r="130">
          <cell r="B130" t="str">
            <v>SEDOP</v>
          </cell>
          <cell r="C130" t="str">
            <v>CA</v>
          </cell>
          <cell r="D130" t="str">
            <v>AJUDANTE DE CARPINTEIRO COM ENCARGOS COMPLEMENTARES</v>
          </cell>
          <cell r="E130" t="str">
            <v>h</v>
          </cell>
          <cell r="F130">
            <v>3</v>
          </cell>
          <cell r="G130">
            <v>16.02</v>
          </cell>
          <cell r="H130">
            <v>48.06</v>
          </cell>
          <cell r="I130">
            <v>16.02</v>
          </cell>
          <cell r="J130" t="b">
            <v>1</v>
          </cell>
        </row>
        <row r="131">
          <cell r="B131" t="str">
            <v>SEDOP</v>
          </cell>
          <cell r="C131" t="str">
            <v>CA</v>
          </cell>
          <cell r="D131" t="str">
            <v>Ferragens p/ porta interna 1 fl.</v>
          </cell>
          <cell r="E131" t="str">
            <v>cj</v>
          </cell>
          <cell r="F131">
            <v>1</v>
          </cell>
          <cell r="G131">
            <v>129.21</v>
          </cell>
          <cell r="H131">
            <v>129.21</v>
          </cell>
          <cell r="I131">
            <v>129.21</v>
          </cell>
          <cell r="J131" t="b">
            <v>1</v>
          </cell>
        </row>
        <row r="132">
          <cell r="B132" t="str">
            <v>SEDOP</v>
          </cell>
          <cell r="C132" t="str">
            <v>CA</v>
          </cell>
          <cell r="D132" t="str">
            <v>Revestimento em Laminado melaminico (para Esquadria em MDF)</v>
          </cell>
          <cell r="E132" t="str">
            <v>m²</v>
          </cell>
          <cell r="F132">
            <v>5.4600000000000009</v>
          </cell>
          <cell r="G132">
            <v>54.56</v>
          </cell>
          <cell r="H132">
            <v>297.89999999999998</v>
          </cell>
          <cell r="I132">
            <v>54.56</v>
          </cell>
          <cell r="J132" t="b">
            <v>1</v>
          </cell>
        </row>
        <row r="133">
          <cell r="B133" t="str">
            <v>SEDOP</v>
          </cell>
          <cell r="C133" t="str">
            <v>I</v>
          </cell>
          <cell r="D133" t="str">
            <v>Cola fórmica</v>
          </cell>
          <cell r="E133" t="str">
            <v>gl</v>
          </cell>
          <cell r="F133">
            <v>0.2</v>
          </cell>
          <cell r="G133">
            <v>121.5</v>
          </cell>
          <cell r="H133">
            <v>24.3</v>
          </cell>
          <cell r="I133">
            <v>121.5</v>
          </cell>
          <cell r="J133" t="b">
            <v>1</v>
          </cell>
        </row>
        <row r="134">
          <cell r="B134" t="str">
            <v>SEDOP</v>
          </cell>
          <cell r="C134" t="str">
            <v>CA</v>
          </cell>
          <cell r="D134" t="str">
            <v>Alizar em madeira de lei</v>
          </cell>
          <cell r="E134" t="str">
            <v>m</v>
          </cell>
          <cell r="F134">
            <v>11.2</v>
          </cell>
          <cell r="G134">
            <v>12.2</v>
          </cell>
          <cell r="H134">
            <v>136.63999999999999</v>
          </cell>
          <cell r="I134">
            <v>12.2</v>
          </cell>
          <cell r="J134" t="b">
            <v>1</v>
          </cell>
        </row>
        <row r="135">
          <cell r="B135" t="str">
            <v>SEDOP</v>
          </cell>
          <cell r="C135" t="str">
            <v>CA</v>
          </cell>
          <cell r="D135" t="str">
            <v>Caixilho em madeira de lei</v>
          </cell>
          <cell r="E135" t="str">
            <v>m²</v>
          </cell>
          <cell r="F135">
            <v>0.82499999999999996</v>
          </cell>
          <cell r="G135">
            <v>208.15</v>
          </cell>
          <cell r="H135">
            <v>171.72</v>
          </cell>
          <cell r="I135">
            <v>208.15</v>
          </cell>
          <cell r="J135" t="b">
            <v>1</v>
          </cell>
        </row>
        <row r="136">
          <cell r="B136" t="str">
            <v>SEDOP</v>
          </cell>
          <cell r="C136" t="str">
            <v>I</v>
          </cell>
          <cell r="D136" t="str">
            <v>Fechadura interna</v>
          </cell>
          <cell r="E136" t="str">
            <v>m²</v>
          </cell>
          <cell r="F136">
            <v>1</v>
          </cell>
          <cell r="G136">
            <v>52</v>
          </cell>
          <cell r="H136">
            <v>52</v>
          </cell>
          <cell r="I136">
            <v>52</v>
          </cell>
          <cell r="J136" t="b">
            <v>1</v>
          </cell>
        </row>
        <row r="137">
          <cell r="B137" t="str">
            <v>SEDOP</v>
          </cell>
          <cell r="C137" t="str">
            <v>I</v>
          </cell>
          <cell r="D137" t="str">
            <v>Porta de madeira</v>
          </cell>
          <cell r="E137" t="str">
            <v>m²</v>
          </cell>
          <cell r="F137">
            <v>2.7300000000000004</v>
          </cell>
          <cell r="G137">
            <v>116.48</v>
          </cell>
          <cell r="H137">
            <v>317.99</v>
          </cell>
          <cell r="I137">
            <v>116.48</v>
          </cell>
          <cell r="J137" t="b">
            <v>1</v>
          </cell>
        </row>
        <row r="138">
          <cell r="B138">
            <v>0</v>
          </cell>
          <cell r="C138">
            <v>0</v>
          </cell>
          <cell r="D138">
            <v>0</v>
          </cell>
          <cell r="E138">
            <v>0</v>
          </cell>
          <cell r="F138">
            <v>0</v>
          </cell>
          <cell r="G138">
            <v>0</v>
          </cell>
          <cell r="H138">
            <v>1237.94</v>
          </cell>
        </row>
        <row r="139">
          <cell r="B139">
            <v>0</v>
          </cell>
          <cell r="C139">
            <v>0</v>
          </cell>
          <cell r="D139">
            <v>0</v>
          </cell>
          <cell r="E139">
            <v>0</v>
          </cell>
          <cell r="F139">
            <v>0</v>
          </cell>
          <cell r="G139">
            <v>0</v>
          </cell>
          <cell r="H139">
            <v>0</v>
          </cell>
        </row>
        <row r="140">
          <cell r="B140" t="str">
            <v>C 13</v>
          </cell>
          <cell r="C140">
            <v>0</v>
          </cell>
          <cell r="D140" t="str">
            <v>Porta em laminado com acabamento em fórmica cor a definir,  2 folhas assimétricas de abrircom inox, marco e alizares em madeira, linha Premium, fab. Multidoor ou Similar,  com ferragens  (1,4 x 2,10m) - PL10</v>
          </cell>
          <cell r="E140">
            <v>0</v>
          </cell>
          <cell r="F140">
            <v>0</v>
          </cell>
          <cell r="G140" t="str">
            <v>UNIDADE:</v>
          </cell>
          <cell r="H140" t="str">
            <v>un</v>
          </cell>
          <cell r="I140">
            <v>1238.8800000000001</v>
          </cell>
        </row>
        <row r="141">
          <cell r="B141" t="str">
            <v>FONTE</v>
          </cell>
          <cell r="C141" t="str">
            <v>TIPO</v>
          </cell>
          <cell r="D141" t="str">
            <v>DESCRIÇÃO</v>
          </cell>
          <cell r="E141" t="str">
            <v xml:space="preserve">UN </v>
          </cell>
          <cell r="F141" t="str">
            <v>COEFICIENTE</v>
          </cell>
          <cell r="G141" t="str">
            <v>CUSTO UNITÁRIO (R$)</v>
          </cell>
          <cell r="H141" t="str">
            <v>SUBTOTAL (R$)</v>
          </cell>
        </row>
        <row r="142">
          <cell r="B142" t="str">
            <v>SEDOP</v>
          </cell>
          <cell r="C142" t="str">
            <v>CA</v>
          </cell>
          <cell r="D142" t="str">
            <v>CARPINTEIRO COM ENCARGOS COMPLEMENTARES</v>
          </cell>
          <cell r="E142" t="str">
            <v>h</v>
          </cell>
          <cell r="F142">
            <v>3</v>
          </cell>
          <cell r="G142">
            <v>20.04</v>
          </cell>
          <cell r="H142">
            <v>60.12</v>
          </cell>
          <cell r="I142">
            <v>20.04</v>
          </cell>
          <cell r="J142" t="b">
            <v>1</v>
          </cell>
        </row>
        <row r="143">
          <cell r="B143" t="str">
            <v>SEDOP</v>
          </cell>
          <cell r="C143" t="str">
            <v>CA</v>
          </cell>
          <cell r="D143" t="str">
            <v>AJUDANTE DE CARPINTEIRO COM ENCARGOS COMPLEMENTARES</v>
          </cell>
          <cell r="E143" t="str">
            <v>h</v>
          </cell>
          <cell r="F143">
            <v>3</v>
          </cell>
          <cell r="G143">
            <v>16.02</v>
          </cell>
          <cell r="H143">
            <v>48.06</v>
          </cell>
          <cell r="I143">
            <v>16.02</v>
          </cell>
          <cell r="J143" t="b">
            <v>1</v>
          </cell>
        </row>
        <row r="144">
          <cell r="B144" t="str">
            <v>SEDOP</v>
          </cell>
          <cell r="C144" t="str">
            <v>CA</v>
          </cell>
          <cell r="D144" t="str">
            <v>Ferragens p/ porta interna 1 fl.</v>
          </cell>
          <cell r="E144" t="str">
            <v>cj</v>
          </cell>
          <cell r="F144">
            <v>1</v>
          </cell>
          <cell r="G144">
            <v>129.21</v>
          </cell>
          <cell r="H144">
            <v>129.21</v>
          </cell>
          <cell r="I144">
            <v>129.21</v>
          </cell>
          <cell r="J144" t="b">
            <v>1</v>
          </cell>
        </row>
        <row r="145">
          <cell r="B145" t="str">
            <v>SEDOP</v>
          </cell>
          <cell r="C145" t="str">
            <v>CA</v>
          </cell>
          <cell r="D145" t="str">
            <v>Revestimento em Laminado melaminico (para Esquadria em MDF)</v>
          </cell>
          <cell r="E145" t="str">
            <v>m²</v>
          </cell>
          <cell r="F145">
            <v>5.88</v>
          </cell>
          <cell r="G145">
            <v>54.56</v>
          </cell>
          <cell r="H145">
            <v>320.81</v>
          </cell>
          <cell r="I145">
            <v>54.56</v>
          </cell>
          <cell r="J145" t="b">
            <v>1</v>
          </cell>
        </row>
        <row r="146">
          <cell r="B146" t="str">
            <v>SEDOP</v>
          </cell>
          <cell r="C146" t="str">
            <v>I</v>
          </cell>
          <cell r="D146" t="str">
            <v>Cola fórmica</v>
          </cell>
          <cell r="E146" t="str">
            <v>gl</v>
          </cell>
          <cell r="F146">
            <v>0.2</v>
          </cell>
          <cell r="G146">
            <v>121.5</v>
          </cell>
          <cell r="H146">
            <v>24.3</v>
          </cell>
          <cell r="I146">
            <v>121.5</v>
          </cell>
          <cell r="J146" t="b">
            <v>1</v>
          </cell>
        </row>
        <row r="147">
          <cell r="B147" t="str">
            <v>SEDOP</v>
          </cell>
          <cell r="C147" t="str">
            <v>CA</v>
          </cell>
          <cell r="D147" t="str">
            <v>Alizar em madeira de lei</v>
          </cell>
          <cell r="E147" t="str">
            <v>m</v>
          </cell>
          <cell r="F147">
            <v>11.399999999999999</v>
          </cell>
          <cell r="G147">
            <v>12.2</v>
          </cell>
          <cell r="H147">
            <v>139.08000000000001</v>
          </cell>
          <cell r="I147">
            <v>12.2</v>
          </cell>
          <cell r="J147" t="b">
            <v>1</v>
          </cell>
        </row>
        <row r="148">
          <cell r="B148" t="str">
            <v>SEDOP</v>
          </cell>
          <cell r="C148" t="str">
            <v>CA</v>
          </cell>
          <cell r="D148" t="str">
            <v>Caixilho em madeira de lei</v>
          </cell>
          <cell r="E148" t="str">
            <v>m²</v>
          </cell>
          <cell r="F148">
            <v>0.84</v>
          </cell>
          <cell r="G148">
            <v>208.15</v>
          </cell>
          <cell r="H148">
            <v>174.85</v>
          </cell>
          <cell r="I148">
            <v>208.15</v>
          </cell>
          <cell r="J148" t="b">
            <v>1</v>
          </cell>
        </row>
        <row r="149">
          <cell r="B149" t="str">
            <v>SEDOP</v>
          </cell>
          <cell r="C149" t="str">
            <v>I</v>
          </cell>
          <cell r="D149" t="str">
            <v>Porta de madeira</v>
          </cell>
          <cell r="E149" t="str">
            <v>m²</v>
          </cell>
          <cell r="F149">
            <v>2.94</v>
          </cell>
          <cell r="G149">
            <v>116.48</v>
          </cell>
          <cell r="H149">
            <v>342.45</v>
          </cell>
          <cell r="I149">
            <v>116.48</v>
          </cell>
          <cell r="J149" t="b">
            <v>1</v>
          </cell>
        </row>
        <row r="150">
          <cell r="B150">
            <v>0</v>
          </cell>
          <cell r="C150">
            <v>0</v>
          </cell>
          <cell r="D150">
            <v>0</v>
          </cell>
          <cell r="E150">
            <v>0</v>
          </cell>
          <cell r="F150">
            <v>0</v>
          </cell>
          <cell r="G150">
            <v>0</v>
          </cell>
          <cell r="H150">
            <v>1238.8800000000001</v>
          </cell>
        </row>
        <row r="151">
          <cell r="B151">
            <v>0</v>
          </cell>
          <cell r="C151">
            <v>0</v>
          </cell>
          <cell r="D151">
            <v>0</v>
          </cell>
          <cell r="E151">
            <v>0</v>
          </cell>
          <cell r="F151">
            <v>0</v>
          </cell>
          <cell r="G151">
            <v>0</v>
          </cell>
          <cell r="H151">
            <v>0</v>
          </cell>
        </row>
        <row r="152">
          <cell r="B152" t="str">
            <v>C 14</v>
          </cell>
          <cell r="C152">
            <v>0</v>
          </cell>
          <cell r="D152" t="str">
            <v>Porta em laminado com acabamento em fórmica cor a definir,  2 folhas simétricas de abrircom inox, marco e alizares em madeira, linha Premium, fab. Multidoor ou Similar,  com ferragens (1,6 x 2,10m) - PL11</v>
          </cell>
          <cell r="E152">
            <v>0</v>
          </cell>
          <cell r="F152">
            <v>0</v>
          </cell>
          <cell r="G152" t="str">
            <v>UNIDADE:</v>
          </cell>
          <cell r="H152" t="str">
            <v>un</v>
          </cell>
          <cell r="I152">
            <v>1396.75</v>
          </cell>
        </row>
        <row r="153">
          <cell r="B153" t="str">
            <v>FONTE</v>
          </cell>
          <cell r="C153" t="str">
            <v>TIPO</v>
          </cell>
          <cell r="D153" t="str">
            <v>DESCRIÇÃO</v>
          </cell>
          <cell r="E153" t="str">
            <v xml:space="preserve">UN </v>
          </cell>
          <cell r="F153" t="str">
            <v>COEFICIENTE</v>
          </cell>
          <cell r="G153" t="str">
            <v>CUSTO UNITÁRIO (R$)</v>
          </cell>
          <cell r="H153" t="str">
            <v>SUBTOTAL (R$)</v>
          </cell>
        </row>
        <row r="154">
          <cell r="B154" t="str">
            <v>SEDOP</v>
          </cell>
          <cell r="C154" t="str">
            <v>CA</v>
          </cell>
          <cell r="D154" t="str">
            <v>CARPINTEIRO COM ENCARGOS COMPLEMENTARES</v>
          </cell>
          <cell r="E154" t="str">
            <v>h</v>
          </cell>
          <cell r="F154">
            <v>3</v>
          </cell>
          <cell r="G154">
            <v>20.04</v>
          </cell>
          <cell r="H154">
            <v>60.12</v>
          </cell>
          <cell r="I154">
            <v>20.04</v>
          </cell>
          <cell r="J154" t="b">
            <v>1</v>
          </cell>
        </row>
        <row r="155">
          <cell r="B155" t="str">
            <v>SEDOP</v>
          </cell>
          <cell r="C155" t="str">
            <v>CA</v>
          </cell>
          <cell r="D155" t="str">
            <v>AJUDANTE DE CARPINTEIRO COM ENCARGOS COMPLEMENTARES</v>
          </cell>
          <cell r="E155" t="str">
            <v>h</v>
          </cell>
          <cell r="F155">
            <v>3</v>
          </cell>
          <cell r="G155">
            <v>16.02</v>
          </cell>
          <cell r="H155">
            <v>48.06</v>
          </cell>
          <cell r="I155">
            <v>16.02</v>
          </cell>
          <cell r="J155" t="b">
            <v>1</v>
          </cell>
        </row>
        <row r="156">
          <cell r="B156" t="str">
            <v>SEDOP</v>
          </cell>
          <cell r="C156" t="str">
            <v>CA</v>
          </cell>
          <cell r="D156" t="str">
            <v>Ferragens p/ porta interna 1 fl.</v>
          </cell>
          <cell r="E156" t="str">
            <v>cj</v>
          </cell>
          <cell r="F156">
            <v>1</v>
          </cell>
          <cell r="G156">
            <v>129.21</v>
          </cell>
          <cell r="H156">
            <v>129.21</v>
          </cell>
          <cell r="I156">
            <v>129.21</v>
          </cell>
          <cell r="J156" t="b">
            <v>1</v>
          </cell>
        </row>
        <row r="157">
          <cell r="B157" t="str">
            <v>SEDOP</v>
          </cell>
          <cell r="C157" t="str">
            <v>CA</v>
          </cell>
          <cell r="D157" t="str">
            <v>Revestimento em Laminado melaminico (para Esquadria em MDF)</v>
          </cell>
          <cell r="E157" t="str">
            <v>m²</v>
          </cell>
          <cell r="F157">
            <v>6.7200000000000006</v>
          </cell>
          <cell r="G157">
            <v>54.56</v>
          </cell>
          <cell r="H157">
            <v>366.64</v>
          </cell>
          <cell r="I157">
            <v>54.56</v>
          </cell>
          <cell r="J157" t="b">
            <v>1</v>
          </cell>
        </row>
        <row r="158">
          <cell r="B158" t="str">
            <v>SEDOP</v>
          </cell>
          <cell r="C158" t="str">
            <v>I</v>
          </cell>
          <cell r="D158" t="str">
            <v>Cola fórmica</v>
          </cell>
          <cell r="E158" t="str">
            <v>gl</v>
          </cell>
          <cell r="F158">
            <v>0.2</v>
          </cell>
          <cell r="G158">
            <v>121.5</v>
          </cell>
          <cell r="H158">
            <v>24.3</v>
          </cell>
          <cell r="I158">
            <v>121.5</v>
          </cell>
          <cell r="J158" t="b">
            <v>1</v>
          </cell>
        </row>
        <row r="159">
          <cell r="B159" t="str">
            <v>SEDOP</v>
          </cell>
          <cell r="C159" t="str">
            <v>CA</v>
          </cell>
          <cell r="D159" t="str">
            <v>Alizar em madeira de lei</v>
          </cell>
          <cell r="E159" t="str">
            <v>m</v>
          </cell>
          <cell r="F159">
            <v>11.8</v>
          </cell>
          <cell r="G159">
            <v>12.2</v>
          </cell>
          <cell r="H159">
            <v>143.96</v>
          </cell>
          <cell r="I159">
            <v>12.2</v>
          </cell>
          <cell r="J159" t="b">
            <v>1</v>
          </cell>
        </row>
        <row r="160">
          <cell r="B160" t="str">
            <v>SEDOP</v>
          </cell>
          <cell r="C160" t="str">
            <v>CA</v>
          </cell>
          <cell r="D160" t="str">
            <v>Caixilho em madeira de lei</v>
          </cell>
          <cell r="E160" t="str">
            <v>m²</v>
          </cell>
          <cell r="F160">
            <v>0.87000000000000011</v>
          </cell>
          <cell r="G160">
            <v>208.15</v>
          </cell>
          <cell r="H160">
            <v>181.09</v>
          </cell>
          <cell r="I160">
            <v>208.15</v>
          </cell>
          <cell r="J160" t="b">
            <v>1</v>
          </cell>
        </row>
        <row r="161">
          <cell r="B161" t="str">
            <v>SEDOP</v>
          </cell>
          <cell r="C161" t="str">
            <v>I</v>
          </cell>
          <cell r="D161" t="str">
            <v>Fechadura interna</v>
          </cell>
          <cell r="E161" t="str">
            <v>m²</v>
          </cell>
          <cell r="F161">
            <v>1</v>
          </cell>
          <cell r="G161">
            <v>52</v>
          </cell>
          <cell r="H161">
            <v>52</v>
          </cell>
          <cell r="I161">
            <v>52</v>
          </cell>
          <cell r="J161" t="b">
            <v>1</v>
          </cell>
        </row>
        <row r="162">
          <cell r="B162" t="str">
            <v>SEDOP</v>
          </cell>
          <cell r="C162" t="str">
            <v>I</v>
          </cell>
          <cell r="D162" t="str">
            <v>Porta de madeira</v>
          </cell>
          <cell r="E162" t="str">
            <v>m²</v>
          </cell>
          <cell r="F162">
            <v>3.3600000000000003</v>
          </cell>
          <cell r="G162">
            <v>116.48</v>
          </cell>
          <cell r="H162">
            <v>391.37</v>
          </cell>
          <cell r="I162">
            <v>116.48</v>
          </cell>
          <cell r="J162" t="b">
            <v>1</v>
          </cell>
        </row>
        <row r="163">
          <cell r="B163">
            <v>0</v>
          </cell>
          <cell r="C163">
            <v>0</v>
          </cell>
          <cell r="D163">
            <v>0</v>
          </cell>
          <cell r="E163">
            <v>0</v>
          </cell>
          <cell r="F163">
            <v>0</v>
          </cell>
          <cell r="G163">
            <v>0</v>
          </cell>
          <cell r="H163">
            <v>1396.75</v>
          </cell>
        </row>
        <row r="164">
          <cell r="B164">
            <v>0</v>
          </cell>
          <cell r="C164">
            <v>0</v>
          </cell>
          <cell r="D164">
            <v>0</v>
          </cell>
          <cell r="E164">
            <v>0</v>
          </cell>
          <cell r="F164">
            <v>0</v>
          </cell>
          <cell r="G164">
            <v>0</v>
          </cell>
          <cell r="H164">
            <v>0</v>
          </cell>
        </row>
        <row r="165">
          <cell r="B165" t="str">
            <v>C 15</v>
          </cell>
          <cell r="C165">
            <v>0</v>
          </cell>
          <cell r="D165" t="str">
            <v>Porta em laminado com acabamento em fórmica cor a definir,  2 folhas assimétricas de abrircom inox, marco e alizares em madeira, linha Premium, fab. Multidoor ou Similar,  com ferragens (1,2 x 2,10m) - PL12</v>
          </cell>
          <cell r="E165">
            <v>0</v>
          </cell>
          <cell r="F165">
            <v>0</v>
          </cell>
          <cell r="G165" t="str">
            <v>UNIDADE:</v>
          </cell>
          <cell r="H165" t="str">
            <v>un</v>
          </cell>
          <cell r="I165">
            <v>1133</v>
          </cell>
        </row>
        <row r="166">
          <cell r="B166" t="str">
            <v>FONTE</v>
          </cell>
          <cell r="C166" t="str">
            <v>TIPO</v>
          </cell>
          <cell r="D166" t="str">
            <v>DESCRIÇÃO</v>
          </cell>
          <cell r="E166" t="str">
            <v xml:space="preserve">UN </v>
          </cell>
          <cell r="F166" t="str">
            <v>COEFICIENTE</v>
          </cell>
          <cell r="G166" t="str">
            <v>CUSTO UNITÁRIO (R$)</v>
          </cell>
          <cell r="H166" t="str">
            <v>SUBTOTAL (R$)</v>
          </cell>
        </row>
        <row r="167">
          <cell r="B167" t="str">
            <v>SEDOP</v>
          </cell>
          <cell r="C167" t="str">
            <v>CA</v>
          </cell>
          <cell r="D167" t="str">
            <v>CARPINTEIRO COM ENCARGOS COMPLEMENTARES</v>
          </cell>
          <cell r="E167" t="str">
            <v>h</v>
          </cell>
          <cell r="F167">
            <v>3</v>
          </cell>
          <cell r="G167">
            <v>20.04</v>
          </cell>
          <cell r="H167">
            <v>60.12</v>
          </cell>
          <cell r="I167">
            <v>20.04</v>
          </cell>
          <cell r="J167" t="b">
            <v>1</v>
          </cell>
        </row>
        <row r="168">
          <cell r="B168" t="str">
            <v>SEDOP</v>
          </cell>
          <cell r="C168" t="str">
            <v>CA</v>
          </cell>
          <cell r="D168" t="str">
            <v>AJUDANTE DE CARPINTEIRO COM ENCARGOS COMPLEMENTARES</v>
          </cell>
          <cell r="E168" t="str">
            <v>h</v>
          </cell>
          <cell r="F168">
            <v>3</v>
          </cell>
          <cell r="G168">
            <v>16.02</v>
          </cell>
          <cell r="H168">
            <v>48.06</v>
          </cell>
          <cell r="I168">
            <v>16.02</v>
          </cell>
          <cell r="J168" t="b">
            <v>1</v>
          </cell>
        </row>
        <row r="169">
          <cell r="B169" t="str">
            <v>SEDOP</v>
          </cell>
          <cell r="C169" t="str">
            <v>CA</v>
          </cell>
          <cell r="D169" t="str">
            <v>Ferragens p/ porta interna 1 fl.</v>
          </cell>
          <cell r="E169" t="str">
            <v>cj</v>
          </cell>
          <cell r="F169">
            <v>1</v>
          </cell>
          <cell r="G169">
            <v>129.21</v>
          </cell>
          <cell r="H169">
            <v>129.21</v>
          </cell>
          <cell r="I169">
            <v>129.21</v>
          </cell>
          <cell r="J169" t="b">
            <v>1</v>
          </cell>
        </row>
        <row r="170">
          <cell r="B170" t="str">
            <v>SEDOP</v>
          </cell>
          <cell r="C170" t="str">
            <v>CA</v>
          </cell>
          <cell r="D170" t="str">
            <v>Revestimento em Laminado melaminico (para Esquadria em MDF)</v>
          </cell>
          <cell r="E170" t="str">
            <v>m²</v>
          </cell>
          <cell r="F170">
            <v>5.04</v>
          </cell>
          <cell r="G170">
            <v>54.56</v>
          </cell>
          <cell r="H170">
            <v>274.98</v>
          </cell>
          <cell r="I170">
            <v>54.56</v>
          </cell>
          <cell r="J170" t="b">
            <v>1</v>
          </cell>
        </row>
        <row r="171">
          <cell r="B171" t="str">
            <v>SEDOP</v>
          </cell>
          <cell r="C171" t="str">
            <v>I</v>
          </cell>
          <cell r="D171" t="str">
            <v>Cola fórmica</v>
          </cell>
          <cell r="E171" t="str">
            <v>gl</v>
          </cell>
          <cell r="F171">
            <v>0.2</v>
          </cell>
          <cell r="G171">
            <v>121.5</v>
          </cell>
          <cell r="H171">
            <v>24.3</v>
          </cell>
          <cell r="I171">
            <v>121.5</v>
          </cell>
          <cell r="J171" t="b">
            <v>1</v>
          </cell>
        </row>
        <row r="172">
          <cell r="B172" t="str">
            <v>SEDOP</v>
          </cell>
          <cell r="C172" t="str">
            <v>CA</v>
          </cell>
          <cell r="D172" t="str">
            <v>Alizar em madeira de lei</v>
          </cell>
          <cell r="E172" t="str">
            <v>m</v>
          </cell>
          <cell r="F172">
            <v>11</v>
          </cell>
          <cell r="G172">
            <v>12.2</v>
          </cell>
          <cell r="H172">
            <v>134.19999999999999</v>
          </cell>
          <cell r="I172">
            <v>12.2</v>
          </cell>
          <cell r="J172" t="b">
            <v>1</v>
          </cell>
        </row>
        <row r="173">
          <cell r="B173" t="str">
            <v>SEDOP</v>
          </cell>
          <cell r="C173" t="str">
            <v>CA</v>
          </cell>
          <cell r="D173" t="str">
            <v>Caixilho em madeira de lei</v>
          </cell>
          <cell r="E173" t="str">
            <v>m²</v>
          </cell>
          <cell r="F173">
            <v>0.81</v>
          </cell>
          <cell r="G173">
            <v>208.15</v>
          </cell>
          <cell r="H173">
            <v>168.6</v>
          </cell>
          <cell r="I173">
            <v>208.15</v>
          </cell>
          <cell r="J173" t="b">
            <v>1</v>
          </cell>
        </row>
        <row r="174">
          <cell r="B174" t="str">
            <v>SEDOP</v>
          </cell>
          <cell r="C174" t="str">
            <v>I</v>
          </cell>
          <cell r="D174" t="str">
            <v>Porta de madeira</v>
          </cell>
          <cell r="E174" t="str">
            <v>m²</v>
          </cell>
          <cell r="F174">
            <v>2.52</v>
          </cell>
          <cell r="G174">
            <v>116.48</v>
          </cell>
          <cell r="H174">
            <v>293.52999999999997</v>
          </cell>
          <cell r="I174">
            <v>116.48</v>
          </cell>
          <cell r="J174" t="b">
            <v>1</v>
          </cell>
        </row>
        <row r="175">
          <cell r="B175">
            <v>0</v>
          </cell>
          <cell r="C175">
            <v>0</v>
          </cell>
          <cell r="D175">
            <v>0</v>
          </cell>
          <cell r="E175">
            <v>0</v>
          </cell>
          <cell r="F175">
            <v>0</v>
          </cell>
          <cell r="G175">
            <v>0</v>
          </cell>
          <cell r="H175">
            <v>1133</v>
          </cell>
        </row>
        <row r="176">
          <cell r="B176">
            <v>0</v>
          </cell>
          <cell r="C176">
            <v>0</v>
          </cell>
          <cell r="D176">
            <v>0</v>
          </cell>
          <cell r="E176">
            <v>0</v>
          </cell>
          <cell r="F176">
            <v>0</v>
          </cell>
          <cell r="G176">
            <v>0</v>
          </cell>
          <cell r="H176">
            <v>0</v>
          </cell>
        </row>
        <row r="177">
          <cell r="B177" t="str">
            <v>C 16</v>
          </cell>
          <cell r="C177">
            <v>0</v>
          </cell>
          <cell r="D177" t="str">
            <v>Porta em laminado com acabamento em fórmica cor a definir,  2 folhas simétricas de abrircom inox, marco e alizares em madeira, linha Premium, fab. Multidoor ou Similar,  com ferragens (1,4 x 2,10m) - PL14</v>
          </cell>
          <cell r="E177">
            <v>0</v>
          </cell>
          <cell r="F177">
            <v>0</v>
          </cell>
          <cell r="G177" t="str">
            <v>UNIDADE:</v>
          </cell>
          <cell r="H177" t="str">
            <v>un</v>
          </cell>
          <cell r="I177">
            <v>1290.8800000000001</v>
          </cell>
        </row>
        <row r="178">
          <cell r="B178" t="str">
            <v>FONTE</v>
          </cell>
          <cell r="C178" t="str">
            <v>TIPO</v>
          </cell>
          <cell r="D178" t="str">
            <v>DESCRIÇÃO</v>
          </cell>
          <cell r="E178" t="str">
            <v xml:space="preserve">UN </v>
          </cell>
          <cell r="F178" t="str">
            <v>COEFICIENTE</v>
          </cell>
          <cell r="G178" t="str">
            <v>CUSTO UNITÁRIO (R$)</v>
          </cell>
          <cell r="H178" t="str">
            <v>SUBTOTAL (R$)</v>
          </cell>
        </row>
        <row r="179">
          <cell r="B179" t="str">
            <v>SEDOP</v>
          </cell>
          <cell r="C179" t="str">
            <v>CA</v>
          </cell>
          <cell r="D179" t="str">
            <v>CARPINTEIRO COM ENCARGOS COMPLEMENTARES</v>
          </cell>
          <cell r="E179" t="str">
            <v>h</v>
          </cell>
          <cell r="F179">
            <v>3</v>
          </cell>
          <cell r="G179">
            <v>20.04</v>
          </cell>
          <cell r="H179">
            <v>60.12</v>
          </cell>
          <cell r="I179">
            <v>20.04</v>
          </cell>
          <cell r="J179" t="b">
            <v>1</v>
          </cell>
        </row>
        <row r="180">
          <cell r="B180" t="str">
            <v>SEDOP</v>
          </cell>
          <cell r="C180" t="str">
            <v>CA</v>
          </cell>
          <cell r="D180" t="str">
            <v>AJUDANTE DE CARPINTEIRO COM ENCARGOS COMPLEMENTARES</v>
          </cell>
          <cell r="E180" t="str">
            <v>h</v>
          </cell>
          <cell r="F180">
            <v>3</v>
          </cell>
          <cell r="G180">
            <v>16.02</v>
          </cell>
          <cell r="H180">
            <v>48.06</v>
          </cell>
          <cell r="I180">
            <v>16.02</v>
          </cell>
          <cell r="J180" t="b">
            <v>1</v>
          </cell>
        </row>
        <row r="181">
          <cell r="B181" t="str">
            <v>SEDOP</v>
          </cell>
          <cell r="C181" t="str">
            <v>CA</v>
          </cell>
          <cell r="D181" t="str">
            <v>Ferragens p/ porta interna 1 fl.</v>
          </cell>
          <cell r="E181" t="str">
            <v>cj</v>
          </cell>
          <cell r="F181">
            <v>1</v>
          </cell>
          <cell r="G181">
            <v>129.21</v>
          </cell>
          <cell r="H181">
            <v>129.21</v>
          </cell>
          <cell r="I181">
            <v>129.21</v>
          </cell>
          <cell r="J181" t="b">
            <v>1</v>
          </cell>
        </row>
        <row r="182">
          <cell r="B182" t="str">
            <v>SEDOP</v>
          </cell>
          <cell r="C182" t="str">
            <v>CA</v>
          </cell>
          <cell r="D182" t="str">
            <v>Revestimento em Laminado melaminico (para Esquadria em MDF)</v>
          </cell>
          <cell r="E182" t="str">
            <v>m²</v>
          </cell>
          <cell r="F182">
            <v>5.88</v>
          </cell>
          <cell r="G182">
            <v>54.56</v>
          </cell>
          <cell r="H182">
            <v>320.81</v>
          </cell>
          <cell r="I182">
            <v>54.56</v>
          </cell>
          <cell r="J182" t="b">
            <v>1</v>
          </cell>
        </row>
        <row r="183">
          <cell r="B183" t="str">
            <v>SEDOP</v>
          </cell>
          <cell r="C183" t="str">
            <v>I</v>
          </cell>
          <cell r="D183" t="str">
            <v>Cola fórmica</v>
          </cell>
          <cell r="E183" t="str">
            <v>gl</v>
          </cell>
          <cell r="F183">
            <v>0.2</v>
          </cell>
          <cell r="G183">
            <v>121.5</v>
          </cell>
          <cell r="H183">
            <v>24.3</v>
          </cell>
          <cell r="I183">
            <v>121.5</v>
          </cell>
          <cell r="J183" t="b">
            <v>1</v>
          </cell>
        </row>
        <row r="184">
          <cell r="B184" t="str">
            <v>SEDOP</v>
          </cell>
          <cell r="C184" t="str">
            <v>CA</v>
          </cell>
          <cell r="D184" t="str">
            <v>Alizar em madeira de lei</v>
          </cell>
          <cell r="E184" t="str">
            <v>m</v>
          </cell>
          <cell r="F184">
            <v>11.399999999999999</v>
          </cell>
          <cell r="G184">
            <v>12.2</v>
          </cell>
          <cell r="H184">
            <v>139.08000000000001</v>
          </cell>
          <cell r="I184">
            <v>12.2</v>
          </cell>
          <cell r="J184" t="b">
            <v>1</v>
          </cell>
        </row>
        <row r="185">
          <cell r="B185" t="str">
            <v>SEDOP</v>
          </cell>
          <cell r="C185" t="str">
            <v>CA</v>
          </cell>
          <cell r="D185" t="str">
            <v>Caixilho em madeira de lei</v>
          </cell>
          <cell r="E185" t="str">
            <v>m²</v>
          </cell>
          <cell r="F185">
            <v>0.84</v>
          </cell>
          <cell r="G185">
            <v>208.15</v>
          </cell>
          <cell r="H185">
            <v>174.85</v>
          </cell>
          <cell r="I185">
            <v>208.15</v>
          </cell>
          <cell r="J185" t="b">
            <v>1</v>
          </cell>
        </row>
        <row r="186">
          <cell r="B186" t="str">
            <v>SEDOP</v>
          </cell>
          <cell r="C186" t="str">
            <v>I</v>
          </cell>
          <cell r="D186" t="str">
            <v>Fechadura interna</v>
          </cell>
          <cell r="E186" t="str">
            <v>un</v>
          </cell>
          <cell r="F186">
            <v>1</v>
          </cell>
          <cell r="G186">
            <v>52</v>
          </cell>
          <cell r="H186">
            <v>52</v>
          </cell>
          <cell r="I186">
            <v>52</v>
          </cell>
          <cell r="J186" t="b">
            <v>1</v>
          </cell>
        </row>
        <row r="187">
          <cell r="B187" t="str">
            <v>SEDOP</v>
          </cell>
          <cell r="C187" t="str">
            <v>I</v>
          </cell>
          <cell r="D187" t="str">
            <v>Porta de madeira</v>
          </cell>
          <cell r="E187" t="str">
            <v>m²</v>
          </cell>
          <cell r="F187">
            <v>2.94</v>
          </cell>
          <cell r="G187">
            <v>116.48</v>
          </cell>
          <cell r="H187">
            <v>342.45</v>
          </cell>
          <cell r="I187">
            <v>116.48</v>
          </cell>
          <cell r="J187" t="b">
            <v>1</v>
          </cell>
        </row>
        <row r="188">
          <cell r="B188">
            <v>0</v>
          </cell>
          <cell r="C188">
            <v>0</v>
          </cell>
          <cell r="D188">
            <v>0</v>
          </cell>
          <cell r="E188">
            <v>0</v>
          </cell>
          <cell r="F188">
            <v>0</v>
          </cell>
          <cell r="G188">
            <v>0</v>
          </cell>
          <cell r="H188">
            <v>1290.8800000000001</v>
          </cell>
        </row>
        <row r="189">
          <cell r="B189">
            <v>0</v>
          </cell>
          <cell r="C189">
            <v>0</v>
          </cell>
          <cell r="D189">
            <v>0</v>
          </cell>
          <cell r="E189">
            <v>0</v>
          </cell>
          <cell r="F189">
            <v>0</v>
          </cell>
          <cell r="G189">
            <v>0</v>
          </cell>
          <cell r="H189">
            <v>0</v>
          </cell>
        </row>
        <row r="190">
          <cell r="B190" t="str">
            <v>C 17</v>
          </cell>
          <cell r="C190">
            <v>0</v>
          </cell>
          <cell r="D190" t="str">
            <v>Porta em laminado com acabamento em fórmica cor a definir,  1 folhas de correr , marco e alizares em madeira, linha desing, fab. Multidoor ou Similar,  com ferragens (1,67 x 2,10m) - PL15</v>
          </cell>
          <cell r="E190">
            <v>0</v>
          </cell>
          <cell r="F190">
            <v>0</v>
          </cell>
          <cell r="G190" t="str">
            <v>UNIDADE:</v>
          </cell>
          <cell r="H190" t="str">
            <v>un</v>
          </cell>
          <cell r="I190">
            <v>1383.8</v>
          </cell>
        </row>
        <row r="191">
          <cell r="B191" t="str">
            <v>FONTE</v>
          </cell>
          <cell r="C191" t="str">
            <v>TIPO</v>
          </cell>
          <cell r="D191" t="str">
            <v>DESCRIÇÃO</v>
          </cell>
          <cell r="E191" t="str">
            <v xml:space="preserve">UN </v>
          </cell>
          <cell r="F191" t="str">
            <v>COEFICIENTE</v>
          </cell>
          <cell r="G191" t="str">
            <v>CUSTO UNITÁRIO (R$)</v>
          </cell>
          <cell r="H191" t="str">
            <v>SUBTOTAL (R$)</v>
          </cell>
        </row>
        <row r="192">
          <cell r="B192" t="str">
            <v>SEDOP</v>
          </cell>
          <cell r="C192" t="str">
            <v>CA</v>
          </cell>
          <cell r="D192" t="str">
            <v>CARPINTEIRO COM ENCARGOS COMPLEMENTARES</v>
          </cell>
          <cell r="E192" t="str">
            <v>h</v>
          </cell>
          <cell r="F192">
            <v>3</v>
          </cell>
          <cell r="G192">
            <v>20.04</v>
          </cell>
          <cell r="H192">
            <v>60.12</v>
          </cell>
          <cell r="I192">
            <v>20.04</v>
          </cell>
          <cell r="J192" t="b">
            <v>1</v>
          </cell>
        </row>
        <row r="193">
          <cell r="B193" t="str">
            <v>SEDOP</v>
          </cell>
          <cell r="C193" t="str">
            <v>CA</v>
          </cell>
          <cell r="D193" t="str">
            <v>AJUDANTE DE CARPINTEIRO COM ENCARGOS COMPLEMENTARES</v>
          </cell>
          <cell r="E193" t="str">
            <v>h</v>
          </cell>
          <cell r="F193">
            <v>3</v>
          </cell>
          <cell r="G193">
            <v>16.02</v>
          </cell>
          <cell r="H193">
            <v>48.06</v>
          </cell>
          <cell r="I193">
            <v>16.02</v>
          </cell>
          <cell r="J193" t="b">
            <v>1</v>
          </cell>
        </row>
        <row r="194">
          <cell r="B194" t="str">
            <v>SEDOP</v>
          </cell>
          <cell r="C194" t="str">
            <v>CA</v>
          </cell>
          <cell r="D194" t="str">
            <v>Ferragens p/ porta interna 1 fl.</v>
          </cell>
          <cell r="E194" t="str">
            <v>cj</v>
          </cell>
          <cell r="F194">
            <v>1</v>
          </cell>
          <cell r="G194">
            <v>129.21</v>
          </cell>
          <cell r="H194">
            <v>129.21</v>
          </cell>
          <cell r="I194">
            <v>129.21</v>
          </cell>
          <cell r="J194" t="b">
            <v>1</v>
          </cell>
        </row>
        <row r="195">
          <cell r="B195" t="str">
            <v>SEDOP</v>
          </cell>
          <cell r="C195" t="str">
            <v>CA</v>
          </cell>
          <cell r="D195" t="str">
            <v>Revestimento em Laminado melaminico (para Esquadria em MDF)</v>
          </cell>
          <cell r="E195" t="str">
            <v>m²</v>
          </cell>
          <cell r="F195">
            <v>7.0140000000000002</v>
          </cell>
          <cell r="G195">
            <v>54.56</v>
          </cell>
          <cell r="H195">
            <v>382.68</v>
          </cell>
          <cell r="I195">
            <v>54.56</v>
          </cell>
          <cell r="J195" t="b">
            <v>1</v>
          </cell>
        </row>
        <row r="196">
          <cell r="B196" t="str">
            <v>SEDOP</v>
          </cell>
          <cell r="C196" t="str">
            <v>I</v>
          </cell>
          <cell r="D196" t="str">
            <v>Cola fórmica</v>
          </cell>
          <cell r="E196" t="str">
            <v>gl</v>
          </cell>
          <cell r="F196">
            <v>0.2</v>
          </cell>
          <cell r="G196">
            <v>121.5</v>
          </cell>
          <cell r="H196">
            <v>24.3</v>
          </cell>
          <cell r="I196">
            <v>121.5</v>
          </cell>
          <cell r="J196" t="b">
            <v>1</v>
          </cell>
        </row>
        <row r="197">
          <cell r="B197" t="str">
            <v>SEDOP</v>
          </cell>
          <cell r="C197" t="str">
            <v>CA</v>
          </cell>
          <cell r="D197" t="str">
            <v>Alizar em madeira de lei</v>
          </cell>
          <cell r="E197" t="str">
            <v>m</v>
          </cell>
          <cell r="F197">
            <v>7.84</v>
          </cell>
          <cell r="G197">
            <v>12.2</v>
          </cell>
          <cell r="H197">
            <v>95.65</v>
          </cell>
          <cell r="I197">
            <v>12.2</v>
          </cell>
          <cell r="J197" t="b">
            <v>1</v>
          </cell>
        </row>
        <row r="198">
          <cell r="B198" t="str">
            <v>SEDOP</v>
          </cell>
          <cell r="C198" t="str">
            <v>CA</v>
          </cell>
          <cell r="D198" t="str">
            <v>Caixilho em madeira de lei</v>
          </cell>
          <cell r="E198" t="str">
            <v>m²</v>
          </cell>
          <cell r="F198">
            <v>0.88049999999999995</v>
          </cell>
          <cell r="G198">
            <v>208.15</v>
          </cell>
          <cell r="H198">
            <v>183.28</v>
          </cell>
          <cell r="I198">
            <v>208.15</v>
          </cell>
          <cell r="J198" t="b">
            <v>1</v>
          </cell>
        </row>
        <row r="199">
          <cell r="B199" t="str">
            <v>SEDOP</v>
          </cell>
          <cell r="C199" t="str">
            <v>I</v>
          </cell>
          <cell r="D199" t="str">
            <v>Fechadura interna</v>
          </cell>
          <cell r="E199" t="str">
            <v>un</v>
          </cell>
          <cell r="F199">
            <v>1</v>
          </cell>
          <cell r="G199">
            <v>52</v>
          </cell>
          <cell r="H199">
            <v>52</v>
          </cell>
          <cell r="I199">
            <v>52</v>
          </cell>
          <cell r="J199" t="b">
            <v>1</v>
          </cell>
        </row>
        <row r="200">
          <cell r="B200" t="str">
            <v>SEDOP</v>
          </cell>
          <cell r="C200" t="str">
            <v>I</v>
          </cell>
          <cell r="D200" t="str">
            <v>Porta de madeira</v>
          </cell>
          <cell r="E200" t="str">
            <v>m²</v>
          </cell>
          <cell r="F200">
            <v>3.5070000000000001</v>
          </cell>
          <cell r="G200">
            <v>116.48</v>
          </cell>
          <cell r="H200">
            <v>408.5</v>
          </cell>
          <cell r="I200">
            <v>116.48</v>
          </cell>
          <cell r="J200" t="b">
            <v>1</v>
          </cell>
        </row>
        <row r="201">
          <cell r="B201">
            <v>0</v>
          </cell>
          <cell r="C201">
            <v>0</v>
          </cell>
          <cell r="D201">
            <v>0</v>
          </cell>
          <cell r="E201">
            <v>0</v>
          </cell>
          <cell r="F201">
            <v>0</v>
          </cell>
          <cell r="G201">
            <v>0</v>
          </cell>
          <cell r="H201">
            <v>1383.8</v>
          </cell>
        </row>
        <row r="202">
          <cell r="B202">
            <v>0</v>
          </cell>
          <cell r="C202">
            <v>0</v>
          </cell>
          <cell r="D202">
            <v>0</v>
          </cell>
          <cell r="E202">
            <v>0</v>
          </cell>
          <cell r="F202">
            <v>0</v>
          </cell>
          <cell r="G202">
            <v>0</v>
          </cell>
          <cell r="H202">
            <v>0</v>
          </cell>
        </row>
        <row r="203">
          <cell r="B203" t="str">
            <v>C 18</v>
          </cell>
          <cell r="C203">
            <v>0</v>
          </cell>
          <cell r="D203" t="str">
            <v>Porta em laminado com acabamento em fórmica cor a definir,  2 folhas simétricas de abrircom inox, marco e alizares em madeira, linha Premium, fab. Multidoor ou Similar,  com ferragens (1,8 x 2,10m) - PL16</v>
          </cell>
          <cell r="E203">
            <v>0</v>
          </cell>
          <cell r="F203">
            <v>0</v>
          </cell>
          <cell r="G203" t="str">
            <v>UNIDADE:</v>
          </cell>
          <cell r="H203" t="str">
            <v>un</v>
          </cell>
          <cell r="I203">
            <v>1502.63</v>
          </cell>
        </row>
        <row r="204">
          <cell r="B204" t="str">
            <v>FONTE</v>
          </cell>
          <cell r="C204" t="str">
            <v>TIPO</v>
          </cell>
          <cell r="D204" t="str">
            <v>DESCRIÇÃO</v>
          </cell>
          <cell r="E204" t="str">
            <v xml:space="preserve">UN </v>
          </cell>
          <cell r="F204" t="str">
            <v>COEFICIENTE</v>
          </cell>
          <cell r="G204" t="str">
            <v>CUSTO UNITÁRIO (R$)</v>
          </cell>
          <cell r="H204" t="str">
            <v>SUBTOTAL (R$)</v>
          </cell>
        </row>
        <row r="205">
          <cell r="B205" t="str">
            <v>SEDOP</v>
          </cell>
          <cell r="C205" t="str">
            <v>CA</v>
          </cell>
          <cell r="D205" t="str">
            <v>CARPINTEIRO COM ENCARGOS COMPLEMENTARES</v>
          </cell>
          <cell r="E205" t="str">
            <v>h</v>
          </cell>
          <cell r="F205">
            <v>3</v>
          </cell>
          <cell r="G205">
            <v>20.04</v>
          </cell>
          <cell r="H205">
            <v>60.12</v>
          </cell>
          <cell r="I205">
            <v>20.04</v>
          </cell>
          <cell r="J205" t="b">
            <v>1</v>
          </cell>
        </row>
        <row r="206">
          <cell r="B206" t="str">
            <v>SEDOP</v>
          </cell>
          <cell r="C206" t="str">
            <v>CA</v>
          </cell>
          <cell r="D206" t="str">
            <v>AJUDANTE DE CARPINTEIRO COM ENCARGOS COMPLEMENTARES</v>
          </cell>
          <cell r="E206" t="str">
            <v>h</v>
          </cell>
          <cell r="F206">
            <v>3</v>
          </cell>
          <cell r="G206">
            <v>16.02</v>
          </cell>
          <cell r="H206">
            <v>48.06</v>
          </cell>
          <cell r="I206">
            <v>16.02</v>
          </cell>
          <cell r="J206" t="b">
            <v>1</v>
          </cell>
        </row>
        <row r="207">
          <cell r="B207" t="str">
            <v>SEDOP</v>
          </cell>
          <cell r="C207" t="str">
            <v>CA</v>
          </cell>
          <cell r="D207" t="str">
            <v>Ferragens p/ porta interna 1 fl.</v>
          </cell>
          <cell r="E207" t="str">
            <v>cj</v>
          </cell>
          <cell r="F207">
            <v>1</v>
          </cell>
          <cell r="G207">
            <v>129.21</v>
          </cell>
          <cell r="H207">
            <v>129.21</v>
          </cell>
          <cell r="I207">
            <v>129.21</v>
          </cell>
          <cell r="J207" t="b">
            <v>1</v>
          </cell>
        </row>
        <row r="208">
          <cell r="B208" t="str">
            <v>SEDOP</v>
          </cell>
          <cell r="C208" t="str">
            <v>CA</v>
          </cell>
          <cell r="D208" t="str">
            <v>Revestimento em Laminado melaminico (para Esquadria em MDF)</v>
          </cell>
          <cell r="E208" t="str">
            <v>m²</v>
          </cell>
          <cell r="F208">
            <v>7.5600000000000005</v>
          </cell>
          <cell r="G208">
            <v>54.56</v>
          </cell>
          <cell r="H208">
            <v>412.47</v>
          </cell>
          <cell r="I208">
            <v>54.56</v>
          </cell>
          <cell r="J208" t="b">
            <v>1</v>
          </cell>
        </row>
        <row r="209">
          <cell r="B209" t="str">
            <v>SEDOP</v>
          </cell>
          <cell r="C209" t="str">
            <v>I</v>
          </cell>
          <cell r="D209" t="str">
            <v>Cola fórmica</v>
          </cell>
          <cell r="E209" t="str">
            <v>gl</v>
          </cell>
          <cell r="F209">
            <v>0.2</v>
          </cell>
          <cell r="G209">
            <v>121.5</v>
          </cell>
          <cell r="H209">
            <v>24.3</v>
          </cell>
          <cell r="I209">
            <v>121.5</v>
          </cell>
          <cell r="J209" t="b">
            <v>1</v>
          </cell>
        </row>
        <row r="210">
          <cell r="B210" t="str">
            <v>SEDOP</v>
          </cell>
          <cell r="C210" t="str">
            <v>CA</v>
          </cell>
          <cell r="D210" t="str">
            <v>Alizar em madeira de lei</v>
          </cell>
          <cell r="E210" t="str">
            <v>m</v>
          </cell>
          <cell r="F210">
            <v>12.2</v>
          </cell>
          <cell r="G210">
            <v>12.2</v>
          </cell>
          <cell r="H210">
            <v>148.84</v>
          </cell>
          <cell r="I210">
            <v>12.2</v>
          </cell>
          <cell r="J210" t="b">
            <v>1</v>
          </cell>
        </row>
        <row r="211">
          <cell r="B211" t="str">
            <v>SEDOP</v>
          </cell>
          <cell r="C211" t="str">
            <v>CA</v>
          </cell>
          <cell r="D211" t="str">
            <v>Caixilho em madeira de lei</v>
          </cell>
          <cell r="E211" t="str">
            <v>m²</v>
          </cell>
          <cell r="F211">
            <v>0.89999999999999991</v>
          </cell>
          <cell r="G211">
            <v>208.15</v>
          </cell>
          <cell r="H211">
            <v>187.34</v>
          </cell>
          <cell r="I211">
            <v>208.15</v>
          </cell>
          <cell r="J211" t="b">
            <v>1</v>
          </cell>
        </row>
        <row r="212">
          <cell r="B212" t="str">
            <v>SEDOP</v>
          </cell>
          <cell r="C212" t="str">
            <v>I</v>
          </cell>
          <cell r="D212" t="str">
            <v>Fechadura interna</v>
          </cell>
          <cell r="E212" t="str">
            <v>un</v>
          </cell>
          <cell r="F212">
            <v>1</v>
          </cell>
          <cell r="G212">
            <v>52</v>
          </cell>
          <cell r="H212">
            <v>52</v>
          </cell>
          <cell r="I212">
            <v>52</v>
          </cell>
          <cell r="J212" t="b">
            <v>1</v>
          </cell>
        </row>
        <row r="213">
          <cell r="B213" t="str">
            <v>SEDOP</v>
          </cell>
          <cell r="C213" t="str">
            <v>I</v>
          </cell>
          <cell r="D213" t="str">
            <v>Porta de madeira</v>
          </cell>
          <cell r="E213" t="str">
            <v>m²</v>
          </cell>
          <cell r="F213">
            <v>3.7800000000000002</v>
          </cell>
          <cell r="G213">
            <v>116.48</v>
          </cell>
          <cell r="H213">
            <v>440.29</v>
          </cell>
          <cell r="I213">
            <v>116.48</v>
          </cell>
          <cell r="J213" t="b">
            <v>1</v>
          </cell>
        </row>
        <row r="214">
          <cell r="B214">
            <v>0</v>
          </cell>
          <cell r="C214">
            <v>0</v>
          </cell>
          <cell r="D214">
            <v>0</v>
          </cell>
          <cell r="E214">
            <v>0</v>
          </cell>
          <cell r="F214">
            <v>0</v>
          </cell>
          <cell r="G214">
            <v>0</v>
          </cell>
          <cell r="H214">
            <v>1502.63</v>
          </cell>
        </row>
        <row r="215">
          <cell r="B215">
            <v>0</v>
          </cell>
          <cell r="C215">
            <v>0</v>
          </cell>
          <cell r="D215">
            <v>0</v>
          </cell>
          <cell r="E215">
            <v>0</v>
          </cell>
          <cell r="F215">
            <v>0</v>
          </cell>
          <cell r="G215">
            <v>0</v>
          </cell>
          <cell r="H215">
            <v>0</v>
          </cell>
        </row>
        <row r="216">
          <cell r="B216">
            <v>0</v>
          </cell>
          <cell r="C216">
            <v>0</v>
          </cell>
          <cell r="D216">
            <v>0</v>
          </cell>
          <cell r="E216">
            <v>0</v>
          </cell>
          <cell r="F216">
            <v>0</v>
          </cell>
          <cell r="G216">
            <v>0</v>
          </cell>
          <cell r="H216">
            <v>0</v>
          </cell>
        </row>
        <row r="217">
          <cell r="B217" t="str">
            <v>C 19</v>
          </cell>
          <cell r="C217">
            <v>0</v>
          </cell>
          <cell r="D217" t="str">
            <v>Porta em laminado com acabamento em fórmica cor a definir,  com visor, marco e alizares em madeira, linha Premium, fab. Multidoor ou Similar,  com ferragens (0,60 x 2,10m) - PL2</v>
          </cell>
          <cell r="E217">
            <v>0</v>
          </cell>
          <cell r="F217">
            <v>0</v>
          </cell>
          <cell r="G217" t="str">
            <v>UNIDADE:</v>
          </cell>
          <cell r="H217" t="str">
            <v>un</v>
          </cell>
          <cell r="I217">
            <v>836.88000000000011</v>
          </cell>
        </row>
        <row r="218">
          <cell r="B218" t="str">
            <v>FONTE</v>
          </cell>
          <cell r="C218" t="str">
            <v>TIPO</v>
          </cell>
          <cell r="D218" t="str">
            <v>DESCRIÇÃO</v>
          </cell>
          <cell r="E218" t="str">
            <v xml:space="preserve">UN </v>
          </cell>
          <cell r="F218" t="str">
            <v>COEFICIENTE</v>
          </cell>
          <cell r="G218" t="str">
            <v>CUSTO UNITÁRIO (R$)</v>
          </cell>
          <cell r="H218" t="str">
            <v>SUBTOTAL (R$)</v>
          </cell>
        </row>
        <row r="219">
          <cell r="B219" t="str">
            <v>SEDOP</v>
          </cell>
          <cell r="C219" t="str">
            <v>CA</v>
          </cell>
          <cell r="D219" t="str">
            <v>CARPINTEIRO COM ENCARGOS COMPLEMENTARES</v>
          </cell>
          <cell r="E219" t="str">
            <v>h</v>
          </cell>
          <cell r="F219">
            <v>3</v>
          </cell>
          <cell r="G219">
            <v>20.04</v>
          </cell>
          <cell r="H219">
            <v>60.12</v>
          </cell>
          <cell r="I219">
            <v>20.04</v>
          </cell>
          <cell r="J219" t="b">
            <v>1</v>
          </cell>
        </row>
        <row r="220">
          <cell r="B220" t="str">
            <v>SEDOP</v>
          </cell>
          <cell r="C220" t="str">
            <v>CA</v>
          </cell>
          <cell r="D220" t="str">
            <v>AJUDANTE DE CARPINTEIRO COM ENCARGOS COMPLEMENTARES</v>
          </cell>
          <cell r="E220" t="str">
            <v>h</v>
          </cell>
          <cell r="F220">
            <v>3</v>
          </cell>
          <cell r="G220">
            <v>16.02</v>
          </cell>
          <cell r="H220">
            <v>48.06</v>
          </cell>
          <cell r="I220">
            <v>16.02</v>
          </cell>
          <cell r="J220" t="b">
            <v>1</v>
          </cell>
        </row>
        <row r="221">
          <cell r="B221" t="str">
            <v>SEDOP</v>
          </cell>
          <cell r="C221" t="str">
            <v>CA</v>
          </cell>
          <cell r="D221" t="str">
            <v>Ferragens p/ porta interna 1 fl.</v>
          </cell>
          <cell r="E221" t="str">
            <v>cj</v>
          </cell>
          <cell r="F221">
            <v>1</v>
          </cell>
          <cell r="G221">
            <v>129.21</v>
          </cell>
          <cell r="H221">
            <v>129.21</v>
          </cell>
          <cell r="I221">
            <v>129.21</v>
          </cell>
          <cell r="J221" t="b">
            <v>1</v>
          </cell>
        </row>
        <row r="222">
          <cell r="B222" t="str">
            <v>SEDOP</v>
          </cell>
          <cell r="C222" t="str">
            <v>CA</v>
          </cell>
          <cell r="D222" t="str">
            <v>Revestimento em Laminado melaminico (para Esquadria em MDF)</v>
          </cell>
          <cell r="E222" t="str">
            <v>m²</v>
          </cell>
          <cell r="F222">
            <v>2.2000000000000002</v>
          </cell>
          <cell r="G222">
            <v>54.56</v>
          </cell>
          <cell r="H222">
            <v>120.03</v>
          </cell>
          <cell r="I222">
            <v>54.56</v>
          </cell>
          <cell r="J222" t="b">
            <v>1</v>
          </cell>
        </row>
        <row r="223">
          <cell r="B223" t="str">
            <v>SEDOP</v>
          </cell>
          <cell r="C223" t="str">
            <v>I</v>
          </cell>
          <cell r="D223" t="str">
            <v>Cola fórmica</v>
          </cell>
          <cell r="E223" t="str">
            <v>gl</v>
          </cell>
          <cell r="F223">
            <v>0.2</v>
          </cell>
          <cell r="G223">
            <v>121.5</v>
          </cell>
          <cell r="H223">
            <v>24.3</v>
          </cell>
          <cell r="I223">
            <v>121.5</v>
          </cell>
          <cell r="J223" t="b">
            <v>1</v>
          </cell>
        </row>
        <row r="224">
          <cell r="B224" t="str">
            <v>SEDOP</v>
          </cell>
          <cell r="C224" t="str">
            <v>CA</v>
          </cell>
          <cell r="D224" t="str">
            <v>Alizar em madeira de lei</v>
          </cell>
          <cell r="E224" t="str">
            <v>m</v>
          </cell>
          <cell r="F224">
            <v>9.8000000000000007</v>
          </cell>
          <cell r="G224">
            <v>12.2</v>
          </cell>
          <cell r="H224">
            <v>119.56</v>
          </cell>
          <cell r="I224">
            <v>12.2</v>
          </cell>
          <cell r="J224" t="b">
            <v>1</v>
          </cell>
        </row>
        <row r="225">
          <cell r="B225" t="str">
            <v>SEDOP</v>
          </cell>
          <cell r="C225" t="str">
            <v>CA</v>
          </cell>
          <cell r="D225" t="str">
            <v>Caixilho em madeira de lei</v>
          </cell>
          <cell r="E225" t="str">
            <v>m²</v>
          </cell>
          <cell r="F225">
            <v>0.72000000000000008</v>
          </cell>
          <cell r="G225">
            <v>208.15</v>
          </cell>
          <cell r="H225">
            <v>149.87</v>
          </cell>
          <cell r="I225">
            <v>208.15</v>
          </cell>
          <cell r="J225" t="b">
            <v>1</v>
          </cell>
        </row>
        <row r="226">
          <cell r="B226" t="str">
            <v>COTAÇÃO</v>
          </cell>
          <cell r="C226" t="str">
            <v>I</v>
          </cell>
          <cell r="D226" t="str">
            <v>Vidro liso e=8mm</v>
          </cell>
          <cell r="E226" t="str">
            <v>m²</v>
          </cell>
          <cell r="F226">
            <v>0.16000000000000003</v>
          </cell>
          <cell r="G226">
            <v>360</v>
          </cell>
          <cell r="H226">
            <v>57.6</v>
          </cell>
          <cell r="I226">
            <v>0</v>
          </cell>
          <cell r="J226">
            <v>0</v>
          </cell>
        </row>
        <row r="227">
          <cell r="B227" t="str">
            <v>SEDOP</v>
          </cell>
          <cell r="C227" t="str">
            <v>I</v>
          </cell>
          <cell r="D227" t="str">
            <v>Porta de madeira</v>
          </cell>
          <cell r="E227" t="str">
            <v>m²</v>
          </cell>
          <cell r="F227">
            <v>1.1000000000000001</v>
          </cell>
          <cell r="G227">
            <v>116.48</v>
          </cell>
          <cell r="H227">
            <v>128.13</v>
          </cell>
          <cell r="I227">
            <v>116.48</v>
          </cell>
          <cell r="J227" t="b">
            <v>1</v>
          </cell>
        </row>
        <row r="228">
          <cell r="B228">
            <v>0</v>
          </cell>
          <cell r="C228">
            <v>0</v>
          </cell>
          <cell r="D228">
            <v>0</v>
          </cell>
          <cell r="E228">
            <v>0</v>
          </cell>
          <cell r="F228">
            <v>0</v>
          </cell>
          <cell r="G228">
            <v>0</v>
          </cell>
          <cell r="H228">
            <v>836.88000000000011</v>
          </cell>
        </row>
        <row r="229">
          <cell r="B229">
            <v>0</v>
          </cell>
          <cell r="C229">
            <v>0</v>
          </cell>
          <cell r="D229">
            <v>0</v>
          </cell>
          <cell r="E229">
            <v>0</v>
          </cell>
          <cell r="F229">
            <v>0</v>
          </cell>
          <cell r="G229">
            <v>0</v>
          </cell>
          <cell r="H229">
            <v>0</v>
          </cell>
        </row>
        <row r="230">
          <cell r="B230" t="str">
            <v>C 20</v>
          </cell>
          <cell r="C230">
            <v>0</v>
          </cell>
          <cell r="D230" t="str">
            <v>Porta em laminado com acabamento em fórmica cor a definir,  com visor, marco e alizares em madeira, linha Premium, fab. Multidoor ou Similar,  com ferragens (0,70 x 2,10m) - PL4</v>
          </cell>
          <cell r="E230">
            <v>0</v>
          </cell>
          <cell r="F230">
            <v>0</v>
          </cell>
          <cell r="G230" t="str">
            <v>UNIDADE:</v>
          </cell>
          <cell r="H230" t="str">
            <v>un</v>
          </cell>
          <cell r="I230">
            <v>889.82000000000016</v>
          </cell>
        </row>
        <row r="231">
          <cell r="B231" t="str">
            <v>FONTE</v>
          </cell>
          <cell r="C231" t="str">
            <v>TIPO</v>
          </cell>
          <cell r="D231" t="str">
            <v>DESCRIÇÃO</v>
          </cell>
          <cell r="E231" t="str">
            <v xml:space="preserve">UN </v>
          </cell>
          <cell r="F231" t="str">
            <v>COEFICIENTE</v>
          </cell>
          <cell r="G231" t="str">
            <v>CUSTO UNITÁRIO (R$)</v>
          </cell>
          <cell r="H231" t="str">
            <v>SUBTOTAL (R$)</v>
          </cell>
        </row>
        <row r="232">
          <cell r="B232" t="str">
            <v>SEDOP</v>
          </cell>
          <cell r="C232" t="str">
            <v>CA</v>
          </cell>
          <cell r="D232" t="str">
            <v>CARPINTEIRO COM ENCARGOS COMPLEMENTARES</v>
          </cell>
          <cell r="E232" t="str">
            <v>h</v>
          </cell>
          <cell r="F232">
            <v>3</v>
          </cell>
          <cell r="G232">
            <v>20.04</v>
          </cell>
          <cell r="H232">
            <v>60.12</v>
          </cell>
          <cell r="I232">
            <v>20.04</v>
          </cell>
          <cell r="J232" t="b">
            <v>1</v>
          </cell>
        </row>
        <row r="233">
          <cell r="B233" t="str">
            <v>SEDOP</v>
          </cell>
          <cell r="C233" t="str">
            <v>CA</v>
          </cell>
          <cell r="D233" t="str">
            <v>AJUDANTE DE CARPINTEIRO COM ENCARGOS COMPLEMENTARES</v>
          </cell>
          <cell r="E233" t="str">
            <v>h</v>
          </cell>
          <cell r="F233">
            <v>3</v>
          </cell>
          <cell r="G233">
            <v>16.02</v>
          </cell>
          <cell r="H233">
            <v>48.06</v>
          </cell>
          <cell r="I233">
            <v>16.02</v>
          </cell>
          <cell r="J233" t="b">
            <v>1</v>
          </cell>
        </row>
        <row r="234">
          <cell r="B234" t="str">
            <v>SEDOP</v>
          </cell>
          <cell r="C234" t="str">
            <v>CA</v>
          </cell>
          <cell r="D234" t="str">
            <v>Ferragens p/ porta interna 1 fl.</v>
          </cell>
          <cell r="E234" t="str">
            <v>cj</v>
          </cell>
          <cell r="F234">
            <v>1</v>
          </cell>
          <cell r="G234">
            <v>129.21</v>
          </cell>
          <cell r="H234">
            <v>129.21</v>
          </cell>
          <cell r="I234">
            <v>129.21</v>
          </cell>
          <cell r="J234" t="b">
            <v>1</v>
          </cell>
        </row>
        <row r="235">
          <cell r="B235" t="str">
            <v>SEDOP</v>
          </cell>
          <cell r="C235" t="str">
            <v>CA</v>
          </cell>
          <cell r="D235" t="str">
            <v>Revestimento em Laminado melaminico (para Esquadria em MDF)</v>
          </cell>
          <cell r="E235" t="str">
            <v>m²</v>
          </cell>
          <cell r="F235">
            <v>2.62</v>
          </cell>
          <cell r="G235">
            <v>54.56</v>
          </cell>
          <cell r="H235">
            <v>142.94999999999999</v>
          </cell>
          <cell r="I235">
            <v>54.56</v>
          </cell>
          <cell r="J235" t="b">
            <v>1</v>
          </cell>
        </row>
        <row r="236">
          <cell r="B236" t="str">
            <v>SEDOP</v>
          </cell>
          <cell r="C236" t="str">
            <v>I</v>
          </cell>
          <cell r="D236" t="str">
            <v>Cola fórmica</v>
          </cell>
          <cell r="E236" t="str">
            <v>gl</v>
          </cell>
          <cell r="F236">
            <v>0.2</v>
          </cell>
          <cell r="G236">
            <v>121.5</v>
          </cell>
          <cell r="H236">
            <v>24.3</v>
          </cell>
          <cell r="I236">
            <v>121.5</v>
          </cell>
          <cell r="J236" t="b">
            <v>1</v>
          </cell>
        </row>
        <row r="237">
          <cell r="B237" t="str">
            <v>SEDOP</v>
          </cell>
          <cell r="C237" t="str">
            <v>CA</v>
          </cell>
          <cell r="D237" t="str">
            <v>Alizar em madeira de lei</v>
          </cell>
          <cell r="E237" t="str">
            <v>m</v>
          </cell>
          <cell r="F237">
            <v>10</v>
          </cell>
          <cell r="G237">
            <v>12.2</v>
          </cell>
          <cell r="H237">
            <v>122</v>
          </cell>
          <cell r="I237">
            <v>12.2</v>
          </cell>
          <cell r="J237" t="b">
            <v>1</v>
          </cell>
        </row>
        <row r="238">
          <cell r="B238" t="str">
            <v>SEDOP</v>
          </cell>
          <cell r="C238" t="str">
            <v>CA</v>
          </cell>
          <cell r="D238" t="str">
            <v>Caixilho em madeira de lei</v>
          </cell>
          <cell r="E238" t="str">
            <v>m²</v>
          </cell>
          <cell r="F238">
            <v>0.73499999999999999</v>
          </cell>
          <cell r="G238">
            <v>208.15</v>
          </cell>
          <cell r="H238">
            <v>152.99</v>
          </cell>
          <cell r="I238">
            <v>208.15</v>
          </cell>
          <cell r="J238" t="b">
            <v>1</v>
          </cell>
        </row>
        <row r="239">
          <cell r="B239" t="str">
            <v>COTAÇÃO</v>
          </cell>
          <cell r="C239" t="str">
            <v>I</v>
          </cell>
          <cell r="D239" t="str">
            <v>Vidro liso e=8mm</v>
          </cell>
          <cell r="E239" t="str">
            <v>m²</v>
          </cell>
          <cell r="F239">
            <v>0.16000000000000003</v>
          </cell>
          <cell r="G239">
            <v>360</v>
          </cell>
          <cell r="H239">
            <v>57.6</v>
          </cell>
          <cell r="I239">
            <v>0</v>
          </cell>
          <cell r="J239">
            <v>0</v>
          </cell>
        </row>
        <row r="240">
          <cell r="B240" t="str">
            <v>SEDOP</v>
          </cell>
          <cell r="C240" t="str">
            <v>I</v>
          </cell>
          <cell r="D240" t="str">
            <v>Porta de madeira</v>
          </cell>
          <cell r="E240" t="str">
            <v>m²</v>
          </cell>
          <cell r="F240">
            <v>1.31</v>
          </cell>
          <cell r="G240">
            <v>116.48</v>
          </cell>
          <cell r="H240">
            <v>152.59</v>
          </cell>
          <cell r="I240">
            <v>116.48</v>
          </cell>
          <cell r="J240" t="b">
            <v>1</v>
          </cell>
        </row>
        <row r="241">
          <cell r="B241">
            <v>0</v>
          </cell>
          <cell r="C241">
            <v>0</v>
          </cell>
          <cell r="D241">
            <v>0</v>
          </cell>
          <cell r="E241">
            <v>0</v>
          </cell>
          <cell r="F241">
            <v>0</v>
          </cell>
          <cell r="G241">
            <v>0</v>
          </cell>
          <cell r="H241">
            <v>889.82000000000016</v>
          </cell>
        </row>
        <row r="242">
          <cell r="B242">
            <v>0</v>
          </cell>
          <cell r="C242">
            <v>0</v>
          </cell>
          <cell r="D242">
            <v>0</v>
          </cell>
          <cell r="E242">
            <v>0</v>
          </cell>
          <cell r="F242">
            <v>0</v>
          </cell>
          <cell r="G242">
            <v>0</v>
          </cell>
          <cell r="H242">
            <v>0</v>
          </cell>
        </row>
        <row r="243">
          <cell r="B243" t="str">
            <v>C 21</v>
          </cell>
          <cell r="C243">
            <v>0</v>
          </cell>
          <cell r="D243" t="str">
            <v>Porta em laminado com acabamento em fórmica cor a definir,  com visor, marco e alizares em madeira, linha Premium, fab. Multidoor ou Similar,  com ferragens (0,80 x 2,10m) - PL6</v>
          </cell>
          <cell r="E243">
            <v>0</v>
          </cell>
          <cell r="F243">
            <v>0</v>
          </cell>
          <cell r="G243" t="str">
            <v>UNIDADE:</v>
          </cell>
          <cell r="H243" t="str">
            <v>un</v>
          </cell>
          <cell r="I243">
            <v>942.75</v>
          </cell>
        </row>
        <row r="244">
          <cell r="B244" t="str">
            <v>FONTE</v>
          </cell>
          <cell r="C244" t="str">
            <v>TIPO</v>
          </cell>
          <cell r="D244" t="str">
            <v>DESCRIÇÃO</v>
          </cell>
          <cell r="E244" t="str">
            <v xml:space="preserve">UN </v>
          </cell>
          <cell r="F244" t="str">
            <v>COEFICIENTE</v>
          </cell>
          <cell r="G244" t="str">
            <v>CUSTO UNITÁRIO (R$)</v>
          </cell>
          <cell r="H244" t="str">
            <v>SUBTOTAL (R$)</v>
          </cell>
        </row>
        <row r="245">
          <cell r="B245" t="str">
            <v>SEDOP</v>
          </cell>
          <cell r="C245" t="str">
            <v>CA</v>
          </cell>
          <cell r="D245" t="str">
            <v>CARPINTEIRO COM ENCARGOS COMPLEMENTARES</v>
          </cell>
          <cell r="E245" t="str">
            <v>h</v>
          </cell>
          <cell r="F245">
            <v>3</v>
          </cell>
          <cell r="G245">
            <v>20.04</v>
          </cell>
          <cell r="H245">
            <v>60.12</v>
          </cell>
          <cell r="I245">
            <v>20.04</v>
          </cell>
          <cell r="J245" t="b">
            <v>1</v>
          </cell>
        </row>
        <row r="246">
          <cell r="B246" t="str">
            <v>SEDOP</v>
          </cell>
          <cell r="C246" t="str">
            <v>CA</v>
          </cell>
          <cell r="D246" t="str">
            <v>AJUDANTE DE CARPINTEIRO COM ENCARGOS COMPLEMENTARES</v>
          </cell>
          <cell r="E246" t="str">
            <v>h</v>
          </cell>
          <cell r="F246">
            <v>3</v>
          </cell>
          <cell r="G246">
            <v>16.02</v>
          </cell>
          <cell r="H246">
            <v>48.06</v>
          </cell>
          <cell r="I246">
            <v>16.02</v>
          </cell>
          <cell r="J246" t="b">
            <v>1</v>
          </cell>
        </row>
        <row r="247">
          <cell r="B247" t="str">
            <v>SEDOP</v>
          </cell>
          <cell r="C247" t="str">
            <v>CA</v>
          </cell>
          <cell r="D247" t="str">
            <v>Ferragens p/ porta interna 1 fl.</v>
          </cell>
          <cell r="E247" t="str">
            <v>cj</v>
          </cell>
          <cell r="F247">
            <v>1</v>
          </cell>
          <cell r="G247">
            <v>129.21</v>
          </cell>
          <cell r="H247">
            <v>129.21</v>
          </cell>
          <cell r="I247">
            <v>129.21</v>
          </cell>
          <cell r="J247" t="b">
            <v>1</v>
          </cell>
        </row>
        <row r="248">
          <cell r="B248" t="str">
            <v>SEDOP</v>
          </cell>
          <cell r="C248" t="str">
            <v>CA</v>
          </cell>
          <cell r="D248" t="str">
            <v>Revestimento em Laminado melaminico (para Esquadria em MDF)</v>
          </cell>
          <cell r="E248" t="str">
            <v>m²</v>
          </cell>
          <cell r="F248">
            <v>3.04</v>
          </cell>
          <cell r="G248">
            <v>54.56</v>
          </cell>
          <cell r="H248">
            <v>165.86</v>
          </cell>
          <cell r="I248">
            <v>54.56</v>
          </cell>
          <cell r="J248" t="b">
            <v>1</v>
          </cell>
        </row>
        <row r="249">
          <cell r="B249" t="str">
            <v>SEDOP</v>
          </cell>
          <cell r="C249" t="str">
            <v>I</v>
          </cell>
          <cell r="D249" t="str">
            <v>Cola fórmica</v>
          </cell>
          <cell r="E249" t="str">
            <v>gl</v>
          </cell>
          <cell r="F249">
            <v>0.2</v>
          </cell>
          <cell r="G249">
            <v>121.5</v>
          </cell>
          <cell r="H249">
            <v>24.3</v>
          </cell>
          <cell r="I249">
            <v>121.5</v>
          </cell>
          <cell r="J249" t="b">
            <v>1</v>
          </cell>
        </row>
        <row r="250">
          <cell r="B250" t="str">
            <v>SEDOP</v>
          </cell>
          <cell r="C250" t="str">
            <v>CA</v>
          </cell>
          <cell r="D250" t="str">
            <v>Alizar em madeira de lei</v>
          </cell>
          <cell r="E250" t="str">
            <v>m</v>
          </cell>
          <cell r="F250">
            <v>10.199999999999999</v>
          </cell>
          <cell r="G250">
            <v>12.2</v>
          </cell>
          <cell r="H250">
            <v>124.44</v>
          </cell>
          <cell r="I250">
            <v>12.2</v>
          </cell>
          <cell r="J250" t="b">
            <v>1</v>
          </cell>
        </row>
        <row r="251">
          <cell r="B251" t="str">
            <v>SEDOP</v>
          </cell>
          <cell r="C251" t="str">
            <v>CA</v>
          </cell>
          <cell r="D251" t="str">
            <v>Caixilho em madeira de lei</v>
          </cell>
          <cell r="E251" t="str">
            <v>m²</v>
          </cell>
          <cell r="F251">
            <v>0.75</v>
          </cell>
          <cell r="G251">
            <v>208.15</v>
          </cell>
          <cell r="H251">
            <v>156.11000000000001</v>
          </cell>
          <cell r="I251">
            <v>208.15</v>
          </cell>
          <cell r="J251" t="b">
            <v>1</v>
          </cell>
        </row>
        <row r="252">
          <cell r="B252" t="str">
            <v>COTAÇÃO</v>
          </cell>
          <cell r="C252" t="str">
            <v>I</v>
          </cell>
          <cell r="D252" t="str">
            <v>Vidro liso e=8mm</v>
          </cell>
          <cell r="E252" t="str">
            <v>m²</v>
          </cell>
          <cell r="F252">
            <v>0.16000000000000003</v>
          </cell>
          <cell r="G252">
            <v>360</v>
          </cell>
          <cell r="H252">
            <v>57.6</v>
          </cell>
          <cell r="I252">
            <v>0</v>
          </cell>
          <cell r="J252">
            <v>0</v>
          </cell>
        </row>
        <row r="253">
          <cell r="B253" t="str">
            <v>SEDOP</v>
          </cell>
          <cell r="C253" t="str">
            <v>I</v>
          </cell>
          <cell r="D253" t="str">
            <v>Porta de madeira</v>
          </cell>
          <cell r="E253" t="str">
            <v>m²</v>
          </cell>
          <cell r="F253">
            <v>1.52</v>
          </cell>
          <cell r="G253">
            <v>116.48</v>
          </cell>
          <cell r="H253">
            <v>177.05</v>
          </cell>
          <cell r="I253">
            <v>116.48</v>
          </cell>
          <cell r="J253" t="b">
            <v>1</v>
          </cell>
        </row>
        <row r="254">
          <cell r="B254">
            <v>0</v>
          </cell>
          <cell r="C254">
            <v>0</v>
          </cell>
          <cell r="D254">
            <v>0</v>
          </cell>
          <cell r="E254">
            <v>0</v>
          </cell>
          <cell r="F254">
            <v>0</v>
          </cell>
          <cell r="G254">
            <v>0</v>
          </cell>
          <cell r="H254">
            <v>942.75</v>
          </cell>
        </row>
        <row r="255">
          <cell r="B255">
            <v>0</v>
          </cell>
          <cell r="C255">
            <v>0</v>
          </cell>
          <cell r="D255">
            <v>0</v>
          </cell>
          <cell r="E255">
            <v>0</v>
          </cell>
          <cell r="F255">
            <v>0</v>
          </cell>
          <cell r="G255">
            <v>0</v>
          </cell>
          <cell r="H255">
            <v>0</v>
          </cell>
        </row>
        <row r="256">
          <cell r="B256" t="str">
            <v>C 22</v>
          </cell>
          <cell r="C256">
            <v>0</v>
          </cell>
          <cell r="D256" t="str">
            <v>Porta em laminado com acabamento em fórmica cor a definir,  com inox e puxadores para PNE, marco e alizares em madeira, linha Premium, fab. Multidoor ou Similar - PL13</v>
          </cell>
          <cell r="E256">
            <v>0</v>
          </cell>
          <cell r="F256">
            <v>0</v>
          </cell>
          <cell r="G256" t="str">
            <v>UNIDADE:</v>
          </cell>
          <cell r="H256" t="str">
            <v>un</v>
          </cell>
          <cell r="I256">
            <v>1462.17</v>
          </cell>
        </row>
        <row r="257">
          <cell r="B257" t="str">
            <v>FONTE</v>
          </cell>
          <cell r="C257" t="str">
            <v>TIPO</v>
          </cell>
          <cell r="D257" t="str">
            <v>DESCRIÇÃO</v>
          </cell>
          <cell r="E257" t="str">
            <v xml:space="preserve">UN </v>
          </cell>
          <cell r="F257" t="str">
            <v>COEFICIENTE</v>
          </cell>
          <cell r="G257" t="str">
            <v>CUSTO UNITÁRIO (R$)</v>
          </cell>
          <cell r="H257" t="str">
            <v>SUBTOTAL (R$)</v>
          </cell>
        </row>
        <row r="258">
          <cell r="B258" t="str">
            <v>SEDOP</v>
          </cell>
          <cell r="C258" t="str">
            <v>CA</v>
          </cell>
          <cell r="D258" t="str">
            <v>CARPINTEIRO COM ENCARGOS COMPLEMENTARES</v>
          </cell>
          <cell r="E258" t="str">
            <v>h</v>
          </cell>
          <cell r="F258">
            <v>3</v>
          </cell>
          <cell r="G258">
            <v>20.04</v>
          </cell>
          <cell r="H258">
            <v>60.12</v>
          </cell>
          <cell r="I258">
            <v>20.04</v>
          </cell>
          <cell r="J258" t="b">
            <v>1</v>
          </cell>
        </row>
        <row r="259">
          <cell r="B259" t="str">
            <v>SEDOP</v>
          </cell>
          <cell r="C259" t="str">
            <v>CA</v>
          </cell>
          <cell r="D259" t="str">
            <v>AJUDANTE DE CARPINTEIRO COM ENCARGOS COMPLEMENTARES</v>
          </cell>
          <cell r="E259" t="str">
            <v>h</v>
          </cell>
          <cell r="F259">
            <v>3</v>
          </cell>
          <cell r="G259">
            <v>16.02</v>
          </cell>
          <cell r="H259">
            <v>48.06</v>
          </cell>
          <cell r="I259">
            <v>16.02</v>
          </cell>
          <cell r="J259" t="b">
            <v>1</v>
          </cell>
        </row>
        <row r="260">
          <cell r="B260" t="str">
            <v>SEDOP</v>
          </cell>
          <cell r="C260" t="str">
            <v>CA</v>
          </cell>
          <cell r="D260" t="str">
            <v>Ferragens p/ porta interna 1 fl.</v>
          </cell>
          <cell r="E260" t="str">
            <v>cj</v>
          </cell>
          <cell r="F260">
            <v>1</v>
          </cell>
          <cell r="G260">
            <v>129.21</v>
          </cell>
          <cell r="H260">
            <v>129.21</v>
          </cell>
          <cell r="I260">
            <v>129.21</v>
          </cell>
          <cell r="J260" t="b">
            <v>1</v>
          </cell>
        </row>
        <row r="261">
          <cell r="B261" t="str">
            <v>SEDOP</v>
          </cell>
          <cell r="C261" t="str">
            <v>CA</v>
          </cell>
          <cell r="D261" t="str">
            <v>Revestimento em Laminado melaminico (para Esquadria em MDF)</v>
          </cell>
          <cell r="E261" t="str">
            <v>m²</v>
          </cell>
          <cell r="F261">
            <v>3.3600000000000003</v>
          </cell>
          <cell r="G261">
            <v>54.56</v>
          </cell>
          <cell r="H261">
            <v>183.32</v>
          </cell>
          <cell r="I261">
            <v>54.56</v>
          </cell>
          <cell r="J261" t="b">
            <v>1</v>
          </cell>
        </row>
        <row r="262">
          <cell r="B262" t="str">
            <v>SEDOP</v>
          </cell>
          <cell r="C262" t="str">
            <v>I</v>
          </cell>
          <cell r="D262" t="str">
            <v>Cola fórmica</v>
          </cell>
          <cell r="E262" t="str">
            <v>gl</v>
          </cell>
          <cell r="F262">
            <v>0.2</v>
          </cell>
          <cell r="G262">
            <v>121.5</v>
          </cell>
          <cell r="H262">
            <v>24.3</v>
          </cell>
          <cell r="I262">
            <v>121.5</v>
          </cell>
          <cell r="J262" t="b">
            <v>1</v>
          </cell>
        </row>
        <row r="263">
          <cell r="B263" t="str">
            <v>SEDOP</v>
          </cell>
          <cell r="C263" t="str">
            <v>CA</v>
          </cell>
          <cell r="D263" t="str">
            <v>Alizar em madeira de lei</v>
          </cell>
          <cell r="E263" t="str">
            <v>m</v>
          </cell>
          <cell r="F263">
            <v>10.199999999999999</v>
          </cell>
          <cell r="G263">
            <v>12.2</v>
          </cell>
          <cell r="H263">
            <v>124.44</v>
          </cell>
          <cell r="I263">
            <v>12.2</v>
          </cell>
          <cell r="J263" t="b">
            <v>1</v>
          </cell>
        </row>
        <row r="264">
          <cell r="B264" t="str">
            <v>SEDOP</v>
          </cell>
          <cell r="C264" t="str">
            <v>CA</v>
          </cell>
          <cell r="D264" t="str">
            <v>Caixilho em madeira de lei</v>
          </cell>
          <cell r="E264" t="str">
            <v>m²</v>
          </cell>
          <cell r="F264">
            <v>0.75</v>
          </cell>
          <cell r="G264">
            <v>208.15</v>
          </cell>
          <cell r="H264">
            <v>156.11000000000001</v>
          </cell>
          <cell r="I264">
            <v>208.15</v>
          </cell>
          <cell r="J264" t="b">
            <v>1</v>
          </cell>
        </row>
        <row r="265">
          <cell r="B265" t="str">
            <v>SEDOP</v>
          </cell>
          <cell r="C265" t="str">
            <v>CA</v>
          </cell>
          <cell r="D265" t="str">
            <v>Plurigoma - assente na cola</v>
          </cell>
          <cell r="E265" t="str">
            <v>m²</v>
          </cell>
          <cell r="F265">
            <v>0.64000000000000012</v>
          </cell>
          <cell r="G265">
            <v>70.099999999999994</v>
          </cell>
          <cell r="H265">
            <v>44.86</v>
          </cell>
          <cell r="I265">
            <v>70.099999999999994</v>
          </cell>
          <cell r="J265" t="b">
            <v>1</v>
          </cell>
        </row>
        <row r="266">
          <cell r="B266" t="str">
            <v>SEDOP</v>
          </cell>
          <cell r="C266" t="str">
            <v>CA</v>
          </cell>
          <cell r="D266" t="str">
            <v>Puxador em alumínio - 50cm</v>
          </cell>
          <cell r="E266" t="str">
            <v>un</v>
          </cell>
          <cell r="F266">
            <v>2</v>
          </cell>
          <cell r="G266">
            <v>248.03</v>
          </cell>
          <cell r="H266">
            <v>496.06</v>
          </cell>
          <cell r="I266">
            <v>248.03</v>
          </cell>
          <cell r="J266" t="b">
            <v>1</v>
          </cell>
        </row>
        <row r="267">
          <cell r="B267" t="str">
            <v>SEDOP</v>
          </cell>
          <cell r="C267" t="str">
            <v>I</v>
          </cell>
          <cell r="D267" t="str">
            <v>Porta de madeira</v>
          </cell>
          <cell r="E267" t="str">
            <v>m²</v>
          </cell>
          <cell r="F267">
            <v>1.6800000000000002</v>
          </cell>
          <cell r="G267">
            <v>116.48</v>
          </cell>
          <cell r="H267">
            <v>195.69</v>
          </cell>
          <cell r="I267">
            <v>116.48</v>
          </cell>
          <cell r="J267" t="b">
            <v>1</v>
          </cell>
        </row>
        <row r="268">
          <cell r="B268">
            <v>0</v>
          </cell>
          <cell r="C268">
            <v>0</v>
          </cell>
          <cell r="D268">
            <v>0</v>
          </cell>
          <cell r="E268">
            <v>0</v>
          </cell>
          <cell r="F268">
            <v>0</v>
          </cell>
          <cell r="G268">
            <v>0</v>
          </cell>
          <cell r="H268">
            <v>1462.17</v>
          </cell>
        </row>
        <row r="269">
          <cell r="B269">
            <v>0</v>
          </cell>
          <cell r="C269">
            <v>0</v>
          </cell>
          <cell r="D269">
            <v>0</v>
          </cell>
          <cell r="E269">
            <v>0</v>
          </cell>
          <cell r="F269">
            <v>0</v>
          </cell>
          <cell r="G269">
            <v>0</v>
          </cell>
          <cell r="H269">
            <v>0</v>
          </cell>
        </row>
        <row r="270">
          <cell r="B270" t="str">
            <v>C 23</v>
          </cell>
          <cell r="C270">
            <v>0</v>
          </cell>
          <cell r="D270" t="str">
            <v>Esquadria (janela) em PVC branco com painel de vidro duplo, 2 folhas de correr, fab. Multidoor ou Similar, com ferragens. - E1</v>
          </cell>
          <cell r="E270">
            <v>0</v>
          </cell>
          <cell r="F270">
            <v>0</v>
          </cell>
          <cell r="G270" t="str">
            <v>UNIDADE:</v>
          </cell>
          <cell r="H270" t="str">
            <v>un</v>
          </cell>
          <cell r="I270">
            <v>576.29999999999995</v>
          </cell>
        </row>
        <row r="271">
          <cell r="B271" t="str">
            <v>FONTE</v>
          </cell>
          <cell r="C271" t="str">
            <v>TIPO</v>
          </cell>
          <cell r="D271" t="str">
            <v>DESCRIÇÃO</v>
          </cell>
          <cell r="E271" t="str">
            <v xml:space="preserve">UN </v>
          </cell>
          <cell r="F271" t="str">
            <v>COEFICIENTE</v>
          </cell>
          <cell r="G271" t="str">
            <v>CUSTO UNITÁRIO (R$)</v>
          </cell>
          <cell r="H271" t="str">
            <v>SUBTOTAL (R$)</v>
          </cell>
        </row>
        <row r="272">
          <cell r="B272" t="str">
            <v>SEDOP</v>
          </cell>
          <cell r="C272" t="str">
            <v>CA</v>
          </cell>
          <cell r="D272" t="str">
            <v>Montador com encargos complementares</v>
          </cell>
          <cell r="E272" t="str">
            <v>h</v>
          </cell>
          <cell r="F272">
            <v>2.8</v>
          </cell>
          <cell r="G272">
            <v>19.22</v>
          </cell>
          <cell r="H272">
            <v>53.82</v>
          </cell>
          <cell r="I272">
            <v>19.22</v>
          </cell>
          <cell r="J272" t="b">
            <v>1</v>
          </cell>
        </row>
        <row r="273">
          <cell r="B273" t="str">
            <v>SEDOP</v>
          </cell>
          <cell r="C273" t="str">
            <v>CA</v>
          </cell>
          <cell r="D273" t="str">
            <v>Ajudante de montador com encargos</v>
          </cell>
          <cell r="E273" t="str">
            <v>h</v>
          </cell>
          <cell r="F273">
            <v>2.8</v>
          </cell>
          <cell r="G273">
            <v>15.17</v>
          </cell>
          <cell r="H273">
            <v>42.48</v>
          </cell>
          <cell r="I273">
            <v>15.17</v>
          </cell>
          <cell r="J273" t="b">
            <v>1</v>
          </cell>
        </row>
        <row r="274">
          <cell r="B274" t="str">
            <v>COTAÇÃO</v>
          </cell>
          <cell r="C274" t="str">
            <v>I</v>
          </cell>
          <cell r="D274" t="str">
            <v>Esquadria (janela) em PVC branco com painel de vidro duplo, 2 folhas de correr, fab. Multidoor ou Similar, com ferragens</v>
          </cell>
          <cell r="E274" t="str">
            <v>m²</v>
          </cell>
          <cell r="F274">
            <v>1</v>
          </cell>
          <cell r="G274">
            <v>480</v>
          </cell>
          <cell r="H274">
            <v>480</v>
          </cell>
          <cell r="I274">
            <v>0</v>
          </cell>
          <cell r="J274">
            <v>0</v>
          </cell>
        </row>
        <row r="275">
          <cell r="B275">
            <v>0</v>
          </cell>
          <cell r="C275">
            <v>0</v>
          </cell>
          <cell r="D275">
            <v>0</v>
          </cell>
          <cell r="E275">
            <v>0</v>
          </cell>
          <cell r="F275">
            <v>0</v>
          </cell>
          <cell r="G275">
            <v>0</v>
          </cell>
          <cell r="H275">
            <v>576.29999999999995</v>
          </cell>
          <cell r="I275">
            <v>0</v>
          </cell>
          <cell r="J275">
            <v>0</v>
          </cell>
        </row>
        <row r="276">
          <cell r="B276">
            <v>0</v>
          </cell>
          <cell r="C276">
            <v>0</v>
          </cell>
          <cell r="D276">
            <v>0</v>
          </cell>
          <cell r="E276">
            <v>0</v>
          </cell>
          <cell r="F276">
            <v>0</v>
          </cell>
          <cell r="G276">
            <v>0</v>
          </cell>
          <cell r="H276">
            <v>0</v>
          </cell>
        </row>
        <row r="277">
          <cell r="B277" t="str">
            <v>C 24</v>
          </cell>
          <cell r="C277">
            <v>0</v>
          </cell>
          <cell r="D277" t="str">
            <v>Esquadria (janela) em PVC branco com painel de vidro duplo, 2 folhas de correr, fab. Multidoor ou Similar, com ferragens. - E2</v>
          </cell>
          <cell r="E277">
            <v>0</v>
          </cell>
          <cell r="F277">
            <v>0</v>
          </cell>
          <cell r="G277" t="str">
            <v>UNIDADE:</v>
          </cell>
          <cell r="H277" t="str">
            <v>un</v>
          </cell>
          <cell r="I277">
            <v>672.3</v>
          </cell>
        </row>
        <row r="278">
          <cell r="B278" t="str">
            <v>FONTE</v>
          </cell>
          <cell r="C278" t="str">
            <v>TIPO</v>
          </cell>
          <cell r="D278" t="str">
            <v>DESCRIÇÃO</v>
          </cell>
          <cell r="E278" t="str">
            <v xml:space="preserve">UN </v>
          </cell>
          <cell r="F278" t="str">
            <v>COEFICIENTE</v>
          </cell>
          <cell r="G278" t="str">
            <v>CUSTO UNITÁRIO (R$)</v>
          </cell>
          <cell r="H278" t="str">
            <v>SUBTOTAL (R$)</v>
          </cell>
        </row>
        <row r="279">
          <cell r="B279" t="str">
            <v>SEDOP</v>
          </cell>
          <cell r="C279" t="str">
            <v>CA</v>
          </cell>
          <cell r="D279" t="str">
            <v>Montador com encargos complementares</v>
          </cell>
          <cell r="E279" t="str">
            <v>h</v>
          </cell>
          <cell r="F279">
            <v>2.8</v>
          </cell>
          <cell r="G279">
            <v>19.22</v>
          </cell>
          <cell r="H279">
            <v>53.82</v>
          </cell>
          <cell r="I279">
            <v>19.22</v>
          </cell>
          <cell r="J279" t="b">
            <v>1</v>
          </cell>
        </row>
        <row r="280">
          <cell r="B280" t="str">
            <v>SEDOP</v>
          </cell>
          <cell r="C280" t="str">
            <v>CA</v>
          </cell>
          <cell r="D280" t="str">
            <v>Ajudante de montador com encargos</v>
          </cell>
          <cell r="E280" t="str">
            <v>h</v>
          </cell>
          <cell r="F280">
            <v>2.8</v>
          </cell>
          <cell r="G280">
            <v>15.17</v>
          </cell>
          <cell r="H280">
            <v>42.48</v>
          </cell>
          <cell r="I280">
            <v>15.17</v>
          </cell>
          <cell r="J280" t="b">
            <v>1</v>
          </cell>
        </row>
        <row r="281">
          <cell r="B281" t="str">
            <v>COTAÇÃO</v>
          </cell>
          <cell r="C281" t="str">
            <v>I</v>
          </cell>
          <cell r="D281" t="str">
            <v>Esquadria (janela) em PVC branco com painel de vidro duplo, 2 folhas de correr, fab. Multidoor ou Similar, com ferragens</v>
          </cell>
          <cell r="E281" t="str">
            <v>m²</v>
          </cell>
          <cell r="F281">
            <v>1.2</v>
          </cell>
          <cell r="G281">
            <v>480</v>
          </cell>
          <cell r="H281">
            <v>576</v>
          </cell>
          <cell r="I281">
            <v>0</v>
          </cell>
          <cell r="J281">
            <v>0</v>
          </cell>
        </row>
        <row r="282">
          <cell r="B282">
            <v>0</v>
          </cell>
          <cell r="C282">
            <v>0</v>
          </cell>
          <cell r="D282">
            <v>0</v>
          </cell>
          <cell r="E282">
            <v>0</v>
          </cell>
          <cell r="F282">
            <v>0</v>
          </cell>
          <cell r="G282">
            <v>0</v>
          </cell>
          <cell r="H282">
            <v>672.3</v>
          </cell>
          <cell r="I282">
            <v>0</v>
          </cell>
          <cell r="J282">
            <v>0</v>
          </cell>
        </row>
        <row r="283">
          <cell r="B283">
            <v>0</v>
          </cell>
          <cell r="C283">
            <v>0</v>
          </cell>
          <cell r="D283">
            <v>0</v>
          </cell>
          <cell r="E283">
            <v>0</v>
          </cell>
          <cell r="F283">
            <v>0</v>
          </cell>
          <cell r="G283">
            <v>0</v>
          </cell>
          <cell r="H283">
            <v>0</v>
          </cell>
          <cell r="I283">
            <v>0</v>
          </cell>
          <cell r="J283">
            <v>0</v>
          </cell>
        </row>
        <row r="284">
          <cell r="B284" t="str">
            <v>C 25</v>
          </cell>
          <cell r="C284">
            <v>0</v>
          </cell>
          <cell r="D284" t="str">
            <v>Esquadria (janela) em PVC branco com painel de vidro duplo, 2 folhas de correr, fab. Multidoor ou Similar, com ferragens. - E3</v>
          </cell>
          <cell r="E284">
            <v>0</v>
          </cell>
          <cell r="F284">
            <v>0</v>
          </cell>
          <cell r="G284" t="str">
            <v>UNIDADE:</v>
          </cell>
          <cell r="H284" t="str">
            <v>un</v>
          </cell>
          <cell r="I284">
            <v>768.3</v>
          </cell>
        </row>
        <row r="285">
          <cell r="B285" t="str">
            <v>FONTE</v>
          </cell>
          <cell r="C285" t="str">
            <v>TIPO</v>
          </cell>
          <cell r="D285" t="str">
            <v>DESCRIÇÃO</v>
          </cell>
          <cell r="E285" t="str">
            <v xml:space="preserve">UN </v>
          </cell>
          <cell r="F285" t="str">
            <v>COEFICIENTE</v>
          </cell>
          <cell r="G285" t="str">
            <v>CUSTO UNITÁRIO (R$)</v>
          </cell>
          <cell r="H285" t="str">
            <v>SUBTOTAL (R$)</v>
          </cell>
        </row>
        <row r="286">
          <cell r="B286" t="str">
            <v>SEDOP</v>
          </cell>
          <cell r="C286" t="str">
            <v>CA</v>
          </cell>
          <cell r="D286" t="str">
            <v>Montador com encargos complementares</v>
          </cell>
          <cell r="E286" t="str">
            <v>h</v>
          </cell>
          <cell r="F286">
            <v>2.8</v>
          </cell>
          <cell r="G286">
            <v>19.22</v>
          </cell>
          <cell r="H286">
            <v>53.82</v>
          </cell>
          <cell r="I286">
            <v>19.22</v>
          </cell>
          <cell r="J286" t="b">
            <v>1</v>
          </cell>
        </row>
        <row r="287">
          <cell r="B287" t="str">
            <v>SEDOP</v>
          </cell>
          <cell r="C287" t="str">
            <v>CA</v>
          </cell>
          <cell r="D287" t="str">
            <v>Ajudante de montador com encargos</v>
          </cell>
          <cell r="E287" t="str">
            <v>h</v>
          </cell>
          <cell r="F287">
            <v>2.8</v>
          </cell>
          <cell r="G287">
            <v>15.17</v>
          </cell>
          <cell r="H287">
            <v>42.48</v>
          </cell>
          <cell r="I287">
            <v>15.17</v>
          </cell>
          <cell r="J287" t="b">
            <v>1</v>
          </cell>
        </row>
        <row r="288">
          <cell r="B288" t="str">
            <v>COTAÇÃO</v>
          </cell>
          <cell r="C288" t="str">
            <v>I</v>
          </cell>
          <cell r="D288" t="str">
            <v>Esquadria (janela) em PVC branco com painel de vidro duplo, 2 folhas de correr, fab. Multidoor ou Similar, com ferragens</v>
          </cell>
          <cell r="E288" t="str">
            <v>m²</v>
          </cell>
          <cell r="F288">
            <v>1.4</v>
          </cell>
          <cell r="G288">
            <v>480</v>
          </cell>
          <cell r="H288">
            <v>672</v>
          </cell>
          <cell r="I288">
            <v>0</v>
          </cell>
          <cell r="J288">
            <v>0</v>
          </cell>
        </row>
        <row r="289">
          <cell r="B289">
            <v>0</v>
          </cell>
          <cell r="C289">
            <v>0</v>
          </cell>
          <cell r="D289">
            <v>0</v>
          </cell>
          <cell r="E289">
            <v>0</v>
          </cell>
          <cell r="F289">
            <v>0</v>
          </cell>
          <cell r="G289">
            <v>0</v>
          </cell>
          <cell r="H289">
            <v>768.3</v>
          </cell>
          <cell r="I289">
            <v>0</v>
          </cell>
          <cell r="J289">
            <v>0</v>
          </cell>
        </row>
        <row r="290">
          <cell r="B290">
            <v>0</v>
          </cell>
          <cell r="C290">
            <v>0</v>
          </cell>
          <cell r="D290">
            <v>0</v>
          </cell>
          <cell r="E290">
            <v>0</v>
          </cell>
          <cell r="F290">
            <v>0</v>
          </cell>
          <cell r="G290">
            <v>0</v>
          </cell>
          <cell r="H290">
            <v>0</v>
          </cell>
        </row>
        <row r="291">
          <cell r="B291" t="str">
            <v>C 26</v>
          </cell>
          <cell r="C291">
            <v>0</v>
          </cell>
          <cell r="D291" t="str">
            <v>Esquadria (janela) em PVC branco com painel de vidro duplo, 2 folhas de correr, fab. Multidoor ou Similar, com ferragens. - E4</v>
          </cell>
          <cell r="E291">
            <v>0</v>
          </cell>
          <cell r="F291">
            <v>0</v>
          </cell>
          <cell r="G291" t="str">
            <v>UNIDADE:</v>
          </cell>
          <cell r="H291" t="str">
            <v>un</v>
          </cell>
          <cell r="I291">
            <v>816.3</v>
          </cell>
        </row>
        <row r="292">
          <cell r="B292" t="str">
            <v>FONTE</v>
          </cell>
          <cell r="C292" t="str">
            <v>TIPO</v>
          </cell>
          <cell r="D292" t="str">
            <v>DESCRIÇÃO</v>
          </cell>
          <cell r="E292" t="str">
            <v xml:space="preserve">UN </v>
          </cell>
          <cell r="F292" t="str">
            <v>COEFICIENTE</v>
          </cell>
          <cell r="G292" t="str">
            <v>CUSTO UNITÁRIO (R$)</v>
          </cell>
          <cell r="H292" t="str">
            <v>SUBTOTAL (R$)</v>
          </cell>
        </row>
        <row r="293">
          <cell r="B293" t="str">
            <v>SEDOP</v>
          </cell>
          <cell r="C293" t="str">
            <v>CA</v>
          </cell>
          <cell r="D293" t="str">
            <v>Montador com encargos complementares</v>
          </cell>
          <cell r="E293" t="str">
            <v>h</v>
          </cell>
          <cell r="F293">
            <v>2.8</v>
          </cell>
          <cell r="G293">
            <v>19.22</v>
          </cell>
          <cell r="H293">
            <v>53.82</v>
          </cell>
          <cell r="I293">
            <v>19.22</v>
          </cell>
          <cell r="J293" t="b">
            <v>1</v>
          </cell>
        </row>
        <row r="294">
          <cell r="B294" t="str">
            <v>SEDOP</v>
          </cell>
          <cell r="C294" t="str">
            <v>CA</v>
          </cell>
          <cell r="D294" t="str">
            <v>Ajudante de montador com encargos</v>
          </cell>
          <cell r="E294" t="str">
            <v>h</v>
          </cell>
          <cell r="F294">
            <v>2.8</v>
          </cell>
          <cell r="G294">
            <v>15.17</v>
          </cell>
          <cell r="H294">
            <v>42.48</v>
          </cell>
          <cell r="I294">
            <v>15.17</v>
          </cell>
          <cell r="J294" t="b">
            <v>1</v>
          </cell>
        </row>
        <row r="295">
          <cell r="B295" t="str">
            <v>COTAÇÃO</v>
          </cell>
          <cell r="C295" t="str">
            <v>I</v>
          </cell>
          <cell r="D295" t="str">
            <v>Esquadria (janela) em PVC branco com painel de vidro duplo, 2 folhas de correr, fab. Multidoor ou Similar, com ferragens</v>
          </cell>
          <cell r="E295" t="str">
            <v>m²</v>
          </cell>
          <cell r="F295">
            <v>1.5</v>
          </cell>
          <cell r="G295">
            <v>480</v>
          </cell>
          <cell r="H295">
            <v>720</v>
          </cell>
          <cell r="I295">
            <v>0</v>
          </cell>
          <cell r="J295">
            <v>0</v>
          </cell>
        </row>
        <row r="296">
          <cell r="B296">
            <v>0</v>
          </cell>
          <cell r="C296">
            <v>0</v>
          </cell>
          <cell r="D296">
            <v>0</v>
          </cell>
          <cell r="E296">
            <v>0</v>
          </cell>
          <cell r="F296">
            <v>0</v>
          </cell>
          <cell r="G296">
            <v>0</v>
          </cell>
          <cell r="H296">
            <v>816.3</v>
          </cell>
          <cell r="I296">
            <v>0</v>
          </cell>
          <cell r="J296">
            <v>0</v>
          </cell>
        </row>
        <row r="297">
          <cell r="B297">
            <v>0</v>
          </cell>
          <cell r="C297">
            <v>0</v>
          </cell>
          <cell r="D297">
            <v>0</v>
          </cell>
          <cell r="E297">
            <v>0</v>
          </cell>
          <cell r="F297">
            <v>0</v>
          </cell>
          <cell r="G297">
            <v>0</v>
          </cell>
          <cell r="H297">
            <v>0</v>
          </cell>
          <cell r="I297">
            <v>0</v>
          </cell>
          <cell r="J297">
            <v>0</v>
          </cell>
        </row>
        <row r="298">
          <cell r="B298" t="str">
            <v>C 27</v>
          </cell>
          <cell r="C298">
            <v>0</v>
          </cell>
          <cell r="D298" t="str">
            <v>Esquadria (janela) em PVC branco com painel de vidro duplo, 2 folhas de correr, fab. Multidoor ou Similar, com ferragens. - E5</v>
          </cell>
          <cell r="E298">
            <v>0</v>
          </cell>
          <cell r="F298">
            <v>0</v>
          </cell>
          <cell r="G298" t="str">
            <v>UNIDADE:</v>
          </cell>
          <cell r="H298" t="str">
            <v>un</v>
          </cell>
          <cell r="I298">
            <v>912.3</v>
          </cell>
        </row>
        <row r="299">
          <cell r="B299" t="str">
            <v>FONTE</v>
          </cell>
          <cell r="C299" t="str">
            <v>TIPO</v>
          </cell>
          <cell r="D299" t="str">
            <v>DESCRIÇÃO</v>
          </cell>
          <cell r="E299" t="str">
            <v xml:space="preserve">UN </v>
          </cell>
          <cell r="F299" t="str">
            <v>COEFICIENTE</v>
          </cell>
          <cell r="G299" t="str">
            <v>CUSTO UNITÁRIO (R$)</v>
          </cell>
          <cell r="H299" t="str">
            <v>SUBTOTAL (R$)</v>
          </cell>
        </row>
        <row r="300">
          <cell r="B300" t="str">
            <v>SEDOP</v>
          </cell>
          <cell r="C300" t="str">
            <v>CA</v>
          </cell>
          <cell r="D300" t="str">
            <v>Montador com encargos complementares</v>
          </cell>
          <cell r="E300" t="str">
            <v>h</v>
          </cell>
          <cell r="F300">
            <v>2.8</v>
          </cell>
          <cell r="G300">
            <v>19.22</v>
          </cell>
          <cell r="H300">
            <v>53.82</v>
          </cell>
          <cell r="I300">
            <v>19.22</v>
          </cell>
          <cell r="J300" t="b">
            <v>1</v>
          </cell>
        </row>
        <row r="301">
          <cell r="B301" t="str">
            <v>SEDOP</v>
          </cell>
          <cell r="C301" t="str">
            <v>CA</v>
          </cell>
          <cell r="D301" t="str">
            <v>Ajudante de montador com encargos</v>
          </cell>
          <cell r="E301" t="str">
            <v>h</v>
          </cell>
          <cell r="F301">
            <v>2.8</v>
          </cell>
          <cell r="G301">
            <v>15.17</v>
          </cell>
          <cell r="H301">
            <v>42.48</v>
          </cell>
          <cell r="I301">
            <v>15.17</v>
          </cell>
          <cell r="J301" t="b">
            <v>1</v>
          </cell>
        </row>
        <row r="302">
          <cell r="B302" t="str">
            <v>COTAÇÃO</v>
          </cell>
          <cell r="C302" t="str">
            <v>I</v>
          </cell>
          <cell r="D302" t="str">
            <v>Esquadria (janela) em PVC branco com painel de vidro duplo, 2 folhas de correr, fab. Multidoor ou Similar, com ferragens</v>
          </cell>
          <cell r="E302" t="str">
            <v>m²</v>
          </cell>
          <cell r="F302">
            <v>1.7</v>
          </cell>
          <cell r="G302">
            <v>480</v>
          </cell>
          <cell r="H302">
            <v>816</v>
          </cell>
          <cell r="I302">
            <v>0</v>
          </cell>
          <cell r="J302">
            <v>0</v>
          </cell>
        </row>
        <row r="303">
          <cell r="B303">
            <v>0</v>
          </cell>
          <cell r="C303">
            <v>0</v>
          </cell>
          <cell r="D303">
            <v>0</v>
          </cell>
          <cell r="E303">
            <v>0</v>
          </cell>
          <cell r="F303">
            <v>0</v>
          </cell>
          <cell r="G303">
            <v>0</v>
          </cell>
          <cell r="H303">
            <v>912.3</v>
          </cell>
          <cell r="I303">
            <v>0</v>
          </cell>
          <cell r="J303">
            <v>0</v>
          </cell>
        </row>
        <row r="304">
          <cell r="B304">
            <v>0</v>
          </cell>
          <cell r="C304">
            <v>0</v>
          </cell>
          <cell r="D304">
            <v>0</v>
          </cell>
          <cell r="E304">
            <v>0</v>
          </cell>
          <cell r="F304">
            <v>0</v>
          </cell>
          <cell r="G304">
            <v>0</v>
          </cell>
          <cell r="H304">
            <v>0</v>
          </cell>
        </row>
        <row r="305">
          <cell r="B305" t="str">
            <v>C 28</v>
          </cell>
          <cell r="C305">
            <v>0</v>
          </cell>
          <cell r="D305" t="str">
            <v>Esquadria (janela) em PVC branco com painel de vidro duplo, 2 folhas de correr, fab. Multidoor ou Similar, com ferragens. - E6</v>
          </cell>
          <cell r="E305">
            <v>0</v>
          </cell>
          <cell r="F305">
            <v>0</v>
          </cell>
          <cell r="G305" t="str">
            <v>UNIDADE:</v>
          </cell>
          <cell r="H305" t="str">
            <v>un</v>
          </cell>
          <cell r="I305">
            <v>960.3</v>
          </cell>
        </row>
        <row r="306">
          <cell r="B306" t="str">
            <v>FONTE</v>
          </cell>
          <cell r="C306" t="str">
            <v>TIPO</v>
          </cell>
          <cell r="D306" t="str">
            <v>DESCRIÇÃO</v>
          </cell>
          <cell r="E306" t="str">
            <v xml:space="preserve">UN </v>
          </cell>
          <cell r="F306" t="str">
            <v>COEFICIENTE</v>
          </cell>
          <cell r="G306" t="str">
            <v>CUSTO UNITÁRIO (R$)</v>
          </cell>
          <cell r="H306" t="str">
            <v>SUBTOTAL (R$)</v>
          </cell>
        </row>
        <row r="307">
          <cell r="B307" t="str">
            <v>SEDOP</v>
          </cell>
          <cell r="C307" t="str">
            <v>CA</v>
          </cell>
          <cell r="D307" t="str">
            <v>Montador com encargos complementares</v>
          </cell>
          <cell r="E307" t="str">
            <v>h</v>
          </cell>
          <cell r="F307">
            <v>2.8</v>
          </cell>
          <cell r="G307">
            <v>19.22</v>
          </cell>
          <cell r="H307">
            <v>53.82</v>
          </cell>
          <cell r="I307">
            <v>19.22</v>
          </cell>
          <cell r="J307" t="b">
            <v>1</v>
          </cell>
        </row>
        <row r="308">
          <cell r="B308" t="str">
            <v>SEDOP</v>
          </cell>
          <cell r="C308" t="str">
            <v>CA</v>
          </cell>
          <cell r="D308" t="str">
            <v>Ajudante de montador com encargos</v>
          </cell>
          <cell r="E308" t="str">
            <v>h</v>
          </cell>
          <cell r="F308">
            <v>2.8</v>
          </cell>
          <cell r="G308">
            <v>15.17</v>
          </cell>
          <cell r="H308">
            <v>42.48</v>
          </cell>
          <cell r="I308">
            <v>15.17</v>
          </cell>
          <cell r="J308" t="b">
            <v>1</v>
          </cell>
        </row>
        <row r="309">
          <cell r="B309" t="str">
            <v>COTAÇÃO</v>
          </cell>
          <cell r="C309" t="str">
            <v>I</v>
          </cell>
          <cell r="D309" t="str">
            <v>Esquadria (janela) em PVC branco com painel de vidro duplo, 2 folhas de correr, fab. Multidoor ou Similar, com ferragens</v>
          </cell>
          <cell r="E309" t="str">
            <v>m²</v>
          </cell>
          <cell r="F309">
            <v>1.8</v>
          </cell>
          <cell r="G309">
            <v>480</v>
          </cell>
          <cell r="H309">
            <v>864</v>
          </cell>
          <cell r="I309">
            <v>0</v>
          </cell>
          <cell r="J309">
            <v>0</v>
          </cell>
        </row>
        <row r="310">
          <cell r="B310">
            <v>0</v>
          </cell>
          <cell r="C310">
            <v>0</v>
          </cell>
          <cell r="D310">
            <v>0</v>
          </cell>
          <cell r="E310">
            <v>0</v>
          </cell>
          <cell r="F310">
            <v>0</v>
          </cell>
          <cell r="G310">
            <v>0</v>
          </cell>
          <cell r="H310">
            <v>960.3</v>
          </cell>
          <cell r="I310">
            <v>0</v>
          </cell>
          <cell r="J310">
            <v>0</v>
          </cell>
        </row>
        <row r="311">
          <cell r="B311">
            <v>0</v>
          </cell>
          <cell r="C311">
            <v>0</v>
          </cell>
          <cell r="D311">
            <v>0</v>
          </cell>
          <cell r="E311">
            <v>0</v>
          </cell>
          <cell r="F311">
            <v>0</v>
          </cell>
          <cell r="G311">
            <v>0</v>
          </cell>
          <cell r="H311">
            <v>0</v>
          </cell>
          <cell r="I311">
            <v>0</v>
          </cell>
          <cell r="J311">
            <v>0</v>
          </cell>
        </row>
        <row r="312">
          <cell r="B312" t="str">
            <v>C 29</v>
          </cell>
          <cell r="C312">
            <v>0</v>
          </cell>
          <cell r="D312" t="str">
            <v>Esquadria basculante (Balancim Maximar) em PVC branco com painel de vidro, fab. Multidoor ou Similar, com ferragens - E7</v>
          </cell>
          <cell r="E312">
            <v>0</v>
          </cell>
          <cell r="F312">
            <v>0</v>
          </cell>
          <cell r="G312" t="str">
            <v>UNIDADE:</v>
          </cell>
          <cell r="H312" t="str">
            <v>un</v>
          </cell>
          <cell r="I312">
            <v>255.42000000000002</v>
          </cell>
        </row>
        <row r="313">
          <cell r="B313" t="str">
            <v>FONTE</v>
          </cell>
          <cell r="C313" t="str">
            <v>TIPO</v>
          </cell>
          <cell r="D313" t="str">
            <v>DESCRIÇÃO</v>
          </cell>
          <cell r="E313" t="str">
            <v xml:space="preserve">UN </v>
          </cell>
          <cell r="F313" t="str">
            <v>COEFICIENTE</v>
          </cell>
          <cell r="G313" t="str">
            <v>CUSTO UNITÁRIO (R$)</v>
          </cell>
          <cell r="H313" t="str">
            <v>SUBTOTAL (R$)</v>
          </cell>
        </row>
        <row r="314">
          <cell r="B314" t="str">
            <v>SEDOP</v>
          </cell>
          <cell r="C314" t="str">
            <v>CA</v>
          </cell>
          <cell r="D314" t="str">
            <v>Montador com encargos complementares</v>
          </cell>
          <cell r="E314" t="str">
            <v>h</v>
          </cell>
          <cell r="F314">
            <v>2.8</v>
          </cell>
          <cell r="G314">
            <v>19.22</v>
          </cell>
          <cell r="H314">
            <v>53.82</v>
          </cell>
          <cell r="I314">
            <v>19.22</v>
          </cell>
          <cell r="J314" t="b">
            <v>1</v>
          </cell>
        </row>
        <row r="315">
          <cell r="B315" t="str">
            <v>SEDOP</v>
          </cell>
          <cell r="C315" t="str">
            <v>CA</v>
          </cell>
          <cell r="D315" t="str">
            <v>Ajudante de montador com encargos</v>
          </cell>
          <cell r="E315" t="str">
            <v>h</v>
          </cell>
          <cell r="F315">
            <v>2.8</v>
          </cell>
          <cell r="G315">
            <v>15.17</v>
          </cell>
          <cell r="H315">
            <v>42.48</v>
          </cell>
          <cell r="I315">
            <v>15.17</v>
          </cell>
          <cell r="J315" t="b">
            <v>1</v>
          </cell>
        </row>
        <row r="316">
          <cell r="B316" t="str">
            <v>COTAÇÃO</v>
          </cell>
          <cell r="C316" t="str">
            <v>I</v>
          </cell>
          <cell r="D316" t="str">
            <v>Esquadria basculante (Balancim Maximar) em PVC branco com painel de vidro, fab. Multidoor ou Similar, com ferragens</v>
          </cell>
          <cell r="E316" t="str">
            <v>m²</v>
          </cell>
          <cell r="F316">
            <v>0.36</v>
          </cell>
          <cell r="G316">
            <v>442</v>
          </cell>
          <cell r="H316">
            <v>159.12</v>
          </cell>
          <cell r="I316">
            <v>0</v>
          </cell>
          <cell r="J316">
            <v>0</v>
          </cell>
        </row>
        <row r="317">
          <cell r="B317">
            <v>0</v>
          </cell>
          <cell r="C317">
            <v>0</v>
          </cell>
          <cell r="D317">
            <v>0</v>
          </cell>
          <cell r="E317">
            <v>0</v>
          </cell>
          <cell r="F317">
            <v>0</v>
          </cell>
          <cell r="G317">
            <v>0</v>
          </cell>
          <cell r="H317">
            <v>255.42000000000002</v>
          </cell>
          <cell r="I317">
            <v>0</v>
          </cell>
          <cell r="J317">
            <v>0</v>
          </cell>
        </row>
        <row r="318">
          <cell r="B318">
            <v>0</v>
          </cell>
          <cell r="C318">
            <v>0</v>
          </cell>
          <cell r="D318">
            <v>0</v>
          </cell>
          <cell r="E318">
            <v>0</v>
          </cell>
          <cell r="F318">
            <v>0</v>
          </cell>
          <cell r="G318">
            <v>0</v>
          </cell>
          <cell r="H318">
            <v>0</v>
          </cell>
          <cell r="I318">
            <v>0</v>
          </cell>
          <cell r="J318">
            <v>0</v>
          </cell>
        </row>
        <row r="319">
          <cell r="B319" t="str">
            <v>C 30</v>
          </cell>
          <cell r="C319">
            <v>0</v>
          </cell>
          <cell r="D319" t="str">
            <v>Esquadria basculante (Balancim Maximar) em PVC branco com painel de vidro, fab. Multidoor ou Similar, com ferragens - E8</v>
          </cell>
          <cell r="E319">
            <v>0</v>
          </cell>
          <cell r="F319">
            <v>0</v>
          </cell>
          <cell r="G319" t="str">
            <v>UNIDADE:</v>
          </cell>
          <cell r="H319" t="str">
            <v>un</v>
          </cell>
          <cell r="I319">
            <v>308.45999999999998</v>
          </cell>
        </row>
        <row r="320">
          <cell r="B320" t="str">
            <v>FONTE</v>
          </cell>
          <cell r="C320" t="str">
            <v>TIPO</v>
          </cell>
          <cell r="D320" t="str">
            <v>DESCRIÇÃO</v>
          </cell>
          <cell r="E320" t="str">
            <v xml:space="preserve">UN </v>
          </cell>
          <cell r="F320" t="str">
            <v>COEFICIENTE</v>
          </cell>
          <cell r="G320" t="str">
            <v>CUSTO UNITÁRIO (R$)</v>
          </cell>
          <cell r="H320" t="str">
            <v>SUBTOTAL (R$)</v>
          </cell>
        </row>
        <row r="321">
          <cell r="B321" t="str">
            <v>SEDOP</v>
          </cell>
          <cell r="C321" t="str">
            <v>CA</v>
          </cell>
          <cell r="D321" t="str">
            <v>Montador com encargos complementares</v>
          </cell>
          <cell r="E321" t="str">
            <v>h</v>
          </cell>
          <cell r="F321">
            <v>2.8</v>
          </cell>
          <cell r="G321">
            <v>19.22</v>
          </cell>
          <cell r="H321">
            <v>53.82</v>
          </cell>
          <cell r="I321">
            <v>19.22</v>
          </cell>
          <cell r="J321" t="b">
            <v>1</v>
          </cell>
        </row>
        <row r="322">
          <cell r="B322" t="str">
            <v>SEDOP</v>
          </cell>
          <cell r="C322" t="str">
            <v>CA</v>
          </cell>
          <cell r="D322" t="str">
            <v>Ajudante de montador com encargos</v>
          </cell>
          <cell r="E322" t="str">
            <v>h</v>
          </cell>
          <cell r="F322">
            <v>2.8</v>
          </cell>
          <cell r="G322">
            <v>15.17</v>
          </cell>
          <cell r="H322">
            <v>42.48</v>
          </cell>
          <cell r="I322">
            <v>15.17</v>
          </cell>
          <cell r="J322" t="b">
            <v>1</v>
          </cell>
        </row>
        <row r="323">
          <cell r="B323" t="str">
            <v>COTAÇÃO</v>
          </cell>
          <cell r="C323" t="str">
            <v>I</v>
          </cell>
          <cell r="D323" t="str">
            <v>Esquadria basculante (Balancim Maximar) em PVC branco com painel de vidro, fab. Multidoor ou Similar, com ferragens</v>
          </cell>
          <cell r="E323" t="str">
            <v>m²</v>
          </cell>
          <cell r="F323">
            <v>0.48</v>
          </cell>
          <cell r="G323">
            <v>442</v>
          </cell>
          <cell r="H323">
            <v>212.16</v>
          </cell>
          <cell r="I323">
            <v>0</v>
          </cell>
          <cell r="J323">
            <v>0</v>
          </cell>
        </row>
        <row r="324">
          <cell r="B324">
            <v>0</v>
          </cell>
          <cell r="C324">
            <v>0</v>
          </cell>
          <cell r="D324">
            <v>0</v>
          </cell>
          <cell r="E324">
            <v>0</v>
          </cell>
          <cell r="F324">
            <v>0</v>
          </cell>
          <cell r="G324">
            <v>0</v>
          </cell>
          <cell r="H324">
            <v>308.45999999999998</v>
          </cell>
          <cell r="I324">
            <v>0</v>
          </cell>
          <cell r="J324">
            <v>0</v>
          </cell>
        </row>
        <row r="325">
          <cell r="B325">
            <v>0</v>
          </cell>
          <cell r="C325">
            <v>0</v>
          </cell>
          <cell r="D325">
            <v>0</v>
          </cell>
          <cell r="E325">
            <v>0</v>
          </cell>
          <cell r="F325">
            <v>0</v>
          </cell>
          <cell r="G325">
            <v>0</v>
          </cell>
          <cell r="H325">
            <v>0</v>
          </cell>
        </row>
        <row r="326">
          <cell r="B326" t="str">
            <v>C 31</v>
          </cell>
          <cell r="C326">
            <v>0</v>
          </cell>
          <cell r="D326" t="str">
            <v>Esquadria basculante (Balancim Maximar) em PVC branco com painel de vidro, fab. Multidoor ou Similar, com ferragens - E9</v>
          </cell>
          <cell r="E326">
            <v>0</v>
          </cell>
          <cell r="F326">
            <v>0</v>
          </cell>
          <cell r="G326" t="str">
            <v>UNIDADE:</v>
          </cell>
          <cell r="H326" t="str">
            <v>un</v>
          </cell>
          <cell r="I326">
            <v>361.5</v>
          </cell>
        </row>
        <row r="327">
          <cell r="B327" t="str">
            <v>FONTE</v>
          </cell>
          <cell r="C327" t="str">
            <v>TIPO</v>
          </cell>
          <cell r="D327" t="str">
            <v>DESCRIÇÃO</v>
          </cell>
          <cell r="E327" t="str">
            <v xml:space="preserve">UN </v>
          </cell>
          <cell r="F327" t="str">
            <v>COEFICIENTE</v>
          </cell>
          <cell r="G327" t="str">
            <v>CUSTO UNITÁRIO (R$)</v>
          </cell>
          <cell r="H327" t="str">
            <v>SUBTOTAL (R$)</v>
          </cell>
        </row>
        <row r="328">
          <cell r="B328" t="str">
            <v>SEDOP</v>
          </cell>
          <cell r="C328" t="str">
            <v>CA</v>
          </cell>
          <cell r="D328" t="str">
            <v>Montador com encargos complementares</v>
          </cell>
          <cell r="E328" t="str">
            <v>h</v>
          </cell>
          <cell r="F328">
            <v>2.8</v>
          </cell>
          <cell r="G328">
            <v>19.22</v>
          </cell>
          <cell r="H328">
            <v>53.82</v>
          </cell>
          <cell r="I328">
            <v>19.22</v>
          </cell>
          <cell r="J328" t="b">
            <v>1</v>
          </cell>
        </row>
        <row r="329">
          <cell r="B329" t="str">
            <v>SEDOP</v>
          </cell>
          <cell r="C329" t="str">
            <v>CA</v>
          </cell>
          <cell r="D329" t="str">
            <v>Ajudante de montador com encargos</v>
          </cell>
          <cell r="E329" t="str">
            <v>h</v>
          </cell>
          <cell r="F329">
            <v>2.8</v>
          </cell>
          <cell r="G329">
            <v>15.17</v>
          </cell>
          <cell r="H329">
            <v>42.48</v>
          </cell>
          <cell r="I329">
            <v>15.17</v>
          </cell>
          <cell r="J329" t="b">
            <v>1</v>
          </cell>
        </row>
        <row r="330">
          <cell r="B330" t="str">
            <v>COTAÇÃO</v>
          </cell>
          <cell r="C330" t="str">
            <v>I</v>
          </cell>
          <cell r="D330" t="str">
            <v>Esquadria basculante (Balancim Maximar) em PVC branco com painel de vidro, fab. Multidoor ou Similar, com ferragens</v>
          </cell>
          <cell r="E330" t="str">
            <v>m²</v>
          </cell>
          <cell r="F330">
            <v>0.6</v>
          </cell>
          <cell r="G330">
            <v>442</v>
          </cell>
          <cell r="H330">
            <v>265.2</v>
          </cell>
          <cell r="I330">
            <v>0</v>
          </cell>
          <cell r="J330">
            <v>0</v>
          </cell>
        </row>
        <row r="331">
          <cell r="B331">
            <v>0</v>
          </cell>
          <cell r="C331">
            <v>0</v>
          </cell>
          <cell r="D331">
            <v>0</v>
          </cell>
          <cell r="E331">
            <v>0</v>
          </cell>
          <cell r="F331">
            <v>0</v>
          </cell>
          <cell r="G331">
            <v>0</v>
          </cell>
          <cell r="H331">
            <v>361.5</v>
          </cell>
          <cell r="I331">
            <v>0</v>
          </cell>
          <cell r="J331">
            <v>0</v>
          </cell>
        </row>
        <row r="332">
          <cell r="B332">
            <v>0</v>
          </cell>
          <cell r="C332">
            <v>0</v>
          </cell>
          <cell r="D332">
            <v>0</v>
          </cell>
          <cell r="E332">
            <v>0</v>
          </cell>
          <cell r="F332">
            <v>0</v>
          </cell>
          <cell r="G332">
            <v>0</v>
          </cell>
          <cell r="H332">
            <v>0</v>
          </cell>
          <cell r="I332">
            <v>0</v>
          </cell>
          <cell r="J332">
            <v>0</v>
          </cell>
        </row>
        <row r="333">
          <cell r="B333" t="str">
            <v>C 32</v>
          </cell>
          <cell r="C333">
            <v>0</v>
          </cell>
          <cell r="D333" t="str">
            <v>Tipo Pacote Módulos 62,5x62,5cm Modelo Encore Humiguard, Fab. Armstrong ou Similar.</v>
          </cell>
          <cell r="E333">
            <v>0</v>
          </cell>
          <cell r="F333">
            <v>0</v>
          </cell>
          <cell r="G333" t="str">
            <v>UNIDADE:</v>
          </cell>
          <cell r="H333" t="str">
            <v>m²</v>
          </cell>
          <cell r="I333">
            <v>99.69</v>
          </cell>
          <cell r="J333">
            <v>0</v>
          </cell>
        </row>
        <row r="334">
          <cell r="B334" t="str">
            <v>FONTE</v>
          </cell>
          <cell r="C334" t="str">
            <v>TIPO</v>
          </cell>
          <cell r="D334" t="str">
            <v>DESCRIÇÃO</v>
          </cell>
          <cell r="E334" t="str">
            <v xml:space="preserve">UN </v>
          </cell>
          <cell r="F334" t="str">
            <v>COEFICIENTE</v>
          </cell>
          <cell r="G334" t="str">
            <v>CUSTO UNITÁRIO (R$)</v>
          </cell>
          <cell r="H334" t="str">
            <v>SUBTOTAL (R$)</v>
          </cell>
          <cell r="I334">
            <v>0</v>
          </cell>
          <cell r="J334">
            <v>0</v>
          </cell>
        </row>
        <row r="335">
          <cell r="B335" t="str">
            <v>SEDOP</v>
          </cell>
          <cell r="C335" t="str">
            <v>CA</v>
          </cell>
          <cell r="D335" t="str">
            <v>Montador com encargos complementares</v>
          </cell>
          <cell r="E335" t="str">
            <v>h</v>
          </cell>
          <cell r="F335">
            <v>1</v>
          </cell>
          <cell r="G335">
            <v>19.22</v>
          </cell>
          <cell r="H335">
            <v>19.22</v>
          </cell>
          <cell r="I335">
            <v>19.22</v>
          </cell>
          <cell r="J335" t="b">
            <v>1</v>
          </cell>
        </row>
        <row r="336">
          <cell r="B336" t="str">
            <v>SEDOP</v>
          </cell>
          <cell r="C336" t="str">
            <v>CA</v>
          </cell>
          <cell r="D336" t="str">
            <v>Ajudante de montador com encargos</v>
          </cell>
          <cell r="E336" t="str">
            <v>h</v>
          </cell>
          <cell r="F336">
            <v>1</v>
          </cell>
          <cell r="G336">
            <v>15.17</v>
          </cell>
          <cell r="H336">
            <v>15.17</v>
          </cell>
          <cell r="I336">
            <v>15.17</v>
          </cell>
          <cell r="J336" t="b">
            <v>1</v>
          </cell>
        </row>
        <row r="337">
          <cell r="B337" t="str">
            <v>COTAÇÃO</v>
          </cell>
          <cell r="C337" t="str">
            <v>I</v>
          </cell>
          <cell r="D337" t="str">
            <v>Forro tipo Pacote Módulos 62,5x62,5cm Modelo Encore Humiguard, Fab. Armstrong ou Similar</v>
          </cell>
          <cell r="E337" t="str">
            <v>m²</v>
          </cell>
          <cell r="F337">
            <v>1</v>
          </cell>
          <cell r="G337">
            <v>65.296999999999997</v>
          </cell>
          <cell r="H337">
            <v>65.3</v>
          </cell>
          <cell r="I337">
            <v>0</v>
          </cell>
          <cell r="J337">
            <v>0</v>
          </cell>
        </row>
        <row r="338">
          <cell r="B338">
            <v>0</v>
          </cell>
          <cell r="C338">
            <v>0</v>
          </cell>
          <cell r="D338">
            <v>0</v>
          </cell>
          <cell r="E338">
            <v>0</v>
          </cell>
          <cell r="F338">
            <v>0</v>
          </cell>
          <cell r="G338">
            <v>0</v>
          </cell>
          <cell r="H338">
            <v>99.69</v>
          </cell>
          <cell r="I338">
            <v>0</v>
          </cell>
          <cell r="J338">
            <v>0</v>
          </cell>
        </row>
        <row r="339">
          <cell r="B339">
            <v>0</v>
          </cell>
          <cell r="C339">
            <v>0</v>
          </cell>
          <cell r="D339">
            <v>0</v>
          </cell>
          <cell r="E339">
            <v>0</v>
          </cell>
          <cell r="F339">
            <v>0</v>
          </cell>
          <cell r="G339">
            <v>0</v>
          </cell>
          <cell r="H339">
            <v>0</v>
          </cell>
          <cell r="I339">
            <v>0</v>
          </cell>
          <cell r="J339">
            <v>0</v>
          </cell>
        </row>
        <row r="340">
          <cell r="B340" t="str">
            <v>C 33</v>
          </cell>
          <cell r="C340">
            <v>0</v>
          </cell>
          <cell r="D340" t="str">
            <v>Pacote Módulos 62,5x62,5cm Modelo Bioguard Acoustic cor Branco, Fab. Armstrong ou Similar</v>
          </cell>
          <cell r="E340">
            <v>0</v>
          </cell>
          <cell r="F340">
            <v>0</v>
          </cell>
          <cell r="G340" t="str">
            <v>UNIDADE:</v>
          </cell>
          <cell r="H340" t="str">
            <v>m²</v>
          </cell>
          <cell r="I340">
            <v>195.08999999999997</v>
          </cell>
        </row>
        <row r="341">
          <cell r="B341" t="str">
            <v>FONTE</v>
          </cell>
          <cell r="C341" t="str">
            <v>TIPO</v>
          </cell>
          <cell r="D341" t="str">
            <v>DESCRIÇÃO</v>
          </cell>
          <cell r="E341" t="str">
            <v xml:space="preserve">UN </v>
          </cell>
          <cell r="F341" t="str">
            <v>COEFICIENTE</v>
          </cell>
          <cell r="G341" t="str">
            <v>CUSTO UNITÁRIO (R$)</v>
          </cell>
          <cell r="H341" t="str">
            <v>SUBTOTAL (R$)</v>
          </cell>
          <cell r="I341">
            <v>0</v>
          </cell>
          <cell r="J341">
            <v>0</v>
          </cell>
        </row>
        <row r="342">
          <cell r="B342" t="str">
            <v>SEDOP</v>
          </cell>
          <cell r="C342" t="str">
            <v>CA</v>
          </cell>
          <cell r="D342" t="str">
            <v>Montador com encargos complementares</v>
          </cell>
          <cell r="E342" t="str">
            <v>h</v>
          </cell>
          <cell r="F342">
            <v>1</v>
          </cell>
          <cell r="G342">
            <v>19.22</v>
          </cell>
          <cell r="H342">
            <v>19.22</v>
          </cell>
          <cell r="I342">
            <v>19.22</v>
          </cell>
          <cell r="J342" t="b">
            <v>1</v>
          </cell>
        </row>
        <row r="343">
          <cell r="B343" t="str">
            <v>SEDOP</v>
          </cell>
          <cell r="C343" t="str">
            <v>CA</v>
          </cell>
          <cell r="D343" t="str">
            <v>Ajudante de montador com encargos</v>
          </cell>
          <cell r="E343" t="str">
            <v>h</v>
          </cell>
          <cell r="F343">
            <v>1</v>
          </cell>
          <cell r="G343">
            <v>15.17</v>
          </cell>
          <cell r="H343">
            <v>15.17</v>
          </cell>
          <cell r="I343">
            <v>15.17</v>
          </cell>
          <cell r="J343" t="b">
            <v>1</v>
          </cell>
        </row>
        <row r="344">
          <cell r="B344" t="str">
            <v>COTAÇÃO</v>
          </cell>
          <cell r="C344" t="str">
            <v>I</v>
          </cell>
          <cell r="D344" t="str">
            <v>Forro tipo Pacote Módulos 62,5x62,5cm Modelo Encore Humiguard, Fab. Armstrong ou Similar</v>
          </cell>
          <cell r="E344" t="str">
            <v>m²</v>
          </cell>
          <cell r="F344">
            <v>1</v>
          </cell>
          <cell r="G344">
            <v>160.70099999999996</v>
          </cell>
          <cell r="H344">
            <v>160.69999999999999</v>
          </cell>
          <cell r="I344">
            <v>0</v>
          </cell>
          <cell r="J344">
            <v>0</v>
          </cell>
        </row>
        <row r="345">
          <cell r="B345">
            <v>0</v>
          </cell>
          <cell r="C345">
            <v>0</v>
          </cell>
          <cell r="D345">
            <v>0</v>
          </cell>
          <cell r="E345">
            <v>0</v>
          </cell>
          <cell r="F345">
            <v>0</v>
          </cell>
          <cell r="G345">
            <v>0</v>
          </cell>
          <cell r="H345">
            <v>195.08999999999997</v>
          </cell>
        </row>
        <row r="346">
          <cell r="B346">
            <v>0</v>
          </cell>
          <cell r="C346">
            <v>0</v>
          </cell>
          <cell r="D346">
            <v>0</v>
          </cell>
          <cell r="E346">
            <v>0</v>
          </cell>
          <cell r="F346">
            <v>0</v>
          </cell>
          <cell r="G346">
            <v>0</v>
          </cell>
          <cell r="H346">
            <v>0</v>
          </cell>
          <cell r="I346">
            <v>0</v>
          </cell>
          <cell r="J346">
            <v>0</v>
          </cell>
        </row>
        <row r="347">
          <cell r="B347" t="str">
            <v>C 34</v>
          </cell>
          <cell r="C347">
            <v>0</v>
          </cell>
          <cell r="D347" t="str">
            <v xml:space="preserve">Canaleta metálica ventilada de 100mmx100mm, equipada com todos os acessórios para sua montagem na trajetória descrita no projeto </v>
          </cell>
          <cell r="E347">
            <v>0</v>
          </cell>
          <cell r="F347">
            <v>0</v>
          </cell>
          <cell r="G347" t="str">
            <v>UNIDADE:</v>
          </cell>
          <cell r="H347" t="str">
            <v>m</v>
          </cell>
          <cell r="I347">
            <v>66.08</v>
          </cell>
        </row>
        <row r="348">
          <cell r="B348" t="str">
            <v>FONTE</v>
          </cell>
          <cell r="C348" t="str">
            <v>TIPO</v>
          </cell>
          <cell r="D348" t="str">
            <v>DESCRIÇÃO</v>
          </cell>
          <cell r="E348" t="str">
            <v xml:space="preserve">UN </v>
          </cell>
          <cell r="F348" t="str">
            <v>COEFICIENTE</v>
          </cell>
          <cell r="G348" t="str">
            <v>CUSTO UNITÁRIO (R$)</v>
          </cell>
          <cell r="H348" t="str">
            <v>SUBTOTAL (R$)</v>
          </cell>
        </row>
        <row r="349">
          <cell r="B349" t="str">
            <v>SEDOP</v>
          </cell>
          <cell r="C349" t="str">
            <v>CA</v>
          </cell>
          <cell r="D349" t="str">
            <v xml:space="preserve">Eletricista com encargos complementares </v>
          </cell>
          <cell r="E349" t="str">
            <v>h</v>
          </cell>
          <cell r="F349">
            <v>0.75</v>
          </cell>
          <cell r="G349">
            <v>20.38</v>
          </cell>
          <cell r="H349">
            <v>15.29</v>
          </cell>
          <cell r="I349">
            <v>20.38</v>
          </cell>
          <cell r="J349" t="b">
            <v>1</v>
          </cell>
        </row>
        <row r="350">
          <cell r="B350" t="str">
            <v>SEDOP</v>
          </cell>
          <cell r="C350" t="str">
            <v>CA</v>
          </cell>
          <cell r="D350" t="str">
            <v>Auxiliar de eletricista com encargos complementares</v>
          </cell>
          <cell r="E350" t="str">
            <v>h</v>
          </cell>
          <cell r="F350">
            <v>0.75</v>
          </cell>
          <cell r="G350">
            <v>16.25</v>
          </cell>
          <cell r="H350">
            <v>12.19</v>
          </cell>
          <cell r="I350">
            <v>16.25</v>
          </cell>
          <cell r="J350" t="b">
            <v>1</v>
          </cell>
        </row>
        <row r="351">
          <cell r="B351" t="str">
            <v>COTAÇÃO</v>
          </cell>
          <cell r="C351" t="str">
            <v>I</v>
          </cell>
          <cell r="D351" t="str">
            <v xml:space="preserve">Canaleta metálica ventilada de 100mmx100mm, equipada com todos os acessórios para sua montagem na trajetória descrita no projeto </v>
          </cell>
          <cell r="E351" t="str">
            <v>m</v>
          </cell>
          <cell r="F351">
            <v>1</v>
          </cell>
          <cell r="G351">
            <v>38.6</v>
          </cell>
          <cell r="H351">
            <v>38.6</v>
          </cell>
          <cell r="I351">
            <v>0</v>
          </cell>
          <cell r="J351">
            <v>0</v>
          </cell>
        </row>
        <row r="352">
          <cell r="B352">
            <v>0</v>
          </cell>
          <cell r="C352">
            <v>0</v>
          </cell>
          <cell r="D352">
            <v>0</v>
          </cell>
          <cell r="E352">
            <v>0</v>
          </cell>
          <cell r="F352">
            <v>0</v>
          </cell>
          <cell r="G352">
            <v>0</v>
          </cell>
          <cell r="H352">
            <v>66.08</v>
          </cell>
          <cell r="I352">
            <v>0</v>
          </cell>
          <cell r="J352">
            <v>0</v>
          </cell>
        </row>
        <row r="353">
          <cell r="B353">
            <v>0</v>
          </cell>
          <cell r="C353">
            <v>0</v>
          </cell>
          <cell r="D353">
            <v>0</v>
          </cell>
          <cell r="E353">
            <v>0</v>
          </cell>
          <cell r="F353">
            <v>0</v>
          </cell>
          <cell r="G353">
            <v>0</v>
          </cell>
          <cell r="H353">
            <v>0</v>
          </cell>
        </row>
        <row r="354">
          <cell r="B354" t="str">
            <v>C 35</v>
          </cell>
          <cell r="C354">
            <v>0</v>
          </cell>
          <cell r="D354" t="str">
            <v>Canaleta metálica ventilada de 200mmx100mm, equipada com todos os acessórios para sua montagem na trajetória descrita no projeto</v>
          </cell>
          <cell r="E354">
            <v>0</v>
          </cell>
          <cell r="F354">
            <v>0</v>
          </cell>
          <cell r="G354" t="str">
            <v>UNIDADE:</v>
          </cell>
          <cell r="H354" t="str">
            <v>m</v>
          </cell>
          <cell r="I354">
            <v>74.97999999999999</v>
          </cell>
        </row>
        <row r="355">
          <cell r="B355" t="str">
            <v>FONTE</v>
          </cell>
          <cell r="C355" t="str">
            <v>TIPO</v>
          </cell>
          <cell r="D355" t="str">
            <v>DESCRIÇÃO</v>
          </cell>
          <cell r="E355" t="str">
            <v xml:space="preserve">UN </v>
          </cell>
          <cell r="F355" t="str">
            <v>COEFICIENTE</v>
          </cell>
          <cell r="G355" t="str">
            <v>CUSTO UNITÁRIO (R$)</v>
          </cell>
          <cell r="H355" t="str">
            <v>SUBTOTAL (R$)</v>
          </cell>
          <cell r="I355">
            <v>0</v>
          </cell>
          <cell r="J355">
            <v>0</v>
          </cell>
        </row>
        <row r="356">
          <cell r="B356" t="str">
            <v>SEDOP</v>
          </cell>
          <cell r="C356" t="str">
            <v>CA</v>
          </cell>
          <cell r="D356" t="str">
            <v xml:space="preserve">Eletricista com encargos complementares </v>
          </cell>
          <cell r="E356" t="str">
            <v>h</v>
          </cell>
          <cell r="F356">
            <v>0.75</v>
          </cell>
          <cell r="G356">
            <v>20.38</v>
          </cell>
          <cell r="H356">
            <v>15.29</v>
          </cell>
          <cell r="I356">
            <v>20.38</v>
          </cell>
          <cell r="J356" t="b">
            <v>1</v>
          </cell>
        </row>
        <row r="357">
          <cell r="B357" t="str">
            <v>SEDOP</v>
          </cell>
          <cell r="C357" t="str">
            <v>CA</v>
          </cell>
          <cell r="D357" t="str">
            <v>Auxiliar de eletricista com encargos complementares</v>
          </cell>
          <cell r="E357" t="str">
            <v>h</v>
          </cell>
          <cell r="F357">
            <v>0.75</v>
          </cell>
          <cell r="G357">
            <v>16.25</v>
          </cell>
          <cell r="H357">
            <v>12.19</v>
          </cell>
          <cell r="I357">
            <v>16.25</v>
          </cell>
          <cell r="J357" t="b">
            <v>1</v>
          </cell>
        </row>
        <row r="358">
          <cell r="B358" t="str">
            <v>COTAÇÃO</v>
          </cell>
          <cell r="C358" t="str">
            <v>I</v>
          </cell>
          <cell r="D358" t="str">
            <v>Canaleta metálica ventilada de 200mmx100mm, equipada com todos os acessórios para sua montagem na trajetória descrita no projeto</v>
          </cell>
          <cell r="E358" t="str">
            <v>m</v>
          </cell>
          <cell r="F358">
            <v>1</v>
          </cell>
          <cell r="G358">
            <v>47.5</v>
          </cell>
          <cell r="H358">
            <v>47.5</v>
          </cell>
          <cell r="I358">
            <v>0</v>
          </cell>
          <cell r="J358">
            <v>0</v>
          </cell>
        </row>
        <row r="359">
          <cell r="B359">
            <v>0</v>
          </cell>
          <cell r="C359">
            <v>0</v>
          </cell>
          <cell r="D359">
            <v>0</v>
          </cell>
          <cell r="E359">
            <v>0</v>
          </cell>
          <cell r="F359">
            <v>0</v>
          </cell>
          <cell r="G359">
            <v>0</v>
          </cell>
          <cell r="H359">
            <v>74.97999999999999</v>
          </cell>
        </row>
        <row r="360">
          <cell r="B360">
            <v>0</v>
          </cell>
          <cell r="C360">
            <v>0</v>
          </cell>
          <cell r="D360">
            <v>0</v>
          </cell>
          <cell r="E360">
            <v>0</v>
          </cell>
          <cell r="F360">
            <v>0</v>
          </cell>
          <cell r="G360">
            <v>0</v>
          </cell>
          <cell r="H360">
            <v>0</v>
          </cell>
        </row>
        <row r="361">
          <cell r="B361" t="str">
            <v>C 36</v>
          </cell>
          <cell r="C361">
            <v>0</v>
          </cell>
          <cell r="D361" t="str">
            <v>Canaleta metálica ventilada de 300mmx100mm, equipada com todos os acessórios para sua montagem na trajetória descrita no projeto</v>
          </cell>
          <cell r="E361">
            <v>0</v>
          </cell>
          <cell r="F361">
            <v>0</v>
          </cell>
          <cell r="G361" t="str">
            <v>UNIDADE:</v>
          </cell>
          <cell r="H361" t="str">
            <v>m</v>
          </cell>
          <cell r="I361">
            <v>89.97999999999999</v>
          </cell>
        </row>
        <row r="362">
          <cell r="B362" t="str">
            <v>FONTE</v>
          </cell>
          <cell r="C362" t="str">
            <v>TIPO</v>
          </cell>
          <cell r="D362" t="str">
            <v>DESCRIÇÃO</v>
          </cell>
          <cell r="E362" t="str">
            <v xml:space="preserve">UN </v>
          </cell>
          <cell r="F362" t="str">
            <v>COEFICIENTE</v>
          </cell>
          <cell r="G362" t="str">
            <v>CUSTO UNITÁRIO (R$)</v>
          </cell>
          <cell r="H362" t="str">
            <v>SUBTOTAL (R$)</v>
          </cell>
        </row>
        <row r="363">
          <cell r="B363" t="str">
            <v>SEDOP</v>
          </cell>
          <cell r="C363" t="str">
            <v>CA</v>
          </cell>
          <cell r="D363" t="str">
            <v xml:space="preserve">Eletricista com encargos complementares </v>
          </cell>
          <cell r="E363" t="str">
            <v>h</v>
          </cell>
          <cell r="F363">
            <v>0.75</v>
          </cell>
          <cell r="G363">
            <v>20.38</v>
          </cell>
          <cell r="H363">
            <v>15.29</v>
          </cell>
          <cell r="I363">
            <v>20.38</v>
          </cell>
          <cell r="J363" t="b">
            <v>1</v>
          </cell>
        </row>
        <row r="364">
          <cell r="B364" t="str">
            <v>SEDOP</v>
          </cell>
          <cell r="C364" t="str">
            <v>CA</v>
          </cell>
          <cell r="D364" t="str">
            <v>Auxiliar de eletricista com encargos complementares</v>
          </cell>
          <cell r="E364" t="str">
            <v>h</v>
          </cell>
          <cell r="F364">
            <v>0.75</v>
          </cell>
          <cell r="G364">
            <v>16.25</v>
          </cell>
          <cell r="H364">
            <v>12.19</v>
          </cell>
          <cell r="I364">
            <v>16.25</v>
          </cell>
          <cell r="J364" t="b">
            <v>1</v>
          </cell>
        </row>
        <row r="365">
          <cell r="B365" t="str">
            <v>COTAÇÃO</v>
          </cell>
          <cell r="C365" t="str">
            <v>I</v>
          </cell>
          <cell r="D365" t="str">
            <v>Canaleta metálica ventilada de 300mmx100mm, equipada com todos os acessórios para sua montagem na trajetória descrita no projeto</v>
          </cell>
          <cell r="E365" t="str">
            <v>m</v>
          </cell>
          <cell r="F365">
            <v>1</v>
          </cell>
          <cell r="G365">
            <v>62.5</v>
          </cell>
          <cell r="H365">
            <v>62.5</v>
          </cell>
          <cell r="I365">
            <v>0</v>
          </cell>
          <cell r="J365">
            <v>0</v>
          </cell>
        </row>
        <row r="366">
          <cell r="B366">
            <v>0</v>
          </cell>
          <cell r="C366">
            <v>0</v>
          </cell>
          <cell r="D366">
            <v>0</v>
          </cell>
          <cell r="E366">
            <v>0</v>
          </cell>
          <cell r="F366">
            <v>0</v>
          </cell>
          <cell r="G366">
            <v>0</v>
          </cell>
          <cell r="H366">
            <v>89.97999999999999</v>
          </cell>
        </row>
        <row r="367">
          <cell r="B367">
            <v>0</v>
          </cell>
          <cell r="C367">
            <v>0</v>
          </cell>
          <cell r="D367">
            <v>0</v>
          </cell>
          <cell r="E367">
            <v>0</v>
          </cell>
          <cell r="F367">
            <v>0</v>
          </cell>
          <cell r="G367">
            <v>0</v>
          </cell>
          <cell r="H367">
            <v>0</v>
          </cell>
        </row>
        <row r="368">
          <cell r="B368" t="str">
            <v>C 37</v>
          </cell>
          <cell r="C368">
            <v>0</v>
          </cell>
          <cell r="D368" t="str">
            <v>Canaleta metálica ventilada de 500mmx100mm, equipada com todos os acessórios para sua montagem na trajetória descrita no projeto</v>
          </cell>
          <cell r="E368">
            <v>0</v>
          </cell>
          <cell r="F368">
            <v>0</v>
          </cell>
          <cell r="G368" t="str">
            <v>UNIDADE:</v>
          </cell>
          <cell r="H368" t="str">
            <v>m</v>
          </cell>
          <cell r="I368">
            <v>14.88</v>
          </cell>
        </row>
        <row r="369">
          <cell r="B369" t="str">
            <v>FONTE</v>
          </cell>
          <cell r="C369" t="str">
            <v>TIPO</v>
          </cell>
          <cell r="D369" t="str">
            <v>DESCRIÇÃO</v>
          </cell>
          <cell r="E369" t="str">
            <v xml:space="preserve">UN </v>
          </cell>
          <cell r="F369" t="str">
            <v>COEFICIENTE</v>
          </cell>
          <cell r="G369" t="str">
            <v>CUSTO UNITÁRIO (R$)</v>
          </cell>
          <cell r="H369" t="str">
            <v>SUBTOTAL (R$)</v>
          </cell>
        </row>
        <row r="370">
          <cell r="B370" t="str">
            <v>SEDOP</v>
          </cell>
          <cell r="C370" t="str">
            <v>CA</v>
          </cell>
          <cell r="D370" t="str">
            <v>Auxiliar de encanador ou bombeiro hidráulico com encargos complementares</v>
          </cell>
          <cell r="E370" t="str">
            <v>h</v>
          </cell>
          <cell r="F370">
            <v>0.15</v>
          </cell>
          <cell r="G370">
            <v>15.65</v>
          </cell>
          <cell r="H370">
            <v>2.35</v>
          </cell>
          <cell r="I370">
            <v>15.65</v>
          </cell>
          <cell r="J370" t="b">
            <v>1</v>
          </cell>
        </row>
        <row r="371">
          <cell r="B371" t="str">
            <v>SEDOP</v>
          </cell>
          <cell r="C371" t="str">
            <v>CA</v>
          </cell>
          <cell r="D371" t="str">
            <v>Encanador ou bombeiro hidráulico com encargos complementares</v>
          </cell>
          <cell r="E371" t="str">
            <v>h</v>
          </cell>
          <cell r="F371">
            <v>0.15</v>
          </cell>
          <cell r="G371">
            <v>19.73</v>
          </cell>
          <cell r="H371">
            <v>2.96</v>
          </cell>
          <cell r="I371">
            <v>19.73</v>
          </cell>
          <cell r="J371" t="b">
            <v>1</v>
          </cell>
        </row>
        <row r="372">
          <cell r="B372" t="str">
            <v>SINAPI</v>
          </cell>
          <cell r="C372" t="str">
            <v>I</v>
          </cell>
          <cell r="D372" t="str">
            <v>Canaleta metálica ventilada de 500mmx100mm, equipada com todos os acessórios para sua montagem na trajetória descrita no projeto</v>
          </cell>
          <cell r="E372" t="str">
            <v>m</v>
          </cell>
          <cell r="F372">
            <v>1</v>
          </cell>
          <cell r="G372">
            <v>9.57</v>
          </cell>
          <cell r="H372">
            <v>9.57</v>
          </cell>
          <cell r="I372" t="str">
            <v>9,57</v>
          </cell>
          <cell r="J372">
            <v>0</v>
          </cell>
        </row>
        <row r="373">
          <cell r="B373">
            <v>0</v>
          </cell>
          <cell r="C373">
            <v>0</v>
          </cell>
          <cell r="D373">
            <v>0</v>
          </cell>
          <cell r="E373">
            <v>0</v>
          </cell>
          <cell r="F373">
            <v>0</v>
          </cell>
          <cell r="G373">
            <v>0</v>
          </cell>
          <cell r="H373">
            <v>14.88</v>
          </cell>
        </row>
        <row r="374">
          <cell r="B374">
            <v>0</v>
          </cell>
          <cell r="C374">
            <v>0</v>
          </cell>
          <cell r="D374">
            <v>0</v>
          </cell>
          <cell r="E374">
            <v>0</v>
          </cell>
          <cell r="F374">
            <v>0</v>
          </cell>
          <cell r="G374">
            <v>0</v>
          </cell>
          <cell r="H374">
            <v>0</v>
          </cell>
        </row>
        <row r="375">
          <cell r="B375" t="str">
            <v>C 38</v>
          </cell>
          <cell r="C375">
            <v>0</v>
          </cell>
          <cell r="D375" t="str">
            <v>Quadro geral de baixa tensão designado por QGBT, construído em perfis e chapas de aço, com a parte inferior vazada, para assentar sobre base de concreto vazada. Entrada de alimentação do quadro será com circuito constituído com quatro cabos 240mm2 por fase, neutro 2 cabos de 240mm2, e terra do sistema elétrico com 2 cabos de 240mm2, todos os cabos serão com condutores de cobre com isolação tipo EPR90º   para 0,6/1kV.Deverá o QGBT possuir barramentos de cobre de 200mmx10mm para as três fases, barramento de cobre de 200mmx10mm para o neutro e barramento de cobre de 200mmx10mm para o barramento de terra. Os barramentos devem ser pintados nas cores padronizadas. A proteção geral será através de disjuntor tripolar de corrente nominal de 1600A, ajustável para 1300A, capacidade de ruptura de 50kA.Os disjuntores das saídas deverão ter as capacidades nominais de acordo com o diagrama unifilar geral do projeto e terão capacidade de ruptura de 25 kA.  Todas as saídas e equipamentos do QGBT deverão obedecer ao diagrama unifilar geral do projeto Os padrões de pintura, portas e fechaduras devem estar de acordo com as normas técnicas ABNT, NEC e NEMA.O quadro contém os seguintes disjuntores:
1 Disjuntor tripolar de 1600A com ajuste para 1300A
40 Disjuntores tripolares de 40A capacidade de ruptura de 25 kA...
4 Disjuntores tripolares de 80A capacidade de ruptura de 25 kA...
2 Disjuntores tripolares de 100A capacidade de ruptura de 25 kA...
2 Disjuntores tripolares de 125A capacidade de ruptura de 25 kA...
2 Disjuntores tripolares de 150A capacidade de ruptura de 25 kA.
1 Disjuntor tripolar de 200A capacidade de ruptura de 25 kA...
2 Disjuntores tripolares de 400A capacidade de ruptura de 25 kA...</v>
          </cell>
          <cell r="E375">
            <v>0</v>
          </cell>
          <cell r="F375">
            <v>0</v>
          </cell>
          <cell r="G375" t="str">
            <v>UNIDADE:</v>
          </cell>
          <cell r="H375" t="str">
            <v>un</v>
          </cell>
          <cell r="I375">
            <v>438985.7</v>
          </cell>
        </row>
        <row r="376">
          <cell r="B376" t="str">
            <v>FONTE</v>
          </cell>
          <cell r="C376" t="str">
            <v>TIPO</v>
          </cell>
          <cell r="D376" t="str">
            <v>DESCRIÇÃO</v>
          </cell>
          <cell r="E376" t="str">
            <v xml:space="preserve">UN </v>
          </cell>
          <cell r="F376" t="str">
            <v>COEFICIENTE</v>
          </cell>
          <cell r="G376" t="str">
            <v>CUSTO UNITÁRIO (R$)</v>
          </cell>
          <cell r="H376" t="str">
            <v>SUBTOTAL (R$)</v>
          </cell>
        </row>
        <row r="377">
          <cell r="B377" t="str">
            <v>SEDOP</v>
          </cell>
          <cell r="C377" t="str">
            <v>CA</v>
          </cell>
          <cell r="D377" t="str">
            <v xml:space="preserve">Eletricista com encargos complementares </v>
          </cell>
          <cell r="E377" t="str">
            <v>h</v>
          </cell>
          <cell r="F377">
            <v>90</v>
          </cell>
          <cell r="G377">
            <v>20.38</v>
          </cell>
          <cell r="H377">
            <v>1834.2</v>
          </cell>
          <cell r="I377">
            <v>20.38</v>
          </cell>
          <cell r="J377" t="b">
            <v>1</v>
          </cell>
        </row>
        <row r="378">
          <cell r="B378" t="str">
            <v>SEDOP</v>
          </cell>
          <cell r="C378" t="str">
            <v>CA</v>
          </cell>
          <cell r="D378" t="str">
            <v xml:space="preserve">Auxiliar de eletricista com encargos complementares </v>
          </cell>
          <cell r="E378" t="str">
            <v>h</v>
          </cell>
          <cell r="F378">
            <v>90</v>
          </cell>
          <cell r="G378">
            <v>16.25</v>
          </cell>
          <cell r="H378">
            <v>1462.5</v>
          </cell>
          <cell r="I378">
            <v>16.25</v>
          </cell>
          <cell r="J378" t="b">
            <v>1</v>
          </cell>
        </row>
        <row r="379">
          <cell r="B379" t="str">
            <v>COTAÇÃO</v>
          </cell>
          <cell r="C379" t="str">
            <v>I</v>
          </cell>
          <cell r="D379" t="str">
            <v>Quadro geral de baixa tensão designado por QGBT, construído em perfis e chapas de aço, com a parte inferior vazada, para assentar sobre base de concreto vazada. Entrada de alimentação do quadro será com circuito constituído com quatro cabos 240mm2 por fase, neutro 2 cabos de 240mm2, e terra do sistema elétrico com 2 cabos de 240mm2, todos os cabos serão com condutores de cobre com isolação tipo EPR90º   para 0,6/1kV.Deverá o QGBT possuir barramentos de cobre de 200mmx10mm para as três fases, barramento de cobre de 200mmx10mm para o neutro e barramento de cobre de 200mmx10mm para o barramento de terra. Os barramentos devem ser pintados nas cores padronizadas. A proteção geral será através de disjuntor tripolar de corrente nominal de 1600A, ajustável para 1300A, capacidade de ruptura de 50kA.Os disjuntores das saídas deverão ter as capacidades nominais de acordo com o diagrama unifilar geral do projeto e terão capacidade de ruptura de 25 kA.  Todas as saídas e equipamentos do QGBT deverão obedecer ao diagrama unifilar geral do projeto Os padrões de pintura, portas e fechaduras devem estar de acordo com as normas técnicas ABNT, NEC e NEMA.O quadro contém os seguintes disjuntores:
1 Disjuntor tripolar de 1600A com ajuste para 1300A
40 Disjuntores tripolares de 40A capacidade de ruptura de 25 kA...
4 Disjuntores tripolares de 80A capacidade de ruptura de 25 kA...
2 Disjuntores tripolares de 100A capacidade de ruptura de 25 kA...
2 Disjuntores tripolares de 125A capacidade de ruptura de 25 kA...
2 Disjuntores tripolares de 150A capacidade de ruptura de 25 kA.
1 Disjuntor tripolar de 200A capacidade de ruptura de 25 kA...
2 Disjuntores tripolares de 400A capacidade de ruptura de 25 kA...</v>
          </cell>
          <cell r="E379" t="str">
            <v>un</v>
          </cell>
          <cell r="F379">
            <v>1</v>
          </cell>
          <cell r="G379">
            <v>435689</v>
          </cell>
          <cell r="H379">
            <v>435689</v>
          </cell>
          <cell r="I379">
            <v>0</v>
          </cell>
          <cell r="J379">
            <v>0</v>
          </cell>
        </row>
        <row r="380">
          <cell r="B380">
            <v>0</v>
          </cell>
          <cell r="C380">
            <v>0</v>
          </cell>
          <cell r="D380">
            <v>0</v>
          </cell>
          <cell r="E380">
            <v>0</v>
          </cell>
          <cell r="F380">
            <v>0</v>
          </cell>
          <cell r="G380">
            <v>0</v>
          </cell>
          <cell r="H380">
            <v>438985.7</v>
          </cell>
        </row>
        <row r="381">
          <cell r="B381">
            <v>0</v>
          </cell>
          <cell r="C381">
            <v>0</v>
          </cell>
          <cell r="D381">
            <v>0</v>
          </cell>
          <cell r="E381">
            <v>0</v>
          </cell>
          <cell r="F381">
            <v>0</v>
          </cell>
          <cell r="G381">
            <v>0</v>
          </cell>
          <cell r="H381">
            <v>0</v>
          </cell>
        </row>
        <row r="382">
          <cell r="B382" t="str">
            <v>C 39</v>
          </cell>
          <cell r="C382">
            <v>0</v>
          </cell>
          <cell r="D382" t="str">
            <v>Quadro de baixa tensão para conexão de paralelismo de dois transformadores de 300 kVA, designado por QP, construído em perfis e chapas de aço, com a parte inferior vazada, para assentar sobre base de concreto vazada. Duas entradas de alimentação do quadro vinda dos transformadores, onde cada circuito é constituído com três  cabos 95mm2 por fase, neutro 1 cabo de 150mm2, e terra do sistema elétrico com  1 cabo de 150mm2,todos os cabos serão com condutores de cobre com isolação tipo EPR90º   para 0,6/1kV.Deverá o QP possuir barramentos de cobre de 200mmx10mm para as três fases, barramento de cobre de 200mmx10mm para o neutro e barramento de cobre de 200mmx10mm para o terra. Os barramentos devem ser pintados nas cores padronizadas. A proteção de cada entrada vinda do transformador será através de disjuntor tripolar de corrente nominal de 800A, ajustável para 800A, capacidade de ruptura de 50kA. A proteção geral de saída do quadro será através de disjuntor tripolar de corrente nominal de 1600A, ajustável para 1300A, capacidade de ruptura de 50kA. Os disjuntores das saídas deverão ter as capacidades nominais de acordo com o diagrama unifilar geral do projeto e terão capacidade de ruptura de 25 kA.  Todas as saídas e equipamentos do QP deverão obedecer ao diagrama unifilar geral do projeto Os padrões de pintura, portas e fechaduras devem estar de acordo com as normas técnicas ABNT, NEC e NEMA. O quadro contém os seguintes equipamentos:
1 Disjuntor tripolar de 1600A com ajuste para 1300A
2 Disjuntores tripolares de 800A capacidade de ruptura de 25 kA...
6 transformadores de corrente 1000/5A
2 multimedidores digitais
4 protetores de surto de tensão</v>
          </cell>
          <cell r="E382">
            <v>0</v>
          </cell>
          <cell r="F382">
            <v>0</v>
          </cell>
          <cell r="G382" t="str">
            <v>UNIDADE:</v>
          </cell>
          <cell r="H382" t="str">
            <v>un</v>
          </cell>
          <cell r="I382">
            <v>122190.7</v>
          </cell>
        </row>
        <row r="383">
          <cell r="B383" t="str">
            <v>FONTE</v>
          </cell>
          <cell r="C383" t="str">
            <v>TIPO</v>
          </cell>
          <cell r="D383" t="str">
            <v>DESCRIÇÃO</v>
          </cell>
          <cell r="E383" t="str">
            <v xml:space="preserve">UN </v>
          </cell>
          <cell r="F383" t="str">
            <v>COEFICIENTE</v>
          </cell>
          <cell r="G383" t="str">
            <v>CUSTO UNITÁRIO (R$)</v>
          </cell>
          <cell r="H383" t="str">
            <v>SUBTOTAL (R$)</v>
          </cell>
        </row>
        <row r="384">
          <cell r="B384" t="str">
            <v>SEDOP</v>
          </cell>
          <cell r="C384" t="str">
            <v>CA</v>
          </cell>
          <cell r="D384" t="str">
            <v xml:space="preserve">Eletricista com encargos complementares </v>
          </cell>
          <cell r="E384" t="str">
            <v>h</v>
          </cell>
          <cell r="F384">
            <v>90</v>
          </cell>
          <cell r="G384">
            <v>20.38</v>
          </cell>
          <cell r="H384">
            <v>1834.2</v>
          </cell>
          <cell r="I384">
            <v>20.38</v>
          </cell>
          <cell r="J384" t="b">
            <v>1</v>
          </cell>
        </row>
        <row r="385">
          <cell r="B385" t="str">
            <v>SEDOP</v>
          </cell>
          <cell r="C385" t="str">
            <v>CA</v>
          </cell>
          <cell r="D385" t="str">
            <v xml:space="preserve">Auxiliar de eletricista com encargos complementares </v>
          </cell>
          <cell r="E385" t="str">
            <v>h</v>
          </cell>
          <cell r="F385">
            <v>90</v>
          </cell>
          <cell r="G385">
            <v>16.25</v>
          </cell>
          <cell r="H385">
            <v>1462.5</v>
          </cell>
          <cell r="I385">
            <v>16.25</v>
          </cell>
          <cell r="J385" t="b">
            <v>1</v>
          </cell>
        </row>
        <row r="386">
          <cell r="B386" t="str">
            <v>COTAÇÃO</v>
          </cell>
          <cell r="C386" t="str">
            <v>I</v>
          </cell>
          <cell r="D386" t="str">
            <v>Quadro de baixa tensão para conexão de paralelismo de dois transformadores de 300 kVA, designado por QP, construído em perfis e chapas de aço, com a parte inferior vazada, para assentar sobre base de concreto vazada. Duas entradas de alimentação do quadro vinda dos transformadores, onde cada circuito é constituído com três  cabos 95mm2 por fase, neutro 1 cabo de 150mm2, e terra do sistema elétrico com  1 cabo de 150mm2,todos os cabos serão com condutores de cobre com isolação tipo EPR90º   para 0,6/1kV.Deverá o QP possuir barramentos de cobre de 200mmx10mm para as três fases, barramento de cobre de 200mmx10mm para o neutro e barramento de cobre de 200mmx10mm para o terra. Os barramentos devem ser pintados nas cores padronizadas. A proteção de cada entrada vinda do transformador será através de disjuntor tripolar de corrente nominal de 800A, ajustável para 800A, capacidade de ruptura de 50kA. A proteção geral de saída do quadro será através de disjuntor tripolar de corrente nominal de 1600A, ajustável para 1300A, capacidade de ruptura de 50kA. Os disjuntores das saídas deverão ter as capacidades nominais de acordo com o diagrama unifilar geral do projeto e terão capacidade de ruptura de 25 kA.  Todas as saídas e equipamentos do QP deverão obedecer ao diagrama unifilar geral do projeto Os padrões de pintura, portas e fechaduras devem estar de acordo com as normas técnicas ABNT, NEC e NEMA. O quadro contém os seguintes equipamentos:
1 Disjuntor tripolar de 1600A com ajuste para 1300A
2 Disjuntores tripolares de 800A capacidade de ruptura de 25 kA...
6 transformadores de corrente 1000/5A
2 multimedidores digitais
4 protetores de surto de tensão</v>
          </cell>
          <cell r="E386" t="str">
            <v>un</v>
          </cell>
          <cell r="F386">
            <v>1</v>
          </cell>
          <cell r="G386">
            <v>118894</v>
          </cell>
          <cell r="H386">
            <v>118894</v>
          </cell>
          <cell r="I386">
            <v>0</v>
          </cell>
          <cell r="J386">
            <v>0</v>
          </cell>
        </row>
        <row r="387">
          <cell r="B387">
            <v>0</v>
          </cell>
          <cell r="C387">
            <v>0</v>
          </cell>
          <cell r="D387">
            <v>0</v>
          </cell>
          <cell r="E387">
            <v>0</v>
          </cell>
          <cell r="F387">
            <v>0</v>
          </cell>
          <cell r="G387">
            <v>0</v>
          </cell>
          <cell r="H387">
            <v>122190.7</v>
          </cell>
        </row>
        <row r="388">
          <cell r="B388">
            <v>0</v>
          </cell>
          <cell r="C388">
            <v>0</v>
          </cell>
          <cell r="D388">
            <v>0</v>
          </cell>
          <cell r="E388">
            <v>0</v>
          </cell>
          <cell r="F388">
            <v>0</v>
          </cell>
          <cell r="G388">
            <v>0</v>
          </cell>
          <cell r="H388">
            <v>0</v>
          </cell>
        </row>
        <row r="389">
          <cell r="B389" t="str">
            <v>C 40</v>
          </cell>
          <cell r="C389">
            <v>0</v>
          </cell>
          <cell r="D389" t="str">
            <v>Chapa Galvanizada 1600 x 600mm com 3/16” de espessura</v>
          </cell>
          <cell r="E389">
            <v>0</v>
          </cell>
          <cell r="F389">
            <v>0</v>
          </cell>
          <cell r="G389" t="str">
            <v>UNIDADE:</v>
          </cell>
          <cell r="H389" t="str">
            <v>un</v>
          </cell>
          <cell r="I389">
            <v>341.89</v>
          </cell>
        </row>
        <row r="390">
          <cell r="B390" t="str">
            <v>FONTE</v>
          </cell>
          <cell r="C390" t="str">
            <v>TIPO</v>
          </cell>
          <cell r="D390" t="str">
            <v>DESCRIÇÃO</v>
          </cell>
          <cell r="E390" t="str">
            <v xml:space="preserve">UN </v>
          </cell>
          <cell r="F390" t="str">
            <v>COEFICIENTE</v>
          </cell>
          <cell r="G390" t="str">
            <v>CUSTO UNITÁRIO (R$)</v>
          </cell>
          <cell r="H390" t="str">
            <v>SUBTOTAL (R$)</v>
          </cell>
        </row>
        <row r="391">
          <cell r="B391" t="str">
            <v>SEDOP</v>
          </cell>
          <cell r="C391" t="str">
            <v>CA</v>
          </cell>
          <cell r="D391" t="str">
            <v xml:space="preserve">Eletricista com encargos complementares </v>
          </cell>
          <cell r="E391" t="str">
            <v>h</v>
          </cell>
          <cell r="F391">
            <v>3</v>
          </cell>
          <cell r="G391">
            <v>20.38</v>
          </cell>
          <cell r="H391">
            <v>61.14</v>
          </cell>
          <cell r="I391">
            <v>20.38</v>
          </cell>
          <cell r="J391" t="b">
            <v>1</v>
          </cell>
        </row>
        <row r="392">
          <cell r="B392" t="str">
            <v>SEDOP</v>
          </cell>
          <cell r="C392" t="str">
            <v>CA</v>
          </cell>
          <cell r="D392" t="str">
            <v xml:space="preserve">Auxiliar de eletricista com encargos complementares </v>
          </cell>
          <cell r="E392" t="str">
            <v>h</v>
          </cell>
          <cell r="F392">
            <v>3</v>
          </cell>
          <cell r="G392">
            <v>16.25</v>
          </cell>
          <cell r="H392">
            <v>48.75</v>
          </cell>
          <cell r="I392">
            <v>16.25</v>
          </cell>
          <cell r="J392" t="b">
            <v>1</v>
          </cell>
        </row>
        <row r="393">
          <cell r="B393" t="str">
            <v>COTAÇÃO</v>
          </cell>
          <cell r="C393" t="str">
            <v>I</v>
          </cell>
          <cell r="D393" t="str">
            <v>Chapa Galvanizada 1600 x 600mm com 3/16” de espessura</v>
          </cell>
          <cell r="E393" t="str">
            <v xml:space="preserve">un </v>
          </cell>
          <cell r="F393">
            <v>1</v>
          </cell>
          <cell r="G393">
            <v>232</v>
          </cell>
          <cell r="H393">
            <v>232</v>
          </cell>
          <cell r="I393">
            <v>0</v>
          </cell>
          <cell r="J393">
            <v>0</v>
          </cell>
        </row>
        <row r="394">
          <cell r="B394">
            <v>0</v>
          </cell>
          <cell r="C394">
            <v>0</v>
          </cell>
          <cell r="D394">
            <v>0</v>
          </cell>
          <cell r="E394">
            <v>0</v>
          </cell>
          <cell r="F394">
            <v>0</v>
          </cell>
          <cell r="G394">
            <v>0</v>
          </cell>
          <cell r="H394">
            <v>341.89</v>
          </cell>
        </row>
        <row r="395">
          <cell r="B395">
            <v>0</v>
          </cell>
          <cell r="C395">
            <v>0</v>
          </cell>
          <cell r="D395">
            <v>0</v>
          </cell>
          <cell r="E395">
            <v>0</v>
          </cell>
          <cell r="F395">
            <v>0</v>
          </cell>
          <cell r="G395">
            <v>0</v>
          </cell>
          <cell r="H395">
            <v>0</v>
          </cell>
        </row>
        <row r="396">
          <cell r="B396" t="str">
            <v>C 41</v>
          </cell>
          <cell r="C396">
            <v>0</v>
          </cell>
          <cell r="D396" t="str">
            <v>Bucha de Passagem – 15 Kv</v>
          </cell>
          <cell r="E396">
            <v>0</v>
          </cell>
          <cell r="F396">
            <v>0</v>
          </cell>
          <cell r="G396" t="str">
            <v>UNIDADE:</v>
          </cell>
          <cell r="H396" t="str">
            <v>un</v>
          </cell>
          <cell r="I396">
            <v>542.11</v>
          </cell>
        </row>
        <row r="397">
          <cell r="B397" t="str">
            <v>FONTE</v>
          </cell>
          <cell r="C397" t="str">
            <v>TIPO</v>
          </cell>
          <cell r="D397" t="str">
            <v>DESCRIÇÃO</v>
          </cell>
          <cell r="E397" t="str">
            <v xml:space="preserve">UN </v>
          </cell>
          <cell r="F397" t="str">
            <v>COEFICIENTE</v>
          </cell>
          <cell r="G397" t="str">
            <v>CUSTO UNITÁRIO (R$)</v>
          </cell>
          <cell r="H397" t="str">
            <v>SUBTOTAL (R$)</v>
          </cell>
        </row>
        <row r="398">
          <cell r="B398" t="str">
            <v>SEDOP</v>
          </cell>
          <cell r="C398" t="str">
            <v>CA</v>
          </cell>
          <cell r="D398" t="str">
            <v xml:space="preserve">Eletricista com encargos complementares </v>
          </cell>
          <cell r="E398" t="str">
            <v>h</v>
          </cell>
          <cell r="F398">
            <v>3</v>
          </cell>
          <cell r="G398">
            <v>20.38</v>
          </cell>
          <cell r="H398">
            <v>61.14</v>
          </cell>
          <cell r="I398">
            <v>20.38</v>
          </cell>
          <cell r="J398" t="b">
            <v>1</v>
          </cell>
        </row>
        <row r="399">
          <cell r="B399" t="str">
            <v>SEDOP</v>
          </cell>
          <cell r="C399" t="str">
            <v>CA</v>
          </cell>
          <cell r="D399" t="str">
            <v xml:space="preserve">Auxiliar de eletricista com encargos complementares </v>
          </cell>
          <cell r="E399" t="str">
            <v>h</v>
          </cell>
          <cell r="F399">
            <v>3</v>
          </cell>
          <cell r="G399">
            <v>16.25</v>
          </cell>
          <cell r="H399">
            <v>48.75</v>
          </cell>
          <cell r="I399">
            <v>16.25</v>
          </cell>
          <cell r="J399" t="b">
            <v>1</v>
          </cell>
        </row>
        <row r="400">
          <cell r="B400" t="str">
            <v>COTAÇÃO</v>
          </cell>
          <cell r="C400" t="str">
            <v>I</v>
          </cell>
          <cell r="D400" t="str">
            <v>Bucha de Passagem – 15 kV</v>
          </cell>
          <cell r="E400" t="str">
            <v xml:space="preserve">un </v>
          </cell>
          <cell r="F400">
            <v>1</v>
          </cell>
          <cell r="G400">
            <v>432.22</v>
          </cell>
          <cell r="H400">
            <v>432.22</v>
          </cell>
          <cell r="I400">
            <v>0</v>
          </cell>
          <cell r="J400">
            <v>0</v>
          </cell>
        </row>
        <row r="401">
          <cell r="B401">
            <v>0</v>
          </cell>
          <cell r="C401">
            <v>0</v>
          </cell>
          <cell r="D401">
            <v>0</v>
          </cell>
          <cell r="E401">
            <v>0</v>
          </cell>
          <cell r="F401">
            <v>0</v>
          </cell>
          <cell r="G401">
            <v>0</v>
          </cell>
          <cell r="H401">
            <v>542.11</v>
          </cell>
        </row>
        <row r="402">
          <cell r="B402">
            <v>0</v>
          </cell>
          <cell r="C402">
            <v>0</v>
          </cell>
          <cell r="D402">
            <v>0</v>
          </cell>
          <cell r="E402">
            <v>0</v>
          </cell>
          <cell r="F402">
            <v>0</v>
          </cell>
          <cell r="G402">
            <v>0</v>
          </cell>
          <cell r="H402">
            <v>0</v>
          </cell>
        </row>
        <row r="403">
          <cell r="B403" t="str">
            <v>C 42</v>
          </cell>
          <cell r="C403">
            <v>0</v>
          </cell>
          <cell r="D403" t="str">
            <v>Isolador de pedestal de epóxi, para barramento com vergalhão de  cobre de ¼”  tensão de 17,5 KV, uso interno</v>
          </cell>
          <cell r="E403">
            <v>0</v>
          </cell>
          <cell r="F403">
            <v>0</v>
          </cell>
          <cell r="G403" t="str">
            <v>UNIDADE:</v>
          </cell>
          <cell r="H403" t="str">
            <v>un</v>
          </cell>
          <cell r="I403">
            <v>209.28</v>
          </cell>
        </row>
        <row r="404">
          <cell r="B404" t="str">
            <v>FONTE</v>
          </cell>
          <cell r="C404" t="str">
            <v>TIPO</v>
          </cell>
          <cell r="D404" t="str">
            <v>DESCRIÇÃO</v>
          </cell>
          <cell r="E404" t="str">
            <v xml:space="preserve">UN </v>
          </cell>
          <cell r="F404" t="str">
            <v>COEFICIENTE</v>
          </cell>
          <cell r="G404" t="str">
            <v>CUSTO UNITÁRIO (R$)</v>
          </cell>
          <cell r="H404" t="str">
            <v>SUBTOTAL (R$)</v>
          </cell>
        </row>
        <row r="405">
          <cell r="B405" t="str">
            <v>SEDOP</v>
          </cell>
          <cell r="C405" t="str">
            <v>CA</v>
          </cell>
          <cell r="D405" t="str">
            <v xml:space="preserve">Eletricista com encargos complementares </v>
          </cell>
          <cell r="E405" t="str">
            <v>h</v>
          </cell>
          <cell r="F405">
            <v>3</v>
          </cell>
          <cell r="G405">
            <v>20.38</v>
          </cell>
          <cell r="H405">
            <v>61.14</v>
          </cell>
          <cell r="I405">
            <v>20.38</v>
          </cell>
          <cell r="J405" t="b">
            <v>1</v>
          </cell>
        </row>
        <row r="406">
          <cell r="B406" t="str">
            <v>SEDOP</v>
          </cell>
          <cell r="C406" t="str">
            <v>CA</v>
          </cell>
          <cell r="D406" t="str">
            <v xml:space="preserve">Auxiliar de eletricista com encargos complementares </v>
          </cell>
          <cell r="E406" t="str">
            <v>h</v>
          </cell>
          <cell r="F406">
            <v>3</v>
          </cell>
          <cell r="G406">
            <v>16.25</v>
          </cell>
          <cell r="H406">
            <v>48.75</v>
          </cell>
          <cell r="I406">
            <v>16.25</v>
          </cell>
          <cell r="J406" t="b">
            <v>1</v>
          </cell>
        </row>
        <row r="407">
          <cell r="B407" t="str">
            <v>COTAÇÃO</v>
          </cell>
          <cell r="C407" t="str">
            <v>I</v>
          </cell>
          <cell r="D407" t="str">
            <v>Isolador de pedestal de epóxi, para barramento com vergalhão de  cobre de ¼”  tensão de 17,5 KV, uso interno</v>
          </cell>
          <cell r="E407" t="str">
            <v xml:space="preserve">un </v>
          </cell>
          <cell r="F407">
            <v>1</v>
          </cell>
          <cell r="G407">
            <v>99.39</v>
          </cell>
          <cell r="H407">
            <v>99.39</v>
          </cell>
          <cell r="I407">
            <v>0</v>
          </cell>
          <cell r="J407">
            <v>0</v>
          </cell>
        </row>
        <row r="408">
          <cell r="B408">
            <v>0</v>
          </cell>
          <cell r="C408">
            <v>0</v>
          </cell>
          <cell r="D408">
            <v>0</v>
          </cell>
          <cell r="E408">
            <v>0</v>
          </cell>
          <cell r="F408">
            <v>0</v>
          </cell>
          <cell r="G408">
            <v>0</v>
          </cell>
          <cell r="H408">
            <v>209.28</v>
          </cell>
        </row>
        <row r="409">
          <cell r="B409">
            <v>0</v>
          </cell>
          <cell r="C409">
            <v>0</v>
          </cell>
          <cell r="D409">
            <v>0</v>
          </cell>
          <cell r="E409">
            <v>0</v>
          </cell>
          <cell r="F409">
            <v>0</v>
          </cell>
          <cell r="G409">
            <v>0</v>
          </cell>
          <cell r="H409">
            <v>0</v>
          </cell>
        </row>
        <row r="410">
          <cell r="B410" t="str">
            <v>C 43</v>
          </cell>
          <cell r="C410">
            <v>0</v>
          </cell>
          <cell r="D410" t="str">
            <v xml:space="preserve">Chave seccionadora tripolar de 400 A- 15KV, com bloqueio mecânico Kirk, conforme especificação </v>
          </cell>
          <cell r="E410">
            <v>0</v>
          </cell>
          <cell r="F410">
            <v>0</v>
          </cell>
          <cell r="G410" t="str">
            <v>UNIDADE:</v>
          </cell>
          <cell r="H410" t="str">
            <v>un</v>
          </cell>
          <cell r="I410">
            <v>3359.89</v>
          </cell>
        </row>
        <row r="411">
          <cell r="B411" t="str">
            <v>FONTE</v>
          </cell>
          <cell r="C411" t="str">
            <v>TIPO</v>
          </cell>
          <cell r="D411" t="str">
            <v>DESCRIÇÃO</v>
          </cell>
          <cell r="E411" t="str">
            <v xml:space="preserve">UN </v>
          </cell>
          <cell r="F411" t="str">
            <v>COEFICIENTE</v>
          </cell>
          <cell r="G411" t="str">
            <v>CUSTO UNITÁRIO (R$)</v>
          </cell>
          <cell r="H411" t="str">
            <v>SUBTOTAL (R$)</v>
          </cell>
        </row>
        <row r="412">
          <cell r="B412" t="str">
            <v>SEDOP</v>
          </cell>
          <cell r="C412" t="str">
            <v>CA</v>
          </cell>
          <cell r="D412" t="str">
            <v xml:space="preserve">Eletricista com encargos complementares </v>
          </cell>
          <cell r="E412" t="str">
            <v>h</v>
          </cell>
          <cell r="F412">
            <v>3</v>
          </cell>
          <cell r="G412">
            <v>20.38</v>
          </cell>
          <cell r="H412">
            <v>61.14</v>
          </cell>
          <cell r="I412">
            <v>20.38</v>
          </cell>
          <cell r="J412" t="b">
            <v>1</v>
          </cell>
        </row>
        <row r="413">
          <cell r="B413" t="str">
            <v>SEDOP</v>
          </cell>
          <cell r="C413" t="str">
            <v>CA</v>
          </cell>
          <cell r="D413" t="str">
            <v xml:space="preserve">Auxiliar de eletricista com encargos complementares </v>
          </cell>
          <cell r="E413" t="str">
            <v>h</v>
          </cell>
          <cell r="F413">
            <v>3</v>
          </cell>
          <cell r="G413">
            <v>16.25</v>
          </cell>
          <cell r="H413">
            <v>48.75</v>
          </cell>
          <cell r="I413">
            <v>16.25</v>
          </cell>
          <cell r="J413" t="b">
            <v>1</v>
          </cell>
        </row>
        <row r="414">
          <cell r="B414" t="str">
            <v>COTAÇÃO</v>
          </cell>
          <cell r="C414" t="str">
            <v>I</v>
          </cell>
          <cell r="D414" t="str">
            <v xml:space="preserve">Chave seccionadora tripolar de 400 A- 15KV, com bloqueio mecânico Kirk, conforme especificação </v>
          </cell>
          <cell r="E414" t="str">
            <v xml:space="preserve">un </v>
          </cell>
          <cell r="F414">
            <v>1</v>
          </cell>
          <cell r="G414">
            <v>3250</v>
          </cell>
          <cell r="H414">
            <v>3250</v>
          </cell>
          <cell r="I414">
            <v>0</v>
          </cell>
          <cell r="J414">
            <v>0</v>
          </cell>
        </row>
        <row r="415">
          <cell r="B415">
            <v>0</v>
          </cell>
          <cell r="C415">
            <v>0</v>
          </cell>
          <cell r="D415">
            <v>0</v>
          </cell>
          <cell r="E415">
            <v>0</v>
          </cell>
          <cell r="F415">
            <v>0</v>
          </cell>
          <cell r="G415">
            <v>0</v>
          </cell>
          <cell r="H415">
            <v>3359.89</v>
          </cell>
        </row>
        <row r="416">
          <cell r="B416">
            <v>0</v>
          </cell>
          <cell r="C416">
            <v>0</v>
          </cell>
          <cell r="D416">
            <v>0</v>
          </cell>
          <cell r="E416">
            <v>0</v>
          </cell>
          <cell r="F416">
            <v>0</v>
          </cell>
          <cell r="G416">
            <v>0</v>
          </cell>
          <cell r="H416">
            <v>0</v>
          </cell>
        </row>
        <row r="417">
          <cell r="B417" t="str">
            <v>C 44</v>
          </cell>
          <cell r="C417">
            <v>0</v>
          </cell>
          <cell r="D417" t="str">
            <v>Chave seccionadora tripolar de 400 A- 15KV, com Fusível HH25A</v>
          </cell>
          <cell r="E417">
            <v>0</v>
          </cell>
          <cell r="F417">
            <v>0</v>
          </cell>
          <cell r="G417" t="str">
            <v>UNIDADE:</v>
          </cell>
          <cell r="H417" t="str">
            <v>un</v>
          </cell>
          <cell r="I417">
            <v>3359.89</v>
          </cell>
        </row>
        <row r="418">
          <cell r="B418" t="str">
            <v>FONTE</v>
          </cell>
          <cell r="C418" t="str">
            <v>TIPO</v>
          </cell>
          <cell r="D418" t="str">
            <v>DESCRIÇÃO</v>
          </cell>
          <cell r="E418" t="str">
            <v xml:space="preserve">UN </v>
          </cell>
          <cell r="F418" t="str">
            <v>COEFICIENTE</v>
          </cell>
          <cell r="G418" t="str">
            <v>CUSTO UNITÁRIO (R$)</v>
          </cell>
          <cell r="H418" t="str">
            <v>SUBTOTAL (R$)</v>
          </cell>
        </row>
        <row r="419">
          <cell r="B419" t="str">
            <v>SEDOP</v>
          </cell>
          <cell r="C419" t="str">
            <v>CA</v>
          </cell>
          <cell r="D419" t="str">
            <v xml:space="preserve">Eletricista com encargos complementares </v>
          </cell>
          <cell r="E419" t="str">
            <v>h</v>
          </cell>
          <cell r="F419">
            <v>3</v>
          </cell>
          <cell r="G419">
            <v>20.38</v>
          </cell>
          <cell r="H419">
            <v>61.14</v>
          </cell>
          <cell r="I419">
            <v>20.38</v>
          </cell>
          <cell r="J419" t="b">
            <v>1</v>
          </cell>
        </row>
        <row r="420">
          <cell r="B420" t="str">
            <v>SEDOP</v>
          </cell>
          <cell r="C420" t="str">
            <v>CA</v>
          </cell>
          <cell r="D420" t="str">
            <v xml:space="preserve">Auxiliar de eletricista com encargos complementares </v>
          </cell>
          <cell r="E420" t="str">
            <v>h</v>
          </cell>
          <cell r="F420">
            <v>3</v>
          </cell>
          <cell r="G420">
            <v>16.25</v>
          </cell>
          <cell r="H420">
            <v>48.75</v>
          </cell>
          <cell r="I420">
            <v>16.25</v>
          </cell>
          <cell r="J420" t="b">
            <v>1</v>
          </cell>
        </row>
        <row r="421">
          <cell r="B421" t="str">
            <v>COTAÇÃO</v>
          </cell>
          <cell r="C421" t="str">
            <v>I</v>
          </cell>
          <cell r="D421" t="str">
            <v>Chave seccionadora tripolar de 400 A- 15KV, com Fusível HH25A</v>
          </cell>
          <cell r="E421" t="str">
            <v xml:space="preserve">un </v>
          </cell>
          <cell r="F421">
            <v>1</v>
          </cell>
          <cell r="G421">
            <v>3250</v>
          </cell>
          <cell r="H421">
            <v>3250</v>
          </cell>
          <cell r="I421">
            <v>0</v>
          </cell>
          <cell r="J421">
            <v>0</v>
          </cell>
        </row>
        <row r="422">
          <cell r="B422">
            <v>0</v>
          </cell>
          <cell r="C422">
            <v>0</v>
          </cell>
          <cell r="D422">
            <v>0</v>
          </cell>
          <cell r="E422">
            <v>0</v>
          </cell>
          <cell r="F422">
            <v>0</v>
          </cell>
          <cell r="G422">
            <v>0</v>
          </cell>
          <cell r="H422">
            <v>3359.89</v>
          </cell>
        </row>
        <row r="423">
          <cell r="B423">
            <v>0</v>
          </cell>
          <cell r="C423">
            <v>0</v>
          </cell>
          <cell r="D423">
            <v>0</v>
          </cell>
          <cell r="E423">
            <v>0</v>
          </cell>
          <cell r="F423">
            <v>0</v>
          </cell>
          <cell r="G423">
            <v>0</v>
          </cell>
          <cell r="H423">
            <v>0</v>
          </cell>
        </row>
        <row r="424">
          <cell r="B424" t="str">
            <v>C 45</v>
          </cell>
          <cell r="C424">
            <v>0</v>
          </cell>
          <cell r="D424" t="str">
            <v>Para-raios 12 KV, 10kA classe 15KV</v>
          </cell>
          <cell r="E424">
            <v>0</v>
          </cell>
          <cell r="F424">
            <v>0</v>
          </cell>
          <cell r="G424" t="str">
            <v>UNIDADE:</v>
          </cell>
          <cell r="H424" t="str">
            <v>un</v>
          </cell>
          <cell r="I424">
            <v>478.44</v>
          </cell>
        </row>
        <row r="425">
          <cell r="B425" t="str">
            <v>FONTE</v>
          </cell>
          <cell r="C425" t="str">
            <v>TIPO</v>
          </cell>
          <cell r="D425" t="str">
            <v>DESCRIÇÃO</v>
          </cell>
          <cell r="E425" t="str">
            <v xml:space="preserve">UN </v>
          </cell>
          <cell r="F425" t="str">
            <v>COEFICIENTE</v>
          </cell>
          <cell r="G425" t="str">
            <v>CUSTO UNITÁRIO (R$)</v>
          </cell>
          <cell r="H425" t="str">
            <v>SUBTOTAL (R$)</v>
          </cell>
        </row>
        <row r="426">
          <cell r="B426" t="str">
            <v>SEDOP</v>
          </cell>
          <cell r="C426" t="str">
            <v>CA</v>
          </cell>
          <cell r="D426" t="str">
            <v xml:space="preserve">Eletricista com encargos complementares </v>
          </cell>
          <cell r="E426" t="str">
            <v>h</v>
          </cell>
          <cell r="F426">
            <v>3</v>
          </cell>
          <cell r="G426">
            <v>20.38</v>
          </cell>
          <cell r="H426">
            <v>61.14</v>
          </cell>
          <cell r="I426">
            <v>20.38</v>
          </cell>
          <cell r="J426" t="b">
            <v>1</v>
          </cell>
        </row>
        <row r="427">
          <cell r="B427" t="str">
            <v>SEDOP</v>
          </cell>
          <cell r="C427" t="str">
            <v>CA</v>
          </cell>
          <cell r="D427" t="str">
            <v xml:space="preserve">Auxiliar de eletricista com encargos complementares </v>
          </cell>
          <cell r="E427" t="str">
            <v>h</v>
          </cell>
          <cell r="F427">
            <v>3</v>
          </cell>
          <cell r="G427">
            <v>16.25</v>
          </cell>
          <cell r="H427">
            <v>48.75</v>
          </cell>
          <cell r="I427">
            <v>16.25</v>
          </cell>
          <cell r="J427" t="b">
            <v>1</v>
          </cell>
        </row>
        <row r="428">
          <cell r="B428" t="str">
            <v>COTAÇÃO</v>
          </cell>
          <cell r="C428" t="str">
            <v>I</v>
          </cell>
          <cell r="D428" t="str">
            <v>Para-raios 12 KV, 10kA classe 15KV</v>
          </cell>
          <cell r="E428" t="str">
            <v xml:space="preserve">un </v>
          </cell>
          <cell r="F428">
            <v>1</v>
          </cell>
          <cell r="G428">
            <v>368.55</v>
          </cell>
          <cell r="H428">
            <v>368.55</v>
          </cell>
          <cell r="I428">
            <v>0</v>
          </cell>
          <cell r="J428">
            <v>0</v>
          </cell>
        </row>
        <row r="429">
          <cell r="B429">
            <v>0</v>
          </cell>
          <cell r="C429">
            <v>0</v>
          </cell>
          <cell r="D429">
            <v>0</v>
          </cell>
          <cell r="E429">
            <v>0</v>
          </cell>
          <cell r="F429">
            <v>0</v>
          </cell>
          <cell r="G429">
            <v>0</v>
          </cell>
          <cell r="H429">
            <v>478.44</v>
          </cell>
        </row>
        <row r="430">
          <cell r="B430">
            <v>0</v>
          </cell>
          <cell r="C430">
            <v>0</v>
          </cell>
          <cell r="D430">
            <v>0</v>
          </cell>
          <cell r="E430">
            <v>0</v>
          </cell>
          <cell r="F430">
            <v>0</v>
          </cell>
          <cell r="G430">
            <v>0</v>
          </cell>
          <cell r="H430">
            <v>0</v>
          </cell>
        </row>
        <row r="431">
          <cell r="B431" t="str">
            <v>C 46</v>
          </cell>
          <cell r="C431">
            <v>0</v>
          </cell>
          <cell r="D431" t="str">
            <v>Cavalete para Instrumentos de Medição de acordo com o projeto</v>
          </cell>
          <cell r="E431">
            <v>0</v>
          </cell>
          <cell r="F431">
            <v>0</v>
          </cell>
          <cell r="G431" t="str">
            <v>UNIDADE:</v>
          </cell>
          <cell r="H431" t="str">
            <v>un</v>
          </cell>
          <cell r="I431">
            <v>1609.89</v>
          </cell>
        </row>
        <row r="432">
          <cell r="B432" t="str">
            <v>FONTE</v>
          </cell>
          <cell r="C432" t="str">
            <v>TIPO</v>
          </cell>
          <cell r="D432" t="str">
            <v>DESCRIÇÃO</v>
          </cell>
          <cell r="E432" t="str">
            <v xml:space="preserve">UN </v>
          </cell>
          <cell r="F432" t="str">
            <v>COEFICIENTE</v>
          </cell>
          <cell r="G432" t="str">
            <v>CUSTO UNITÁRIO (R$)</v>
          </cell>
          <cell r="H432" t="str">
            <v>SUBTOTAL (R$)</v>
          </cell>
        </row>
        <row r="433">
          <cell r="B433" t="str">
            <v>SEDOP</v>
          </cell>
          <cell r="C433" t="str">
            <v>CA</v>
          </cell>
          <cell r="D433" t="str">
            <v xml:space="preserve">Eletricista com encargos complementares </v>
          </cell>
          <cell r="E433" t="str">
            <v>h</v>
          </cell>
          <cell r="F433">
            <v>3</v>
          </cell>
          <cell r="G433">
            <v>20.38</v>
          </cell>
          <cell r="H433">
            <v>61.14</v>
          </cell>
          <cell r="I433">
            <v>20.38</v>
          </cell>
          <cell r="J433" t="b">
            <v>1</v>
          </cell>
        </row>
        <row r="434">
          <cell r="B434" t="str">
            <v>SEDOP</v>
          </cell>
          <cell r="C434" t="str">
            <v>CA</v>
          </cell>
          <cell r="D434" t="str">
            <v xml:space="preserve">Auxiliar de eletricista com encargos complementares </v>
          </cell>
          <cell r="E434" t="str">
            <v>h</v>
          </cell>
          <cell r="F434">
            <v>3</v>
          </cell>
          <cell r="G434">
            <v>16.25</v>
          </cell>
          <cell r="H434">
            <v>48.75</v>
          </cell>
          <cell r="I434">
            <v>16.25</v>
          </cell>
          <cell r="J434" t="b">
            <v>1</v>
          </cell>
        </row>
        <row r="435">
          <cell r="B435" t="str">
            <v>COTAÇÃO</v>
          </cell>
          <cell r="C435" t="str">
            <v>I</v>
          </cell>
          <cell r="D435" t="str">
            <v>Cavalete para Instrumentos de Medição de acordo com o projeto</v>
          </cell>
          <cell r="E435" t="str">
            <v xml:space="preserve">un </v>
          </cell>
          <cell r="F435">
            <v>1</v>
          </cell>
          <cell r="G435">
            <v>1500</v>
          </cell>
          <cell r="H435">
            <v>1500</v>
          </cell>
          <cell r="I435">
            <v>0</v>
          </cell>
          <cell r="J435">
            <v>0</v>
          </cell>
        </row>
        <row r="436">
          <cell r="B436">
            <v>0</v>
          </cell>
          <cell r="C436">
            <v>0</v>
          </cell>
          <cell r="D436">
            <v>0</v>
          </cell>
          <cell r="E436">
            <v>0</v>
          </cell>
          <cell r="F436">
            <v>0</v>
          </cell>
          <cell r="G436">
            <v>0</v>
          </cell>
          <cell r="H436">
            <v>1609.89</v>
          </cell>
        </row>
        <row r="437">
          <cell r="B437">
            <v>0</v>
          </cell>
          <cell r="C437">
            <v>0</v>
          </cell>
          <cell r="D437">
            <v>0</v>
          </cell>
          <cell r="E437">
            <v>0</v>
          </cell>
          <cell r="F437">
            <v>0</v>
          </cell>
          <cell r="G437">
            <v>0</v>
          </cell>
          <cell r="H437">
            <v>0</v>
          </cell>
        </row>
        <row r="438">
          <cell r="B438" t="str">
            <v>C 47</v>
          </cell>
          <cell r="C438">
            <v>0</v>
          </cell>
          <cell r="D438" t="str">
            <v>Veneziana Para Ventilação Permanente com Grade de Proteção com Armação de Cantoneira e Tela de Arame Galvanizado nº 18 BWG com Malha Máxima de 13mm Sistema de Palhetas Metálicas</v>
          </cell>
          <cell r="E438">
            <v>0</v>
          </cell>
          <cell r="F438">
            <v>0</v>
          </cell>
          <cell r="G438" t="str">
            <v>UNIDADE:</v>
          </cell>
          <cell r="H438" t="str">
            <v>un</v>
          </cell>
          <cell r="I438">
            <v>859.89</v>
          </cell>
        </row>
        <row r="439">
          <cell r="B439" t="str">
            <v>FONTE</v>
          </cell>
          <cell r="C439" t="str">
            <v>TIPO</v>
          </cell>
          <cell r="D439" t="str">
            <v>DESCRIÇÃO</v>
          </cell>
          <cell r="E439" t="str">
            <v xml:space="preserve">UN </v>
          </cell>
          <cell r="F439" t="str">
            <v>COEFICIENTE</v>
          </cell>
          <cell r="G439" t="str">
            <v>CUSTO UNITÁRIO (R$)</v>
          </cell>
          <cell r="H439" t="str">
            <v>SUBTOTAL (R$)</v>
          </cell>
        </row>
        <row r="440">
          <cell r="B440" t="str">
            <v>SEDOP</v>
          </cell>
          <cell r="C440" t="str">
            <v>CA</v>
          </cell>
          <cell r="D440" t="str">
            <v xml:space="preserve">Eletricista com encargos complementares </v>
          </cell>
          <cell r="E440" t="str">
            <v>h</v>
          </cell>
          <cell r="F440">
            <v>3</v>
          </cell>
          <cell r="G440">
            <v>20.38</v>
          </cell>
          <cell r="H440">
            <v>61.14</v>
          </cell>
          <cell r="I440">
            <v>20.38</v>
          </cell>
          <cell r="J440" t="b">
            <v>1</v>
          </cell>
        </row>
        <row r="441">
          <cell r="B441" t="str">
            <v>SEDOP</v>
          </cell>
          <cell r="C441" t="str">
            <v>CA</v>
          </cell>
          <cell r="D441" t="str">
            <v xml:space="preserve">Auxiliar de eletricista com encargos complementares </v>
          </cell>
          <cell r="E441" t="str">
            <v>h</v>
          </cell>
          <cell r="F441">
            <v>3</v>
          </cell>
          <cell r="G441">
            <v>16.25</v>
          </cell>
          <cell r="H441">
            <v>48.75</v>
          </cell>
          <cell r="I441">
            <v>16.25</v>
          </cell>
          <cell r="J441" t="b">
            <v>1</v>
          </cell>
        </row>
        <row r="442">
          <cell r="B442" t="str">
            <v>COTAÇÃO</v>
          </cell>
          <cell r="C442" t="str">
            <v>I</v>
          </cell>
          <cell r="D442" t="str">
            <v>Veneziana Para Ventilação Permanente com Grade de Proteção com Armação de Cantoneira e Tela de Arame Galvanizado nº 18 BWG com Malha Máxima de 13mm Sistema de Palhetas Metálicas</v>
          </cell>
          <cell r="E442" t="str">
            <v xml:space="preserve">un </v>
          </cell>
          <cell r="F442">
            <v>1</v>
          </cell>
          <cell r="G442">
            <v>750</v>
          </cell>
          <cell r="H442">
            <v>750</v>
          </cell>
          <cell r="I442">
            <v>0</v>
          </cell>
          <cell r="J442">
            <v>0</v>
          </cell>
        </row>
        <row r="443">
          <cell r="B443">
            <v>0</v>
          </cell>
          <cell r="C443">
            <v>0</v>
          </cell>
          <cell r="D443">
            <v>0</v>
          </cell>
          <cell r="E443">
            <v>0</v>
          </cell>
          <cell r="F443">
            <v>0</v>
          </cell>
          <cell r="G443">
            <v>0</v>
          </cell>
          <cell r="H443">
            <v>859.89</v>
          </cell>
        </row>
        <row r="444">
          <cell r="B444">
            <v>0</v>
          </cell>
          <cell r="C444">
            <v>0</v>
          </cell>
          <cell r="D444">
            <v>0</v>
          </cell>
          <cell r="E444">
            <v>0</v>
          </cell>
          <cell r="F444">
            <v>0</v>
          </cell>
          <cell r="G444">
            <v>0</v>
          </cell>
          <cell r="H444">
            <v>0</v>
          </cell>
        </row>
        <row r="445">
          <cell r="B445" t="str">
            <v>C 48</v>
          </cell>
          <cell r="C445">
            <v>0</v>
          </cell>
          <cell r="D445" t="str">
            <v>Grade de Proteção para os cubiculos removível com Armação de Cantoneira e Tela de Arame Galvanizado nº 12BWG, com Malha Mínima de 13mm e Máxima de 20mm</v>
          </cell>
          <cell r="E445">
            <v>0</v>
          </cell>
          <cell r="F445">
            <v>0</v>
          </cell>
          <cell r="G445" t="str">
            <v>UNIDADE:</v>
          </cell>
          <cell r="H445" t="str">
            <v>un</v>
          </cell>
          <cell r="I445">
            <v>559.89</v>
          </cell>
        </row>
        <row r="446">
          <cell r="B446" t="str">
            <v>FONTE</v>
          </cell>
          <cell r="C446" t="str">
            <v>TIPO</v>
          </cell>
          <cell r="D446" t="str">
            <v>DESCRIÇÃO</v>
          </cell>
          <cell r="E446" t="str">
            <v xml:space="preserve">UN </v>
          </cell>
          <cell r="F446" t="str">
            <v>COEFICIENTE</v>
          </cell>
          <cell r="G446" t="str">
            <v>CUSTO UNITÁRIO (R$)</v>
          </cell>
          <cell r="H446" t="str">
            <v>SUBTOTAL (R$)</v>
          </cell>
        </row>
        <row r="447">
          <cell r="B447" t="str">
            <v>SEDOP</v>
          </cell>
          <cell r="C447" t="str">
            <v>CA</v>
          </cell>
          <cell r="D447" t="str">
            <v xml:space="preserve">Eletricista com encargos complementares </v>
          </cell>
          <cell r="E447" t="str">
            <v>h</v>
          </cell>
          <cell r="F447">
            <v>3</v>
          </cell>
          <cell r="G447">
            <v>20.38</v>
          </cell>
          <cell r="H447">
            <v>61.14</v>
          </cell>
          <cell r="I447">
            <v>20.38</v>
          </cell>
          <cell r="J447" t="b">
            <v>1</v>
          </cell>
        </row>
        <row r="448">
          <cell r="B448" t="str">
            <v>SEDOP</v>
          </cell>
          <cell r="C448" t="str">
            <v>CA</v>
          </cell>
          <cell r="D448" t="str">
            <v xml:space="preserve">Auxiliar de eletricista com encargos complementares </v>
          </cell>
          <cell r="E448" t="str">
            <v>h</v>
          </cell>
          <cell r="F448">
            <v>3</v>
          </cell>
          <cell r="G448">
            <v>16.25</v>
          </cell>
          <cell r="H448">
            <v>48.75</v>
          </cell>
          <cell r="I448">
            <v>16.25</v>
          </cell>
          <cell r="J448" t="b">
            <v>1</v>
          </cell>
        </row>
        <row r="449">
          <cell r="B449" t="str">
            <v>COTAÇÃO</v>
          </cell>
          <cell r="C449" t="str">
            <v>I</v>
          </cell>
          <cell r="D449" t="str">
            <v>Grade de Proteção para os cubiculos removível com Armação de Cantoneira e Tela de Arame Galvanizado nº 12BWG, com Malha Mínima de 13mm e Máxima de 20mm</v>
          </cell>
          <cell r="E449" t="str">
            <v xml:space="preserve">un </v>
          </cell>
          <cell r="F449">
            <v>1</v>
          </cell>
          <cell r="G449">
            <v>450</v>
          </cell>
          <cell r="H449">
            <v>450</v>
          </cell>
          <cell r="I449">
            <v>0</v>
          </cell>
          <cell r="J449">
            <v>0</v>
          </cell>
        </row>
        <row r="450">
          <cell r="B450">
            <v>0</v>
          </cell>
          <cell r="C450">
            <v>0</v>
          </cell>
          <cell r="D450">
            <v>0</v>
          </cell>
          <cell r="E450">
            <v>0</v>
          </cell>
          <cell r="F450">
            <v>0</v>
          </cell>
          <cell r="G450">
            <v>0</v>
          </cell>
          <cell r="H450">
            <v>559.89</v>
          </cell>
        </row>
        <row r="451">
          <cell r="B451">
            <v>0</v>
          </cell>
          <cell r="C451">
            <v>0</v>
          </cell>
          <cell r="D451">
            <v>0</v>
          </cell>
          <cell r="E451">
            <v>0</v>
          </cell>
          <cell r="F451">
            <v>0</v>
          </cell>
          <cell r="G451">
            <v>0</v>
          </cell>
          <cell r="H451">
            <v>0</v>
          </cell>
        </row>
        <row r="452">
          <cell r="B452" t="str">
            <v>C 49</v>
          </cell>
          <cell r="C452">
            <v>0</v>
          </cell>
          <cell r="D452" t="str">
            <v>Transformador de Potencial Medição 15kV (Fornecimento CONCESSIONÁRIA)</v>
          </cell>
          <cell r="E452">
            <v>0</v>
          </cell>
          <cell r="F452">
            <v>0</v>
          </cell>
          <cell r="G452" t="str">
            <v>UNIDADE:</v>
          </cell>
          <cell r="H452" t="str">
            <v>un</v>
          </cell>
          <cell r="I452">
            <v>12726.13</v>
          </cell>
        </row>
        <row r="453">
          <cell r="B453" t="str">
            <v>FONTE</v>
          </cell>
          <cell r="C453" t="str">
            <v>TIPO</v>
          </cell>
          <cell r="D453" t="str">
            <v>DESCRIÇÃO</v>
          </cell>
          <cell r="E453" t="str">
            <v xml:space="preserve">UN </v>
          </cell>
          <cell r="F453" t="str">
            <v>COEFICIENTE</v>
          </cell>
          <cell r="G453" t="str">
            <v>CUSTO UNITÁRIO (R$)</v>
          </cell>
          <cell r="H453" t="str">
            <v>SUBTOTAL (R$)</v>
          </cell>
        </row>
        <row r="454">
          <cell r="B454" t="str">
            <v>SEDOP</v>
          </cell>
          <cell r="C454" t="str">
            <v>CA</v>
          </cell>
          <cell r="D454" t="str">
            <v xml:space="preserve">Eletricista com encargos complementares </v>
          </cell>
          <cell r="E454" t="str">
            <v>h</v>
          </cell>
          <cell r="F454">
            <v>26</v>
          </cell>
          <cell r="G454">
            <v>20.38</v>
          </cell>
          <cell r="H454">
            <v>529.88</v>
          </cell>
          <cell r="I454">
            <v>20.38</v>
          </cell>
          <cell r="J454" t="b">
            <v>1</v>
          </cell>
        </row>
        <row r="455">
          <cell r="B455" t="str">
            <v>SEDOP</v>
          </cell>
          <cell r="C455" t="str">
            <v>CA</v>
          </cell>
          <cell r="D455" t="str">
            <v xml:space="preserve">Auxiliar de eletricista com encargos complementares </v>
          </cell>
          <cell r="E455" t="str">
            <v>h</v>
          </cell>
          <cell r="F455">
            <v>13</v>
          </cell>
          <cell r="G455">
            <v>16.25</v>
          </cell>
          <cell r="H455">
            <v>211.25</v>
          </cell>
          <cell r="I455">
            <v>16.25</v>
          </cell>
          <cell r="J455" t="b">
            <v>1</v>
          </cell>
        </row>
        <row r="456">
          <cell r="B456" t="str">
            <v>COTAÇÃO</v>
          </cell>
          <cell r="C456" t="str">
            <v>I</v>
          </cell>
          <cell r="D456" t="str">
            <v>Transformador de Potencial Medição 15kV (Fornecimento CONCESSIONÁRIA)</v>
          </cell>
          <cell r="E456" t="str">
            <v xml:space="preserve">un </v>
          </cell>
          <cell r="F456">
            <v>1</v>
          </cell>
          <cell r="G456">
            <v>11985</v>
          </cell>
          <cell r="H456">
            <v>11985</v>
          </cell>
          <cell r="I456">
            <v>0</v>
          </cell>
          <cell r="J456">
            <v>0</v>
          </cell>
        </row>
        <row r="457">
          <cell r="B457">
            <v>0</v>
          </cell>
          <cell r="C457">
            <v>0</v>
          </cell>
          <cell r="D457">
            <v>0</v>
          </cell>
          <cell r="E457">
            <v>0</v>
          </cell>
          <cell r="F457">
            <v>0</v>
          </cell>
          <cell r="G457">
            <v>0</v>
          </cell>
          <cell r="H457">
            <v>12726.13</v>
          </cell>
        </row>
        <row r="458">
          <cell r="B458">
            <v>0</v>
          </cell>
          <cell r="C458">
            <v>0</v>
          </cell>
          <cell r="D458">
            <v>0</v>
          </cell>
          <cell r="E458">
            <v>0</v>
          </cell>
          <cell r="F458">
            <v>0</v>
          </cell>
          <cell r="G458">
            <v>0</v>
          </cell>
          <cell r="H458">
            <v>0</v>
          </cell>
        </row>
        <row r="459">
          <cell r="B459" t="str">
            <v>C 50</v>
          </cell>
          <cell r="C459">
            <v>0</v>
          </cell>
          <cell r="D459" t="str">
            <v xml:space="preserve">Caixa Padrão EQUATORIAL ENERGIA para Instalação de Medidores </v>
          </cell>
          <cell r="E459">
            <v>0</v>
          </cell>
          <cell r="F459">
            <v>0</v>
          </cell>
          <cell r="G459" t="str">
            <v>UNIDADE:</v>
          </cell>
          <cell r="H459" t="str">
            <v>un</v>
          </cell>
          <cell r="I459">
            <v>1488.65</v>
          </cell>
        </row>
        <row r="460">
          <cell r="B460" t="str">
            <v>FONTE</v>
          </cell>
          <cell r="C460" t="str">
            <v>TIPO</v>
          </cell>
          <cell r="D460" t="str">
            <v>DESCRIÇÃO</v>
          </cell>
          <cell r="E460" t="str">
            <v xml:space="preserve">UN </v>
          </cell>
          <cell r="F460" t="str">
            <v>COEFICIENTE</v>
          </cell>
          <cell r="G460" t="str">
            <v>CUSTO UNITÁRIO (R$)</v>
          </cell>
          <cell r="H460" t="str">
            <v>SUBTOTAL (R$)</v>
          </cell>
        </row>
        <row r="461">
          <cell r="B461" t="str">
            <v>SEDOP</v>
          </cell>
          <cell r="C461" t="str">
            <v>CA</v>
          </cell>
          <cell r="D461" t="str">
            <v xml:space="preserve">Eletricista com encargos complementares </v>
          </cell>
          <cell r="E461" t="str">
            <v>h</v>
          </cell>
          <cell r="F461">
            <v>3</v>
          </cell>
          <cell r="G461">
            <v>20.38</v>
          </cell>
          <cell r="H461">
            <v>61.14</v>
          </cell>
          <cell r="I461">
            <v>20.38</v>
          </cell>
          <cell r="J461" t="b">
            <v>1</v>
          </cell>
        </row>
        <row r="462">
          <cell r="B462" t="str">
            <v>SEDOP</v>
          </cell>
          <cell r="C462" t="str">
            <v>CA</v>
          </cell>
          <cell r="D462" t="str">
            <v xml:space="preserve">Auxiliar de eletricista com encargos complementares </v>
          </cell>
          <cell r="E462" t="str">
            <v>h</v>
          </cell>
          <cell r="F462">
            <v>3</v>
          </cell>
          <cell r="G462">
            <v>16.25</v>
          </cell>
          <cell r="H462">
            <v>48.75</v>
          </cell>
          <cell r="I462">
            <v>16.25</v>
          </cell>
          <cell r="J462" t="b">
            <v>1</v>
          </cell>
        </row>
        <row r="463">
          <cell r="B463" t="str">
            <v>COTAÇÃO</v>
          </cell>
          <cell r="C463" t="str">
            <v>I</v>
          </cell>
          <cell r="D463" t="str">
            <v xml:space="preserve">Caixa Padrão EQUATORIAL ENERGIA para Instalação de Medidores </v>
          </cell>
          <cell r="E463" t="str">
            <v xml:space="preserve">un </v>
          </cell>
          <cell r="F463">
            <v>1</v>
          </cell>
          <cell r="G463">
            <v>1378.76</v>
          </cell>
          <cell r="H463">
            <v>1378.76</v>
          </cell>
          <cell r="I463">
            <v>0</v>
          </cell>
          <cell r="J463">
            <v>0</v>
          </cell>
        </row>
        <row r="464">
          <cell r="B464">
            <v>0</v>
          </cell>
          <cell r="C464">
            <v>0</v>
          </cell>
          <cell r="D464">
            <v>0</v>
          </cell>
          <cell r="E464">
            <v>0</v>
          </cell>
          <cell r="F464">
            <v>0</v>
          </cell>
          <cell r="G464">
            <v>0</v>
          </cell>
          <cell r="H464">
            <v>1488.65</v>
          </cell>
        </row>
        <row r="465">
          <cell r="B465">
            <v>0</v>
          </cell>
          <cell r="C465">
            <v>0</v>
          </cell>
          <cell r="D465">
            <v>0</v>
          </cell>
          <cell r="E465">
            <v>0</v>
          </cell>
          <cell r="F465">
            <v>0</v>
          </cell>
          <cell r="G465">
            <v>0</v>
          </cell>
          <cell r="H465">
            <v>0</v>
          </cell>
        </row>
        <row r="466">
          <cell r="B466" t="str">
            <v>C 51</v>
          </cell>
          <cell r="C466">
            <v>0</v>
          </cell>
          <cell r="D466" t="str">
            <v>Transformador de potencial classe 15 KV, tensão 13800/ 115V</v>
          </cell>
          <cell r="E466">
            <v>0</v>
          </cell>
          <cell r="F466">
            <v>0</v>
          </cell>
          <cell r="G466" t="str">
            <v>UNIDADE:</v>
          </cell>
          <cell r="H466" t="str">
            <v>un</v>
          </cell>
          <cell r="I466">
            <v>20930.13</v>
          </cell>
        </row>
        <row r="467">
          <cell r="B467" t="str">
            <v>FONTE</v>
          </cell>
          <cell r="C467" t="str">
            <v>TIPO</v>
          </cell>
          <cell r="D467" t="str">
            <v>DESCRIÇÃO</v>
          </cell>
          <cell r="E467" t="str">
            <v xml:space="preserve">UN </v>
          </cell>
          <cell r="F467" t="str">
            <v>COEFICIENTE</v>
          </cell>
          <cell r="G467" t="str">
            <v>CUSTO UNITÁRIO (R$)</v>
          </cell>
          <cell r="H467" t="str">
            <v>SUBTOTAL (R$)</v>
          </cell>
        </row>
        <row r="468">
          <cell r="B468" t="str">
            <v>SEDOP</v>
          </cell>
          <cell r="C468" t="str">
            <v>CA</v>
          </cell>
          <cell r="D468" t="str">
            <v xml:space="preserve">Eletricista com encargos complementares </v>
          </cell>
          <cell r="E468" t="str">
            <v>h</v>
          </cell>
          <cell r="F468">
            <v>26</v>
          </cell>
          <cell r="G468">
            <v>20.38</v>
          </cell>
          <cell r="H468">
            <v>529.88</v>
          </cell>
          <cell r="I468">
            <v>20.38</v>
          </cell>
          <cell r="J468" t="b">
            <v>1</v>
          </cell>
        </row>
        <row r="469">
          <cell r="B469" t="str">
            <v>SEDOP</v>
          </cell>
          <cell r="C469" t="str">
            <v>CA</v>
          </cell>
          <cell r="D469" t="str">
            <v xml:space="preserve">Auxiliar de eletricista com encargos complementares </v>
          </cell>
          <cell r="E469" t="str">
            <v>h</v>
          </cell>
          <cell r="F469">
            <v>13</v>
          </cell>
          <cell r="G469">
            <v>16.25</v>
          </cell>
          <cell r="H469">
            <v>211.25</v>
          </cell>
          <cell r="I469">
            <v>16.25</v>
          </cell>
          <cell r="J469" t="b">
            <v>1</v>
          </cell>
        </row>
        <row r="470">
          <cell r="B470" t="str">
            <v>COTAÇÃO</v>
          </cell>
          <cell r="C470" t="str">
            <v>I</v>
          </cell>
          <cell r="D470" t="str">
            <v>Transformador de potencial classe 15 KV, tensão 13800/ 115V</v>
          </cell>
          <cell r="E470" t="str">
            <v xml:space="preserve">un </v>
          </cell>
          <cell r="F470">
            <v>1</v>
          </cell>
          <cell r="G470">
            <v>20189</v>
          </cell>
          <cell r="H470">
            <v>20189</v>
          </cell>
          <cell r="I470">
            <v>0</v>
          </cell>
          <cell r="J470">
            <v>0</v>
          </cell>
        </row>
        <row r="471">
          <cell r="B471">
            <v>0</v>
          </cell>
          <cell r="C471">
            <v>0</v>
          </cell>
          <cell r="D471">
            <v>0</v>
          </cell>
          <cell r="E471">
            <v>0</v>
          </cell>
          <cell r="F471">
            <v>0</v>
          </cell>
          <cell r="G471">
            <v>0</v>
          </cell>
          <cell r="H471">
            <v>20930.13</v>
          </cell>
        </row>
        <row r="472">
          <cell r="B472">
            <v>0</v>
          </cell>
          <cell r="C472">
            <v>0</v>
          </cell>
          <cell r="D472">
            <v>0</v>
          </cell>
          <cell r="E472">
            <v>0</v>
          </cell>
          <cell r="F472">
            <v>0</v>
          </cell>
          <cell r="G472">
            <v>0</v>
          </cell>
          <cell r="H472">
            <v>0</v>
          </cell>
        </row>
        <row r="473">
          <cell r="B473" t="str">
            <v>C 52</v>
          </cell>
          <cell r="C473">
            <v>0</v>
          </cell>
          <cell r="D473" t="str">
            <v xml:space="preserve">Disjuntor a pequeno volume de óleo classe 15 KV, capacidade de ruptura mínima 350 MVA , de acordo com as especificações </v>
          </cell>
          <cell r="E473">
            <v>0</v>
          </cell>
          <cell r="F473">
            <v>0</v>
          </cell>
          <cell r="G473" t="str">
            <v>UNIDADE:</v>
          </cell>
          <cell r="H473" t="str">
            <v>un</v>
          </cell>
          <cell r="I473">
            <v>44741.13</v>
          </cell>
        </row>
        <row r="474">
          <cell r="B474" t="str">
            <v>FONTE</v>
          </cell>
          <cell r="C474" t="str">
            <v>TIPO</v>
          </cell>
          <cell r="D474" t="str">
            <v>DESCRIÇÃO</v>
          </cell>
          <cell r="E474" t="str">
            <v xml:space="preserve">UN </v>
          </cell>
          <cell r="F474" t="str">
            <v>COEFICIENTE</v>
          </cell>
          <cell r="G474" t="str">
            <v>CUSTO UNITÁRIO (R$)</v>
          </cell>
          <cell r="H474" t="str">
            <v>SUBTOTAL (R$)</v>
          </cell>
        </row>
        <row r="475">
          <cell r="B475" t="str">
            <v>SEDOP</v>
          </cell>
          <cell r="C475" t="str">
            <v>CA</v>
          </cell>
          <cell r="D475" t="str">
            <v xml:space="preserve">Eletricista com encargos complementares </v>
          </cell>
          <cell r="E475" t="str">
            <v>h</v>
          </cell>
          <cell r="F475">
            <v>26</v>
          </cell>
          <cell r="G475">
            <v>20.38</v>
          </cell>
          <cell r="H475">
            <v>529.88</v>
          </cell>
          <cell r="I475">
            <v>20.38</v>
          </cell>
          <cell r="J475" t="b">
            <v>1</v>
          </cell>
        </row>
        <row r="476">
          <cell r="B476" t="str">
            <v>SEDOP</v>
          </cell>
          <cell r="C476" t="str">
            <v>CA</v>
          </cell>
          <cell r="D476" t="str">
            <v xml:space="preserve">Auxiliar de eletricista com encargos complementares </v>
          </cell>
          <cell r="E476" t="str">
            <v>h</v>
          </cell>
          <cell r="F476">
            <v>13</v>
          </cell>
          <cell r="G476">
            <v>16.25</v>
          </cell>
          <cell r="H476">
            <v>211.25</v>
          </cell>
          <cell r="I476">
            <v>16.25</v>
          </cell>
          <cell r="J476" t="b">
            <v>1</v>
          </cell>
        </row>
        <row r="477">
          <cell r="B477" t="str">
            <v>COTAÇÃO</v>
          </cell>
          <cell r="C477" t="str">
            <v>I</v>
          </cell>
          <cell r="D477" t="str">
            <v xml:space="preserve">Disjuntor a pequeno volume de óleo classe 15 KV, capacidade de ruptura mínima 350 MVA , de acordo com as especificações </v>
          </cell>
          <cell r="E477" t="str">
            <v xml:space="preserve">un </v>
          </cell>
          <cell r="F477">
            <v>1</v>
          </cell>
          <cell r="G477">
            <v>44000</v>
          </cell>
          <cell r="H477">
            <v>44000</v>
          </cell>
          <cell r="I477">
            <v>0</v>
          </cell>
          <cell r="J477">
            <v>0</v>
          </cell>
        </row>
        <row r="478">
          <cell r="B478">
            <v>0</v>
          </cell>
          <cell r="C478">
            <v>0</v>
          </cell>
          <cell r="D478">
            <v>0</v>
          </cell>
          <cell r="E478">
            <v>0</v>
          </cell>
          <cell r="F478">
            <v>0</v>
          </cell>
          <cell r="G478">
            <v>0</v>
          </cell>
          <cell r="H478">
            <v>44741.13</v>
          </cell>
        </row>
        <row r="479">
          <cell r="B479">
            <v>0</v>
          </cell>
          <cell r="C479">
            <v>0</v>
          </cell>
          <cell r="D479">
            <v>0</v>
          </cell>
          <cell r="E479">
            <v>0</v>
          </cell>
          <cell r="F479">
            <v>0</v>
          </cell>
          <cell r="G479">
            <v>0</v>
          </cell>
          <cell r="H479">
            <v>0</v>
          </cell>
        </row>
        <row r="480">
          <cell r="B480" t="str">
            <v>C 53</v>
          </cell>
          <cell r="C480">
            <v>0</v>
          </cell>
          <cell r="D480" t="str">
            <v xml:space="preserve">Parafuso cabeça quadrada 250mm x Ø 16 mm </v>
          </cell>
          <cell r="E480">
            <v>0</v>
          </cell>
          <cell r="F480">
            <v>0</v>
          </cell>
          <cell r="G480" t="str">
            <v>UNIDADE:</v>
          </cell>
          <cell r="H480" t="str">
            <v>un</v>
          </cell>
          <cell r="I480">
            <v>10.72</v>
          </cell>
        </row>
        <row r="481">
          <cell r="B481" t="str">
            <v>FONTE</v>
          </cell>
          <cell r="C481" t="str">
            <v>TIPO</v>
          </cell>
          <cell r="D481" t="str">
            <v>DESCRIÇÃO</v>
          </cell>
          <cell r="E481" t="str">
            <v xml:space="preserve">UN </v>
          </cell>
          <cell r="F481" t="str">
            <v>COEFICIENTE</v>
          </cell>
          <cell r="G481" t="str">
            <v>CUSTO UNITÁRIO (R$)</v>
          </cell>
          <cell r="H481" t="str">
            <v>SUBTOTAL (R$)</v>
          </cell>
        </row>
        <row r="482">
          <cell r="B482" t="str">
            <v>SEDOP</v>
          </cell>
          <cell r="C482" t="str">
            <v>CA</v>
          </cell>
          <cell r="D482" t="str">
            <v xml:space="preserve">Eletricista com encargos complementares </v>
          </cell>
          <cell r="E482" t="str">
            <v>h</v>
          </cell>
          <cell r="F482">
            <v>0.04</v>
          </cell>
          <cell r="G482">
            <v>20.38</v>
          </cell>
          <cell r="H482">
            <v>0.82</v>
          </cell>
          <cell r="I482">
            <v>20.38</v>
          </cell>
          <cell r="J482" t="b">
            <v>1</v>
          </cell>
        </row>
        <row r="483">
          <cell r="B483" t="str">
            <v>SEDOP</v>
          </cell>
          <cell r="C483" t="str">
            <v>CA</v>
          </cell>
          <cell r="D483" t="str">
            <v xml:space="preserve">Auxiliar de eletricista com encargos complementares </v>
          </cell>
          <cell r="E483" t="str">
            <v>h</v>
          </cell>
          <cell r="F483">
            <v>0.04</v>
          </cell>
          <cell r="G483">
            <v>16.25</v>
          </cell>
          <cell r="H483">
            <v>0.65</v>
          </cell>
          <cell r="I483">
            <v>16.25</v>
          </cell>
          <cell r="J483" t="b">
            <v>1</v>
          </cell>
        </row>
        <row r="484">
          <cell r="B484" t="str">
            <v>COTAÇÃO</v>
          </cell>
          <cell r="C484" t="str">
            <v>I</v>
          </cell>
          <cell r="D484" t="str">
            <v xml:space="preserve">Parafuso cabeça quadrada 250mm x Ø 16 mm </v>
          </cell>
          <cell r="E484" t="str">
            <v xml:space="preserve">un </v>
          </cell>
          <cell r="F484">
            <v>1</v>
          </cell>
          <cell r="G484">
            <v>9.25</v>
          </cell>
          <cell r="H484">
            <v>9.25</v>
          </cell>
          <cell r="I484">
            <v>0</v>
          </cell>
          <cell r="J484">
            <v>0</v>
          </cell>
        </row>
        <row r="485">
          <cell r="B485">
            <v>0</v>
          </cell>
          <cell r="C485">
            <v>0</v>
          </cell>
          <cell r="D485">
            <v>0</v>
          </cell>
          <cell r="E485">
            <v>0</v>
          </cell>
          <cell r="F485">
            <v>0</v>
          </cell>
          <cell r="G485">
            <v>0</v>
          </cell>
          <cell r="H485">
            <v>10.72</v>
          </cell>
        </row>
        <row r="486">
          <cell r="B486">
            <v>0</v>
          </cell>
          <cell r="C486">
            <v>0</v>
          </cell>
          <cell r="D486">
            <v>0</v>
          </cell>
          <cell r="E486">
            <v>0</v>
          </cell>
          <cell r="F486">
            <v>0</v>
          </cell>
          <cell r="G486">
            <v>0</v>
          </cell>
          <cell r="H486">
            <v>0</v>
          </cell>
        </row>
        <row r="487">
          <cell r="B487" t="str">
            <v>C 54</v>
          </cell>
          <cell r="C487">
            <v>0</v>
          </cell>
          <cell r="D487" t="str">
            <v xml:space="preserve">Transformador de distribuição RESIDRY ,a seco ,para instalação abrigada, fabricação COMTRAFO ou similar ,de 300KVA, tensão primaria 13.200/ 13.800/ 14.400 V, ligação em delta, tensão secundária 220/ 127 V, ligação em estrela com o neutro acessível , NBI de 95 KV </v>
          </cell>
          <cell r="E487">
            <v>0</v>
          </cell>
          <cell r="F487">
            <v>0</v>
          </cell>
          <cell r="G487" t="str">
            <v>UNIDADE:</v>
          </cell>
          <cell r="H487" t="str">
            <v>un</v>
          </cell>
          <cell r="I487">
            <v>44591.13</v>
          </cell>
        </row>
        <row r="488">
          <cell r="B488" t="str">
            <v>FONTE</v>
          </cell>
          <cell r="C488" t="str">
            <v>TIPO</v>
          </cell>
          <cell r="D488" t="str">
            <v>DESCRIÇÃO</v>
          </cell>
          <cell r="E488" t="str">
            <v xml:space="preserve">UN </v>
          </cell>
          <cell r="F488" t="str">
            <v>COEFICIENTE</v>
          </cell>
          <cell r="G488" t="str">
            <v>CUSTO UNITÁRIO (R$)</v>
          </cell>
          <cell r="H488" t="str">
            <v>SUBTOTAL (R$)</v>
          </cell>
        </row>
        <row r="489">
          <cell r="B489" t="str">
            <v>SEDOP</v>
          </cell>
          <cell r="C489" t="str">
            <v>CA</v>
          </cell>
          <cell r="D489" t="str">
            <v xml:space="preserve">Eletricista com encargos complementares </v>
          </cell>
          <cell r="E489" t="str">
            <v>h</v>
          </cell>
          <cell r="F489">
            <v>26</v>
          </cell>
          <cell r="G489">
            <v>20.38</v>
          </cell>
          <cell r="H489">
            <v>529.88</v>
          </cell>
          <cell r="I489">
            <v>20.38</v>
          </cell>
          <cell r="J489" t="b">
            <v>1</v>
          </cell>
        </row>
        <row r="490">
          <cell r="B490" t="str">
            <v>SEDOP</v>
          </cell>
          <cell r="C490" t="str">
            <v>CA</v>
          </cell>
          <cell r="D490" t="str">
            <v xml:space="preserve">Auxiliar de eletricista com encargos complementares </v>
          </cell>
          <cell r="E490" t="str">
            <v>h</v>
          </cell>
          <cell r="F490">
            <v>13</v>
          </cell>
          <cell r="G490">
            <v>16.25</v>
          </cell>
          <cell r="H490">
            <v>211.25</v>
          </cell>
          <cell r="I490">
            <v>16.25</v>
          </cell>
          <cell r="J490" t="b">
            <v>1</v>
          </cell>
        </row>
        <row r="491">
          <cell r="B491" t="str">
            <v>COTAÇÃO</v>
          </cell>
          <cell r="C491" t="str">
            <v>I</v>
          </cell>
          <cell r="D491" t="str">
            <v xml:space="preserve">Transformador de distribuição RESIDRY ,a seco ,para instalação abrigada, fabricação COMTRAFO ou similar ,de 300KVA, tensão primaria 13.200/ 13.800/ 14.400 V, ligação em delta, tensão secundária 220/ 127 V, ligação em estrela com o neutro acessível , NBI de 95 KV </v>
          </cell>
          <cell r="E491" t="str">
            <v xml:space="preserve">un </v>
          </cell>
          <cell r="F491">
            <v>1</v>
          </cell>
          <cell r="G491">
            <v>43850</v>
          </cell>
          <cell r="H491">
            <v>43850</v>
          </cell>
          <cell r="I491">
            <v>0</v>
          </cell>
          <cell r="J491">
            <v>0</v>
          </cell>
        </row>
        <row r="492">
          <cell r="B492">
            <v>0</v>
          </cell>
          <cell r="C492">
            <v>0</v>
          </cell>
          <cell r="D492">
            <v>0</v>
          </cell>
          <cell r="E492">
            <v>0</v>
          </cell>
          <cell r="F492">
            <v>0</v>
          </cell>
          <cell r="G492">
            <v>0</v>
          </cell>
          <cell r="H492">
            <v>44591.13</v>
          </cell>
        </row>
        <row r="493">
          <cell r="B493">
            <v>0</v>
          </cell>
          <cell r="C493">
            <v>0</v>
          </cell>
          <cell r="D493">
            <v>0</v>
          </cell>
          <cell r="E493">
            <v>0</v>
          </cell>
          <cell r="F493">
            <v>0</v>
          </cell>
          <cell r="G493">
            <v>0</v>
          </cell>
          <cell r="H493">
            <v>0</v>
          </cell>
        </row>
        <row r="494">
          <cell r="B494" t="str">
            <v>C 55</v>
          </cell>
          <cell r="C494">
            <v>0</v>
          </cell>
          <cell r="D494" t="str">
            <v xml:space="preserve">Grupo gerador diesel completo com unidade de controle automático, tubulações e conexões de descarga de gases do motor diesel, capacidade firme de 500 kVA trifásico, 220/127V com neutro acessível, com quadro de comando. O grupo-gerador deverá ser tipo carenado. </v>
          </cell>
          <cell r="E494">
            <v>0</v>
          </cell>
          <cell r="F494">
            <v>0</v>
          </cell>
          <cell r="G494" t="str">
            <v>UNIDADE:</v>
          </cell>
          <cell r="H494" t="str">
            <v>un</v>
          </cell>
          <cell r="I494">
            <v>181648.35</v>
          </cell>
        </row>
        <row r="495">
          <cell r="B495" t="str">
            <v>FONTE</v>
          </cell>
          <cell r="C495" t="str">
            <v>TIPO</v>
          </cell>
          <cell r="D495" t="str">
            <v>DESCRIÇÃO</v>
          </cell>
          <cell r="E495" t="str">
            <v xml:space="preserve">UN </v>
          </cell>
          <cell r="F495" t="str">
            <v>COEFICIENTE</v>
          </cell>
          <cell r="G495" t="str">
            <v>CUSTO UNITÁRIO (R$)</v>
          </cell>
          <cell r="H495" t="str">
            <v>SUBTOTAL (R$)</v>
          </cell>
        </row>
        <row r="496">
          <cell r="B496" t="str">
            <v>SEDOP</v>
          </cell>
          <cell r="C496" t="str">
            <v>CA</v>
          </cell>
          <cell r="D496" t="str">
            <v xml:space="preserve">Eletricista com encargos complementares </v>
          </cell>
          <cell r="E496" t="str">
            <v>h</v>
          </cell>
          <cell r="F496">
            <v>45</v>
          </cell>
          <cell r="G496">
            <v>20.38</v>
          </cell>
          <cell r="H496">
            <v>917.1</v>
          </cell>
          <cell r="I496">
            <v>20.38</v>
          </cell>
          <cell r="J496" t="b">
            <v>1</v>
          </cell>
        </row>
        <row r="497">
          <cell r="B497" t="str">
            <v>SEDOP</v>
          </cell>
          <cell r="C497" t="str">
            <v>CA</v>
          </cell>
          <cell r="D497" t="str">
            <v xml:space="preserve">Auxiliar de eletricista com encargos complementares </v>
          </cell>
          <cell r="E497" t="str">
            <v>h</v>
          </cell>
          <cell r="F497">
            <v>45</v>
          </cell>
          <cell r="G497">
            <v>16.25</v>
          </cell>
          <cell r="H497">
            <v>731.25</v>
          </cell>
          <cell r="I497">
            <v>16.25</v>
          </cell>
          <cell r="J497" t="b">
            <v>1</v>
          </cell>
        </row>
        <row r="498">
          <cell r="B498" t="str">
            <v>COTAÇÃO</v>
          </cell>
          <cell r="C498" t="str">
            <v>I</v>
          </cell>
          <cell r="D498" t="str">
            <v xml:space="preserve">Grupo gerador diesel completo com unidade de controle automático, tubulações e conexões de descarga de gases do motor diesel, capacidade firme de 500 kVA trifásico, 220/127V com neutro acessível, com quadro de comando. O grupo-gerador deverá ser tipo carenado. </v>
          </cell>
          <cell r="E498" t="str">
            <v xml:space="preserve">un </v>
          </cell>
          <cell r="F498">
            <v>1</v>
          </cell>
          <cell r="G498">
            <v>180000</v>
          </cell>
          <cell r="H498">
            <v>180000</v>
          </cell>
          <cell r="I498">
            <v>0</v>
          </cell>
          <cell r="J498">
            <v>0</v>
          </cell>
        </row>
        <row r="499">
          <cell r="B499">
            <v>0</v>
          </cell>
          <cell r="C499">
            <v>0</v>
          </cell>
          <cell r="D499">
            <v>0</v>
          </cell>
          <cell r="E499">
            <v>0</v>
          </cell>
          <cell r="F499">
            <v>0</v>
          </cell>
          <cell r="G499">
            <v>0</v>
          </cell>
          <cell r="H499">
            <v>181648.35</v>
          </cell>
        </row>
        <row r="500">
          <cell r="B500">
            <v>0</v>
          </cell>
          <cell r="C500">
            <v>0</v>
          </cell>
          <cell r="D500">
            <v>0</v>
          </cell>
          <cell r="E500">
            <v>0</v>
          </cell>
          <cell r="F500">
            <v>0</v>
          </cell>
          <cell r="G500">
            <v>0</v>
          </cell>
          <cell r="H500">
            <v>0</v>
          </cell>
        </row>
        <row r="501">
          <cell r="B501" t="str">
            <v>C 56</v>
          </cell>
          <cell r="C501">
            <v>0</v>
          </cell>
          <cell r="D501" t="str">
            <v>Mufla terminal interna para cabo 50mm2-15kV</v>
          </cell>
          <cell r="E501">
            <v>0</v>
          </cell>
          <cell r="F501">
            <v>0</v>
          </cell>
          <cell r="G501" t="str">
            <v>UNIDADE:</v>
          </cell>
          <cell r="H501" t="str">
            <v>un</v>
          </cell>
          <cell r="I501">
            <v>625.29999999999995</v>
          </cell>
        </row>
        <row r="502">
          <cell r="B502" t="str">
            <v>FONTE</v>
          </cell>
          <cell r="C502" t="str">
            <v>TIPO</v>
          </cell>
          <cell r="D502" t="str">
            <v>DESCRIÇÃO</v>
          </cell>
          <cell r="E502" t="str">
            <v xml:space="preserve">UN </v>
          </cell>
          <cell r="F502" t="str">
            <v>COEFICIENTE</v>
          </cell>
          <cell r="G502" t="str">
            <v>CUSTO UNITÁRIO (R$)</v>
          </cell>
          <cell r="H502" t="str">
            <v>SUBTOTAL (R$)</v>
          </cell>
        </row>
        <row r="503">
          <cell r="B503" t="str">
            <v>SEDOP</v>
          </cell>
          <cell r="C503" t="str">
            <v>CA</v>
          </cell>
          <cell r="D503" t="str">
            <v xml:space="preserve">Eletricista com encargos complementares </v>
          </cell>
          <cell r="E503" t="str">
            <v>h</v>
          </cell>
          <cell r="F503">
            <v>3</v>
          </cell>
          <cell r="G503">
            <v>20.38</v>
          </cell>
          <cell r="H503">
            <v>61.14</v>
          </cell>
          <cell r="I503">
            <v>20.38</v>
          </cell>
          <cell r="J503" t="b">
            <v>1</v>
          </cell>
        </row>
        <row r="504">
          <cell r="B504" t="str">
            <v>SEDOP</v>
          </cell>
          <cell r="C504" t="str">
            <v>CA</v>
          </cell>
          <cell r="D504" t="str">
            <v xml:space="preserve">Auxiliar de eletricista com encargos complementares </v>
          </cell>
          <cell r="E504" t="str">
            <v>h</v>
          </cell>
          <cell r="F504">
            <v>3</v>
          </cell>
          <cell r="G504">
            <v>16.25</v>
          </cell>
          <cell r="H504">
            <v>48.75</v>
          </cell>
          <cell r="I504">
            <v>16.25</v>
          </cell>
          <cell r="J504" t="b">
            <v>1</v>
          </cell>
        </row>
        <row r="505">
          <cell r="B505" t="str">
            <v>COTAÇÃO</v>
          </cell>
          <cell r="C505" t="str">
            <v>I</v>
          </cell>
          <cell r="D505" t="str">
            <v>Mufla terminal interna para cabo 50mm2-15kV</v>
          </cell>
          <cell r="E505" t="str">
            <v xml:space="preserve">un </v>
          </cell>
          <cell r="F505">
            <v>1</v>
          </cell>
          <cell r="G505">
            <v>515.41</v>
          </cell>
          <cell r="H505">
            <v>515.41</v>
          </cell>
          <cell r="I505">
            <v>0</v>
          </cell>
          <cell r="J505">
            <v>0</v>
          </cell>
        </row>
        <row r="506">
          <cell r="B506">
            <v>0</v>
          </cell>
          <cell r="C506">
            <v>0</v>
          </cell>
          <cell r="D506">
            <v>0</v>
          </cell>
          <cell r="E506">
            <v>0</v>
          </cell>
          <cell r="F506">
            <v>0</v>
          </cell>
          <cell r="G506">
            <v>0</v>
          </cell>
          <cell r="H506">
            <v>625.29999999999995</v>
          </cell>
        </row>
        <row r="507">
          <cell r="B507">
            <v>0</v>
          </cell>
          <cell r="C507">
            <v>0</v>
          </cell>
          <cell r="D507">
            <v>0</v>
          </cell>
          <cell r="E507">
            <v>0</v>
          </cell>
          <cell r="F507">
            <v>0</v>
          </cell>
          <cell r="G507">
            <v>0</v>
          </cell>
          <cell r="H507">
            <v>0</v>
          </cell>
        </row>
        <row r="508">
          <cell r="B508" t="str">
            <v>C 57</v>
          </cell>
          <cell r="C508">
            <v>0</v>
          </cell>
          <cell r="D508" t="str">
            <v>Cabo potência de cobre isolado 8,7/15KV, bitola 50 mm² EPR 90ºC</v>
          </cell>
          <cell r="E508">
            <v>0</v>
          </cell>
          <cell r="F508">
            <v>0</v>
          </cell>
          <cell r="G508" t="str">
            <v>UNIDADE:</v>
          </cell>
          <cell r="H508" t="str">
            <v>m</v>
          </cell>
          <cell r="I508">
            <v>244.76</v>
          </cell>
        </row>
        <row r="509">
          <cell r="B509" t="str">
            <v>FONTE</v>
          </cell>
          <cell r="C509" t="str">
            <v>TIPO</v>
          </cell>
          <cell r="D509" t="str">
            <v>DESCRIÇÃO</v>
          </cell>
          <cell r="E509" t="str">
            <v xml:space="preserve">UN </v>
          </cell>
          <cell r="F509" t="str">
            <v>COEFICIENTE</v>
          </cell>
          <cell r="G509" t="str">
            <v>CUSTO UNITÁRIO (R$)</v>
          </cell>
          <cell r="H509" t="str">
            <v>SUBTOTAL (R$)</v>
          </cell>
        </row>
        <row r="510">
          <cell r="B510" t="str">
            <v>SEDOP</v>
          </cell>
          <cell r="C510" t="str">
            <v>CA</v>
          </cell>
          <cell r="D510" t="str">
            <v xml:space="preserve">Eletricista com encargos complementares </v>
          </cell>
          <cell r="E510" t="str">
            <v>h</v>
          </cell>
          <cell r="F510">
            <v>3</v>
          </cell>
          <cell r="G510">
            <v>20.38</v>
          </cell>
          <cell r="H510">
            <v>61.14</v>
          </cell>
          <cell r="I510">
            <v>20.38</v>
          </cell>
          <cell r="J510" t="b">
            <v>1</v>
          </cell>
        </row>
        <row r="511">
          <cell r="B511" t="str">
            <v>SEDOP</v>
          </cell>
          <cell r="C511" t="str">
            <v>CA</v>
          </cell>
          <cell r="D511" t="str">
            <v xml:space="preserve">Auxiliar de eletricista com encargos complementares </v>
          </cell>
          <cell r="E511" t="str">
            <v>h</v>
          </cell>
          <cell r="F511">
            <v>3</v>
          </cell>
          <cell r="G511">
            <v>16.25</v>
          </cell>
          <cell r="H511">
            <v>48.75</v>
          </cell>
          <cell r="I511">
            <v>16.25</v>
          </cell>
          <cell r="J511" t="b">
            <v>1</v>
          </cell>
        </row>
        <row r="512">
          <cell r="B512" t="str">
            <v>SINAPI</v>
          </cell>
          <cell r="C512" t="str">
            <v>I</v>
          </cell>
          <cell r="D512" t="str">
            <v>Cabo potência de cobre isolado 8,7/15KV, bitola 50 mm² EPR 90ºC</v>
          </cell>
          <cell r="E512" t="str">
            <v>m</v>
          </cell>
          <cell r="F512">
            <v>1</v>
          </cell>
          <cell r="G512">
            <v>134.87</v>
          </cell>
          <cell r="H512">
            <v>134.87</v>
          </cell>
          <cell r="I512" t="str">
            <v>134,87</v>
          </cell>
          <cell r="J512">
            <v>0</v>
          </cell>
        </row>
        <row r="513">
          <cell r="B513">
            <v>0</v>
          </cell>
          <cell r="C513">
            <v>0</v>
          </cell>
          <cell r="D513">
            <v>0</v>
          </cell>
          <cell r="E513">
            <v>0</v>
          </cell>
          <cell r="F513">
            <v>0</v>
          </cell>
          <cell r="G513">
            <v>0</v>
          </cell>
          <cell r="H513">
            <v>244.76</v>
          </cell>
        </row>
        <row r="514">
          <cell r="B514">
            <v>0</v>
          </cell>
          <cell r="C514">
            <v>0</v>
          </cell>
          <cell r="D514">
            <v>0</v>
          </cell>
          <cell r="E514">
            <v>0</v>
          </cell>
          <cell r="F514">
            <v>0</v>
          </cell>
          <cell r="G514">
            <v>0</v>
          </cell>
          <cell r="H514">
            <v>0</v>
          </cell>
        </row>
        <row r="515">
          <cell r="B515" t="str">
            <v>C 58</v>
          </cell>
          <cell r="C515">
            <v>0</v>
          </cell>
          <cell r="D515" t="str">
            <v>Eletrocalha 200 x 100 mm</v>
          </cell>
          <cell r="E515">
            <v>0</v>
          </cell>
          <cell r="F515">
            <v>0</v>
          </cell>
          <cell r="G515" t="str">
            <v>UNIDADE:</v>
          </cell>
          <cell r="H515" t="str">
            <v>m</v>
          </cell>
          <cell r="I515">
            <v>201.45</v>
          </cell>
        </row>
        <row r="516">
          <cell r="B516" t="str">
            <v>FONTE</v>
          </cell>
          <cell r="C516" t="str">
            <v>TIPO</v>
          </cell>
          <cell r="D516" t="str">
            <v>DESCRIÇÃO</v>
          </cell>
          <cell r="E516" t="str">
            <v xml:space="preserve">UN </v>
          </cell>
          <cell r="F516" t="str">
            <v>COEFICIENTE</v>
          </cell>
          <cell r="G516" t="str">
            <v>CUSTO UNITÁRIO (R$)</v>
          </cell>
          <cell r="H516" t="str">
            <v>SUBTOTAL (R$)</v>
          </cell>
        </row>
        <row r="517">
          <cell r="B517" t="str">
            <v>SEDOP</v>
          </cell>
          <cell r="C517" t="str">
            <v>CA</v>
          </cell>
          <cell r="D517" t="str">
            <v xml:space="preserve">Eletricista com encargos complementares </v>
          </cell>
          <cell r="E517" t="str">
            <v>h</v>
          </cell>
          <cell r="F517">
            <v>0.9</v>
          </cell>
          <cell r="G517">
            <v>20.38</v>
          </cell>
          <cell r="H517">
            <v>18.34</v>
          </cell>
          <cell r="I517">
            <v>20.38</v>
          </cell>
          <cell r="J517" t="b">
            <v>1</v>
          </cell>
        </row>
        <row r="518">
          <cell r="B518" t="str">
            <v>SEDOP</v>
          </cell>
          <cell r="C518" t="str">
            <v>CA</v>
          </cell>
          <cell r="D518" t="str">
            <v xml:space="preserve">Auxiliar de eletricista com encargos complementares </v>
          </cell>
          <cell r="E518" t="str">
            <v>h</v>
          </cell>
          <cell r="F518">
            <v>0.9</v>
          </cell>
          <cell r="G518">
            <v>16.25</v>
          </cell>
          <cell r="H518">
            <v>14.63</v>
          </cell>
          <cell r="I518">
            <v>16.25</v>
          </cell>
          <cell r="J518" t="b">
            <v>1</v>
          </cell>
        </row>
        <row r="519">
          <cell r="B519" t="str">
            <v>COTAÇÃO</v>
          </cell>
          <cell r="C519" t="str">
            <v>I</v>
          </cell>
          <cell r="D519" t="str">
            <v>Eletrocalha 200 x 100 mm</v>
          </cell>
          <cell r="E519" t="str">
            <v>m</v>
          </cell>
          <cell r="F519">
            <v>1</v>
          </cell>
          <cell r="G519">
            <v>168.48</v>
          </cell>
          <cell r="H519">
            <v>168.48</v>
          </cell>
          <cell r="I519">
            <v>0</v>
          </cell>
          <cell r="J519">
            <v>0</v>
          </cell>
        </row>
        <row r="520">
          <cell r="B520">
            <v>0</v>
          </cell>
          <cell r="C520">
            <v>0</v>
          </cell>
          <cell r="D520">
            <v>0</v>
          </cell>
          <cell r="E520">
            <v>0</v>
          </cell>
          <cell r="F520">
            <v>0</v>
          </cell>
          <cell r="G520">
            <v>0</v>
          </cell>
          <cell r="H520">
            <v>201.45</v>
          </cell>
        </row>
        <row r="521">
          <cell r="B521">
            <v>0</v>
          </cell>
          <cell r="C521">
            <v>0</v>
          </cell>
          <cell r="D521">
            <v>0</v>
          </cell>
          <cell r="E521">
            <v>0</v>
          </cell>
          <cell r="F521">
            <v>0</v>
          </cell>
          <cell r="G521">
            <v>0</v>
          </cell>
          <cell r="H521">
            <v>0</v>
          </cell>
        </row>
        <row r="522">
          <cell r="B522" t="str">
            <v>C 59</v>
          </cell>
          <cell r="C522">
            <v>0</v>
          </cell>
          <cell r="D522" t="str">
            <v>Tomada padrão telebras RJ45 duplo</v>
          </cell>
          <cell r="E522">
            <v>0</v>
          </cell>
          <cell r="F522">
            <v>0</v>
          </cell>
          <cell r="G522" t="str">
            <v>UNIDADE:</v>
          </cell>
          <cell r="H522" t="str">
            <v>un</v>
          </cell>
          <cell r="I522">
            <v>42.23</v>
          </cell>
        </row>
        <row r="523">
          <cell r="B523" t="str">
            <v>FONTE</v>
          </cell>
          <cell r="C523" t="str">
            <v>TIPO</v>
          </cell>
          <cell r="D523" t="str">
            <v>DESCRIÇÃO</v>
          </cell>
          <cell r="E523" t="str">
            <v xml:space="preserve">UN </v>
          </cell>
          <cell r="F523" t="str">
            <v>COEFICIENTE</v>
          </cell>
          <cell r="G523" t="str">
            <v>CUSTO UNITÁRIO (R$)</v>
          </cell>
          <cell r="H523" t="str">
            <v>SUBTOTAL (R$)</v>
          </cell>
        </row>
        <row r="524">
          <cell r="B524" t="str">
            <v>SEDOP</v>
          </cell>
          <cell r="C524" t="str">
            <v>CA</v>
          </cell>
          <cell r="D524" t="str">
            <v xml:space="preserve">Eletricista com encargos complementares </v>
          </cell>
          <cell r="E524" t="str">
            <v>h</v>
          </cell>
          <cell r="F524">
            <v>0.2</v>
          </cell>
          <cell r="G524">
            <v>20.38</v>
          </cell>
          <cell r="H524">
            <v>4.08</v>
          </cell>
          <cell r="I524">
            <v>20.38</v>
          </cell>
          <cell r="J524" t="b">
            <v>1</v>
          </cell>
        </row>
        <row r="525">
          <cell r="B525" t="str">
            <v>SEDOP</v>
          </cell>
          <cell r="C525" t="str">
            <v>CA</v>
          </cell>
          <cell r="D525" t="str">
            <v xml:space="preserve">Auxiliar de eletricista com encargos complementares </v>
          </cell>
          <cell r="E525" t="str">
            <v>h</v>
          </cell>
          <cell r="F525">
            <v>0.2</v>
          </cell>
          <cell r="G525">
            <v>16.25</v>
          </cell>
          <cell r="H525">
            <v>3.25</v>
          </cell>
          <cell r="I525">
            <v>16.25</v>
          </cell>
          <cell r="J525" t="b">
            <v>1</v>
          </cell>
        </row>
        <row r="526">
          <cell r="B526" t="str">
            <v>COTAÇÃO</v>
          </cell>
          <cell r="C526" t="str">
            <v>I</v>
          </cell>
          <cell r="D526" t="str">
            <v>Tomada padrão telebras RJ45 duplo</v>
          </cell>
          <cell r="E526" t="str">
            <v>m</v>
          </cell>
          <cell r="F526">
            <v>1</v>
          </cell>
          <cell r="G526">
            <v>34.9</v>
          </cell>
          <cell r="H526">
            <v>34.9</v>
          </cell>
          <cell r="I526">
            <v>0</v>
          </cell>
          <cell r="J526">
            <v>0</v>
          </cell>
        </row>
        <row r="527">
          <cell r="B527">
            <v>0</v>
          </cell>
          <cell r="C527">
            <v>0</v>
          </cell>
          <cell r="D527">
            <v>0</v>
          </cell>
          <cell r="E527">
            <v>0</v>
          </cell>
          <cell r="F527">
            <v>0</v>
          </cell>
          <cell r="G527">
            <v>0</v>
          </cell>
          <cell r="H527">
            <v>42.23</v>
          </cell>
        </row>
        <row r="528">
          <cell r="B528">
            <v>0</v>
          </cell>
          <cell r="C528">
            <v>0</v>
          </cell>
          <cell r="D528">
            <v>0</v>
          </cell>
          <cell r="E528">
            <v>0</v>
          </cell>
          <cell r="F528">
            <v>0</v>
          </cell>
          <cell r="G528">
            <v>0</v>
          </cell>
          <cell r="H528">
            <v>0</v>
          </cell>
        </row>
        <row r="529">
          <cell r="B529" t="str">
            <v>C 60</v>
          </cell>
          <cell r="C529">
            <v>0</v>
          </cell>
          <cell r="D529" t="str">
            <v>Ponto para condicionador de ar, tipo fancoil (tubul.,cj.airstop e fiaçao)</v>
          </cell>
          <cell r="E529">
            <v>0</v>
          </cell>
          <cell r="F529">
            <v>0</v>
          </cell>
          <cell r="G529" t="str">
            <v>UNIDADE:</v>
          </cell>
          <cell r="H529" t="str">
            <v>un</v>
          </cell>
          <cell r="I529">
            <v>27728.98</v>
          </cell>
        </row>
        <row r="530">
          <cell r="B530" t="str">
            <v>FONTE</v>
          </cell>
          <cell r="C530" t="str">
            <v>TIPO</v>
          </cell>
          <cell r="D530" t="str">
            <v>DESCRIÇÃO</v>
          </cell>
          <cell r="E530" t="str">
            <v xml:space="preserve">UN </v>
          </cell>
          <cell r="F530" t="str">
            <v>COEFICIENTE</v>
          </cell>
          <cell r="G530" t="str">
            <v>CUSTO UNITÁRIO (R$)</v>
          </cell>
          <cell r="H530" t="str">
            <v>SUBTOTAL (R$)</v>
          </cell>
        </row>
        <row r="531">
          <cell r="B531" t="str">
            <v>SEDOP</v>
          </cell>
          <cell r="C531" t="str">
            <v>CA</v>
          </cell>
          <cell r="D531" t="str">
            <v xml:space="preserve">Eletricista com encargos complementares </v>
          </cell>
          <cell r="E531" t="str">
            <v>h</v>
          </cell>
          <cell r="F531">
            <v>9</v>
          </cell>
          <cell r="G531">
            <v>20.38</v>
          </cell>
          <cell r="H531">
            <v>183.42</v>
          </cell>
          <cell r="I531">
            <v>20.38</v>
          </cell>
          <cell r="J531" t="b">
            <v>1</v>
          </cell>
        </row>
        <row r="532">
          <cell r="B532" t="str">
            <v>SEDOP</v>
          </cell>
          <cell r="C532" t="str">
            <v>CA</v>
          </cell>
          <cell r="D532" t="str">
            <v>Servente com encargos complementares</v>
          </cell>
          <cell r="E532" t="str">
            <v>H</v>
          </cell>
          <cell r="F532">
            <v>9</v>
          </cell>
          <cell r="G532">
            <v>16.02</v>
          </cell>
          <cell r="H532">
            <v>144.18</v>
          </cell>
          <cell r="I532">
            <v>16.02</v>
          </cell>
          <cell r="J532" t="b">
            <v>1</v>
          </cell>
        </row>
        <row r="533">
          <cell r="B533" t="str">
            <v>SEDOP</v>
          </cell>
          <cell r="C533" t="str">
            <v>CA</v>
          </cell>
          <cell r="D533" t="str">
            <v>Ajudante especializado com encargos complementares</v>
          </cell>
          <cell r="E533" t="str">
            <v>h</v>
          </cell>
          <cell r="F533">
            <v>9</v>
          </cell>
          <cell r="G533">
            <v>16.34</v>
          </cell>
          <cell r="H533">
            <v>147.06</v>
          </cell>
          <cell r="I533">
            <v>16.34</v>
          </cell>
          <cell r="J533" t="b">
            <v>1</v>
          </cell>
        </row>
        <row r="534">
          <cell r="B534" t="str">
            <v>COTAÇÃO</v>
          </cell>
          <cell r="C534" t="str">
            <v>I</v>
          </cell>
          <cell r="D534" t="str">
            <v>Chapa em aço-galvanizado # 26</v>
          </cell>
          <cell r="E534" t="str">
            <v>kg</v>
          </cell>
          <cell r="F534">
            <v>195</v>
          </cell>
          <cell r="G534">
            <v>19.11</v>
          </cell>
          <cell r="H534">
            <v>3726.45</v>
          </cell>
          <cell r="I534">
            <v>0</v>
          </cell>
          <cell r="J534">
            <v>0</v>
          </cell>
        </row>
        <row r="535">
          <cell r="B535" t="str">
            <v>COTAÇÃO</v>
          </cell>
          <cell r="C535" t="str">
            <v>I</v>
          </cell>
          <cell r="D535" t="str">
            <v>Chapa em aço-galvanizado # 24</v>
          </cell>
          <cell r="E535" t="str">
            <v>kg</v>
          </cell>
          <cell r="F535">
            <v>400</v>
          </cell>
          <cell r="G535">
            <v>18.350000000000001</v>
          </cell>
          <cell r="H535">
            <v>7340</v>
          </cell>
          <cell r="I535">
            <v>0</v>
          </cell>
          <cell r="J535">
            <v>0</v>
          </cell>
        </row>
        <row r="536">
          <cell r="B536" t="str">
            <v>COTAÇÃO</v>
          </cell>
          <cell r="C536" t="str">
            <v>I</v>
          </cell>
          <cell r="D536" t="str">
            <v>Chapa em aço-galvanizado # 22</v>
          </cell>
          <cell r="E536" t="str">
            <v>kg</v>
          </cell>
          <cell r="F536">
            <v>370</v>
          </cell>
          <cell r="G536">
            <v>17.41</v>
          </cell>
          <cell r="H536">
            <v>6441.7</v>
          </cell>
          <cell r="I536">
            <v>0</v>
          </cell>
          <cell r="J536">
            <v>0</v>
          </cell>
        </row>
        <row r="537">
          <cell r="B537" t="str">
            <v>COTAÇÃO</v>
          </cell>
          <cell r="C537" t="str">
            <v>I</v>
          </cell>
          <cell r="D537" t="str">
            <v>Conjunto para fixação em concreto armado, com pistola</v>
          </cell>
          <cell r="E537" t="str">
            <v>pç</v>
          </cell>
          <cell r="F537">
            <v>146</v>
          </cell>
          <cell r="G537">
            <v>0.52</v>
          </cell>
          <cell r="H537">
            <v>75.92</v>
          </cell>
          <cell r="I537">
            <v>0</v>
          </cell>
          <cell r="J537">
            <v>0</v>
          </cell>
        </row>
        <row r="538">
          <cell r="B538" t="str">
            <v>COTAÇÃO</v>
          </cell>
          <cell r="C538" t="str">
            <v>I</v>
          </cell>
          <cell r="D538" t="str">
            <v>Isolamento térmico com espuma elastomérica de 25mm</v>
          </cell>
          <cell r="E538" t="str">
            <v>m²</v>
          </cell>
          <cell r="F538">
            <v>140</v>
          </cell>
          <cell r="G538">
            <v>25</v>
          </cell>
          <cell r="H538">
            <v>3500</v>
          </cell>
          <cell r="I538">
            <v>0</v>
          </cell>
          <cell r="J538">
            <v>0</v>
          </cell>
        </row>
        <row r="539">
          <cell r="B539" t="str">
            <v>COTAÇÃO</v>
          </cell>
          <cell r="C539" t="str">
            <v>I</v>
          </cell>
          <cell r="D539" t="str">
            <v>Fita de fechamento do isolamento</v>
          </cell>
          <cell r="E539" t="str">
            <v>m</v>
          </cell>
          <cell r="F539">
            <v>255</v>
          </cell>
          <cell r="G539">
            <v>2.2999999999999998</v>
          </cell>
          <cell r="H539">
            <v>586.5</v>
          </cell>
          <cell r="I539">
            <v>0</v>
          </cell>
          <cell r="J539">
            <v>0</v>
          </cell>
        </row>
        <row r="540">
          <cell r="B540" t="str">
            <v>COTAÇÃO</v>
          </cell>
          <cell r="C540" t="str">
            <v>I</v>
          </cell>
          <cell r="D540" t="str">
            <v>Cola para espuma elastomérica</v>
          </cell>
          <cell r="E540" t="str">
            <v>l</v>
          </cell>
          <cell r="F540">
            <v>20</v>
          </cell>
          <cell r="G540">
            <v>16.350000000000001</v>
          </cell>
          <cell r="H540">
            <v>327</v>
          </cell>
          <cell r="I540">
            <v>0</v>
          </cell>
          <cell r="J540">
            <v>0</v>
          </cell>
        </row>
        <row r="541">
          <cell r="B541" t="str">
            <v>COTAÇÃO</v>
          </cell>
          <cell r="C541" t="str">
            <v>I</v>
          </cell>
          <cell r="D541" t="str">
            <v>Tirante metálico de 1/4"</v>
          </cell>
          <cell r="E541" t="str">
            <v>m</v>
          </cell>
          <cell r="F541">
            <v>25</v>
          </cell>
          <cell r="G541">
            <v>6.45</v>
          </cell>
          <cell r="H541">
            <v>161.25</v>
          </cell>
          <cell r="I541">
            <v>0</v>
          </cell>
          <cell r="J541">
            <v>0</v>
          </cell>
        </row>
        <row r="542">
          <cell r="B542" t="str">
            <v>COTAÇÃO</v>
          </cell>
          <cell r="C542" t="str">
            <v>I</v>
          </cell>
          <cell r="D542" t="str">
            <v>Parafuso auto atarrachante 4 x 20mm</v>
          </cell>
          <cell r="E542" t="str">
            <v>pç</v>
          </cell>
          <cell r="F542">
            <v>270</v>
          </cell>
          <cell r="G542">
            <v>0.36</v>
          </cell>
          <cell r="H542">
            <v>97.2</v>
          </cell>
          <cell r="I542">
            <v>0</v>
          </cell>
          <cell r="J542">
            <v>0</v>
          </cell>
        </row>
        <row r="543">
          <cell r="B543" t="str">
            <v>COTAÇÃO</v>
          </cell>
          <cell r="C543" t="str">
            <v>I</v>
          </cell>
          <cell r="D543" t="str">
            <v>Difusor hospitalar TROX ICLF-2-3030x2660 - 600x600 - 2 ou similar</v>
          </cell>
          <cell r="E543" t="str">
            <v>pç</v>
          </cell>
          <cell r="F543">
            <v>1</v>
          </cell>
          <cell r="G543">
            <v>4350</v>
          </cell>
          <cell r="H543">
            <v>4350</v>
          </cell>
          <cell r="I543">
            <v>0</v>
          </cell>
          <cell r="J543">
            <v>0</v>
          </cell>
        </row>
        <row r="544">
          <cell r="B544" t="str">
            <v>COTAÇÃO</v>
          </cell>
          <cell r="C544" t="str">
            <v>I</v>
          </cell>
          <cell r="D544" t="str">
            <v>Difusor de insuflamento, podendo ser TROX DLQ-ZV-M/500, ou similar</v>
          </cell>
          <cell r="E544" t="str">
            <v>pç</v>
          </cell>
          <cell r="F544">
            <v>3</v>
          </cell>
          <cell r="G544">
            <v>163.22</v>
          </cell>
          <cell r="H544">
            <v>489.66</v>
          </cell>
          <cell r="I544">
            <v>0</v>
          </cell>
          <cell r="J544">
            <v>0</v>
          </cell>
        </row>
        <row r="545">
          <cell r="B545" t="str">
            <v>COTAÇÃO</v>
          </cell>
          <cell r="C545" t="str">
            <v>I</v>
          </cell>
          <cell r="D545" t="str">
            <v>Grelha de retorno, podendo ser TROX VAT-AG-925x525, ou similar</v>
          </cell>
          <cell r="E545" t="str">
            <v>pç</v>
          </cell>
          <cell r="F545">
            <v>1</v>
          </cell>
          <cell r="G545">
            <v>158.63999999999999</v>
          </cell>
          <cell r="H545">
            <v>158.63999999999999</v>
          </cell>
          <cell r="I545">
            <v>0</v>
          </cell>
          <cell r="J545">
            <v>0</v>
          </cell>
        </row>
        <row r="546">
          <cell r="B546">
            <v>0</v>
          </cell>
          <cell r="C546">
            <v>0</v>
          </cell>
          <cell r="D546">
            <v>0</v>
          </cell>
          <cell r="E546">
            <v>0</v>
          </cell>
          <cell r="F546">
            <v>0</v>
          </cell>
          <cell r="G546">
            <v>0</v>
          </cell>
          <cell r="H546">
            <v>27728.98</v>
          </cell>
        </row>
        <row r="547">
          <cell r="B547">
            <v>0</v>
          </cell>
          <cell r="C547">
            <v>0</v>
          </cell>
          <cell r="D547">
            <v>0</v>
          </cell>
          <cell r="E547">
            <v>0</v>
          </cell>
          <cell r="F547">
            <v>0</v>
          </cell>
          <cell r="G547">
            <v>0</v>
          </cell>
          <cell r="H547">
            <v>0</v>
          </cell>
        </row>
        <row r="548">
          <cell r="B548" t="str">
            <v>C 61</v>
          </cell>
          <cell r="C548">
            <v>0</v>
          </cell>
          <cell r="D548" t="str">
            <v>Mão de obra para instalações frigorígenas de equipamentoS VRF</v>
          </cell>
          <cell r="E548">
            <v>0</v>
          </cell>
          <cell r="F548">
            <v>0</v>
          </cell>
          <cell r="G548" t="str">
            <v>UNIDADE:</v>
          </cell>
          <cell r="H548" t="str">
            <v>un</v>
          </cell>
          <cell r="I548">
            <v>25606.800000000003</v>
          </cell>
        </row>
        <row r="549">
          <cell r="B549" t="str">
            <v>FONTE</v>
          </cell>
          <cell r="C549" t="str">
            <v>TIPO</v>
          </cell>
          <cell r="D549" t="str">
            <v>DESCRIÇÃO</v>
          </cell>
          <cell r="E549" t="str">
            <v xml:space="preserve">UN </v>
          </cell>
          <cell r="F549" t="str">
            <v>COEFICIENTE</v>
          </cell>
          <cell r="G549" t="str">
            <v>CUSTO UNITÁRIO (R$)</v>
          </cell>
          <cell r="H549" t="str">
            <v>SUBTOTAL (R$)</v>
          </cell>
        </row>
        <row r="550">
          <cell r="B550" t="str">
            <v>SEDOP</v>
          </cell>
          <cell r="C550" t="str">
            <v>CA</v>
          </cell>
          <cell r="D550" t="str">
            <v>Montador eletromecânico com encargos complementares</v>
          </cell>
          <cell r="E550" t="str">
            <v>h</v>
          </cell>
          <cell r="F550">
            <v>270</v>
          </cell>
          <cell r="G550">
            <v>43.21</v>
          </cell>
          <cell r="H550">
            <v>11666.7</v>
          </cell>
          <cell r="I550">
            <v>43.21</v>
          </cell>
          <cell r="J550" t="b">
            <v>1</v>
          </cell>
        </row>
        <row r="551">
          <cell r="B551" t="str">
            <v>SINAPI</v>
          </cell>
          <cell r="C551" t="str">
            <v>CA</v>
          </cell>
          <cell r="D551" t="str">
            <v>Mecânico de refrigeração com encargos complementares</v>
          </cell>
          <cell r="E551" t="str">
            <v>h</v>
          </cell>
          <cell r="F551">
            <v>270</v>
          </cell>
          <cell r="G551" t="str">
            <v>18,95</v>
          </cell>
          <cell r="H551">
            <v>5116.5</v>
          </cell>
          <cell r="I551" t="str">
            <v>18,95</v>
          </cell>
          <cell r="J551">
            <v>0</v>
          </cell>
        </row>
        <row r="552">
          <cell r="B552" t="str">
            <v>SEDOP</v>
          </cell>
          <cell r="C552" t="str">
            <v>CA</v>
          </cell>
          <cell r="D552" t="str">
            <v>Ajudante especializado com encargos complementares</v>
          </cell>
          <cell r="E552" t="str">
            <v>h</v>
          </cell>
          <cell r="F552">
            <v>540</v>
          </cell>
          <cell r="G552">
            <v>16.34</v>
          </cell>
          <cell r="H552">
            <v>8823.6</v>
          </cell>
          <cell r="I552">
            <v>16.34</v>
          </cell>
          <cell r="J552" t="b">
            <v>1</v>
          </cell>
        </row>
        <row r="553">
          <cell r="B553">
            <v>0</v>
          </cell>
          <cell r="C553">
            <v>0</v>
          </cell>
          <cell r="D553">
            <v>0</v>
          </cell>
          <cell r="E553">
            <v>0</v>
          </cell>
          <cell r="F553">
            <v>0</v>
          </cell>
          <cell r="G553">
            <v>0</v>
          </cell>
          <cell r="H553">
            <v>25606.800000000003</v>
          </cell>
        </row>
        <row r="554">
          <cell r="B554">
            <v>0</v>
          </cell>
          <cell r="C554">
            <v>0</v>
          </cell>
          <cell r="D554">
            <v>0</v>
          </cell>
          <cell r="E554">
            <v>0</v>
          </cell>
          <cell r="F554">
            <v>0</v>
          </cell>
          <cell r="G554">
            <v>0</v>
          </cell>
          <cell r="H554">
            <v>0</v>
          </cell>
        </row>
        <row r="555">
          <cell r="B555" t="str">
            <v>C 62</v>
          </cell>
          <cell r="C555">
            <v>0</v>
          </cell>
          <cell r="D555" t="str">
            <v>Ponto de gasers medicinais (tubul., conexões e acessorios)</v>
          </cell>
          <cell r="E555">
            <v>0</v>
          </cell>
          <cell r="F555">
            <v>0</v>
          </cell>
          <cell r="G555" t="str">
            <v>UNIDADE:</v>
          </cell>
          <cell r="H555" t="str">
            <v>PT</v>
          </cell>
          <cell r="I555">
            <v>3141.6699999999996</v>
          </cell>
        </row>
        <row r="556">
          <cell r="B556" t="str">
            <v>FONTE</v>
          </cell>
          <cell r="C556" t="str">
            <v>TIPO</v>
          </cell>
          <cell r="D556" t="str">
            <v>DESCRIÇÃO</v>
          </cell>
          <cell r="E556" t="str">
            <v xml:space="preserve">UN </v>
          </cell>
          <cell r="F556" t="str">
            <v>COEFICIENTE</v>
          </cell>
          <cell r="G556" t="str">
            <v>CUSTO UNITÁRIO (R$)</v>
          </cell>
          <cell r="H556" t="str">
            <v>SUBTOTAL (R$)</v>
          </cell>
        </row>
        <row r="557">
          <cell r="B557" t="str">
            <v>SEDOP</v>
          </cell>
          <cell r="C557" t="str">
            <v>CA</v>
          </cell>
          <cell r="D557" t="str">
            <v xml:space="preserve">Eletricista com encargos complementares </v>
          </cell>
          <cell r="E557" t="str">
            <v>h</v>
          </cell>
          <cell r="F557">
            <v>9</v>
          </cell>
          <cell r="G557">
            <v>20.38</v>
          </cell>
          <cell r="H557">
            <v>183.42</v>
          </cell>
          <cell r="I557">
            <v>20.38</v>
          </cell>
          <cell r="J557" t="b">
            <v>1</v>
          </cell>
        </row>
        <row r="558">
          <cell r="B558" t="str">
            <v>SEDOP</v>
          </cell>
          <cell r="C558" t="str">
            <v>CA</v>
          </cell>
          <cell r="D558" t="str">
            <v>Servente com encargos complementares</v>
          </cell>
          <cell r="E558" t="str">
            <v>H</v>
          </cell>
          <cell r="F558">
            <v>9</v>
          </cell>
          <cell r="G558">
            <v>16.02</v>
          </cell>
          <cell r="H558">
            <v>144.18</v>
          </cell>
          <cell r="I558">
            <v>16.02</v>
          </cell>
          <cell r="J558" t="b">
            <v>1</v>
          </cell>
        </row>
        <row r="559">
          <cell r="B559" t="str">
            <v>SEDOP</v>
          </cell>
          <cell r="C559" t="str">
            <v>CA</v>
          </cell>
          <cell r="D559" t="str">
            <v>Ajudante especializado com encargos complementares</v>
          </cell>
          <cell r="E559" t="str">
            <v>h</v>
          </cell>
          <cell r="F559">
            <v>9</v>
          </cell>
          <cell r="G559">
            <v>16.34</v>
          </cell>
          <cell r="H559">
            <v>147.06</v>
          </cell>
          <cell r="I559">
            <v>16.34</v>
          </cell>
          <cell r="J559" t="b">
            <v>1</v>
          </cell>
        </row>
        <row r="560">
          <cell r="B560" t="str">
            <v>COTAÇÃO</v>
          </cell>
          <cell r="C560" t="str">
            <v>I</v>
          </cell>
          <cell r="D560" t="str">
            <v>Curva 90º, raio curto,  em cobre de ø 2"</v>
          </cell>
          <cell r="E560" t="str">
            <v>un</v>
          </cell>
          <cell r="F560">
            <v>6.36</v>
          </cell>
          <cell r="G560">
            <v>30.14</v>
          </cell>
          <cell r="H560">
            <v>191.69</v>
          </cell>
          <cell r="I560">
            <v>0</v>
          </cell>
          <cell r="J560">
            <v>0</v>
          </cell>
        </row>
        <row r="561">
          <cell r="B561" t="str">
            <v>COTAÇÃO</v>
          </cell>
          <cell r="C561" t="str">
            <v>I</v>
          </cell>
          <cell r="D561" t="str">
            <v>Tê, em cobre de ø 2"</v>
          </cell>
          <cell r="E561" t="str">
            <v>un</v>
          </cell>
          <cell r="F561">
            <v>3.58</v>
          </cell>
          <cell r="G561">
            <v>45.6</v>
          </cell>
          <cell r="H561">
            <v>163.25</v>
          </cell>
          <cell r="I561">
            <v>0</v>
          </cell>
          <cell r="J561">
            <v>0</v>
          </cell>
        </row>
        <row r="562">
          <cell r="B562" t="str">
            <v>COTAÇÃO</v>
          </cell>
          <cell r="C562" t="str">
            <v>I</v>
          </cell>
          <cell r="D562" t="str">
            <v>Bucha de redução  em cobre de ø 2" para ø 1 3/4"</v>
          </cell>
          <cell r="E562" t="str">
            <v>un</v>
          </cell>
          <cell r="F562">
            <v>0.188</v>
          </cell>
          <cell r="G562">
            <v>28.5</v>
          </cell>
          <cell r="H562">
            <v>5.36</v>
          </cell>
          <cell r="I562">
            <v>0</v>
          </cell>
          <cell r="J562">
            <v>0</v>
          </cell>
        </row>
        <row r="563">
          <cell r="B563" t="str">
            <v>COTAÇÃO</v>
          </cell>
          <cell r="C563" t="str">
            <v>I</v>
          </cell>
          <cell r="D563" t="str">
            <v>Cruzeta  em cobre de ø 2"</v>
          </cell>
          <cell r="E563" t="str">
            <v>un</v>
          </cell>
          <cell r="F563">
            <v>0.14499999999999999</v>
          </cell>
          <cell r="G563">
            <v>54</v>
          </cell>
          <cell r="H563">
            <v>7.83</v>
          </cell>
          <cell r="I563">
            <v>0</v>
          </cell>
          <cell r="J563">
            <v>0</v>
          </cell>
        </row>
        <row r="564">
          <cell r="B564" t="str">
            <v>COTAÇÃO</v>
          </cell>
          <cell r="C564" t="str">
            <v>I</v>
          </cell>
          <cell r="D564" t="str">
            <v>Luva em cobre sem costura Classe A de ø 2"</v>
          </cell>
          <cell r="E564" t="str">
            <v>un</v>
          </cell>
          <cell r="F564">
            <v>0.26700000000000002</v>
          </cell>
          <cell r="G564">
            <v>25.4</v>
          </cell>
          <cell r="H564">
            <v>6.78</v>
          </cell>
          <cell r="I564">
            <v>0</v>
          </cell>
          <cell r="J564">
            <v>0</v>
          </cell>
        </row>
        <row r="565">
          <cell r="B565" t="str">
            <v>COTAÇÃO</v>
          </cell>
          <cell r="C565" t="str">
            <v>I</v>
          </cell>
          <cell r="D565" t="str">
            <v>Tubo em cobre sem costura Classe A de ø 2"</v>
          </cell>
          <cell r="E565" t="str">
            <v>m</v>
          </cell>
          <cell r="F565">
            <v>8</v>
          </cell>
          <cell r="G565">
            <v>115.2</v>
          </cell>
          <cell r="H565">
            <v>921.6</v>
          </cell>
          <cell r="I565">
            <v>0</v>
          </cell>
          <cell r="J565">
            <v>0</v>
          </cell>
        </row>
        <row r="566">
          <cell r="B566" t="str">
            <v>COTAÇÃO</v>
          </cell>
          <cell r="C566" t="str">
            <v>I</v>
          </cell>
          <cell r="D566" t="str">
            <v>Solda prata 35%</v>
          </cell>
          <cell r="E566" t="str">
            <v>kg</v>
          </cell>
          <cell r="F566">
            <v>0.7</v>
          </cell>
          <cell r="G566">
            <v>2.13</v>
          </cell>
          <cell r="H566">
            <v>1.49</v>
          </cell>
          <cell r="I566">
            <v>0</v>
          </cell>
          <cell r="J566">
            <v>0</v>
          </cell>
        </row>
        <row r="567">
          <cell r="B567" t="str">
            <v>COTAÇÃO</v>
          </cell>
          <cell r="C567" t="str">
            <v>I</v>
          </cell>
          <cell r="D567" t="str">
            <v>Decapante especial para solda com todas as ligas de prata (fluxo de solda)</v>
          </cell>
          <cell r="E567" t="str">
            <v>kg</v>
          </cell>
          <cell r="F567">
            <v>1.2</v>
          </cell>
          <cell r="G567">
            <v>158</v>
          </cell>
          <cell r="H567">
            <v>189.6</v>
          </cell>
          <cell r="I567">
            <v>0</v>
          </cell>
          <cell r="J567">
            <v>0</v>
          </cell>
        </row>
        <row r="568">
          <cell r="B568" t="str">
            <v>COTAÇÃO</v>
          </cell>
          <cell r="C568" t="str">
            <v>I</v>
          </cell>
          <cell r="D568" t="str">
            <v>Acetileno/oxigenio</v>
          </cell>
          <cell r="E568" t="str">
            <v>m³</v>
          </cell>
          <cell r="F568">
            <v>1.1820000000000001E-2</v>
          </cell>
          <cell r="G568">
            <v>325</v>
          </cell>
          <cell r="H568">
            <v>3.84</v>
          </cell>
          <cell r="I568">
            <v>0</v>
          </cell>
          <cell r="J568">
            <v>0</v>
          </cell>
        </row>
        <row r="569">
          <cell r="B569" t="str">
            <v>COTAÇÃO</v>
          </cell>
          <cell r="C569" t="str">
            <v>I</v>
          </cell>
          <cell r="D569" t="str">
            <v>Nitrogênio seco</v>
          </cell>
          <cell r="E569" t="str">
            <v>m³</v>
          </cell>
          <cell r="F569">
            <v>1.01E-2</v>
          </cell>
          <cell r="G569">
            <v>107</v>
          </cell>
          <cell r="H569">
            <v>1.08</v>
          </cell>
          <cell r="I569">
            <v>0</v>
          </cell>
          <cell r="J569">
            <v>0</v>
          </cell>
        </row>
        <row r="570">
          <cell r="B570" t="str">
            <v>COTAÇÃO</v>
          </cell>
          <cell r="C570" t="str">
            <v>I</v>
          </cell>
          <cell r="D570" t="str">
            <v>Válvula esfera, corpo em latão ou bronze, anéis em teflon reforçado, passagem plena, classe 150#, extremidades roscadas NPT,  ø  2"</v>
          </cell>
          <cell r="E570" t="str">
            <v>pç</v>
          </cell>
          <cell r="F570">
            <v>3</v>
          </cell>
          <cell r="G570">
            <v>238</v>
          </cell>
          <cell r="H570">
            <v>714</v>
          </cell>
          <cell r="I570">
            <v>0</v>
          </cell>
          <cell r="J570">
            <v>0</v>
          </cell>
        </row>
        <row r="571">
          <cell r="B571" t="str">
            <v>COTAÇÃO</v>
          </cell>
          <cell r="C571" t="str">
            <v>I</v>
          </cell>
          <cell r="D571" t="str">
            <v>Tirante laminado de aço carbono SAE 1020, 3/8" x 600 mm.</v>
          </cell>
          <cell r="E571" t="str">
            <v>pç</v>
          </cell>
          <cell r="F571">
            <v>1</v>
          </cell>
          <cell r="G571">
            <v>3.12</v>
          </cell>
          <cell r="H571">
            <v>3.12</v>
          </cell>
          <cell r="I571">
            <v>0</v>
          </cell>
          <cell r="J571">
            <v>0</v>
          </cell>
        </row>
        <row r="572">
          <cell r="B572" t="str">
            <v>COTAÇÃO</v>
          </cell>
          <cell r="C572" t="str">
            <v>I</v>
          </cell>
          <cell r="D572" t="str">
            <v>Alça de suporte aéreo para tubulação em aço carbono SAE 1020, ø 2".</v>
          </cell>
          <cell r="E572" t="str">
            <v>pç</v>
          </cell>
          <cell r="F572">
            <v>5</v>
          </cell>
          <cell r="G572">
            <v>41.9</v>
          </cell>
          <cell r="H572">
            <v>209.5</v>
          </cell>
          <cell r="I572">
            <v>0</v>
          </cell>
          <cell r="J572">
            <v>0</v>
          </cell>
        </row>
        <row r="573">
          <cell r="B573" t="str">
            <v>COTAÇÃO</v>
          </cell>
          <cell r="C573" t="str">
            <v>I</v>
          </cell>
          <cell r="D573" t="str">
            <v>Abraçadeira tipo "D" em aço carbono SAE 1020 galvanizada, ø 2".</v>
          </cell>
          <cell r="E573" t="str">
            <v>pç</v>
          </cell>
          <cell r="F573">
            <v>3</v>
          </cell>
          <cell r="G573">
            <v>2.63</v>
          </cell>
          <cell r="H573">
            <v>7.89</v>
          </cell>
          <cell r="I573">
            <v>0</v>
          </cell>
          <cell r="J573">
            <v>0</v>
          </cell>
        </row>
        <row r="574">
          <cell r="B574" t="str">
            <v>COTAÇÃO</v>
          </cell>
          <cell r="C574" t="str">
            <v>I</v>
          </cell>
          <cell r="D574" t="str">
            <v>Barra redonda laminada de aço carbono SAE 1020 galvanizado, 3/8" x 450mm</v>
          </cell>
          <cell r="E574" t="str">
            <v>pç</v>
          </cell>
          <cell r="F574">
            <v>2</v>
          </cell>
          <cell r="G574">
            <v>3.8</v>
          </cell>
          <cell r="H574">
            <v>7.6</v>
          </cell>
          <cell r="I574">
            <v>0</v>
          </cell>
          <cell r="J574">
            <v>0</v>
          </cell>
        </row>
        <row r="575">
          <cell r="B575" t="str">
            <v>COTAÇÃO</v>
          </cell>
          <cell r="C575" t="str">
            <v>I</v>
          </cell>
          <cell r="D575" t="str">
            <v>Cantoneira em aço galvanizado de 1 1/2" x 1 1/2" x 1/8"</v>
          </cell>
          <cell r="E575" t="str">
            <v>pç</v>
          </cell>
          <cell r="F575">
            <v>2</v>
          </cell>
          <cell r="G575">
            <v>4.28</v>
          </cell>
          <cell r="H575">
            <v>8.56</v>
          </cell>
          <cell r="I575">
            <v>0</v>
          </cell>
          <cell r="J575">
            <v>0</v>
          </cell>
        </row>
        <row r="576">
          <cell r="B576" t="str">
            <v>COTAÇÃO</v>
          </cell>
          <cell r="C576" t="str">
            <v>I</v>
          </cell>
          <cell r="D576" t="str">
            <v>Parafuso de cabeça sextavada, em aço carbono SAE-1020, rosca total UNC-2A, com porca e arruela de pressão, 3/8" x 80 mm.</v>
          </cell>
          <cell r="E576" t="str">
            <v>pç</v>
          </cell>
          <cell r="F576">
            <v>8</v>
          </cell>
          <cell r="G576">
            <v>1.2</v>
          </cell>
          <cell r="H576">
            <v>9.6</v>
          </cell>
          <cell r="I576">
            <v>0</v>
          </cell>
          <cell r="J576">
            <v>0</v>
          </cell>
        </row>
        <row r="577">
          <cell r="B577" t="str">
            <v>COTAÇÃO</v>
          </cell>
          <cell r="C577" t="str">
            <v>I</v>
          </cell>
          <cell r="D577" t="str">
            <v>Arruela lisa em aço-carbono ASTM A-307, Gr A, galvanizada de 2mm de espessura</v>
          </cell>
          <cell r="E577" t="str">
            <v>pç</v>
          </cell>
          <cell r="F577">
            <v>2</v>
          </cell>
          <cell r="G577">
            <v>1</v>
          </cell>
          <cell r="H577">
            <v>2</v>
          </cell>
          <cell r="I577">
            <v>0</v>
          </cell>
          <cell r="J577">
            <v>0</v>
          </cell>
        </row>
        <row r="578">
          <cell r="B578" t="str">
            <v>COTAÇÃO</v>
          </cell>
          <cell r="C578" t="str">
            <v>I</v>
          </cell>
          <cell r="D578" t="str">
            <v>Tinta tipo esmalte automotivo na cor azul marinho</v>
          </cell>
          <cell r="E578" t="str">
            <v>pç</v>
          </cell>
          <cell r="F578">
            <v>2.5999999999999999E-2</v>
          </cell>
          <cell r="G578">
            <v>42</v>
          </cell>
          <cell r="H578">
            <v>1.0900000000000001</v>
          </cell>
          <cell r="I578">
            <v>0</v>
          </cell>
          <cell r="J578">
            <v>0</v>
          </cell>
        </row>
        <row r="579">
          <cell r="B579" t="str">
            <v>COTAÇÃO</v>
          </cell>
          <cell r="C579" t="str">
            <v>I</v>
          </cell>
          <cell r="D579" t="str">
            <v>Solvente para esmalte sintético</v>
          </cell>
          <cell r="E579" t="str">
            <v>pç</v>
          </cell>
          <cell r="F579">
            <v>0.03</v>
          </cell>
          <cell r="G579">
            <v>8.1999999999999993</v>
          </cell>
          <cell r="H579">
            <v>0.25</v>
          </cell>
          <cell r="I579">
            <v>0</v>
          </cell>
          <cell r="J579">
            <v>0</v>
          </cell>
        </row>
        <row r="580">
          <cell r="B580" t="str">
            <v>COTAÇÃO</v>
          </cell>
          <cell r="C580" t="str">
            <v>I</v>
          </cell>
          <cell r="D580" t="str">
            <v>Pincel de 1 polegada</v>
          </cell>
          <cell r="E580" t="str">
            <v>pç</v>
          </cell>
          <cell r="F580">
            <v>2.4E-2</v>
          </cell>
          <cell r="G580">
            <v>14.3</v>
          </cell>
          <cell r="H580">
            <v>0.34</v>
          </cell>
          <cell r="I580">
            <v>0</v>
          </cell>
          <cell r="J580">
            <v>0</v>
          </cell>
        </row>
        <row r="581">
          <cell r="B581" t="str">
            <v>COTAÇÃO</v>
          </cell>
          <cell r="C581" t="str">
            <v>I</v>
          </cell>
          <cell r="D581" t="str">
            <v>Cortador de tubo de cobre</v>
          </cell>
          <cell r="E581" t="str">
            <v>pç</v>
          </cell>
          <cell r="F581">
            <v>0.02</v>
          </cell>
          <cell r="G581">
            <v>137</v>
          </cell>
          <cell r="H581">
            <v>2.74</v>
          </cell>
          <cell r="I581">
            <v>0</v>
          </cell>
          <cell r="J581">
            <v>0</v>
          </cell>
        </row>
        <row r="582">
          <cell r="B582" t="str">
            <v>COTAÇÃO</v>
          </cell>
          <cell r="C582" t="str">
            <v>I</v>
          </cell>
          <cell r="D582" t="str">
            <v>Expansor de tubo de cobre</v>
          </cell>
          <cell r="E582" t="str">
            <v>un</v>
          </cell>
          <cell r="F582">
            <v>1</v>
          </cell>
          <cell r="G582">
            <v>205</v>
          </cell>
          <cell r="H582">
            <v>205</v>
          </cell>
          <cell r="I582">
            <v>0</v>
          </cell>
          <cell r="J582">
            <v>0</v>
          </cell>
        </row>
        <row r="583">
          <cell r="B583" t="str">
            <v>COTAÇÃO</v>
          </cell>
          <cell r="C583" t="str">
            <v>I</v>
          </cell>
          <cell r="D583" t="str">
            <v>Lixa de ferro de 240</v>
          </cell>
          <cell r="E583" t="str">
            <v>un</v>
          </cell>
          <cell r="F583">
            <v>1</v>
          </cell>
          <cell r="G583">
            <v>2.8</v>
          </cell>
          <cell r="H583">
            <v>2.8</v>
          </cell>
          <cell r="I583">
            <v>0</v>
          </cell>
          <cell r="J583">
            <v>0</v>
          </cell>
        </row>
        <row r="584">
          <cell r="B584">
            <v>0</v>
          </cell>
          <cell r="C584">
            <v>0</v>
          </cell>
          <cell r="D584">
            <v>0</v>
          </cell>
          <cell r="E584">
            <v>0</v>
          </cell>
          <cell r="F584">
            <v>0</v>
          </cell>
          <cell r="G584">
            <v>0</v>
          </cell>
          <cell r="H584">
            <v>3141.6699999999996</v>
          </cell>
        </row>
        <row r="585">
          <cell r="B585">
            <v>0</v>
          </cell>
          <cell r="C585">
            <v>0</v>
          </cell>
          <cell r="D585">
            <v>0</v>
          </cell>
          <cell r="E585">
            <v>0</v>
          </cell>
          <cell r="F585">
            <v>0</v>
          </cell>
          <cell r="G585">
            <v>0</v>
          </cell>
          <cell r="H585">
            <v>0</v>
          </cell>
        </row>
        <row r="586">
          <cell r="B586" t="str">
            <v>C 63</v>
          </cell>
          <cell r="C586">
            <v>0</v>
          </cell>
          <cell r="D586" t="str">
            <v>Painel de alarme de emergência, equipado com alarme sonoro e visual, que será acionado quando da queda de pressão ou perda da capacidade de sucção pelo sistema de vácuo</v>
          </cell>
          <cell r="E586">
            <v>0</v>
          </cell>
          <cell r="F586">
            <v>0</v>
          </cell>
          <cell r="G586" t="str">
            <v>UNIDADE:</v>
          </cell>
          <cell r="H586" t="str">
            <v>un</v>
          </cell>
          <cell r="I586">
            <v>1360.26</v>
          </cell>
        </row>
        <row r="587">
          <cell r="B587" t="str">
            <v>FONTE</v>
          </cell>
          <cell r="C587" t="str">
            <v>TIPO</v>
          </cell>
          <cell r="D587" t="str">
            <v>DESCRIÇÃO</v>
          </cell>
          <cell r="E587" t="str">
            <v xml:space="preserve">UN </v>
          </cell>
          <cell r="F587" t="str">
            <v>COEFICIENTE</v>
          </cell>
          <cell r="G587" t="str">
            <v>CUSTO UNITÁRIO (R$)</v>
          </cell>
          <cell r="H587" t="str">
            <v>SUBTOTAL (R$)</v>
          </cell>
        </row>
        <row r="588">
          <cell r="B588" t="str">
            <v>SEDOP</v>
          </cell>
          <cell r="C588" t="str">
            <v>CA</v>
          </cell>
          <cell r="D588" t="str">
            <v xml:space="preserve">Eletricista com encargos complementares </v>
          </cell>
          <cell r="E588" t="str">
            <v>h</v>
          </cell>
          <cell r="F588">
            <v>2</v>
          </cell>
          <cell r="G588">
            <v>20.38</v>
          </cell>
          <cell r="H588">
            <v>40.76</v>
          </cell>
          <cell r="I588">
            <v>20.38</v>
          </cell>
          <cell r="J588" t="b">
            <v>1</v>
          </cell>
        </row>
        <row r="589">
          <cell r="B589" t="str">
            <v>SEDOP</v>
          </cell>
          <cell r="C589" t="str">
            <v>CA</v>
          </cell>
          <cell r="D589" t="str">
            <v>Auxiliar de eletricista com encargos complementares</v>
          </cell>
          <cell r="E589" t="str">
            <v>h</v>
          </cell>
          <cell r="F589">
            <v>2</v>
          </cell>
          <cell r="G589">
            <v>16.25</v>
          </cell>
          <cell r="H589">
            <v>32.5</v>
          </cell>
          <cell r="I589">
            <v>16.25</v>
          </cell>
          <cell r="J589" t="b">
            <v>1</v>
          </cell>
        </row>
        <row r="590">
          <cell r="B590" t="str">
            <v>COTAÇÃO</v>
          </cell>
          <cell r="C590" t="str">
            <v>I</v>
          </cell>
          <cell r="D590" t="str">
            <v>Painel de alarme de emergência, equipado com alarme sonoro e visual, que será acionado quando da queda de pressão ou perda da capacidade de sucção pelo sistema de vácuo</v>
          </cell>
          <cell r="E590" t="str">
            <v>h</v>
          </cell>
          <cell r="F590">
            <v>1</v>
          </cell>
          <cell r="G590">
            <v>1287</v>
          </cell>
          <cell r="H590">
            <v>1287</v>
          </cell>
          <cell r="I590">
            <v>0</v>
          </cell>
          <cell r="J590">
            <v>0</v>
          </cell>
        </row>
        <row r="591">
          <cell r="B591">
            <v>0</v>
          </cell>
          <cell r="C591">
            <v>0</v>
          </cell>
          <cell r="D591">
            <v>0</v>
          </cell>
          <cell r="E591">
            <v>0</v>
          </cell>
          <cell r="F591">
            <v>0</v>
          </cell>
          <cell r="G591">
            <v>0</v>
          </cell>
          <cell r="H591">
            <v>1360.26</v>
          </cell>
        </row>
        <row r="592">
          <cell r="B592">
            <v>0</v>
          </cell>
          <cell r="C592">
            <v>0</v>
          </cell>
          <cell r="D592">
            <v>0</v>
          </cell>
          <cell r="E592">
            <v>0</v>
          </cell>
          <cell r="F592">
            <v>0</v>
          </cell>
          <cell r="G592">
            <v>0</v>
          </cell>
          <cell r="H592">
            <v>0</v>
          </cell>
        </row>
        <row r="593">
          <cell r="B593" t="str">
            <v>C 64</v>
          </cell>
          <cell r="C593">
            <v>0</v>
          </cell>
          <cell r="D593" t="str">
            <v>Painel de alarme de emergência, equipado com alarme sonoro e visual, que será acionado quando da queda de pressão ou perda da capacidade de sucção pelo sistema de vácuo</v>
          </cell>
          <cell r="E593">
            <v>0</v>
          </cell>
          <cell r="F593">
            <v>0</v>
          </cell>
          <cell r="G593" t="str">
            <v>UNIDADE:</v>
          </cell>
          <cell r="H593" t="str">
            <v>un</v>
          </cell>
          <cell r="I593">
            <v>1036.26</v>
          </cell>
        </row>
        <row r="594">
          <cell r="B594" t="str">
            <v>FONTE</v>
          </cell>
          <cell r="C594" t="str">
            <v>TIPO</v>
          </cell>
          <cell r="D594" t="str">
            <v>DESCRIÇÃO</v>
          </cell>
          <cell r="E594" t="str">
            <v xml:space="preserve">UN </v>
          </cell>
          <cell r="F594" t="str">
            <v>COEFICIENTE</v>
          </cell>
          <cell r="G594" t="str">
            <v>CUSTO UNITÁRIO (R$)</v>
          </cell>
          <cell r="H594" t="str">
            <v>SUBTOTAL (R$)</v>
          </cell>
        </row>
        <row r="595">
          <cell r="B595" t="str">
            <v>SEDOP</v>
          </cell>
          <cell r="C595" t="str">
            <v>CA</v>
          </cell>
          <cell r="D595" t="str">
            <v xml:space="preserve">Eletricista com encargos complementares </v>
          </cell>
          <cell r="E595" t="str">
            <v>h</v>
          </cell>
          <cell r="F595">
            <v>2</v>
          </cell>
          <cell r="G595">
            <v>20.38</v>
          </cell>
          <cell r="H595">
            <v>40.76</v>
          </cell>
          <cell r="I595">
            <v>20.38</v>
          </cell>
          <cell r="J595" t="b">
            <v>1</v>
          </cell>
        </row>
        <row r="596">
          <cell r="B596" t="str">
            <v>SEDOP</v>
          </cell>
          <cell r="C596" t="str">
            <v>CA</v>
          </cell>
          <cell r="D596" t="str">
            <v>Auxiliar de eletricista com encargos complementares</v>
          </cell>
          <cell r="E596" t="str">
            <v>h</v>
          </cell>
          <cell r="F596">
            <v>2</v>
          </cell>
          <cell r="G596">
            <v>16.25</v>
          </cell>
          <cell r="H596">
            <v>32.5</v>
          </cell>
          <cell r="I596">
            <v>16.25</v>
          </cell>
          <cell r="J596" t="b">
            <v>1</v>
          </cell>
        </row>
        <row r="597">
          <cell r="B597" t="str">
            <v>COTAÇÃO</v>
          </cell>
          <cell r="C597" t="str">
            <v>I</v>
          </cell>
          <cell r="D597" t="str">
            <v>Painel de alarme , equipado com alarmes sonoro e visual, quando da utilização da rede de alimentação secundária</v>
          </cell>
          <cell r="E597" t="str">
            <v>h</v>
          </cell>
          <cell r="F597">
            <v>1</v>
          </cell>
          <cell r="G597">
            <v>963</v>
          </cell>
          <cell r="H597">
            <v>963</v>
          </cell>
          <cell r="I597">
            <v>0</v>
          </cell>
          <cell r="J597">
            <v>0</v>
          </cell>
        </row>
        <row r="598">
          <cell r="B598">
            <v>0</v>
          </cell>
          <cell r="C598">
            <v>0</v>
          </cell>
          <cell r="D598">
            <v>0</v>
          </cell>
          <cell r="E598">
            <v>0</v>
          </cell>
          <cell r="F598">
            <v>0</v>
          </cell>
          <cell r="G598">
            <v>0</v>
          </cell>
          <cell r="H598">
            <v>1036.26</v>
          </cell>
        </row>
        <row r="599">
          <cell r="B599">
            <v>0</v>
          </cell>
          <cell r="C599">
            <v>0</v>
          </cell>
          <cell r="D599">
            <v>0</v>
          </cell>
          <cell r="E599">
            <v>0</v>
          </cell>
          <cell r="F599">
            <v>0</v>
          </cell>
          <cell r="G599">
            <v>0</v>
          </cell>
          <cell r="H599">
            <v>0</v>
          </cell>
        </row>
        <row r="600">
          <cell r="B600" t="str">
            <v>C 65</v>
          </cell>
          <cell r="C600">
            <v>0</v>
          </cell>
          <cell r="D600" t="str">
            <v>Sistema de monitoramento de operação da  rede de gás</v>
          </cell>
          <cell r="E600">
            <v>0</v>
          </cell>
          <cell r="F600">
            <v>0</v>
          </cell>
          <cell r="G600" t="str">
            <v>UNIDADE:</v>
          </cell>
          <cell r="H600" t="str">
            <v>un</v>
          </cell>
          <cell r="I600">
            <v>690.63</v>
          </cell>
        </row>
        <row r="601">
          <cell r="B601" t="str">
            <v>FONTE</v>
          </cell>
          <cell r="C601" t="str">
            <v>TIPO</v>
          </cell>
          <cell r="D601" t="str">
            <v>DESCRIÇÃO</v>
          </cell>
          <cell r="E601" t="str">
            <v xml:space="preserve">UN </v>
          </cell>
          <cell r="F601" t="str">
            <v>COEFICIENTE</v>
          </cell>
          <cell r="G601" t="str">
            <v>CUSTO UNITÁRIO (R$)</v>
          </cell>
          <cell r="H601" t="str">
            <v>SUBTOTAL (R$)</v>
          </cell>
        </row>
        <row r="602">
          <cell r="B602" t="str">
            <v>SEDOP</v>
          </cell>
          <cell r="C602" t="str">
            <v>CA</v>
          </cell>
          <cell r="D602" t="str">
            <v xml:space="preserve">Eletricista com encargos complementares </v>
          </cell>
          <cell r="E602" t="str">
            <v>h</v>
          </cell>
          <cell r="F602">
            <v>1</v>
          </cell>
          <cell r="G602">
            <v>20.38</v>
          </cell>
          <cell r="H602">
            <v>20.38</v>
          </cell>
          <cell r="I602">
            <v>20.38</v>
          </cell>
          <cell r="J602" t="b">
            <v>1</v>
          </cell>
        </row>
        <row r="603">
          <cell r="B603" t="str">
            <v>SEDOP</v>
          </cell>
          <cell r="C603" t="str">
            <v>CA</v>
          </cell>
          <cell r="D603" t="str">
            <v>Auxiliar de eletricista com encargos complementares</v>
          </cell>
          <cell r="E603" t="str">
            <v>h</v>
          </cell>
          <cell r="F603">
            <v>1</v>
          </cell>
          <cell r="G603">
            <v>16.25</v>
          </cell>
          <cell r="H603">
            <v>16.25</v>
          </cell>
          <cell r="I603">
            <v>16.25</v>
          </cell>
          <cell r="J603" t="b">
            <v>1</v>
          </cell>
        </row>
        <row r="604">
          <cell r="B604" t="str">
            <v>COTAÇÃO</v>
          </cell>
          <cell r="C604" t="str">
            <v>I</v>
          </cell>
          <cell r="D604" t="str">
            <v>Sistema de monitoramento de operação da  rede de gás</v>
          </cell>
          <cell r="E604" t="str">
            <v>h</v>
          </cell>
          <cell r="F604">
            <v>1</v>
          </cell>
          <cell r="G604">
            <v>654</v>
          </cell>
          <cell r="H604">
            <v>654</v>
          </cell>
          <cell r="I604">
            <v>0</v>
          </cell>
          <cell r="J604">
            <v>0</v>
          </cell>
        </row>
        <row r="605">
          <cell r="B605">
            <v>0</v>
          </cell>
          <cell r="C605">
            <v>0</v>
          </cell>
          <cell r="D605">
            <v>0</v>
          </cell>
          <cell r="E605">
            <v>0</v>
          </cell>
          <cell r="F605">
            <v>0</v>
          </cell>
          <cell r="G605">
            <v>0</v>
          </cell>
          <cell r="H605">
            <v>690.63</v>
          </cell>
        </row>
        <row r="606">
          <cell r="B606">
            <v>0</v>
          </cell>
          <cell r="C606">
            <v>0</v>
          </cell>
          <cell r="D606">
            <v>0</v>
          </cell>
          <cell r="E606">
            <v>0</v>
          </cell>
          <cell r="F606">
            <v>0</v>
          </cell>
          <cell r="G606">
            <v>0</v>
          </cell>
          <cell r="H606">
            <v>0</v>
          </cell>
        </row>
        <row r="607">
          <cell r="B607" t="str">
            <v>C 66</v>
          </cell>
          <cell r="C607">
            <v>0</v>
          </cell>
          <cell r="D607" t="str">
            <v>Bloco central p/ oxigênio medicinal  3 x 3</v>
          </cell>
          <cell r="E607">
            <v>0</v>
          </cell>
          <cell r="F607">
            <v>0</v>
          </cell>
          <cell r="G607" t="str">
            <v>UNIDADE:</v>
          </cell>
          <cell r="H607" t="str">
            <v>un</v>
          </cell>
          <cell r="I607">
            <v>3277.2</v>
          </cell>
        </row>
        <row r="608">
          <cell r="B608" t="str">
            <v>FONTE</v>
          </cell>
          <cell r="C608" t="str">
            <v>TIPO</v>
          </cell>
          <cell r="D608" t="str">
            <v>DESCRIÇÃO</v>
          </cell>
          <cell r="E608" t="str">
            <v xml:space="preserve">UN </v>
          </cell>
          <cell r="F608" t="str">
            <v>COEFICIENTE</v>
          </cell>
          <cell r="G608" t="str">
            <v>CUSTO UNITÁRIO (R$)</v>
          </cell>
          <cell r="H608" t="str">
            <v>SUBTOTAL (R$)</v>
          </cell>
        </row>
        <row r="609">
          <cell r="B609" t="str">
            <v>SEDOP</v>
          </cell>
          <cell r="C609" t="str">
            <v>CA</v>
          </cell>
          <cell r="D609" t="str">
            <v xml:space="preserve">Eletricista com encargos complementares </v>
          </cell>
          <cell r="E609" t="str">
            <v>h</v>
          </cell>
          <cell r="F609">
            <v>0.06</v>
          </cell>
          <cell r="G609">
            <v>20.38</v>
          </cell>
          <cell r="H609">
            <v>1.22</v>
          </cell>
          <cell r="I609">
            <v>20.38</v>
          </cell>
          <cell r="J609" t="b">
            <v>1</v>
          </cell>
        </row>
        <row r="610">
          <cell r="B610" t="str">
            <v>SEDOP</v>
          </cell>
          <cell r="C610" t="str">
            <v>CA</v>
          </cell>
          <cell r="D610" t="str">
            <v>Auxiliar de eletricista com encargos complementares</v>
          </cell>
          <cell r="E610" t="str">
            <v>h</v>
          </cell>
          <cell r="F610">
            <v>0.06</v>
          </cell>
          <cell r="G610">
            <v>16.25</v>
          </cell>
          <cell r="H610">
            <v>0.98</v>
          </cell>
          <cell r="I610">
            <v>16.25</v>
          </cell>
          <cell r="J610" t="b">
            <v>1</v>
          </cell>
        </row>
        <row r="611">
          <cell r="B611" t="str">
            <v>COTAÇÃO</v>
          </cell>
          <cell r="C611" t="str">
            <v>I</v>
          </cell>
          <cell r="D611" t="str">
            <v>Bloco central p/ oxigênio medicinal  3 x 3</v>
          </cell>
          <cell r="E611" t="str">
            <v>h</v>
          </cell>
          <cell r="F611">
            <v>1</v>
          </cell>
          <cell r="G611">
            <v>3275</v>
          </cell>
          <cell r="H611">
            <v>3275</v>
          </cell>
          <cell r="I611">
            <v>0</v>
          </cell>
          <cell r="J611">
            <v>0</v>
          </cell>
        </row>
        <row r="612">
          <cell r="B612">
            <v>0</v>
          </cell>
          <cell r="C612">
            <v>0</v>
          </cell>
          <cell r="D612">
            <v>0</v>
          </cell>
          <cell r="E612">
            <v>0</v>
          </cell>
          <cell r="F612">
            <v>0</v>
          </cell>
          <cell r="G612">
            <v>0</v>
          </cell>
          <cell r="H612">
            <v>3277.2</v>
          </cell>
        </row>
        <row r="613">
          <cell r="B613">
            <v>0</v>
          </cell>
          <cell r="C613">
            <v>0</v>
          </cell>
          <cell r="D613">
            <v>0</v>
          </cell>
          <cell r="E613">
            <v>0</v>
          </cell>
          <cell r="F613">
            <v>0</v>
          </cell>
          <cell r="G613">
            <v>0</v>
          </cell>
          <cell r="H613">
            <v>0</v>
          </cell>
        </row>
        <row r="614">
          <cell r="B614" t="str">
            <v>C 67</v>
          </cell>
          <cell r="C614">
            <v>0</v>
          </cell>
          <cell r="D614" t="str">
            <v>Bloco central p/ ar medicinal 3 x 3</v>
          </cell>
          <cell r="E614">
            <v>0</v>
          </cell>
          <cell r="F614">
            <v>0</v>
          </cell>
          <cell r="G614" t="str">
            <v>UNIDADE:</v>
          </cell>
          <cell r="H614" t="str">
            <v>un</v>
          </cell>
          <cell r="I614">
            <v>3311.63</v>
          </cell>
        </row>
        <row r="615">
          <cell r="B615" t="str">
            <v>FONTE</v>
          </cell>
          <cell r="C615" t="str">
            <v>TIPO</v>
          </cell>
          <cell r="D615" t="str">
            <v>DESCRIÇÃO</v>
          </cell>
          <cell r="E615" t="str">
            <v xml:space="preserve">UN </v>
          </cell>
          <cell r="F615" t="str">
            <v>COEFICIENTE</v>
          </cell>
          <cell r="G615" t="str">
            <v>CUSTO UNITÁRIO (R$)</v>
          </cell>
          <cell r="H615" t="str">
            <v>SUBTOTAL (R$)</v>
          </cell>
        </row>
        <row r="616">
          <cell r="B616" t="str">
            <v>SEDOP</v>
          </cell>
          <cell r="C616" t="str">
            <v>CA</v>
          </cell>
          <cell r="D616" t="str">
            <v xml:space="preserve">Eletricista com encargos complementares </v>
          </cell>
          <cell r="E616" t="str">
            <v>h</v>
          </cell>
          <cell r="F616">
            <v>1</v>
          </cell>
          <cell r="G616">
            <v>20.38</v>
          </cell>
          <cell r="H616">
            <v>20.38</v>
          </cell>
          <cell r="I616">
            <v>20.38</v>
          </cell>
          <cell r="J616" t="b">
            <v>1</v>
          </cell>
        </row>
        <row r="617">
          <cell r="B617" t="str">
            <v>SEDOP</v>
          </cell>
          <cell r="C617" t="str">
            <v>CA</v>
          </cell>
          <cell r="D617" t="str">
            <v>Auxiliar de eletricista com encargos complementares</v>
          </cell>
          <cell r="E617" t="str">
            <v>h</v>
          </cell>
          <cell r="F617">
            <v>1</v>
          </cell>
          <cell r="G617">
            <v>16.25</v>
          </cell>
          <cell r="H617">
            <v>16.25</v>
          </cell>
          <cell r="I617">
            <v>16.25</v>
          </cell>
          <cell r="J617" t="b">
            <v>1</v>
          </cell>
        </row>
        <row r="618">
          <cell r="B618" t="str">
            <v>COTAÇÃO</v>
          </cell>
          <cell r="C618" t="str">
            <v>I</v>
          </cell>
          <cell r="D618" t="str">
            <v>Bloco central p/ ar medicinal 3 x 3</v>
          </cell>
          <cell r="E618" t="str">
            <v>h</v>
          </cell>
          <cell r="F618">
            <v>1</v>
          </cell>
          <cell r="G618">
            <v>3275</v>
          </cell>
          <cell r="H618">
            <v>3275</v>
          </cell>
          <cell r="I618">
            <v>0</v>
          </cell>
          <cell r="J618">
            <v>0</v>
          </cell>
        </row>
        <row r="619">
          <cell r="B619">
            <v>0</v>
          </cell>
          <cell r="C619">
            <v>0</v>
          </cell>
          <cell r="D619">
            <v>0</v>
          </cell>
          <cell r="E619">
            <v>0</v>
          </cell>
          <cell r="F619">
            <v>0</v>
          </cell>
          <cell r="G619">
            <v>0</v>
          </cell>
          <cell r="H619">
            <v>3311.63</v>
          </cell>
        </row>
        <row r="620">
          <cell r="B620">
            <v>0</v>
          </cell>
          <cell r="C620">
            <v>0</v>
          </cell>
          <cell r="D620">
            <v>0</v>
          </cell>
          <cell r="E620">
            <v>0</v>
          </cell>
          <cell r="F620">
            <v>0</v>
          </cell>
          <cell r="G620">
            <v>0</v>
          </cell>
          <cell r="H620">
            <v>0</v>
          </cell>
        </row>
        <row r="621">
          <cell r="B621" t="str">
            <v>C 68</v>
          </cell>
          <cell r="C621">
            <v>0</v>
          </cell>
          <cell r="D621" t="str">
            <v>Bloco central p/ Óxido Nitroso 2 x 2</v>
          </cell>
          <cell r="E621">
            <v>0</v>
          </cell>
          <cell r="F621">
            <v>0</v>
          </cell>
          <cell r="G621" t="str">
            <v>UNIDADE:</v>
          </cell>
          <cell r="H621" t="str">
            <v>un</v>
          </cell>
          <cell r="I621">
            <v>3311.63</v>
          </cell>
        </row>
        <row r="622">
          <cell r="B622" t="str">
            <v>FONTE</v>
          </cell>
          <cell r="C622" t="str">
            <v>TIPO</v>
          </cell>
          <cell r="D622" t="str">
            <v>DESCRIÇÃO</v>
          </cell>
          <cell r="E622" t="str">
            <v xml:space="preserve">UN </v>
          </cell>
          <cell r="F622" t="str">
            <v>COEFICIENTE</v>
          </cell>
          <cell r="G622" t="str">
            <v>CUSTO UNITÁRIO (R$)</v>
          </cell>
          <cell r="H622" t="str">
            <v>SUBTOTAL (R$)</v>
          </cell>
        </row>
        <row r="623">
          <cell r="B623" t="str">
            <v>SEDOP</v>
          </cell>
          <cell r="C623" t="str">
            <v>CA</v>
          </cell>
          <cell r="D623" t="str">
            <v xml:space="preserve">Eletricista com encargos complementares </v>
          </cell>
          <cell r="E623" t="str">
            <v>h</v>
          </cell>
          <cell r="F623">
            <v>1</v>
          </cell>
          <cell r="G623">
            <v>20.38</v>
          </cell>
          <cell r="H623">
            <v>20.38</v>
          </cell>
          <cell r="I623">
            <v>20.38</v>
          </cell>
          <cell r="J623" t="b">
            <v>1</v>
          </cell>
        </row>
        <row r="624">
          <cell r="B624" t="str">
            <v>SEDOP</v>
          </cell>
          <cell r="C624" t="str">
            <v>CA</v>
          </cell>
          <cell r="D624" t="str">
            <v>Auxiliar de eletricista com encargos complementares</v>
          </cell>
          <cell r="E624" t="str">
            <v>h</v>
          </cell>
          <cell r="F624">
            <v>1</v>
          </cell>
          <cell r="G624">
            <v>16.25</v>
          </cell>
          <cell r="H624">
            <v>16.25</v>
          </cell>
          <cell r="I624">
            <v>16.25</v>
          </cell>
          <cell r="J624" t="b">
            <v>1</v>
          </cell>
        </row>
        <row r="625">
          <cell r="B625" t="str">
            <v>COTAÇÃO</v>
          </cell>
          <cell r="C625" t="str">
            <v>I</v>
          </cell>
          <cell r="D625" t="str">
            <v>Bloco central p/ Óxido Nitroso 2 x 2</v>
          </cell>
          <cell r="E625" t="str">
            <v>h</v>
          </cell>
          <cell r="F625">
            <v>1</v>
          </cell>
          <cell r="G625">
            <v>3275</v>
          </cell>
          <cell r="H625">
            <v>3275</v>
          </cell>
          <cell r="I625">
            <v>0</v>
          </cell>
          <cell r="J625">
            <v>0</v>
          </cell>
        </row>
        <row r="626">
          <cell r="B626">
            <v>0</v>
          </cell>
          <cell r="C626">
            <v>0</v>
          </cell>
          <cell r="D626">
            <v>0</v>
          </cell>
          <cell r="E626">
            <v>0</v>
          </cell>
          <cell r="F626">
            <v>0</v>
          </cell>
          <cell r="G626">
            <v>0</v>
          </cell>
          <cell r="H626">
            <v>3311.63</v>
          </cell>
        </row>
        <row r="627">
          <cell r="B627">
            <v>0</v>
          </cell>
          <cell r="C627">
            <v>0</v>
          </cell>
          <cell r="D627">
            <v>0</v>
          </cell>
          <cell r="E627">
            <v>0</v>
          </cell>
          <cell r="F627">
            <v>0</v>
          </cell>
          <cell r="G627">
            <v>0</v>
          </cell>
          <cell r="H627">
            <v>0</v>
          </cell>
        </row>
        <row r="628">
          <cell r="B628" t="str">
            <v>C 69</v>
          </cell>
          <cell r="C628">
            <v>0</v>
          </cell>
          <cell r="D628" t="str">
            <v xml:space="preserve">Caixa de seção sem válvula esfera </v>
          </cell>
          <cell r="E628">
            <v>0</v>
          </cell>
          <cell r="F628">
            <v>0</v>
          </cell>
          <cell r="G628" t="str">
            <v>UNIDADE:</v>
          </cell>
          <cell r="H628" t="str">
            <v>un</v>
          </cell>
          <cell r="I628">
            <v>471.63</v>
          </cell>
        </row>
        <row r="629">
          <cell r="B629" t="str">
            <v>FONTE</v>
          </cell>
          <cell r="C629" t="str">
            <v>TIPO</v>
          </cell>
          <cell r="D629" t="str">
            <v>DESCRIÇÃO</v>
          </cell>
          <cell r="E629" t="str">
            <v xml:space="preserve">UN </v>
          </cell>
          <cell r="F629" t="str">
            <v>COEFICIENTE</v>
          </cell>
          <cell r="G629" t="str">
            <v>CUSTO UNITÁRIO (R$)</v>
          </cell>
          <cell r="H629" t="str">
            <v>SUBTOTAL (R$)</v>
          </cell>
        </row>
        <row r="630">
          <cell r="B630" t="str">
            <v>SEDOP</v>
          </cell>
          <cell r="C630" t="str">
            <v>CA</v>
          </cell>
          <cell r="D630" t="str">
            <v xml:space="preserve">Eletricista com encargos complementares </v>
          </cell>
          <cell r="E630" t="str">
            <v>h</v>
          </cell>
          <cell r="F630">
            <v>1</v>
          </cell>
          <cell r="G630">
            <v>20.38</v>
          </cell>
          <cell r="H630">
            <v>20.38</v>
          </cell>
          <cell r="I630">
            <v>20.38</v>
          </cell>
          <cell r="J630" t="b">
            <v>1</v>
          </cell>
        </row>
        <row r="631">
          <cell r="B631" t="str">
            <v>SEDOP</v>
          </cell>
          <cell r="C631" t="str">
            <v>CA</v>
          </cell>
          <cell r="D631" t="str">
            <v>Auxiliar de eletricista com encargos complementares</v>
          </cell>
          <cell r="E631" t="str">
            <v>h</v>
          </cell>
          <cell r="F631">
            <v>1</v>
          </cell>
          <cell r="G631">
            <v>16.25</v>
          </cell>
          <cell r="H631">
            <v>16.25</v>
          </cell>
          <cell r="I631">
            <v>16.25</v>
          </cell>
          <cell r="J631" t="b">
            <v>1</v>
          </cell>
        </row>
        <row r="632">
          <cell r="B632" t="str">
            <v>COTAÇÃO</v>
          </cell>
          <cell r="C632" t="str">
            <v>I</v>
          </cell>
          <cell r="D632" t="str">
            <v xml:space="preserve">Caixa de seção sem válvula esfera </v>
          </cell>
          <cell r="E632" t="str">
            <v>h</v>
          </cell>
          <cell r="F632">
            <v>1</v>
          </cell>
          <cell r="G632">
            <v>435</v>
          </cell>
          <cell r="H632">
            <v>435</v>
          </cell>
          <cell r="I632">
            <v>0</v>
          </cell>
          <cell r="J632">
            <v>0</v>
          </cell>
        </row>
        <row r="633">
          <cell r="B633">
            <v>0</v>
          </cell>
          <cell r="C633">
            <v>0</v>
          </cell>
          <cell r="D633">
            <v>0</v>
          </cell>
          <cell r="E633">
            <v>0</v>
          </cell>
          <cell r="F633">
            <v>0</v>
          </cell>
          <cell r="G633">
            <v>0</v>
          </cell>
          <cell r="H633">
            <v>471.63</v>
          </cell>
        </row>
        <row r="634">
          <cell r="B634">
            <v>0</v>
          </cell>
          <cell r="C634">
            <v>0</v>
          </cell>
          <cell r="D634">
            <v>0</v>
          </cell>
          <cell r="E634">
            <v>0</v>
          </cell>
          <cell r="F634">
            <v>0</v>
          </cell>
          <cell r="G634">
            <v>0</v>
          </cell>
          <cell r="H634">
            <v>0</v>
          </cell>
        </row>
        <row r="635">
          <cell r="B635" t="str">
            <v>C 70</v>
          </cell>
          <cell r="C635">
            <v>0</v>
          </cell>
          <cell r="D635" t="str">
            <v>Chicote cobre para Gases Medicinais</v>
          </cell>
          <cell r="E635">
            <v>0</v>
          </cell>
          <cell r="F635">
            <v>0</v>
          </cell>
          <cell r="G635" t="str">
            <v>UNIDADE:</v>
          </cell>
          <cell r="H635" t="str">
            <v>un</v>
          </cell>
          <cell r="I635">
            <v>122.63</v>
          </cell>
        </row>
        <row r="636">
          <cell r="B636" t="str">
            <v>FONTE</v>
          </cell>
          <cell r="C636" t="str">
            <v>TIPO</v>
          </cell>
          <cell r="D636" t="str">
            <v>DESCRIÇÃO</v>
          </cell>
          <cell r="E636" t="str">
            <v xml:space="preserve">UN </v>
          </cell>
          <cell r="F636" t="str">
            <v>COEFICIENTE</v>
          </cell>
          <cell r="G636" t="str">
            <v>CUSTO UNITÁRIO (R$)</v>
          </cell>
          <cell r="H636" t="str">
            <v>SUBTOTAL (R$)</v>
          </cell>
        </row>
        <row r="637">
          <cell r="B637" t="str">
            <v>SEDOP</v>
          </cell>
          <cell r="C637" t="str">
            <v>CA</v>
          </cell>
          <cell r="D637" t="str">
            <v xml:space="preserve">Eletricista com encargos complementares </v>
          </cell>
          <cell r="E637" t="str">
            <v>h</v>
          </cell>
          <cell r="F637">
            <v>1</v>
          </cell>
          <cell r="G637">
            <v>20.38</v>
          </cell>
          <cell r="H637">
            <v>20.38</v>
          </cell>
          <cell r="I637">
            <v>20.38</v>
          </cell>
          <cell r="J637" t="b">
            <v>1</v>
          </cell>
        </row>
        <row r="638">
          <cell r="B638" t="str">
            <v>SEDOP</v>
          </cell>
          <cell r="C638" t="str">
            <v>CA</v>
          </cell>
          <cell r="D638" t="str">
            <v>Auxiliar de eletricista com encargos complementares</v>
          </cell>
          <cell r="E638" t="str">
            <v>h</v>
          </cell>
          <cell r="F638">
            <v>1</v>
          </cell>
          <cell r="G638">
            <v>16.25</v>
          </cell>
          <cell r="H638">
            <v>16.25</v>
          </cell>
          <cell r="I638">
            <v>16.25</v>
          </cell>
          <cell r="J638" t="b">
            <v>1</v>
          </cell>
        </row>
        <row r="639">
          <cell r="B639" t="str">
            <v>COTAÇÃO</v>
          </cell>
          <cell r="C639" t="str">
            <v>I</v>
          </cell>
          <cell r="D639" t="str">
            <v xml:space="preserve">Caixa de seção sem válvula esfera </v>
          </cell>
          <cell r="E639" t="str">
            <v>h</v>
          </cell>
          <cell r="F639">
            <v>1</v>
          </cell>
          <cell r="G639">
            <v>86</v>
          </cell>
          <cell r="H639">
            <v>86</v>
          </cell>
          <cell r="I639">
            <v>0</v>
          </cell>
          <cell r="J639">
            <v>0</v>
          </cell>
        </row>
        <row r="640">
          <cell r="B640">
            <v>0</v>
          </cell>
          <cell r="C640">
            <v>0</v>
          </cell>
          <cell r="D640">
            <v>0</v>
          </cell>
          <cell r="E640">
            <v>0</v>
          </cell>
          <cell r="F640">
            <v>0</v>
          </cell>
          <cell r="G640">
            <v>0</v>
          </cell>
          <cell r="H640">
            <v>122.63</v>
          </cell>
        </row>
        <row r="641">
          <cell r="B641">
            <v>0</v>
          </cell>
          <cell r="C641">
            <v>0</v>
          </cell>
          <cell r="D641">
            <v>0</v>
          </cell>
          <cell r="E641">
            <v>0</v>
          </cell>
          <cell r="F641">
            <v>0</v>
          </cell>
          <cell r="G641">
            <v>0</v>
          </cell>
          <cell r="H641">
            <v>0</v>
          </cell>
        </row>
        <row r="642">
          <cell r="B642" t="str">
            <v>C 71</v>
          </cell>
          <cell r="C642">
            <v>0</v>
          </cell>
          <cell r="D642" t="str">
            <v xml:space="preserve">Regulador de pressão PGR-108 Medicinal </v>
          </cell>
          <cell r="E642">
            <v>0</v>
          </cell>
          <cell r="F642">
            <v>0</v>
          </cell>
          <cell r="G642" t="str">
            <v>UNIDADE:</v>
          </cell>
          <cell r="H642" t="str">
            <v>un</v>
          </cell>
          <cell r="I642">
            <v>506.63</v>
          </cell>
        </row>
        <row r="643">
          <cell r="B643" t="str">
            <v>FONTE</v>
          </cell>
          <cell r="C643" t="str">
            <v>TIPO</v>
          </cell>
          <cell r="D643" t="str">
            <v>DESCRIÇÃO</v>
          </cell>
          <cell r="E643" t="str">
            <v xml:space="preserve">UN </v>
          </cell>
          <cell r="F643" t="str">
            <v>COEFICIENTE</v>
          </cell>
          <cell r="G643" t="str">
            <v>CUSTO UNITÁRIO (R$)</v>
          </cell>
          <cell r="H643" t="str">
            <v>SUBTOTAL (R$)</v>
          </cell>
        </row>
        <row r="644">
          <cell r="B644" t="str">
            <v>SEDOP</v>
          </cell>
          <cell r="C644" t="str">
            <v>CA</v>
          </cell>
          <cell r="D644" t="str">
            <v xml:space="preserve">Eletricista com encargos complementares </v>
          </cell>
          <cell r="E644" t="str">
            <v>h</v>
          </cell>
          <cell r="F644">
            <v>1</v>
          </cell>
          <cell r="G644">
            <v>20.38</v>
          </cell>
          <cell r="H644">
            <v>20.38</v>
          </cell>
          <cell r="I644">
            <v>20.38</v>
          </cell>
          <cell r="J644" t="b">
            <v>1</v>
          </cell>
        </row>
        <row r="645">
          <cell r="B645" t="str">
            <v>SEDOP</v>
          </cell>
          <cell r="C645" t="str">
            <v>CA</v>
          </cell>
          <cell r="D645" t="str">
            <v>Auxiliar de eletricista com encargos complementares</v>
          </cell>
          <cell r="E645" t="str">
            <v>h</v>
          </cell>
          <cell r="F645">
            <v>1</v>
          </cell>
          <cell r="G645">
            <v>16.25</v>
          </cell>
          <cell r="H645">
            <v>16.25</v>
          </cell>
          <cell r="I645">
            <v>16.25</v>
          </cell>
          <cell r="J645" t="b">
            <v>1</v>
          </cell>
        </row>
        <row r="646">
          <cell r="B646" t="str">
            <v>COTAÇÃO</v>
          </cell>
          <cell r="C646" t="str">
            <v>I</v>
          </cell>
          <cell r="D646" t="str">
            <v xml:space="preserve">Regulador de pressão PGR-108 Medicinal </v>
          </cell>
          <cell r="E646" t="str">
            <v>h</v>
          </cell>
          <cell r="F646">
            <v>1</v>
          </cell>
          <cell r="G646">
            <v>470</v>
          </cell>
          <cell r="H646">
            <v>470</v>
          </cell>
          <cell r="I646">
            <v>0</v>
          </cell>
          <cell r="J646">
            <v>0</v>
          </cell>
        </row>
        <row r="647">
          <cell r="B647">
            <v>0</v>
          </cell>
          <cell r="C647">
            <v>0</v>
          </cell>
          <cell r="D647">
            <v>0</v>
          </cell>
          <cell r="E647">
            <v>0</v>
          </cell>
          <cell r="F647">
            <v>0</v>
          </cell>
          <cell r="G647">
            <v>0</v>
          </cell>
          <cell r="H647">
            <v>506.63</v>
          </cell>
        </row>
        <row r="648">
          <cell r="B648">
            <v>0</v>
          </cell>
          <cell r="C648">
            <v>0</v>
          </cell>
          <cell r="D648">
            <v>0</v>
          </cell>
          <cell r="E648">
            <v>0</v>
          </cell>
          <cell r="F648">
            <v>0</v>
          </cell>
          <cell r="G648">
            <v>0</v>
          </cell>
          <cell r="H648">
            <v>0</v>
          </cell>
        </row>
        <row r="649">
          <cell r="B649" t="str">
            <v>C 72</v>
          </cell>
          <cell r="C649">
            <v>0</v>
          </cell>
          <cell r="D649" t="str">
            <v>Ralo hemisférico tipo abacaxi Ø 100mm</v>
          </cell>
          <cell r="E649">
            <v>0</v>
          </cell>
          <cell r="F649">
            <v>0</v>
          </cell>
          <cell r="G649" t="str">
            <v>UNIDADE:</v>
          </cell>
          <cell r="H649" t="str">
            <v>un</v>
          </cell>
          <cell r="I649">
            <v>66.790000000000006</v>
          </cell>
        </row>
        <row r="650">
          <cell r="B650" t="str">
            <v>FONTE</v>
          </cell>
          <cell r="C650" t="str">
            <v>TIPO</v>
          </cell>
          <cell r="D650" t="str">
            <v>DESCRIÇÃO</v>
          </cell>
          <cell r="E650" t="str">
            <v xml:space="preserve">UN </v>
          </cell>
          <cell r="F650" t="str">
            <v>COEFICIENTE</v>
          </cell>
          <cell r="G650" t="str">
            <v>CUSTO UNITÁRIO (R$)</v>
          </cell>
          <cell r="H650" t="str">
            <v>SUBTOTAL (R$)</v>
          </cell>
        </row>
        <row r="651">
          <cell r="B651" t="str">
            <v>SEDOP</v>
          </cell>
          <cell r="C651" t="str">
            <v>CA</v>
          </cell>
          <cell r="D651" t="str">
            <v>Encanador ou bombeiro hidráulico com encargos complementares</v>
          </cell>
          <cell r="E651" t="str">
            <v>h</v>
          </cell>
          <cell r="F651">
            <v>0.5</v>
          </cell>
          <cell r="G651">
            <v>19.73</v>
          </cell>
          <cell r="H651">
            <v>9.8699999999999992</v>
          </cell>
          <cell r="I651">
            <v>19.73</v>
          </cell>
          <cell r="J651" t="b">
            <v>1</v>
          </cell>
        </row>
        <row r="652">
          <cell r="B652" t="str">
            <v>SEDOP</v>
          </cell>
          <cell r="C652" t="str">
            <v>CA</v>
          </cell>
          <cell r="D652" t="str">
            <v>Auxiliar de encanador ou bombeiro hidráulico com encargos complementares</v>
          </cell>
          <cell r="E652" t="str">
            <v>h</v>
          </cell>
          <cell r="F652">
            <v>0.5</v>
          </cell>
          <cell r="G652">
            <v>15.65</v>
          </cell>
          <cell r="H652">
            <v>7.83</v>
          </cell>
          <cell r="I652">
            <v>15.65</v>
          </cell>
          <cell r="J652" t="b">
            <v>1</v>
          </cell>
        </row>
        <row r="653">
          <cell r="B653" t="str">
            <v>COTAÇÃO</v>
          </cell>
          <cell r="C653" t="str">
            <v>I</v>
          </cell>
          <cell r="D653" t="str">
            <v>Ralo hemisférico tipo abacaxi Ø 100mm</v>
          </cell>
          <cell r="E653" t="str">
            <v>un</v>
          </cell>
          <cell r="F653">
            <v>1</v>
          </cell>
          <cell r="G653">
            <v>49.09</v>
          </cell>
          <cell r="H653">
            <v>49.09</v>
          </cell>
          <cell r="I653">
            <v>0</v>
          </cell>
          <cell r="J653">
            <v>0</v>
          </cell>
        </row>
        <row r="654">
          <cell r="B654">
            <v>0</v>
          </cell>
          <cell r="C654">
            <v>0</v>
          </cell>
          <cell r="D654">
            <v>0</v>
          </cell>
          <cell r="E654">
            <v>0</v>
          </cell>
          <cell r="F654">
            <v>0</v>
          </cell>
          <cell r="G654">
            <v>0</v>
          </cell>
          <cell r="H654">
            <v>66.790000000000006</v>
          </cell>
        </row>
        <row r="655">
          <cell r="B655">
            <v>0</v>
          </cell>
          <cell r="C655">
            <v>0</v>
          </cell>
          <cell r="D655">
            <v>0</v>
          </cell>
          <cell r="E655">
            <v>0</v>
          </cell>
          <cell r="F655">
            <v>0</v>
          </cell>
          <cell r="G655">
            <v>0</v>
          </cell>
          <cell r="H655">
            <v>0</v>
          </cell>
        </row>
        <row r="656">
          <cell r="B656" t="str">
            <v>C 73</v>
          </cell>
          <cell r="C656">
            <v>0</v>
          </cell>
          <cell r="D656" t="str">
            <v>Ralo hemisférico tipo abacaxi Ø 150mm</v>
          </cell>
          <cell r="E656">
            <v>0</v>
          </cell>
          <cell r="F656">
            <v>0</v>
          </cell>
          <cell r="G656" t="str">
            <v>UNIDADE:</v>
          </cell>
          <cell r="H656" t="str">
            <v>un</v>
          </cell>
          <cell r="I656">
            <v>80.53</v>
          </cell>
        </row>
        <row r="657">
          <cell r="B657" t="str">
            <v>FONTE</v>
          </cell>
          <cell r="C657" t="str">
            <v>TIPO</v>
          </cell>
          <cell r="D657" t="str">
            <v>DESCRIÇÃO</v>
          </cell>
          <cell r="E657" t="str">
            <v xml:space="preserve">UN </v>
          </cell>
          <cell r="F657" t="str">
            <v>COEFICIENTE</v>
          </cell>
          <cell r="G657" t="str">
            <v>CUSTO UNITÁRIO (R$)</v>
          </cell>
          <cell r="H657" t="str">
            <v>SUBTOTAL (R$)</v>
          </cell>
        </row>
        <row r="658">
          <cell r="B658" t="str">
            <v>SEDOP</v>
          </cell>
          <cell r="C658" t="str">
            <v>CA</v>
          </cell>
          <cell r="D658" t="str">
            <v>Encanador ou bombeiro hidráulico com encargos complementares</v>
          </cell>
          <cell r="E658" t="str">
            <v>h</v>
          </cell>
          <cell r="F658">
            <v>0.5</v>
          </cell>
          <cell r="G658">
            <v>19.73</v>
          </cell>
          <cell r="H658">
            <v>9.8699999999999992</v>
          </cell>
          <cell r="I658">
            <v>19.73</v>
          </cell>
          <cell r="J658" t="b">
            <v>1</v>
          </cell>
        </row>
        <row r="659">
          <cell r="B659" t="str">
            <v>SEDOP</v>
          </cell>
          <cell r="C659" t="str">
            <v>CA</v>
          </cell>
          <cell r="D659" t="str">
            <v>Auxiliar de encanador ou bombeiro hidráulico com encargos complementares</v>
          </cell>
          <cell r="E659" t="str">
            <v>h</v>
          </cell>
          <cell r="F659">
            <v>0.5</v>
          </cell>
          <cell r="G659">
            <v>15.65</v>
          </cell>
          <cell r="H659">
            <v>7.83</v>
          </cell>
          <cell r="I659">
            <v>15.65</v>
          </cell>
          <cell r="J659" t="b">
            <v>1</v>
          </cell>
        </row>
        <row r="660">
          <cell r="B660" t="str">
            <v>COTAÇÃO</v>
          </cell>
          <cell r="C660" t="str">
            <v>I</v>
          </cell>
          <cell r="D660" t="str">
            <v>Ralo hemisférico tipo abacaxi Ø 150mm</v>
          </cell>
          <cell r="E660" t="str">
            <v>un</v>
          </cell>
          <cell r="F660">
            <v>1</v>
          </cell>
          <cell r="G660">
            <v>62.83</v>
          </cell>
          <cell r="H660">
            <v>62.83</v>
          </cell>
          <cell r="I660">
            <v>0</v>
          </cell>
          <cell r="J660">
            <v>0</v>
          </cell>
        </row>
        <row r="661">
          <cell r="B661">
            <v>0</v>
          </cell>
          <cell r="C661">
            <v>0</v>
          </cell>
          <cell r="D661">
            <v>0</v>
          </cell>
          <cell r="E661">
            <v>0</v>
          </cell>
          <cell r="F661">
            <v>0</v>
          </cell>
          <cell r="G661">
            <v>0</v>
          </cell>
          <cell r="H661">
            <v>80.53</v>
          </cell>
        </row>
        <row r="662">
          <cell r="B662">
            <v>0</v>
          </cell>
          <cell r="C662">
            <v>0</v>
          </cell>
          <cell r="D662">
            <v>0</v>
          </cell>
          <cell r="E662">
            <v>0</v>
          </cell>
          <cell r="F662">
            <v>0</v>
          </cell>
          <cell r="G662">
            <v>0</v>
          </cell>
          <cell r="H662">
            <v>0</v>
          </cell>
        </row>
        <row r="663">
          <cell r="B663" t="str">
            <v>C 74</v>
          </cell>
          <cell r="C663">
            <v>0</v>
          </cell>
          <cell r="D663" t="str">
            <v>Abraçadeira PVC Ø 100mm</v>
          </cell>
          <cell r="E663">
            <v>0</v>
          </cell>
          <cell r="F663">
            <v>0</v>
          </cell>
          <cell r="G663" t="str">
            <v>UNIDADE:</v>
          </cell>
          <cell r="H663" t="str">
            <v>un</v>
          </cell>
          <cell r="I663">
            <v>5.99</v>
          </cell>
        </row>
        <row r="664">
          <cell r="B664" t="str">
            <v>FONTE</v>
          </cell>
          <cell r="C664" t="str">
            <v>TIPO</v>
          </cell>
          <cell r="D664" t="str">
            <v>DESCRIÇÃO</v>
          </cell>
          <cell r="E664" t="str">
            <v xml:space="preserve">UN </v>
          </cell>
          <cell r="F664" t="str">
            <v>COEFICIENTE</v>
          </cell>
          <cell r="G664" t="str">
            <v>CUSTO UNITÁRIO (R$)</v>
          </cell>
          <cell r="H664" t="str">
            <v>SUBTOTAL (R$)</v>
          </cell>
        </row>
        <row r="665">
          <cell r="B665" t="str">
            <v>SEDOP</v>
          </cell>
          <cell r="C665" t="str">
            <v>CA</v>
          </cell>
          <cell r="D665" t="str">
            <v>Encanador ou bombeiro hidráulico com encargos complementares</v>
          </cell>
          <cell r="E665" t="str">
            <v>h</v>
          </cell>
          <cell r="F665">
            <v>4.2000000000000003E-2</v>
          </cell>
          <cell r="G665">
            <v>19.73</v>
          </cell>
          <cell r="H665">
            <v>0.83</v>
          </cell>
          <cell r="I665">
            <v>19.73</v>
          </cell>
          <cell r="J665" t="b">
            <v>1</v>
          </cell>
        </row>
        <row r="666">
          <cell r="B666" t="str">
            <v>SEDOP</v>
          </cell>
          <cell r="C666" t="str">
            <v>CA</v>
          </cell>
          <cell r="D666" t="str">
            <v>Auxiliar de encanador ou bombeiro hidráulico com encargos complementares</v>
          </cell>
          <cell r="E666" t="str">
            <v>h</v>
          </cell>
          <cell r="F666">
            <v>4.2000000000000003E-2</v>
          </cell>
          <cell r="G666">
            <v>15.65</v>
          </cell>
          <cell r="H666">
            <v>0.66</v>
          </cell>
          <cell r="I666">
            <v>15.65</v>
          </cell>
          <cell r="J666" t="b">
            <v>1</v>
          </cell>
        </row>
        <row r="667">
          <cell r="B667" t="str">
            <v>COTAÇÃO</v>
          </cell>
          <cell r="C667" t="str">
            <v>I</v>
          </cell>
          <cell r="D667" t="str">
            <v>Abraçadeira PVC Ø 100mm</v>
          </cell>
          <cell r="E667" t="str">
            <v>un</v>
          </cell>
          <cell r="F667">
            <v>1</v>
          </cell>
          <cell r="G667">
            <v>4.5</v>
          </cell>
          <cell r="H667">
            <v>4.5</v>
          </cell>
          <cell r="I667">
            <v>0</v>
          </cell>
          <cell r="J667">
            <v>0</v>
          </cell>
        </row>
        <row r="668">
          <cell r="B668">
            <v>0</v>
          </cell>
          <cell r="C668">
            <v>0</v>
          </cell>
          <cell r="D668">
            <v>0</v>
          </cell>
          <cell r="E668">
            <v>0</v>
          </cell>
          <cell r="F668">
            <v>0</v>
          </cell>
          <cell r="G668">
            <v>0</v>
          </cell>
          <cell r="H668">
            <v>5.99</v>
          </cell>
        </row>
        <row r="669">
          <cell r="B669">
            <v>0</v>
          </cell>
          <cell r="C669">
            <v>0</v>
          </cell>
          <cell r="D669">
            <v>0</v>
          </cell>
          <cell r="E669">
            <v>0</v>
          </cell>
          <cell r="F669">
            <v>0</v>
          </cell>
          <cell r="G669">
            <v>0</v>
          </cell>
          <cell r="H669">
            <v>0</v>
          </cell>
        </row>
        <row r="670">
          <cell r="B670" t="str">
            <v>C 75</v>
          </cell>
          <cell r="C670">
            <v>0</v>
          </cell>
          <cell r="D670" t="str">
            <v>Abraçadeira PVC Ø 150mm</v>
          </cell>
          <cell r="E670">
            <v>0</v>
          </cell>
          <cell r="F670">
            <v>0</v>
          </cell>
          <cell r="G670" t="str">
            <v>UNIDADE:</v>
          </cell>
          <cell r="H670" t="str">
            <v>un</v>
          </cell>
          <cell r="I670">
            <v>7.99</v>
          </cell>
        </row>
        <row r="671">
          <cell r="B671" t="str">
            <v>FONTE</v>
          </cell>
          <cell r="C671" t="str">
            <v>TIPO</v>
          </cell>
          <cell r="D671" t="str">
            <v>DESCRIÇÃO</v>
          </cell>
          <cell r="E671" t="str">
            <v xml:space="preserve">UN </v>
          </cell>
          <cell r="F671" t="str">
            <v>COEFICIENTE</v>
          </cell>
          <cell r="G671" t="str">
            <v>CUSTO UNITÁRIO (R$)</v>
          </cell>
          <cell r="H671" t="str">
            <v>SUBTOTAL (R$)</v>
          </cell>
        </row>
        <row r="672">
          <cell r="B672" t="str">
            <v>SEDOP</v>
          </cell>
          <cell r="C672" t="str">
            <v>CA</v>
          </cell>
          <cell r="D672" t="str">
            <v>Encanador ou bombeiro hidráulico com encargos complementares</v>
          </cell>
          <cell r="E672" t="str">
            <v>h</v>
          </cell>
          <cell r="F672">
            <v>4.2000000000000003E-2</v>
          </cell>
          <cell r="G672">
            <v>19.73</v>
          </cell>
          <cell r="H672">
            <v>0.83</v>
          </cell>
          <cell r="I672">
            <v>19.73</v>
          </cell>
          <cell r="J672" t="b">
            <v>1</v>
          </cell>
        </row>
        <row r="673">
          <cell r="B673" t="str">
            <v>SEDOP</v>
          </cell>
          <cell r="C673" t="str">
            <v>CA</v>
          </cell>
          <cell r="D673" t="str">
            <v>Auxiliar de encanador ou bombeiro hidráulico com encargos complementares</v>
          </cell>
          <cell r="E673" t="str">
            <v>h</v>
          </cell>
          <cell r="F673">
            <v>4.2000000000000003E-2</v>
          </cell>
          <cell r="G673">
            <v>15.65</v>
          </cell>
          <cell r="H673">
            <v>0.66</v>
          </cell>
          <cell r="I673">
            <v>15.65</v>
          </cell>
          <cell r="J673" t="b">
            <v>1</v>
          </cell>
        </row>
        <row r="674">
          <cell r="B674" t="str">
            <v>COTAÇÃO</v>
          </cell>
          <cell r="C674" t="str">
            <v>I</v>
          </cell>
          <cell r="D674" t="str">
            <v>Abraçadeira PVC Ø 150mm</v>
          </cell>
          <cell r="E674" t="str">
            <v>un</v>
          </cell>
          <cell r="F674">
            <v>1</v>
          </cell>
          <cell r="G674">
            <v>6.5</v>
          </cell>
          <cell r="H674">
            <v>6.5</v>
          </cell>
          <cell r="I674">
            <v>0</v>
          </cell>
          <cell r="J674">
            <v>0</v>
          </cell>
        </row>
        <row r="675">
          <cell r="B675">
            <v>0</v>
          </cell>
          <cell r="C675">
            <v>0</v>
          </cell>
          <cell r="D675">
            <v>0</v>
          </cell>
          <cell r="E675">
            <v>0</v>
          </cell>
          <cell r="F675">
            <v>0</v>
          </cell>
          <cell r="G675">
            <v>0</v>
          </cell>
          <cell r="H675">
            <v>7.99</v>
          </cell>
        </row>
        <row r="676">
          <cell r="B676">
            <v>0</v>
          </cell>
          <cell r="C676">
            <v>0</v>
          </cell>
          <cell r="D676">
            <v>0</v>
          </cell>
          <cell r="E676">
            <v>0</v>
          </cell>
          <cell r="F676">
            <v>0</v>
          </cell>
          <cell r="G676">
            <v>0</v>
          </cell>
          <cell r="H676">
            <v>0</v>
          </cell>
        </row>
        <row r="677">
          <cell r="B677" t="str">
            <v>C 76</v>
          </cell>
          <cell r="C677">
            <v>0</v>
          </cell>
          <cell r="D677" t="str">
            <v>Te de redução 90° JS - 60 x 50mm</v>
          </cell>
          <cell r="E677">
            <v>0</v>
          </cell>
          <cell r="F677">
            <v>0</v>
          </cell>
          <cell r="G677" t="str">
            <v>UNIDADE:</v>
          </cell>
          <cell r="H677" t="str">
            <v>un</v>
          </cell>
          <cell r="I677">
            <v>56.739999999999995</v>
          </cell>
        </row>
        <row r="678">
          <cell r="B678" t="str">
            <v>FONTE</v>
          </cell>
          <cell r="C678" t="str">
            <v>TIPO</v>
          </cell>
          <cell r="D678" t="str">
            <v>DESCRIÇÃO</v>
          </cell>
          <cell r="E678" t="str">
            <v xml:space="preserve">UN </v>
          </cell>
          <cell r="F678" t="str">
            <v>COEFICIENTE</v>
          </cell>
          <cell r="G678" t="str">
            <v>CUSTO UNITÁRIO (R$)</v>
          </cell>
          <cell r="H678" t="str">
            <v>SUBTOTAL (R$)</v>
          </cell>
        </row>
        <row r="679">
          <cell r="B679" t="str">
            <v>SEDOP</v>
          </cell>
          <cell r="C679" t="str">
            <v>CA</v>
          </cell>
          <cell r="D679" t="str">
            <v>Encanador ou bombeiro hidráulico com encargos complementares</v>
          </cell>
          <cell r="E679" t="str">
            <v>h</v>
          </cell>
          <cell r="F679">
            <v>0.3</v>
          </cell>
          <cell r="G679">
            <v>19.73</v>
          </cell>
          <cell r="H679">
            <v>5.92</v>
          </cell>
          <cell r="I679">
            <v>19.73</v>
          </cell>
          <cell r="J679" t="b">
            <v>1</v>
          </cell>
        </row>
        <row r="680">
          <cell r="B680" t="str">
            <v>SEDOP</v>
          </cell>
          <cell r="C680" t="str">
            <v>CA</v>
          </cell>
          <cell r="D680" t="str">
            <v>Auxiliar de encanador ou bombeiro hidráulico com encargos complementares</v>
          </cell>
          <cell r="E680" t="str">
            <v>h</v>
          </cell>
          <cell r="F680">
            <v>0.3</v>
          </cell>
          <cell r="G680">
            <v>15.65</v>
          </cell>
          <cell r="H680">
            <v>4.7</v>
          </cell>
          <cell r="I680">
            <v>15.65</v>
          </cell>
          <cell r="J680" t="b">
            <v>1</v>
          </cell>
        </row>
        <row r="681">
          <cell r="B681" t="str">
            <v>SEDOP</v>
          </cell>
          <cell r="C681" t="str">
            <v>I</v>
          </cell>
          <cell r="D681" t="str">
            <v>Solução limpadora</v>
          </cell>
          <cell r="E681" t="str">
            <v>l</v>
          </cell>
          <cell r="F681">
            <v>8.9999999999999993E-3</v>
          </cell>
          <cell r="G681">
            <v>49.9</v>
          </cell>
          <cell r="H681">
            <v>0.45</v>
          </cell>
          <cell r="I681">
            <v>49.9</v>
          </cell>
          <cell r="J681" t="b">
            <v>1</v>
          </cell>
        </row>
        <row r="682">
          <cell r="B682" t="str">
            <v>SEDOP</v>
          </cell>
          <cell r="C682" t="str">
            <v>I</v>
          </cell>
          <cell r="D682" t="str">
            <v>Adesivo p/ PVC - 75g</v>
          </cell>
          <cell r="E682" t="str">
            <v>tb</v>
          </cell>
          <cell r="F682">
            <v>2.5999999999999999E-2</v>
          </cell>
          <cell r="G682">
            <v>9</v>
          </cell>
          <cell r="H682">
            <v>0.23</v>
          </cell>
          <cell r="I682">
            <v>9</v>
          </cell>
          <cell r="J682" t="b">
            <v>1</v>
          </cell>
        </row>
        <row r="683">
          <cell r="B683" t="str">
            <v>COTAÇÃO</v>
          </cell>
          <cell r="C683" t="str">
            <v>I</v>
          </cell>
          <cell r="D683" t="str">
            <v>Te de redução 90° JS - 60 x 50mm</v>
          </cell>
          <cell r="E683" t="str">
            <v>un</v>
          </cell>
          <cell r="F683">
            <v>1</v>
          </cell>
          <cell r="G683">
            <v>45.44</v>
          </cell>
          <cell r="H683">
            <v>45.44</v>
          </cell>
          <cell r="I683">
            <v>0</v>
          </cell>
          <cell r="J683">
            <v>0</v>
          </cell>
        </row>
        <row r="684">
          <cell r="B684">
            <v>0</v>
          </cell>
          <cell r="C684">
            <v>0</v>
          </cell>
          <cell r="D684">
            <v>0</v>
          </cell>
          <cell r="E684">
            <v>0</v>
          </cell>
          <cell r="F684">
            <v>0</v>
          </cell>
          <cell r="G684">
            <v>0</v>
          </cell>
          <cell r="H684">
            <v>56.739999999999995</v>
          </cell>
        </row>
        <row r="685">
          <cell r="B685">
            <v>0</v>
          </cell>
          <cell r="C685">
            <v>0</v>
          </cell>
          <cell r="D685">
            <v>0</v>
          </cell>
          <cell r="E685">
            <v>0</v>
          </cell>
          <cell r="F685">
            <v>0</v>
          </cell>
          <cell r="G685">
            <v>0</v>
          </cell>
          <cell r="H685">
            <v>0</v>
          </cell>
        </row>
        <row r="686">
          <cell r="B686" t="str">
            <v>C 77</v>
          </cell>
          <cell r="C686">
            <v>0</v>
          </cell>
          <cell r="D686" t="str">
            <v>Te de redução 90° JS - 75 x 60mm</v>
          </cell>
          <cell r="E686">
            <v>0</v>
          </cell>
          <cell r="F686">
            <v>0</v>
          </cell>
          <cell r="G686" t="str">
            <v>UNIDADE:</v>
          </cell>
          <cell r="H686" t="str">
            <v>un</v>
          </cell>
          <cell r="I686">
            <v>101.2</v>
          </cell>
        </row>
        <row r="687">
          <cell r="B687" t="str">
            <v>FONTE</v>
          </cell>
          <cell r="C687" t="str">
            <v>TIPO</v>
          </cell>
          <cell r="D687" t="str">
            <v>DESCRIÇÃO</v>
          </cell>
          <cell r="E687" t="str">
            <v xml:space="preserve">UN </v>
          </cell>
          <cell r="F687" t="str">
            <v>COEFICIENTE</v>
          </cell>
          <cell r="G687" t="str">
            <v>CUSTO UNITÁRIO (R$)</v>
          </cell>
          <cell r="H687" t="str">
            <v>SUBTOTAL (R$)</v>
          </cell>
        </row>
        <row r="688">
          <cell r="B688" t="str">
            <v>SEDOP</v>
          </cell>
          <cell r="C688" t="str">
            <v>CA</v>
          </cell>
          <cell r="D688" t="str">
            <v>Encanador ou bombeiro hidráulico com encargos complementares</v>
          </cell>
          <cell r="E688" t="str">
            <v>h</v>
          </cell>
          <cell r="F688">
            <v>0.3</v>
          </cell>
          <cell r="G688">
            <v>19.73</v>
          </cell>
          <cell r="H688">
            <v>5.92</v>
          </cell>
          <cell r="I688">
            <v>19.73</v>
          </cell>
          <cell r="J688" t="b">
            <v>1</v>
          </cell>
        </row>
        <row r="689">
          <cell r="B689" t="str">
            <v>SEDOP</v>
          </cell>
          <cell r="C689" t="str">
            <v>CA</v>
          </cell>
          <cell r="D689" t="str">
            <v>Auxiliar de encanador ou bombeiro hidráulico com encargos complementares</v>
          </cell>
          <cell r="E689" t="str">
            <v>h</v>
          </cell>
          <cell r="F689">
            <v>0.3</v>
          </cell>
          <cell r="G689">
            <v>15.65</v>
          </cell>
          <cell r="H689">
            <v>4.7</v>
          </cell>
          <cell r="I689">
            <v>15.65</v>
          </cell>
          <cell r="J689" t="b">
            <v>1</v>
          </cell>
        </row>
        <row r="690">
          <cell r="B690" t="str">
            <v>SEDOP</v>
          </cell>
          <cell r="C690" t="str">
            <v>I</v>
          </cell>
          <cell r="D690" t="str">
            <v>Solução limpadora</v>
          </cell>
          <cell r="E690" t="str">
            <v>l</v>
          </cell>
          <cell r="F690">
            <v>8.9999999999999993E-3</v>
          </cell>
          <cell r="G690">
            <v>49.9</v>
          </cell>
          <cell r="H690">
            <v>0.45</v>
          </cell>
          <cell r="I690">
            <v>49.9</v>
          </cell>
          <cell r="J690" t="b">
            <v>1</v>
          </cell>
        </row>
        <row r="691">
          <cell r="B691" t="str">
            <v>SEDOP</v>
          </cell>
          <cell r="C691" t="str">
            <v>I</v>
          </cell>
          <cell r="D691" t="str">
            <v>Adesivo p/ PVC - 75g</v>
          </cell>
          <cell r="E691" t="str">
            <v>tb</v>
          </cell>
          <cell r="F691">
            <v>2.5999999999999999E-2</v>
          </cell>
          <cell r="G691">
            <v>9</v>
          </cell>
          <cell r="H691">
            <v>0.23</v>
          </cell>
          <cell r="I691">
            <v>9</v>
          </cell>
          <cell r="J691" t="b">
            <v>1</v>
          </cell>
        </row>
        <row r="692">
          <cell r="B692" t="str">
            <v>COTAÇÃO</v>
          </cell>
          <cell r="C692" t="str">
            <v>I</v>
          </cell>
          <cell r="D692" t="str">
            <v>Te de redução 90° JS - 75 x 60mm</v>
          </cell>
          <cell r="E692" t="str">
            <v>un</v>
          </cell>
          <cell r="F692">
            <v>1</v>
          </cell>
          <cell r="G692">
            <v>89.9</v>
          </cell>
          <cell r="H692">
            <v>89.9</v>
          </cell>
          <cell r="I692">
            <v>0</v>
          </cell>
          <cell r="J692">
            <v>0</v>
          </cell>
        </row>
        <row r="693">
          <cell r="B693">
            <v>0</v>
          </cell>
          <cell r="C693">
            <v>0</v>
          </cell>
          <cell r="D693">
            <v>0</v>
          </cell>
          <cell r="E693">
            <v>0</v>
          </cell>
          <cell r="F693">
            <v>0</v>
          </cell>
          <cell r="G693">
            <v>0</v>
          </cell>
          <cell r="H693">
            <v>101.2</v>
          </cell>
        </row>
        <row r="694">
          <cell r="B694">
            <v>0</v>
          </cell>
          <cell r="C694">
            <v>0</v>
          </cell>
          <cell r="D694">
            <v>0</v>
          </cell>
          <cell r="E694">
            <v>0</v>
          </cell>
          <cell r="F694">
            <v>0</v>
          </cell>
          <cell r="G694">
            <v>0</v>
          </cell>
          <cell r="H694">
            <v>0</v>
          </cell>
        </row>
        <row r="695">
          <cell r="B695" t="str">
            <v>C 78</v>
          </cell>
          <cell r="C695">
            <v>0</v>
          </cell>
          <cell r="D695" t="str">
            <v>Cruzeta 100mm</v>
          </cell>
          <cell r="E695">
            <v>0</v>
          </cell>
          <cell r="F695">
            <v>0</v>
          </cell>
          <cell r="G695" t="str">
            <v>UNIDADE:</v>
          </cell>
          <cell r="H695" t="str">
            <v>un</v>
          </cell>
          <cell r="I695">
            <v>136.69999999999999</v>
          </cell>
        </row>
        <row r="696">
          <cell r="B696" t="str">
            <v>FONTE</v>
          </cell>
          <cell r="C696" t="str">
            <v>TIPO</v>
          </cell>
          <cell r="D696" t="str">
            <v>DESCRIÇÃO</v>
          </cell>
          <cell r="E696" t="str">
            <v xml:space="preserve">UN </v>
          </cell>
          <cell r="F696" t="str">
            <v>COEFICIENTE</v>
          </cell>
          <cell r="G696" t="str">
            <v>CUSTO UNITÁRIO (R$)</v>
          </cell>
          <cell r="H696" t="str">
            <v>SUBTOTAL (R$)</v>
          </cell>
        </row>
        <row r="697">
          <cell r="B697" t="str">
            <v>SEDOP</v>
          </cell>
          <cell r="C697" t="str">
            <v>CA</v>
          </cell>
          <cell r="D697" t="str">
            <v>Encanador ou bombeiro hidráulico com encargos complementares</v>
          </cell>
          <cell r="E697" t="str">
            <v>h</v>
          </cell>
          <cell r="F697">
            <v>0.5</v>
          </cell>
          <cell r="G697">
            <v>19.73</v>
          </cell>
          <cell r="H697">
            <v>9.8699999999999992</v>
          </cell>
          <cell r="I697">
            <v>19.73</v>
          </cell>
          <cell r="J697" t="b">
            <v>1</v>
          </cell>
        </row>
        <row r="698">
          <cell r="B698" t="str">
            <v>SEDOP</v>
          </cell>
          <cell r="C698" t="str">
            <v>CA</v>
          </cell>
          <cell r="D698" t="str">
            <v>Auxiliar de encanador ou bombeiro hidráulico com encargos complementares</v>
          </cell>
          <cell r="E698" t="str">
            <v>h</v>
          </cell>
          <cell r="F698">
            <v>0.5</v>
          </cell>
          <cell r="G698">
            <v>15.65</v>
          </cell>
          <cell r="H698">
            <v>7.83</v>
          </cell>
          <cell r="I698">
            <v>15.65</v>
          </cell>
          <cell r="J698" t="b">
            <v>1</v>
          </cell>
        </row>
        <row r="699">
          <cell r="B699" t="str">
            <v>COTAÇÃO</v>
          </cell>
          <cell r="C699" t="str">
            <v>I</v>
          </cell>
          <cell r="D699" t="str">
            <v>Cruzeta 100mm</v>
          </cell>
          <cell r="E699" t="str">
            <v>un</v>
          </cell>
          <cell r="F699">
            <v>1</v>
          </cell>
          <cell r="G699">
            <v>119</v>
          </cell>
          <cell r="H699">
            <v>119</v>
          </cell>
          <cell r="I699">
            <v>0</v>
          </cell>
          <cell r="J699">
            <v>0</v>
          </cell>
        </row>
        <row r="700">
          <cell r="B700">
            <v>0</v>
          </cell>
          <cell r="C700">
            <v>0</v>
          </cell>
          <cell r="D700">
            <v>0</v>
          </cell>
          <cell r="E700">
            <v>0</v>
          </cell>
          <cell r="F700">
            <v>0</v>
          </cell>
          <cell r="G700">
            <v>0</v>
          </cell>
          <cell r="H700">
            <v>136.69999999999999</v>
          </cell>
        </row>
        <row r="701">
          <cell r="B701">
            <v>0</v>
          </cell>
          <cell r="C701">
            <v>0</v>
          </cell>
          <cell r="D701">
            <v>0</v>
          </cell>
          <cell r="E701">
            <v>0</v>
          </cell>
          <cell r="F701">
            <v>0</v>
          </cell>
          <cell r="G701">
            <v>0</v>
          </cell>
          <cell r="H701">
            <v>0</v>
          </cell>
        </row>
        <row r="702">
          <cell r="B702" t="str">
            <v>C 79</v>
          </cell>
          <cell r="C702">
            <v>0</v>
          </cell>
          <cell r="D702" t="str">
            <v>Cruzeta 32mm</v>
          </cell>
          <cell r="E702">
            <v>0</v>
          </cell>
          <cell r="F702">
            <v>0</v>
          </cell>
          <cell r="G702" t="str">
            <v>UNIDADE:</v>
          </cell>
          <cell r="H702" t="str">
            <v>un</v>
          </cell>
          <cell r="I702">
            <v>51.180000000000007</v>
          </cell>
        </row>
        <row r="703">
          <cell r="B703" t="str">
            <v>FONTE</v>
          </cell>
          <cell r="C703" t="str">
            <v>TIPO</v>
          </cell>
          <cell r="D703" t="str">
            <v>DESCRIÇÃO</v>
          </cell>
          <cell r="E703" t="str">
            <v xml:space="preserve">UN </v>
          </cell>
          <cell r="F703" t="str">
            <v>COEFICIENTE</v>
          </cell>
          <cell r="G703" t="str">
            <v>CUSTO UNITÁRIO (R$)</v>
          </cell>
          <cell r="H703" t="str">
            <v>SUBTOTAL (R$)</v>
          </cell>
        </row>
        <row r="704">
          <cell r="B704" t="str">
            <v>SEDOP</v>
          </cell>
          <cell r="C704" t="str">
            <v>CA</v>
          </cell>
          <cell r="D704" t="str">
            <v>Encanador ou bombeiro hidráulico com encargos complementares</v>
          </cell>
          <cell r="E704" t="str">
            <v>h</v>
          </cell>
          <cell r="F704">
            <v>0.3</v>
          </cell>
          <cell r="G704">
            <v>19.73</v>
          </cell>
          <cell r="H704">
            <v>5.92</v>
          </cell>
          <cell r="I704">
            <v>19.73</v>
          </cell>
          <cell r="J704" t="b">
            <v>1</v>
          </cell>
        </row>
        <row r="705">
          <cell r="B705" t="str">
            <v>SEDOP</v>
          </cell>
          <cell r="C705" t="str">
            <v>CA</v>
          </cell>
          <cell r="D705" t="str">
            <v>Auxiliar de encanador ou bombeiro hidráulico com encargos complementares</v>
          </cell>
          <cell r="E705" t="str">
            <v>h</v>
          </cell>
          <cell r="F705">
            <v>0.3</v>
          </cell>
          <cell r="G705">
            <v>15.65</v>
          </cell>
          <cell r="H705">
            <v>4.7</v>
          </cell>
          <cell r="I705">
            <v>15.65</v>
          </cell>
          <cell r="J705" t="b">
            <v>1</v>
          </cell>
        </row>
        <row r="706">
          <cell r="B706" t="str">
            <v>COTAÇÃO</v>
          </cell>
          <cell r="C706" t="str">
            <v>I</v>
          </cell>
          <cell r="D706" t="str">
            <v>Cruzeta 32mm</v>
          </cell>
          <cell r="E706" t="str">
            <v>un</v>
          </cell>
          <cell r="F706">
            <v>1</v>
          </cell>
          <cell r="G706">
            <v>40.56</v>
          </cell>
          <cell r="H706">
            <v>40.56</v>
          </cell>
          <cell r="I706">
            <v>0</v>
          </cell>
          <cell r="J706">
            <v>0</v>
          </cell>
        </row>
        <row r="707">
          <cell r="B707">
            <v>0</v>
          </cell>
          <cell r="C707">
            <v>0</v>
          </cell>
          <cell r="D707">
            <v>0</v>
          </cell>
          <cell r="E707">
            <v>0</v>
          </cell>
          <cell r="F707">
            <v>0</v>
          </cell>
          <cell r="G707">
            <v>0</v>
          </cell>
          <cell r="H707">
            <v>51.180000000000007</v>
          </cell>
        </row>
        <row r="708">
          <cell r="B708">
            <v>0</v>
          </cell>
          <cell r="C708">
            <v>0</v>
          </cell>
          <cell r="D708">
            <v>0</v>
          </cell>
          <cell r="E708">
            <v>0</v>
          </cell>
          <cell r="F708">
            <v>0</v>
          </cell>
          <cell r="G708">
            <v>0</v>
          </cell>
          <cell r="H708">
            <v>0</v>
          </cell>
        </row>
        <row r="709">
          <cell r="B709" t="str">
            <v>C 80</v>
          </cell>
          <cell r="C709">
            <v>0</v>
          </cell>
          <cell r="D709" t="str">
            <v>Luva 25mm x 3/4''</v>
          </cell>
          <cell r="E709">
            <v>0</v>
          </cell>
          <cell r="F709">
            <v>0</v>
          </cell>
          <cell r="G709" t="str">
            <v>UNIDADE:</v>
          </cell>
          <cell r="H709" t="str">
            <v>un</v>
          </cell>
          <cell r="I709">
            <v>12.22</v>
          </cell>
        </row>
        <row r="710">
          <cell r="B710" t="str">
            <v>FONTE</v>
          </cell>
          <cell r="C710" t="str">
            <v>TIPO</v>
          </cell>
          <cell r="D710" t="str">
            <v>DESCRIÇÃO</v>
          </cell>
          <cell r="E710" t="str">
            <v xml:space="preserve">UN </v>
          </cell>
          <cell r="F710" t="str">
            <v>COEFICIENTE</v>
          </cell>
          <cell r="G710" t="str">
            <v>CUSTO UNITÁRIO (R$)</v>
          </cell>
          <cell r="H710" t="str">
            <v>SUBTOTAL (R$)</v>
          </cell>
        </row>
        <row r="711">
          <cell r="B711" t="str">
            <v>SEDOP</v>
          </cell>
          <cell r="C711" t="str">
            <v>CA</v>
          </cell>
          <cell r="D711" t="str">
            <v>Encanador ou bombeiro hidráulico com encargos complementares</v>
          </cell>
          <cell r="E711" t="str">
            <v>h</v>
          </cell>
          <cell r="F711">
            <v>0.3</v>
          </cell>
          <cell r="G711">
            <v>19.73</v>
          </cell>
          <cell r="H711">
            <v>5.92</v>
          </cell>
          <cell r="I711">
            <v>19.73</v>
          </cell>
          <cell r="J711" t="b">
            <v>1</v>
          </cell>
        </row>
        <row r="712">
          <cell r="B712" t="str">
            <v>SEDOP</v>
          </cell>
          <cell r="C712" t="str">
            <v>CA</v>
          </cell>
          <cell r="D712" t="str">
            <v>Auxiliar de encanador ou bombeiro hidráulico com encargos complementares</v>
          </cell>
          <cell r="E712" t="str">
            <v>h</v>
          </cell>
          <cell r="F712">
            <v>0.3</v>
          </cell>
          <cell r="G712">
            <v>15.65</v>
          </cell>
          <cell r="H712">
            <v>4.7</v>
          </cell>
          <cell r="I712">
            <v>15.65</v>
          </cell>
          <cell r="J712" t="b">
            <v>1</v>
          </cell>
        </row>
        <row r="713">
          <cell r="B713" t="str">
            <v>COTAÇÃO</v>
          </cell>
          <cell r="C713" t="str">
            <v>I</v>
          </cell>
          <cell r="D713" t="str">
            <v>Luva 25mm x 3/4''</v>
          </cell>
          <cell r="E713" t="str">
            <v>un</v>
          </cell>
          <cell r="F713">
            <v>1</v>
          </cell>
          <cell r="G713">
            <v>1.6</v>
          </cell>
          <cell r="H713">
            <v>1.6</v>
          </cell>
          <cell r="I713">
            <v>0</v>
          </cell>
          <cell r="J713">
            <v>0</v>
          </cell>
        </row>
        <row r="714">
          <cell r="B714">
            <v>0</v>
          </cell>
          <cell r="C714">
            <v>0</v>
          </cell>
          <cell r="D714">
            <v>0</v>
          </cell>
          <cell r="E714">
            <v>0</v>
          </cell>
          <cell r="F714">
            <v>0</v>
          </cell>
          <cell r="G714">
            <v>0</v>
          </cell>
          <cell r="H714">
            <v>12.22</v>
          </cell>
        </row>
        <row r="715">
          <cell r="B715">
            <v>0</v>
          </cell>
          <cell r="C715">
            <v>0</v>
          </cell>
          <cell r="D715">
            <v>0</v>
          </cell>
          <cell r="E715">
            <v>0</v>
          </cell>
          <cell r="F715">
            <v>0</v>
          </cell>
          <cell r="G715">
            <v>0</v>
          </cell>
          <cell r="H715">
            <v>0</v>
          </cell>
        </row>
        <row r="716">
          <cell r="B716" t="str">
            <v>C 81</v>
          </cell>
          <cell r="C716">
            <v>0</v>
          </cell>
          <cell r="D716" t="str">
            <v>Niple com rosca 1/2''</v>
          </cell>
          <cell r="E716">
            <v>0</v>
          </cell>
          <cell r="F716">
            <v>0</v>
          </cell>
          <cell r="G716" t="str">
            <v>UNIDADE:</v>
          </cell>
          <cell r="H716" t="str">
            <v>un</v>
          </cell>
          <cell r="I716">
            <v>18.03</v>
          </cell>
        </row>
        <row r="717">
          <cell r="B717" t="str">
            <v>FONTE</v>
          </cell>
          <cell r="C717" t="str">
            <v>TIPO</v>
          </cell>
          <cell r="D717" t="str">
            <v>DESCRIÇÃO</v>
          </cell>
          <cell r="E717" t="str">
            <v xml:space="preserve">UN </v>
          </cell>
          <cell r="F717" t="str">
            <v>COEFICIENTE</v>
          </cell>
          <cell r="G717" t="str">
            <v>CUSTO UNITÁRIO (R$)</v>
          </cell>
          <cell r="H717" t="str">
            <v>SUBTOTAL (R$)</v>
          </cell>
        </row>
        <row r="718">
          <cell r="B718" t="str">
            <v>SEDOP</v>
          </cell>
          <cell r="C718" t="str">
            <v>CA</v>
          </cell>
          <cell r="D718" t="str">
            <v>Encanador ou bombeiro hidráulico com encargos complementares</v>
          </cell>
          <cell r="E718" t="str">
            <v>h</v>
          </cell>
          <cell r="F718">
            <v>0.3</v>
          </cell>
          <cell r="G718">
            <v>19.73</v>
          </cell>
          <cell r="H718">
            <v>5.92</v>
          </cell>
          <cell r="I718">
            <v>19.73</v>
          </cell>
          <cell r="J718" t="b">
            <v>1</v>
          </cell>
        </row>
        <row r="719">
          <cell r="B719" t="str">
            <v>SEDOP</v>
          </cell>
          <cell r="C719" t="str">
            <v>CA</v>
          </cell>
          <cell r="D719" t="str">
            <v>Auxiliar de encanador ou bombeiro hidráulico com encargos complementares</v>
          </cell>
          <cell r="E719" t="str">
            <v>h</v>
          </cell>
          <cell r="F719">
            <v>0.3</v>
          </cell>
          <cell r="G719">
            <v>15.65</v>
          </cell>
          <cell r="H719">
            <v>4.7</v>
          </cell>
          <cell r="I719">
            <v>15.65</v>
          </cell>
          <cell r="J719" t="b">
            <v>1</v>
          </cell>
        </row>
        <row r="720">
          <cell r="B720" t="str">
            <v>COTAÇÃO</v>
          </cell>
          <cell r="C720" t="str">
            <v>I</v>
          </cell>
          <cell r="D720" t="str">
            <v>Niple com rosca 1/2''</v>
          </cell>
          <cell r="E720" t="str">
            <v>un</v>
          </cell>
          <cell r="F720">
            <v>1</v>
          </cell>
          <cell r="G720">
            <v>7.41</v>
          </cell>
          <cell r="H720">
            <v>7.41</v>
          </cell>
          <cell r="I720">
            <v>0</v>
          </cell>
          <cell r="J720">
            <v>0</v>
          </cell>
        </row>
        <row r="721">
          <cell r="B721">
            <v>0</v>
          </cell>
          <cell r="C721">
            <v>0</v>
          </cell>
          <cell r="D721">
            <v>0</v>
          </cell>
          <cell r="E721">
            <v>0</v>
          </cell>
          <cell r="F721">
            <v>0</v>
          </cell>
          <cell r="G721">
            <v>0</v>
          </cell>
          <cell r="H721">
            <v>18.03</v>
          </cell>
        </row>
        <row r="722">
          <cell r="B722">
            <v>0</v>
          </cell>
          <cell r="C722">
            <v>0</v>
          </cell>
          <cell r="D722">
            <v>0</v>
          </cell>
          <cell r="E722">
            <v>0</v>
          </cell>
          <cell r="F722">
            <v>0</v>
          </cell>
          <cell r="G722">
            <v>0</v>
          </cell>
          <cell r="H722">
            <v>0</v>
          </cell>
        </row>
        <row r="723">
          <cell r="B723" t="str">
            <v>C 82</v>
          </cell>
          <cell r="C723">
            <v>0</v>
          </cell>
          <cell r="D723" t="str">
            <v xml:space="preserve">Te 28 x 22mm </v>
          </cell>
          <cell r="E723">
            <v>0</v>
          </cell>
          <cell r="F723">
            <v>0</v>
          </cell>
          <cell r="G723" t="str">
            <v>UNIDADE:</v>
          </cell>
          <cell r="H723" t="str">
            <v>un</v>
          </cell>
          <cell r="I723">
            <v>35.25</v>
          </cell>
        </row>
        <row r="724">
          <cell r="B724" t="str">
            <v>FONTE</v>
          </cell>
          <cell r="C724" t="str">
            <v>TIPO</v>
          </cell>
          <cell r="D724" t="str">
            <v>DESCRIÇÃO</v>
          </cell>
          <cell r="E724" t="str">
            <v xml:space="preserve">UN </v>
          </cell>
          <cell r="F724" t="str">
            <v>COEFICIENTE</v>
          </cell>
          <cell r="G724" t="str">
            <v>CUSTO UNITÁRIO (R$)</v>
          </cell>
          <cell r="H724" t="str">
            <v>SUBTOTAL (R$)</v>
          </cell>
        </row>
        <row r="725">
          <cell r="B725" t="str">
            <v>SEDOP</v>
          </cell>
          <cell r="C725" t="str">
            <v>CA</v>
          </cell>
          <cell r="D725" t="str">
            <v>Encanador ou bombeiro hidráulico com encargos complementares</v>
          </cell>
          <cell r="E725" t="str">
            <v>h</v>
          </cell>
          <cell r="F725">
            <v>0.53</v>
          </cell>
          <cell r="G725">
            <v>19.73</v>
          </cell>
          <cell r="H725">
            <v>10.46</v>
          </cell>
          <cell r="I725">
            <v>19.73</v>
          </cell>
          <cell r="J725" t="b">
            <v>1</v>
          </cell>
        </row>
        <row r="726">
          <cell r="B726" t="str">
            <v>SEDOP</v>
          </cell>
          <cell r="C726" t="str">
            <v>CA</v>
          </cell>
          <cell r="D726" t="str">
            <v>Auxiliar de encanador ou bombeiro hidráulico com encargos complementares</v>
          </cell>
          <cell r="E726" t="str">
            <v>h</v>
          </cell>
          <cell r="F726">
            <v>0.53</v>
          </cell>
          <cell r="G726">
            <v>15.65</v>
          </cell>
          <cell r="H726">
            <v>8.2899999999999991</v>
          </cell>
          <cell r="I726">
            <v>15.65</v>
          </cell>
          <cell r="J726" t="b">
            <v>1</v>
          </cell>
        </row>
        <row r="727">
          <cell r="B727" t="str">
            <v>COTAÇÃO</v>
          </cell>
          <cell r="C727" t="str">
            <v>I</v>
          </cell>
          <cell r="D727" t="str">
            <v xml:space="preserve">Te 28 x 22mm </v>
          </cell>
          <cell r="E727" t="str">
            <v>un</v>
          </cell>
          <cell r="F727">
            <v>1</v>
          </cell>
          <cell r="G727">
            <v>16.5</v>
          </cell>
          <cell r="H727">
            <v>16.5</v>
          </cell>
          <cell r="I727">
            <v>0</v>
          </cell>
          <cell r="J727">
            <v>0</v>
          </cell>
        </row>
        <row r="728">
          <cell r="B728">
            <v>0</v>
          </cell>
          <cell r="C728">
            <v>0</v>
          </cell>
          <cell r="D728">
            <v>0</v>
          </cell>
          <cell r="E728">
            <v>0</v>
          </cell>
          <cell r="F728">
            <v>0</v>
          </cell>
          <cell r="G728">
            <v>0</v>
          </cell>
          <cell r="H728">
            <v>35.25</v>
          </cell>
        </row>
        <row r="729">
          <cell r="B729">
            <v>0</v>
          </cell>
          <cell r="C729">
            <v>0</v>
          </cell>
          <cell r="D729">
            <v>0</v>
          </cell>
          <cell r="E729">
            <v>0</v>
          </cell>
          <cell r="F729">
            <v>0</v>
          </cell>
          <cell r="G729">
            <v>0</v>
          </cell>
          <cell r="H729">
            <v>0</v>
          </cell>
        </row>
        <row r="730">
          <cell r="B730" t="str">
            <v>C 83</v>
          </cell>
          <cell r="C730">
            <v>0</v>
          </cell>
          <cell r="D730" t="str">
            <v xml:space="preserve">Te 35 x 22mm </v>
          </cell>
          <cell r="E730">
            <v>0</v>
          </cell>
          <cell r="F730">
            <v>0</v>
          </cell>
          <cell r="G730" t="str">
            <v>UNIDADE:</v>
          </cell>
          <cell r="H730" t="str">
            <v>un</v>
          </cell>
          <cell r="I730">
            <v>39.64</v>
          </cell>
        </row>
        <row r="731">
          <cell r="B731" t="str">
            <v>FONTE</v>
          </cell>
          <cell r="C731" t="str">
            <v>TIPO</v>
          </cell>
          <cell r="D731" t="str">
            <v>DESCRIÇÃO</v>
          </cell>
          <cell r="E731" t="str">
            <v xml:space="preserve">UN </v>
          </cell>
          <cell r="F731" t="str">
            <v>COEFICIENTE</v>
          </cell>
          <cell r="G731" t="str">
            <v>CUSTO UNITÁRIO (R$)</v>
          </cell>
          <cell r="H731" t="str">
            <v>SUBTOTAL (R$)</v>
          </cell>
        </row>
        <row r="732">
          <cell r="B732" t="str">
            <v>SEDOP</v>
          </cell>
          <cell r="C732" t="str">
            <v>CA</v>
          </cell>
          <cell r="D732" t="str">
            <v>Encanador ou bombeiro hidráulico com encargos complementares</v>
          </cell>
          <cell r="E732" t="str">
            <v>h</v>
          </cell>
          <cell r="F732">
            <v>0.53</v>
          </cell>
          <cell r="G732">
            <v>19.73</v>
          </cell>
          <cell r="H732">
            <v>10.46</v>
          </cell>
          <cell r="I732">
            <v>19.73</v>
          </cell>
          <cell r="J732" t="b">
            <v>1</v>
          </cell>
        </row>
        <row r="733">
          <cell r="B733" t="str">
            <v>SEDOP</v>
          </cell>
          <cell r="C733" t="str">
            <v>CA</v>
          </cell>
          <cell r="D733" t="str">
            <v>Auxiliar de encanador ou bombeiro hidráulico com encargos complementares</v>
          </cell>
          <cell r="E733" t="str">
            <v>h</v>
          </cell>
          <cell r="F733">
            <v>0.53</v>
          </cell>
          <cell r="G733">
            <v>15.65</v>
          </cell>
          <cell r="H733">
            <v>8.2899999999999991</v>
          </cell>
          <cell r="I733">
            <v>15.65</v>
          </cell>
          <cell r="J733" t="b">
            <v>1</v>
          </cell>
        </row>
        <row r="734">
          <cell r="B734" t="str">
            <v>COTAÇÃO</v>
          </cell>
          <cell r="C734" t="str">
            <v>I</v>
          </cell>
          <cell r="D734" t="str">
            <v xml:space="preserve">Te 35 x 22mm </v>
          </cell>
          <cell r="E734" t="str">
            <v>un</v>
          </cell>
          <cell r="F734">
            <v>1</v>
          </cell>
          <cell r="G734">
            <v>20.89</v>
          </cell>
          <cell r="H734">
            <v>20.89</v>
          </cell>
          <cell r="I734">
            <v>0</v>
          </cell>
          <cell r="J734">
            <v>0</v>
          </cell>
        </row>
        <row r="735">
          <cell r="B735">
            <v>0</v>
          </cell>
          <cell r="C735">
            <v>0</v>
          </cell>
          <cell r="D735">
            <v>0</v>
          </cell>
          <cell r="E735">
            <v>0</v>
          </cell>
          <cell r="F735">
            <v>0</v>
          </cell>
          <cell r="G735">
            <v>0</v>
          </cell>
          <cell r="H735">
            <v>39.64</v>
          </cell>
        </row>
        <row r="736">
          <cell r="B736">
            <v>0</v>
          </cell>
          <cell r="C736">
            <v>0</v>
          </cell>
          <cell r="D736">
            <v>0</v>
          </cell>
          <cell r="E736">
            <v>0</v>
          </cell>
          <cell r="F736">
            <v>0</v>
          </cell>
          <cell r="G736">
            <v>0</v>
          </cell>
          <cell r="H736">
            <v>0</v>
          </cell>
        </row>
        <row r="737">
          <cell r="B737" t="str">
            <v>C 84</v>
          </cell>
          <cell r="C737">
            <v>0</v>
          </cell>
          <cell r="D737" t="str">
            <v>Registro de gaveta de 22mm</v>
          </cell>
          <cell r="E737">
            <v>0</v>
          </cell>
          <cell r="F737">
            <v>0</v>
          </cell>
          <cell r="G737" t="str">
            <v>UNIDADE:</v>
          </cell>
          <cell r="H737" t="str">
            <v>un</v>
          </cell>
          <cell r="I737">
            <v>87.39</v>
          </cell>
        </row>
        <row r="738">
          <cell r="B738" t="str">
            <v>FONTE</v>
          </cell>
          <cell r="C738" t="str">
            <v>TIPO</v>
          </cell>
          <cell r="D738" t="str">
            <v>DESCRIÇÃO</v>
          </cell>
          <cell r="E738" t="str">
            <v xml:space="preserve">UN </v>
          </cell>
          <cell r="F738" t="str">
            <v>COEFICIENTE</v>
          </cell>
          <cell r="G738" t="str">
            <v>CUSTO UNITÁRIO (R$)</v>
          </cell>
          <cell r="H738" t="str">
            <v>SUBTOTAL (R$)</v>
          </cell>
        </row>
        <row r="739">
          <cell r="B739" t="str">
            <v>SEDOP</v>
          </cell>
          <cell r="C739" t="str">
            <v>CA</v>
          </cell>
          <cell r="D739" t="str">
            <v>Encanador ou bombeiro hidráulico com encargos complementares</v>
          </cell>
          <cell r="E739" t="str">
            <v>h</v>
          </cell>
          <cell r="F739">
            <v>0.53</v>
          </cell>
          <cell r="G739">
            <v>19.73</v>
          </cell>
          <cell r="H739">
            <v>10.46</v>
          </cell>
          <cell r="I739">
            <v>19.73</v>
          </cell>
          <cell r="J739" t="b">
            <v>1</v>
          </cell>
        </row>
        <row r="740">
          <cell r="B740" t="str">
            <v>SEDOP</v>
          </cell>
          <cell r="C740" t="str">
            <v>CA</v>
          </cell>
          <cell r="D740" t="str">
            <v>Auxiliar de encanador ou bombeiro hidráulico com encargos complementares</v>
          </cell>
          <cell r="E740" t="str">
            <v>h</v>
          </cell>
          <cell r="F740">
            <v>0.53</v>
          </cell>
          <cell r="G740">
            <v>15.65</v>
          </cell>
          <cell r="H740">
            <v>8.2899999999999991</v>
          </cell>
          <cell r="I740">
            <v>15.65</v>
          </cell>
          <cell r="J740" t="b">
            <v>1</v>
          </cell>
        </row>
        <row r="741">
          <cell r="B741" t="str">
            <v>COTAÇÃO</v>
          </cell>
          <cell r="C741" t="str">
            <v>I</v>
          </cell>
          <cell r="D741" t="str">
            <v>Registro de gaveta de 22mm</v>
          </cell>
          <cell r="E741" t="str">
            <v>un</v>
          </cell>
          <cell r="F741">
            <v>1</v>
          </cell>
          <cell r="G741">
            <v>68.64</v>
          </cell>
          <cell r="H741">
            <v>68.64</v>
          </cell>
          <cell r="I741">
            <v>0</v>
          </cell>
          <cell r="J741">
            <v>0</v>
          </cell>
        </row>
        <row r="742">
          <cell r="B742">
            <v>0</v>
          </cell>
          <cell r="C742">
            <v>0</v>
          </cell>
          <cell r="D742">
            <v>0</v>
          </cell>
          <cell r="E742">
            <v>0</v>
          </cell>
          <cell r="F742">
            <v>0</v>
          </cell>
          <cell r="G742">
            <v>0</v>
          </cell>
          <cell r="H742">
            <v>87.39</v>
          </cell>
        </row>
        <row r="743">
          <cell r="B743">
            <v>0</v>
          </cell>
          <cell r="C743">
            <v>0</v>
          </cell>
          <cell r="D743">
            <v>0</v>
          </cell>
          <cell r="E743">
            <v>0</v>
          </cell>
          <cell r="F743">
            <v>0</v>
          </cell>
          <cell r="G743">
            <v>0</v>
          </cell>
          <cell r="H743">
            <v>0</v>
          </cell>
        </row>
        <row r="744">
          <cell r="B744" t="str">
            <v>C 85</v>
          </cell>
          <cell r="C744">
            <v>0</v>
          </cell>
          <cell r="D744" t="str">
            <v>Registro de gaveta de 35mm</v>
          </cell>
          <cell r="E744">
            <v>0</v>
          </cell>
          <cell r="F744">
            <v>0</v>
          </cell>
          <cell r="G744" t="str">
            <v>UNIDADE:</v>
          </cell>
          <cell r="H744" t="str">
            <v>un</v>
          </cell>
          <cell r="I744">
            <v>108.74</v>
          </cell>
        </row>
        <row r="745">
          <cell r="B745" t="str">
            <v>FONTE</v>
          </cell>
          <cell r="C745" t="str">
            <v>TIPO</v>
          </cell>
          <cell r="D745" t="str">
            <v>DESCRIÇÃO</v>
          </cell>
          <cell r="E745" t="str">
            <v xml:space="preserve">UN </v>
          </cell>
          <cell r="F745" t="str">
            <v>COEFICIENTE</v>
          </cell>
          <cell r="G745" t="str">
            <v>CUSTO UNITÁRIO (R$)</v>
          </cell>
          <cell r="H745" t="str">
            <v>SUBTOTAL (R$)</v>
          </cell>
        </row>
        <row r="746">
          <cell r="B746" t="str">
            <v>SEDOP</v>
          </cell>
          <cell r="C746" t="str">
            <v>CA</v>
          </cell>
          <cell r="D746" t="str">
            <v>Encanador ou bombeiro hidráulico com encargos complementares</v>
          </cell>
          <cell r="E746" t="str">
            <v>h</v>
          </cell>
          <cell r="F746">
            <v>0.53</v>
          </cell>
          <cell r="G746">
            <v>19.73</v>
          </cell>
          <cell r="H746">
            <v>10.46</v>
          </cell>
          <cell r="I746">
            <v>19.73</v>
          </cell>
          <cell r="J746" t="b">
            <v>1</v>
          </cell>
        </row>
        <row r="747">
          <cell r="B747" t="str">
            <v>SEDOP</v>
          </cell>
          <cell r="C747" t="str">
            <v>CA</v>
          </cell>
          <cell r="D747" t="str">
            <v>Auxiliar de encanador ou bombeiro hidráulico com encargos complementares</v>
          </cell>
          <cell r="E747" t="str">
            <v>h</v>
          </cell>
          <cell r="F747">
            <v>0.53</v>
          </cell>
          <cell r="G747">
            <v>15.65</v>
          </cell>
          <cell r="H747">
            <v>8.2899999999999991</v>
          </cell>
          <cell r="I747">
            <v>15.65</v>
          </cell>
          <cell r="J747" t="b">
            <v>1</v>
          </cell>
        </row>
        <row r="748">
          <cell r="B748" t="str">
            <v>COTAÇÃO</v>
          </cell>
          <cell r="C748" t="str">
            <v>I</v>
          </cell>
          <cell r="D748" t="str">
            <v>Registro de gaveta de 35mm</v>
          </cell>
          <cell r="E748" t="str">
            <v>un</v>
          </cell>
          <cell r="F748">
            <v>1</v>
          </cell>
          <cell r="G748">
            <v>89.99</v>
          </cell>
          <cell r="H748">
            <v>89.99</v>
          </cell>
          <cell r="I748">
            <v>0</v>
          </cell>
          <cell r="J748">
            <v>0</v>
          </cell>
        </row>
        <row r="749">
          <cell r="B749">
            <v>0</v>
          </cell>
          <cell r="C749">
            <v>0</v>
          </cell>
          <cell r="D749">
            <v>0</v>
          </cell>
          <cell r="E749">
            <v>0</v>
          </cell>
          <cell r="F749">
            <v>0</v>
          </cell>
          <cell r="G749">
            <v>0</v>
          </cell>
          <cell r="H749">
            <v>108.74</v>
          </cell>
        </row>
        <row r="750">
          <cell r="B750">
            <v>0</v>
          </cell>
          <cell r="C750">
            <v>0</v>
          </cell>
          <cell r="D750">
            <v>0</v>
          </cell>
          <cell r="E750">
            <v>0</v>
          </cell>
          <cell r="F750">
            <v>0</v>
          </cell>
          <cell r="G750">
            <v>0</v>
          </cell>
          <cell r="H750">
            <v>0</v>
          </cell>
        </row>
        <row r="751">
          <cell r="B751" t="str">
            <v>C 86</v>
          </cell>
          <cell r="C751">
            <v>0</v>
          </cell>
          <cell r="D751" t="str">
            <v>Joelho 90º c/ visita Ø 100 x 50mm</v>
          </cell>
          <cell r="E751">
            <v>0</v>
          </cell>
          <cell r="F751">
            <v>0</v>
          </cell>
          <cell r="G751" t="str">
            <v>UNIDADE:</v>
          </cell>
          <cell r="H751" t="str">
            <v>un</v>
          </cell>
          <cell r="I751">
            <v>52.35</v>
          </cell>
        </row>
        <row r="752">
          <cell r="B752" t="str">
            <v>FONTE</v>
          </cell>
          <cell r="C752" t="str">
            <v>TIPO</v>
          </cell>
          <cell r="D752" t="str">
            <v>DESCRIÇÃO</v>
          </cell>
          <cell r="E752" t="str">
            <v xml:space="preserve">UN </v>
          </cell>
          <cell r="F752" t="str">
            <v>COEFICIENTE</v>
          </cell>
          <cell r="G752" t="str">
            <v>CUSTO UNITÁRIO (R$)</v>
          </cell>
          <cell r="H752" t="str">
            <v>SUBTOTAL (R$)</v>
          </cell>
        </row>
        <row r="753">
          <cell r="B753" t="str">
            <v>SEDOP</v>
          </cell>
          <cell r="C753" t="str">
            <v>CA</v>
          </cell>
          <cell r="D753" t="str">
            <v>Encanador ou bombeiro hidráulico com encargos complementares</v>
          </cell>
          <cell r="E753" t="str">
            <v>h</v>
          </cell>
          <cell r="F753">
            <v>0.53</v>
          </cell>
          <cell r="G753">
            <v>19.73</v>
          </cell>
          <cell r="H753">
            <v>10.46</v>
          </cell>
          <cell r="I753">
            <v>19.73</v>
          </cell>
          <cell r="J753" t="b">
            <v>1</v>
          </cell>
        </row>
        <row r="754">
          <cell r="B754" t="str">
            <v>SEDOP</v>
          </cell>
          <cell r="C754" t="str">
            <v>CA</v>
          </cell>
          <cell r="D754" t="str">
            <v>Auxiliar de encanador ou bombeiro hidráulico com encargos complementares</v>
          </cell>
          <cell r="E754" t="str">
            <v>h</v>
          </cell>
          <cell r="F754">
            <v>0.53</v>
          </cell>
          <cell r="G754">
            <v>15.65</v>
          </cell>
          <cell r="H754">
            <v>8.2899999999999991</v>
          </cell>
          <cell r="I754">
            <v>15.65</v>
          </cell>
          <cell r="J754" t="b">
            <v>1</v>
          </cell>
        </row>
        <row r="755">
          <cell r="B755" t="str">
            <v>COTAÇÃO</v>
          </cell>
          <cell r="C755" t="str">
            <v>I</v>
          </cell>
          <cell r="D755" t="str">
            <v>Joelho 90º c/ visita Ø 100 x 50mm</v>
          </cell>
          <cell r="E755" t="str">
            <v>un</v>
          </cell>
          <cell r="F755">
            <v>1</v>
          </cell>
          <cell r="G755">
            <v>33.6</v>
          </cell>
          <cell r="H755">
            <v>33.6</v>
          </cell>
          <cell r="I755">
            <v>0</v>
          </cell>
          <cell r="J755">
            <v>0</v>
          </cell>
        </row>
        <row r="756">
          <cell r="B756">
            <v>0</v>
          </cell>
          <cell r="C756">
            <v>0</v>
          </cell>
          <cell r="D756">
            <v>0</v>
          </cell>
          <cell r="E756">
            <v>0</v>
          </cell>
          <cell r="F756">
            <v>0</v>
          </cell>
          <cell r="G756">
            <v>0</v>
          </cell>
          <cell r="H756">
            <v>52.35</v>
          </cell>
        </row>
        <row r="757">
          <cell r="B757">
            <v>0</v>
          </cell>
          <cell r="C757">
            <v>0</v>
          </cell>
          <cell r="D757">
            <v>0</v>
          </cell>
          <cell r="E757">
            <v>0</v>
          </cell>
          <cell r="F757">
            <v>0</v>
          </cell>
          <cell r="G757">
            <v>0</v>
          </cell>
          <cell r="H757">
            <v>0</v>
          </cell>
        </row>
        <row r="758">
          <cell r="B758" t="str">
            <v>C 87</v>
          </cell>
          <cell r="C758">
            <v>0</v>
          </cell>
          <cell r="D758">
            <v>0</v>
          </cell>
          <cell r="E758">
            <v>0</v>
          </cell>
          <cell r="F758">
            <v>0</v>
          </cell>
          <cell r="G758" t="str">
            <v>UNIDADE:</v>
          </cell>
          <cell r="H758">
            <v>0</v>
          </cell>
          <cell r="I758">
            <v>0</v>
          </cell>
        </row>
        <row r="759">
          <cell r="B759" t="str">
            <v>FONTE</v>
          </cell>
          <cell r="C759" t="str">
            <v>TIPO</v>
          </cell>
          <cell r="D759" t="str">
            <v>DESCRIÇÃO</v>
          </cell>
          <cell r="E759" t="str">
            <v xml:space="preserve">UN </v>
          </cell>
          <cell r="F759" t="str">
            <v>COEFICIENTE</v>
          </cell>
          <cell r="G759" t="str">
            <v>CUSTO UNITÁRIO (R$)</v>
          </cell>
          <cell r="H759" t="str">
            <v>SUBTOTAL (R$)</v>
          </cell>
        </row>
        <row r="760">
          <cell r="B760">
            <v>0</v>
          </cell>
          <cell r="C760">
            <v>0</v>
          </cell>
          <cell r="D760">
            <v>0</v>
          </cell>
          <cell r="E760">
            <v>0</v>
          </cell>
          <cell r="F760">
            <v>0</v>
          </cell>
          <cell r="G760">
            <v>0</v>
          </cell>
          <cell r="H760">
            <v>0</v>
          </cell>
          <cell r="I760" t="e">
            <v>#N/A</v>
          </cell>
        </row>
        <row r="761">
          <cell r="B761">
            <v>0</v>
          </cell>
          <cell r="C761">
            <v>0</v>
          </cell>
          <cell r="D761">
            <v>0</v>
          </cell>
          <cell r="E761">
            <v>0</v>
          </cell>
          <cell r="F761">
            <v>0</v>
          </cell>
          <cell r="G761">
            <v>0</v>
          </cell>
          <cell r="H761">
            <v>0</v>
          </cell>
          <cell r="I761" t="e">
            <v>#N/A</v>
          </cell>
        </row>
        <row r="762">
          <cell r="B762">
            <v>0</v>
          </cell>
          <cell r="C762">
            <v>0</v>
          </cell>
          <cell r="D762">
            <v>0</v>
          </cell>
          <cell r="E762">
            <v>0</v>
          </cell>
          <cell r="F762">
            <v>0</v>
          </cell>
          <cell r="G762">
            <v>0</v>
          </cell>
          <cell r="H762">
            <v>0</v>
          </cell>
          <cell r="I762">
            <v>0</v>
          </cell>
          <cell r="J762">
            <v>0</v>
          </cell>
        </row>
        <row r="763">
          <cell r="B763">
            <v>0</v>
          </cell>
          <cell r="C763">
            <v>0</v>
          </cell>
          <cell r="D763">
            <v>0</v>
          </cell>
          <cell r="E763">
            <v>0</v>
          </cell>
          <cell r="F763">
            <v>0</v>
          </cell>
          <cell r="G763">
            <v>0</v>
          </cell>
          <cell r="H763">
            <v>0</v>
          </cell>
        </row>
        <row r="764">
          <cell r="B764">
            <v>0</v>
          </cell>
          <cell r="C764">
            <v>0</v>
          </cell>
          <cell r="D764">
            <v>0</v>
          </cell>
          <cell r="E764">
            <v>0</v>
          </cell>
          <cell r="F764">
            <v>0</v>
          </cell>
          <cell r="G764">
            <v>0</v>
          </cell>
          <cell r="H764">
            <v>0</v>
          </cell>
        </row>
        <row r="765">
          <cell r="B765" t="str">
            <v>C 88</v>
          </cell>
          <cell r="C765">
            <v>0</v>
          </cell>
          <cell r="D765" t="str">
            <v>Caixa d'água de fibra 7500L</v>
          </cell>
          <cell r="E765">
            <v>0</v>
          </cell>
          <cell r="F765">
            <v>0</v>
          </cell>
          <cell r="G765" t="str">
            <v>UNIDADE:</v>
          </cell>
          <cell r="H765" t="str">
            <v>un</v>
          </cell>
          <cell r="I765">
            <v>4698.71</v>
          </cell>
        </row>
        <row r="766">
          <cell r="B766" t="str">
            <v>FONTE</v>
          </cell>
          <cell r="C766" t="str">
            <v>TIPO</v>
          </cell>
          <cell r="D766" t="str">
            <v>DESCRIÇÃO</v>
          </cell>
          <cell r="E766" t="str">
            <v xml:space="preserve">UN </v>
          </cell>
          <cell r="F766" t="str">
            <v>COEFICIENTE</v>
          </cell>
          <cell r="G766" t="str">
            <v>CUSTO UNITÁRIO (R$)</v>
          </cell>
          <cell r="H766" t="str">
            <v>SUBTOTAL (R$)</v>
          </cell>
        </row>
        <row r="767">
          <cell r="B767" t="str">
            <v>SEDOP</v>
          </cell>
          <cell r="C767" t="str">
            <v>CA</v>
          </cell>
          <cell r="D767" t="str">
            <v>Encanador ou bombeiro hidráulico com encargos complementares</v>
          </cell>
          <cell r="E767" t="str">
            <v>h</v>
          </cell>
          <cell r="F767">
            <v>2</v>
          </cell>
          <cell r="G767">
            <v>19.73</v>
          </cell>
          <cell r="H767">
            <v>39.46</v>
          </cell>
          <cell r="I767">
            <v>19.73</v>
          </cell>
          <cell r="J767" t="b">
            <v>1</v>
          </cell>
        </row>
        <row r="768">
          <cell r="B768" t="str">
            <v>SEDOP</v>
          </cell>
          <cell r="C768" t="str">
            <v>CA</v>
          </cell>
          <cell r="D768" t="str">
            <v>Auxiliar de encanador ou bombeiro hidráulico com encargos complementares</v>
          </cell>
          <cell r="E768" t="str">
            <v>h</v>
          </cell>
          <cell r="F768">
            <v>2</v>
          </cell>
          <cell r="G768">
            <v>15.65</v>
          </cell>
          <cell r="H768">
            <v>31.3</v>
          </cell>
          <cell r="I768">
            <v>15.65</v>
          </cell>
          <cell r="J768" t="b">
            <v>1</v>
          </cell>
        </row>
        <row r="769">
          <cell r="B769" t="str">
            <v>COTAÇÃO</v>
          </cell>
          <cell r="C769" t="str">
            <v>I</v>
          </cell>
          <cell r="D769" t="str">
            <v>Caixa d'água de fibra 7500L</v>
          </cell>
          <cell r="E769" t="str">
            <v>un</v>
          </cell>
          <cell r="F769">
            <v>1</v>
          </cell>
          <cell r="G769">
            <v>4627.95</v>
          </cell>
          <cell r="H769">
            <v>4627.95</v>
          </cell>
          <cell r="I769">
            <v>0</v>
          </cell>
          <cell r="J769">
            <v>0</v>
          </cell>
        </row>
        <row r="770">
          <cell r="B770">
            <v>0</v>
          </cell>
          <cell r="C770">
            <v>0</v>
          </cell>
          <cell r="D770">
            <v>0</v>
          </cell>
          <cell r="E770">
            <v>0</v>
          </cell>
          <cell r="F770">
            <v>0</v>
          </cell>
          <cell r="G770">
            <v>0</v>
          </cell>
          <cell r="H770">
            <v>4698.71</v>
          </cell>
        </row>
        <row r="771">
          <cell r="B771">
            <v>0</v>
          </cell>
          <cell r="C771">
            <v>0</v>
          </cell>
          <cell r="D771">
            <v>0</v>
          </cell>
          <cell r="E771">
            <v>0</v>
          </cell>
          <cell r="F771">
            <v>0</v>
          </cell>
          <cell r="G771">
            <v>0</v>
          </cell>
          <cell r="H771">
            <v>0</v>
          </cell>
        </row>
        <row r="772">
          <cell r="B772" t="str">
            <v>C 89</v>
          </cell>
          <cell r="C772">
            <v>0</v>
          </cell>
          <cell r="D772" t="str">
            <v>Detector de fumaça</v>
          </cell>
          <cell r="E772">
            <v>0</v>
          </cell>
          <cell r="F772">
            <v>0</v>
          </cell>
          <cell r="G772" t="str">
            <v>UNIDADE:</v>
          </cell>
          <cell r="H772" t="str">
            <v>un</v>
          </cell>
          <cell r="I772">
            <v>262.94</v>
          </cell>
        </row>
        <row r="773">
          <cell r="B773" t="str">
            <v>FONTE</v>
          </cell>
          <cell r="C773" t="str">
            <v>TIPO</v>
          </cell>
          <cell r="D773" t="str">
            <v>DESCRIÇÃO</v>
          </cell>
          <cell r="E773" t="str">
            <v xml:space="preserve">UN </v>
          </cell>
          <cell r="F773" t="str">
            <v>COEFICIENTE</v>
          </cell>
          <cell r="G773" t="str">
            <v>CUSTO UNITÁRIO (R$)</v>
          </cell>
          <cell r="H773" t="str">
            <v>SUBTOTAL (R$)</v>
          </cell>
        </row>
        <row r="774">
          <cell r="B774" t="str">
            <v>SEDOP</v>
          </cell>
          <cell r="C774" t="str">
            <v>CA</v>
          </cell>
          <cell r="D774" t="str">
            <v xml:space="preserve">Eletricista com encargos complementares </v>
          </cell>
          <cell r="E774" t="str">
            <v>h</v>
          </cell>
          <cell r="F774">
            <v>0.5</v>
          </cell>
          <cell r="G774">
            <v>20.38</v>
          </cell>
          <cell r="H774">
            <v>10.19</v>
          </cell>
          <cell r="I774">
            <v>20.38</v>
          </cell>
          <cell r="J774" t="b">
            <v>1</v>
          </cell>
        </row>
        <row r="775">
          <cell r="B775" t="str">
            <v>SEDOP</v>
          </cell>
          <cell r="C775" t="str">
            <v>CA</v>
          </cell>
          <cell r="D775" t="str">
            <v>Auxiliar de eletricista com encargos complementares</v>
          </cell>
          <cell r="E775" t="str">
            <v>h</v>
          </cell>
          <cell r="F775">
            <v>2</v>
          </cell>
          <cell r="G775">
            <v>16.25</v>
          </cell>
          <cell r="H775">
            <v>32.5</v>
          </cell>
          <cell r="I775">
            <v>16.25</v>
          </cell>
          <cell r="J775" t="b">
            <v>1</v>
          </cell>
        </row>
        <row r="776">
          <cell r="B776" t="str">
            <v>ORSE</v>
          </cell>
          <cell r="C776" t="str">
            <v>I</v>
          </cell>
          <cell r="D776" t="str">
            <v>Detector de fumaça endereçável do tipo ótico convencional</v>
          </cell>
          <cell r="E776" t="str">
            <v>un</v>
          </cell>
          <cell r="F776">
            <v>1</v>
          </cell>
          <cell r="G776">
            <v>193.8</v>
          </cell>
          <cell r="H776">
            <v>193.8</v>
          </cell>
        </row>
        <row r="777">
          <cell r="B777" t="str">
            <v>COTAÇÃO</v>
          </cell>
          <cell r="C777" t="str">
            <v>I</v>
          </cell>
          <cell r="D777" t="str">
            <v xml:space="preserve">Base de montagem para detector </v>
          </cell>
          <cell r="E777" t="str">
            <v>un</v>
          </cell>
          <cell r="F777">
            <v>1</v>
          </cell>
          <cell r="G777">
            <v>26.45</v>
          </cell>
          <cell r="H777">
            <v>26.45</v>
          </cell>
          <cell r="I777">
            <v>0</v>
          </cell>
          <cell r="J777">
            <v>0</v>
          </cell>
        </row>
        <row r="778">
          <cell r="B778">
            <v>0</v>
          </cell>
          <cell r="C778">
            <v>0</v>
          </cell>
          <cell r="D778">
            <v>0</v>
          </cell>
          <cell r="E778">
            <v>0</v>
          </cell>
          <cell r="F778">
            <v>0</v>
          </cell>
          <cell r="G778">
            <v>0</v>
          </cell>
          <cell r="H778">
            <v>262.94</v>
          </cell>
        </row>
        <row r="779">
          <cell r="B779">
            <v>0</v>
          </cell>
          <cell r="C779">
            <v>0</v>
          </cell>
          <cell r="D779">
            <v>0</v>
          </cell>
          <cell r="E779">
            <v>0</v>
          </cell>
          <cell r="F779">
            <v>0</v>
          </cell>
          <cell r="G779">
            <v>0</v>
          </cell>
          <cell r="H779">
            <v>0</v>
          </cell>
        </row>
        <row r="780">
          <cell r="B780" t="str">
            <v>C 90</v>
          </cell>
          <cell r="C780">
            <v>0</v>
          </cell>
          <cell r="D780" t="str">
            <v xml:space="preserve">Manômetro F°G° Ø 2.1/2'' </v>
          </cell>
          <cell r="E780">
            <v>0</v>
          </cell>
          <cell r="F780">
            <v>0</v>
          </cell>
          <cell r="G780" t="str">
            <v>UNIDADE:</v>
          </cell>
          <cell r="H780" t="str">
            <v>un</v>
          </cell>
          <cell r="I780">
            <v>390.76</v>
          </cell>
        </row>
        <row r="781">
          <cell r="B781" t="str">
            <v>FONTE</v>
          </cell>
          <cell r="C781" t="str">
            <v>TIPO</v>
          </cell>
          <cell r="D781" t="str">
            <v>DESCRIÇÃO</v>
          </cell>
          <cell r="E781" t="str">
            <v xml:space="preserve">UN </v>
          </cell>
          <cell r="F781" t="str">
            <v>COEFICIENTE</v>
          </cell>
          <cell r="G781" t="str">
            <v>CUSTO UNITÁRIO (R$)</v>
          </cell>
          <cell r="H781" t="str">
            <v>SUBTOTAL (R$)</v>
          </cell>
        </row>
        <row r="782">
          <cell r="B782" t="str">
            <v>SEDOP</v>
          </cell>
          <cell r="C782" t="str">
            <v>CA</v>
          </cell>
          <cell r="D782" t="str">
            <v>Encanador ou bombeiro hidráulico com encargos complementares</v>
          </cell>
          <cell r="E782" t="str">
            <v>h</v>
          </cell>
          <cell r="F782">
            <v>2</v>
          </cell>
          <cell r="G782">
            <v>19.73</v>
          </cell>
          <cell r="H782">
            <v>39.46</v>
          </cell>
          <cell r="I782">
            <v>19.73</v>
          </cell>
          <cell r="J782" t="b">
            <v>1</v>
          </cell>
        </row>
        <row r="783">
          <cell r="B783" t="str">
            <v>SEDOP</v>
          </cell>
          <cell r="C783" t="str">
            <v>CA</v>
          </cell>
          <cell r="D783" t="str">
            <v>Auxiliar de encanador ou bombeiro hidráulico com encargos complementares</v>
          </cell>
          <cell r="E783" t="str">
            <v>h</v>
          </cell>
          <cell r="F783">
            <v>2</v>
          </cell>
          <cell r="G783">
            <v>15.65</v>
          </cell>
          <cell r="H783">
            <v>31.3</v>
          </cell>
          <cell r="I783">
            <v>15.65</v>
          </cell>
          <cell r="J783" t="b">
            <v>1</v>
          </cell>
        </row>
        <row r="784">
          <cell r="B784" t="str">
            <v>COTAÇÃO</v>
          </cell>
          <cell r="C784" t="str">
            <v>I</v>
          </cell>
          <cell r="D784" t="str">
            <v xml:space="preserve">Manômetro F°G° Ø 2.1/2'' </v>
          </cell>
          <cell r="E784" t="str">
            <v>un</v>
          </cell>
          <cell r="F784">
            <v>1</v>
          </cell>
          <cell r="G784">
            <v>320</v>
          </cell>
          <cell r="H784">
            <v>320</v>
          </cell>
          <cell r="I784">
            <v>0</v>
          </cell>
          <cell r="J784">
            <v>0</v>
          </cell>
        </row>
        <row r="785">
          <cell r="B785">
            <v>0</v>
          </cell>
          <cell r="C785">
            <v>0</v>
          </cell>
          <cell r="D785">
            <v>0</v>
          </cell>
          <cell r="E785">
            <v>0</v>
          </cell>
          <cell r="F785">
            <v>0</v>
          </cell>
          <cell r="G785">
            <v>0</v>
          </cell>
          <cell r="H785">
            <v>390.76</v>
          </cell>
        </row>
        <row r="786">
          <cell r="B786">
            <v>0</v>
          </cell>
          <cell r="C786">
            <v>0</v>
          </cell>
          <cell r="D786">
            <v>0</v>
          </cell>
          <cell r="E786">
            <v>0</v>
          </cell>
          <cell r="F786">
            <v>0</v>
          </cell>
          <cell r="G786">
            <v>0</v>
          </cell>
          <cell r="H786">
            <v>0</v>
          </cell>
        </row>
        <row r="787">
          <cell r="B787" t="str">
            <v>C 91</v>
          </cell>
          <cell r="C787">
            <v>0</v>
          </cell>
          <cell r="D787" t="str">
            <v xml:space="preserve">Chave de fluxo F°G° Ø 2.1/2'' </v>
          </cell>
          <cell r="E787">
            <v>0</v>
          </cell>
          <cell r="F787">
            <v>0</v>
          </cell>
          <cell r="G787" t="str">
            <v>UNIDADE:</v>
          </cell>
          <cell r="H787" t="str">
            <v>un</v>
          </cell>
          <cell r="I787">
            <v>322.45999999999998</v>
          </cell>
        </row>
        <row r="788">
          <cell r="B788" t="str">
            <v>FONTE</v>
          </cell>
          <cell r="C788" t="str">
            <v>TIPO</v>
          </cell>
          <cell r="D788" t="str">
            <v>DESCRIÇÃO</v>
          </cell>
          <cell r="E788" t="str">
            <v xml:space="preserve">UN </v>
          </cell>
          <cell r="F788" t="str">
            <v>COEFICIENTE</v>
          </cell>
          <cell r="G788" t="str">
            <v>CUSTO UNITÁRIO (R$)</v>
          </cell>
          <cell r="H788" t="str">
            <v>SUBTOTAL (R$)</v>
          </cell>
        </row>
        <row r="789">
          <cell r="B789" t="str">
            <v>SEDOP</v>
          </cell>
          <cell r="C789" t="str">
            <v>CA</v>
          </cell>
          <cell r="D789" t="str">
            <v>Encanador ou bombeiro hidráulico com encargos complementares</v>
          </cell>
          <cell r="E789" t="str">
            <v>h</v>
          </cell>
          <cell r="F789">
            <v>1.2</v>
          </cell>
          <cell r="G789">
            <v>19.73</v>
          </cell>
          <cell r="H789">
            <v>23.68</v>
          </cell>
          <cell r="I789">
            <v>19.73</v>
          </cell>
          <cell r="J789" t="b">
            <v>1</v>
          </cell>
        </row>
        <row r="790">
          <cell r="B790" t="str">
            <v>SEDOP</v>
          </cell>
          <cell r="C790" t="str">
            <v>CA</v>
          </cell>
          <cell r="D790" t="str">
            <v>Auxiliar de encanador ou bombeiro hidráulico com encargos complementares</v>
          </cell>
          <cell r="E790" t="str">
            <v>h</v>
          </cell>
          <cell r="F790">
            <v>1.2</v>
          </cell>
          <cell r="G790">
            <v>15.65</v>
          </cell>
          <cell r="H790">
            <v>18.78</v>
          </cell>
          <cell r="I790">
            <v>15.65</v>
          </cell>
          <cell r="J790" t="b">
            <v>1</v>
          </cell>
        </row>
        <row r="791">
          <cell r="B791" t="str">
            <v>COTAÇÃO</v>
          </cell>
          <cell r="C791" t="str">
            <v>I</v>
          </cell>
          <cell r="D791" t="str">
            <v xml:space="preserve">Chave de fluxo F°G° Ø 2.1/2'' </v>
          </cell>
          <cell r="E791" t="str">
            <v>un</v>
          </cell>
          <cell r="F791">
            <v>1</v>
          </cell>
          <cell r="G791">
            <v>280</v>
          </cell>
          <cell r="H791">
            <v>280</v>
          </cell>
          <cell r="I791">
            <v>0</v>
          </cell>
          <cell r="J791">
            <v>0</v>
          </cell>
        </row>
        <row r="792">
          <cell r="B792">
            <v>0</v>
          </cell>
          <cell r="C792">
            <v>0</v>
          </cell>
          <cell r="D792">
            <v>0</v>
          </cell>
          <cell r="E792">
            <v>0</v>
          </cell>
          <cell r="F792">
            <v>0</v>
          </cell>
          <cell r="G792">
            <v>0</v>
          </cell>
          <cell r="H792">
            <v>322.45999999999998</v>
          </cell>
        </row>
        <row r="793">
          <cell r="B793">
            <v>0</v>
          </cell>
          <cell r="C793">
            <v>0</v>
          </cell>
          <cell r="D793">
            <v>0</v>
          </cell>
          <cell r="E793">
            <v>0</v>
          </cell>
          <cell r="F793">
            <v>0</v>
          </cell>
          <cell r="G793">
            <v>0</v>
          </cell>
          <cell r="H793">
            <v>0</v>
          </cell>
        </row>
        <row r="794">
          <cell r="B794" t="str">
            <v>C 92</v>
          </cell>
          <cell r="C794">
            <v>0</v>
          </cell>
          <cell r="D794" t="str">
            <v>Lavatório cirúrgico em aço inox - 1,30 x 0,50 m</v>
          </cell>
          <cell r="E794">
            <v>0</v>
          </cell>
          <cell r="F794">
            <v>0</v>
          </cell>
          <cell r="G794" t="str">
            <v>UNIDADE:</v>
          </cell>
          <cell r="H794" t="str">
            <v>un</v>
          </cell>
          <cell r="I794">
            <v>2462.7599999999998</v>
          </cell>
        </row>
        <row r="795">
          <cell r="B795" t="str">
            <v>FONTE</v>
          </cell>
          <cell r="C795" t="str">
            <v>TIPO</v>
          </cell>
          <cell r="D795" t="str">
            <v>DESCRIÇÃO</v>
          </cell>
          <cell r="E795" t="str">
            <v xml:space="preserve">UN </v>
          </cell>
          <cell r="F795" t="str">
            <v>COEFICIENTE</v>
          </cell>
          <cell r="G795" t="str">
            <v>CUSTO UNITÁRIO (R$)</v>
          </cell>
          <cell r="H795" t="str">
            <v>SUBTOTAL (R$)</v>
          </cell>
        </row>
        <row r="796">
          <cell r="B796" t="str">
            <v>SEDOP</v>
          </cell>
          <cell r="C796" t="str">
            <v>CA</v>
          </cell>
          <cell r="D796" t="str">
            <v>Encanador ou bombeiro hidráulico com encargos complementares</v>
          </cell>
          <cell r="E796" t="str">
            <v>h</v>
          </cell>
          <cell r="F796">
            <v>4.5</v>
          </cell>
          <cell r="G796">
            <v>19.73</v>
          </cell>
          <cell r="H796">
            <v>88.79</v>
          </cell>
          <cell r="I796">
            <v>19.73</v>
          </cell>
          <cell r="J796" t="b">
            <v>1</v>
          </cell>
        </row>
        <row r="797">
          <cell r="B797" t="str">
            <v>SEDOP</v>
          </cell>
          <cell r="C797" t="str">
            <v>CA</v>
          </cell>
          <cell r="D797" t="str">
            <v>Auxiliar de encanador ou bombeiro hidráulico com encargos complementares</v>
          </cell>
          <cell r="E797" t="str">
            <v>h</v>
          </cell>
          <cell r="F797">
            <v>4.5</v>
          </cell>
          <cell r="G797">
            <v>15.65</v>
          </cell>
          <cell r="H797">
            <v>70.430000000000007</v>
          </cell>
          <cell r="I797">
            <v>15.65</v>
          </cell>
          <cell r="J797" t="b">
            <v>1</v>
          </cell>
        </row>
        <row r="798">
          <cell r="B798" t="str">
            <v>COTAÇÃO</v>
          </cell>
          <cell r="C798" t="str">
            <v>I</v>
          </cell>
          <cell r="D798" t="str">
            <v>Lavatório cirúrgico em aço inox - 2,25 x 0,50 m</v>
          </cell>
          <cell r="E798" t="str">
            <v xml:space="preserve">un </v>
          </cell>
          <cell r="F798">
            <v>1</v>
          </cell>
          <cell r="G798">
            <v>2138.35</v>
          </cell>
          <cell r="H798">
            <v>2138.35</v>
          </cell>
        </row>
        <row r="799">
          <cell r="B799" t="str">
            <v>SEDOP</v>
          </cell>
          <cell r="C799" t="str">
            <v>I</v>
          </cell>
          <cell r="D799" t="str">
            <v>Fita de vedação</v>
          </cell>
          <cell r="E799" t="str">
            <v>m</v>
          </cell>
          <cell r="F799">
            <v>3</v>
          </cell>
          <cell r="G799">
            <v>0.21</v>
          </cell>
          <cell r="H799">
            <v>0.63</v>
          </cell>
        </row>
        <row r="800">
          <cell r="B800" t="str">
            <v>SEDOP</v>
          </cell>
          <cell r="C800" t="str">
            <v>I</v>
          </cell>
          <cell r="D800" t="str">
            <v xml:space="preserve">Sifão metálico de 1.1/2 " </v>
          </cell>
          <cell r="E800" t="str">
            <v xml:space="preserve">un </v>
          </cell>
          <cell r="F800">
            <v>1</v>
          </cell>
          <cell r="G800">
            <v>132</v>
          </cell>
          <cell r="H800">
            <v>132</v>
          </cell>
        </row>
        <row r="801">
          <cell r="B801" t="str">
            <v>SEDOP</v>
          </cell>
          <cell r="C801" t="str">
            <v>I</v>
          </cell>
          <cell r="D801" t="str">
            <v>Válv. p/ lavat./bide d = 1" - cromada</v>
          </cell>
          <cell r="E801" t="str">
            <v xml:space="preserve">un </v>
          </cell>
          <cell r="F801">
            <v>1</v>
          </cell>
          <cell r="G801">
            <v>32.56</v>
          </cell>
          <cell r="H801">
            <v>32.56</v>
          </cell>
          <cell r="I801">
            <v>0</v>
          </cell>
          <cell r="J801">
            <v>0</v>
          </cell>
        </row>
        <row r="802">
          <cell r="B802">
            <v>0</v>
          </cell>
          <cell r="C802">
            <v>0</v>
          </cell>
          <cell r="D802">
            <v>0</v>
          </cell>
          <cell r="E802">
            <v>0</v>
          </cell>
          <cell r="F802">
            <v>0</v>
          </cell>
          <cell r="G802">
            <v>0</v>
          </cell>
          <cell r="H802">
            <v>2462.7599999999998</v>
          </cell>
        </row>
        <row r="803">
          <cell r="B803">
            <v>0</v>
          </cell>
          <cell r="C803">
            <v>0</v>
          </cell>
          <cell r="D803">
            <v>0</v>
          </cell>
          <cell r="E803">
            <v>0</v>
          </cell>
          <cell r="F803">
            <v>0</v>
          </cell>
          <cell r="G803">
            <v>0</v>
          </cell>
          <cell r="H803">
            <v>0</v>
          </cell>
        </row>
        <row r="804">
          <cell r="B804" t="str">
            <v>C 92.1</v>
          </cell>
          <cell r="C804">
            <v>0</v>
          </cell>
          <cell r="D804" t="str">
            <v xml:space="preserve">Torneira eletrônica p/ lavatório com sensor </v>
          </cell>
          <cell r="E804">
            <v>0</v>
          </cell>
          <cell r="F804">
            <v>0</v>
          </cell>
          <cell r="G804" t="str">
            <v>UNIDADE:</v>
          </cell>
          <cell r="H804" t="str">
            <v>un</v>
          </cell>
          <cell r="I804">
            <v>1943.3600000000001</v>
          </cell>
        </row>
        <row r="805">
          <cell r="B805" t="str">
            <v>FONTE</v>
          </cell>
          <cell r="C805" t="str">
            <v>TIPO</v>
          </cell>
          <cell r="D805" t="str">
            <v>DESCRIÇÃO</v>
          </cell>
          <cell r="E805" t="str">
            <v xml:space="preserve">UN </v>
          </cell>
          <cell r="F805" t="str">
            <v>COEFICIENTE</v>
          </cell>
          <cell r="G805" t="str">
            <v>CUSTO UNITÁRIO (R$)</v>
          </cell>
          <cell r="H805" t="str">
            <v>SUBTOTAL (R$)</v>
          </cell>
        </row>
        <row r="806">
          <cell r="B806" t="str">
            <v>SEDOP</v>
          </cell>
          <cell r="C806" t="str">
            <v>CA</v>
          </cell>
          <cell r="D806" t="str">
            <v>Encanador ou bombeiro hidráulico com encargos complementares</v>
          </cell>
          <cell r="E806" t="str">
            <v>h</v>
          </cell>
          <cell r="F806">
            <v>1</v>
          </cell>
          <cell r="G806">
            <v>18.420000000000002</v>
          </cell>
          <cell r="H806">
            <v>18.420000000000002</v>
          </cell>
          <cell r="I806">
            <v>19.73</v>
          </cell>
          <cell r="J806" t="b">
            <v>0</v>
          </cell>
        </row>
        <row r="807">
          <cell r="B807" t="str">
            <v>SEDOP</v>
          </cell>
          <cell r="C807" t="str">
            <v>CA</v>
          </cell>
          <cell r="D807" t="str">
            <v>Auxiliar de encanador ou bombeiro hidráulico com encargos complementares</v>
          </cell>
          <cell r="E807" t="str">
            <v>h</v>
          </cell>
          <cell r="F807">
            <v>1</v>
          </cell>
          <cell r="G807">
            <v>14.71</v>
          </cell>
          <cell r="H807">
            <v>14.71</v>
          </cell>
          <cell r="I807">
            <v>15.65</v>
          </cell>
          <cell r="J807" t="b">
            <v>0</v>
          </cell>
        </row>
        <row r="808">
          <cell r="B808" t="str">
            <v>SEDOP</v>
          </cell>
          <cell r="C808" t="str">
            <v>CA</v>
          </cell>
          <cell r="D808" t="str">
            <v xml:space="preserve">Eletricista com encargos complementares </v>
          </cell>
          <cell r="E808" t="str">
            <v>h</v>
          </cell>
          <cell r="F808">
            <v>0.8</v>
          </cell>
          <cell r="G808">
            <v>19.05</v>
          </cell>
          <cell r="H808">
            <v>15.24</v>
          </cell>
        </row>
        <row r="809">
          <cell r="B809" t="str">
            <v>COTAÇÃO</v>
          </cell>
          <cell r="C809" t="str">
            <v>I</v>
          </cell>
          <cell r="D809" t="str">
            <v>Torneira eletrônica p/ lavatório com sensor</v>
          </cell>
          <cell r="E809" t="str">
            <v xml:space="preserve">un </v>
          </cell>
          <cell r="F809">
            <v>1</v>
          </cell>
          <cell r="G809">
            <v>1894.99</v>
          </cell>
          <cell r="H809">
            <v>1894.99</v>
          </cell>
          <cell r="I809">
            <v>0</v>
          </cell>
          <cell r="J809">
            <v>0</v>
          </cell>
        </row>
        <row r="810">
          <cell r="B810">
            <v>0</v>
          </cell>
          <cell r="C810">
            <v>0</v>
          </cell>
          <cell r="D810">
            <v>0</v>
          </cell>
          <cell r="E810">
            <v>0</v>
          </cell>
          <cell r="F810">
            <v>0</v>
          </cell>
          <cell r="G810">
            <v>0</v>
          </cell>
          <cell r="H810">
            <v>1943.3600000000001</v>
          </cell>
        </row>
        <row r="811">
          <cell r="B811">
            <v>0</v>
          </cell>
          <cell r="C811">
            <v>0</v>
          </cell>
          <cell r="D811">
            <v>0</v>
          </cell>
          <cell r="E811">
            <v>0</v>
          </cell>
          <cell r="F811">
            <v>0</v>
          </cell>
          <cell r="G811">
            <v>0</v>
          </cell>
          <cell r="H811">
            <v>0</v>
          </cell>
        </row>
        <row r="812">
          <cell r="B812" t="str">
            <v>C 93</v>
          </cell>
          <cell r="C812">
            <v>0</v>
          </cell>
          <cell r="D812" t="str">
            <v>Bancada de Recebimento em MDF (h=0,75m) Revestida com Laminado Tipo Postforming na cor Pérola Cód. L126 ou Similar - 3,00x0,60m - ver detalhe (B01)</v>
          </cell>
          <cell r="E812" t="str">
            <v>UN</v>
          </cell>
          <cell r="F812">
            <v>0</v>
          </cell>
          <cell r="G812">
            <v>0</v>
          </cell>
          <cell r="H812" t="str">
            <v>un</v>
          </cell>
          <cell r="I812">
            <v>994.42750000000001</v>
          </cell>
        </row>
        <row r="813">
          <cell r="B813" t="str">
            <v>FONTE</v>
          </cell>
          <cell r="C813" t="str">
            <v>TIPO</v>
          </cell>
          <cell r="D813" t="str">
            <v>DESCRIÇÃO</v>
          </cell>
          <cell r="E813" t="str">
            <v xml:space="preserve">UN </v>
          </cell>
          <cell r="F813" t="str">
            <v>COEFICIENTE</v>
          </cell>
          <cell r="G813" t="str">
            <v>CUSTO UNITÁRIO (R$)</v>
          </cell>
          <cell r="H813" t="str">
            <v>SUBTOTAL (R$)</v>
          </cell>
        </row>
        <row r="814">
          <cell r="B814" t="str">
            <v>SEDOP</v>
          </cell>
          <cell r="C814" t="str">
            <v>CA</v>
          </cell>
          <cell r="D814" t="str">
            <v>Pedreiro com encargos complementares</v>
          </cell>
          <cell r="E814" t="str">
            <v>H</v>
          </cell>
          <cell r="F814">
            <v>3</v>
          </cell>
          <cell r="G814">
            <v>20.21</v>
          </cell>
          <cell r="H814">
            <v>60.63</v>
          </cell>
          <cell r="I814">
            <v>20.21</v>
          </cell>
          <cell r="J814" t="b">
            <v>1</v>
          </cell>
        </row>
        <row r="815">
          <cell r="B815" t="str">
            <v>SEDOP</v>
          </cell>
          <cell r="C815" t="str">
            <v>CA</v>
          </cell>
          <cell r="D815" t="str">
            <v>Servente com encargos complementares</v>
          </cell>
          <cell r="E815" t="str">
            <v>H</v>
          </cell>
          <cell r="F815">
            <v>3</v>
          </cell>
          <cell r="G815">
            <v>16.02</v>
          </cell>
          <cell r="H815">
            <v>48.06</v>
          </cell>
          <cell r="I815">
            <v>16.02</v>
          </cell>
          <cell r="J815" t="b">
            <v>1</v>
          </cell>
        </row>
        <row r="816">
          <cell r="B816" t="str">
            <v>SEDOP</v>
          </cell>
          <cell r="C816" t="str">
            <v>I</v>
          </cell>
          <cell r="D816" t="str">
            <v>Divisória de MDF c/ laminado</v>
          </cell>
          <cell r="E816" t="str">
            <v>M2</v>
          </cell>
          <cell r="F816">
            <v>1.7999999999999998</v>
          </cell>
          <cell r="G816">
            <v>132.80000000000001</v>
          </cell>
          <cell r="H816">
            <v>239.04</v>
          </cell>
          <cell r="I816">
            <v>132.80000000000001</v>
          </cell>
          <cell r="J816" t="b">
            <v>1</v>
          </cell>
        </row>
        <row r="817">
          <cell r="B817" t="str">
            <v>COTAÇÃO</v>
          </cell>
          <cell r="C817" t="str">
            <v>I</v>
          </cell>
          <cell r="D817" t="str">
            <v>Cantoneira de abas iguais com material ant-ferruginoso</v>
          </cell>
          <cell r="E817" t="str">
            <v>UN</v>
          </cell>
          <cell r="F817">
            <v>4</v>
          </cell>
          <cell r="G817">
            <v>6.52</v>
          </cell>
          <cell r="H817">
            <v>26.08</v>
          </cell>
          <cell r="I817">
            <v>0</v>
          </cell>
          <cell r="J817">
            <v>0</v>
          </cell>
        </row>
        <row r="818">
          <cell r="B818" t="str">
            <v>SEDOP</v>
          </cell>
          <cell r="C818" t="str">
            <v>CA</v>
          </cell>
          <cell r="D818" t="str">
            <v>Alvenaria tijolo de barro a singelo</v>
          </cell>
          <cell r="E818" t="str">
            <v>M2</v>
          </cell>
          <cell r="F818">
            <v>2.25</v>
          </cell>
          <cell r="G818">
            <v>89.23</v>
          </cell>
          <cell r="H818">
            <v>200.76750000000001</v>
          </cell>
          <cell r="I818">
            <v>89.23</v>
          </cell>
          <cell r="J818" t="b">
            <v>1</v>
          </cell>
        </row>
        <row r="819">
          <cell r="B819" t="str">
            <v>SEDOP</v>
          </cell>
          <cell r="C819" t="str">
            <v>CA</v>
          </cell>
          <cell r="D819" t="str">
            <v>Chapisco de cimento e areia no traço 1:3</v>
          </cell>
          <cell r="E819" t="str">
            <v>M2</v>
          </cell>
          <cell r="F819">
            <v>4.5</v>
          </cell>
          <cell r="G819">
            <v>10.19</v>
          </cell>
          <cell r="H819">
            <v>45.854999999999997</v>
          </cell>
          <cell r="I819">
            <v>10.19</v>
          </cell>
          <cell r="J819" t="b">
            <v>1</v>
          </cell>
        </row>
        <row r="820">
          <cell r="B820" t="str">
            <v>SEDOP</v>
          </cell>
          <cell r="C820" t="str">
            <v>CA</v>
          </cell>
          <cell r="D820" t="str">
            <v>Reboco com argamassa 1:6:Adit. Plast.</v>
          </cell>
          <cell r="E820" t="str">
            <v>M2</v>
          </cell>
          <cell r="F820">
            <v>4.5</v>
          </cell>
          <cell r="G820">
            <v>41.46</v>
          </cell>
          <cell r="H820">
            <v>186.57</v>
          </cell>
          <cell r="I820">
            <v>41.46</v>
          </cell>
          <cell r="J820" t="b">
            <v>1</v>
          </cell>
        </row>
        <row r="821">
          <cell r="B821" t="str">
            <v>SEDOP</v>
          </cell>
          <cell r="C821" t="str">
            <v>CA</v>
          </cell>
          <cell r="D821" t="str">
            <v>Acrílica semi-brilho c/ massa e selador</v>
          </cell>
          <cell r="E821" t="str">
            <v>M2</v>
          </cell>
          <cell r="F821">
            <v>4.5</v>
          </cell>
          <cell r="G821">
            <v>41.65</v>
          </cell>
          <cell r="H821">
            <v>187.42499999999998</v>
          </cell>
          <cell r="I821">
            <v>41.65</v>
          </cell>
          <cell r="J821" t="b">
            <v>1</v>
          </cell>
        </row>
        <row r="822">
          <cell r="B822">
            <v>0</v>
          </cell>
          <cell r="C822">
            <v>0</v>
          </cell>
          <cell r="D822">
            <v>0</v>
          </cell>
          <cell r="E822">
            <v>0</v>
          </cell>
          <cell r="F822">
            <v>0</v>
          </cell>
          <cell r="G822">
            <v>0</v>
          </cell>
          <cell r="H822">
            <v>994.42750000000001</v>
          </cell>
        </row>
        <row r="823">
          <cell r="B823">
            <v>0</v>
          </cell>
          <cell r="C823">
            <v>0</v>
          </cell>
          <cell r="D823">
            <v>0</v>
          </cell>
          <cell r="E823">
            <v>0</v>
          </cell>
          <cell r="F823">
            <v>0</v>
          </cell>
          <cell r="G823">
            <v>0</v>
          </cell>
          <cell r="H823">
            <v>0</v>
          </cell>
        </row>
        <row r="824">
          <cell r="B824">
            <v>0</v>
          </cell>
          <cell r="C824">
            <v>0</v>
          </cell>
          <cell r="D824">
            <v>0</v>
          </cell>
          <cell r="E824">
            <v>0</v>
          </cell>
          <cell r="F824">
            <v>0</v>
          </cell>
          <cell r="G824">
            <v>0</v>
          </cell>
          <cell r="H824">
            <v>0</v>
          </cell>
        </row>
        <row r="825">
          <cell r="B825" t="str">
            <v>C 94</v>
          </cell>
          <cell r="C825">
            <v>0</v>
          </cell>
          <cell r="D825" t="str">
            <v>Bancada de Recebimento em MDF (h=0,75m) revestida com Laminado tipo Postforming na Cor Pérola cód. L126 ou Similar - 2,20x0,60m - ver detalhe (B02)</v>
          </cell>
          <cell r="E825" t="str">
            <v>UN</v>
          </cell>
          <cell r="F825">
            <v>0</v>
          </cell>
          <cell r="G825">
            <v>0</v>
          </cell>
          <cell r="H825" t="str">
            <v>un</v>
          </cell>
          <cell r="I825">
            <v>615.41390000000013</v>
          </cell>
        </row>
        <row r="826">
          <cell r="B826" t="str">
            <v>FONTE</v>
          </cell>
          <cell r="C826" t="str">
            <v>TIPO</v>
          </cell>
          <cell r="D826" t="str">
            <v>DESCRIÇÃO</v>
          </cell>
          <cell r="E826" t="str">
            <v xml:space="preserve">UN </v>
          </cell>
          <cell r="F826" t="str">
            <v>COEFICIENTE</v>
          </cell>
          <cell r="G826" t="str">
            <v>CUSTO UNITÁRIO (R$)</v>
          </cell>
          <cell r="H826" t="str">
            <v>SUBTOTAL (R$)</v>
          </cell>
        </row>
        <row r="827">
          <cell r="B827" t="str">
            <v>SEDOP</v>
          </cell>
          <cell r="C827" t="str">
            <v>CA</v>
          </cell>
          <cell r="D827" t="str">
            <v>Pedreiro com encargos complementares</v>
          </cell>
          <cell r="E827" t="str">
            <v>H</v>
          </cell>
          <cell r="F827">
            <v>3</v>
          </cell>
          <cell r="G827">
            <v>20.21</v>
          </cell>
          <cell r="H827">
            <v>60.63</v>
          </cell>
          <cell r="I827">
            <v>20.21</v>
          </cell>
          <cell r="J827" t="b">
            <v>1</v>
          </cell>
        </row>
        <row r="828">
          <cell r="B828" t="str">
            <v>SEDOP</v>
          </cell>
          <cell r="C828" t="str">
            <v>CA</v>
          </cell>
          <cell r="D828" t="str">
            <v>Ajudante de pedreiro com encargos</v>
          </cell>
          <cell r="E828" t="str">
            <v>H</v>
          </cell>
          <cell r="F828">
            <v>3</v>
          </cell>
          <cell r="G828">
            <v>16.079999999999998</v>
          </cell>
          <cell r="H828">
            <v>48.239999999999995</v>
          </cell>
          <cell r="I828">
            <v>16.079999999999998</v>
          </cell>
          <cell r="J828" t="b">
            <v>1</v>
          </cell>
        </row>
        <row r="829">
          <cell r="B829" t="str">
            <v>SEDOP</v>
          </cell>
          <cell r="C829" t="str">
            <v>I</v>
          </cell>
          <cell r="D829" t="str">
            <v>Divisória de MDF c/ laminado</v>
          </cell>
          <cell r="E829" t="str">
            <v>M2</v>
          </cell>
          <cell r="F829">
            <v>1.32</v>
          </cell>
          <cell r="G829">
            <v>132.80000000000001</v>
          </cell>
          <cell r="H829">
            <v>175.29600000000002</v>
          </cell>
          <cell r="I829">
            <v>132.80000000000001</v>
          </cell>
          <cell r="J829" t="b">
            <v>1</v>
          </cell>
        </row>
        <row r="830">
          <cell r="B830" t="str">
            <v>COTAÇÃO</v>
          </cell>
          <cell r="C830" t="str">
            <v>I</v>
          </cell>
          <cell r="D830" t="str">
            <v>Cantoneira de abas iguais com material ant-ferruginoso</v>
          </cell>
          <cell r="E830" t="str">
            <v>UN</v>
          </cell>
          <cell r="F830">
            <v>3</v>
          </cell>
          <cell r="G830">
            <v>6.52</v>
          </cell>
          <cell r="H830">
            <v>19.559999999999999</v>
          </cell>
          <cell r="I830">
            <v>0</v>
          </cell>
          <cell r="J830">
            <v>0</v>
          </cell>
        </row>
        <row r="831">
          <cell r="B831" t="str">
            <v>SEDOP</v>
          </cell>
          <cell r="C831" t="str">
            <v>CA</v>
          </cell>
          <cell r="D831" t="str">
            <v>Alvenaria tijolo de barro a singelo</v>
          </cell>
          <cell r="E831" t="str">
            <v>M2</v>
          </cell>
          <cell r="F831">
            <v>1.1299999999999999</v>
          </cell>
          <cell r="G831">
            <v>89.23</v>
          </cell>
          <cell r="H831">
            <v>100.82989999999999</v>
          </cell>
          <cell r="I831">
            <v>89.23</v>
          </cell>
          <cell r="J831" t="b">
            <v>1</v>
          </cell>
        </row>
        <row r="832">
          <cell r="B832" t="str">
            <v>SEDOP</v>
          </cell>
          <cell r="C832" t="str">
            <v>CA</v>
          </cell>
          <cell r="D832" t="str">
            <v>Chapisco de cimento e areia no traço 1:3</v>
          </cell>
          <cell r="E832" t="str">
            <v>M2</v>
          </cell>
          <cell r="F832">
            <v>2.2599999999999998</v>
          </cell>
          <cell r="G832">
            <v>10.19</v>
          </cell>
          <cell r="H832">
            <v>23.029399999999995</v>
          </cell>
          <cell r="I832">
            <v>10.19</v>
          </cell>
          <cell r="J832" t="b">
            <v>1</v>
          </cell>
        </row>
        <row r="833">
          <cell r="B833" t="str">
            <v>SEDOP</v>
          </cell>
          <cell r="C833" t="str">
            <v>CA</v>
          </cell>
          <cell r="D833" t="str">
            <v>Reboco com argamassa 1:6:Adit. Plast.</v>
          </cell>
          <cell r="E833" t="str">
            <v>M2</v>
          </cell>
          <cell r="F833">
            <v>2.2599999999999998</v>
          </cell>
          <cell r="G833">
            <v>41.46</v>
          </cell>
          <cell r="H833">
            <v>93.69959999999999</v>
          </cell>
          <cell r="I833">
            <v>41.46</v>
          </cell>
          <cell r="J833" t="b">
            <v>1</v>
          </cell>
        </row>
        <row r="834">
          <cell r="B834" t="str">
            <v>SEDOP</v>
          </cell>
          <cell r="C834" t="str">
            <v>CA</v>
          </cell>
          <cell r="D834" t="str">
            <v>Acrílica semi-brilho c/ massa e selador</v>
          </cell>
          <cell r="E834" t="str">
            <v>M2</v>
          </cell>
          <cell r="F834">
            <v>2.2599999999999998</v>
          </cell>
          <cell r="G834">
            <v>41.65</v>
          </cell>
          <cell r="H834">
            <v>94.128999999999991</v>
          </cell>
          <cell r="I834">
            <v>41.65</v>
          </cell>
          <cell r="J834" t="b">
            <v>1</v>
          </cell>
        </row>
        <row r="835">
          <cell r="B835">
            <v>0</v>
          </cell>
          <cell r="C835">
            <v>0</v>
          </cell>
          <cell r="D835">
            <v>0</v>
          </cell>
          <cell r="E835">
            <v>0</v>
          </cell>
          <cell r="F835">
            <v>0</v>
          </cell>
          <cell r="G835">
            <v>0</v>
          </cell>
          <cell r="H835">
            <v>615.41390000000013</v>
          </cell>
        </row>
        <row r="836">
          <cell r="B836">
            <v>0</v>
          </cell>
          <cell r="C836">
            <v>0</v>
          </cell>
          <cell r="D836">
            <v>0</v>
          </cell>
          <cell r="E836">
            <v>0</v>
          </cell>
          <cell r="F836">
            <v>0</v>
          </cell>
          <cell r="G836">
            <v>0</v>
          </cell>
          <cell r="H836">
            <v>0</v>
          </cell>
        </row>
        <row r="837">
          <cell r="B837">
            <v>0</v>
          </cell>
          <cell r="C837">
            <v>0</v>
          </cell>
          <cell r="D837">
            <v>0</v>
          </cell>
          <cell r="E837">
            <v>0</v>
          </cell>
          <cell r="F837">
            <v>0</v>
          </cell>
          <cell r="G837">
            <v>0</v>
          </cell>
          <cell r="H837">
            <v>0</v>
          </cell>
        </row>
        <row r="838">
          <cell r="B838" t="str">
            <v>C 95</v>
          </cell>
          <cell r="C838">
            <v>0</v>
          </cell>
          <cell r="D838" t="str">
            <v>Bancada em "L" - Granito Polido Cinza Andorinha (e= 3cm) com Tratamento Impermeabilizante (h=1,10)- 1,80-3,00x0,60m - Ver Detalhe. (B03)</v>
          </cell>
          <cell r="E838" t="str">
            <v>UN</v>
          </cell>
          <cell r="F838">
            <v>0</v>
          </cell>
          <cell r="G838">
            <v>0</v>
          </cell>
          <cell r="H838" t="str">
            <v>un</v>
          </cell>
          <cell r="I838">
            <v>3258.6023999999998</v>
          </cell>
        </row>
        <row r="839">
          <cell r="B839" t="str">
            <v>FONTE</v>
          </cell>
          <cell r="C839" t="str">
            <v>TIPO</v>
          </cell>
          <cell r="D839" t="str">
            <v>DESCRIÇÃO</v>
          </cell>
          <cell r="E839" t="str">
            <v xml:space="preserve">UN </v>
          </cell>
          <cell r="F839" t="str">
            <v>COEFICIENTE</v>
          </cell>
          <cell r="G839" t="str">
            <v>CUSTO UNITÁRIO (R$)</v>
          </cell>
          <cell r="H839" t="str">
            <v>SUBTOTAL (R$)</v>
          </cell>
        </row>
        <row r="840">
          <cell r="B840" t="str">
            <v>SEDOP</v>
          </cell>
          <cell r="C840" t="str">
            <v>CA</v>
          </cell>
          <cell r="D840" t="str">
            <v>Pedreiro com encargos complementares</v>
          </cell>
          <cell r="E840" t="str">
            <v>H</v>
          </cell>
          <cell r="F840">
            <v>3</v>
          </cell>
          <cell r="G840">
            <v>20.21</v>
          </cell>
          <cell r="H840">
            <v>60.63</v>
          </cell>
          <cell r="I840">
            <v>20.21</v>
          </cell>
          <cell r="J840" t="b">
            <v>1</v>
          </cell>
        </row>
        <row r="841">
          <cell r="B841" t="str">
            <v>SEDOP</v>
          </cell>
          <cell r="C841" t="str">
            <v>CA</v>
          </cell>
          <cell r="D841" t="str">
            <v>Ajudante de pedreiro com encargos</v>
          </cell>
          <cell r="E841" t="str">
            <v>H</v>
          </cell>
          <cell r="F841">
            <v>3</v>
          </cell>
          <cell r="G841">
            <v>16.079999999999998</v>
          </cell>
          <cell r="H841">
            <v>48.239999999999995</v>
          </cell>
          <cell r="I841">
            <v>16.079999999999998</v>
          </cell>
          <cell r="J841" t="b">
            <v>1</v>
          </cell>
        </row>
        <row r="842">
          <cell r="B842" t="str">
            <v>SEDOP</v>
          </cell>
          <cell r="C842" t="str">
            <v>CA</v>
          </cell>
          <cell r="D842" t="str">
            <v>Tampo de granito cinza andorinha com tratamento impermeabilizante e=3cm</v>
          </cell>
          <cell r="E842" t="str">
            <v>M2</v>
          </cell>
          <cell r="F842">
            <v>2.52</v>
          </cell>
          <cell r="G842">
            <v>455</v>
          </cell>
          <cell r="H842">
            <v>1146.5999999999999</v>
          </cell>
          <cell r="I842">
            <v>455</v>
          </cell>
          <cell r="J842" t="b">
            <v>1</v>
          </cell>
        </row>
        <row r="843">
          <cell r="B843" t="str">
            <v>SEDOP</v>
          </cell>
          <cell r="C843" t="str">
            <v>CA</v>
          </cell>
          <cell r="D843" t="str">
            <v>Testeira de granito cinza andorinha com tratamento impermeabilizante e=3cm</v>
          </cell>
          <cell r="E843" t="str">
            <v>M2</v>
          </cell>
          <cell r="F843">
            <v>1.01</v>
          </cell>
          <cell r="G843">
            <v>455</v>
          </cell>
          <cell r="H843">
            <v>459.55</v>
          </cell>
          <cell r="I843">
            <v>455</v>
          </cell>
          <cell r="J843" t="b">
            <v>1</v>
          </cell>
        </row>
        <row r="844">
          <cell r="B844" t="str">
            <v>SEDOP</v>
          </cell>
          <cell r="C844" t="str">
            <v>CA</v>
          </cell>
          <cell r="D844" t="str">
            <v>Rodabancada de granito cinza andorinha com tratamento impermeabilizante e=3cm</v>
          </cell>
          <cell r="E844" t="str">
            <v>M2</v>
          </cell>
          <cell r="F844">
            <v>0.12</v>
          </cell>
          <cell r="G844">
            <v>455</v>
          </cell>
          <cell r="H844">
            <v>54.6</v>
          </cell>
          <cell r="I844">
            <v>455</v>
          </cell>
          <cell r="J844" t="b">
            <v>1</v>
          </cell>
        </row>
        <row r="845">
          <cell r="B845" t="str">
            <v>COTAÇÃO</v>
          </cell>
          <cell r="C845" t="str">
            <v>I</v>
          </cell>
          <cell r="D845" t="str">
            <v>Cantoneira de abas iguais com material ant-ferruginoso</v>
          </cell>
          <cell r="E845" t="str">
            <v>UN</v>
          </cell>
          <cell r="F845">
            <v>5</v>
          </cell>
          <cell r="G845">
            <v>6.52</v>
          </cell>
          <cell r="H845">
            <v>32.599999999999994</v>
          </cell>
          <cell r="I845">
            <v>0</v>
          </cell>
          <cell r="J845">
            <v>0</v>
          </cell>
        </row>
        <row r="846">
          <cell r="B846" t="str">
            <v>SEDOP</v>
          </cell>
          <cell r="C846" t="str">
            <v>CA</v>
          </cell>
          <cell r="D846" t="str">
            <v>Alvenaria tijolo de barro a singelo</v>
          </cell>
          <cell r="E846" t="str">
            <v>M2</v>
          </cell>
          <cell r="F846">
            <v>5.28</v>
          </cell>
          <cell r="G846">
            <v>89.23</v>
          </cell>
          <cell r="H846">
            <v>471.13440000000003</v>
          </cell>
          <cell r="I846">
            <v>89.23</v>
          </cell>
          <cell r="J846" t="b">
            <v>1</v>
          </cell>
        </row>
        <row r="847">
          <cell r="B847" t="str">
            <v>SEDOP</v>
          </cell>
          <cell r="C847" t="str">
            <v>CA</v>
          </cell>
          <cell r="D847" t="str">
            <v>Chapisco de cimento e areia no traço 1:3</v>
          </cell>
          <cell r="E847" t="str">
            <v>M2</v>
          </cell>
          <cell r="F847">
            <v>10.56</v>
          </cell>
          <cell r="G847">
            <v>10.19</v>
          </cell>
          <cell r="H847">
            <v>107.60639999999999</v>
          </cell>
          <cell r="I847">
            <v>10.19</v>
          </cell>
          <cell r="J847" t="b">
            <v>1</v>
          </cell>
        </row>
        <row r="848">
          <cell r="B848" t="str">
            <v>SEDOP</v>
          </cell>
          <cell r="C848" t="str">
            <v>CA</v>
          </cell>
          <cell r="D848" t="str">
            <v>Reboco com argamassa 1:6:Adit. Plast.</v>
          </cell>
          <cell r="E848" t="str">
            <v>M2</v>
          </cell>
          <cell r="F848">
            <v>10.56</v>
          </cell>
          <cell r="G848">
            <v>41.46</v>
          </cell>
          <cell r="H848">
            <v>437.81760000000003</v>
          </cell>
          <cell r="I848">
            <v>41.46</v>
          </cell>
          <cell r="J848" t="b">
            <v>1</v>
          </cell>
        </row>
        <row r="849">
          <cell r="B849" t="str">
            <v>SEDOP</v>
          </cell>
          <cell r="C849" t="str">
            <v>CA</v>
          </cell>
          <cell r="D849" t="str">
            <v>Acrílica semi-brilho c/ massa e selador</v>
          </cell>
          <cell r="E849" t="str">
            <v>M2</v>
          </cell>
          <cell r="F849">
            <v>10.56</v>
          </cell>
          <cell r="G849">
            <v>41.65</v>
          </cell>
          <cell r="H849">
            <v>439.82400000000001</v>
          </cell>
          <cell r="I849">
            <v>41.65</v>
          </cell>
          <cell r="J849" t="b">
            <v>1</v>
          </cell>
        </row>
        <row r="850">
          <cell r="B850">
            <v>0</v>
          </cell>
          <cell r="C850">
            <v>0</v>
          </cell>
          <cell r="D850">
            <v>0</v>
          </cell>
          <cell r="E850">
            <v>0</v>
          </cell>
          <cell r="F850">
            <v>0</v>
          </cell>
          <cell r="G850">
            <v>0</v>
          </cell>
          <cell r="H850">
            <v>3258.6023999999998</v>
          </cell>
        </row>
        <row r="851">
          <cell r="B851">
            <v>0</v>
          </cell>
          <cell r="C851">
            <v>0</v>
          </cell>
          <cell r="D851">
            <v>0</v>
          </cell>
          <cell r="E851">
            <v>0</v>
          </cell>
          <cell r="F851">
            <v>0</v>
          </cell>
          <cell r="G851">
            <v>0</v>
          </cell>
          <cell r="H851">
            <v>0</v>
          </cell>
        </row>
        <row r="852">
          <cell r="B852">
            <v>0</v>
          </cell>
          <cell r="C852">
            <v>0</v>
          </cell>
          <cell r="D852">
            <v>0</v>
          </cell>
          <cell r="E852">
            <v>0</v>
          </cell>
          <cell r="F852">
            <v>0</v>
          </cell>
          <cell r="G852">
            <v>0</v>
          </cell>
          <cell r="H852">
            <v>0</v>
          </cell>
        </row>
        <row r="853">
          <cell r="B853" t="str">
            <v>C 96</v>
          </cell>
          <cell r="C853">
            <v>0</v>
          </cell>
          <cell r="D853" t="str">
            <v>Bancada em Granito Polido Cinza Andorinha (e= 2cm) com Tratamento Impermeabilizante (h=0,90) - 0,80x0,50m - 01 Cuba de Embutir em Louça - Ver Detalhe. (B04)</v>
          </cell>
          <cell r="E853" t="str">
            <v>UN</v>
          </cell>
          <cell r="F853">
            <v>0</v>
          </cell>
          <cell r="G853">
            <v>0</v>
          </cell>
          <cell r="H853" t="str">
            <v>un</v>
          </cell>
          <cell r="I853">
            <v>962.59999999999991</v>
          </cell>
        </row>
        <row r="854">
          <cell r="B854" t="str">
            <v>FONTE</v>
          </cell>
          <cell r="C854" t="str">
            <v>TIPO</v>
          </cell>
          <cell r="D854" t="str">
            <v>DESCRIÇÃO</v>
          </cell>
          <cell r="E854" t="str">
            <v xml:space="preserve">UN </v>
          </cell>
          <cell r="F854" t="str">
            <v>COEFICIENTE</v>
          </cell>
          <cell r="G854" t="str">
            <v>CUSTO UNITÁRIO (R$)</v>
          </cell>
          <cell r="H854" t="str">
            <v>SUBTOTAL (R$)</v>
          </cell>
        </row>
        <row r="855">
          <cell r="B855" t="str">
            <v>SEDOP</v>
          </cell>
          <cell r="C855" t="str">
            <v>CA</v>
          </cell>
          <cell r="D855" t="str">
            <v>Pedreiro com encargos complementares</v>
          </cell>
          <cell r="E855" t="str">
            <v>H</v>
          </cell>
          <cell r="F855">
            <v>3</v>
          </cell>
          <cell r="G855">
            <v>20.21</v>
          </cell>
          <cell r="H855">
            <v>60.63</v>
          </cell>
          <cell r="I855">
            <v>20.21</v>
          </cell>
          <cell r="J855" t="b">
            <v>1</v>
          </cell>
        </row>
        <row r="856">
          <cell r="B856" t="str">
            <v>SEDOP</v>
          </cell>
          <cell r="C856" t="str">
            <v>CA</v>
          </cell>
          <cell r="D856" t="str">
            <v>Ajudante de pedreiro com encargos</v>
          </cell>
          <cell r="E856" t="str">
            <v>H</v>
          </cell>
          <cell r="F856">
            <v>3</v>
          </cell>
          <cell r="G856">
            <v>16.079999999999998</v>
          </cell>
          <cell r="H856">
            <v>48.239999999999995</v>
          </cell>
          <cell r="I856">
            <v>16.079999999999998</v>
          </cell>
          <cell r="J856" t="b">
            <v>1</v>
          </cell>
        </row>
        <row r="857">
          <cell r="B857" t="str">
            <v>SEDOP</v>
          </cell>
          <cell r="C857" t="str">
            <v>I</v>
          </cell>
          <cell r="D857" t="str">
            <v>Tampo de granito cinza andorinha com tratamento impermeabilizante e=2cm</v>
          </cell>
          <cell r="E857" t="str">
            <v>M2</v>
          </cell>
          <cell r="F857">
            <v>0.4</v>
          </cell>
          <cell r="G857">
            <v>330</v>
          </cell>
          <cell r="H857">
            <v>132</v>
          </cell>
          <cell r="I857">
            <v>330</v>
          </cell>
          <cell r="J857" t="b">
            <v>1</v>
          </cell>
        </row>
        <row r="858">
          <cell r="B858" t="str">
            <v>SEDOP</v>
          </cell>
          <cell r="C858" t="str">
            <v>I</v>
          </cell>
          <cell r="D858" t="str">
            <v>Testeira de granito cinza andorinha com tratamento impermeabilizante e=2cm</v>
          </cell>
          <cell r="E858" t="str">
            <v>M2</v>
          </cell>
          <cell r="F858">
            <v>0.16</v>
          </cell>
          <cell r="G858">
            <v>330</v>
          </cell>
          <cell r="H858">
            <v>52.800000000000004</v>
          </cell>
          <cell r="I858">
            <v>330</v>
          </cell>
          <cell r="J858" t="b">
            <v>1</v>
          </cell>
        </row>
        <row r="859">
          <cell r="B859" t="str">
            <v>SEDOP</v>
          </cell>
          <cell r="C859" t="str">
            <v>I</v>
          </cell>
          <cell r="D859" t="str">
            <v>Rodabancada de granito cinza andorinha com tratamento impermeabilizante e=2cm</v>
          </cell>
          <cell r="E859" t="str">
            <v>M2</v>
          </cell>
          <cell r="F859">
            <v>0.13</v>
          </cell>
          <cell r="G859">
            <v>330</v>
          </cell>
          <cell r="H859">
            <v>42.9</v>
          </cell>
          <cell r="I859">
            <v>330</v>
          </cell>
          <cell r="J859" t="b">
            <v>1</v>
          </cell>
        </row>
        <row r="860">
          <cell r="B860" t="str">
            <v>COTAÇÃO</v>
          </cell>
          <cell r="C860" t="str">
            <v>I</v>
          </cell>
          <cell r="D860" t="str">
            <v>Cantoneira de abas iguais com material ant-ferruginoso</v>
          </cell>
          <cell r="E860" t="str">
            <v>UN</v>
          </cell>
          <cell r="F860">
            <v>2</v>
          </cell>
          <cell r="G860">
            <v>6.52</v>
          </cell>
          <cell r="H860">
            <v>13.04</v>
          </cell>
          <cell r="I860">
            <v>0</v>
          </cell>
          <cell r="J860">
            <v>0</v>
          </cell>
        </row>
        <row r="861">
          <cell r="B861" t="str">
            <v>COTAÇÃO</v>
          </cell>
          <cell r="C861" t="str">
            <v>I</v>
          </cell>
          <cell r="D861" t="str">
            <v>Furo para cuba</v>
          </cell>
          <cell r="E861" t="str">
            <v>un</v>
          </cell>
          <cell r="F861">
            <v>1</v>
          </cell>
          <cell r="G861">
            <v>50</v>
          </cell>
          <cell r="H861">
            <v>50</v>
          </cell>
          <cell r="I861">
            <v>0</v>
          </cell>
          <cell r="J861">
            <v>0</v>
          </cell>
        </row>
        <row r="862">
          <cell r="B862" t="str">
            <v>COTAÇÃO</v>
          </cell>
          <cell r="C862" t="str">
            <v>I</v>
          </cell>
          <cell r="D862" t="str">
            <v>Furo para torneiras</v>
          </cell>
          <cell r="E862" t="str">
            <v>un</v>
          </cell>
          <cell r="F862">
            <v>1</v>
          </cell>
          <cell r="G862">
            <v>35</v>
          </cell>
          <cell r="H862">
            <v>35</v>
          </cell>
          <cell r="I862">
            <v>0</v>
          </cell>
          <cell r="J862">
            <v>0</v>
          </cell>
        </row>
        <row r="863">
          <cell r="B863" t="str">
            <v>SEDOP</v>
          </cell>
          <cell r="C863" t="str">
            <v>I</v>
          </cell>
          <cell r="D863" t="str">
            <v>Cuba de louça de embutir</v>
          </cell>
          <cell r="E863" t="str">
            <v>UN</v>
          </cell>
          <cell r="F863">
            <v>1</v>
          </cell>
          <cell r="G863">
            <v>80</v>
          </cell>
          <cell r="H863">
            <v>80</v>
          </cell>
          <cell r="I863">
            <v>80</v>
          </cell>
          <cell r="J863" t="b">
            <v>1</v>
          </cell>
        </row>
        <row r="864">
          <cell r="B864" t="str">
            <v>SEDOP</v>
          </cell>
          <cell r="C864" t="str">
            <v>I</v>
          </cell>
          <cell r="D864" t="str">
            <v>Torneira para lavatório de mesa com fechamento automático</v>
          </cell>
          <cell r="E864" t="str">
            <v>UN</v>
          </cell>
          <cell r="F864">
            <v>1</v>
          </cell>
          <cell r="G864">
            <v>273.02999999999997</v>
          </cell>
          <cell r="H864">
            <v>273.02999999999997</v>
          </cell>
          <cell r="I864">
            <v>273.02999999999997</v>
          </cell>
          <cell r="J864" t="b">
            <v>1</v>
          </cell>
        </row>
        <row r="865">
          <cell r="B865" t="str">
            <v>SEDOP</v>
          </cell>
          <cell r="C865" t="str">
            <v>I</v>
          </cell>
          <cell r="D865" t="str">
            <v>Sifao metalico de 2''</v>
          </cell>
          <cell r="E865" t="str">
            <v>UN</v>
          </cell>
          <cell r="F865">
            <v>1</v>
          </cell>
          <cell r="G865">
            <v>142.4</v>
          </cell>
          <cell r="H865">
            <v>142.4</v>
          </cell>
          <cell r="I865">
            <v>142.4</v>
          </cell>
          <cell r="J865" t="b">
            <v>1</v>
          </cell>
        </row>
        <row r="866">
          <cell r="B866" t="str">
            <v>SEDOP</v>
          </cell>
          <cell r="C866" t="str">
            <v>I</v>
          </cell>
          <cell r="D866" t="str">
            <v>Valv. p/ lavat./bide d = 1" - cromada</v>
          </cell>
          <cell r="E866" t="str">
            <v>UN</v>
          </cell>
          <cell r="F866">
            <v>1</v>
          </cell>
          <cell r="G866">
            <v>32.56</v>
          </cell>
          <cell r="H866">
            <v>32.56</v>
          </cell>
          <cell r="I866">
            <v>32.56</v>
          </cell>
          <cell r="J866" t="b">
            <v>1</v>
          </cell>
        </row>
        <row r="867">
          <cell r="B867">
            <v>0</v>
          </cell>
          <cell r="C867">
            <v>0</v>
          </cell>
          <cell r="D867">
            <v>0</v>
          </cell>
          <cell r="E867">
            <v>0</v>
          </cell>
          <cell r="F867">
            <v>0</v>
          </cell>
          <cell r="G867">
            <v>0</v>
          </cell>
          <cell r="H867">
            <v>962.59999999999991</v>
          </cell>
        </row>
        <row r="868">
          <cell r="B868">
            <v>0</v>
          </cell>
          <cell r="C868">
            <v>0</v>
          </cell>
          <cell r="D868">
            <v>0</v>
          </cell>
          <cell r="E868">
            <v>0</v>
          </cell>
          <cell r="F868">
            <v>0</v>
          </cell>
          <cell r="G868">
            <v>0</v>
          </cell>
          <cell r="H868">
            <v>0</v>
          </cell>
        </row>
        <row r="869">
          <cell r="B869">
            <v>0</v>
          </cell>
          <cell r="C869">
            <v>0</v>
          </cell>
          <cell r="D869">
            <v>0</v>
          </cell>
          <cell r="E869">
            <v>0</v>
          </cell>
          <cell r="F869">
            <v>0</v>
          </cell>
          <cell r="G869">
            <v>0</v>
          </cell>
          <cell r="H869">
            <v>0</v>
          </cell>
        </row>
        <row r="870">
          <cell r="B870" t="str">
            <v>C 97</v>
          </cell>
          <cell r="C870">
            <v>0</v>
          </cell>
          <cell r="D870" t="str">
            <v>Bancada em Granito Polido Cinza Andorinha (e= 2cm) com Tratamento Impermeabilizante (h=0,90) - 1,10x0,60m - 01 Cuba em Aço Inoxidável - Ver Detalhe. (B05)</v>
          </cell>
          <cell r="E870" t="str">
            <v>UN</v>
          </cell>
          <cell r="F870">
            <v>0</v>
          </cell>
          <cell r="G870">
            <v>0</v>
          </cell>
          <cell r="H870" t="str">
            <v>un</v>
          </cell>
          <cell r="I870">
            <v>1161.1199999999999</v>
          </cell>
        </row>
        <row r="871">
          <cell r="B871" t="str">
            <v>FONTE</v>
          </cell>
          <cell r="C871" t="str">
            <v>TIPO</v>
          </cell>
          <cell r="D871" t="str">
            <v>DESCRIÇÃO</v>
          </cell>
          <cell r="E871" t="str">
            <v xml:space="preserve">UN </v>
          </cell>
          <cell r="F871" t="str">
            <v>COEFICIENTE</v>
          </cell>
          <cell r="G871" t="str">
            <v>CUSTO UNITÁRIO (R$)</v>
          </cell>
          <cell r="H871" t="str">
            <v>SUBTOTAL (R$)</v>
          </cell>
        </row>
        <row r="872">
          <cell r="B872" t="str">
            <v>SEDOP</v>
          </cell>
          <cell r="C872" t="str">
            <v>CA</v>
          </cell>
          <cell r="D872" t="str">
            <v>Pedreiro com encargos complementares</v>
          </cell>
          <cell r="E872" t="str">
            <v>H</v>
          </cell>
          <cell r="F872">
            <v>3</v>
          </cell>
          <cell r="G872">
            <v>20.21</v>
          </cell>
          <cell r="H872">
            <v>60.63</v>
          </cell>
          <cell r="I872">
            <v>20.21</v>
          </cell>
          <cell r="J872" t="b">
            <v>1</v>
          </cell>
        </row>
        <row r="873">
          <cell r="B873" t="str">
            <v>SEDOP</v>
          </cell>
          <cell r="C873" t="str">
            <v>CA</v>
          </cell>
          <cell r="D873" t="str">
            <v>Ajudante de pedreiro com encargos</v>
          </cell>
          <cell r="E873" t="str">
            <v>H</v>
          </cell>
          <cell r="F873">
            <v>3</v>
          </cell>
          <cell r="G873">
            <v>16.079999999999998</v>
          </cell>
          <cell r="H873">
            <v>48.239999999999995</v>
          </cell>
          <cell r="I873">
            <v>16.079999999999998</v>
          </cell>
          <cell r="J873" t="b">
            <v>1</v>
          </cell>
        </row>
        <row r="874">
          <cell r="B874" t="str">
            <v>SEDOP</v>
          </cell>
          <cell r="C874" t="str">
            <v>I</v>
          </cell>
          <cell r="D874" t="str">
            <v>Tampo de granito cinza andorinha com tratamento impermeabilizante e=2cm</v>
          </cell>
          <cell r="E874" t="str">
            <v>M2</v>
          </cell>
          <cell r="F874">
            <v>0.66</v>
          </cell>
          <cell r="G874">
            <v>330</v>
          </cell>
          <cell r="H874">
            <v>217.8</v>
          </cell>
          <cell r="I874">
            <v>330</v>
          </cell>
          <cell r="J874" t="b">
            <v>1</v>
          </cell>
        </row>
        <row r="875">
          <cell r="B875" t="str">
            <v>SEDOP</v>
          </cell>
          <cell r="C875" t="str">
            <v>I</v>
          </cell>
          <cell r="D875" t="str">
            <v>Testeira de granito cinza andorinha com tratamento impermeabilizante e=2cm</v>
          </cell>
          <cell r="E875" t="str">
            <v>M2</v>
          </cell>
          <cell r="F875">
            <v>0.20400000000000001</v>
          </cell>
          <cell r="G875">
            <v>330</v>
          </cell>
          <cell r="H875">
            <v>67.320000000000007</v>
          </cell>
          <cell r="I875">
            <v>330</v>
          </cell>
          <cell r="J875" t="b">
            <v>1</v>
          </cell>
        </row>
        <row r="876">
          <cell r="B876" t="str">
            <v>SEDOP</v>
          </cell>
          <cell r="C876" t="str">
            <v>I</v>
          </cell>
          <cell r="D876" t="str">
            <v>Rodabancada de granito cinza andorinha com tratamento impermeabilizante e=2cm</v>
          </cell>
          <cell r="E876" t="str">
            <v>M2</v>
          </cell>
          <cell r="F876">
            <v>0.17000000000000004</v>
          </cell>
          <cell r="G876">
            <v>330</v>
          </cell>
          <cell r="H876">
            <v>56.100000000000016</v>
          </cell>
          <cell r="I876">
            <v>330</v>
          </cell>
          <cell r="J876" t="b">
            <v>1</v>
          </cell>
        </row>
        <row r="877">
          <cell r="B877" t="str">
            <v>COTAÇÃO</v>
          </cell>
          <cell r="C877" t="str">
            <v>I</v>
          </cell>
          <cell r="D877" t="str">
            <v>Furo para cuba</v>
          </cell>
          <cell r="E877" t="str">
            <v>un</v>
          </cell>
          <cell r="F877">
            <v>1</v>
          </cell>
          <cell r="G877">
            <v>50</v>
          </cell>
          <cell r="H877">
            <v>50</v>
          </cell>
          <cell r="I877" t="e">
            <v>#N/A</v>
          </cell>
        </row>
        <row r="878">
          <cell r="B878" t="str">
            <v>COTAÇÃO</v>
          </cell>
          <cell r="C878" t="str">
            <v>I</v>
          </cell>
          <cell r="D878" t="str">
            <v>Furo para torneiras</v>
          </cell>
          <cell r="E878" t="str">
            <v>un</v>
          </cell>
          <cell r="F878">
            <v>1</v>
          </cell>
          <cell r="G878">
            <v>35</v>
          </cell>
          <cell r="H878">
            <v>35</v>
          </cell>
          <cell r="I878" t="e">
            <v>#N/A</v>
          </cell>
        </row>
        <row r="879">
          <cell r="B879" t="str">
            <v>COTAÇÃO</v>
          </cell>
          <cell r="C879" t="str">
            <v>I</v>
          </cell>
          <cell r="D879" t="str">
            <v>Cantoneira de abas iguais com material ant-ferruginoso</v>
          </cell>
          <cell r="E879" t="str">
            <v>UN</v>
          </cell>
          <cell r="F879">
            <v>2</v>
          </cell>
          <cell r="G879">
            <v>6.52</v>
          </cell>
          <cell r="H879">
            <v>13.04</v>
          </cell>
          <cell r="I879" t="e">
            <v>#N/A</v>
          </cell>
          <cell r="J879">
            <v>0</v>
          </cell>
        </row>
        <row r="880">
          <cell r="B880" t="str">
            <v>SEDOP</v>
          </cell>
          <cell r="C880" t="str">
            <v>I</v>
          </cell>
          <cell r="D880" t="str">
            <v>Cuba em aço inox 40 x30 x15cm</v>
          </cell>
          <cell r="E880" t="str">
            <v>UN</v>
          </cell>
          <cell r="F880">
            <v>1</v>
          </cell>
          <cell r="G880">
            <v>165</v>
          </cell>
          <cell r="H880">
            <v>165</v>
          </cell>
          <cell r="I880">
            <v>165</v>
          </cell>
          <cell r="J880" t="b">
            <v>1</v>
          </cell>
        </row>
        <row r="881">
          <cell r="B881" t="str">
            <v>SEDOP</v>
          </cell>
          <cell r="C881" t="str">
            <v>I</v>
          </cell>
          <cell r="D881" t="str">
            <v>Torneira para lavatório de mesa com fechamento automático</v>
          </cell>
          <cell r="E881" t="str">
            <v>UN</v>
          </cell>
          <cell r="F881">
            <v>1</v>
          </cell>
          <cell r="G881">
            <v>273.02999999999997</v>
          </cell>
          <cell r="H881">
            <v>273.02999999999997</v>
          </cell>
          <cell r="I881">
            <v>273.02999999999997</v>
          </cell>
          <cell r="J881" t="b">
            <v>1</v>
          </cell>
        </row>
        <row r="882">
          <cell r="B882" t="str">
            <v>SEDOP</v>
          </cell>
          <cell r="C882" t="str">
            <v>I</v>
          </cell>
          <cell r="D882" t="str">
            <v>Sifao metalico de 2''</v>
          </cell>
          <cell r="E882" t="str">
            <v>UN</v>
          </cell>
          <cell r="F882">
            <v>1</v>
          </cell>
          <cell r="G882">
            <v>142.4</v>
          </cell>
          <cell r="H882">
            <v>142.4</v>
          </cell>
          <cell r="I882">
            <v>142.4</v>
          </cell>
          <cell r="J882" t="b">
            <v>1</v>
          </cell>
        </row>
        <row r="883">
          <cell r="B883" t="str">
            <v>SEDOP</v>
          </cell>
          <cell r="C883" t="str">
            <v>I</v>
          </cell>
          <cell r="D883" t="str">
            <v>Valv. p/ lavat./bide d = 1" - cromada</v>
          </cell>
          <cell r="E883" t="str">
            <v>UN</v>
          </cell>
          <cell r="F883">
            <v>1</v>
          </cell>
          <cell r="G883">
            <v>32.56</v>
          </cell>
          <cell r="H883">
            <v>32.56</v>
          </cell>
          <cell r="I883">
            <v>32.56</v>
          </cell>
          <cell r="J883" t="b">
            <v>1</v>
          </cell>
        </row>
        <row r="884">
          <cell r="B884">
            <v>0</v>
          </cell>
          <cell r="C884">
            <v>0</v>
          </cell>
          <cell r="D884">
            <v>0</v>
          </cell>
          <cell r="E884">
            <v>0</v>
          </cell>
          <cell r="F884">
            <v>0</v>
          </cell>
          <cell r="G884">
            <v>0</v>
          </cell>
          <cell r="H884">
            <v>1161.1199999999999</v>
          </cell>
        </row>
        <row r="885">
          <cell r="B885">
            <v>0</v>
          </cell>
          <cell r="C885">
            <v>0</v>
          </cell>
          <cell r="D885">
            <v>0</v>
          </cell>
          <cell r="E885">
            <v>0</v>
          </cell>
          <cell r="F885">
            <v>0</v>
          </cell>
          <cell r="G885">
            <v>0</v>
          </cell>
          <cell r="H885">
            <v>0</v>
          </cell>
        </row>
        <row r="886">
          <cell r="B886">
            <v>0</v>
          </cell>
          <cell r="C886">
            <v>0</v>
          </cell>
          <cell r="D886">
            <v>0</v>
          </cell>
          <cell r="E886">
            <v>0</v>
          </cell>
          <cell r="F886">
            <v>0</v>
          </cell>
          <cell r="G886">
            <v>0</v>
          </cell>
          <cell r="H886">
            <v>0</v>
          </cell>
        </row>
        <row r="887">
          <cell r="B887" t="str">
            <v>C 98</v>
          </cell>
          <cell r="C887">
            <v>0</v>
          </cell>
          <cell r="D887" t="str">
            <v>Bancada em MDF (h=0,80 e h=1,10m) Revestida com Laminado tipo Postforming na Cor Pérola Cód. L126 OU Similar - 2,65x0,80m - Ver Detalhe (B06)</v>
          </cell>
          <cell r="E887" t="str">
            <v>UN</v>
          </cell>
          <cell r="F887">
            <v>0</v>
          </cell>
          <cell r="G887">
            <v>0</v>
          </cell>
          <cell r="H887" t="str">
            <v>un</v>
          </cell>
          <cell r="I887">
            <v>1612.3065999999999</v>
          </cell>
        </row>
        <row r="888">
          <cell r="B888" t="str">
            <v>FONTE</v>
          </cell>
          <cell r="C888" t="str">
            <v>TIPO</v>
          </cell>
          <cell r="D888" t="str">
            <v>DESCRIÇÃO</v>
          </cell>
          <cell r="E888" t="str">
            <v xml:space="preserve">UN </v>
          </cell>
          <cell r="F888" t="str">
            <v>COEFICIENTE</v>
          </cell>
          <cell r="G888" t="str">
            <v>CUSTO UNITÁRIO (R$)</v>
          </cell>
          <cell r="H888" t="str">
            <v>SUBTOTAL (R$)</v>
          </cell>
        </row>
        <row r="889">
          <cell r="B889" t="str">
            <v>SEDOP</v>
          </cell>
          <cell r="C889" t="str">
            <v>CA</v>
          </cell>
          <cell r="D889" t="str">
            <v>Pedreiro com encargos complementares</v>
          </cell>
          <cell r="E889" t="str">
            <v>H</v>
          </cell>
          <cell r="F889">
            <v>3</v>
          </cell>
          <cell r="G889">
            <v>20.21</v>
          </cell>
          <cell r="H889">
            <v>60.63</v>
          </cell>
          <cell r="I889">
            <v>20.21</v>
          </cell>
          <cell r="J889" t="b">
            <v>1</v>
          </cell>
        </row>
        <row r="890">
          <cell r="B890" t="str">
            <v>SEDOP</v>
          </cell>
          <cell r="C890" t="str">
            <v>CA</v>
          </cell>
          <cell r="D890" t="str">
            <v>Ajudante de pedreiro com encargos</v>
          </cell>
          <cell r="E890" t="str">
            <v>H</v>
          </cell>
          <cell r="F890">
            <v>3</v>
          </cell>
          <cell r="G890">
            <v>16.079999999999998</v>
          </cell>
          <cell r="H890">
            <v>48.239999999999995</v>
          </cell>
          <cell r="I890">
            <v>16.079999999999998</v>
          </cell>
          <cell r="J890" t="b">
            <v>1</v>
          </cell>
        </row>
        <row r="891">
          <cell r="B891" t="str">
            <v>SEDOP</v>
          </cell>
          <cell r="C891" t="str">
            <v>I</v>
          </cell>
          <cell r="D891" t="str">
            <v>Divisória de MDF c/ laminado</v>
          </cell>
          <cell r="E891" t="str">
            <v>M2</v>
          </cell>
          <cell r="F891">
            <v>2.3849999999999998</v>
          </cell>
          <cell r="G891">
            <v>132.80000000000001</v>
          </cell>
          <cell r="H891">
            <v>316.72800000000001</v>
          </cell>
          <cell r="I891">
            <v>132.80000000000001</v>
          </cell>
          <cell r="J891" t="b">
            <v>1</v>
          </cell>
        </row>
        <row r="892">
          <cell r="B892" t="str">
            <v>COTAÇÃO</v>
          </cell>
          <cell r="C892" t="str">
            <v>I</v>
          </cell>
          <cell r="D892" t="str">
            <v>Cantoneira de abas iguais com material ant-ferruginoso</v>
          </cell>
          <cell r="E892" t="str">
            <v>UN</v>
          </cell>
          <cell r="F892">
            <v>3</v>
          </cell>
          <cell r="G892">
            <v>6.52</v>
          </cell>
          <cell r="H892">
            <v>19.559999999999999</v>
          </cell>
          <cell r="I892">
            <v>0</v>
          </cell>
          <cell r="J892">
            <v>0</v>
          </cell>
        </row>
        <row r="893">
          <cell r="B893" t="str">
            <v>SEDOP</v>
          </cell>
          <cell r="C893" t="str">
            <v>CA</v>
          </cell>
          <cell r="D893" t="str">
            <v>Alvenaria tijolo de barro a singelo</v>
          </cell>
          <cell r="E893" t="str">
            <v>M2</v>
          </cell>
          <cell r="F893">
            <v>2.92</v>
          </cell>
          <cell r="G893">
            <v>89.23</v>
          </cell>
          <cell r="H893">
            <v>260.55160000000001</v>
          </cell>
          <cell r="I893">
            <v>89.23</v>
          </cell>
          <cell r="J893" t="b">
            <v>1</v>
          </cell>
        </row>
        <row r="894">
          <cell r="B894" t="str">
            <v>SEDOP</v>
          </cell>
          <cell r="C894" t="str">
            <v>CA</v>
          </cell>
          <cell r="D894" t="str">
            <v>Chapisco de cimento e areia no traço 1:3</v>
          </cell>
          <cell r="E894" t="str">
            <v>M2</v>
          </cell>
          <cell r="F894">
            <v>5.84</v>
          </cell>
          <cell r="G894">
            <v>10.19</v>
          </cell>
          <cell r="H894">
            <v>59.509599999999999</v>
          </cell>
          <cell r="I894">
            <v>10.19</v>
          </cell>
          <cell r="J894" t="b">
            <v>1</v>
          </cell>
        </row>
        <row r="895">
          <cell r="B895" t="str">
            <v>SEDOP</v>
          </cell>
          <cell r="C895" t="str">
            <v>CA</v>
          </cell>
          <cell r="D895" t="str">
            <v>Reboco com argamassa 1:6:Adit. Plast.</v>
          </cell>
          <cell r="E895" t="str">
            <v>M2</v>
          </cell>
          <cell r="F895">
            <v>5.84</v>
          </cell>
          <cell r="G895">
            <v>41.46</v>
          </cell>
          <cell r="H895">
            <v>242.12639999999999</v>
          </cell>
          <cell r="I895">
            <v>41.46</v>
          </cell>
          <cell r="J895" t="b">
            <v>1</v>
          </cell>
        </row>
        <row r="896">
          <cell r="B896" t="str">
            <v>SEDOP</v>
          </cell>
          <cell r="C896" t="str">
            <v>CA</v>
          </cell>
          <cell r="D896" t="str">
            <v>Acrílica semi-brilho c/ massa e selador</v>
          </cell>
          <cell r="E896" t="str">
            <v>M2</v>
          </cell>
          <cell r="F896">
            <v>5.84</v>
          </cell>
          <cell r="G896">
            <v>41.65</v>
          </cell>
          <cell r="H896">
            <v>243.23599999999999</v>
          </cell>
          <cell r="I896">
            <v>41.65</v>
          </cell>
          <cell r="J896" t="b">
            <v>1</v>
          </cell>
        </row>
        <row r="897">
          <cell r="B897" t="str">
            <v>SEDOP</v>
          </cell>
          <cell r="C897" t="str">
            <v>CA</v>
          </cell>
          <cell r="D897" t="str">
            <v>Tampo de granito cinza andorinha com tratamento impermeabilizante e=3cm</v>
          </cell>
          <cell r="E897" t="str">
            <v>M2</v>
          </cell>
          <cell r="F897">
            <v>0.79499999999999993</v>
          </cell>
          <cell r="G897">
            <v>455</v>
          </cell>
          <cell r="H897">
            <v>361.72499999999997</v>
          </cell>
          <cell r="I897">
            <v>455</v>
          </cell>
          <cell r="J897" t="b">
            <v>1</v>
          </cell>
        </row>
        <row r="898">
          <cell r="B898">
            <v>0</v>
          </cell>
          <cell r="C898">
            <v>0</v>
          </cell>
          <cell r="D898">
            <v>0</v>
          </cell>
          <cell r="E898">
            <v>0</v>
          </cell>
          <cell r="F898">
            <v>0</v>
          </cell>
          <cell r="G898">
            <v>0</v>
          </cell>
          <cell r="H898">
            <v>1612.3065999999999</v>
          </cell>
        </row>
        <row r="899">
          <cell r="B899">
            <v>0</v>
          </cell>
          <cell r="C899">
            <v>0</v>
          </cell>
          <cell r="D899">
            <v>0</v>
          </cell>
          <cell r="E899">
            <v>0</v>
          </cell>
          <cell r="F899">
            <v>0</v>
          </cell>
          <cell r="G899">
            <v>0</v>
          </cell>
          <cell r="H899">
            <v>0</v>
          </cell>
        </row>
        <row r="900">
          <cell r="B900">
            <v>0</v>
          </cell>
          <cell r="C900">
            <v>0</v>
          </cell>
          <cell r="D900">
            <v>0</v>
          </cell>
          <cell r="E900">
            <v>0</v>
          </cell>
          <cell r="F900">
            <v>0</v>
          </cell>
          <cell r="G900">
            <v>0</v>
          </cell>
          <cell r="H900">
            <v>0</v>
          </cell>
        </row>
        <row r="901">
          <cell r="B901" t="str">
            <v>C 99</v>
          </cell>
          <cell r="C901">
            <v>0</v>
          </cell>
          <cell r="D901" t="str">
            <v>Bancada em Granito Polido Cinza Andorinha (e= 3cm) com Tratamento Impermeabilizante (h=1,10m E 0,80m) -2,15x0,80m - com Pontos para 2 Computadores - Ver Detalhe (B07)</v>
          </cell>
          <cell r="E901" t="str">
            <v>UN</v>
          </cell>
          <cell r="F901">
            <v>0</v>
          </cell>
          <cell r="G901">
            <v>0</v>
          </cell>
          <cell r="H901" t="str">
            <v>un</v>
          </cell>
          <cell r="I901">
            <v>1779.0467999999996</v>
          </cell>
        </row>
        <row r="902">
          <cell r="B902" t="str">
            <v>FONTE</v>
          </cell>
          <cell r="C902" t="str">
            <v>TIPO</v>
          </cell>
          <cell r="D902" t="str">
            <v>DESCRIÇÃO</v>
          </cell>
          <cell r="E902" t="str">
            <v xml:space="preserve">UN </v>
          </cell>
          <cell r="F902" t="str">
            <v>COEFICIENTE</v>
          </cell>
          <cell r="G902" t="str">
            <v>CUSTO UNITÁRIO (R$)</v>
          </cell>
          <cell r="H902" t="str">
            <v>SUBTOTAL (R$)</v>
          </cell>
        </row>
        <row r="903">
          <cell r="B903" t="str">
            <v>SEDOP</v>
          </cell>
          <cell r="C903" t="str">
            <v>CA</v>
          </cell>
          <cell r="D903" t="str">
            <v>Pedreiro com encargos complementares</v>
          </cell>
          <cell r="E903" t="str">
            <v>H</v>
          </cell>
          <cell r="F903">
            <v>3</v>
          </cell>
          <cell r="G903">
            <v>20.21</v>
          </cell>
          <cell r="H903">
            <v>60.63</v>
          </cell>
          <cell r="I903">
            <v>20.21</v>
          </cell>
          <cell r="J903" t="b">
            <v>1</v>
          </cell>
        </row>
        <row r="904">
          <cell r="B904" t="str">
            <v>SEDOP</v>
          </cell>
          <cell r="C904" t="str">
            <v>CA</v>
          </cell>
          <cell r="D904" t="str">
            <v>Ajudante de pedreiro com encargos</v>
          </cell>
          <cell r="E904" t="str">
            <v>H</v>
          </cell>
          <cell r="F904">
            <v>3</v>
          </cell>
          <cell r="G904">
            <v>16.079999999999998</v>
          </cell>
          <cell r="H904">
            <v>48.239999999999995</v>
          </cell>
          <cell r="I904">
            <v>16.079999999999998</v>
          </cell>
          <cell r="J904" t="b">
            <v>1</v>
          </cell>
        </row>
        <row r="905">
          <cell r="B905" t="str">
            <v>SEDOP</v>
          </cell>
          <cell r="C905" t="str">
            <v>CA</v>
          </cell>
          <cell r="D905" t="str">
            <v>Tampo de granito cinza andorinha com tratamento impermeabilizante e=3cm</v>
          </cell>
          <cell r="E905" t="str">
            <v>M2</v>
          </cell>
          <cell r="F905">
            <v>1.9349999999999996</v>
          </cell>
          <cell r="G905">
            <v>455</v>
          </cell>
          <cell r="H905">
            <v>880.42499999999984</v>
          </cell>
          <cell r="I905">
            <v>455</v>
          </cell>
          <cell r="J905" t="b">
            <v>1</v>
          </cell>
        </row>
        <row r="906">
          <cell r="B906" t="str">
            <v>SEDOP</v>
          </cell>
          <cell r="C906" t="str">
            <v>CA</v>
          </cell>
          <cell r="D906" t="str">
            <v>Testeira de granito cinza andorinha com tratamento impermeabilizante e=3cm</v>
          </cell>
          <cell r="E906" t="str">
            <v>M2</v>
          </cell>
          <cell r="F906">
            <v>0.26</v>
          </cell>
          <cell r="G906">
            <v>455</v>
          </cell>
          <cell r="H906">
            <v>118.3</v>
          </cell>
          <cell r="I906">
            <v>455</v>
          </cell>
          <cell r="J906" t="b">
            <v>1</v>
          </cell>
        </row>
        <row r="907">
          <cell r="B907" t="str">
            <v>COTAÇÃO</v>
          </cell>
          <cell r="C907" t="str">
            <v>I</v>
          </cell>
          <cell r="D907" t="str">
            <v>Cantoneira de abas iguais com material ant-ferruginoso</v>
          </cell>
          <cell r="E907" t="str">
            <v>UN</v>
          </cell>
          <cell r="F907">
            <v>3</v>
          </cell>
          <cell r="G907">
            <v>6.52</v>
          </cell>
          <cell r="H907">
            <v>19.559999999999999</v>
          </cell>
          <cell r="I907">
            <v>0</v>
          </cell>
          <cell r="J907">
            <v>0</v>
          </cell>
        </row>
        <row r="908">
          <cell r="B908" t="str">
            <v>SEDOP</v>
          </cell>
          <cell r="C908" t="str">
            <v>CA</v>
          </cell>
          <cell r="D908" t="str">
            <v>Alvenaria tijolo de barro a singelo</v>
          </cell>
          <cell r="E908" t="str">
            <v>M2</v>
          </cell>
          <cell r="F908">
            <v>2.36</v>
          </cell>
          <cell r="G908">
            <v>89.23</v>
          </cell>
          <cell r="H908">
            <v>210.58279999999999</v>
          </cell>
          <cell r="I908">
            <v>89.23</v>
          </cell>
          <cell r="J908" t="b">
            <v>1</v>
          </cell>
        </row>
        <row r="909">
          <cell r="B909" t="str">
            <v>SEDOP</v>
          </cell>
          <cell r="C909" t="str">
            <v>CA</v>
          </cell>
          <cell r="D909" t="str">
            <v>Chapisco de cimento e areia no traço 1:3</v>
          </cell>
          <cell r="E909" t="str">
            <v>M2</v>
          </cell>
          <cell r="F909">
            <v>4.7300000000000004</v>
          </cell>
          <cell r="G909">
            <v>10.19</v>
          </cell>
          <cell r="H909">
            <v>48.198700000000002</v>
          </cell>
          <cell r="I909">
            <v>10.19</v>
          </cell>
          <cell r="J909" t="b">
            <v>1</v>
          </cell>
        </row>
        <row r="910">
          <cell r="B910" t="str">
            <v>SEDOP</v>
          </cell>
          <cell r="C910" t="str">
            <v>CA</v>
          </cell>
          <cell r="D910" t="str">
            <v>Reboco com argamassa 1:6:Adit. Plast.</v>
          </cell>
          <cell r="E910" t="str">
            <v>M2</v>
          </cell>
          <cell r="F910">
            <v>4.7300000000000004</v>
          </cell>
          <cell r="G910">
            <v>41.46</v>
          </cell>
          <cell r="H910">
            <v>196.10580000000002</v>
          </cell>
          <cell r="I910">
            <v>41.46</v>
          </cell>
          <cell r="J910" t="b">
            <v>1</v>
          </cell>
        </row>
        <row r="911">
          <cell r="B911" t="str">
            <v>SEDOP</v>
          </cell>
          <cell r="C911" t="str">
            <v>CA</v>
          </cell>
          <cell r="D911" t="str">
            <v>Acrílica semi-brilho c/ massa e selador</v>
          </cell>
          <cell r="E911" t="str">
            <v>M2</v>
          </cell>
          <cell r="F911">
            <v>4.7300000000000004</v>
          </cell>
          <cell r="G911">
            <v>41.65</v>
          </cell>
          <cell r="H911">
            <v>197.00450000000001</v>
          </cell>
          <cell r="I911">
            <v>41.65</v>
          </cell>
          <cell r="J911" t="b">
            <v>1</v>
          </cell>
        </row>
        <row r="912">
          <cell r="B912">
            <v>0</v>
          </cell>
          <cell r="C912">
            <v>0</v>
          </cell>
          <cell r="D912">
            <v>0</v>
          </cell>
          <cell r="E912">
            <v>0</v>
          </cell>
          <cell r="F912">
            <v>0</v>
          </cell>
          <cell r="G912">
            <v>0</v>
          </cell>
          <cell r="H912">
            <v>1779.0467999999996</v>
          </cell>
        </row>
        <row r="913">
          <cell r="B913">
            <v>0</v>
          </cell>
          <cell r="C913">
            <v>0</v>
          </cell>
          <cell r="D913">
            <v>0</v>
          </cell>
          <cell r="E913">
            <v>0</v>
          </cell>
          <cell r="F913">
            <v>0</v>
          </cell>
          <cell r="G913">
            <v>0</v>
          </cell>
          <cell r="H913">
            <v>0</v>
          </cell>
        </row>
        <row r="914">
          <cell r="B914">
            <v>0</v>
          </cell>
          <cell r="C914">
            <v>0</v>
          </cell>
          <cell r="D914">
            <v>0</v>
          </cell>
          <cell r="E914">
            <v>0</v>
          </cell>
          <cell r="F914">
            <v>0</v>
          </cell>
          <cell r="G914">
            <v>0</v>
          </cell>
          <cell r="H914">
            <v>0</v>
          </cell>
        </row>
        <row r="915">
          <cell r="B915" t="str">
            <v>C 100</v>
          </cell>
          <cell r="C915">
            <v>0</v>
          </cell>
          <cell r="D915" t="str">
            <v>Bancada em Granito Polido Cinza Andorinha (e= 3cm) com Tratamento Impermeabilizante (h=0,90) - 1,80x0,60m - Ver Detalhe. (B08)</v>
          </cell>
          <cell r="E915" t="str">
            <v>UN</v>
          </cell>
          <cell r="F915">
            <v>0</v>
          </cell>
          <cell r="G915">
            <v>0</v>
          </cell>
          <cell r="H915" t="str">
            <v>un</v>
          </cell>
          <cell r="I915">
            <v>849.91</v>
          </cell>
        </row>
        <row r="916">
          <cell r="B916" t="str">
            <v>FONTE</v>
          </cell>
          <cell r="C916" t="str">
            <v>TIPO</v>
          </cell>
          <cell r="D916" t="str">
            <v>DESCRIÇÃO</v>
          </cell>
          <cell r="E916" t="str">
            <v xml:space="preserve">UN </v>
          </cell>
          <cell r="F916" t="str">
            <v>COEFICIENTE</v>
          </cell>
          <cell r="G916" t="str">
            <v>CUSTO UNITÁRIO (R$)</v>
          </cell>
          <cell r="H916" t="str">
            <v>SUBTOTAL (R$)</v>
          </cell>
        </row>
        <row r="917">
          <cell r="B917" t="str">
            <v>SEDOP</v>
          </cell>
          <cell r="C917" t="str">
            <v>CA</v>
          </cell>
          <cell r="D917" t="str">
            <v>Pedreiro com encargos complementares</v>
          </cell>
          <cell r="E917" t="str">
            <v>H</v>
          </cell>
          <cell r="F917">
            <v>3</v>
          </cell>
          <cell r="G917">
            <v>20.21</v>
          </cell>
          <cell r="H917">
            <v>60.63</v>
          </cell>
          <cell r="I917">
            <v>20.21</v>
          </cell>
          <cell r="J917" t="b">
            <v>1</v>
          </cell>
        </row>
        <row r="918">
          <cell r="B918" t="str">
            <v>SEDOP</v>
          </cell>
          <cell r="C918" t="str">
            <v>CA</v>
          </cell>
          <cell r="D918" t="str">
            <v>Ajudante de pedreiro com encargos</v>
          </cell>
          <cell r="E918" t="str">
            <v>H</v>
          </cell>
          <cell r="F918">
            <v>3</v>
          </cell>
          <cell r="G918">
            <v>16.079999999999998</v>
          </cell>
          <cell r="H918">
            <v>48.239999999999995</v>
          </cell>
          <cell r="I918">
            <v>16.079999999999998</v>
          </cell>
          <cell r="J918" t="b">
            <v>1</v>
          </cell>
        </row>
        <row r="919">
          <cell r="B919" t="str">
            <v>SEDOP</v>
          </cell>
          <cell r="C919" t="str">
            <v>CA</v>
          </cell>
          <cell r="D919" t="str">
            <v>Tampo de granito cinza andorinha com tratamento impermeabilizante e=3cm</v>
          </cell>
          <cell r="E919" t="str">
            <v>M2</v>
          </cell>
          <cell r="F919">
            <v>1.08</v>
          </cell>
          <cell r="G919">
            <v>455</v>
          </cell>
          <cell r="H919">
            <v>491.40000000000003</v>
          </cell>
          <cell r="I919">
            <v>455</v>
          </cell>
          <cell r="J919" t="b">
            <v>1</v>
          </cell>
        </row>
        <row r="920">
          <cell r="B920" t="str">
            <v>SEDOP</v>
          </cell>
          <cell r="C920" t="str">
            <v>CA</v>
          </cell>
          <cell r="D920" t="str">
            <v>Testeira de granito cinza andorinha com tratamento impermeabilizante e=3cm</v>
          </cell>
          <cell r="E920" t="str">
            <v>M2</v>
          </cell>
          <cell r="F920">
            <v>0.22</v>
          </cell>
          <cell r="G920">
            <v>455</v>
          </cell>
          <cell r="H920">
            <v>100.1</v>
          </cell>
          <cell r="I920">
            <v>455</v>
          </cell>
          <cell r="J920" t="b">
            <v>1</v>
          </cell>
        </row>
        <row r="921">
          <cell r="B921" t="str">
            <v>SEDOP</v>
          </cell>
          <cell r="C921" t="str">
            <v>CA</v>
          </cell>
          <cell r="D921" t="str">
            <v>Rodabancada de granito cinza andorinha com tratamento impermeabilizante e=3cm</v>
          </cell>
          <cell r="E921" t="str">
            <v>M2</v>
          </cell>
          <cell r="F921">
            <v>0.30000000000000004</v>
          </cell>
          <cell r="G921">
            <v>455</v>
          </cell>
          <cell r="H921">
            <v>136.50000000000003</v>
          </cell>
          <cell r="I921">
            <v>455</v>
          </cell>
          <cell r="J921" t="b">
            <v>1</v>
          </cell>
        </row>
        <row r="922">
          <cell r="B922" t="str">
            <v>COTAÇÃO</v>
          </cell>
          <cell r="C922" t="str">
            <v>I</v>
          </cell>
          <cell r="D922" t="str">
            <v>Cantoneira de abas iguais com material ant-ferruginoso</v>
          </cell>
          <cell r="E922" t="str">
            <v>UN</v>
          </cell>
          <cell r="F922">
            <v>2</v>
          </cell>
          <cell r="G922">
            <v>6.52</v>
          </cell>
          <cell r="H922">
            <v>13.04</v>
          </cell>
          <cell r="I922">
            <v>0</v>
          </cell>
          <cell r="J922">
            <v>0</v>
          </cell>
        </row>
        <row r="923">
          <cell r="B923">
            <v>0</v>
          </cell>
          <cell r="C923">
            <v>0</v>
          </cell>
          <cell r="D923">
            <v>0</v>
          </cell>
          <cell r="E923">
            <v>0</v>
          </cell>
          <cell r="F923">
            <v>0</v>
          </cell>
          <cell r="G923">
            <v>0</v>
          </cell>
          <cell r="H923">
            <v>849.91</v>
          </cell>
        </row>
        <row r="924">
          <cell r="B924">
            <v>0</v>
          </cell>
          <cell r="C924">
            <v>0</v>
          </cell>
          <cell r="D924">
            <v>0</v>
          </cell>
          <cell r="E924">
            <v>0</v>
          </cell>
          <cell r="F924">
            <v>0</v>
          </cell>
          <cell r="G924">
            <v>0</v>
          </cell>
          <cell r="H924">
            <v>0</v>
          </cell>
        </row>
        <row r="925">
          <cell r="B925">
            <v>0</v>
          </cell>
          <cell r="C925">
            <v>0</v>
          </cell>
          <cell r="D925">
            <v>0</v>
          </cell>
          <cell r="E925">
            <v>0</v>
          </cell>
          <cell r="F925">
            <v>0</v>
          </cell>
          <cell r="G925">
            <v>0</v>
          </cell>
          <cell r="H925">
            <v>0</v>
          </cell>
        </row>
        <row r="926">
          <cell r="B926" t="str">
            <v>C 101</v>
          </cell>
          <cell r="C926">
            <v>0</v>
          </cell>
          <cell r="D926" t="str">
            <v>Bancada em Granito Polido Cinza Andorinha (e= 3cm) com Tratamento Impermeabilizante (h=0,90) - 2,95x0,60m - 01 Cuba em Aço Inoxidável - Ver Detalhe. (B09)</v>
          </cell>
          <cell r="E926" t="str">
            <v>UN</v>
          </cell>
          <cell r="F926">
            <v>0</v>
          </cell>
          <cell r="G926">
            <v>0</v>
          </cell>
          <cell r="H926" t="str">
            <v>un</v>
          </cell>
          <cell r="I926">
            <v>2018.52</v>
          </cell>
        </row>
        <row r="927">
          <cell r="B927" t="str">
            <v>FONTE</v>
          </cell>
          <cell r="C927" t="str">
            <v>TIPO</v>
          </cell>
          <cell r="D927" t="str">
            <v>DESCRIÇÃO</v>
          </cell>
          <cell r="E927" t="str">
            <v xml:space="preserve">UN </v>
          </cell>
          <cell r="F927" t="str">
            <v>COEFICIENTE</v>
          </cell>
          <cell r="G927" t="str">
            <v>CUSTO UNITÁRIO (R$)</v>
          </cell>
          <cell r="H927" t="str">
            <v>SUBTOTAL (R$)</v>
          </cell>
        </row>
        <row r="928">
          <cell r="B928" t="str">
            <v>SEDOP</v>
          </cell>
          <cell r="C928" t="str">
            <v>CA</v>
          </cell>
          <cell r="D928" t="str">
            <v>Pedreiro com encargos complementares</v>
          </cell>
          <cell r="E928" t="str">
            <v>H</v>
          </cell>
          <cell r="F928">
            <v>3</v>
          </cell>
          <cell r="G928">
            <v>20.21</v>
          </cell>
          <cell r="H928">
            <v>60.63</v>
          </cell>
          <cell r="I928">
            <v>20.21</v>
          </cell>
          <cell r="J928" t="b">
            <v>1</v>
          </cell>
        </row>
        <row r="929">
          <cell r="B929" t="str">
            <v>SEDOP</v>
          </cell>
          <cell r="C929" t="str">
            <v>CA</v>
          </cell>
          <cell r="D929" t="str">
            <v>Ajudante de pedreiro com encargos</v>
          </cell>
          <cell r="E929" t="str">
            <v>H</v>
          </cell>
          <cell r="F929">
            <v>3</v>
          </cell>
          <cell r="G929">
            <v>16.079999999999998</v>
          </cell>
          <cell r="H929">
            <v>48.239999999999995</v>
          </cell>
          <cell r="I929">
            <v>16.079999999999998</v>
          </cell>
          <cell r="J929" t="b">
            <v>1</v>
          </cell>
        </row>
        <row r="930">
          <cell r="B930" t="str">
            <v>SEDOP</v>
          </cell>
          <cell r="C930" t="str">
            <v>CA</v>
          </cell>
          <cell r="D930" t="str">
            <v>Tampo de granito cinza andorinha com tratamento impermeabilizante e=3cm</v>
          </cell>
          <cell r="E930" t="str">
            <v>M2</v>
          </cell>
          <cell r="F930">
            <v>1.77</v>
          </cell>
          <cell r="G930">
            <v>455</v>
          </cell>
          <cell r="H930">
            <v>805.35</v>
          </cell>
          <cell r="I930">
            <v>455</v>
          </cell>
          <cell r="J930" t="b">
            <v>1</v>
          </cell>
        </row>
        <row r="931">
          <cell r="B931" t="str">
            <v>SEDOP</v>
          </cell>
          <cell r="C931" t="str">
            <v>CA</v>
          </cell>
          <cell r="D931" t="str">
            <v>Testeira de granito cinza andorinha com tratamento impermeabilizante e=3cm</v>
          </cell>
          <cell r="E931" t="str">
            <v>M2</v>
          </cell>
          <cell r="F931">
            <v>0.43</v>
          </cell>
          <cell r="G931">
            <v>455</v>
          </cell>
          <cell r="H931">
            <v>195.65</v>
          </cell>
          <cell r="I931">
            <v>455</v>
          </cell>
          <cell r="J931" t="b">
            <v>1</v>
          </cell>
        </row>
        <row r="932">
          <cell r="B932" t="str">
            <v>SEDOP</v>
          </cell>
          <cell r="C932" t="str">
            <v>CA</v>
          </cell>
          <cell r="D932" t="str">
            <v>Rodabancada de granito cinza andorinha com tratamento impermeabilizante e=3cm</v>
          </cell>
          <cell r="E932" t="str">
            <v>M2</v>
          </cell>
          <cell r="F932">
            <v>0.42</v>
          </cell>
          <cell r="G932">
            <v>455</v>
          </cell>
          <cell r="H932">
            <v>191.1</v>
          </cell>
          <cell r="I932">
            <v>455</v>
          </cell>
          <cell r="J932" t="b">
            <v>1</v>
          </cell>
        </row>
        <row r="933">
          <cell r="B933" t="str">
            <v>COTAÇÃO</v>
          </cell>
          <cell r="C933" t="str">
            <v>I</v>
          </cell>
          <cell r="D933" t="str">
            <v>Cantoneira de abas iguais com material ant-ferruginoso</v>
          </cell>
          <cell r="E933" t="str">
            <v>UN</v>
          </cell>
          <cell r="F933">
            <v>3</v>
          </cell>
          <cell r="G933">
            <v>6.52</v>
          </cell>
          <cell r="H933">
            <v>19.559999999999999</v>
          </cell>
          <cell r="I933">
            <v>0</v>
          </cell>
          <cell r="J933">
            <v>0</v>
          </cell>
        </row>
        <row r="934">
          <cell r="B934" t="str">
            <v>SEDOP</v>
          </cell>
          <cell r="C934" t="str">
            <v>I</v>
          </cell>
          <cell r="D934" t="str">
            <v>Cuba em aço inox 40 x30 x15cm</v>
          </cell>
          <cell r="E934" t="str">
            <v>UN</v>
          </cell>
          <cell r="F934">
            <v>1</v>
          </cell>
          <cell r="G934">
            <v>165</v>
          </cell>
          <cell r="H934">
            <v>165</v>
          </cell>
          <cell r="I934">
            <v>165</v>
          </cell>
          <cell r="J934" t="b">
            <v>1</v>
          </cell>
        </row>
        <row r="935">
          <cell r="B935" t="str">
            <v>COTAÇÃO</v>
          </cell>
          <cell r="C935" t="str">
            <v>I</v>
          </cell>
          <cell r="D935" t="str">
            <v>Furo para cuba</v>
          </cell>
          <cell r="E935" t="str">
            <v>un</v>
          </cell>
          <cell r="F935">
            <v>1</v>
          </cell>
          <cell r="G935">
            <v>50</v>
          </cell>
          <cell r="H935">
            <v>50</v>
          </cell>
          <cell r="I935" t="e">
            <v>#N/A</v>
          </cell>
        </row>
        <row r="936">
          <cell r="B936" t="str">
            <v>COTAÇÃO</v>
          </cell>
          <cell r="C936" t="str">
            <v>I</v>
          </cell>
          <cell r="D936" t="str">
            <v>Furo para torneiras</v>
          </cell>
          <cell r="E936" t="str">
            <v>un</v>
          </cell>
          <cell r="F936">
            <v>1</v>
          </cell>
          <cell r="G936">
            <v>35</v>
          </cell>
          <cell r="H936">
            <v>35</v>
          </cell>
          <cell r="I936" t="e">
            <v>#N/A</v>
          </cell>
        </row>
        <row r="937">
          <cell r="B937" t="str">
            <v>SEDOP</v>
          </cell>
          <cell r="C937" t="str">
            <v>I</v>
          </cell>
          <cell r="D937" t="str">
            <v>Torneira para lavatório de mesa com fechamento automático</v>
          </cell>
          <cell r="E937" t="str">
            <v>UN</v>
          </cell>
          <cell r="F937">
            <v>1</v>
          </cell>
          <cell r="G937">
            <v>273.02999999999997</v>
          </cell>
          <cell r="H937">
            <v>273.02999999999997</v>
          </cell>
          <cell r="I937">
            <v>273.02999999999997</v>
          </cell>
          <cell r="J937" t="b">
            <v>1</v>
          </cell>
        </row>
        <row r="938">
          <cell r="B938" t="str">
            <v>SEDOP</v>
          </cell>
          <cell r="C938" t="str">
            <v>I</v>
          </cell>
          <cell r="D938" t="str">
            <v>Sifao metalico de 2''</v>
          </cell>
          <cell r="E938" t="str">
            <v>UN</v>
          </cell>
          <cell r="F938">
            <v>1</v>
          </cell>
          <cell r="G938">
            <v>142.4</v>
          </cell>
          <cell r="H938">
            <v>142.4</v>
          </cell>
          <cell r="I938">
            <v>142.4</v>
          </cell>
          <cell r="J938" t="b">
            <v>1</v>
          </cell>
        </row>
        <row r="939">
          <cell r="B939" t="str">
            <v>SEDOP</v>
          </cell>
          <cell r="C939" t="str">
            <v>I</v>
          </cell>
          <cell r="D939" t="str">
            <v>Valv. p/ lavat./bide d = 1" - cromada</v>
          </cell>
          <cell r="E939" t="str">
            <v>UN</v>
          </cell>
          <cell r="F939">
            <v>1</v>
          </cell>
          <cell r="G939">
            <v>32.56</v>
          </cell>
          <cell r="H939">
            <v>32.56</v>
          </cell>
          <cell r="I939">
            <v>32.56</v>
          </cell>
          <cell r="J939" t="b">
            <v>1</v>
          </cell>
        </row>
        <row r="940">
          <cell r="B940">
            <v>0</v>
          </cell>
          <cell r="C940">
            <v>0</v>
          </cell>
          <cell r="D940">
            <v>0</v>
          </cell>
          <cell r="E940">
            <v>0</v>
          </cell>
          <cell r="F940">
            <v>0</v>
          </cell>
          <cell r="G940">
            <v>0</v>
          </cell>
          <cell r="H940">
            <v>2018.52</v>
          </cell>
        </row>
        <row r="941">
          <cell r="B941">
            <v>0</v>
          </cell>
          <cell r="C941">
            <v>0</v>
          </cell>
          <cell r="D941">
            <v>0</v>
          </cell>
          <cell r="E941">
            <v>0</v>
          </cell>
          <cell r="F941">
            <v>0</v>
          </cell>
          <cell r="G941">
            <v>0</v>
          </cell>
          <cell r="H941">
            <v>0</v>
          </cell>
        </row>
        <row r="942">
          <cell r="B942">
            <v>0</v>
          </cell>
          <cell r="C942">
            <v>0</v>
          </cell>
          <cell r="D942">
            <v>0</v>
          </cell>
          <cell r="E942">
            <v>0</v>
          </cell>
          <cell r="F942">
            <v>0</v>
          </cell>
          <cell r="G942">
            <v>0</v>
          </cell>
          <cell r="H942">
            <v>0</v>
          </cell>
        </row>
        <row r="943">
          <cell r="B943" t="str">
            <v>C 102</v>
          </cell>
          <cell r="C943">
            <v>0</v>
          </cell>
          <cell r="D943" t="str">
            <v>Ilha de Enfermagem UTI Neonatal em Granito Polido Cinza Andorinha (e= 3cm) com Tratamento Impermeabilizante (h=0,80 E 1,10m) - Dimensões Variáveis - 01 Cuba em Aço Inoxidável - Ver Detalhe. (B10)</v>
          </cell>
          <cell r="E943" t="str">
            <v>UN</v>
          </cell>
          <cell r="F943">
            <v>0</v>
          </cell>
          <cell r="G943">
            <v>0</v>
          </cell>
          <cell r="H943" t="str">
            <v>un</v>
          </cell>
          <cell r="I943">
            <v>7774.6217999999999</v>
          </cell>
        </row>
        <row r="944">
          <cell r="B944" t="str">
            <v>FONTE</v>
          </cell>
          <cell r="C944" t="str">
            <v>TIPO</v>
          </cell>
          <cell r="D944" t="str">
            <v>DESCRIÇÃO</v>
          </cell>
          <cell r="E944" t="str">
            <v xml:space="preserve">UN </v>
          </cell>
          <cell r="F944" t="str">
            <v>COEFICIENTE</v>
          </cell>
          <cell r="G944" t="str">
            <v>CUSTO UNITÁRIO (R$)</v>
          </cell>
          <cell r="H944" t="str">
            <v>SUBTOTAL (R$)</v>
          </cell>
        </row>
        <row r="945">
          <cell r="B945" t="str">
            <v>SEDOP</v>
          </cell>
          <cell r="C945" t="str">
            <v>CA</v>
          </cell>
          <cell r="D945" t="str">
            <v>Pedreiro com encargos complementares</v>
          </cell>
          <cell r="E945" t="str">
            <v>H</v>
          </cell>
          <cell r="F945">
            <v>3</v>
          </cell>
          <cell r="G945">
            <v>20.21</v>
          </cell>
          <cell r="H945">
            <v>60.63</v>
          </cell>
          <cell r="I945">
            <v>20.21</v>
          </cell>
          <cell r="J945" t="b">
            <v>1</v>
          </cell>
        </row>
        <row r="946">
          <cell r="B946" t="str">
            <v>SEDOP</v>
          </cell>
          <cell r="C946" t="str">
            <v>CA</v>
          </cell>
          <cell r="D946" t="str">
            <v>Ajudante de pedreiro com encargos</v>
          </cell>
          <cell r="E946" t="str">
            <v>H</v>
          </cell>
          <cell r="F946">
            <v>3</v>
          </cell>
          <cell r="G946">
            <v>16.079999999999998</v>
          </cell>
          <cell r="H946">
            <v>48.239999999999995</v>
          </cell>
          <cell r="I946">
            <v>16.079999999999998</v>
          </cell>
          <cell r="J946" t="b">
            <v>1</v>
          </cell>
        </row>
        <row r="947">
          <cell r="B947" t="str">
            <v>SEDOP</v>
          </cell>
          <cell r="C947" t="str">
            <v>CA</v>
          </cell>
          <cell r="D947" t="str">
            <v>Tampo de granito cinza andorinha com tratamento impermeabilizante e=3cm</v>
          </cell>
          <cell r="E947" t="str">
            <v>M2</v>
          </cell>
          <cell r="F947">
            <v>6.14</v>
          </cell>
          <cell r="G947">
            <v>455</v>
          </cell>
          <cell r="H947">
            <v>2793.7</v>
          </cell>
          <cell r="I947">
            <v>455</v>
          </cell>
          <cell r="J947" t="b">
            <v>1</v>
          </cell>
        </row>
        <row r="948">
          <cell r="B948" t="str">
            <v>SEDOP</v>
          </cell>
          <cell r="C948" t="str">
            <v>CA</v>
          </cell>
          <cell r="D948" t="str">
            <v>Testeira de granito cinza andorinha com tratamento impermeabilizante e=3cm</v>
          </cell>
          <cell r="E948" t="str">
            <v>M2</v>
          </cell>
          <cell r="F948">
            <v>1.1200000000000001</v>
          </cell>
          <cell r="G948">
            <v>455</v>
          </cell>
          <cell r="H948">
            <v>509.6</v>
          </cell>
          <cell r="I948">
            <v>455</v>
          </cell>
          <cell r="J948" t="b">
            <v>1</v>
          </cell>
        </row>
        <row r="949">
          <cell r="B949" t="str">
            <v>SEDOP</v>
          </cell>
          <cell r="C949" t="str">
            <v>CA</v>
          </cell>
          <cell r="D949" t="str">
            <v>Rodabancada de granito cinza andorinha com tratamento impermeabilizante e=3cm</v>
          </cell>
          <cell r="E949" t="str">
            <v>M2</v>
          </cell>
          <cell r="F949">
            <v>1.1499999999999999</v>
          </cell>
          <cell r="G949">
            <v>455</v>
          </cell>
          <cell r="H949">
            <v>523.25</v>
          </cell>
          <cell r="I949">
            <v>455</v>
          </cell>
          <cell r="J949" t="b">
            <v>1</v>
          </cell>
        </row>
        <row r="950">
          <cell r="B950" t="str">
            <v>COTAÇÃO</v>
          </cell>
          <cell r="C950" t="str">
            <v>I</v>
          </cell>
          <cell r="D950" t="str">
            <v>Cantoneira de abas iguais com material ant-ferruginoso</v>
          </cell>
          <cell r="E950" t="str">
            <v>UN</v>
          </cell>
          <cell r="F950">
            <v>10</v>
          </cell>
          <cell r="G950">
            <v>6.52</v>
          </cell>
          <cell r="H950">
            <v>65.199999999999989</v>
          </cell>
          <cell r="I950">
            <v>0</v>
          </cell>
          <cell r="J950">
            <v>0</v>
          </cell>
        </row>
        <row r="951">
          <cell r="B951" t="str">
            <v>SEDOP</v>
          </cell>
          <cell r="C951" t="str">
            <v>CA</v>
          </cell>
          <cell r="D951" t="str">
            <v>Alvenaria tijolo de barro a singelo</v>
          </cell>
          <cell r="E951" t="str">
            <v>M2</v>
          </cell>
          <cell r="F951">
            <v>11.46</v>
          </cell>
          <cell r="G951">
            <v>89.23</v>
          </cell>
          <cell r="H951">
            <v>1022.5758000000001</v>
          </cell>
          <cell r="I951">
            <v>89.23</v>
          </cell>
          <cell r="J951" t="b">
            <v>1</v>
          </cell>
        </row>
        <row r="952">
          <cell r="B952" t="str">
            <v>SEDOP</v>
          </cell>
          <cell r="C952" t="str">
            <v>CA</v>
          </cell>
          <cell r="D952" t="str">
            <v>Chapisco de cimento e areia no traço 1:3</v>
          </cell>
          <cell r="E952" t="str">
            <v>M2</v>
          </cell>
          <cell r="F952">
            <v>22.92</v>
          </cell>
          <cell r="G952">
            <v>10.19</v>
          </cell>
          <cell r="H952">
            <v>233.5548</v>
          </cell>
          <cell r="I952">
            <v>10.19</v>
          </cell>
          <cell r="J952" t="b">
            <v>1</v>
          </cell>
        </row>
        <row r="953">
          <cell r="B953" t="str">
            <v>SEDOP</v>
          </cell>
          <cell r="C953" t="str">
            <v>CA</v>
          </cell>
          <cell r="D953" t="str">
            <v>Reboco com argamassa 1:6:Adit. Plast.</v>
          </cell>
          <cell r="E953" t="str">
            <v>M2</v>
          </cell>
          <cell r="F953">
            <v>22.92</v>
          </cell>
          <cell r="G953">
            <v>41.46</v>
          </cell>
          <cell r="H953">
            <v>950.2632000000001</v>
          </cell>
          <cell r="I953">
            <v>41.46</v>
          </cell>
          <cell r="J953" t="b">
            <v>1</v>
          </cell>
        </row>
        <row r="954">
          <cell r="B954" t="str">
            <v>SEDOP</v>
          </cell>
          <cell r="C954" t="str">
            <v>CA</v>
          </cell>
          <cell r="D954" t="str">
            <v>Acrílica semi-brilho c/ massa e selador</v>
          </cell>
          <cell r="E954" t="str">
            <v>M2</v>
          </cell>
          <cell r="F954">
            <v>22.92</v>
          </cell>
          <cell r="G954">
            <v>41.65</v>
          </cell>
          <cell r="H954">
            <v>954.61800000000005</v>
          </cell>
          <cell r="I954">
            <v>41.65</v>
          </cell>
          <cell r="J954" t="b">
            <v>1</v>
          </cell>
        </row>
        <row r="955">
          <cell r="B955" t="str">
            <v>SEDOP</v>
          </cell>
          <cell r="C955" t="str">
            <v>I</v>
          </cell>
          <cell r="D955" t="str">
            <v>Cuba em aço inox 40 x30 x15cm</v>
          </cell>
          <cell r="E955" t="str">
            <v>UN</v>
          </cell>
          <cell r="F955">
            <v>1</v>
          </cell>
          <cell r="G955">
            <v>165</v>
          </cell>
          <cell r="H955">
            <v>165</v>
          </cell>
          <cell r="I955">
            <v>165</v>
          </cell>
          <cell r="J955" t="b">
            <v>1</v>
          </cell>
        </row>
        <row r="956">
          <cell r="B956" t="str">
            <v>SEDOP</v>
          </cell>
          <cell r="C956" t="str">
            <v>I</v>
          </cell>
          <cell r="D956" t="str">
            <v>Torneira para lavatório de mesa com fechamento automático</v>
          </cell>
          <cell r="E956" t="str">
            <v>UN</v>
          </cell>
          <cell r="F956">
            <v>1</v>
          </cell>
          <cell r="G956">
            <v>273.02999999999997</v>
          </cell>
          <cell r="H956">
            <v>273.02999999999997</v>
          </cell>
          <cell r="I956">
            <v>273.02999999999997</v>
          </cell>
          <cell r="J956" t="b">
            <v>1</v>
          </cell>
        </row>
        <row r="957">
          <cell r="B957" t="str">
            <v>SEDOP</v>
          </cell>
          <cell r="C957" t="str">
            <v>I</v>
          </cell>
          <cell r="D957" t="str">
            <v>Sifao metalico de 2''</v>
          </cell>
          <cell r="E957" t="str">
            <v>UN</v>
          </cell>
          <cell r="F957">
            <v>1</v>
          </cell>
          <cell r="G957">
            <v>142.4</v>
          </cell>
          <cell r="H957">
            <v>142.4</v>
          </cell>
          <cell r="I957">
            <v>142.4</v>
          </cell>
          <cell r="J957" t="b">
            <v>1</v>
          </cell>
        </row>
        <row r="958">
          <cell r="B958" t="str">
            <v>SEDOP</v>
          </cell>
          <cell r="C958" t="str">
            <v>I</v>
          </cell>
          <cell r="D958" t="str">
            <v>Valv. p/ lavat./bide d = 1" - cromada</v>
          </cell>
          <cell r="E958" t="str">
            <v>UN</v>
          </cell>
          <cell r="F958">
            <v>1</v>
          </cell>
          <cell r="G958">
            <v>32.56</v>
          </cell>
          <cell r="H958">
            <v>32.56</v>
          </cell>
          <cell r="I958">
            <v>32.56</v>
          </cell>
          <cell r="J958" t="b">
            <v>1</v>
          </cell>
        </row>
        <row r="959">
          <cell r="B959">
            <v>0</v>
          </cell>
          <cell r="C959">
            <v>0</v>
          </cell>
          <cell r="D959">
            <v>0</v>
          </cell>
          <cell r="E959">
            <v>0</v>
          </cell>
          <cell r="F959">
            <v>0</v>
          </cell>
          <cell r="G959">
            <v>0</v>
          </cell>
          <cell r="H959">
            <v>7774.6217999999999</v>
          </cell>
        </row>
        <row r="960">
          <cell r="B960">
            <v>0</v>
          </cell>
          <cell r="C960">
            <v>0</v>
          </cell>
          <cell r="D960">
            <v>0</v>
          </cell>
          <cell r="E960">
            <v>0</v>
          </cell>
          <cell r="F960">
            <v>0</v>
          </cell>
          <cell r="G960">
            <v>0</v>
          </cell>
          <cell r="H960">
            <v>0</v>
          </cell>
        </row>
        <row r="961">
          <cell r="B961">
            <v>0</v>
          </cell>
          <cell r="C961">
            <v>0</v>
          </cell>
          <cell r="D961">
            <v>0</v>
          </cell>
          <cell r="E961">
            <v>0</v>
          </cell>
          <cell r="F961">
            <v>0</v>
          </cell>
          <cell r="G961">
            <v>0</v>
          </cell>
          <cell r="H961">
            <v>0</v>
          </cell>
        </row>
        <row r="962">
          <cell r="B962" t="str">
            <v>C 103</v>
          </cell>
          <cell r="C962">
            <v>0</v>
          </cell>
          <cell r="D962" t="str">
            <v>Bancada em Granito Polido Cinza Andorinha (e= 3cm) com Tratamento Impermeabilizante (h=0,90) - 2,50x0,60m - 01 Cuba em Aço Inoxidável e 01 Expurgo em Aço Inox - Ver Detalhe. (B11)</v>
          </cell>
          <cell r="E962" t="str">
            <v>UN</v>
          </cell>
          <cell r="F962">
            <v>0</v>
          </cell>
          <cell r="G962">
            <v>0</v>
          </cell>
          <cell r="H962" t="str">
            <v>un</v>
          </cell>
          <cell r="I962">
            <v>3789.3199999999997</v>
          </cell>
        </row>
        <row r="963">
          <cell r="B963" t="str">
            <v>FONTE</v>
          </cell>
          <cell r="C963" t="str">
            <v>TIPO</v>
          </cell>
          <cell r="D963" t="str">
            <v>DESCRIÇÃO</v>
          </cell>
          <cell r="E963" t="str">
            <v xml:space="preserve">UN </v>
          </cell>
          <cell r="F963" t="str">
            <v>COEFICIENTE</v>
          </cell>
          <cell r="G963" t="str">
            <v>CUSTO UNITÁRIO (R$)</v>
          </cell>
          <cell r="H963" t="str">
            <v>SUBTOTAL (R$)</v>
          </cell>
        </row>
        <row r="964">
          <cell r="B964" t="str">
            <v>SEDOP</v>
          </cell>
          <cell r="C964" t="str">
            <v>CA</v>
          </cell>
          <cell r="D964" t="str">
            <v>Pedreiro com encargos complementares</v>
          </cell>
          <cell r="E964" t="str">
            <v>H</v>
          </cell>
          <cell r="F964">
            <v>3</v>
          </cell>
          <cell r="G964">
            <v>20.21</v>
          </cell>
          <cell r="H964">
            <v>60.63</v>
          </cell>
          <cell r="I964">
            <v>20.21</v>
          </cell>
          <cell r="J964" t="b">
            <v>1</v>
          </cell>
        </row>
        <row r="965">
          <cell r="B965" t="str">
            <v>SEDOP</v>
          </cell>
          <cell r="C965" t="str">
            <v>CA</v>
          </cell>
          <cell r="D965" t="str">
            <v>Ajudante de pedreiro com encargos</v>
          </cell>
          <cell r="E965" t="str">
            <v>H</v>
          </cell>
          <cell r="F965">
            <v>3</v>
          </cell>
          <cell r="G965">
            <v>16.079999999999998</v>
          </cell>
          <cell r="H965">
            <v>48.239999999999995</v>
          </cell>
          <cell r="I965">
            <v>16.079999999999998</v>
          </cell>
          <cell r="J965" t="b">
            <v>1</v>
          </cell>
        </row>
        <row r="966">
          <cell r="B966" t="str">
            <v>SEDOP</v>
          </cell>
          <cell r="C966" t="str">
            <v>CA</v>
          </cell>
          <cell r="D966" t="str">
            <v>Tampo de granito cinza andorinha com tratamento impermeabilizante e=3cm</v>
          </cell>
          <cell r="E966" t="str">
            <v>M2</v>
          </cell>
          <cell r="F966">
            <v>1.5</v>
          </cell>
          <cell r="G966">
            <v>455</v>
          </cell>
          <cell r="H966">
            <v>682.5</v>
          </cell>
          <cell r="I966">
            <v>455</v>
          </cell>
          <cell r="J966" t="b">
            <v>1</v>
          </cell>
        </row>
        <row r="967">
          <cell r="B967" t="str">
            <v>SEDOP</v>
          </cell>
          <cell r="C967" t="str">
            <v>CA</v>
          </cell>
          <cell r="D967" t="str">
            <v>Testeira de granito cinza andorinha com tratamento impermeabilizante e=3cm</v>
          </cell>
          <cell r="E967" t="str">
            <v>M2</v>
          </cell>
          <cell r="F967">
            <v>0.37</v>
          </cell>
          <cell r="G967">
            <v>455</v>
          </cell>
          <cell r="H967">
            <v>168.35</v>
          </cell>
          <cell r="I967">
            <v>455</v>
          </cell>
          <cell r="J967" t="b">
            <v>1</v>
          </cell>
        </row>
        <row r="968">
          <cell r="B968" t="str">
            <v>SEDOP</v>
          </cell>
          <cell r="C968" t="str">
            <v>CA</v>
          </cell>
          <cell r="D968" t="str">
            <v>Rodabancada de granito cinza andorinha com tratamento impermeabilizante e=3cm</v>
          </cell>
          <cell r="E968" t="str">
            <v>M2</v>
          </cell>
          <cell r="F968">
            <v>0.31</v>
          </cell>
          <cell r="G968">
            <v>455</v>
          </cell>
          <cell r="H968">
            <v>141.05000000000001</v>
          </cell>
          <cell r="I968">
            <v>455</v>
          </cell>
          <cell r="J968" t="b">
            <v>1</v>
          </cell>
        </row>
        <row r="969">
          <cell r="B969" t="str">
            <v>COTAÇÃO</v>
          </cell>
          <cell r="C969" t="str">
            <v>I</v>
          </cell>
          <cell r="D969" t="str">
            <v>Cantoneira de abas iguais com material ant-ferruginoso</v>
          </cell>
          <cell r="E969" t="str">
            <v>UN</v>
          </cell>
          <cell r="F969">
            <v>3</v>
          </cell>
          <cell r="G969">
            <v>6.52</v>
          </cell>
          <cell r="H969">
            <v>19.559999999999999</v>
          </cell>
          <cell r="I969">
            <v>0</v>
          </cell>
          <cell r="J969">
            <v>0</v>
          </cell>
        </row>
        <row r="970">
          <cell r="B970" t="str">
            <v>SEDOP</v>
          </cell>
          <cell r="C970" t="str">
            <v>I</v>
          </cell>
          <cell r="D970" t="str">
            <v>Cuba em aço inox 40 x30 x15cm</v>
          </cell>
          <cell r="E970" t="str">
            <v>UN</v>
          </cell>
          <cell r="F970">
            <v>1</v>
          </cell>
          <cell r="G970">
            <v>165</v>
          </cell>
          <cell r="H970">
            <v>165</v>
          </cell>
          <cell r="I970">
            <v>165</v>
          </cell>
          <cell r="J970" t="b">
            <v>1</v>
          </cell>
        </row>
        <row r="971">
          <cell r="B971" t="str">
            <v>SEDOP</v>
          </cell>
          <cell r="C971" t="str">
            <v>I</v>
          </cell>
          <cell r="D971" t="str">
            <v>Torneira para lavatório de mesa com fechamento automático</v>
          </cell>
          <cell r="E971" t="str">
            <v>UN</v>
          </cell>
          <cell r="F971">
            <v>1</v>
          </cell>
          <cell r="G971">
            <v>273.02999999999997</v>
          </cell>
          <cell r="H971">
            <v>273.02999999999997</v>
          </cell>
          <cell r="I971">
            <v>273.02999999999997</v>
          </cell>
          <cell r="J971" t="b">
            <v>1</v>
          </cell>
        </row>
        <row r="972">
          <cell r="B972" t="str">
            <v>SEDOP</v>
          </cell>
          <cell r="C972" t="str">
            <v>I</v>
          </cell>
          <cell r="D972" t="str">
            <v>Sifao metalico de 2''</v>
          </cell>
          <cell r="E972" t="str">
            <v>UN</v>
          </cell>
          <cell r="F972">
            <v>1</v>
          </cell>
          <cell r="G972">
            <v>142.4</v>
          </cell>
          <cell r="H972">
            <v>142.4</v>
          </cell>
          <cell r="I972">
            <v>142.4</v>
          </cell>
          <cell r="J972" t="b">
            <v>1</v>
          </cell>
        </row>
        <row r="973">
          <cell r="B973" t="str">
            <v>SEDOP</v>
          </cell>
          <cell r="C973" t="str">
            <v>I</v>
          </cell>
          <cell r="D973" t="str">
            <v>Valv. p/ lavat./bide d = 1" - cromada</v>
          </cell>
          <cell r="E973" t="str">
            <v>UN</v>
          </cell>
          <cell r="F973">
            <v>1</v>
          </cell>
          <cell r="G973">
            <v>32.56</v>
          </cell>
          <cell r="H973">
            <v>32.56</v>
          </cell>
          <cell r="I973">
            <v>32.56</v>
          </cell>
          <cell r="J973" t="b">
            <v>1</v>
          </cell>
        </row>
        <row r="974">
          <cell r="B974" t="str">
            <v>COTAÇÃO</v>
          </cell>
          <cell r="C974" t="str">
            <v>I</v>
          </cell>
          <cell r="D974" t="str">
            <v>Expurgo em Aço inoxidavel</v>
          </cell>
          <cell r="E974" t="str">
            <v>UN</v>
          </cell>
          <cell r="F974">
            <v>1</v>
          </cell>
          <cell r="G974">
            <v>1100</v>
          </cell>
          <cell r="H974">
            <v>1100</v>
          </cell>
          <cell r="I974">
            <v>0</v>
          </cell>
          <cell r="J974">
            <v>0</v>
          </cell>
        </row>
        <row r="975">
          <cell r="B975" t="str">
            <v>COTAÇÃO</v>
          </cell>
          <cell r="C975" t="str">
            <v>I</v>
          </cell>
          <cell r="D975" t="str">
            <v>Sifao para expurgo em aço inox</v>
          </cell>
          <cell r="E975" t="str">
            <v>UN</v>
          </cell>
          <cell r="F975">
            <v>1</v>
          </cell>
          <cell r="G975">
            <v>956</v>
          </cell>
          <cell r="H975">
            <v>956</v>
          </cell>
          <cell r="I975">
            <v>0</v>
          </cell>
          <cell r="J975">
            <v>0</v>
          </cell>
        </row>
        <row r="976">
          <cell r="B976">
            <v>0</v>
          </cell>
          <cell r="C976">
            <v>0</v>
          </cell>
          <cell r="D976">
            <v>0</v>
          </cell>
          <cell r="E976">
            <v>0</v>
          </cell>
          <cell r="F976">
            <v>0</v>
          </cell>
          <cell r="G976">
            <v>0</v>
          </cell>
          <cell r="H976">
            <v>3789.3199999999997</v>
          </cell>
        </row>
        <row r="977">
          <cell r="B977">
            <v>0</v>
          </cell>
          <cell r="C977">
            <v>0</v>
          </cell>
          <cell r="D977">
            <v>0</v>
          </cell>
          <cell r="E977">
            <v>0</v>
          </cell>
          <cell r="F977">
            <v>0</v>
          </cell>
          <cell r="G977">
            <v>0</v>
          </cell>
          <cell r="H977">
            <v>0</v>
          </cell>
        </row>
        <row r="978">
          <cell r="B978">
            <v>0</v>
          </cell>
          <cell r="C978">
            <v>0</v>
          </cell>
          <cell r="D978">
            <v>0</v>
          </cell>
          <cell r="E978">
            <v>0</v>
          </cell>
          <cell r="F978">
            <v>0</v>
          </cell>
          <cell r="G978">
            <v>0</v>
          </cell>
          <cell r="H978">
            <v>0</v>
          </cell>
        </row>
        <row r="979">
          <cell r="B979" t="str">
            <v>C 104</v>
          </cell>
          <cell r="C979">
            <v>0</v>
          </cell>
          <cell r="D979" t="str">
            <v>Bancada em Granito Polido Cinza Andorinha (e= 3cm) com Tratamento Impermeabilizante (h=0,90) - 1,40x0,60m - 01 Cuba em Aço Inoxidável - Ver Detalhe. (B12)</v>
          </cell>
          <cell r="E979" t="str">
            <v>UN</v>
          </cell>
          <cell r="F979">
            <v>0</v>
          </cell>
          <cell r="G979">
            <v>0</v>
          </cell>
          <cell r="H979" t="str">
            <v>un</v>
          </cell>
          <cell r="I979">
            <v>1317.3</v>
          </cell>
        </row>
        <row r="980">
          <cell r="B980" t="str">
            <v>FONTE</v>
          </cell>
          <cell r="C980" t="str">
            <v>TIPO</v>
          </cell>
          <cell r="D980" t="str">
            <v>DESCRIÇÃO</v>
          </cell>
          <cell r="E980" t="str">
            <v xml:space="preserve">UN </v>
          </cell>
          <cell r="F980" t="str">
            <v>COEFICIENTE</v>
          </cell>
          <cell r="G980" t="str">
            <v>CUSTO UNITÁRIO (R$)</v>
          </cell>
          <cell r="H980" t="str">
            <v>SUBTOTAL (R$)</v>
          </cell>
        </row>
        <row r="981">
          <cell r="B981" t="str">
            <v>SEDOP</v>
          </cell>
          <cell r="C981" t="str">
            <v>CA</v>
          </cell>
          <cell r="D981" t="str">
            <v>Pedreiro com encargos complementares</v>
          </cell>
          <cell r="E981" t="str">
            <v>H</v>
          </cell>
          <cell r="F981">
            <v>3</v>
          </cell>
          <cell r="G981">
            <v>20.21</v>
          </cell>
          <cell r="H981">
            <v>60.63</v>
          </cell>
          <cell r="I981">
            <v>20.21</v>
          </cell>
          <cell r="J981" t="b">
            <v>1</v>
          </cell>
        </row>
        <row r="982">
          <cell r="B982" t="str">
            <v>SEDOP</v>
          </cell>
          <cell r="C982" t="str">
            <v>CA</v>
          </cell>
          <cell r="D982" t="str">
            <v>Ajudante de pedreiro com encargos</v>
          </cell>
          <cell r="E982" t="str">
            <v>H</v>
          </cell>
          <cell r="F982">
            <v>3</v>
          </cell>
          <cell r="G982">
            <v>16.079999999999998</v>
          </cell>
          <cell r="H982">
            <v>48.239999999999995</v>
          </cell>
          <cell r="I982">
            <v>16.079999999999998</v>
          </cell>
          <cell r="J982" t="b">
            <v>1</v>
          </cell>
        </row>
        <row r="983">
          <cell r="B983" t="str">
            <v>SEDOP</v>
          </cell>
          <cell r="C983" t="str">
            <v>CA</v>
          </cell>
          <cell r="D983" t="str">
            <v>Tampo de granito cinza andorinha com tratamento impermeabilizante e=3cm</v>
          </cell>
          <cell r="E983" t="str">
            <v>M2</v>
          </cell>
          <cell r="F983">
            <v>0.84</v>
          </cell>
          <cell r="G983">
            <v>455</v>
          </cell>
          <cell r="H983">
            <v>382.2</v>
          </cell>
          <cell r="I983">
            <v>455</v>
          </cell>
          <cell r="J983" t="b">
            <v>1</v>
          </cell>
        </row>
        <row r="984">
          <cell r="B984" t="str">
            <v>SEDOP</v>
          </cell>
          <cell r="C984" t="str">
            <v>CA</v>
          </cell>
          <cell r="D984" t="str">
            <v>Testeira de granito cinza andorinha com tratamento impermeabilizante e=3cm</v>
          </cell>
          <cell r="E984" t="str">
            <v>M2</v>
          </cell>
          <cell r="F984">
            <v>0.24</v>
          </cell>
          <cell r="G984">
            <v>455</v>
          </cell>
          <cell r="H984">
            <v>109.2</v>
          </cell>
          <cell r="I984">
            <v>455</v>
          </cell>
          <cell r="J984" t="b">
            <v>1</v>
          </cell>
        </row>
        <row r="985">
          <cell r="B985" t="str">
            <v>SEDOP</v>
          </cell>
          <cell r="C985" t="str">
            <v>CA</v>
          </cell>
          <cell r="D985" t="str">
            <v>Rodabancada de granito cinza andorinha com tratamento impermeabilizante e=3cm</v>
          </cell>
          <cell r="E985" t="str">
            <v>M2</v>
          </cell>
          <cell r="F985">
            <v>0.2</v>
          </cell>
          <cell r="G985">
            <v>455</v>
          </cell>
          <cell r="H985">
            <v>91</v>
          </cell>
          <cell r="I985">
            <v>455</v>
          </cell>
          <cell r="J985" t="b">
            <v>1</v>
          </cell>
        </row>
        <row r="986">
          <cell r="B986" t="str">
            <v>COTAÇÃO</v>
          </cell>
          <cell r="C986" t="str">
            <v>I</v>
          </cell>
          <cell r="D986" t="str">
            <v>Cantoneira de abas iguais com material ant-ferruginoso</v>
          </cell>
          <cell r="E986" t="str">
            <v>UN</v>
          </cell>
          <cell r="F986">
            <v>2</v>
          </cell>
          <cell r="G986">
            <v>6.52</v>
          </cell>
          <cell r="H986">
            <v>13.04</v>
          </cell>
          <cell r="I986">
            <v>0</v>
          </cell>
          <cell r="J986">
            <v>0</v>
          </cell>
        </row>
        <row r="987">
          <cell r="B987" t="str">
            <v>SEDOP</v>
          </cell>
          <cell r="C987" t="str">
            <v>I</v>
          </cell>
          <cell r="D987" t="str">
            <v>Cuba em aço inox 40 x30 x15cm</v>
          </cell>
          <cell r="E987" t="str">
            <v>UN</v>
          </cell>
          <cell r="F987">
            <v>1</v>
          </cell>
          <cell r="G987">
            <v>165</v>
          </cell>
          <cell r="H987">
            <v>165</v>
          </cell>
          <cell r="I987">
            <v>165</v>
          </cell>
          <cell r="J987" t="b">
            <v>1</v>
          </cell>
        </row>
        <row r="988">
          <cell r="B988" t="str">
            <v>SEDOP</v>
          </cell>
          <cell r="C988" t="str">
            <v>I</v>
          </cell>
          <cell r="D988" t="str">
            <v>Torneira para lavatório de mesa com fechamento automático</v>
          </cell>
          <cell r="E988" t="str">
            <v>UN</v>
          </cell>
          <cell r="F988">
            <v>1</v>
          </cell>
          <cell r="G988">
            <v>273.02999999999997</v>
          </cell>
          <cell r="H988">
            <v>273.02999999999997</v>
          </cell>
          <cell r="I988">
            <v>273.02999999999997</v>
          </cell>
          <cell r="J988" t="b">
            <v>1</v>
          </cell>
        </row>
        <row r="989">
          <cell r="B989" t="str">
            <v>SEDOP</v>
          </cell>
          <cell r="C989" t="str">
            <v>I</v>
          </cell>
          <cell r="D989" t="str">
            <v>Sifao metalico de 2''</v>
          </cell>
          <cell r="E989" t="str">
            <v>UN</v>
          </cell>
          <cell r="F989">
            <v>1</v>
          </cell>
          <cell r="G989">
            <v>142.4</v>
          </cell>
          <cell r="H989">
            <v>142.4</v>
          </cell>
          <cell r="I989">
            <v>142.4</v>
          </cell>
          <cell r="J989" t="b">
            <v>1</v>
          </cell>
        </row>
        <row r="990">
          <cell r="B990" t="str">
            <v>SEDOP</v>
          </cell>
          <cell r="C990" t="str">
            <v>I</v>
          </cell>
          <cell r="D990" t="str">
            <v>Valv. p/ lavat./bide d = 1" - cromada</v>
          </cell>
          <cell r="E990" t="str">
            <v>UN</v>
          </cell>
          <cell r="F990">
            <v>1</v>
          </cell>
          <cell r="G990">
            <v>32.56</v>
          </cell>
          <cell r="H990">
            <v>32.56</v>
          </cell>
          <cell r="I990">
            <v>32.56</v>
          </cell>
          <cell r="J990" t="b">
            <v>1</v>
          </cell>
        </row>
        <row r="991">
          <cell r="B991">
            <v>0</v>
          </cell>
          <cell r="C991">
            <v>0</v>
          </cell>
          <cell r="D991">
            <v>0</v>
          </cell>
          <cell r="E991">
            <v>0</v>
          </cell>
          <cell r="F991">
            <v>0</v>
          </cell>
          <cell r="G991">
            <v>0</v>
          </cell>
          <cell r="H991">
            <v>1317.3</v>
          </cell>
        </row>
        <row r="992">
          <cell r="B992">
            <v>0</v>
          </cell>
          <cell r="C992">
            <v>0</v>
          </cell>
          <cell r="D992">
            <v>0</v>
          </cell>
          <cell r="E992">
            <v>0</v>
          </cell>
          <cell r="F992">
            <v>0</v>
          </cell>
          <cell r="G992">
            <v>0</v>
          </cell>
          <cell r="H992">
            <v>0</v>
          </cell>
        </row>
        <row r="993">
          <cell r="B993" t="str">
            <v>C 104.1</v>
          </cell>
          <cell r="C993">
            <v>0</v>
          </cell>
          <cell r="D993" t="str">
            <v>Bancada em Granito Polido Cinza Andorinha (e= 3cm) com Tratamento Impermeabilizante (h=0,90) - 1,40x0,60m - 01 Cuba em Aço Inoxidável e 01 Expurgo em Aço Inoxidável - Ver Detalhe. (B12.1)</v>
          </cell>
          <cell r="E993" t="str">
            <v>UN</v>
          </cell>
          <cell r="F993">
            <v>0</v>
          </cell>
          <cell r="G993">
            <v>0</v>
          </cell>
          <cell r="H993" t="str">
            <v>un</v>
          </cell>
          <cell r="I993">
            <v>3373.3</v>
          </cell>
          <cell r="J993">
            <v>0</v>
          </cell>
        </row>
        <row r="994">
          <cell r="B994" t="str">
            <v>FONTE</v>
          </cell>
          <cell r="C994" t="str">
            <v>TIPO</v>
          </cell>
          <cell r="D994" t="str">
            <v>DESCRIÇÃO</v>
          </cell>
          <cell r="E994" t="str">
            <v xml:space="preserve">UN </v>
          </cell>
          <cell r="F994" t="str">
            <v>COEFICIENTE</v>
          </cell>
          <cell r="G994" t="str">
            <v>CUSTO UNITÁRIO (R$)</v>
          </cell>
          <cell r="H994" t="str">
            <v>SUBTOTAL (R$)</v>
          </cell>
          <cell r="I994">
            <v>0</v>
          </cell>
          <cell r="J994">
            <v>0</v>
          </cell>
        </row>
        <row r="995">
          <cell r="B995" t="str">
            <v>SEDOP</v>
          </cell>
          <cell r="C995" t="str">
            <v>CA</v>
          </cell>
          <cell r="D995" t="str">
            <v>Pedreiro com encargos complementares</v>
          </cell>
          <cell r="E995" t="str">
            <v>H</v>
          </cell>
          <cell r="F995">
            <v>3</v>
          </cell>
          <cell r="G995">
            <v>20.21</v>
          </cell>
          <cell r="H995">
            <v>60.63</v>
          </cell>
          <cell r="I995">
            <v>20.21</v>
          </cell>
          <cell r="J995" t="b">
            <v>1</v>
          </cell>
        </row>
        <row r="996">
          <cell r="B996" t="str">
            <v>SEDOP</v>
          </cell>
          <cell r="C996" t="str">
            <v>CA</v>
          </cell>
          <cell r="D996" t="str">
            <v>Ajudante de pedreiro com encargos</v>
          </cell>
          <cell r="E996" t="str">
            <v>H</v>
          </cell>
          <cell r="F996">
            <v>3</v>
          </cell>
          <cell r="G996">
            <v>16.079999999999998</v>
          </cell>
          <cell r="H996">
            <v>48.239999999999995</v>
          </cell>
          <cell r="I996">
            <v>16.079999999999998</v>
          </cell>
          <cell r="J996" t="b">
            <v>1</v>
          </cell>
        </row>
        <row r="997">
          <cell r="B997" t="str">
            <v>SEDOP</v>
          </cell>
          <cell r="C997" t="str">
            <v>CA</v>
          </cell>
          <cell r="D997" t="str">
            <v>Tampo de granito cinza andorinha com tratamento impermeabilizante e=3cm</v>
          </cell>
          <cell r="E997" t="str">
            <v>M2</v>
          </cell>
          <cell r="F997">
            <v>0.84</v>
          </cell>
          <cell r="G997">
            <v>455</v>
          </cell>
          <cell r="H997">
            <v>382.2</v>
          </cell>
          <cell r="I997">
            <v>455</v>
          </cell>
          <cell r="J997" t="b">
            <v>1</v>
          </cell>
        </row>
        <row r="998">
          <cell r="B998" t="str">
            <v>SEDOP</v>
          </cell>
          <cell r="C998" t="str">
            <v>CA</v>
          </cell>
          <cell r="D998" t="str">
            <v>Testeira de granito cinza andorinha com tratamento impermeabilizante e=3cm</v>
          </cell>
          <cell r="E998" t="str">
            <v>M2</v>
          </cell>
          <cell r="F998">
            <v>0.24</v>
          </cell>
          <cell r="G998">
            <v>455</v>
          </cell>
          <cell r="H998">
            <v>109.2</v>
          </cell>
          <cell r="I998">
            <v>455</v>
          </cell>
          <cell r="J998" t="b">
            <v>1</v>
          </cell>
        </row>
        <row r="999">
          <cell r="B999" t="str">
            <v>SEDOP</v>
          </cell>
          <cell r="C999" t="str">
            <v>CA</v>
          </cell>
          <cell r="D999" t="str">
            <v>Rodabancada de granito cinza andorinha com tratamento impermeabilizante e=3cm</v>
          </cell>
          <cell r="E999" t="str">
            <v>M2</v>
          </cell>
          <cell r="F999">
            <v>0.2</v>
          </cell>
          <cell r="G999">
            <v>455</v>
          </cell>
          <cell r="H999">
            <v>91</v>
          </cell>
          <cell r="I999">
            <v>455</v>
          </cell>
          <cell r="J999" t="b">
            <v>1</v>
          </cell>
        </row>
        <row r="1000">
          <cell r="B1000" t="str">
            <v>COTAÇÃO</v>
          </cell>
          <cell r="C1000" t="str">
            <v>I</v>
          </cell>
          <cell r="D1000" t="str">
            <v>Cantoneira de abas iguais com material ant-ferruginoso</v>
          </cell>
          <cell r="E1000" t="str">
            <v>UN</v>
          </cell>
          <cell r="F1000">
            <v>2</v>
          </cell>
          <cell r="G1000">
            <v>6.52</v>
          </cell>
          <cell r="H1000">
            <v>13.04</v>
          </cell>
        </row>
        <row r="1001">
          <cell r="B1001" t="str">
            <v>SEDOP</v>
          </cell>
          <cell r="C1001" t="str">
            <v>I</v>
          </cell>
          <cell r="D1001" t="str">
            <v>Cuba em aço inox 40 x30 x15cm</v>
          </cell>
          <cell r="E1001" t="str">
            <v>UN</v>
          </cell>
          <cell r="F1001">
            <v>1</v>
          </cell>
          <cell r="G1001">
            <v>165</v>
          </cell>
          <cell r="H1001">
            <v>165</v>
          </cell>
          <cell r="I1001">
            <v>165</v>
          </cell>
          <cell r="J1001" t="b">
            <v>1</v>
          </cell>
        </row>
        <row r="1002">
          <cell r="B1002" t="str">
            <v>SEDOP</v>
          </cell>
          <cell r="C1002" t="str">
            <v>I</v>
          </cell>
          <cell r="D1002" t="str">
            <v>Torneira para lavatório de mesa com fechamento automático</v>
          </cell>
          <cell r="E1002" t="str">
            <v>UN</v>
          </cell>
          <cell r="F1002">
            <v>1</v>
          </cell>
          <cell r="G1002">
            <v>273.02999999999997</v>
          </cell>
          <cell r="H1002">
            <v>273.02999999999997</v>
          </cell>
          <cell r="I1002">
            <v>273.02999999999997</v>
          </cell>
          <cell r="J1002" t="b">
            <v>1</v>
          </cell>
        </row>
        <row r="1003">
          <cell r="B1003" t="str">
            <v>SEDOP</v>
          </cell>
          <cell r="C1003" t="str">
            <v>I</v>
          </cell>
          <cell r="D1003" t="str">
            <v>Sifao metalico de 2''</v>
          </cell>
          <cell r="E1003" t="str">
            <v>UN</v>
          </cell>
          <cell r="F1003">
            <v>1</v>
          </cell>
          <cell r="G1003">
            <v>142.4</v>
          </cell>
          <cell r="H1003">
            <v>142.4</v>
          </cell>
          <cell r="I1003">
            <v>142.4</v>
          </cell>
          <cell r="J1003" t="b">
            <v>1</v>
          </cell>
        </row>
        <row r="1004">
          <cell r="B1004" t="str">
            <v>SEDOP</v>
          </cell>
          <cell r="C1004" t="str">
            <v>I</v>
          </cell>
          <cell r="D1004" t="str">
            <v>Valv. p/ lavat./bide d = 1" - cromada</v>
          </cell>
          <cell r="E1004" t="str">
            <v>UN</v>
          </cell>
          <cell r="F1004">
            <v>1</v>
          </cell>
          <cell r="G1004">
            <v>32.56</v>
          </cell>
          <cell r="H1004">
            <v>32.56</v>
          </cell>
          <cell r="I1004">
            <v>32.56</v>
          </cell>
          <cell r="J1004" t="b">
            <v>1</v>
          </cell>
        </row>
        <row r="1005">
          <cell r="B1005" t="str">
            <v>COTAÇÃO</v>
          </cell>
          <cell r="C1005" t="str">
            <v>I</v>
          </cell>
          <cell r="D1005" t="str">
            <v>Expurgo em Aço inoxidavel</v>
          </cell>
          <cell r="E1005" t="str">
            <v>UN</v>
          </cell>
          <cell r="F1005">
            <v>1</v>
          </cell>
          <cell r="G1005">
            <v>1100</v>
          </cell>
          <cell r="H1005">
            <v>1100</v>
          </cell>
          <cell r="I1005">
            <v>0</v>
          </cell>
          <cell r="J1005">
            <v>0</v>
          </cell>
        </row>
        <row r="1006">
          <cell r="B1006" t="str">
            <v>COTAÇÃO</v>
          </cell>
          <cell r="C1006" t="str">
            <v>I</v>
          </cell>
          <cell r="D1006" t="str">
            <v>Sifao para expurgo em aço inox</v>
          </cell>
          <cell r="E1006" t="str">
            <v>UN</v>
          </cell>
          <cell r="F1006">
            <v>1</v>
          </cell>
          <cell r="G1006">
            <v>956</v>
          </cell>
          <cell r="H1006">
            <v>956</v>
          </cell>
          <cell r="I1006">
            <v>0</v>
          </cell>
          <cell r="J1006">
            <v>0</v>
          </cell>
        </row>
        <row r="1007">
          <cell r="B1007">
            <v>0</v>
          </cell>
          <cell r="C1007">
            <v>0</v>
          </cell>
          <cell r="D1007">
            <v>0</v>
          </cell>
          <cell r="E1007">
            <v>0</v>
          </cell>
          <cell r="F1007">
            <v>0</v>
          </cell>
          <cell r="G1007">
            <v>0</v>
          </cell>
          <cell r="H1007">
            <v>3373.3</v>
          </cell>
        </row>
        <row r="1008">
          <cell r="B1008">
            <v>0</v>
          </cell>
          <cell r="C1008">
            <v>0</v>
          </cell>
          <cell r="D1008">
            <v>0</v>
          </cell>
          <cell r="E1008">
            <v>0</v>
          </cell>
          <cell r="F1008">
            <v>0</v>
          </cell>
          <cell r="G1008">
            <v>0</v>
          </cell>
          <cell r="H1008">
            <v>0</v>
          </cell>
        </row>
        <row r="1009">
          <cell r="B1009" t="str">
            <v>C 105</v>
          </cell>
          <cell r="C1009">
            <v>0</v>
          </cell>
          <cell r="D1009" t="str">
            <v>Ilha de Enfermagem em Granito Polido Cinza Andorinha (e= 3cm) com Tratamento Impermeabilizante (h=0,80 E 1,10m) - 2,00-5,00-2,00x0,60-0,45-0,30m - 02 Cubas em Aço Inoxidável - Ver Detalhe. (B13)</v>
          </cell>
          <cell r="E1009" t="str">
            <v>UN</v>
          </cell>
          <cell r="F1009">
            <v>0</v>
          </cell>
          <cell r="G1009">
            <v>0</v>
          </cell>
          <cell r="H1009" t="str">
            <v>un</v>
          </cell>
          <cell r="I1009">
            <v>8323.920900000001</v>
          </cell>
        </row>
        <row r="1010">
          <cell r="B1010" t="str">
            <v>FONTE</v>
          </cell>
          <cell r="C1010" t="str">
            <v>TIPO</v>
          </cell>
          <cell r="D1010" t="str">
            <v>DESCRIÇÃO</v>
          </cell>
          <cell r="E1010" t="str">
            <v xml:space="preserve">UN </v>
          </cell>
          <cell r="F1010" t="str">
            <v>COEFICIENTE</v>
          </cell>
          <cell r="G1010" t="str">
            <v>CUSTO UNITÁRIO (R$)</v>
          </cell>
          <cell r="H1010" t="str">
            <v>SUBTOTAL (R$)</v>
          </cell>
        </row>
        <row r="1011">
          <cell r="B1011" t="str">
            <v>SEDOP</v>
          </cell>
          <cell r="C1011" t="str">
            <v>CA</v>
          </cell>
          <cell r="D1011" t="str">
            <v>Pedreiro com encargos complementares</v>
          </cell>
          <cell r="E1011" t="str">
            <v>H</v>
          </cell>
          <cell r="F1011">
            <v>3</v>
          </cell>
          <cell r="G1011">
            <v>20.21</v>
          </cell>
          <cell r="H1011">
            <v>60.63</v>
          </cell>
          <cell r="I1011">
            <v>20.21</v>
          </cell>
          <cell r="J1011" t="b">
            <v>1</v>
          </cell>
        </row>
        <row r="1012">
          <cell r="B1012" t="str">
            <v>SEDOP</v>
          </cell>
          <cell r="C1012" t="str">
            <v>CA</v>
          </cell>
          <cell r="D1012" t="str">
            <v>Ajudante de pedreiro com encargos</v>
          </cell>
          <cell r="E1012" t="str">
            <v>H</v>
          </cell>
          <cell r="F1012">
            <v>3</v>
          </cell>
          <cell r="G1012">
            <v>16.079999999999998</v>
          </cell>
          <cell r="H1012">
            <v>48.239999999999995</v>
          </cell>
          <cell r="I1012">
            <v>16.079999999999998</v>
          </cell>
          <cell r="J1012" t="b">
            <v>1</v>
          </cell>
        </row>
        <row r="1013">
          <cell r="B1013" t="str">
            <v>SEDOP</v>
          </cell>
          <cell r="C1013" t="str">
            <v>CA</v>
          </cell>
          <cell r="D1013" t="str">
            <v>Tampo de granito cinza andorinha com tratamento impermeabilizante e=3cm</v>
          </cell>
          <cell r="E1013" t="str">
            <v>M2</v>
          </cell>
          <cell r="F1013">
            <v>7.2</v>
          </cell>
          <cell r="G1013">
            <v>455</v>
          </cell>
          <cell r="H1013">
            <v>3276</v>
          </cell>
          <cell r="I1013">
            <v>455</v>
          </cell>
          <cell r="J1013" t="b">
            <v>1</v>
          </cell>
        </row>
        <row r="1014">
          <cell r="B1014" t="str">
            <v>SEDOP</v>
          </cell>
          <cell r="C1014" t="str">
            <v>CA</v>
          </cell>
          <cell r="D1014" t="str">
            <v>Testeira de granito cinza andorinha com tratamento impermeabilizante e=3cm</v>
          </cell>
          <cell r="E1014" t="str">
            <v>M2</v>
          </cell>
          <cell r="F1014">
            <v>0.93</v>
          </cell>
          <cell r="G1014">
            <v>455</v>
          </cell>
          <cell r="H1014">
            <v>423.15000000000003</v>
          </cell>
          <cell r="I1014">
            <v>455</v>
          </cell>
          <cell r="J1014" t="b">
            <v>1</v>
          </cell>
        </row>
        <row r="1015">
          <cell r="B1015" t="str">
            <v>SEDOP</v>
          </cell>
          <cell r="C1015" t="str">
            <v>CA</v>
          </cell>
          <cell r="D1015" t="str">
            <v>Rodabancada de granito cinza andorinha com tratamento impermeabilizante e=3cm</v>
          </cell>
          <cell r="E1015" t="str">
            <v>M2</v>
          </cell>
          <cell r="F1015">
            <v>0.9</v>
          </cell>
          <cell r="G1015">
            <v>455</v>
          </cell>
          <cell r="H1015">
            <v>409.5</v>
          </cell>
          <cell r="I1015">
            <v>455</v>
          </cell>
          <cell r="J1015" t="b">
            <v>1</v>
          </cell>
        </row>
        <row r="1016">
          <cell r="B1016" t="str">
            <v>COTAÇÃO</v>
          </cell>
          <cell r="C1016" t="str">
            <v>I</v>
          </cell>
          <cell r="D1016" t="str">
            <v>Cantoneira de abas iguais com material ant-ferruginoso</v>
          </cell>
          <cell r="E1016" t="str">
            <v>UN</v>
          </cell>
          <cell r="F1016">
            <v>9</v>
          </cell>
          <cell r="G1016">
            <v>6.52</v>
          </cell>
          <cell r="H1016">
            <v>58.679999999999993</v>
          </cell>
          <cell r="I1016">
            <v>0</v>
          </cell>
          <cell r="J1016">
            <v>0</v>
          </cell>
        </row>
        <row r="1017">
          <cell r="B1017" t="str">
            <v>SEDOP</v>
          </cell>
          <cell r="C1017" t="str">
            <v>CA</v>
          </cell>
          <cell r="D1017" t="str">
            <v>Alvenaria tijolo de barro a singelo</v>
          </cell>
          <cell r="E1017" t="str">
            <v>M2</v>
          </cell>
          <cell r="F1017">
            <v>10.23</v>
          </cell>
          <cell r="G1017">
            <v>89.23</v>
          </cell>
          <cell r="H1017">
            <v>912.82290000000012</v>
          </cell>
          <cell r="I1017">
            <v>89.23</v>
          </cell>
          <cell r="J1017" t="b">
            <v>1</v>
          </cell>
        </row>
        <row r="1018">
          <cell r="B1018" t="str">
            <v>SEDOP</v>
          </cell>
          <cell r="C1018" t="str">
            <v>CA</v>
          </cell>
          <cell r="D1018" t="str">
            <v>Chapisco de cimento e areia no traço 1:3</v>
          </cell>
          <cell r="E1018" t="str">
            <v>M2</v>
          </cell>
          <cell r="F1018">
            <v>20.46</v>
          </cell>
          <cell r="G1018">
            <v>10.19</v>
          </cell>
          <cell r="H1018">
            <v>208.48740000000001</v>
          </cell>
          <cell r="I1018">
            <v>10.19</v>
          </cell>
          <cell r="J1018" t="b">
            <v>1</v>
          </cell>
        </row>
        <row r="1019">
          <cell r="B1019" t="str">
            <v>SEDOP</v>
          </cell>
          <cell r="C1019" t="str">
            <v>CA</v>
          </cell>
          <cell r="D1019" t="str">
            <v>Reboco com argamassa 1:6:Adit. Plast.</v>
          </cell>
          <cell r="E1019" t="str">
            <v>M2</v>
          </cell>
          <cell r="F1019">
            <v>20.46</v>
          </cell>
          <cell r="G1019">
            <v>41.46</v>
          </cell>
          <cell r="H1019">
            <v>848.27160000000003</v>
          </cell>
          <cell r="I1019">
            <v>41.46</v>
          </cell>
          <cell r="J1019" t="b">
            <v>1</v>
          </cell>
        </row>
        <row r="1020">
          <cell r="B1020" t="str">
            <v>SEDOP</v>
          </cell>
          <cell r="C1020" t="str">
            <v>CA</v>
          </cell>
          <cell r="D1020" t="str">
            <v>Acrílica semi-brilho c/ massa e selador</v>
          </cell>
          <cell r="E1020" t="str">
            <v>M2</v>
          </cell>
          <cell r="F1020">
            <v>20.46</v>
          </cell>
          <cell r="G1020">
            <v>41.65</v>
          </cell>
          <cell r="H1020">
            <v>852.15899999999999</v>
          </cell>
          <cell r="I1020">
            <v>41.65</v>
          </cell>
          <cell r="J1020" t="b">
            <v>1</v>
          </cell>
        </row>
        <row r="1021">
          <cell r="B1021" t="str">
            <v>SEDOP</v>
          </cell>
          <cell r="C1021" t="str">
            <v>I</v>
          </cell>
          <cell r="D1021" t="str">
            <v>Cuba em aço inox 40 x30 x15cm</v>
          </cell>
          <cell r="E1021" t="str">
            <v>UN</v>
          </cell>
          <cell r="F1021">
            <v>2</v>
          </cell>
          <cell r="G1021">
            <v>165</v>
          </cell>
          <cell r="H1021">
            <v>330</v>
          </cell>
          <cell r="I1021">
            <v>165</v>
          </cell>
          <cell r="J1021" t="b">
            <v>1</v>
          </cell>
        </row>
        <row r="1022">
          <cell r="B1022" t="str">
            <v>SEDOP</v>
          </cell>
          <cell r="C1022" t="str">
            <v>I</v>
          </cell>
          <cell r="D1022" t="str">
            <v>Torneira para lavatório de mesa com fechamento automático</v>
          </cell>
          <cell r="E1022" t="str">
            <v>UN</v>
          </cell>
          <cell r="F1022">
            <v>2</v>
          </cell>
          <cell r="G1022">
            <v>273.02999999999997</v>
          </cell>
          <cell r="H1022">
            <v>546.05999999999995</v>
          </cell>
          <cell r="I1022">
            <v>273.02999999999997</v>
          </cell>
          <cell r="J1022" t="b">
            <v>1</v>
          </cell>
        </row>
        <row r="1023">
          <cell r="B1023" t="str">
            <v>SEDOP</v>
          </cell>
          <cell r="C1023" t="str">
            <v>I</v>
          </cell>
          <cell r="D1023" t="str">
            <v>Sifao metalico de 2''</v>
          </cell>
          <cell r="E1023" t="str">
            <v>UN</v>
          </cell>
          <cell r="F1023">
            <v>2</v>
          </cell>
          <cell r="G1023">
            <v>142.4</v>
          </cell>
          <cell r="H1023">
            <v>284.8</v>
          </cell>
          <cell r="I1023">
            <v>142.4</v>
          </cell>
          <cell r="J1023" t="b">
            <v>1</v>
          </cell>
        </row>
        <row r="1024">
          <cell r="B1024" t="str">
            <v>SEDOP</v>
          </cell>
          <cell r="C1024" t="str">
            <v>I</v>
          </cell>
          <cell r="D1024" t="str">
            <v>Valv. p/ lavat./bide d = 1" - cromada</v>
          </cell>
          <cell r="E1024" t="str">
            <v>UN</v>
          </cell>
          <cell r="F1024">
            <v>2</v>
          </cell>
          <cell r="G1024">
            <v>32.56</v>
          </cell>
          <cell r="H1024">
            <v>65.12</v>
          </cell>
          <cell r="I1024">
            <v>32.56</v>
          </cell>
          <cell r="J1024" t="b">
            <v>1</v>
          </cell>
        </row>
        <row r="1025">
          <cell r="B1025">
            <v>0</v>
          </cell>
          <cell r="C1025">
            <v>0</v>
          </cell>
          <cell r="D1025">
            <v>0</v>
          </cell>
          <cell r="E1025">
            <v>0</v>
          </cell>
          <cell r="F1025">
            <v>0</v>
          </cell>
          <cell r="G1025">
            <v>0</v>
          </cell>
          <cell r="H1025">
            <v>8323.920900000001</v>
          </cell>
        </row>
        <row r="1026">
          <cell r="B1026">
            <v>0</v>
          </cell>
          <cell r="C1026">
            <v>0</v>
          </cell>
          <cell r="D1026">
            <v>0</v>
          </cell>
          <cell r="E1026">
            <v>0</v>
          </cell>
          <cell r="F1026">
            <v>0</v>
          </cell>
          <cell r="G1026">
            <v>0</v>
          </cell>
          <cell r="H1026">
            <v>0</v>
          </cell>
        </row>
        <row r="1027">
          <cell r="B1027">
            <v>0</v>
          </cell>
          <cell r="C1027">
            <v>0</v>
          </cell>
          <cell r="D1027">
            <v>0</v>
          </cell>
          <cell r="E1027">
            <v>0</v>
          </cell>
          <cell r="F1027">
            <v>0</v>
          </cell>
          <cell r="G1027">
            <v>0</v>
          </cell>
          <cell r="H1027">
            <v>0</v>
          </cell>
        </row>
        <row r="1028">
          <cell r="B1028" t="str">
            <v>C 106</v>
          </cell>
          <cell r="C1028">
            <v>0</v>
          </cell>
          <cell r="D1028" t="str">
            <v>Bancada em Granito Polido Cinza Andorinha (e= 3cm) com Tratamento Impermeabilizante (h=0,90) - 2,25x0,60m - 01 Cuba em Aço Inoxidável - Ver Detalhe. (B14)</v>
          </cell>
          <cell r="E1028" t="str">
            <v>UN</v>
          </cell>
          <cell r="F1028">
            <v>0</v>
          </cell>
          <cell r="G1028">
            <v>0</v>
          </cell>
          <cell r="H1028" t="str">
            <v>un</v>
          </cell>
          <cell r="I1028">
            <v>1642.32</v>
          </cell>
        </row>
        <row r="1029">
          <cell r="B1029" t="str">
            <v>FONTE</v>
          </cell>
          <cell r="C1029" t="str">
            <v>TIPO</v>
          </cell>
          <cell r="D1029" t="str">
            <v>DESCRIÇÃO</v>
          </cell>
          <cell r="E1029" t="str">
            <v xml:space="preserve">UN </v>
          </cell>
          <cell r="F1029" t="str">
            <v>COEFICIENTE</v>
          </cell>
          <cell r="G1029" t="str">
            <v>CUSTO UNITÁRIO (R$)</v>
          </cell>
          <cell r="H1029" t="str">
            <v>SUBTOTAL (R$)</v>
          </cell>
        </row>
        <row r="1030">
          <cell r="B1030" t="str">
            <v>SEDOP</v>
          </cell>
          <cell r="C1030" t="str">
            <v>CA</v>
          </cell>
          <cell r="D1030" t="str">
            <v>Pedreiro com encargos complementares</v>
          </cell>
          <cell r="E1030" t="str">
            <v>H</v>
          </cell>
          <cell r="F1030">
            <v>3</v>
          </cell>
          <cell r="G1030">
            <v>20.21</v>
          </cell>
          <cell r="H1030">
            <v>60.63</v>
          </cell>
          <cell r="I1030">
            <v>20.21</v>
          </cell>
          <cell r="J1030" t="b">
            <v>1</v>
          </cell>
        </row>
        <row r="1031">
          <cell r="B1031" t="str">
            <v>SEDOP</v>
          </cell>
          <cell r="C1031" t="str">
            <v>CA</v>
          </cell>
          <cell r="D1031" t="str">
            <v>Ajudante de pedreiro com encargos</v>
          </cell>
          <cell r="E1031" t="str">
            <v>H</v>
          </cell>
          <cell r="F1031">
            <v>3</v>
          </cell>
          <cell r="G1031">
            <v>16.079999999999998</v>
          </cell>
          <cell r="H1031">
            <v>48.239999999999995</v>
          </cell>
          <cell r="I1031">
            <v>16.079999999999998</v>
          </cell>
          <cell r="J1031" t="b">
            <v>1</v>
          </cell>
        </row>
        <row r="1032">
          <cell r="B1032" t="str">
            <v>SEDOP</v>
          </cell>
          <cell r="C1032" t="str">
            <v>CA</v>
          </cell>
          <cell r="D1032" t="str">
            <v>Tampo de granito cinza andorinha com tratamento impermeabilizante e=3cm</v>
          </cell>
          <cell r="E1032" t="str">
            <v>M2</v>
          </cell>
          <cell r="F1032">
            <v>1.35</v>
          </cell>
          <cell r="G1032">
            <v>455</v>
          </cell>
          <cell r="H1032">
            <v>614.25</v>
          </cell>
          <cell r="I1032">
            <v>455</v>
          </cell>
          <cell r="J1032" t="b">
            <v>1</v>
          </cell>
        </row>
        <row r="1033">
          <cell r="B1033" t="str">
            <v>SEDOP</v>
          </cell>
          <cell r="C1033" t="str">
            <v>CA</v>
          </cell>
          <cell r="D1033" t="str">
            <v>Testeira de granito cinza andorinha com tratamento impermeabilizante e=3cm</v>
          </cell>
          <cell r="E1033" t="str">
            <v>M2</v>
          </cell>
          <cell r="F1033">
            <v>0.34</v>
          </cell>
          <cell r="G1033">
            <v>455</v>
          </cell>
          <cell r="H1033">
            <v>154.70000000000002</v>
          </cell>
          <cell r="I1033">
            <v>455</v>
          </cell>
          <cell r="J1033" t="b">
            <v>1</v>
          </cell>
        </row>
        <row r="1034">
          <cell r="B1034" t="str">
            <v>SEDOP</v>
          </cell>
          <cell r="C1034" t="str">
            <v>CA</v>
          </cell>
          <cell r="D1034" t="str">
            <v>Rodabancada de granito cinza andorinha com tratamento impermeabilizante e=3cm</v>
          </cell>
          <cell r="E1034" t="str">
            <v>M2</v>
          </cell>
          <cell r="F1034">
            <v>0.28999999999999998</v>
          </cell>
          <cell r="G1034">
            <v>455</v>
          </cell>
          <cell r="H1034">
            <v>131.94999999999999</v>
          </cell>
          <cell r="I1034">
            <v>455</v>
          </cell>
          <cell r="J1034" t="b">
            <v>1</v>
          </cell>
        </row>
        <row r="1035">
          <cell r="B1035" t="str">
            <v>COTAÇÃO</v>
          </cell>
          <cell r="C1035" t="str">
            <v>I</v>
          </cell>
          <cell r="D1035" t="str">
            <v>Cantoneira de abas iguais com material ant-ferruginoso</v>
          </cell>
          <cell r="E1035" t="str">
            <v>UN</v>
          </cell>
          <cell r="F1035">
            <v>3</v>
          </cell>
          <cell r="G1035">
            <v>6.52</v>
          </cell>
          <cell r="H1035">
            <v>19.559999999999999</v>
          </cell>
          <cell r="I1035">
            <v>0</v>
          </cell>
          <cell r="J1035">
            <v>0</v>
          </cell>
        </row>
        <row r="1036">
          <cell r="B1036" t="str">
            <v>SEDOP</v>
          </cell>
          <cell r="C1036" t="str">
            <v>I</v>
          </cell>
          <cell r="D1036" t="str">
            <v>Cuba em aço inox 40 x30 x15cm</v>
          </cell>
          <cell r="E1036" t="str">
            <v>UN</v>
          </cell>
          <cell r="F1036">
            <v>1</v>
          </cell>
          <cell r="G1036">
            <v>165</v>
          </cell>
          <cell r="H1036">
            <v>165</v>
          </cell>
          <cell r="I1036">
            <v>165</v>
          </cell>
          <cell r="J1036" t="b">
            <v>1</v>
          </cell>
        </row>
        <row r="1037">
          <cell r="B1037" t="str">
            <v>SEDOP</v>
          </cell>
          <cell r="C1037" t="str">
            <v>I</v>
          </cell>
          <cell r="D1037" t="str">
            <v>Torneira para lavatório de mesa com fechamento automático</v>
          </cell>
          <cell r="E1037" t="str">
            <v>UN</v>
          </cell>
          <cell r="F1037">
            <v>1</v>
          </cell>
          <cell r="G1037">
            <v>273.02999999999997</v>
          </cell>
          <cell r="H1037">
            <v>273.02999999999997</v>
          </cell>
          <cell r="I1037">
            <v>273.02999999999997</v>
          </cell>
          <cell r="J1037" t="b">
            <v>1</v>
          </cell>
        </row>
        <row r="1038">
          <cell r="B1038" t="str">
            <v>SEDOP</v>
          </cell>
          <cell r="C1038" t="str">
            <v>I</v>
          </cell>
          <cell r="D1038" t="str">
            <v>Sifao metalico de 2''</v>
          </cell>
          <cell r="E1038" t="str">
            <v>UN</v>
          </cell>
          <cell r="F1038">
            <v>1</v>
          </cell>
          <cell r="G1038">
            <v>142.4</v>
          </cell>
          <cell r="H1038">
            <v>142.4</v>
          </cell>
          <cell r="I1038">
            <v>142.4</v>
          </cell>
          <cell r="J1038" t="b">
            <v>1</v>
          </cell>
        </row>
        <row r="1039">
          <cell r="B1039" t="str">
            <v>SEDOP</v>
          </cell>
          <cell r="C1039" t="str">
            <v>I</v>
          </cell>
          <cell r="D1039" t="str">
            <v>Valv. p/ lavat./bide d = 1" - cromada</v>
          </cell>
          <cell r="E1039" t="str">
            <v>UN</v>
          </cell>
          <cell r="F1039">
            <v>1</v>
          </cell>
          <cell r="G1039">
            <v>32.56</v>
          </cell>
          <cell r="H1039">
            <v>32.56</v>
          </cell>
          <cell r="I1039">
            <v>32.56</v>
          </cell>
          <cell r="J1039" t="b">
            <v>1</v>
          </cell>
        </row>
        <row r="1040">
          <cell r="B1040">
            <v>0</v>
          </cell>
          <cell r="C1040">
            <v>0</v>
          </cell>
          <cell r="D1040">
            <v>0</v>
          </cell>
          <cell r="E1040">
            <v>0</v>
          </cell>
          <cell r="F1040">
            <v>0</v>
          </cell>
          <cell r="G1040">
            <v>0</v>
          </cell>
          <cell r="H1040">
            <v>1642.32</v>
          </cell>
        </row>
        <row r="1041">
          <cell r="B1041">
            <v>0</v>
          </cell>
          <cell r="C1041">
            <v>0</v>
          </cell>
          <cell r="D1041">
            <v>0</v>
          </cell>
          <cell r="E1041">
            <v>0</v>
          </cell>
          <cell r="F1041">
            <v>0</v>
          </cell>
          <cell r="G1041">
            <v>0</v>
          </cell>
          <cell r="H1041">
            <v>0</v>
          </cell>
        </row>
        <row r="1042">
          <cell r="B1042">
            <v>0</v>
          </cell>
          <cell r="C1042">
            <v>0</v>
          </cell>
          <cell r="D1042">
            <v>0</v>
          </cell>
          <cell r="E1042">
            <v>0</v>
          </cell>
          <cell r="F1042">
            <v>0</v>
          </cell>
          <cell r="G1042">
            <v>0</v>
          </cell>
          <cell r="H1042">
            <v>0</v>
          </cell>
        </row>
        <row r="1043">
          <cell r="B1043" t="str">
            <v>C 107</v>
          </cell>
          <cell r="C1043">
            <v>0</v>
          </cell>
          <cell r="D1043" t="str">
            <v>Bancada em Granito Polido Cinza Andorinha (e= 3cm) com Tratamento Impermeabilizante (h=0,90) - 1,80x0,60m - 01 Cuba em Aço Inoxidável - Ver Detalhe. (B15)</v>
          </cell>
          <cell r="E1043" t="str">
            <v>UN</v>
          </cell>
          <cell r="F1043">
            <v>0</v>
          </cell>
          <cell r="G1043">
            <v>0</v>
          </cell>
          <cell r="H1043" t="str">
            <v>un</v>
          </cell>
          <cell r="I1043">
            <v>2086.96</v>
          </cell>
        </row>
        <row r="1044">
          <cell r="B1044" t="str">
            <v>FONTE</v>
          </cell>
          <cell r="C1044" t="str">
            <v>TIPO</v>
          </cell>
          <cell r="D1044" t="str">
            <v>DESCRIÇÃO</v>
          </cell>
          <cell r="E1044" t="str">
            <v xml:space="preserve">UN </v>
          </cell>
          <cell r="F1044" t="str">
            <v>COEFICIENTE</v>
          </cell>
          <cell r="G1044" t="str">
            <v>CUSTO UNITÁRIO (R$)</v>
          </cell>
          <cell r="H1044" t="str">
            <v>SUBTOTAL (R$)</v>
          </cell>
        </row>
        <row r="1045">
          <cell r="B1045" t="str">
            <v>SEDOP</v>
          </cell>
          <cell r="C1045" t="str">
            <v>CA</v>
          </cell>
          <cell r="D1045" t="str">
            <v>Pedreiro com encargos complementares</v>
          </cell>
          <cell r="E1045" t="str">
            <v>H</v>
          </cell>
          <cell r="F1045">
            <v>3</v>
          </cell>
          <cell r="G1045">
            <v>20.21</v>
          </cell>
          <cell r="H1045">
            <v>60.63</v>
          </cell>
          <cell r="I1045">
            <v>20.21</v>
          </cell>
          <cell r="J1045" t="b">
            <v>1</v>
          </cell>
        </row>
        <row r="1046">
          <cell r="B1046" t="str">
            <v>SEDOP</v>
          </cell>
          <cell r="C1046" t="str">
            <v>CA</v>
          </cell>
          <cell r="D1046" t="str">
            <v>Ajudante de pedreiro com encargos</v>
          </cell>
          <cell r="E1046" t="str">
            <v>H</v>
          </cell>
          <cell r="F1046">
            <v>3</v>
          </cell>
          <cell r="G1046">
            <v>16.079999999999998</v>
          </cell>
          <cell r="H1046">
            <v>48.239999999999995</v>
          </cell>
          <cell r="I1046">
            <v>16.079999999999998</v>
          </cell>
          <cell r="J1046" t="b">
            <v>1</v>
          </cell>
        </row>
        <row r="1047">
          <cell r="B1047" t="str">
            <v>SEDOP</v>
          </cell>
          <cell r="C1047" t="str">
            <v>CA</v>
          </cell>
          <cell r="D1047" t="str">
            <v>Tampo de granito cinza andorinha com tratamento impermeabilizante e=3cm</v>
          </cell>
          <cell r="E1047" t="str">
            <v>M2</v>
          </cell>
          <cell r="F1047">
            <v>1.08</v>
          </cell>
          <cell r="G1047">
            <v>455</v>
          </cell>
          <cell r="H1047">
            <v>491.40000000000003</v>
          </cell>
          <cell r="I1047">
            <v>455</v>
          </cell>
          <cell r="J1047" t="b">
            <v>1</v>
          </cell>
        </row>
        <row r="1048">
          <cell r="B1048" t="str">
            <v>SEDOP</v>
          </cell>
          <cell r="C1048" t="str">
            <v>CA</v>
          </cell>
          <cell r="D1048" t="str">
            <v>Testeira de granito cinza andorinha com tratamento impermeabilizante e=3cm</v>
          </cell>
          <cell r="E1048" t="str">
            <v>M2</v>
          </cell>
          <cell r="F1048">
            <v>0.28999999999999998</v>
          </cell>
          <cell r="G1048">
            <v>455</v>
          </cell>
          <cell r="H1048">
            <v>131.94999999999999</v>
          </cell>
          <cell r="I1048">
            <v>455</v>
          </cell>
          <cell r="J1048" t="b">
            <v>1</v>
          </cell>
        </row>
        <row r="1049">
          <cell r="B1049" t="str">
            <v>SEDOP</v>
          </cell>
          <cell r="C1049" t="str">
            <v>CA</v>
          </cell>
          <cell r="D1049" t="str">
            <v>Rodabancada de granito cinza andorinha com tratamento impermeabilizante e=3cm</v>
          </cell>
          <cell r="E1049" t="str">
            <v>M2</v>
          </cell>
          <cell r="F1049">
            <v>0.24</v>
          </cell>
          <cell r="G1049">
            <v>455</v>
          </cell>
          <cell r="H1049">
            <v>109.2</v>
          </cell>
          <cell r="I1049">
            <v>455</v>
          </cell>
          <cell r="J1049" t="b">
            <v>1</v>
          </cell>
        </row>
        <row r="1050">
          <cell r="B1050" t="str">
            <v>COTAÇÃO</v>
          </cell>
          <cell r="C1050" t="str">
            <v>I</v>
          </cell>
          <cell r="D1050" t="str">
            <v>Cantoneira de abas iguais com material ant-ferruginoso</v>
          </cell>
          <cell r="E1050" t="str">
            <v>UN</v>
          </cell>
          <cell r="F1050">
            <v>3</v>
          </cell>
          <cell r="G1050">
            <v>6.52</v>
          </cell>
          <cell r="H1050">
            <v>19.559999999999999</v>
          </cell>
          <cell r="I1050">
            <v>0</v>
          </cell>
          <cell r="J1050">
            <v>0</v>
          </cell>
        </row>
        <row r="1051">
          <cell r="B1051" t="str">
            <v>SEDOP</v>
          </cell>
          <cell r="C1051" t="str">
            <v>I</v>
          </cell>
          <cell r="D1051" t="str">
            <v>Cuba em aço inox 40 x30 x15cm</v>
          </cell>
          <cell r="E1051" t="str">
            <v>UN</v>
          </cell>
          <cell r="F1051">
            <v>2</v>
          </cell>
          <cell r="G1051">
            <v>165</v>
          </cell>
          <cell r="H1051">
            <v>330</v>
          </cell>
          <cell r="I1051">
            <v>165</v>
          </cell>
          <cell r="J1051" t="b">
            <v>1</v>
          </cell>
        </row>
        <row r="1052">
          <cell r="B1052" t="str">
            <v>SEDOP</v>
          </cell>
          <cell r="C1052" t="str">
            <v>I</v>
          </cell>
          <cell r="D1052" t="str">
            <v>Torneira para lavatório de mesa com fechamento automático</v>
          </cell>
          <cell r="E1052" t="str">
            <v>UN</v>
          </cell>
          <cell r="F1052">
            <v>2</v>
          </cell>
          <cell r="G1052">
            <v>273.02999999999997</v>
          </cell>
          <cell r="H1052">
            <v>546.05999999999995</v>
          </cell>
          <cell r="I1052">
            <v>273.02999999999997</v>
          </cell>
          <cell r="J1052" t="b">
            <v>1</v>
          </cell>
        </row>
        <row r="1053">
          <cell r="B1053" t="str">
            <v>SEDOP</v>
          </cell>
          <cell r="C1053" t="str">
            <v>I</v>
          </cell>
          <cell r="D1053" t="str">
            <v>Sifao metalico de 2''</v>
          </cell>
          <cell r="E1053" t="str">
            <v>UN</v>
          </cell>
          <cell r="F1053">
            <v>2</v>
          </cell>
          <cell r="G1053">
            <v>142.4</v>
          </cell>
          <cell r="H1053">
            <v>284.8</v>
          </cell>
          <cell r="I1053">
            <v>142.4</v>
          </cell>
          <cell r="J1053" t="b">
            <v>1</v>
          </cell>
        </row>
        <row r="1054">
          <cell r="B1054" t="str">
            <v>SEDOP</v>
          </cell>
          <cell r="C1054" t="str">
            <v>I</v>
          </cell>
          <cell r="D1054" t="str">
            <v>Valv. p/ lavat./bide d = 1" - cromada</v>
          </cell>
          <cell r="E1054" t="str">
            <v>UN</v>
          </cell>
          <cell r="F1054">
            <v>2</v>
          </cell>
          <cell r="G1054">
            <v>32.56</v>
          </cell>
          <cell r="H1054">
            <v>65.12</v>
          </cell>
          <cell r="I1054">
            <v>32.56</v>
          </cell>
          <cell r="J1054" t="b">
            <v>1</v>
          </cell>
        </row>
        <row r="1055">
          <cell r="B1055">
            <v>0</v>
          </cell>
          <cell r="C1055">
            <v>0</v>
          </cell>
          <cell r="D1055">
            <v>0</v>
          </cell>
          <cell r="E1055">
            <v>0</v>
          </cell>
          <cell r="F1055">
            <v>0</v>
          </cell>
          <cell r="G1055">
            <v>0</v>
          </cell>
          <cell r="H1055">
            <v>2086.96</v>
          </cell>
        </row>
        <row r="1056">
          <cell r="B1056">
            <v>0</v>
          </cell>
          <cell r="C1056">
            <v>0</v>
          </cell>
          <cell r="D1056">
            <v>0</v>
          </cell>
          <cell r="E1056">
            <v>0</v>
          </cell>
          <cell r="F1056">
            <v>0</v>
          </cell>
          <cell r="G1056">
            <v>0</v>
          </cell>
          <cell r="H1056">
            <v>0</v>
          </cell>
        </row>
        <row r="1057">
          <cell r="B1057">
            <v>0</v>
          </cell>
          <cell r="C1057">
            <v>0</v>
          </cell>
          <cell r="D1057">
            <v>0</v>
          </cell>
          <cell r="E1057">
            <v>0</v>
          </cell>
          <cell r="F1057">
            <v>0</v>
          </cell>
          <cell r="G1057">
            <v>0</v>
          </cell>
          <cell r="H1057">
            <v>0</v>
          </cell>
        </row>
        <row r="1058">
          <cell r="B1058" t="str">
            <v>C 108</v>
          </cell>
          <cell r="C1058">
            <v>0</v>
          </cell>
          <cell r="D1058" t="str">
            <v>Bancada em "L" Granito Polido Cinza Andorinha (e= 3cm) com Tratamento Impermeabilizante (h=1,10; 0,80m) - 2,75-1,20x0,60m - Ver Detalhe. (B16)</v>
          </cell>
          <cell r="E1058" t="str">
            <v>UN</v>
          </cell>
          <cell r="F1058">
            <v>0</v>
          </cell>
          <cell r="G1058">
            <v>0</v>
          </cell>
          <cell r="H1058" t="str">
            <v>un</v>
          </cell>
          <cell r="I1058">
            <v>1755.8458000000001</v>
          </cell>
        </row>
        <row r="1059">
          <cell r="B1059" t="str">
            <v>FONTE</v>
          </cell>
          <cell r="C1059" t="str">
            <v>TIPO</v>
          </cell>
          <cell r="D1059" t="str">
            <v>DESCRIÇÃO</v>
          </cell>
          <cell r="E1059" t="str">
            <v xml:space="preserve">UN </v>
          </cell>
          <cell r="F1059" t="str">
            <v>COEFICIENTE</v>
          </cell>
          <cell r="G1059" t="str">
            <v>CUSTO UNITÁRIO (R$)</v>
          </cell>
          <cell r="H1059" t="str">
            <v>SUBTOTAL (R$)</v>
          </cell>
        </row>
        <row r="1060">
          <cell r="B1060" t="str">
            <v>SEDOP</v>
          </cell>
          <cell r="C1060" t="str">
            <v>CA</v>
          </cell>
          <cell r="D1060" t="str">
            <v>Pedreiro com encargos complementares</v>
          </cell>
          <cell r="E1060" t="str">
            <v>H</v>
          </cell>
          <cell r="F1060">
            <v>3</v>
          </cell>
          <cell r="G1060">
            <v>20.21</v>
          </cell>
          <cell r="H1060">
            <v>60.63</v>
          </cell>
          <cell r="I1060">
            <v>20.21</v>
          </cell>
          <cell r="J1060" t="b">
            <v>1</v>
          </cell>
        </row>
        <row r="1061">
          <cell r="B1061" t="str">
            <v>SEDOP</v>
          </cell>
          <cell r="C1061" t="str">
            <v>CA</v>
          </cell>
          <cell r="D1061" t="str">
            <v>Ajudante de pedreiro com encargos</v>
          </cell>
          <cell r="E1061" t="str">
            <v>H</v>
          </cell>
          <cell r="F1061">
            <v>3</v>
          </cell>
          <cell r="G1061">
            <v>16.079999999999998</v>
          </cell>
          <cell r="H1061">
            <v>48.239999999999995</v>
          </cell>
          <cell r="I1061">
            <v>16.079999999999998</v>
          </cell>
          <cell r="J1061" t="b">
            <v>1</v>
          </cell>
        </row>
        <row r="1062">
          <cell r="B1062" t="str">
            <v>SEDOP</v>
          </cell>
          <cell r="C1062" t="str">
            <v>CA</v>
          </cell>
          <cell r="D1062" t="str">
            <v>Tampo de granito cinza andorinha com tratamento impermeabilizante e=3cm</v>
          </cell>
          <cell r="E1062" t="str">
            <v>M2</v>
          </cell>
          <cell r="F1062">
            <v>1.94</v>
          </cell>
          <cell r="G1062">
            <v>455</v>
          </cell>
          <cell r="H1062">
            <v>882.69999999999993</v>
          </cell>
          <cell r="I1062">
            <v>455</v>
          </cell>
          <cell r="J1062" t="b">
            <v>1</v>
          </cell>
        </row>
        <row r="1063">
          <cell r="B1063" t="str">
            <v>SEDOP</v>
          </cell>
          <cell r="C1063" t="str">
            <v>CA</v>
          </cell>
          <cell r="D1063" t="str">
            <v>Testeira de granito cinza andorinha com tratamento impermeabilizante e=3cm</v>
          </cell>
          <cell r="E1063" t="str">
            <v>M2</v>
          </cell>
          <cell r="F1063">
            <v>0.39</v>
          </cell>
          <cell r="G1063">
            <v>455</v>
          </cell>
          <cell r="H1063">
            <v>177.45000000000002</v>
          </cell>
          <cell r="I1063">
            <v>455</v>
          </cell>
          <cell r="J1063" t="b">
            <v>1</v>
          </cell>
        </row>
        <row r="1064">
          <cell r="B1064" t="str">
            <v>SEDOP</v>
          </cell>
          <cell r="C1064" t="str">
            <v>CA</v>
          </cell>
          <cell r="D1064" t="str">
            <v>Rodabancada de granito cinza andorinha com tratamento impermeabilizante e=3cm</v>
          </cell>
          <cell r="E1064" t="str">
            <v>M2</v>
          </cell>
          <cell r="F1064">
            <v>0.41</v>
          </cell>
          <cell r="G1064">
            <v>455</v>
          </cell>
          <cell r="H1064">
            <v>186.54999999999998</v>
          </cell>
          <cell r="I1064">
            <v>455</v>
          </cell>
          <cell r="J1064" t="b">
            <v>1</v>
          </cell>
        </row>
        <row r="1065">
          <cell r="B1065" t="str">
            <v>COTAÇÃO</v>
          </cell>
          <cell r="C1065" t="str">
            <v>I</v>
          </cell>
          <cell r="D1065" t="str">
            <v>Cantoneira de abas iguais com material ant-ferruginoso</v>
          </cell>
          <cell r="E1065" t="str">
            <v>UN</v>
          </cell>
          <cell r="F1065">
            <v>4</v>
          </cell>
          <cell r="G1065">
            <v>6.52</v>
          </cell>
          <cell r="H1065">
            <v>26.08</v>
          </cell>
          <cell r="I1065">
            <v>0</v>
          </cell>
          <cell r="J1065">
            <v>0</v>
          </cell>
        </row>
        <row r="1066">
          <cell r="B1066" t="str">
            <v>SEDOP</v>
          </cell>
          <cell r="C1066" t="str">
            <v>CA</v>
          </cell>
          <cell r="D1066" t="str">
            <v>Alvenaria tijolo de barro a singelo</v>
          </cell>
          <cell r="E1066" t="str">
            <v>M2</v>
          </cell>
          <cell r="F1066">
            <v>1.36</v>
          </cell>
          <cell r="G1066">
            <v>89.23</v>
          </cell>
          <cell r="H1066">
            <v>121.35280000000002</v>
          </cell>
          <cell r="I1066">
            <v>89.23</v>
          </cell>
          <cell r="J1066" t="b">
            <v>1</v>
          </cell>
        </row>
        <row r="1067">
          <cell r="B1067" t="str">
            <v>SEDOP</v>
          </cell>
          <cell r="C1067" t="str">
            <v>CA</v>
          </cell>
          <cell r="D1067" t="str">
            <v>Chapisco de cimento e areia no traço 1:3</v>
          </cell>
          <cell r="E1067" t="str">
            <v>M2</v>
          </cell>
          <cell r="F1067">
            <v>2.71</v>
          </cell>
          <cell r="G1067">
            <v>10.19</v>
          </cell>
          <cell r="H1067">
            <v>27.614899999999999</v>
          </cell>
          <cell r="I1067">
            <v>10.19</v>
          </cell>
          <cell r="J1067" t="b">
            <v>1</v>
          </cell>
        </row>
        <row r="1068">
          <cell r="B1068" t="str">
            <v>SEDOP</v>
          </cell>
          <cell r="C1068" t="str">
            <v>CA</v>
          </cell>
          <cell r="D1068" t="str">
            <v>Reboco com argamassa 1:6:Adit. Plast.</v>
          </cell>
          <cell r="E1068" t="str">
            <v>M2</v>
          </cell>
          <cell r="F1068">
            <v>2.71</v>
          </cell>
          <cell r="G1068">
            <v>41.46</v>
          </cell>
          <cell r="H1068">
            <v>112.3566</v>
          </cell>
          <cell r="I1068">
            <v>41.46</v>
          </cell>
          <cell r="J1068" t="b">
            <v>1</v>
          </cell>
        </row>
        <row r="1069">
          <cell r="B1069" t="str">
            <v>SEDOP</v>
          </cell>
          <cell r="C1069" t="str">
            <v>CA</v>
          </cell>
          <cell r="D1069" t="str">
            <v>Acrílica semi-brilho c/ massa e selador</v>
          </cell>
          <cell r="E1069" t="str">
            <v>M2</v>
          </cell>
          <cell r="F1069">
            <v>2.71</v>
          </cell>
          <cell r="G1069">
            <v>41.65</v>
          </cell>
          <cell r="H1069">
            <v>112.8715</v>
          </cell>
          <cell r="I1069">
            <v>41.65</v>
          </cell>
          <cell r="J1069" t="b">
            <v>1</v>
          </cell>
        </row>
        <row r="1070">
          <cell r="B1070">
            <v>0</v>
          </cell>
          <cell r="C1070">
            <v>0</v>
          </cell>
          <cell r="D1070">
            <v>0</v>
          </cell>
          <cell r="E1070">
            <v>0</v>
          </cell>
          <cell r="F1070">
            <v>0</v>
          </cell>
          <cell r="G1070">
            <v>0</v>
          </cell>
          <cell r="H1070">
            <v>1755.8458000000001</v>
          </cell>
        </row>
        <row r="1071">
          <cell r="B1071">
            <v>0</v>
          </cell>
          <cell r="C1071">
            <v>0</v>
          </cell>
          <cell r="D1071">
            <v>0</v>
          </cell>
          <cell r="E1071">
            <v>0</v>
          </cell>
          <cell r="F1071">
            <v>0</v>
          </cell>
          <cell r="G1071">
            <v>0</v>
          </cell>
          <cell r="H1071">
            <v>0</v>
          </cell>
        </row>
        <row r="1072">
          <cell r="B1072">
            <v>0</v>
          </cell>
          <cell r="C1072">
            <v>0</v>
          </cell>
          <cell r="D1072">
            <v>0</v>
          </cell>
          <cell r="E1072">
            <v>0</v>
          </cell>
          <cell r="F1072">
            <v>0</v>
          </cell>
          <cell r="G1072">
            <v>0</v>
          </cell>
          <cell r="H1072">
            <v>0</v>
          </cell>
        </row>
        <row r="1073">
          <cell r="B1073" t="str">
            <v>C 109</v>
          </cell>
          <cell r="C1073">
            <v>0</v>
          </cell>
          <cell r="D1073" t="str">
            <v>Bancada em Aço Inox (h=0,90m) - 3,10x0,60m - Ver Detalhe. (B17)</v>
          </cell>
          <cell r="E1073" t="str">
            <v>UN</v>
          </cell>
          <cell r="F1073">
            <v>0</v>
          </cell>
          <cell r="G1073">
            <v>0</v>
          </cell>
          <cell r="H1073" t="str">
            <v>un</v>
          </cell>
          <cell r="I1073">
            <v>912.50440000000015</v>
          </cell>
        </row>
        <row r="1074">
          <cell r="B1074" t="str">
            <v>FONTE</v>
          </cell>
          <cell r="C1074" t="str">
            <v>TIPO</v>
          </cell>
          <cell r="D1074" t="str">
            <v>DESCRIÇÃO</v>
          </cell>
          <cell r="E1074" t="str">
            <v xml:space="preserve">UN </v>
          </cell>
          <cell r="F1074" t="str">
            <v>COEFICIENTE</v>
          </cell>
          <cell r="G1074" t="str">
            <v>CUSTO UNITÁRIO (R$)</v>
          </cell>
          <cell r="H1074" t="str">
            <v>SUBTOTAL (R$)</v>
          </cell>
        </row>
        <row r="1075">
          <cell r="B1075" t="str">
            <v>SEDOP</v>
          </cell>
          <cell r="C1075" t="str">
            <v>CA</v>
          </cell>
          <cell r="D1075" t="str">
            <v>Pedreiro com encargos complementares</v>
          </cell>
          <cell r="E1075" t="str">
            <v>H</v>
          </cell>
          <cell r="F1075">
            <v>3</v>
          </cell>
          <cell r="G1075">
            <v>20.21</v>
          </cell>
          <cell r="H1075">
            <v>60.63</v>
          </cell>
          <cell r="I1075">
            <v>20.21</v>
          </cell>
          <cell r="J1075" t="b">
            <v>1</v>
          </cell>
        </row>
        <row r="1076">
          <cell r="B1076" t="str">
            <v>SEDOP</v>
          </cell>
          <cell r="C1076" t="str">
            <v>CA</v>
          </cell>
          <cell r="D1076" t="str">
            <v>Ajudante de pedreiro com encargos</v>
          </cell>
          <cell r="E1076" t="str">
            <v>H</v>
          </cell>
          <cell r="F1076">
            <v>3</v>
          </cell>
          <cell r="G1076">
            <v>16.079999999999998</v>
          </cell>
          <cell r="H1076">
            <v>48.239999999999995</v>
          </cell>
          <cell r="I1076">
            <v>16.079999999999998</v>
          </cell>
          <cell r="J1076" t="b">
            <v>1</v>
          </cell>
        </row>
        <row r="1077">
          <cell r="B1077" t="str">
            <v>COTAÇÃO</v>
          </cell>
          <cell r="C1077" t="str">
            <v>I</v>
          </cell>
          <cell r="D1077" t="str">
            <v>Tampo em aço inox</v>
          </cell>
          <cell r="E1077" t="str">
            <v>M2</v>
          </cell>
          <cell r="F1077">
            <v>1.86</v>
          </cell>
          <cell r="G1077">
            <v>418.04</v>
          </cell>
          <cell r="H1077">
            <v>777.5544000000001</v>
          </cell>
          <cell r="I1077">
            <v>0</v>
          </cell>
          <cell r="J1077">
            <v>0</v>
          </cell>
        </row>
        <row r="1078">
          <cell r="B1078" t="str">
            <v>COTAÇÃO</v>
          </cell>
          <cell r="C1078" t="str">
            <v>I</v>
          </cell>
          <cell r="D1078" t="str">
            <v>Cantoneira de abas iguais com material ant-ferruginoso</v>
          </cell>
          <cell r="E1078" t="str">
            <v>UN</v>
          </cell>
          <cell r="F1078">
            <v>4</v>
          </cell>
          <cell r="G1078">
            <v>6.52</v>
          </cell>
          <cell r="H1078">
            <v>26.08</v>
          </cell>
          <cell r="I1078">
            <v>0</v>
          </cell>
          <cell r="J1078">
            <v>0</v>
          </cell>
        </row>
        <row r="1079">
          <cell r="B1079">
            <v>0</v>
          </cell>
          <cell r="C1079">
            <v>0</v>
          </cell>
          <cell r="D1079">
            <v>0</v>
          </cell>
          <cell r="E1079">
            <v>0</v>
          </cell>
          <cell r="F1079">
            <v>0</v>
          </cell>
          <cell r="G1079">
            <v>0</v>
          </cell>
          <cell r="H1079">
            <v>912.50440000000015</v>
          </cell>
        </row>
        <row r="1080">
          <cell r="B1080">
            <v>0</v>
          </cell>
          <cell r="C1080">
            <v>0</v>
          </cell>
          <cell r="D1080">
            <v>0</v>
          </cell>
          <cell r="E1080">
            <v>0</v>
          </cell>
          <cell r="F1080">
            <v>0</v>
          </cell>
          <cell r="G1080">
            <v>0</v>
          </cell>
          <cell r="H1080">
            <v>0</v>
          </cell>
        </row>
        <row r="1081">
          <cell r="B1081">
            <v>0</v>
          </cell>
          <cell r="C1081">
            <v>0</v>
          </cell>
          <cell r="D1081">
            <v>0</v>
          </cell>
          <cell r="E1081">
            <v>0</v>
          </cell>
          <cell r="F1081">
            <v>0</v>
          </cell>
          <cell r="G1081">
            <v>0</v>
          </cell>
          <cell r="H1081">
            <v>0</v>
          </cell>
        </row>
        <row r="1082">
          <cell r="B1082" t="str">
            <v>C 110</v>
          </cell>
          <cell r="C1082">
            <v>0</v>
          </cell>
          <cell r="D1082" t="str">
            <v>Ilha De Enfermagem em "U" UTI Adulto Em Granito Polido Cinza Andorinha (e= 3cm) com Tratamento Impermeabilizante (h=0,80 E 1,10m) - 3,55-3,40-4,60x0,60m - Ver Detalhe. (B18)</v>
          </cell>
          <cell r="E1082" t="str">
            <v>UN</v>
          </cell>
          <cell r="F1082">
            <v>0</v>
          </cell>
          <cell r="G1082">
            <v>0</v>
          </cell>
          <cell r="H1082" t="str">
            <v>un</v>
          </cell>
          <cell r="I1082">
            <v>10263.7904</v>
          </cell>
        </row>
        <row r="1083">
          <cell r="B1083" t="str">
            <v>FONTE</v>
          </cell>
          <cell r="C1083" t="str">
            <v>TIPO</v>
          </cell>
          <cell r="D1083" t="str">
            <v>DESCRIÇÃO</v>
          </cell>
          <cell r="E1083" t="str">
            <v xml:space="preserve">UN </v>
          </cell>
          <cell r="F1083" t="str">
            <v>COEFICIENTE</v>
          </cell>
          <cell r="G1083" t="str">
            <v>CUSTO UNITÁRIO (R$)</v>
          </cell>
          <cell r="H1083" t="str">
            <v>SUBTOTAL (R$)</v>
          </cell>
        </row>
        <row r="1084">
          <cell r="B1084" t="str">
            <v>SEDOP</v>
          </cell>
          <cell r="C1084" t="str">
            <v>CA</v>
          </cell>
          <cell r="D1084" t="str">
            <v>Pedreiro com encargos complementares</v>
          </cell>
          <cell r="E1084" t="str">
            <v>H</v>
          </cell>
          <cell r="F1084">
            <v>3</v>
          </cell>
          <cell r="G1084">
            <v>20.21</v>
          </cell>
          <cell r="H1084">
            <v>60.63</v>
          </cell>
          <cell r="I1084">
            <v>20.21</v>
          </cell>
          <cell r="J1084" t="b">
            <v>1</v>
          </cell>
        </row>
        <row r="1085">
          <cell r="B1085" t="str">
            <v>SEDOP</v>
          </cell>
          <cell r="C1085" t="str">
            <v>CA</v>
          </cell>
          <cell r="D1085" t="str">
            <v>Ajudante de pedreiro com encargos</v>
          </cell>
          <cell r="E1085" t="str">
            <v>H</v>
          </cell>
          <cell r="F1085">
            <v>3</v>
          </cell>
          <cell r="G1085">
            <v>16.079999999999998</v>
          </cell>
          <cell r="H1085">
            <v>48.239999999999995</v>
          </cell>
          <cell r="I1085">
            <v>16.079999999999998</v>
          </cell>
          <cell r="J1085" t="b">
            <v>1</v>
          </cell>
        </row>
        <row r="1086">
          <cell r="B1086" t="str">
            <v>SEDOP</v>
          </cell>
          <cell r="C1086" t="str">
            <v>CA</v>
          </cell>
          <cell r="D1086" t="str">
            <v>Tampo de granito cinza andorinha com tratamento impermeabilizante e=3cm</v>
          </cell>
          <cell r="E1086" t="str">
            <v>M2</v>
          </cell>
          <cell r="F1086">
            <v>7.31</v>
          </cell>
          <cell r="G1086">
            <v>455</v>
          </cell>
          <cell r="H1086">
            <v>3326.0499999999997</v>
          </cell>
          <cell r="I1086">
            <v>455</v>
          </cell>
          <cell r="J1086" t="b">
            <v>1</v>
          </cell>
        </row>
        <row r="1087">
          <cell r="B1087" t="str">
            <v>SEDOP</v>
          </cell>
          <cell r="C1087" t="str">
            <v>CA</v>
          </cell>
          <cell r="D1087" t="str">
            <v>Testeira de granito cinza andorinha com tratamento impermeabilizante e=3cm</v>
          </cell>
          <cell r="E1087" t="str">
            <v>M2</v>
          </cell>
          <cell r="F1087">
            <v>1.17</v>
          </cell>
          <cell r="G1087">
            <v>455</v>
          </cell>
          <cell r="H1087">
            <v>532.35</v>
          </cell>
          <cell r="I1087">
            <v>455</v>
          </cell>
          <cell r="J1087" t="b">
            <v>1</v>
          </cell>
        </row>
        <row r="1088">
          <cell r="B1088" t="str">
            <v>SEDOP</v>
          </cell>
          <cell r="C1088" t="str">
            <v>CA</v>
          </cell>
          <cell r="D1088" t="str">
            <v>Rodabancada de granito cinza andorinha com tratamento impermeabilizante e=3cm</v>
          </cell>
          <cell r="E1088" t="str">
            <v>M2</v>
          </cell>
          <cell r="F1088">
            <v>1.1000000000000001</v>
          </cell>
          <cell r="G1088">
            <v>455</v>
          </cell>
          <cell r="H1088">
            <v>500.50000000000006</v>
          </cell>
          <cell r="I1088">
            <v>455</v>
          </cell>
          <cell r="J1088" t="b">
            <v>1</v>
          </cell>
        </row>
        <row r="1089">
          <cell r="B1089" t="str">
            <v>COTAÇÃO</v>
          </cell>
          <cell r="C1089" t="str">
            <v>I</v>
          </cell>
          <cell r="D1089" t="str">
            <v>Cantoneira de abas iguais com material ant-ferruginoso</v>
          </cell>
          <cell r="E1089" t="str">
            <v>UN</v>
          </cell>
          <cell r="F1089">
            <v>10</v>
          </cell>
          <cell r="G1089">
            <v>6.52</v>
          </cell>
          <cell r="H1089">
            <v>65.199999999999989</v>
          </cell>
          <cell r="I1089">
            <v>0</v>
          </cell>
          <cell r="J1089">
            <v>0</v>
          </cell>
        </row>
        <row r="1090">
          <cell r="B1090" t="str">
            <v>SEDOP</v>
          </cell>
          <cell r="C1090" t="str">
            <v>CA</v>
          </cell>
          <cell r="D1090" t="str">
            <v>Alvenaria tijolo de barro a singelo</v>
          </cell>
          <cell r="E1090" t="str">
            <v>M2</v>
          </cell>
          <cell r="F1090">
            <v>24.68</v>
          </cell>
          <cell r="G1090">
            <v>89.23</v>
          </cell>
          <cell r="H1090">
            <v>2202.1964000000003</v>
          </cell>
          <cell r="I1090">
            <v>89.23</v>
          </cell>
          <cell r="J1090" t="b">
            <v>1</v>
          </cell>
        </row>
        <row r="1091">
          <cell r="B1091" t="str">
            <v>SEDOP</v>
          </cell>
          <cell r="C1091" t="str">
            <v>CA</v>
          </cell>
          <cell r="D1091" t="str">
            <v>Chapisco de cimento e areia no traço 1:3</v>
          </cell>
          <cell r="E1091" t="str">
            <v>M2</v>
          </cell>
          <cell r="F1091">
            <v>24.68</v>
          </cell>
          <cell r="G1091">
            <v>10.19</v>
          </cell>
          <cell r="H1091">
            <v>251.48919999999998</v>
          </cell>
          <cell r="I1091">
            <v>10.19</v>
          </cell>
          <cell r="J1091" t="b">
            <v>1</v>
          </cell>
        </row>
        <row r="1092">
          <cell r="B1092" t="str">
            <v>SEDOP</v>
          </cell>
          <cell r="C1092" t="str">
            <v>CA</v>
          </cell>
          <cell r="D1092" t="str">
            <v>Reboco com argamassa 1:6:Adit. Plast.</v>
          </cell>
          <cell r="E1092" t="str">
            <v>M2</v>
          </cell>
          <cell r="F1092">
            <v>24.68</v>
          </cell>
          <cell r="G1092">
            <v>41.46</v>
          </cell>
          <cell r="H1092">
            <v>1023.2328</v>
          </cell>
          <cell r="I1092">
            <v>41.46</v>
          </cell>
          <cell r="J1092" t="b">
            <v>1</v>
          </cell>
        </row>
        <row r="1093">
          <cell r="B1093" t="str">
            <v>SEDOP</v>
          </cell>
          <cell r="C1093" t="str">
            <v>CA</v>
          </cell>
          <cell r="D1093" t="str">
            <v>Acrílica semi-brilho c/ massa e selador</v>
          </cell>
          <cell r="E1093" t="str">
            <v>M2</v>
          </cell>
          <cell r="F1093">
            <v>24.68</v>
          </cell>
          <cell r="G1093">
            <v>41.65</v>
          </cell>
          <cell r="H1093">
            <v>1027.922</v>
          </cell>
          <cell r="I1093">
            <v>41.65</v>
          </cell>
          <cell r="J1093" t="b">
            <v>1</v>
          </cell>
        </row>
        <row r="1094">
          <cell r="B1094" t="str">
            <v>SEDOP</v>
          </cell>
          <cell r="C1094" t="str">
            <v>I</v>
          </cell>
          <cell r="D1094" t="str">
            <v>Cuba em aço inox 40 x30 x15cm</v>
          </cell>
          <cell r="E1094" t="str">
            <v>UN</v>
          </cell>
          <cell r="F1094">
            <v>2</v>
          </cell>
          <cell r="G1094">
            <v>165</v>
          </cell>
          <cell r="H1094">
            <v>330</v>
          </cell>
          <cell r="I1094">
            <v>165</v>
          </cell>
          <cell r="J1094" t="b">
            <v>1</v>
          </cell>
        </row>
        <row r="1095">
          <cell r="B1095" t="str">
            <v>SEDOP</v>
          </cell>
          <cell r="C1095" t="str">
            <v>I</v>
          </cell>
          <cell r="D1095" t="str">
            <v>Torneira para lavatório de mesa com fechamento automático</v>
          </cell>
          <cell r="E1095" t="str">
            <v>UN</v>
          </cell>
          <cell r="F1095">
            <v>2</v>
          </cell>
          <cell r="G1095">
            <v>273.02999999999997</v>
          </cell>
          <cell r="H1095">
            <v>546.05999999999995</v>
          </cell>
          <cell r="I1095">
            <v>273.02999999999997</v>
          </cell>
          <cell r="J1095" t="b">
            <v>1</v>
          </cell>
        </row>
        <row r="1096">
          <cell r="B1096" t="str">
            <v>SEDOP</v>
          </cell>
          <cell r="C1096" t="str">
            <v>I</v>
          </cell>
          <cell r="D1096" t="str">
            <v>Sifao metalico de 2''</v>
          </cell>
          <cell r="E1096" t="str">
            <v>UN</v>
          </cell>
          <cell r="F1096">
            <v>2</v>
          </cell>
          <cell r="G1096">
            <v>142.4</v>
          </cell>
          <cell r="H1096">
            <v>284.8</v>
          </cell>
          <cell r="I1096">
            <v>142.4</v>
          </cell>
          <cell r="J1096" t="b">
            <v>1</v>
          </cell>
        </row>
        <row r="1097">
          <cell r="B1097" t="str">
            <v>SEDOP</v>
          </cell>
          <cell r="C1097" t="str">
            <v>I</v>
          </cell>
          <cell r="D1097" t="str">
            <v>Valv. p/ lavat./bide d = 1" - cromada</v>
          </cell>
          <cell r="E1097" t="str">
            <v>UN</v>
          </cell>
          <cell r="F1097">
            <v>2</v>
          </cell>
          <cell r="G1097">
            <v>32.56</v>
          </cell>
          <cell r="H1097">
            <v>65.12</v>
          </cell>
          <cell r="I1097">
            <v>32.56</v>
          </cell>
          <cell r="J1097" t="b">
            <v>1</v>
          </cell>
        </row>
        <row r="1098">
          <cell r="B1098">
            <v>0</v>
          </cell>
          <cell r="C1098">
            <v>0</v>
          </cell>
          <cell r="D1098">
            <v>0</v>
          </cell>
          <cell r="E1098">
            <v>0</v>
          </cell>
          <cell r="F1098">
            <v>0</v>
          </cell>
          <cell r="G1098">
            <v>0</v>
          </cell>
          <cell r="H1098">
            <v>10263.7904</v>
          </cell>
        </row>
        <row r="1099">
          <cell r="B1099">
            <v>0</v>
          </cell>
          <cell r="C1099">
            <v>0</v>
          </cell>
          <cell r="D1099">
            <v>0</v>
          </cell>
          <cell r="E1099">
            <v>0</v>
          </cell>
          <cell r="F1099">
            <v>0</v>
          </cell>
          <cell r="G1099">
            <v>0</v>
          </cell>
          <cell r="H1099">
            <v>0</v>
          </cell>
        </row>
        <row r="1100">
          <cell r="B1100">
            <v>0</v>
          </cell>
          <cell r="C1100">
            <v>0</v>
          </cell>
          <cell r="D1100">
            <v>0</v>
          </cell>
          <cell r="E1100">
            <v>0</v>
          </cell>
          <cell r="F1100">
            <v>0</v>
          </cell>
          <cell r="G1100">
            <v>0</v>
          </cell>
          <cell r="H1100">
            <v>0</v>
          </cell>
        </row>
        <row r="1101">
          <cell r="B1101" t="str">
            <v>C 111</v>
          </cell>
          <cell r="C1101">
            <v>0</v>
          </cell>
          <cell r="D1101" t="str">
            <v>Posto De Serviço em "U" - Granito Polido Cinza Andorinha (e= 3cm) C/ Tratamento Impermeabilizante (h=0,90 E 1,10m) - 2,60;2,30;1,70x0,60m - Ver Detalhe. (B19)</v>
          </cell>
          <cell r="E1101" t="str">
            <v>UN</v>
          </cell>
          <cell r="F1101">
            <v>0</v>
          </cell>
          <cell r="G1101">
            <v>0</v>
          </cell>
          <cell r="H1101" t="str">
            <v>un</v>
          </cell>
          <cell r="I1101">
            <v>3738.8999999999996</v>
          </cell>
        </row>
        <row r="1102">
          <cell r="B1102" t="str">
            <v>FONTE</v>
          </cell>
          <cell r="C1102" t="str">
            <v>TIPO</v>
          </cell>
          <cell r="D1102" t="str">
            <v>DESCRIÇÃO</v>
          </cell>
          <cell r="E1102" t="str">
            <v xml:space="preserve">UN </v>
          </cell>
          <cell r="F1102" t="str">
            <v>COEFICIENTE</v>
          </cell>
          <cell r="G1102" t="str">
            <v>CUSTO UNITÁRIO (R$)</v>
          </cell>
          <cell r="H1102" t="str">
            <v>SUBTOTAL (R$)</v>
          </cell>
        </row>
        <row r="1103">
          <cell r="B1103" t="str">
            <v>SEDOP</v>
          </cell>
          <cell r="C1103" t="str">
            <v>CA</v>
          </cell>
          <cell r="D1103" t="str">
            <v>Pedreiro com encargos complementares</v>
          </cell>
          <cell r="E1103" t="str">
            <v>H</v>
          </cell>
          <cell r="F1103">
            <v>3</v>
          </cell>
          <cell r="G1103">
            <v>20.21</v>
          </cell>
          <cell r="H1103">
            <v>60.63</v>
          </cell>
          <cell r="I1103">
            <v>20.21</v>
          </cell>
          <cell r="J1103" t="b">
            <v>1</v>
          </cell>
        </row>
        <row r="1104">
          <cell r="B1104" t="str">
            <v>SEDOP</v>
          </cell>
          <cell r="C1104" t="str">
            <v>CA</v>
          </cell>
          <cell r="D1104" t="str">
            <v>Ajudante de pedreiro com encargos</v>
          </cell>
          <cell r="E1104" t="str">
            <v>H</v>
          </cell>
          <cell r="F1104">
            <v>3</v>
          </cell>
          <cell r="G1104">
            <v>16.079999999999998</v>
          </cell>
          <cell r="H1104">
            <v>48.239999999999995</v>
          </cell>
          <cell r="I1104">
            <v>16.079999999999998</v>
          </cell>
          <cell r="J1104" t="b">
            <v>1</v>
          </cell>
        </row>
        <row r="1105">
          <cell r="B1105" t="str">
            <v>SEDOP</v>
          </cell>
          <cell r="C1105" t="str">
            <v>CA</v>
          </cell>
          <cell r="D1105" t="str">
            <v>Tampo de granito cinza andorinha com tratamento impermeabilizante e=3cm</v>
          </cell>
          <cell r="E1105" t="str">
            <v>M2</v>
          </cell>
          <cell r="F1105">
            <v>2.88</v>
          </cell>
          <cell r="G1105">
            <v>455</v>
          </cell>
          <cell r="H1105">
            <v>1310.3999999999999</v>
          </cell>
          <cell r="I1105">
            <v>455</v>
          </cell>
          <cell r="J1105" t="b">
            <v>1</v>
          </cell>
        </row>
        <row r="1106">
          <cell r="B1106" t="str">
            <v>SEDOP</v>
          </cell>
          <cell r="C1106" t="str">
            <v>CA</v>
          </cell>
          <cell r="D1106" t="str">
            <v>Testeira de granito cinza andorinha com tratamento impermeabilizante e=3cm</v>
          </cell>
          <cell r="E1106" t="str">
            <v>M2</v>
          </cell>
          <cell r="F1106">
            <v>0.92</v>
          </cell>
          <cell r="G1106">
            <v>455</v>
          </cell>
          <cell r="H1106">
            <v>418.6</v>
          </cell>
          <cell r="I1106">
            <v>455</v>
          </cell>
          <cell r="J1106" t="b">
            <v>1</v>
          </cell>
        </row>
        <row r="1107">
          <cell r="B1107" t="str">
            <v>SEDOP</v>
          </cell>
          <cell r="C1107" t="str">
            <v>CA</v>
          </cell>
          <cell r="D1107" t="str">
            <v>Rodabancada de granito cinza andorinha com tratamento impermeabilizante e=3cm</v>
          </cell>
          <cell r="E1107" t="str">
            <v>M2</v>
          </cell>
          <cell r="F1107">
            <v>0.32</v>
          </cell>
          <cell r="G1107">
            <v>455</v>
          </cell>
          <cell r="H1107">
            <v>145.6</v>
          </cell>
          <cell r="I1107">
            <v>455</v>
          </cell>
          <cell r="J1107" t="b">
            <v>1</v>
          </cell>
        </row>
        <row r="1108">
          <cell r="B1108" t="str">
            <v>COTAÇÃO</v>
          </cell>
          <cell r="C1108" t="str">
            <v>I</v>
          </cell>
          <cell r="D1108" t="str">
            <v>Cantoneira de abas iguais com material ant-ferruginoso</v>
          </cell>
          <cell r="E1108" t="str">
            <v>UN</v>
          </cell>
          <cell r="F1108">
            <v>6</v>
          </cell>
          <cell r="G1108">
            <v>6.52</v>
          </cell>
          <cell r="H1108">
            <v>39.119999999999997</v>
          </cell>
          <cell r="I1108">
            <v>0</v>
          </cell>
          <cell r="J1108">
            <v>0</v>
          </cell>
        </row>
        <row r="1109">
          <cell r="B1109" t="str">
            <v>SEDOP</v>
          </cell>
          <cell r="C1109" t="str">
            <v>CA</v>
          </cell>
          <cell r="D1109" t="str">
            <v>Alvenaria tijolo de barro a singelo</v>
          </cell>
          <cell r="E1109" t="str">
            <v>M2</v>
          </cell>
          <cell r="F1109">
            <v>4</v>
          </cell>
          <cell r="G1109">
            <v>89.23</v>
          </cell>
          <cell r="H1109">
            <v>356.92</v>
          </cell>
          <cell r="I1109">
            <v>89.23</v>
          </cell>
          <cell r="J1109" t="b">
            <v>1</v>
          </cell>
        </row>
        <row r="1110">
          <cell r="B1110" t="str">
            <v>SEDOP</v>
          </cell>
          <cell r="C1110" t="str">
            <v>CA</v>
          </cell>
          <cell r="D1110" t="str">
            <v>Chapisco de cimento e areia no traço 1:3</v>
          </cell>
          <cell r="E1110" t="str">
            <v>M2</v>
          </cell>
          <cell r="F1110">
            <v>8</v>
          </cell>
          <cell r="G1110">
            <v>10.19</v>
          </cell>
          <cell r="H1110">
            <v>81.52</v>
          </cell>
          <cell r="I1110">
            <v>10.19</v>
          </cell>
          <cell r="J1110" t="b">
            <v>1</v>
          </cell>
        </row>
        <row r="1111">
          <cell r="B1111" t="str">
            <v>SEDOP</v>
          </cell>
          <cell r="C1111" t="str">
            <v>CA</v>
          </cell>
          <cell r="D1111" t="str">
            <v>Reboco com argamassa 1:6:Adit. Plast.</v>
          </cell>
          <cell r="E1111" t="str">
            <v>M2</v>
          </cell>
          <cell r="F1111">
            <v>8</v>
          </cell>
          <cell r="G1111">
            <v>41.46</v>
          </cell>
          <cell r="H1111">
            <v>331.68</v>
          </cell>
          <cell r="I1111">
            <v>41.46</v>
          </cell>
          <cell r="J1111" t="b">
            <v>1</v>
          </cell>
        </row>
        <row r="1112">
          <cell r="B1112" t="str">
            <v>SEDOP</v>
          </cell>
          <cell r="C1112" t="str">
            <v>CA</v>
          </cell>
          <cell r="D1112" t="str">
            <v>Acrílica semi-brilho c/ massa e selador</v>
          </cell>
          <cell r="E1112" t="str">
            <v>M2</v>
          </cell>
          <cell r="F1112">
            <v>8</v>
          </cell>
          <cell r="G1112">
            <v>41.65</v>
          </cell>
          <cell r="H1112">
            <v>333.2</v>
          </cell>
          <cell r="I1112">
            <v>41.65</v>
          </cell>
          <cell r="J1112" t="b">
            <v>1</v>
          </cell>
        </row>
        <row r="1113">
          <cell r="B1113" t="str">
            <v>SEDOP</v>
          </cell>
          <cell r="C1113" t="str">
            <v>I</v>
          </cell>
          <cell r="D1113" t="str">
            <v>Cuba em aço inox 40 x30 x15cm</v>
          </cell>
          <cell r="E1113" t="str">
            <v>UN</v>
          </cell>
          <cell r="F1113">
            <v>1</v>
          </cell>
          <cell r="G1113">
            <v>165</v>
          </cell>
          <cell r="H1113">
            <v>165</v>
          </cell>
          <cell r="I1113">
            <v>165</v>
          </cell>
          <cell r="J1113" t="b">
            <v>1</v>
          </cell>
        </row>
        <row r="1114">
          <cell r="B1114" t="str">
            <v>SEDOP</v>
          </cell>
          <cell r="C1114" t="str">
            <v>I</v>
          </cell>
          <cell r="D1114" t="str">
            <v>Torneira para lavatório de mesa com fechamento automático</v>
          </cell>
          <cell r="E1114" t="str">
            <v>UN</v>
          </cell>
          <cell r="F1114">
            <v>1</v>
          </cell>
          <cell r="G1114">
            <v>273.02999999999997</v>
          </cell>
          <cell r="H1114">
            <v>273.02999999999997</v>
          </cell>
          <cell r="I1114">
            <v>273.02999999999997</v>
          </cell>
          <cell r="J1114" t="b">
            <v>1</v>
          </cell>
        </row>
        <row r="1115">
          <cell r="B1115" t="str">
            <v>SEDOP</v>
          </cell>
          <cell r="C1115" t="str">
            <v>I</v>
          </cell>
          <cell r="D1115" t="str">
            <v>Sifao metalico de 2''</v>
          </cell>
          <cell r="E1115" t="str">
            <v>UN</v>
          </cell>
          <cell r="F1115">
            <v>1</v>
          </cell>
          <cell r="G1115">
            <v>142.4</v>
          </cell>
          <cell r="H1115">
            <v>142.4</v>
          </cell>
          <cell r="I1115">
            <v>142.4</v>
          </cell>
          <cell r="J1115" t="b">
            <v>1</v>
          </cell>
        </row>
        <row r="1116">
          <cell r="B1116" t="str">
            <v>SEDOP</v>
          </cell>
          <cell r="C1116" t="str">
            <v>I</v>
          </cell>
          <cell r="D1116" t="str">
            <v>Valv. p/ lavat./bide d = 1" - cromada</v>
          </cell>
          <cell r="E1116" t="str">
            <v>UN</v>
          </cell>
          <cell r="F1116">
            <v>1</v>
          </cell>
          <cell r="G1116">
            <v>32.56</v>
          </cell>
          <cell r="H1116">
            <v>32.56</v>
          </cell>
          <cell r="I1116">
            <v>32.56</v>
          </cell>
          <cell r="J1116" t="b">
            <v>1</v>
          </cell>
        </row>
        <row r="1117">
          <cell r="B1117">
            <v>0</v>
          </cell>
          <cell r="C1117">
            <v>0</v>
          </cell>
          <cell r="D1117">
            <v>0</v>
          </cell>
          <cell r="E1117">
            <v>0</v>
          </cell>
          <cell r="F1117">
            <v>0</v>
          </cell>
          <cell r="G1117">
            <v>0</v>
          </cell>
          <cell r="H1117">
            <v>3738.8999999999996</v>
          </cell>
        </row>
        <row r="1118">
          <cell r="B1118">
            <v>0</v>
          </cell>
          <cell r="C1118">
            <v>0</v>
          </cell>
          <cell r="D1118">
            <v>0</v>
          </cell>
          <cell r="E1118">
            <v>0</v>
          </cell>
          <cell r="F1118">
            <v>0</v>
          </cell>
          <cell r="G1118">
            <v>0</v>
          </cell>
          <cell r="H1118">
            <v>0</v>
          </cell>
        </row>
        <row r="1119">
          <cell r="B1119">
            <v>0</v>
          </cell>
          <cell r="C1119">
            <v>0</v>
          </cell>
          <cell r="D1119">
            <v>0</v>
          </cell>
          <cell r="E1119">
            <v>0</v>
          </cell>
          <cell r="F1119">
            <v>0</v>
          </cell>
          <cell r="G1119">
            <v>0</v>
          </cell>
          <cell r="H1119">
            <v>0</v>
          </cell>
        </row>
        <row r="1120">
          <cell r="B1120" t="str">
            <v>C 112</v>
          </cell>
          <cell r="C1120">
            <v>0</v>
          </cell>
          <cell r="D1120" t="str">
            <v>Bancada em "U" - Granito Polido Cinza Andorinha (e= 3cm) com Tratamento Impermeabilizante (h=0,90) - 2,00-5,00-2,00x0,60m - 02 Cubas em Aço Inoxidável - Ver Detalhe. (B20)</v>
          </cell>
          <cell r="E1120" t="str">
            <v>UN</v>
          </cell>
          <cell r="F1120">
            <v>0</v>
          </cell>
          <cell r="G1120">
            <v>0</v>
          </cell>
          <cell r="H1120" t="str">
            <v>un</v>
          </cell>
          <cell r="I1120">
            <v>8091.9</v>
          </cell>
        </row>
        <row r="1121">
          <cell r="B1121" t="str">
            <v>FONTE</v>
          </cell>
          <cell r="C1121" t="str">
            <v>TIPO</v>
          </cell>
          <cell r="D1121" t="str">
            <v>DESCRIÇÃO</v>
          </cell>
          <cell r="E1121" t="str">
            <v xml:space="preserve">UN </v>
          </cell>
          <cell r="F1121" t="str">
            <v>COEFICIENTE</v>
          </cell>
          <cell r="G1121" t="str">
            <v>CUSTO UNITÁRIO (R$)</v>
          </cell>
          <cell r="H1121" t="str">
            <v>SUBTOTAL (R$)</v>
          </cell>
        </row>
        <row r="1122">
          <cell r="B1122" t="str">
            <v>SEDOP</v>
          </cell>
          <cell r="C1122" t="str">
            <v>CA</v>
          </cell>
          <cell r="D1122" t="str">
            <v>Pedreiro com encargos complementares</v>
          </cell>
          <cell r="E1122" t="str">
            <v>H</v>
          </cell>
          <cell r="F1122">
            <v>3</v>
          </cell>
          <cell r="G1122">
            <v>20.21</v>
          </cell>
          <cell r="H1122">
            <v>60.63</v>
          </cell>
          <cell r="I1122">
            <v>20.21</v>
          </cell>
          <cell r="J1122" t="b">
            <v>1</v>
          </cell>
        </row>
        <row r="1123">
          <cell r="B1123" t="str">
            <v>SEDOP</v>
          </cell>
          <cell r="C1123" t="str">
            <v>CA</v>
          </cell>
          <cell r="D1123" t="str">
            <v>Ajudante de pedreiro com encargos</v>
          </cell>
          <cell r="E1123" t="str">
            <v>H</v>
          </cell>
          <cell r="F1123">
            <v>3</v>
          </cell>
          <cell r="G1123">
            <v>16.079999999999998</v>
          </cell>
          <cell r="H1123">
            <v>48.239999999999995</v>
          </cell>
          <cell r="I1123">
            <v>16.079999999999998</v>
          </cell>
          <cell r="J1123" t="b">
            <v>1</v>
          </cell>
        </row>
        <row r="1124">
          <cell r="B1124" t="str">
            <v>SEDOP</v>
          </cell>
          <cell r="C1124" t="str">
            <v>CA</v>
          </cell>
          <cell r="D1124" t="str">
            <v>Tampo de granito cinza andorinha com tratamento impermeabilizante e=3cm</v>
          </cell>
          <cell r="E1124" t="str">
            <v>M2</v>
          </cell>
          <cell r="F1124">
            <v>4.68</v>
          </cell>
          <cell r="G1124">
            <v>455</v>
          </cell>
          <cell r="H1124">
            <v>2129.4</v>
          </cell>
          <cell r="I1124">
            <v>455</v>
          </cell>
          <cell r="J1124" t="b">
            <v>1</v>
          </cell>
        </row>
        <row r="1125">
          <cell r="B1125" t="str">
            <v>SEDOP</v>
          </cell>
          <cell r="C1125" t="str">
            <v>CA</v>
          </cell>
          <cell r="D1125" t="str">
            <v>Testeira de granito cinza andorinha com tratamento impermeabilizante e=3cm</v>
          </cell>
          <cell r="E1125" t="str">
            <v>M2</v>
          </cell>
          <cell r="F1125">
            <v>0.79</v>
          </cell>
          <cell r="G1125">
            <v>455</v>
          </cell>
          <cell r="H1125">
            <v>359.45</v>
          </cell>
          <cell r="I1125">
            <v>455</v>
          </cell>
          <cell r="J1125" t="b">
            <v>1</v>
          </cell>
        </row>
        <row r="1126">
          <cell r="B1126" t="str">
            <v>SEDOP</v>
          </cell>
          <cell r="C1126" t="str">
            <v>CA</v>
          </cell>
          <cell r="D1126" t="str">
            <v>Rodabancada de granito cinza andorinha com tratamento impermeabilizante e=3cm</v>
          </cell>
          <cell r="E1126" t="str">
            <v>M2</v>
          </cell>
          <cell r="F1126">
            <v>1.02</v>
          </cell>
          <cell r="G1126">
            <v>455</v>
          </cell>
          <cell r="H1126">
            <v>464.1</v>
          </cell>
          <cell r="I1126">
            <v>455</v>
          </cell>
          <cell r="J1126" t="b">
            <v>1</v>
          </cell>
        </row>
        <row r="1127">
          <cell r="B1127" t="str">
            <v>COTAÇÃO</v>
          </cell>
          <cell r="C1127" t="str">
            <v>I</v>
          </cell>
          <cell r="D1127" t="str">
            <v>Cantoneira de abas iguais com material ant-ferruginoso</v>
          </cell>
          <cell r="E1127" t="str">
            <v>UN</v>
          </cell>
          <cell r="F1127">
            <v>10</v>
          </cell>
          <cell r="G1127">
            <v>6.52</v>
          </cell>
          <cell r="H1127">
            <v>65.199999999999989</v>
          </cell>
          <cell r="I1127">
            <v>0</v>
          </cell>
          <cell r="J1127">
            <v>0</v>
          </cell>
        </row>
        <row r="1128">
          <cell r="B1128" t="str">
            <v>SEDOP</v>
          </cell>
          <cell r="C1128" t="str">
            <v>I</v>
          </cell>
          <cell r="D1128" t="str">
            <v>Cuba em aço inox 40 x30 x15cm</v>
          </cell>
          <cell r="E1128" t="str">
            <v>UN</v>
          </cell>
          <cell r="F1128">
            <v>2</v>
          </cell>
          <cell r="G1128">
            <v>165</v>
          </cell>
          <cell r="H1128">
            <v>330</v>
          </cell>
          <cell r="I1128">
            <v>165</v>
          </cell>
          <cell r="J1128" t="b">
            <v>1</v>
          </cell>
        </row>
        <row r="1129">
          <cell r="B1129" t="str">
            <v>SEDOP</v>
          </cell>
          <cell r="C1129" t="str">
            <v>I</v>
          </cell>
          <cell r="D1129" t="str">
            <v>Torneira para lavatório de mesa com fechamento automático</v>
          </cell>
          <cell r="E1129" t="str">
            <v>UN</v>
          </cell>
          <cell r="F1129">
            <v>2</v>
          </cell>
          <cell r="G1129">
            <v>273.02999999999997</v>
          </cell>
          <cell r="H1129">
            <v>546.05999999999995</v>
          </cell>
          <cell r="I1129">
            <v>273.02999999999997</v>
          </cell>
          <cell r="J1129" t="b">
            <v>1</v>
          </cell>
        </row>
        <row r="1130">
          <cell r="B1130" t="str">
            <v>SEDOP</v>
          </cell>
          <cell r="C1130" t="str">
            <v>I</v>
          </cell>
          <cell r="D1130" t="str">
            <v>Sifao metalico de 2''</v>
          </cell>
          <cell r="E1130" t="str">
            <v>UN</v>
          </cell>
          <cell r="F1130">
            <v>2</v>
          </cell>
          <cell r="G1130">
            <v>142.4</v>
          </cell>
          <cell r="H1130">
            <v>284.8</v>
          </cell>
          <cell r="I1130">
            <v>142.4</v>
          </cell>
          <cell r="J1130" t="b">
            <v>1</v>
          </cell>
        </row>
        <row r="1131">
          <cell r="B1131" t="str">
            <v>SEDOP</v>
          </cell>
          <cell r="C1131" t="str">
            <v>I</v>
          </cell>
          <cell r="D1131" t="str">
            <v>Valv. p/ lavat./bide d = 1" - cromada</v>
          </cell>
          <cell r="E1131" t="str">
            <v>UN</v>
          </cell>
          <cell r="F1131">
            <v>2</v>
          </cell>
          <cell r="G1131">
            <v>32.56</v>
          </cell>
          <cell r="H1131">
            <v>65.12</v>
          </cell>
          <cell r="I1131">
            <v>32.56</v>
          </cell>
          <cell r="J1131" t="b">
            <v>1</v>
          </cell>
        </row>
        <row r="1132">
          <cell r="B1132">
            <v>0</v>
          </cell>
          <cell r="C1132">
            <v>0</v>
          </cell>
          <cell r="D1132">
            <v>0</v>
          </cell>
          <cell r="E1132">
            <v>0</v>
          </cell>
          <cell r="F1132">
            <v>0</v>
          </cell>
          <cell r="G1132">
            <v>0</v>
          </cell>
          <cell r="H1132">
            <v>8091.9</v>
          </cell>
        </row>
        <row r="1133">
          <cell r="B1133">
            <v>0</v>
          </cell>
          <cell r="C1133">
            <v>0</v>
          </cell>
          <cell r="D1133">
            <v>0</v>
          </cell>
          <cell r="E1133">
            <v>0</v>
          </cell>
          <cell r="F1133">
            <v>0</v>
          </cell>
          <cell r="G1133">
            <v>0</v>
          </cell>
          <cell r="H1133">
            <v>0</v>
          </cell>
        </row>
        <row r="1134">
          <cell r="B1134">
            <v>0</v>
          </cell>
          <cell r="C1134">
            <v>0</v>
          </cell>
          <cell r="D1134">
            <v>0</v>
          </cell>
          <cell r="E1134">
            <v>0</v>
          </cell>
          <cell r="F1134">
            <v>0</v>
          </cell>
          <cell r="G1134">
            <v>0</v>
          </cell>
          <cell r="H1134">
            <v>0</v>
          </cell>
          <cell r="I1134">
            <v>0</v>
          </cell>
          <cell r="J1134">
            <v>0</v>
          </cell>
        </row>
        <row r="1135">
          <cell r="B1135" t="str">
            <v>C 113</v>
          </cell>
          <cell r="C1135">
            <v>0</v>
          </cell>
          <cell r="D1135" t="str">
            <v>Bancada em "U" - Granito Polido Cinza Andorinha (e= 3cm) com Tratamento Impermeabilizante (h=0,90) - 2,15-2,50-2,15x0,60m - 03 Cubas em Aço Inoxidável - Ver Detalhe. (B21)</v>
          </cell>
          <cell r="E1135" t="str">
            <v>UN</v>
          </cell>
          <cell r="F1135">
            <v>0</v>
          </cell>
          <cell r="G1135">
            <v>0</v>
          </cell>
          <cell r="H1135" t="str">
            <v>un</v>
          </cell>
          <cell r="I1135">
            <v>4143.05</v>
          </cell>
        </row>
        <row r="1136">
          <cell r="B1136" t="str">
            <v>FONTE</v>
          </cell>
          <cell r="C1136" t="str">
            <v>TIPO</v>
          </cell>
          <cell r="D1136" t="str">
            <v>DESCRIÇÃO</v>
          </cell>
          <cell r="E1136" t="str">
            <v xml:space="preserve">UN </v>
          </cell>
          <cell r="F1136" t="str">
            <v>COEFICIENTE</v>
          </cell>
          <cell r="G1136" t="str">
            <v>CUSTO UNITÁRIO (R$)</v>
          </cell>
          <cell r="H1136" t="str">
            <v>SUBTOTAL (R$)</v>
          </cell>
        </row>
        <row r="1137">
          <cell r="B1137" t="str">
            <v>SEDOP</v>
          </cell>
          <cell r="C1137" t="str">
            <v>CA</v>
          </cell>
          <cell r="D1137" t="str">
            <v>Pedreiro com encargos complementares</v>
          </cell>
          <cell r="E1137" t="str">
            <v>H</v>
          </cell>
          <cell r="F1137">
            <v>3</v>
          </cell>
          <cell r="G1137">
            <v>20.21</v>
          </cell>
          <cell r="H1137">
            <v>60.63</v>
          </cell>
          <cell r="I1137">
            <v>20.21</v>
          </cell>
          <cell r="J1137" t="b">
            <v>1</v>
          </cell>
        </row>
        <row r="1138">
          <cell r="B1138" t="str">
            <v>SEDOP</v>
          </cell>
          <cell r="C1138" t="str">
            <v>CA</v>
          </cell>
          <cell r="D1138" t="str">
            <v>Ajudante de pedreiro com encargos</v>
          </cell>
          <cell r="E1138" t="str">
            <v>H</v>
          </cell>
          <cell r="F1138">
            <v>3</v>
          </cell>
          <cell r="G1138">
            <v>16.079999999999998</v>
          </cell>
          <cell r="H1138">
            <v>48.239999999999995</v>
          </cell>
          <cell r="I1138">
            <v>16.079999999999998</v>
          </cell>
          <cell r="J1138" t="b">
            <v>1</v>
          </cell>
        </row>
        <row r="1139">
          <cell r="B1139" t="str">
            <v>SEDOP</v>
          </cell>
          <cell r="C1139" t="str">
            <v>CA</v>
          </cell>
          <cell r="D1139" t="str">
            <v>Tampo de granito cinza andorinha com tratamento impermeabilizante e=3cm</v>
          </cell>
          <cell r="E1139" t="str">
            <v>M2</v>
          </cell>
          <cell r="F1139">
            <v>3.36</v>
          </cell>
          <cell r="G1139">
            <v>455</v>
          </cell>
          <cell r="H1139">
            <v>1528.8</v>
          </cell>
          <cell r="I1139">
            <v>455</v>
          </cell>
          <cell r="J1139" t="b">
            <v>1</v>
          </cell>
        </row>
        <row r="1140">
          <cell r="B1140" t="str">
            <v>SEDOP</v>
          </cell>
          <cell r="C1140" t="str">
            <v>CA</v>
          </cell>
          <cell r="D1140" t="str">
            <v>Testeira de granito cinza andorinha com tratamento impermeabilizante e=3cm</v>
          </cell>
          <cell r="E1140" t="str">
            <v>M2</v>
          </cell>
          <cell r="F1140">
            <v>0.67</v>
          </cell>
          <cell r="G1140">
            <v>455</v>
          </cell>
          <cell r="H1140">
            <v>304.85000000000002</v>
          </cell>
          <cell r="I1140">
            <v>455</v>
          </cell>
          <cell r="J1140" t="b">
            <v>1</v>
          </cell>
        </row>
        <row r="1141">
          <cell r="B1141" t="str">
            <v>SEDOP</v>
          </cell>
          <cell r="C1141" t="str">
            <v>CA</v>
          </cell>
          <cell r="D1141" t="str">
            <v>Rodabancada de granito cinza andorinha com tratamento impermeabilizante e=3cm</v>
          </cell>
          <cell r="E1141" t="str">
            <v>M2</v>
          </cell>
          <cell r="F1141">
            <v>0.68</v>
          </cell>
          <cell r="G1141">
            <v>455</v>
          </cell>
          <cell r="H1141">
            <v>309.40000000000003</v>
          </cell>
          <cell r="I1141">
            <v>455</v>
          </cell>
          <cell r="J1141" t="b">
            <v>1</v>
          </cell>
        </row>
        <row r="1142">
          <cell r="B1142" t="str">
            <v>COTAÇÃO</v>
          </cell>
          <cell r="C1142" t="str">
            <v>I</v>
          </cell>
          <cell r="D1142" t="str">
            <v>Cantoneira de abas iguais com material ant-ferruginoso</v>
          </cell>
          <cell r="E1142" t="str">
            <v>UN</v>
          </cell>
          <cell r="F1142">
            <v>8</v>
          </cell>
          <cell r="G1142">
            <v>6.52</v>
          </cell>
          <cell r="H1142">
            <v>52.16</v>
          </cell>
          <cell r="I1142">
            <v>0</v>
          </cell>
          <cell r="J1142">
            <v>0</v>
          </cell>
        </row>
        <row r="1143">
          <cell r="B1143" t="str">
            <v>SEDOP</v>
          </cell>
          <cell r="C1143" t="str">
            <v>I</v>
          </cell>
          <cell r="D1143" t="str">
            <v>Cuba em aço inox 40 x30 x15cm</v>
          </cell>
          <cell r="E1143" t="str">
            <v>UN</v>
          </cell>
          <cell r="F1143">
            <v>3</v>
          </cell>
          <cell r="G1143">
            <v>165</v>
          </cell>
          <cell r="H1143">
            <v>495</v>
          </cell>
          <cell r="I1143">
            <v>165</v>
          </cell>
          <cell r="J1143" t="b">
            <v>1</v>
          </cell>
        </row>
        <row r="1144">
          <cell r="B1144" t="str">
            <v>SEDOP</v>
          </cell>
          <cell r="C1144" t="str">
            <v>I</v>
          </cell>
          <cell r="D1144" t="str">
            <v>Torneira para lavatório de mesa com fechamento automático</v>
          </cell>
          <cell r="E1144" t="str">
            <v>UN</v>
          </cell>
          <cell r="F1144">
            <v>3</v>
          </cell>
          <cell r="G1144">
            <v>273.02999999999997</v>
          </cell>
          <cell r="H1144">
            <v>819.08999999999992</v>
          </cell>
          <cell r="I1144">
            <v>273.02999999999997</v>
          </cell>
          <cell r="J1144" t="b">
            <v>1</v>
          </cell>
        </row>
        <row r="1145">
          <cell r="B1145" t="str">
            <v>SEDOP</v>
          </cell>
          <cell r="C1145" t="str">
            <v>I</v>
          </cell>
          <cell r="D1145" t="str">
            <v>Sifao metalico de 2''</v>
          </cell>
          <cell r="E1145" t="str">
            <v>UN</v>
          </cell>
          <cell r="F1145">
            <v>3</v>
          </cell>
          <cell r="G1145">
            <v>142.4</v>
          </cell>
          <cell r="H1145">
            <v>427.20000000000005</v>
          </cell>
          <cell r="I1145">
            <v>142.4</v>
          </cell>
          <cell r="J1145" t="b">
            <v>1</v>
          </cell>
        </row>
        <row r="1146">
          <cell r="B1146" t="str">
            <v>SEDOP</v>
          </cell>
          <cell r="C1146" t="str">
            <v>I</v>
          </cell>
          <cell r="D1146" t="str">
            <v>Valv. p/ lavat./bide d = 1" - cromada</v>
          </cell>
          <cell r="E1146" t="str">
            <v>UN</v>
          </cell>
          <cell r="F1146">
            <v>3</v>
          </cell>
          <cell r="G1146">
            <v>32.56</v>
          </cell>
          <cell r="H1146">
            <v>97.68</v>
          </cell>
          <cell r="I1146">
            <v>32.56</v>
          </cell>
          <cell r="J1146" t="b">
            <v>1</v>
          </cell>
        </row>
        <row r="1147">
          <cell r="B1147">
            <v>0</v>
          </cell>
          <cell r="C1147">
            <v>0</v>
          </cell>
          <cell r="D1147">
            <v>0</v>
          </cell>
          <cell r="E1147">
            <v>0</v>
          </cell>
          <cell r="F1147">
            <v>0</v>
          </cell>
          <cell r="G1147">
            <v>0</v>
          </cell>
          <cell r="H1147">
            <v>4143.05</v>
          </cell>
        </row>
        <row r="1148">
          <cell r="B1148">
            <v>0</v>
          </cell>
          <cell r="C1148">
            <v>0</v>
          </cell>
          <cell r="D1148">
            <v>0</v>
          </cell>
          <cell r="E1148">
            <v>0</v>
          </cell>
          <cell r="F1148">
            <v>0</v>
          </cell>
          <cell r="G1148">
            <v>0</v>
          </cell>
          <cell r="H1148">
            <v>0</v>
          </cell>
        </row>
        <row r="1149">
          <cell r="B1149">
            <v>0</v>
          </cell>
          <cell r="C1149">
            <v>0</v>
          </cell>
          <cell r="D1149">
            <v>0</v>
          </cell>
          <cell r="E1149">
            <v>0</v>
          </cell>
          <cell r="F1149">
            <v>0</v>
          </cell>
          <cell r="G1149">
            <v>0</v>
          </cell>
          <cell r="H1149">
            <v>0</v>
          </cell>
        </row>
        <row r="1150">
          <cell r="B1150" t="str">
            <v>C 114</v>
          </cell>
          <cell r="C1150">
            <v>0</v>
          </cell>
          <cell r="D1150" t="str">
            <v>Bancada em Granito Polido Cinza Andorinha (e= 3cm) com Tratamento Impermeabilizante (h=0,90) - 2,20x0,60m - 02 Cubas Em Aço Inoxidável - Ver Detalhe. (B22)</v>
          </cell>
          <cell r="E1150" t="str">
            <v>UN</v>
          </cell>
          <cell r="F1150">
            <v>0</v>
          </cell>
          <cell r="G1150">
            <v>0</v>
          </cell>
          <cell r="H1150" t="str">
            <v>un</v>
          </cell>
          <cell r="I1150">
            <v>2239.69</v>
          </cell>
        </row>
        <row r="1151">
          <cell r="B1151" t="str">
            <v>FONTE</v>
          </cell>
          <cell r="C1151" t="str">
            <v>TIPO</v>
          </cell>
          <cell r="D1151" t="str">
            <v>DESCRIÇÃO</v>
          </cell>
          <cell r="E1151" t="str">
            <v xml:space="preserve">UN </v>
          </cell>
          <cell r="F1151" t="str">
            <v>COEFICIENTE</v>
          </cell>
          <cell r="G1151" t="str">
            <v>CUSTO UNITÁRIO (R$)</v>
          </cell>
          <cell r="H1151" t="str">
            <v>SUBTOTAL (R$)</v>
          </cell>
        </row>
        <row r="1152">
          <cell r="B1152" t="str">
            <v>SEDOP</v>
          </cell>
          <cell r="C1152" t="str">
            <v>CA</v>
          </cell>
          <cell r="D1152" t="str">
            <v>Pedreiro com encargos complementares</v>
          </cell>
          <cell r="E1152" t="str">
            <v>H</v>
          </cell>
          <cell r="F1152">
            <v>3</v>
          </cell>
          <cell r="G1152">
            <v>20.21</v>
          </cell>
          <cell r="H1152">
            <v>60.63</v>
          </cell>
          <cell r="I1152">
            <v>20.21</v>
          </cell>
          <cell r="J1152" t="b">
            <v>1</v>
          </cell>
        </row>
        <row r="1153">
          <cell r="B1153" t="str">
            <v>SEDOP</v>
          </cell>
          <cell r="C1153" t="str">
            <v>CA</v>
          </cell>
          <cell r="D1153" t="str">
            <v>Ajudante de pedreiro com encargos</v>
          </cell>
          <cell r="E1153" t="str">
            <v>H</v>
          </cell>
          <cell r="F1153">
            <v>3</v>
          </cell>
          <cell r="G1153">
            <v>16.079999999999998</v>
          </cell>
          <cell r="H1153">
            <v>48.239999999999995</v>
          </cell>
          <cell r="I1153">
            <v>16.079999999999998</v>
          </cell>
          <cell r="J1153" t="b">
            <v>1</v>
          </cell>
        </row>
        <row r="1154">
          <cell r="B1154" t="str">
            <v>SEDOP</v>
          </cell>
          <cell r="C1154" t="str">
            <v>CA</v>
          </cell>
          <cell r="D1154" t="str">
            <v>Tampo de granito cinza andorinha com tratamento impermeabilizante e=3cm</v>
          </cell>
          <cell r="E1154" t="str">
            <v>M2</v>
          </cell>
          <cell r="F1154">
            <v>1.29</v>
          </cell>
          <cell r="G1154">
            <v>455</v>
          </cell>
          <cell r="H1154">
            <v>586.95000000000005</v>
          </cell>
          <cell r="I1154">
            <v>455</v>
          </cell>
          <cell r="J1154" t="b">
            <v>1</v>
          </cell>
        </row>
        <row r="1155">
          <cell r="B1155" t="str">
            <v>SEDOP</v>
          </cell>
          <cell r="C1155" t="str">
            <v>CA</v>
          </cell>
          <cell r="D1155" t="str">
            <v>Testeira de granito cinza andorinha com tratamento impermeabilizante e=3cm</v>
          </cell>
          <cell r="E1155" t="str">
            <v>M2</v>
          </cell>
          <cell r="F1155">
            <v>0.4</v>
          </cell>
          <cell r="G1155">
            <v>455</v>
          </cell>
          <cell r="H1155">
            <v>182</v>
          </cell>
          <cell r="I1155">
            <v>455</v>
          </cell>
          <cell r="J1155" t="b">
            <v>1</v>
          </cell>
        </row>
        <row r="1156">
          <cell r="B1156" t="str">
            <v>SEDOP</v>
          </cell>
          <cell r="C1156" t="str">
            <v>CA</v>
          </cell>
          <cell r="D1156" t="str">
            <v>Rodabancada de granito cinza andorinha com tratamento impermeabilizante e=3cm</v>
          </cell>
          <cell r="E1156" t="str">
            <v>M2</v>
          </cell>
          <cell r="F1156">
            <v>0.27</v>
          </cell>
          <cell r="G1156">
            <v>455</v>
          </cell>
          <cell r="H1156">
            <v>122.85000000000001</v>
          </cell>
          <cell r="I1156">
            <v>455</v>
          </cell>
          <cell r="J1156" t="b">
            <v>1</v>
          </cell>
        </row>
        <row r="1157">
          <cell r="B1157" t="str">
            <v>COTAÇÃO</v>
          </cell>
          <cell r="C1157" t="str">
            <v>I</v>
          </cell>
          <cell r="D1157" t="str">
            <v>Cantoneira de abas iguais com material ant-ferruginoso</v>
          </cell>
          <cell r="E1157" t="str">
            <v>UN</v>
          </cell>
          <cell r="F1157">
            <v>2</v>
          </cell>
          <cell r="G1157">
            <v>6.52</v>
          </cell>
          <cell r="H1157">
            <v>13.04</v>
          </cell>
          <cell r="I1157">
            <v>0</v>
          </cell>
          <cell r="J1157">
            <v>0</v>
          </cell>
        </row>
        <row r="1158">
          <cell r="B1158" t="str">
            <v>SEDOP</v>
          </cell>
          <cell r="C1158" t="str">
            <v>I</v>
          </cell>
          <cell r="D1158" t="str">
            <v>Cuba em aço inox 40 x30 x15cm</v>
          </cell>
          <cell r="E1158" t="str">
            <v>UN</v>
          </cell>
          <cell r="F1158">
            <v>2</v>
          </cell>
          <cell r="G1158">
            <v>165</v>
          </cell>
          <cell r="H1158">
            <v>330</v>
          </cell>
          <cell r="I1158">
            <v>165</v>
          </cell>
          <cell r="J1158" t="b">
            <v>1</v>
          </cell>
        </row>
        <row r="1159">
          <cell r="B1159" t="str">
            <v>SEDOP</v>
          </cell>
          <cell r="C1159" t="str">
            <v>I</v>
          </cell>
          <cell r="D1159" t="str">
            <v>Torneira para lavatório de mesa com fechamento automático</v>
          </cell>
          <cell r="E1159" t="str">
            <v>UN</v>
          </cell>
          <cell r="F1159">
            <v>2</v>
          </cell>
          <cell r="G1159">
            <v>273.02999999999997</v>
          </cell>
          <cell r="H1159">
            <v>546.05999999999995</v>
          </cell>
          <cell r="I1159">
            <v>273.02999999999997</v>
          </cell>
          <cell r="J1159" t="b">
            <v>1</v>
          </cell>
        </row>
        <row r="1160">
          <cell r="B1160" t="str">
            <v>SEDOP</v>
          </cell>
          <cell r="C1160" t="str">
            <v>I</v>
          </cell>
          <cell r="D1160" t="str">
            <v>Sifao metalico de 2''</v>
          </cell>
          <cell r="E1160" t="str">
            <v>UN</v>
          </cell>
          <cell r="F1160">
            <v>2</v>
          </cell>
          <cell r="G1160">
            <v>142.4</v>
          </cell>
          <cell r="H1160">
            <v>284.8</v>
          </cell>
          <cell r="I1160">
            <v>142.4</v>
          </cell>
          <cell r="J1160" t="b">
            <v>1</v>
          </cell>
        </row>
        <row r="1161">
          <cell r="B1161" t="str">
            <v>SEDOP</v>
          </cell>
          <cell r="C1161" t="str">
            <v>I</v>
          </cell>
          <cell r="D1161" t="str">
            <v>Valv. p/ lavat./bide d = 1" - cromada</v>
          </cell>
          <cell r="E1161" t="str">
            <v>UN</v>
          </cell>
          <cell r="F1161">
            <v>2</v>
          </cell>
          <cell r="G1161">
            <v>32.56</v>
          </cell>
          <cell r="H1161">
            <v>65.12</v>
          </cell>
          <cell r="I1161">
            <v>32.56</v>
          </cell>
          <cell r="J1161" t="b">
            <v>1</v>
          </cell>
        </row>
        <row r="1162">
          <cell r="B1162">
            <v>0</v>
          </cell>
          <cell r="C1162">
            <v>0</v>
          </cell>
          <cell r="D1162">
            <v>0</v>
          </cell>
          <cell r="E1162">
            <v>0</v>
          </cell>
          <cell r="F1162">
            <v>0</v>
          </cell>
          <cell r="G1162">
            <v>0</v>
          </cell>
          <cell r="H1162">
            <v>2239.69</v>
          </cell>
        </row>
        <row r="1163">
          <cell r="B1163">
            <v>0</v>
          </cell>
          <cell r="C1163">
            <v>0</v>
          </cell>
          <cell r="D1163">
            <v>0</v>
          </cell>
          <cell r="E1163">
            <v>0</v>
          </cell>
          <cell r="F1163">
            <v>0</v>
          </cell>
          <cell r="G1163">
            <v>0</v>
          </cell>
          <cell r="H1163">
            <v>0</v>
          </cell>
        </row>
        <row r="1164">
          <cell r="B1164">
            <v>0</v>
          </cell>
          <cell r="C1164">
            <v>0</v>
          </cell>
          <cell r="D1164">
            <v>0</v>
          </cell>
          <cell r="E1164">
            <v>0</v>
          </cell>
          <cell r="F1164">
            <v>0</v>
          </cell>
          <cell r="G1164">
            <v>0</v>
          </cell>
          <cell r="H1164">
            <v>0</v>
          </cell>
        </row>
        <row r="1165">
          <cell r="B1165" t="str">
            <v>C 115</v>
          </cell>
          <cell r="C1165">
            <v>0</v>
          </cell>
          <cell r="D1165" t="str">
            <v>Bancada em Granito Polido Cinza Andorinha (e= 3cm) com Tratamento Impermeabilizante (h=0,90) - 2,50x0,60m - 02 Cubas em Aço Inoxidável - Ver Detalhe. (B23)</v>
          </cell>
          <cell r="E1165" t="str">
            <v>UN</v>
          </cell>
          <cell r="F1165">
            <v>0</v>
          </cell>
          <cell r="G1165">
            <v>0</v>
          </cell>
          <cell r="H1165" t="str">
            <v>un</v>
          </cell>
          <cell r="I1165">
            <v>2346.31</v>
          </cell>
        </row>
        <row r="1166">
          <cell r="B1166" t="str">
            <v>FONTE</v>
          </cell>
          <cell r="C1166" t="str">
            <v>TIPO</v>
          </cell>
          <cell r="D1166" t="str">
            <v>DESCRIÇÃO</v>
          </cell>
          <cell r="E1166" t="str">
            <v xml:space="preserve">UN </v>
          </cell>
          <cell r="F1166" t="str">
            <v>COEFICIENTE</v>
          </cell>
          <cell r="G1166" t="str">
            <v>CUSTO UNITÁRIO (R$)</v>
          </cell>
          <cell r="H1166" t="str">
            <v>SUBTOTAL (R$)</v>
          </cell>
        </row>
        <row r="1167">
          <cell r="B1167" t="str">
            <v>SEDOP</v>
          </cell>
          <cell r="C1167" t="str">
            <v>CA</v>
          </cell>
          <cell r="D1167" t="str">
            <v>Pedreiro com encargos complementares</v>
          </cell>
          <cell r="E1167" t="str">
            <v>H</v>
          </cell>
          <cell r="F1167">
            <v>3</v>
          </cell>
          <cell r="G1167">
            <v>20.21</v>
          </cell>
          <cell r="H1167">
            <v>60.63</v>
          </cell>
          <cell r="I1167">
            <v>20.21</v>
          </cell>
          <cell r="J1167" t="b">
            <v>1</v>
          </cell>
        </row>
        <row r="1168">
          <cell r="B1168" t="str">
            <v>SEDOP</v>
          </cell>
          <cell r="C1168" t="str">
            <v>CA</v>
          </cell>
          <cell r="D1168" t="str">
            <v>Ajudante de pedreiro com encargos</v>
          </cell>
          <cell r="E1168" t="str">
            <v>H</v>
          </cell>
          <cell r="F1168">
            <v>3</v>
          </cell>
          <cell r="G1168">
            <v>16.079999999999998</v>
          </cell>
          <cell r="H1168">
            <v>48.239999999999995</v>
          </cell>
          <cell r="I1168">
            <v>16.079999999999998</v>
          </cell>
          <cell r="J1168" t="b">
            <v>1</v>
          </cell>
        </row>
        <row r="1169">
          <cell r="B1169" t="str">
            <v>SEDOP</v>
          </cell>
          <cell r="C1169" t="str">
            <v>CA</v>
          </cell>
          <cell r="D1169" t="str">
            <v>Tampo de granito cinza andorinha com tratamento impermeabilizante e=3cm</v>
          </cell>
          <cell r="E1169" t="str">
            <v>M2</v>
          </cell>
          <cell r="F1169">
            <v>1.5</v>
          </cell>
          <cell r="G1169">
            <v>455</v>
          </cell>
          <cell r="H1169">
            <v>682.5</v>
          </cell>
          <cell r="I1169">
            <v>455</v>
          </cell>
          <cell r="J1169" t="b">
            <v>1</v>
          </cell>
        </row>
        <row r="1170">
          <cell r="B1170" t="str">
            <v>SEDOP</v>
          </cell>
          <cell r="C1170" t="str">
            <v>CA</v>
          </cell>
          <cell r="D1170" t="str">
            <v>Testeira de granito cinza andorinha com tratamento impermeabilizante e=3cm</v>
          </cell>
          <cell r="E1170" t="str">
            <v>M2</v>
          </cell>
          <cell r="F1170">
            <v>0.37</v>
          </cell>
          <cell r="G1170">
            <v>455</v>
          </cell>
          <cell r="H1170">
            <v>168.35</v>
          </cell>
          <cell r="I1170">
            <v>455</v>
          </cell>
          <cell r="J1170" t="b">
            <v>1</v>
          </cell>
        </row>
        <row r="1171">
          <cell r="B1171" t="str">
            <v>SEDOP</v>
          </cell>
          <cell r="C1171" t="str">
            <v>CA</v>
          </cell>
          <cell r="D1171" t="str">
            <v>Rodabancada de granito cinza andorinha com tratamento impermeabilizante e=3cm</v>
          </cell>
          <cell r="E1171" t="str">
            <v>M2</v>
          </cell>
          <cell r="F1171">
            <v>0.31</v>
          </cell>
          <cell r="G1171">
            <v>455</v>
          </cell>
          <cell r="H1171">
            <v>141.05000000000001</v>
          </cell>
          <cell r="I1171">
            <v>455</v>
          </cell>
          <cell r="J1171" t="b">
            <v>1</v>
          </cell>
        </row>
        <row r="1172">
          <cell r="B1172" t="str">
            <v>COTAÇÃO</v>
          </cell>
          <cell r="C1172" t="str">
            <v>I</v>
          </cell>
          <cell r="D1172" t="str">
            <v>Cantoneira de abas iguais com material ant-ferruginoso</v>
          </cell>
          <cell r="E1172" t="str">
            <v>UN</v>
          </cell>
          <cell r="F1172">
            <v>3</v>
          </cell>
          <cell r="G1172">
            <v>6.52</v>
          </cell>
          <cell r="H1172">
            <v>19.559999999999999</v>
          </cell>
          <cell r="I1172">
            <v>0</v>
          </cell>
          <cell r="J1172">
            <v>0</v>
          </cell>
        </row>
        <row r="1173">
          <cell r="B1173" t="str">
            <v>SEDOP</v>
          </cell>
          <cell r="C1173" t="str">
            <v>I</v>
          </cell>
          <cell r="D1173" t="str">
            <v>Cuba em aço inox 40 x30 x15cm</v>
          </cell>
          <cell r="E1173" t="str">
            <v>UN</v>
          </cell>
          <cell r="F1173">
            <v>2</v>
          </cell>
          <cell r="G1173">
            <v>165</v>
          </cell>
          <cell r="H1173">
            <v>330</v>
          </cell>
          <cell r="I1173">
            <v>165</v>
          </cell>
          <cell r="J1173" t="b">
            <v>1</v>
          </cell>
        </row>
        <row r="1174">
          <cell r="B1174" t="str">
            <v>SEDOP</v>
          </cell>
          <cell r="C1174" t="str">
            <v>I</v>
          </cell>
          <cell r="D1174" t="str">
            <v>Torneira para lavatório de mesa com fechamento automático</v>
          </cell>
          <cell r="E1174" t="str">
            <v>UN</v>
          </cell>
          <cell r="F1174">
            <v>2</v>
          </cell>
          <cell r="G1174">
            <v>273.02999999999997</v>
          </cell>
          <cell r="H1174">
            <v>546.05999999999995</v>
          </cell>
          <cell r="I1174">
            <v>273.02999999999997</v>
          </cell>
          <cell r="J1174" t="b">
            <v>1</v>
          </cell>
        </row>
        <row r="1175">
          <cell r="B1175" t="str">
            <v>SEDOP</v>
          </cell>
          <cell r="C1175" t="str">
            <v>I</v>
          </cell>
          <cell r="D1175" t="str">
            <v>Sifao metalico de 2''</v>
          </cell>
          <cell r="E1175" t="str">
            <v>UN</v>
          </cell>
          <cell r="F1175">
            <v>2</v>
          </cell>
          <cell r="G1175">
            <v>142.4</v>
          </cell>
          <cell r="H1175">
            <v>284.8</v>
          </cell>
          <cell r="I1175">
            <v>142.4</v>
          </cell>
          <cell r="J1175" t="b">
            <v>1</v>
          </cell>
        </row>
        <row r="1176">
          <cell r="B1176" t="str">
            <v>SEDOP</v>
          </cell>
          <cell r="C1176" t="str">
            <v>I</v>
          </cell>
          <cell r="D1176" t="str">
            <v>Valv. p/ lavat./bide d = 1" - cromada</v>
          </cell>
          <cell r="E1176" t="str">
            <v>UN</v>
          </cell>
          <cell r="F1176">
            <v>2</v>
          </cell>
          <cell r="G1176">
            <v>32.56</v>
          </cell>
          <cell r="H1176">
            <v>65.12</v>
          </cell>
          <cell r="I1176">
            <v>32.56</v>
          </cell>
          <cell r="J1176" t="b">
            <v>1</v>
          </cell>
        </row>
        <row r="1177">
          <cell r="B1177">
            <v>0</v>
          </cell>
          <cell r="C1177">
            <v>0</v>
          </cell>
          <cell r="D1177">
            <v>0</v>
          </cell>
          <cell r="E1177">
            <v>0</v>
          </cell>
          <cell r="F1177">
            <v>0</v>
          </cell>
          <cell r="G1177">
            <v>0</v>
          </cell>
          <cell r="H1177">
            <v>2346.31</v>
          </cell>
        </row>
        <row r="1178">
          <cell r="B1178">
            <v>0</v>
          </cell>
          <cell r="C1178">
            <v>0</v>
          </cell>
          <cell r="D1178">
            <v>0</v>
          </cell>
          <cell r="E1178">
            <v>0</v>
          </cell>
          <cell r="F1178">
            <v>0</v>
          </cell>
          <cell r="G1178">
            <v>0</v>
          </cell>
          <cell r="H1178">
            <v>0</v>
          </cell>
        </row>
        <row r="1179">
          <cell r="B1179">
            <v>0</v>
          </cell>
          <cell r="C1179">
            <v>0</v>
          </cell>
          <cell r="D1179">
            <v>0</v>
          </cell>
          <cell r="E1179">
            <v>0</v>
          </cell>
          <cell r="F1179">
            <v>0</v>
          </cell>
          <cell r="G1179">
            <v>0</v>
          </cell>
          <cell r="H1179">
            <v>0</v>
          </cell>
        </row>
        <row r="1180">
          <cell r="B1180" t="str">
            <v>C 116</v>
          </cell>
          <cell r="C1180">
            <v>0</v>
          </cell>
          <cell r="D1180" t="str">
            <v>Bancada em "U" - Granito Polido Cinza Andorinha (e= 3cm) com Tratamento Impermeabilizante (h=0,80) - 4,10-4,95x0,60m - 02 Cubas em Aço Inoxidável e 01 Expurgo em Aço Inoxidável - Ver Detalhe. (B24)</v>
          </cell>
          <cell r="E1180" t="str">
            <v>UN</v>
          </cell>
          <cell r="F1180">
            <v>0</v>
          </cell>
          <cell r="G1180">
            <v>0</v>
          </cell>
          <cell r="H1180" t="str">
            <v>un</v>
          </cell>
          <cell r="I1180">
            <v>6635.1399999999994</v>
          </cell>
        </row>
        <row r="1181">
          <cell r="B1181" t="str">
            <v>FONTE</v>
          </cell>
          <cell r="C1181" t="str">
            <v>TIPO</v>
          </cell>
          <cell r="D1181" t="str">
            <v>DESCRIÇÃO</v>
          </cell>
          <cell r="E1181" t="str">
            <v xml:space="preserve">UN </v>
          </cell>
          <cell r="F1181" t="str">
            <v>COEFICIENTE</v>
          </cell>
          <cell r="G1181" t="str">
            <v>CUSTO UNITÁRIO (R$)</v>
          </cell>
          <cell r="H1181" t="str">
            <v>SUBTOTAL (R$)</v>
          </cell>
        </row>
        <row r="1182">
          <cell r="B1182" t="str">
            <v>SEDOP</v>
          </cell>
          <cell r="C1182" t="str">
            <v>CA</v>
          </cell>
          <cell r="D1182" t="str">
            <v>Pedreiro com encargos complementares</v>
          </cell>
          <cell r="E1182" t="str">
            <v>H</v>
          </cell>
          <cell r="F1182">
            <v>3</v>
          </cell>
          <cell r="G1182">
            <v>20.21</v>
          </cell>
          <cell r="H1182">
            <v>60.63</v>
          </cell>
          <cell r="I1182">
            <v>20.21</v>
          </cell>
          <cell r="J1182" t="b">
            <v>1</v>
          </cell>
        </row>
        <row r="1183">
          <cell r="B1183" t="str">
            <v>SEDOP</v>
          </cell>
          <cell r="C1183" t="str">
            <v>CA</v>
          </cell>
          <cell r="D1183" t="str">
            <v>Ajudante de pedreiro com encargos</v>
          </cell>
          <cell r="E1183" t="str">
            <v>H</v>
          </cell>
          <cell r="F1183">
            <v>3</v>
          </cell>
          <cell r="G1183">
            <v>16.079999999999998</v>
          </cell>
          <cell r="H1183">
            <v>48.239999999999995</v>
          </cell>
          <cell r="I1183">
            <v>16.079999999999998</v>
          </cell>
          <cell r="J1183" t="b">
            <v>1</v>
          </cell>
        </row>
        <row r="1184">
          <cell r="B1184" t="str">
            <v>SEDOP</v>
          </cell>
          <cell r="C1184" t="str">
            <v>CA</v>
          </cell>
          <cell r="D1184" t="str">
            <v>Tampo de granito cinza andorinha com tratamento impermeabilizante e=3cm</v>
          </cell>
          <cell r="E1184" t="str">
            <v>M2</v>
          </cell>
          <cell r="F1184">
            <v>5.07</v>
          </cell>
          <cell r="G1184">
            <v>455</v>
          </cell>
          <cell r="H1184">
            <v>2306.85</v>
          </cell>
          <cell r="I1184">
            <v>455</v>
          </cell>
          <cell r="J1184" t="b">
            <v>1</v>
          </cell>
        </row>
        <row r="1185">
          <cell r="B1185" t="str">
            <v>SEDOP</v>
          </cell>
          <cell r="C1185" t="str">
            <v>CA</v>
          </cell>
          <cell r="D1185" t="str">
            <v>Testeira de granito cinza andorinha com tratamento impermeabilizante e=3cm</v>
          </cell>
          <cell r="E1185" t="str">
            <v>M2</v>
          </cell>
          <cell r="F1185">
            <v>0.94</v>
          </cell>
          <cell r="G1185">
            <v>455</v>
          </cell>
          <cell r="H1185">
            <v>427.7</v>
          </cell>
          <cell r="I1185">
            <v>455</v>
          </cell>
          <cell r="J1185" t="b">
            <v>1</v>
          </cell>
        </row>
        <row r="1186">
          <cell r="B1186" t="str">
            <v>SEDOP</v>
          </cell>
          <cell r="C1186" t="str">
            <v>CA</v>
          </cell>
          <cell r="D1186" t="str">
            <v>Rodabancada de granito cinza andorinha com tratamento impermeabilizante e=3cm</v>
          </cell>
          <cell r="E1186" t="str">
            <v>M2</v>
          </cell>
          <cell r="F1186">
            <v>1.02</v>
          </cell>
          <cell r="G1186">
            <v>455</v>
          </cell>
          <cell r="H1186">
            <v>464.1</v>
          </cell>
          <cell r="I1186">
            <v>455</v>
          </cell>
          <cell r="J1186" t="b">
            <v>1</v>
          </cell>
        </row>
        <row r="1187">
          <cell r="B1187" t="str">
            <v>COTAÇÃO</v>
          </cell>
          <cell r="C1187" t="str">
            <v>I</v>
          </cell>
          <cell r="D1187" t="str">
            <v>Cantoneira de abas iguais com material ant-ferruginoso</v>
          </cell>
          <cell r="E1187" t="str">
            <v>UN</v>
          </cell>
          <cell r="F1187">
            <v>7</v>
          </cell>
          <cell r="G1187">
            <v>6.52</v>
          </cell>
          <cell r="H1187">
            <v>45.64</v>
          </cell>
          <cell r="I1187">
            <v>0</v>
          </cell>
          <cell r="J1187">
            <v>0</v>
          </cell>
        </row>
        <row r="1188">
          <cell r="B1188" t="str">
            <v>SEDOP</v>
          </cell>
          <cell r="C1188" t="str">
            <v>I</v>
          </cell>
          <cell r="D1188" t="str">
            <v>Cuba em aço inox 40 x30 x15cm</v>
          </cell>
          <cell r="E1188" t="str">
            <v>UN</v>
          </cell>
          <cell r="F1188">
            <v>2</v>
          </cell>
          <cell r="G1188">
            <v>165</v>
          </cell>
          <cell r="H1188">
            <v>330</v>
          </cell>
          <cell r="I1188">
            <v>165</v>
          </cell>
          <cell r="J1188" t="b">
            <v>1</v>
          </cell>
        </row>
        <row r="1189">
          <cell r="B1189" t="str">
            <v>SEDOP</v>
          </cell>
          <cell r="C1189" t="str">
            <v>I</v>
          </cell>
          <cell r="D1189" t="str">
            <v>Torneira para lavatório de mesa com fechamento automático</v>
          </cell>
          <cell r="E1189" t="str">
            <v>UN</v>
          </cell>
          <cell r="F1189">
            <v>2</v>
          </cell>
          <cell r="G1189">
            <v>273.02999999999997</v>
          </cell>
          <cell r="H1189">
            <v>546.05999999999995</v>
          </cell>
          <cell r="I1189">
            <v>273.02999999999997</v>
          </cell>
          <cell r="J1189" t="b">
            <v>1</v>
          </cell>
        </row>
        <row r="1190">
          <cell r="B1190" t="str">
            <v>SEDOP</v>
          </cell>
          <cell r="C1190" t="str">
            <v>I</v>
          </cell>
          <cell r="D1190" t="str">
            <v>Sifao metalico de 2''</v>
          </cell>
          <cell r="E1190" t="str">
            <v>UN</v>
          </cell>
          <cell r="F1190">
            <v>2</v>
          </cell>
          <cell r="G1190">
            <v>142.4</v>
          </cell>
          <cell r="H1190">
            <v>284.8</v>
          </cell>
          <cell r="I1190">
            <v>142.4</v>
          </cell>
          <cell r="J1190" t="b">
            <v>1</v>
          </cell>
        </row>
        <row r="1191">
          <cell r="B1191" t="str">
            <v>SEDOP</v>
          </cell>
          <cell r="C1191" t="str">
            <v>I</v>
          </cell>
          <cell r="D1191" t="str">
            <v>Valv. p/ lavat./bide d = 1" - cromada</v>
          </cell>
          <cell r="E1191" t="str">
            <v>UN</v>
          </cell>
          <cell r="F1191">
            <v>2</v>
          </cell>
          <cell r="G1191">
            <v>32.56</v>
          </cell>
          <cell r="H1191">
            <v>65.12</v>
          </cell>
          <cell r="I1191">
            <v>32.56</v>
          </cell>
          <cell r="J1191" t="b">
            <v>1</v>
          </cell>
        </row>
        <row r="1192">
          <cell r="B1192" t="str">
            <v>COTAÇÃO</v>
          </cell>
          <cell r="C1192" t="str">
            <v>I</v>
          </cell>
          <cell r="D1192" t="str">
            <v>Expurgo em Aço inoxidavel</v>
          </cell>
          <cell r="E1192" t="str">
            <v>UN</v>
          </cell>
          <cell r="F1192">
            <v>1</v>
          </cell>
          <cell r="G1192">
            <v>1100</v>
          </cell>
          <cell r="H1192">
            <v>1100</v>
          </cell>
          <cell r="I1192">
            <v>0</v>
          </cell>
          <cell r="J1192">
            <v>0</v>
          </cell>
        </row>
        <row r="1193">
          <cell r="B1193" t="str">
            <v>COTAÇÃO</v>
          </cell>
          <cell r="C1193" t="str">
            <v>I</v>
          </cell>
          <cell r="D1193" t="str">
            <v>Sifao para expurgo em aço inox</v>
          </cell>
          <cell r="E1193" t="str">
            <v>UN</v>
          </cell>
          <cell r="F1193">
            <v>1</v>
          </cell>
          <cell r="G1193">
            <v>956</v>
          </cell>
          <cell r="H1193">
            <v>956</v>
          </cell>
          <cell r="I1193">
            <v>0</v>
          </cell>
          <cell r="J1193">
            <v>0</v>
          </cell>
        </row>
        <row r="1194">
          <cell r="B1194">
            <v>0</v>
          </cell>
          <cell r="C1194">
            <v>0</v>
          </cell>
          <cell r="D1194">
            <v>0</v>
          </cell>
          <cell r="E1194">
            <v>0</v>
          </cell>
          <cell r="F1194">
            <v>0</v>
          </cell>
          <cell r="G1194">
            <v>0</v>
          </cell>
          <cell r="H1194">
            <v>6635.1399999999994</v>
          </cell>
        </row>
        <row r="1195">
          <cell r="B1195">
            <v>0</v>
          </cell>
          <cell r="C1195">
            <v>0</v>
          </cell>
          <cell r="D1195">
            <v>0</v>
          </cell>
          <cell r="E1195">
            <v>0</v>
          </cell>
          <cell r="F1195">
            <v>0</v>
          </cell>
          <cell r="G1195">
            <v>0</v>
          </cell>
          <cell r="H1195">
            <v>0</v>
          </cell>
        </row>
        <row r="1196">
          <cell r="B1196">
            <v>0</v>
          </cell>
          <cell r="C1196">
            <v>0</v>
          </cell>
          <cell r="D1196">
            <v>0</v>
          </cell>
          <cell r="E1196">
            <v>0</v>
          </cell>
          <cell r="F1196">
            <v>0</v>
          </cell>
          <cell r="G1196">
            <v>0</v>
          </cell>
          <cell r="H1196">
            <v>0</v>
          </cell>
        </row>
        <row r="1197">
          <cell r="B1197" t="str">
            <v>C 117</v>
          </cell>
          <cell r="C1197">
            <v>0</v>
          </cell>
          <cell r="D1197" t="str">
            <v>Bancada em Granito Polido Cinza Andorinha (e= 3cm) com Tratamento Impermeabilizante (h=0,90) - 2,70x0,60m - Ver Detalhe. (B25)</v>
          </cell>
          <cell r="E1197" t="str">
            <v>UN</v>
          </cell>
          <cell r="F1197">
            <v>0</v>
          </cell>
          <cell r="G1197">
            <v>0</v>
          </cell>
          <cell r="H1197" t="str">
            <v>un</v>
          </cell>
          <cell r="I1197">
            <v>1152.18</v>
          </cell>
        </row>
        <row r="1198">
          <cell r="B1198" t="str">
            <v>FONTE</v>
          </cell>
          <cell r="C1198" t="str">
            <v>TIPO</v>
          </cell>
          <cell r="D1198" t="str">
            <v>DESCRIÇÃO</v>
          </cell>
          <cell r="E1198" t="str">
            <v xml:space="preserve">UN </v>
          </cell>
          <cell r="F1198" t="str">
            <v>COEFICIENTE</v>
          </cell>
          <cell r="G1198" t="str">
            <v>CUSTO UNITÁRIO (R$)</v>
          </cell>
          <cell r="H1198" t="str">
            <v>SUBTOTAL (R$)</v>
          </cell>
        </row>
        <row r="1199">
          <cell r="B1199" t="str">
            <v>SEDOP</v>
          </cell>
          <cell r="C1199" t="str">
            <v>CA</v>
          </cell>
          <cell r="D1199" t="str">
            <v>Pedreiro com encargos complementares</v>
          </cell>
          <cell r="E1199" t="str">
            <v>H</v>
          </cell>
          <cell r="F1199">
            <v>3</v>
          </cell>
          <cell r="G1199">
            <v>20.21</v>
          </cell>
          <cell r="H1199">
            <v>60.63</v>
          </cell>
          <cell r="I1199">
            <v>20.21</v>
          </cell>
          <cell r="J1199" t="b">
            <v>1</v>
          </cell>
        </row>
        <row r="1200">
          <cell r="B1200" t="str">
            <v>SEDOP</v>
          </cell>
          <cell r="C1200" t="str">
            <v>CA</v>
          </cell>
          <cell r="D1200" t="str">
            <v>Ajudante de pedreiro com encargos</v>
          </cell>
          <cell r="E1200" t="str">
            <v>H</v>
          </cell>
          <cell r="F1200">
            <v>3</v>
          </cell>
          <cell r="G1200">
            <v>16.079999999999998</v>
          </cell>
          <cell r="H1200">
            <v>48.239999999999995</v>
          </cell>
          <cell r="I1200">
            <v>16.079999999999998</v>
          </cell>
          <cell r="J1200" t="b">
            <v>1</v>
          </cell>
        </row>
        <row r="1201">
          <cell r="B1201" t="str">
            <v>SEDOP</v>
          </cell>
          <cell r="C1201" t="str">
            <v>CA</v>
          </cell>
          <cell r="D1201" t="str">
            <v>Tampo de granito cinza andorinha com tratamento impermeabilizante e=3cm</v>
          </cell>
          <cell r="E1201" t="str">
            <v>M2</v>
          </cell>
          <cell r="F1201">
            <v>1.56</v>
          </cell>
          <cell r="G1201">
            <v>455</v>
          </cell>
          <cell r="H1201">
            <v>709.80000000000007</v>
          </cell>
          <cell r="I1201">
            <v>455</v>
          </cell>
          <cell r="J1201" t="b">
            <v>1</v>
          </cell>
        </row>
        <row r="1202">
          <cell r="B1202" t="str">
            <v>SEDOP</v>
          </cell>
          <cell r="C1202" t="str">
            <v>CA</v>
          </cell>
          <cell r="D1202" t="str">
            <v>Testeira de granito cinza andorinha com tratamento impermeabilizante e=3cm</v>
          </cell>
          <cell r="E1202" t="str">
            <v>M2</v>
          </cell>
          <cell r="F1202">
            <v>0.31</v>
          </cell>
          <cell r="G1202">
            <v>455</v>
          </cell>
          <cell r="H1202">
            <v>141.05000000000001</v>
          </cell>
          <cell r="I1202">
            <v>455</v>
          </cell>
          <cell r="J1202" t="b">
            <v>1</v>
          </cell>
        </row>
        <row r="1203">
          <cell r="B1203" t="str">
            <v>SEDOP</v>
          </cell>
          <cell r="C1203" t="str">
            <v>CA</v>
          </cell>
          <cell r="D1203" t="str">
            <v>Rodabancada de granito cinza andorinha com tratamento impermeabilizante e=3cm</v>
          </cell>
          <cell r="E1203" t="str">
            <v>M2</v>
          </cell>
          <cell r="F1203">
            <v>0.38</v>
          </cell>
          <cell r="G1203">
            <v>455</v>
          </cell>
          <cell r="H1203">
            <v>172.9</v>
          </cell>
          <cell r="I1203">
            <v>455</v>
          </cell>
          <cell r="J1203" t="b">
            <v>1</v>
          </cell>
        </row>
        <row r="1204">
          <cell r="B1204" t="str">
            <v>COTAÇÃO</v>
          </cell>
          <cell r="C1204" t="str">
            <v>I</v>
          </cell>
          <cell r="D1204" t="str">
            <v>Cantoneira de abas iguais com material ant-ferruginoso</v>
          </cell>
          <cell r="E1204" t="str">
            <v>UN</v>
          </cell>
          <cell r="F1204">
            <v>3</v>
          </cell>
          <cell r="G1204">
            <v>6.52</v>
          </cell>
          <cell r="H1204">
            <v>19.559999999999999</v>
          </cell>
          <cell r="I1204">
            <v>0</v>
          </cell>
          <cell r="J1204">
            <v>0</v>
          </cell>
        </row>
        <row r="1205">
          <cell r="B1205">
            <v>0</v>
          </cell>
          <cell r="C1205">
            <v>0</v>
          </cell>
          <cell r="D1205">
            <v>0</v>
          </cell>
          <cell r="E1205">
            <v>0</v>
          </cell>
          <cell r="F1205">
            <v>0</v>
          </cell>
          <cell r="G1205">
            <v>0</v>
          </cell>
          <cell r="H1205">
            <v>1152.18</v>
          </cell>
        </row>
        <row r="1206">
          <cell r="B1206">
            <v>0</v>
          </cell>
          <cell r="C1206">
            <v>0</v>
          </cell>
          <cell r="D1206">
            <v>0</v>
          </cell>
          <cell r="E1206">
            <v>0</v>
          </cell>
          <cell r="F1206">
            <v>0</v>
          </cell>
          <cell r="G1206">
            <v>0</v>
          </cell>
          <cell r="H1206">
            <v>0</v>
          </cell>
        </row>
        <row r="1207">
          <cell r="B1207">
            <v>0</v>
          </cell>
          <cell r="C1207">
            <v>0</v>
          </cell>
          <cell r="D1207">
            <v>0</v>
          </cell>
          <cell r="E1207">
            <v>0</v>
          </cell>
          <cell r="F1207">
            <v>0</v>
          </cell>
          <cell r="G1207">
            <v>0</v>
          </cell>
          <cell r="H1207">
            <v>0</v>
          </cell>
        </row>
        <row r="1208">
          <cell r="B1208" t="str">
            <v>C 118</v>
          </cell>
          <cell r="C1208">
            <v>0</v>
          </cell>
          <cell r="D1208" t="str">
            <v>Bancada em Granito Polido Cinza Andorinha (e= 3cm) com Tratamento Impermeabilizante (h=0,90) - 2,40x0,60m - 01 Cuba em Aço Inoxidável - Ver Detalhe. (B26)</v>
          </cell>
          <cell r="E1208" t="str">
            <v>UN</v>
          </cell>
          <cell r="F1208">
            <v>0</v>
          </cell>
          <cell r="G1208">
            <v>0</v>
          </cell>
          <cell r="H1208" t="str">
            <v>un</v>
          </cell>
          <cell r="I1208">
            <v>796.34999999999991</v>
          </cell>
        </row>
        <row r="1209">
          <cell r="B1209" t="str">
            <v>FONTE</v>
          </cell>
          <cell r="C1209" t="str">
            <v>TIPO</v>
          </cell>
          <cell r="D1209" t="str">
            <v>DESCRIÇÃO</v>
          </cell>
          <cell r="E1209" t="str">
            <v xml:space="preserve">UN </v>
          </cell>
          <cell r="F1209" t="str">
            <v>COEFICIENTE</v>
          </cell>
          <cell r="G1209" t="str">
            <v>CUSTO UNITÁRIO (R$)</v>
          </cell>
          <cell r="H1209" t="str">
            <v>SUBTOTAL (R$)</v>
          </cell>
        </row>
        <row r="1210">
          <cell r="B1210" t="str">
            <v>SEDOP</v>
          </cell>
          <cell r="C1210" t="str">
            <v>CA</v>
          </cell>
          <cell r="D1210" t="str">
            <v>Pedreiro com encargos complementares</v>
          </cell>
          <cell r="E1210" t="str">
            <v>H</v>
          </cell>
          <cell r="F1210">
            <v>3</v>
          </cell>
          <cell r="G1210">
            <v>20.21</v>
          </cell>
          <cell r="H1210">
            <v>60.63</v>
          </cell>
          <cell r="I1210">
            <v>20.21</v>
          </cell>
          <cell r="J1210" t="b">
            <v>1</v>
          </cell>
        </row>
        <row r="1211">
          <cell r="B1211" t="str">
            <v>SEDOP</v>
          </cell>
          <cell r="C1211" t="str">
            <v>CA</v>
          </cell>
          <cell r="D1211" t="str">
            <v>Ajudante de pedreiro com encargos</v>
          </cell>
          <cell r="E1211" t="str">
            <v>H</v>
          </cell>
          <cell r="F1211">
            <v>3</v>
          </cell>
          <cell r="G1211">
            <v>16.079999999999998</v>
          </cell>
          <cell r="H1211">
            <v>48.239999999999995</v>
          </cell>
          <cell r="I1211">
            <v>16.079999999999998</v>
          </cell>
          <cell r="J1211" t="b">
            <v>1</v>
          </cell>
        </row>
        <row r="1212">
          <cell r="B1212" t="str">
            <v>SEDOP</v>
          </cell>
          <cell r="C1212" t="str">
            <v>CA</v>
          </cell>
          <cell r="D1212" t="str">
            <v>Tampo de granito cinza andorinha com tratamento impermeabilizante e=3cm</v>
          </cell>
          <cell r="E1212" t="str">
            <v>M2</v>
          </cell>
          <cell r="F1212">
            <v>1.44</v>
          </cell>
          <cell r="G1212">
            <v>455</v>
          </cell>
          <cell r="H1212">
            <v>655.19999999999993</v>
          </cell>
          <cell r="I1212">
            <v>455</v>
          </cell>
          <cell r="J1212" t="b">
            <v>1</v>
          </cell>
        </row>
        <row r="1213">
          <cell r="B1213" t="str">
            <v>SEDOP</v>
          </cell>
          <cell r="C1213" t="str">
            <v>CA</v>
          </cell>
          <cell r="D1213" t="str">
            <v>Testeira de granito cinza andorinha com tratamento impermeabilizante e=3cm</v>
          </cell>
          <cell r="E1213" t="str">
            <v>M2</v>
          </cell>
          <cell r="F1213">
            <v>0.28999999999999998</v>
          </cell>
          <cell r="G1213">
            <v>455</v>
          </cell>
          <cell r="H1213">
            <v>131.94999999999999</v>
          </cell>
          <cell r="I1213">
            <v>455</v>
          </cell>
          <cell r="J1213" t="b">
            <v>1</v>
          </cell>
        </row>
        <row r="1214">
          <cell r="B1214" t="str">
            <v>SEDOP</v>
          </cell>
          <cell r="C1214" t="str">
            <v>CA</v>
          </cell>
          <cell r="D1214" t="str">
            <v>Rodabancada de granito cinza andorinha com tratamento impermeabilizante e=3cm</v>
          </cell>
          <cell r="E1214" t="str">
            <v>M2</v>
          </cell>
          <cell r="F1214">
            <v>0.36</v>
          </cell>
          <cell r="G1214">
            <v>455</v>
          </cell>
          <cell r="H1214">
            <v>163.79999999999998</v>
          </cell>
          <cell r="I1214">
            <v>455</v>
          </cell>
          <cell r="J1214" t="b">
            <v>1</v>
          </cell>
        </row>
        <row r="1215">
          <cell r="B1215" t="str">
            <v>COTAÇÃO</v>
          </cell>
          <cell r="C1215" t="str">
            <v>I</v>
          </cell>
          <cell r="D1215" t="str">
            <v>Cantoneira de abas iguais com material ant-ferruginoso</v>
          </cell>
          <cell r="E1215" t="str">
            <v>UN</v>
          </cell>
          <cell r="F1215">
            <v>3</v>
          </cell>
          <cell r="G1215">
            <v>6.52</v>
          </cell>
          <cell r="H1215">
            <v>19.559999999999999</v>
          </cell>
          <cell r="I1215">
            <v>0</v>
          </cell>
          <cell r="J1215">
            <v>0</v>
          </cell>
        </row>
        <row r="1216">
          <cell r="B1216" t="str">
            <v>SEDOP</v>
          </cell>
          <cell r="C1216" t="str">
            <v>I</v>
          </cell>
          <cell r="D1216" t="str">
            <v>Cuba em aço inox 40 x30 x15cm</v>
          </cell>
          <cell r="E1216" t="str">
            <v>UN</v>
          </cell>
          <cell r="F1216">
            <v>1</v>
          </cell>
          <cell r="G1216">
            <v>165</v>
          </cell>
          <cell r="H1216">
            <v>165</v>
          </cell>
          <cell r="I1216">
            <v>165</v>
          </cell>
          <cell r="J1216" t="b">
            <v>1</v>
          </cell>
        </row>
        <row r="1217">
          <cell r="B1217" t="str">
            <v>SEDOP</v>
          </cell>
          <cell r="C1217" t="str">
            <v>I</v>
          </cell>
          <cell r="D1217" t="str">
            <v>Torneira para lavatório de mesa com fechamento automático</v>
          </cell>
          <cell r="E1217" t="str">
            <v>UN</v>
          </cell>
          <cell r="F1217">
            <v>1</v>
          </cell>
          <cell r="G1217">
            <v>273.02999999999997</v>
          </cell>
          <cell r="H1217">
            <v>273.02999999999997</v>
          </cell>
          <cell r="I1217">
            <v>273.02999999999997</v>
          </cell>
          <cell r="J1217" t="b">
            <v>1</v>
          </cell>
        </row>
        <row r="1218">
          <cell r="B1218" t="str">
            <v>SEDOP</v>
          </cell>
          <cell r="C1218" t="str">
            <v>I</v>
          </cell>
          <cell r="D1218" t="str">
            <v>Sifao metalico de 2''</v>
          </cell>
          <cell r="E1218" t="str">
            <v>UN</v>
          </cell>
          <cell r="F1218">
            <v>1</v>
          </cell>
          <cell r="G1218">
            <v>142.4</v>
          </cell>
          <cell r="H1218">
            <v>142.4</v>
          </cell>
          <cell r="I1218">
            <v>142.4</v>
          </cell>
          <cell r="J1218" t="b">
            <v>1</v>
          </cell>
        </row>
        <row r="1219">
          <cell r="B1219" t="str">
            <v>SEDOP</v>
          </cell>
          <cell r="C1219" t="str">
            <v>I</v>
          </cell>
          <cell r="D1219" t="str">
            <v>Valv. p/ lavat./bide d = 1" - cromada</v>
          </cell>
          <cell r="E1219" t="str">
            <v>UN</v>
          </cell>
          <cell r="F1219">
            <v>1</v>
          </cell>
          <cell r="G1219">
            <v>32.56</v>
          </cell>
          <cell r="H1219">
            <v>32.56</v>
          </cell>
          <cell r="I1219">
            <v>32.56</v>
          </cell>
          <cell r="J1219" t="b">
            <v>1</v>
          </cell>
        </row>
        <row r="1220">
          <cell r="B1220">
            <v>0</v>
          </cell>
          <cell r="C1220">
            <v>0</v>
          </cell>
          <cell r="D1220">
            <v>0</v>
          </cell>
          <cell r="E1220">
            <v>0</v>
          </cell>
          <cell r="F1220">
            <v>0</v>
          </cell>
          <cell r="G1220">
            <v>0</v>
          </cell>
          <cell r="H1220">
            <v>796.34999999999991</v>
          </cell>
        </row>
        <row r="1221">
          <cell r="B1221">
            <v>0</v>
          </cell>
          <cell r="C1221">
            <v>0</v>
          </cell>
          <cell r="D1221">
            <v>0</v>
          </cell>
          <cell r="E1221">
            <v>0</v>
          </cell>
          <cell r="F1221">
            <v>0</v>
          </cell>
          <cell r="G1221">
            <v>0</v>
          </cell>
          <cell r="H1221">
            <v>0</v>
          </cell>
        </row>
        <row r="1222">
          <cell r="B1222">
            <v>0</v>
          </cell>
          <cell r="C1222">
            <v>0</v>
          </cell>
          <cell r="D1222">
            <v>0</v>
          </cell>
          <cell r="E1222">
            <v>0</v>
          </cell>
          <cell r="F1222">
            <v>0</v>
          </cell>
          <cell r="G1222">
            <v>0</v>
          </cell>
          <cell r="H1222">
            <v>0</v>
          </cell>
        </row>
        <row r="1223">
          <cell r="B1223" t="str">
            <v>C 119</v>
          </cell>
          <cell r="C1223">
            <v>0</v>
          </cell>
          <cell r="D1223" t="str">
            <v>Bancada em Granito Polido Cinza Andorinha (e= 3cm) com Tratamento Impermeabilizante (h=0,90) - 2,85x0,60m - 01 Cuba em Aço Inoxidável - Ver Detalhe. (B27)</v>
          </cell>
          <cell r="E1223" t="str">
            <v>UN</v>
          </cell>
          <cell r="F1223">
            <v>0</v>
          </cell>
          <cell r="G1223">
            <v>0</v>
          </cell>
          <cell r="H1223" t="str">
            <v>un</v>
          </cell>
          <cell r="I1223">
            <v>1862.6899999999998</v>
          </cell>
        </row>
        <row r="1224">
          <cell r="B1224" t="str">
            <v>FONTE</v>
          </cell>
          <cell r="C1224" t="str">
            <v>TIPO</v>
          </cell>
          <cell r="D1224" t="str">
            <v>DESCRIÇÃO</v>
          </cell>
          <cell r="E1224" t="str">
            <v xml:space="preserve">UN </v>
          </cell>
          <cell r="F1224" t="str">
            <v>COEFICIENTE</v>
          </cell>
          <cell r="G1224" t="str">
            <v>CUSTO UNITÁRIO (R$)</v>
          </cell>
          <cell r="H1224" t="str">
            <v>SUBTOTAL (R$)</v>
          </cell>
        </row>
        <row r="1225">
          <cell r="B1225" t="str">
            <v>SEDOP</v>
          </cell>
          <cell r="C1225" t="str">
            <v>CA</v>
          </cell>
          <cell r="D1225" t="str">
            <v>Pedreiro com encargos complementares</v>
          </cell>
          <cell r="E1225" t="str">
            <v>H</v>
          </cell>
          <cell r="F1225">
            <v>3</v>
          </cell>
          <cell r="G1225">
            <v>20.21</v>
          </cell>
          <cell r="H1225">
            <v>60.63</v>
          </cell>
          <cell r="I1225">
            <v>20.21</v>
          </cell>
          <cell r="J1225" t="b">
            <v>1</v>
          </cell>
        </row>
        <row r="1226">
          <cell r="B1226" t="str">
            <v>SEDOP</v>
          </cell>
          <cell r="C1226" t="str">
            <v>CA</v>
          </cell>
          <cell r="D1226" t="str">
            <v>Ajudante de pedreiro com encargos</v>
          </cell>
          <cell r="E1226" t="str">
            <v>H</v>
          </cell>
          <cell r="F1226">
            <v>3</v>
          </cell>
          <cell r="G1226">
            <v>16.079999999999998</v>
          </cell>
          <cell r="H1226">
            <v>48.239999999999995</v>
          </cell>
          <cell r="I1226">
            <v>16.079999999999998</v>
          </cell>
          <cell r="J1226" t="b">
            <v>1</v>
          </cell>
        </row>
        <row r="1227">
          <cell r="B1227" t="str">
            <v>SEDOP</v>
          </cell>
          <cell r="C1227" t="str">
            <v>CA</v>
          </cell>
          <cell r="D1227" t="str">
            <v>Tampo de granito cinza andorinha com tratamento impermeabilizante e=3cm</v>
          </cell>
          <cell r="E1227" t="str">
            <v>M2</v>
          </cell>
          <cell r="F1227">
            <v>1.71</v>
          </cell>
          <cell r="G1227">
            <v>455</v>
          </cell>
          <cell r="H1227">
            <v>778.05</v>
          </cell>
          <cell r="I1227">
            <v>455</v>
          </cell>
          <cell r="J1227" t="b">
            <v>1</v>
          </cell>
        </row>
        <row r="1228">
          <cell r="B1228" t="str">
            <v>SEDOP</v>
          </cell>
          <cell r="C1228" t="str">
            <v>CA</v>
          </cell>
          <cell r="D1228" t="str">
            <v>Testeira de granito cinza andorinha com tratamento impermeabilizante e=3cm</v>
          </cell>
          <cell r="E1228" t="str">
            <v>M2</v>
          </cell>
          <cell r="F1228">
            <v>0.34</v>
          </cell>
          <cell r="G1228">
            <v>455</v>
          </cell>
          <cell r="H1228">
            <v>154.70000000000002</v>
          </cell>
          <cell r="I1228">
            <v>455</v>
          </cell>
          <cell r="J1228" t="b">
            <v>1</v>
          </cell>
        </row>
        <row r="1229">
          <cell r="B1229" t="str">
            <v>SEDOP</v>
          </cell>
          <cell r="C1229" t="str">
            <v>CA</v>
          </cell>
          <cell r="D1229" t="str">
            <v>Rodabancada de granito cinza andorinha com tratamento impermeabilizante e=3cm</v>
          </cell>
          <cell r="E1229" t="str">
            <v>M2</v>
          </cell>
          <cell r="F1229">
            <v>0.4</v>
          </cell>
          <cell r="G1229">
            <v>455</v>
          </cell>
          <cell r="H1229">
            <v>182</v>
          </cell>
          <cell r="I1229">
            <v>455</v>
          </cell>
          <cell r="J1229" t="b">
            <v>1</v>
          </cell>
        </row>
        <row r="1230">
          <cell r="B1230" t="str">
            <v>COTAÇÃO</v>
          </cell>
          <cell r="C1230" t="str">
            <v>I</v>
          </cell>
          <cell r="D1230" t="str">
            <v>Cantoneira de abas iguais com material ant-ferruginoso</v>
          </cell>
          <cell r="E1230" t="str">
            <v>UN</v>
          </cell>
          <cell r="F1230">
            <v>4</v>
          </cell>
          <cell r="G1230">
            <v>6.52</v>
          </cell>
          <cell r="H1230">
            <v>26.08</v>
          </cell>
          <cell r="I1230">
            <v>0</v>
          </cell>
          <cell r="J1230">
            <v>0</v>
          </cell>
        </row>
        <row r="1231">
          <cell r="B1231" t="str">
            <v>SEDOP</v>
          </cell>
          <cell r="C1231" t="str">
            <v>I</v>
          </cell>
          <cell r="D1231" t="str">
            <v>Cuba em aço inox 40 x30 x15cm</v>
          </cell>
          <cell r="E1231" t="str">
            <v>UN</v>
          </cell>
          <cell r="F1231">
            <v>1</v>
          </cell>
          <cell r="G1231">
            <v>165</v>
          </cell>
          <cell r="H1231">
            <v>165</v>
          </cell>
          <cell r="I1231">
            <v>165</v>
          </cell>
          <cell r="J1231" t="b">
            <v>1</v>
          </cell>
        </row>
        <row r="1232">
          <cell r="B1232" t="str">
            <v>SEDOP</v>
          </cell>
          <cell r="C1232" t="str">
            <v>I</v>
          </cell>
          <cell r="D1232" t="str">
            <v>Torneira para lavatório de mesa com fechamento automático</v>
          </cell>
          <cell r="E1232" t="str">
            <v>UN</v>
          </cell>
          <cell r="F1232">
            <v>1</v>
          </cell>
          <cell r="G1232">
            <v>273.02999999999997</v>
          </cell>
          <cell r="H1232">
            <v>273.02999999999997</v>
          </cell>
          <cell r="I1232">
            <v>273.02999999999997</v>
          </cell>
          <cell r="J1232" t="b">
            <v>1</v>
          </cell>
        </row>
        <row r="1233">
          <cell r="B1233" t="str">
            <v>SEDOP</v>
          </cell>
          <cell r="C1233" t="str">
            <v>I</v>
          </cell>
          <cell r="D1233" t="str">
            <v>Sifao metalico de 2''</v>
          </cell>
          <cell r="E1233" t="str">
            <v>UN</v>
          </cell>
          <cell r="F1233">
            <v>1</v>
          </cell>
          <cell r="G1233">
            <v>142.4</v>
          </cell>
          <cell r="H1233">
            <v>142.4</v>
          </cell>
          <cell r="I1233">
            <v>142.4</v>
          </cell>
          <cell r="J1233" t="b">
            <v>1</v>
          </cell>
        </row>
        <row r="1234">
          <cell r="B1234" t="str">
            <v>SEDOP</v>
          </cell>
          <cell r="C1234" t="str">
            <v>I</v>
          </cell>
          <cell r="D1234" t="str">
            <v>Valv. p/ lavat./bide d = 1" - cromada</v>
          </cell>
          <cell r="E1234" t="str">
            <v>UN</v>
          </cell>
          <cell r="F1234">
            <v>1</v>
          </cell>
          <cell r="G1234">
            <v>32.56</v>
          </cell>
          <cell r="H1234">
            <v>32.56</v>
          </cell>
          <cell r="I1234">
            <v>32.56</v>
          </cell>
          <cell r="J1234" t="b">
            <v>1</v>
          </cell>
        </row>
        <row r="1235">
          <cell r="B1235">
            <v>0</v>
          </cell>
          <cell r="C1235">
            <v>0</v>
          </cell>
          <cell r="D1235">
            <v>0</v>
          </cell>
          <cell r="E1235">
            <v>0</v>
          </cell>
          <cell r="F1235">
            <v>0</v>
          </cell>
          <cell r="G1235">
            <v>0</v>
          </cell>
          <cell r="H1235">
            <v>1862.6899999999998</v>
          </cell>
        </row>
        <row r="1236">
          <cell r="B1236">
            <v>0</v>
          </cell>
          <cell r="C1236">
            <v>0</v>
          </cell>
          <cell r="D1236">
            <v>0</v>
          </cell>
          <cell r="E1236">
            <v>0</v>
          </cell>
          <cell r="F1236">
            <v>0</v>
          </cell>
          <cell r="G1236">
            <v>0</v>
          </cell>
          <cell r="H1236">
            <v>0</v>
          </cell>
        </row>
        <row r="1237">
          <cell r="B1237">
            <v>0</v>
          </cell>
          <cell r="C1237">
            <v>0</v>
          </cell>
          <cell r="D1237">
            <v>0</v>
          </cell>
          <cell r="E1237">
            <v>0</v>
          </cell>
          <cell r="F1237">
            <v>0</v>
          </cell>
          <cell r="G1237">
            <v>0</v>
          </cell>
          <cell r="H1237">
            <v>0</v>
          </cell>
        </row>
        <row r="1238">
          <cell r="B1238" t="str">
            <v>C 120</v>
          </cell>
          <cell r="C1238">
            <v>0</v>
          </cell>
          <cell r="D1238" t="str">
            <v>Bancada em Granito Polido Cinza Andorinha (e= 3cm) com Tratamento Impermeabilizante (h=0,90) - 1,75x0,60m - 02 Cubas em Aço Inoxidável - Ver Detalhe. (B28)</v>
          </cell>
          <cell r="E1238" t="str">
            <v>UN</v>
          </cell>
          <cell r="F1238">
            <v>0</v>
          </cell>
          <cell r="G1238">
            <v>0</v>
          </cell>
          <cell r="H1238" t="str">
            <v>un</v>
          </cell>
          <cell r="I1238">
            <v>1457.74</v>
          </cell>
        </row>
        <row r="1239">
          <cell r="B1239" t="str">
            <v>FONTE</v>
          </cell>
          <cell r="C1239" t="str">
            <v>TIPO</v>
          </cell>
          <cell r="D1239" t="str">
            <v>DESCRIÇÃO</v>
          </cell>
          <cell r="E1239" t="str">
            <v xml:space="preserve">UN </v>
          </cell>
          <cell r="F1239" t="str">
            <v>COEFICIENTE</v>
          </cell>
          <cell r="G1239" t="str">
            <v>CUSTO UNITÁRIO (R$)</v>
          </cell>
          <cell r="H1239" t="str">
            <v>SUBTOTAL (R$)</v>
          </cell>
        </row>
        <row r="1240">
          <cell r="B1240" t="str">
            <v>SEDOP</v>
          </cell>
          <cell r="C1240" t="str">
            <v>CA</v>
          </cell>
          <cell r="D1240" t="str">
            <v>Pedreiro com encargos complementares</v>
          </cell>
          <cell r="E1240" t="str">
            <v>H</v>
          </cell>
          <cell r="F1240">
            <v>3</v>
          </cell>
          <cell r="G1240">
            <v>20.21</v>
          </cell>
          <cell r="H1240">
            <v>60.63</v>
          </cell>
          <cell r="I1240">
            <v>20.21</v>
          </cell>
          <cell r="J1240" t="b">
            <v>1</v>
          </cell>
        </row>
        <row r="1241">
          <cell r="B1241" t="str">
            <v>SEDOP</v>
          </cell>
          <cell r="C1241" t="str">
            <v>CA</v>
          </cell>
          <cell r="D1241" t="str">
            <v>Ajudante de pedreiro com encargos</v>
          </cell>
          <cell r="E1241" t="str">
            <v>H</v>
          </cell>
          <cell r="F1241">
            <v>3</v>
          </cell>
          <cell r="G1241">
            <v>16.079999999999998</v>
          </cell>
          <cell r="H1241">
            <v>48.239999999999995</v>
          </cell>
          <cell r="I1241">
            <v>16.079999999999998</v>
          </cell>
          <cell r="J1241" t="b">
            <v>1</v>
          </cell>
        </row>
        <row r="1242">
          <cell r="B1242" t="str">
            <v>SEDOP</v>
          </cell>
          <cell r="C1242" t="str">
            <v>CA</v>
          </cell>
          <cell r="D1242" t="str">
            <v>Tampo de granito cinza andorinha com tratamento impermeabilizante e=3cm</v>
          </cell>
          <cell r="E1242" t="str">
            <v>M2</v>
          </cell>
          <cell r="F1242">
            <v>1.05</v>
          </cell>
          <cell r="G1242">
            <v>455</v>
          </cell>
          <cell r="H1242">
            <v>477.75</v>
          </cell>
          <cell r="I1242">
            <v>455</v>
          </cell>
          <cell r="J1242" t="b">
            <v>1</v>
          </cell>
        </row>
        <row r="1243">
          <cell r="B1243" t="str">
            <v>SEDOP</v>
          </cell>
          <cell r="C1243" t="str">
            <v>CA</v>
          </cell>
          <cell r="D1243" t="str">
            <v>Testeira de granito cinza andorinha com tratamento impermeabilizante e=3cm</v>
          </cell>
          <cell r="E1243" t="str">
            <v>M2</v>
          </cell>
          <cell r="F1243">
            <v>0.21</v>
          </cell>
          <cell r="G1243">
            <v>455</v>
          </cell>
          <cell r="H1243">
            <v>95.55</v>
          </cell>
          <cell r="I1243">
            <v>455</v>
          </cell>
          <cell r="J1243" t="b">
            <v>1</v>
          </cell>
        </row>
        <row r="1244">
          <cell r="B1244" t="str">
            <v>SEDOP</v>
          </cell>
          <cell r="C1244" t="str">
            <v>CA</v>
          </cell>
          <cell r="D1244" t="str">
            <v>Rodabancada de granito cinza andorinha com tratamento impermeabilizante e=3cm</v>
          </cell>
          <cell r="E1244" t="str">
            <v>M2</v>
          </cell>
          <cell r="F1244">
            <v>0.3</v>
          </cell>
          <cell r="G1244">
            <v>455</v>
          </cell>
          <cell r="H1244">
            <v>136.5</v>
          </cell>
          <cell r="I1244">
            <v>455</v>
          </cell>
          <cell r="J1244" t="b">
            <v>1</v>
          </cell>
        </row>
        <row r="1245">
          <cell r="B1245" t="str">
            <v>COTAÇÃO</v>
          </cell>
          <cell r="C1245" t="str">
            <v>I</v>
          </cell>
          <cell r="D1245" t="str">
            <v>Cantoneira de abas iguais com material ant-ferruginoso</v>
          </cell>
          <cell r="E1245" t="str">
            <v>UN</v>
          </cell>
          <cell r="F1245">
            <v>4</v>
          </cell>
          <cell r="G1245">
            <v>6.52</v>
          </cell>
          <cell r="H1245">
            <v>26.08</v>
          </cell>
          <cell r="I1245">
            <v>0</v>
          </cell>
          <cell r="J1245">
            <v>0</v>
          </cell>
        </row>
        <row r="1246">
          <cell r="B1246" t="str">
            <v>SEDOP</v>
          </cell>
          <cell r="C1246" t="str">
            <v>I</v>
          </cell>
          <cell r="D1246" t="str">
            <v>Cuba em aço inox 40 x30 x15cm</v>
          </cell>
          <cell r="E1246" t="str">
            <v>UN</v>
          </cell>
          <cell r="F1246">
            <v>1</v>
          </cell>
          <cell r="G1246">
            <v>165</v>
          </cell>
          <cell r="H1246">
            <v>165</v>
          </cell>
          <cell r="I1246">
            <v>165</v>
          </cell>
          <cell r="J1246" t="b">
            <v>1</v>
          </cell>
        </row>
        <row r="1247">
          <cell r="B1247" t="str">
            <v>SEDOP</v>
          </cell>
          <cell r="C1247" t="str">
            <v>I</v>
          </cell>
          <cell r="D1247" t="str">
            <v>Torneira para lavatório de mesa com fechamento automático</v>
          </cell>
          <cell r="E1247" t="str">
            <v>UN</v>
          </cell>
          <cell r="F1247">
            <v>1</v>
          </cell>
          <cell r="G1247">
            <v>273.02999999999997</v>
          </cell>
          <cell r="H1247">
            <v>273.02999999999997</v>
          </cell>
          <cell r="I1247">
            <v>273.02999999999997</v>
          </cell>
          <cell r="J1247" t="b">
            <v>1</v>
          </cell>
        </row>
        <row r="1248">
          <cell r="B1248" t="str">
            <v>SEDOP</v>
          </cell>
          <cell r="C1248" t="str">
            <v>I</v>
          </cell>
          <cell r="D1248" t="str">
            <v>Sifao metalico de 2''</v>
          </cell>
          <cell r="E1248" t="str">
            <v>UN</v>
          </cell>
          <cell r="F1248">
            <v>1</v>
          </cell>
          <cell r="G1248">
            <v>142.4</v>
          </cell>
          <cell r="H1248">
            <v>142.4</v>
          </cell>
          <cell r="I1248">
            <v>142.4</v>
          </cell>
          <cell r="J1248" t="b">
            <v>1</v>
          </cell>
        </row>
        <row r="1249">
          <cell r="B1249" t="str">
            <v>SEDOP</v>
          </cell>
          <cell r="C1249" t="str">
            <v>I</v>
          </cell>
          <cell r="D1249" t="str">
            <v>Valv. p/ lavat./bide d = 1" - cromada</v>
          </cell>
          <cell r="E1249" t="str">
            <v>UN</v>
          </cell>
          <cell r="F1249">
            <v>1</v>
          </cell>
          <cell r="G1249">
            <v>32.56</v>
          </cell>
          <cell r="H1249">
            <v>32.56</v>
          </cell>
          <cell r="I1249">
            <v>32.56</v>
          </cell>
          <cell r="J1249" t="b">
            <v>1</v>
          </cell>
        </row>
        <row r="1250">
          <cell r="B1250">
            <v>0</v>
          </cell>
          <cell r="C1250">
            <v>0</v>
          </cell>
          <cell r="D1250">
            <v>0</v>
          </cell>
          <cell r="E1250">
            <v>0</v>
          </cell>
          <cell r="F1250">
            <v>0</v>
          </cell>
          <cell r="G1250">
            <v>0</v>
          </cell>
          <cell r="H1250">
            <v>1457.74</v>
          </cell>
        </row>
        <row r="1251">
          <cell r="B1251">
            <v>0</v>
          </cell>
          <cell r="C1251">
            <v>0</v>
          </cell>
          <cell r="D1251">
            <v>0</v>
          </cell>
          <cell r="E1251">
            <v>0</v>
          </cell>
          <cell r="F1251">
            <v>0</v>
          </cell>
          <cell r="G1251">
            <v>0</v>
          </cell>
          <cell r="H1251">
            <v>0</v>
          </cell>
        </row>
        <row r="1252">
          <cell r="B1252">
            <v>0</v>
          </cell>
          <cell r="C1252">
            <v>0</v>
          </cell>
          <cell r="D1252">
            <v>0</v>
          </cell>
          <cell r="E1252">
            <v>0</v>
          </cell>
          <cell r="F1252">
            <v>0</v>
          </cell>
          <cell r="G1252">
            <v>0</v>
          </cell>
          <cell r="H1252">
            <v>0</v>
          </cell>
        </row>
        <row r="1253">
          <cell r="B1253" t="str">
            <v>C 121</v>
          </cell>
          <cell r="C1253">
            <v>0</v>
          </cell>
          <cell r="D1253" t="str">
            <v>Bancada em "L" - Granito Polido Cinza Andorinha (e= 3cm) com Tratamento Impermeabilizante (h=0,90)- 2,85-1,60x0,60m - Ver Detalhe. (B29)</v>
          </cell>
          <cell r="E1253" t="str">
            <v>UN</v>
          </cell>
          <cell r="F1253">
            <v>0</v>
          </cell>
          <cell r="G1253">
            <v>0</v>
          </cell>
          <cell r="H1253" t="str">
            <v>un</v>
          </cell>
          <cell r="I1253">
            <v>1622.7999999999997</v>
          </cell>
        </row>
        <row r="1254">
          <cell r="B1254" t="str">
            <v>FONTE</v>
          </cell>
          <cell r="C1254" t="str">
            <v>TIPO</v>
          </cell>
          <cell r="D1254" t="str">
            <v>DESCRIÇÃO</v>
          </cell>
          <cell r="E1254" t="str">
            <v xml:space="preserve">UN </v>
          </cell>
          <cell r="F1254" t="str">
            <v>COEFICIENTE</v>
          </cell>
          <cell r="G1254" t="str">
            <v>CUSTO UNITÁRIO (R$)</v>
          </cell>
          <cell r="H1254" t="str">
            <v>SUBTOTAL (R$)</v>
          </cell>
        </row>
        <row r="1255">
          <cell r="B1255" t="str">
            <v>SEDOP</v>
          </cell>
          <cell r="C1255" t="str">
            <v>CA</v>
          </cell>
          <cell r="D1255" t="str">
            <v>Pedreiro com encargos complementares</v>
          </cell>
          <cell r="E1255" t="str">
            <v>H</v>
          </cell>
          <cell r="F1255">
            <v>3</v>
          </cell>
          <cell r="G1255">
            <v>20.21</v>
          </cell>
          <cell r="H1255">
            <v>60.63</v>
          </cell>
          <cell r="I1255">
            <v>20.21</v>
          </cell>
          <cell r="J1255" t="b">
            <v>1</v>
          </cell>
        </row>
        <row r="1256">
          <cell r="B1256" t="str">
            <v>SEDOP</v>
          </cell>
          <cell r="C1256" t="str">
            <v>CA</v>
          </cell>
          <cell r="D1256" t="str">
            <v>Ajudante de pedreiro com encargos</v>
          </cell>
          <cell r="E1256" t="str">
            <v>H</v>
          </cell>
          <cell r="F1256">
            <v>3</v>
          </cell>
          <cell r="G1256">
            <v>16.079999999999998</v>
          </cell>
          <cell r="H1256">
            <v>48.239999999999995</v>
          </cell>
          <cell r="I1256">
            <v>16.079999999999998</v>
          </cell>
          <cell r="J1256" t="b">
            <v>1</v>
          </cell>
        </row>
        <row r="1257">
          <cell r="B1257" t="str">
            <v>SEDOP</v>
          </cell>
          <cell r="C1257" t="str">
            <v>CA</v>
          </cell>
          <cell r="D1257" t="str">
            <v>Tampo de granito cinza andorinha com tratamento impermeabilizante e=3cm</v>
          </cell>
          <cell r="E1257" t="str">
            <v>M2</v>
          </cell>
          <cell r="F1257">
            <v>2.3199999999999998</v>
          </cell>
          <cell r="G1257">
            <v>455</v>
          </cell>
          <cell r="H1257">
            <v>1055.5999999999999</v>
          </cell>
          <cell r="I1257">
            <v>455</v>
          </cell>
          <cell r="J1257" t="b">
            <v>1</v>
          </cell>
        </row>
        <row r="1258">
          <cell r="B1258" t="str">
            <v>SEDOP</v>
          </cell>
          <cell r="C1258" t="str">
            <v>CA</v>
          </cell>
          <cell r="D1258" t="str">
            <v>Testeira de granito cinza andorinha com tratamento impermeabilizante e=3cm</v>
          </cell>
          <cell r="E1258" t="str">
            <v>M2</v>
          </cell>
          <cell r="F1258">
            <v>0.39</v>
          </cell>
          <cell r="G1258">
            <v>455</v>
          </cell>
          <cell r="H1258">
            <v>177.45000000000002</v>
          </cell>
          <cell r="I1258">
            <v>455</v>
          </cell>
          <cell r="J1258" t="b">
            <v>1</v>
          </cell>
        </row>
        <row r="1259">
          <cell r="B1259" t="str">
            <v>SEDOP</v>
          </cell>
          <cell r="C1259" t="str">
            <v>CA</v>
          </cell>
          <cell r="D1259" t="str">
            <v>Rodabancada de granito cinza andorinha com tratamento impermeabilizante e=3cm</v>
          </cell>
          <cell r="E1259" t="str">
            <v>M2</v>
          </cell>
          <cell r="F1259">
            <v>0.56000000000000005</v>
          </cell>
          <cell r="G1259">
            <v>455</v>
          </cell>
          <cell r="H1259">
            <v>254.8</v>
          </cell>
          <cell r="I1259">
            <v>455</v>
          </cell>
          <cell r="J1259" t="b">
            <v>1</v>
          </cell>
        </row>
        <row r="1260">
          <cell r="B1260" t="str">
            <v>COTAÇÃO</v>
          </cell>
          <cell r="C1260" t="str">
            <v>I</v>
          </cell>
          <cell r="D1260" t="str">
            <v>Cantoneira de abas iguais com material ant-ferruginoso</v>
          </cell>
          <cell r="E1260" t="str">
            <v>UN</v>
          </cell>
          <cell r="F1260">
            <v>4</v>
          </cell>
          <cell r="G1260">
            <v>6.52</v>
          </cell>
          <cell r="H1260">
            <v>26.08</v>
          </cell>
          <cell r="I1260">
            <v>0</v>
          </cell>
          <cell r="J1260">
            <v>0</v>
          </cell>
        </row>
        <row r="1261">
          <cell r="B1261">
            <v>0</v>
          </cell>
          <cell r="C1261">
            <v>0</v>
          </cell>
          <cell r="D1261">
            <v>0</v>
          </cell>
          <cell r="E1261">
            <v>0</v>
          </cell>
          <cell r="F1261">
            <v>0</v>
          </cell>
          <cell r="G1261">
            <v>0</v>
          </cell>
          <cell r="H1261">
            <v>1622.7999999999997</v>
          </cell>
        </row>
        <row r="1262">
          <cell r="B1262">
            <v>0</v>
          </cell>
          <cell r="C1262">
            <v>0</v>
          </cell>
          <cell r="D1262">
            <v>0</v>
          </cell>
          <cell r="E1262">
            <v>0</v>
          </cell>
          <cell r="F1262">
            <v>0</v>
          </cell>
          <cell r="G1262">
            <v>0</v>
          </cell>
          <cell r="H1262">
            <v>0</v>
          </cell>
        </row>
        <row r="1263">
          <cell r="B1263">
            <v>0</v>
          </cell>
          <cell r="C1263">
            <v>0</v>
          </cell>
          <cell r="D1263">
            <v>0</v>
          </cell>
          <cell r="E1263">
            <v>0</v>
          </cell>
          <cell r="F1263">
            <v>0</v>
          </cell>
          <cell r="G1263">
            <v>0</v>
          </cell>
          <cell r="H1263">
            <v>0</v>
          </cell>
        </row>
        <row r="1264">
          <cell r="B1264" t="str">
            <v>C 122</v>
          </cell>
          <cell r="C1264">
            <v>0</v>
          </cell>
          <cell r="D1264" t="str">
            <v>Bancada em "L" - Granito Polido Cinza Andorinha (e= 3cm) com Tratamento Impermeabilizante (h=0,90)- 3,45-2,20x0,60m - Ver Detalhe. (B30)</v>
          </cell>
          <cell r="E1264" t="str">
            <v>UN</v>
          </cell>
          <cell r="F1264">
            <v>0</v>
          </cell>
          <cell r="G1264">
            <v>0</v>
          </cell>
          <cell r="H1264" t="str">
            <v>un</v>
          </cell>
          <cell r="I1264">
            <v>2045.9499999999998</v>
          </cell>
        </row>
        <row r="1265">
          <cell r="B1265" t="str">
            <v>FONTE</v>
          </cell>
          <cell r="C1265" t="str">
            <v>TIPO</v>
          </cell>
          <cell r="D1265" t="str">
            <v>DESCRIÇÃO</v>
          </cell>
          <cell r="E1265" t="str">
            <v xml:space="preserve">UN </v>
          </cell>
          <cell r="F1265" t="str">
            <v>COEFICIENTE</v>
          </cell>
          <cell r="G1265" t="str">
            <v>CUSTO UNITÁRIO (R$)</v>
          </cell>
          <cell r="H1265" t="str">
            <v>SUBTOTAL (R$)</v>
          </cell>
        </row>
        <row r="1266">
          <cell r="B1266" t="str">
            <v>SEDOP</v>
          </cell>
          <cell r="C1266" t="str">
            <v>CA</v>
          </cell>
          <cell r="D1266" t="str">
            <v>Pedreiro com encargos complementares</v>
          </cell>
          <cell r="E1266" t="str">
            <v>H</v>
          </cell>
          <cell r="F1266">
            <v>3</v>
          </cell>
          <cell r="G1266">
            <v>20.21</v>
          </cell>
          <cell r="H1266">
            <v>60.63</v>
          </cell>
          <cell r="I1266">
            <v>20.21</v>
          </cell>
          <cell r="J1266" t="b">
            <v>1</v>
          </cell>
        </row>
        <row r="1267">
          <cell r="B1267" t="str">
            <v>SEDOP</v>
          </cell>
          <cell r="C1267" t="str">
            <v>CA</v>
          </cell>
          <cell r="D1267" t="str">
            <v>Ajudante de pedreiro com encargos</v>
          </cell>
          <cell r="E1267" t="str">
            <v>H</v>
          </cell>
          <cell r="F1267">
            <v>3</v>
          </cell>
          <cell r="G1267">
            <v>16.079999999999998</v>
          </cell>
          <cell r="H1267">
            <v>48.239999999999995</v>
          </cell>
          <cell r="I1267">
            <v>16.079999999999998</v>
          </cell>
          <cell r="J1267" t="b">
            <v>1</v>
          </cell>
        </row>
        <row r="1268">
          <cell r="B1268" t="str">
            <v>SEDOP</v>
          </cell>
          <cell r="C1268" t="str">
            <v>CA</v>
          </cell>
          <cell r="D1268" t="str">
            <v>Tampo de granito cinza andorinha com tratamento impermeabilizante e=3cm</v>
          </cell>
          <cell r="E1268" t="str">
            <v>M2</v>
          </cell>
          <cell r="F1268">
            <v>3.03</v>
          </cell>
          <cell r="G1268">
            <v>455</v>
          </cell>
          <cell r="H1268">
            <v>1378.6499999999999</v>
          </cell>
          <cell r="I1268">
            <v>455</v>
          </cell>
          <cell r="J1268" t="b">
            <v>1</v>
          </cell>
        </row>
        <row r="1269">
          <cell r="B1269" t="str">
            <v>SEDOP</v>
          </cell>
          <cell r="C1269" t="str">
            <v>CA</v>
          </cell>
          <cell r="D1269" t="str">
            <v>Testeira de granito cinza andorinha com tratamento impermeabilizante e=3cm</v>
          </cell>
          <cell r="E1269" t="str">
            <v>M2</v>
          </cell>
          <cell r="F1269">
            <v>0.61</v>
          </cell>
          <cell r="G1269">
            <v>455</v>
          </cell>
          <cell r="H1269">
            <v>277.55</v>
          </cell>
          <cell r="I1269">
            <v>455</v>
          </cell>
          <cell r="J1269" t="b">
            <v>1</v>
          </cell>
        </row>
        <row r="1270">
          <cell r="B1270" t="str">
            <v>SEDOP</v>
          </cell>
          <cell r="C1270" t="str">
            <v>CA</v>
          </cell>
          <cell r="D1270" t="str">
            <v>Rodabancada de granito cinza andorinha com tratamento impermeabilizante e=3cm</v>
          </cell>
          <cell r="E1270" t="str">
            <v>M2</v>
          </cell>
          <cell r="F1270">
            <v>0.56000000000000005</v>
          </cell>
          <cell r="G1270">
            <v>455</v>
          </cell>
          <cell r="H1270">
            <v>254.8</v>
          </cell>
          <cell r="I1270">
            <v>455</v>
          </cell>
          <cell r="J1270" t="b">
            <v>1</v>
          </cell>
        </row>
        <row r="1271">
          <cell r="B1271" t="str">
            <v>COTAÇÃO</v>
          </cell>
          <cell r="C1271" t="str">
            <v>I</v>
          </cell>
          <cell r="D1271" t="str">
            <v>Cantoneira de abas iguais com material ant-ferruginoso</v>
          </cell>
          <cell r="E1271" t="str">
            <v>UN</v>
          </cell>
          <cell r="F1271">
            <v>4</v>
          </cell>
          <cell r="G1271">
            <v>6.52</v>
          </cell>
          <cell r="H1271">
            <v>26.08</v>
          </cell>
          <cell r="I1271">
            <v>0</v>
          </cell>
          <cell r="J1271">
            <v>0</v>
          </cell>
        </row>
        <row r="1272">
          <cell r="B1272">
            <v>0</v>
          </cell>
          <cell r="C1272">
            <v>0</v>
          </cell>
          <cell r="D1272">
            <v>0</v>
          </cell>
          <cell r="E1272">
            <v>0</v>
          </cell>
          <cell r="F1272">
            <v>0</v>
          </cell>
          <cell r="G1272">
            <v>0</v>
          </cell>
          <cell r="H1272">
            <v>2045.9499999999998</v>
          </cell>
        </row>
        <row r="1273">
          <cell r="B1273">
            <v>0</v>
          </cell>
          <cell r="C1273">
            <v>0</v>
          </cell>
          <cell r="D1273">
            <v>0</v>
          </cell>
          <cell r="E1273">
            <v>0</v>
          </cell>
          <cell r="F1273">
            <v>0</v>
          </cell>
          <cell r="G1273">
            <v>0</v>
          </cell>
          <cell r="H1273">
            <v>0</v>
          </cell>
        </row>
        <row r="1274">
          <cell r="B1274">
            <v>0</v>
          </cell>
          <cell r="C1274">
            <v>0</v>
          </cell>
          <cell r="D1274">
            <v>0</v>
          </cell>
          <cell r="E1274">
            <v>0</v>
          </cell>
          <cell r="F1274">
            <v>0</v>
          </cell>
          <cell r="G1274">
            <v>0</v>
          </cell>
          <cell r="H1274">
            <v>0</v>
          </cell>
        </row>
        <row r="1275">
          <cell r="B1275" t="str">
            <v>C 123</v>
          </cell>
          <cell r="C1275">
            <v>0</v>
          </cell>
          <cell r="D1275" t="str">
            <v>Bancada em Granito Polido Cinza Andorinha (e= 3cm) com Tratamento Impermeabilizante (h=0,90) - 2,80x0,60m - 01 Cuba em Aço Inoxidável - Ver Detalhe. (B31)</v>
          </cell>
          <cell r="E1275" t="str">
            <v>UN</v>
          </cell>
          <cell r="F1275">
            <v>0</v>
          </cell>
          <cell r="G1275">
            <v>0</v>
          </cell>
          <cell r="H1275" t="str">
            <v>un</v>
          </cell>
          <cell r="I1275">
            <v>1842.52</v>
          </cell>
        </row>
        <row r="1276">
          <cell r="B1276" t="str">
            <v>FONTE</v>
          </cell>
          <cell r="C1276" t="str">
            <v>TIPO</v>
          </cell>
          <cell r="D1276" t="str">
            <v>DESCRIÇÃO</v>
          </cell>
          <cell r="E1276" t="str">
            <v xml:space="preserve">UN </v>
          </cell>
          <cell r="F1276" t="str">
            <v>COEFICIENTE</v>
          </cell>
          <cell r="G1276" t="str">
            <v>CUSTO UNITÁRIO (R$)</v>
          </cell>
          <cell r="H1276" t="str">
            <v>SUBTOTAL (R$)</v>
          </cell>
        </row>
        <row r="1277">
          <cell r="B1277" t="str">
            <v>SEDOP</v>
          </cell>
          <cell r="C1277" t="str">
            <v>CA</v>
          </cell>
          <cell r="D1277" t="str">
            <v>Pedreiro com encargos complementares</v>
          </cell>
          <cell r="E1277" t="str">
            <v>H</v>
          </cell>
          <cell r="F1277">
            <v>3</v>
          </cell>
          <cell r="G1277">
            <v>20.21</v>
          </cell>
          <cell r="H1277">
            <v>60.63</v>
          </cell>
          <cell r="I1277">
            <v>20.21</v>
          </cell>
          <cell r="J1277" t="b">
            <v>1</v>
          </cell>
        </row>
        <row r="1278">
          <cell r="B1278" t="str">
            <v>SEDOP</v>
          </cell>
          <cell r="C1278" t="str">
            <v>CA</v>
          </cell>
          <cell r="D1278" t="str">
            <v>Ajudante de pedreiro com encargos</v>
          </cell>
          <cell r="E1278" t="str">
            <v>H</v>
          </cell>
          <cell r="F1278">
            <v>3</v>
          </cell>
          <cell r="G1278">
            <v>16.079999999999998</v>
          </cell>
          <cell r="H1278">
            <v>48.239999999999995</v>
          </cell>
          <cell r="I1278">
            <v>16.079999999999998</v>
          </cell>
          <cell r="J1278" t="b">
            <v>1</v>
          </cell>
        </row>
        <row r="1279">
          <cell r="B1279" t="str">
            <v>SEDOP</v>
          </cell>
          <cell r="C1279" t="str">
            <v>CA</v>
          </cell>
          <cell r="D1279" t="str">
            <v>Tampo de granito cinza andorinha com tratamento impermeabilizante e=3cm</v>
          </cell>
          <cell r="E1279" t="str">
            <v>M2</v>
          </cell>
          <cell r="F1279">
            <v>1.68</v>
          </cell>
          <cell r="G1279">
            <v>455</v>
          </cell>
          <cell r="H1279">
            <v>764.4</v>
          </cell>
          <cell r="I1279">
            <v>455</v>
          </cell>
          <cell r="J1279" t="b">
            <v>1</v>
          </cell>
        </row>
        <row r="1280">
          <cell r="B1280" t="str">
            <v>SEDOP</v>
          </cell>
          <cell r="C1280" t="str">
            <v>CA</v>
          </cell>
          <cell r="D1280" t="str">
            <v>Testeira de granito cinza andorinha com tratamento impermeabilizante e=3cm</v>
          </cell>
          <cell r="E1280" t="str">
            <v>M2</v>
          </cell>
          <cell r="F1280">
            <v>0.34</v>
          </cell>
          <cell r="G1280">
            <v>455</v>
          </cell>
          <cell r="H1280">
            <v>154.70000000000002</v>
          </cell>
          <cell r="I1280">
            <v>455</v>
          </cell>
          <cell r="J1280" t="b">
            <v>1</v>
          </cell>
        </row>
        <row r="1281">
          <cell r="B1281" t="str">
            <v>SEDOP</v>
          </cell>
          <cell r="C1281" t="str">
            <v>CA</v>
          </cell>
          <cell r="D1281" t="str">
            <v>Rodabancada de granito cinza andorinha com tratamento impermeabilizante e=3cm</v>
          </cell>
          <cell r="E1281" t="str">
            <v>M2</v>
          </cell>
          <cell r="F1281">
            <v>0.4</v>
          </cell>
          <cell r="G1281">
            <v>455</v>
          </cell>
          <cell r="H1281">
            <v>182</v>
          </cell>
          <cell r="I1281">
            <v>455</v>
          </cell>
          <cell r="J1281" t="b">
            <v>1</v>
          </cell>
        </row>
        <row r="1282">
          <cell r="B1282" t="str">
            <v>COTAÇÃO</v>
          </cell>
          <cell r="C1282" t="str">
            <v>I</v>
          </cell>
          <cell r="D1282" t="str">
            <v>Cantoneira de abas iguais com material ant-ferruginoso</v>
          </cell>
          <cell r="E1282" t="str">
            <v>UN</v>
          </cell>
          <cell r="F1282">
            <v>3</v>
          </cell>
          <cell r="G1282">
            <v>6.52</v>
          </cell>
          <cell r="H1282">
            <v>19.559999999999999</v>
          </cell>
          <cell r="I1282">
            <v>0</v>
          </cell>
          <cell r="J1282">
            <v>0</v>
          </cell>
        </row>
        <row r="1283">
          <cell r="B1283" t="str">
            <v>SEDOP</v>
          </cell>
          <cell r="C1283" t="str">
            <v>I</v>
          </cell>
          <cell r="D1283" t="str">
            <v>Cuba em aço inox 40 x30 x15cm</v>
          </cell>
          <cell r="E1283" t="str">
            <v>UN</v>
          </cell>
          <cell r="F1283">
            <v>1</v>
          </cell>
          <cell r="G1283">
            <v>165</v>
          </cell>
          <cell r="H1283">
            <v>165</v>
          </cell>
          <cell r="I1283">
            <v>165</v>
          </cell>
          <cell r="J1283" t="b">
            <v>1</v>
          </cell>
        </row>
        <row r="1284">
          <cell r="B1284" t="str">
            <v>SEDOP</v>
          </cell>
          <cell r="C1284" t="str">
            <v>I</v>
          </cell>
          <cell r="D1284" t="str">
            <v>Torneira para lavatório de mesa com fechamento automático</v>
          </cell>
          <cell r="E1284" t="str">
            <v>UN</v>
          </cell>
          <cell r="F1284">
            <v>1</v>
          </cell>
          <cell r="G1284">
            <v>273.02999999999997</v>
          </cell>
          <cell r="H1284">
            <v>273.02999999999997</v>
          </cell>
          <cell r="I1284">
            <v>273.02999999999997</v>
          </cell>
          <cell r="J1284" t="b">
            <v>1</v>
          </cell>
        </row>
        <row r="1285">
          <cell r="B1285" t="str">
            <v>SEDOP</v>
          </cell>
          <cell r="C1285" t="str">
            <v>I</v>
          </cell>
          <cell r="D1285" t="str">
            <v>Sifao metalico de 2''</v>
          </cell>
          <cell r="E1285" t="str">
            <v>UN</v>
          </cell>
          <cell r="F1285">
            <v>1</v>
          </cell>
          <cell r="G1285">
            <v>142.4</v>
          </cell>
          <cell r="H1285">
            <v>142.4</v>
          </cell>
          <cell r="I1285">
            <v>142.4</v>
          </cell>
          <cell r="J1285" t="b">
            <v>1</v>
          </cell>
        </row>
        <row r="1286">
          <cell r="B1286" t="str">
            <v>SEDOP</v>
          </cell>
          <cell r="C1286" t="str">
            <v>I</v>
          </cell>
          <cell r="D1286" t="str">
            <v>Valv. p/ lavat./bide d = 1" - cromada</v>
          </cell>
          <cell r="E1286" t="str">
            <v>UN</v>
          </cell>
          <cell r="F1286">
            <v>1</v>
          </cell>
          <cell r="G1286">
            <v>32.56</v>
          </cell>
          <cell r="H1286">
            <v>32.56</v>
          </cell>
          <cell r="I1286">
            <v>32.56</v>
          </cell>
          <cell r="J1286" t="b">
            <v>1</v>
          </cell>
        </row>
        <row r="1287">
          <cell r="B1287">
            <v>0</v>
          </cell>
          <cell r="C1287">
            <v>0</v>
          </cell>
          <cell r="D1287">
            <v>0</v>
          </cell>
          <cell r="E1287">
            <v>0</v>
          </cell>
          <cell r="F1287">
            <v>0</v>
          </cell>
          <cell r="G1287">
            <v>0</v>
          </cell>
          <cell r="H1287">
            <v>1842.52</v>
          </cell>
        </row>
        <row r="1288">
          <cell r="B1288">
            <v>0</v>
          </cell>
          <cell r="C1288">
            <v>0</v>
          </cell>
          <cell r="D1288">
            <v>0</v>
          </cell>
          <cell r="E1288">
            <v>0</v>
          </cell>
          <cell r="F1288">
            <v>0</v>
          </cell>
          <cell r="G1288">
            <v>0</v>
          </cell>
          <cell r="H1288">
            <v>0</v>
          </cell>
        </row>
        <row r="1289">
          <cell r="B1289">
            <v>0</v>
          </cell>
          <cell r="C1289">
            <v>0</v>
          </cell>
          <cell r="D1289">
            <v>0</v>
          </cell>
          <cell r="E1289">
            <v>0</v>
          </cell>
          <cell r="F1289">
            <v>0</v>
          </cell>
          <cell r="G1289">
            <v>0</v>
          </cell>
          <cell r="H1289">
            <v>0</v>
          </cell>
        </row>
        <row r="1290">
          <cell r="B1290" t="str">
            <v>C 124</v>
          </cell>
          <cell r="C1290">
            <v>0</v>
          </cell>
          <cell r="D1290" t="str">
            <v>Bancada em Granito Polido Cinza Andorinha (e= 3cm) com Tratamento Impermeabilizante (h=0,90) - 2,25x0,60m - Ver Detalhe. (B32)</v>
          </cell>
          <cell r="E1290" t="str">
            <v>UN</v>
          </cell>
          <cell r="F1290">
            <v>0</v>
          </cell>
          <cell r="G1290">
            <v>0</v>
          </cell>
          <cell r="H1290" t="str">
            <v>un</v>
          </cell>
          <cell r="I1290">
            <v>1027.3599999999999</v>
          </cell>
        </row>
        <row r="1291">
          <cell r="B1291" t="str">
            <v>FONTE</v>
          </cell>
          <cell r="C1291" t="str">
            <v>TIPO</v>
          </cell>
          <cell r="D1291" t="str">
            <v>DESCRIÇÃO</v>
          </cell>
          <cell r="E1291" t="str">
            <v xml:space="preserve">UN </v>
          </cell>
          <cell r="F1291" t="str">
            <v>COEFICIENTE</v>
          </cell>
          <cell r="G1291" t="str">
            <v>CUSTO UNITÁRIO (R$)</v>
          </cell>
          <cell r="H1291" t="str">
            <v>SUBTOTAL (R$)</v>
          </cell>
        </row>
        <row r="1292">
          <cell r="B1292" t="str">
            <v>SEDOP</v>
          </cell>
          <cell r="C1292" t="str">
            <v>CA</v>
          </cell>
          <cell r="D1292" t="str">
            <v>Pedreiro com encargos complementares</v>
          </cell>
          <cell r="E1292" t="str">
            <v>H</v>
          </cell>
          <cell r="F1292">
            <v>3</v>
          </cell>
          <cell r="G1292">
            <v>20.21</v>
          </cell>
          <cell r="H1292">
            <v>60.63</v>
          </cell>
          <cell r="I1292">
            <v>20.21</v>
          </cell>
          <cell r="J1292" t="b">
            <v>1</v>
          </cell>
        </row>
        <row r="1293">
          <cell r="B1293" t="str">
            <v>SEDOP</v>
          </cell>
          <cell r="C1293" t="str">
            <v>CA</v>
          </cell>
          <cell r="D1293" t="str">
            <v>Ajudante de pedreiro com encargos</v>
          </cell>
          <cell r="E1293" t="str">
            <v>H</v>
          </cell>
          <cell r="F1293">
            <v>3</v>
          </cell>
          <cell r="G1293">
            <v>16.079999999999998</v>
          </cell>
          <cell r="H1293">
            <v>48.239999999999995</v>
          </cell>
          <cell r="I1293">
            <v>16.079999999999998</v>
          </cell>
          <cell r="J1293" t="b">
            <v>1</v>
          </cell>
        </row>
        <row r="1294">
          <cell r="B1294" t="str">
            <v>SEDOP</v>
          </cell>
          <cell r="C1294" t="str">
            <v>CA</v>
          </cell>
          <cell r="D1294" t="str">
            <v>Tampo de granito cinza andorinha com tratamento impermeabilizante e=3cm</v>
          </cell>
          <cell r="E1294" t="str">
            <v>M2</v>
          </cell>
          <cell r="F1294">
            <v>1.35</v>
          </cell>
          <cell r="G1294">
            <v>455</v>
          </cell>
          <cell r="H1294">
            <v>614.25</v>
          </cell>
          <cell r="I1294">
            <v>455</v>
          </cell>
          <cell r="J1294" t="b">
            <v>1</v>
          </cell>
        </row>
        <row r="1295">
          <cell r="B1295" t="str">
            <v>SEDOP</v>
          </cell>
          <cell r="C1295" t="str">
            <v>CA</v>
          </cell>
          <cell r="D1295" t="str">
            <v>Testeira de granito cinza andorinha com tratamento impermeabilizante e=3cm</v>
          </cell>
          <cell r="E1295" t="str">
            <v>M2</v>
          </cell>
          <cell r="F1295">
            <v>0.28000000000000003</v>
          </cell>
          <cell r="G1295">
            <v>455</v>
          </cell>
          <cell r="H1295">
            <v>127.4</v>
          </cell>
          <cell r="I1295">
            <v>455</v>
          </cell>
          <cell r="J1295" t="b">
            <v>1</v>
          </cell>
        </row>
        <row r="1296">
          <cell r="B1296" t="str">
            <v>SEDOP</v>
          </cell>
          <cell r="C1296" t="str">
            <v>CA</v>
          </cell>
          <cell r="D1296" t="str">
            <v>Rodabancada de granito cinza andorinha com tratamento impermeabilizante e=3cm</v>
          </cell>
          <cell r="E1296" t="str">
            <v>M2</v>
          </cell>
          <cell r="F1296">
            <v>0.36</v>
          </cell>
          <cell r="G1296">
            <v>455</v>
          </cell>
          <cell r="H1296">
            <v>163.79999999999998</v>
          </cell>
          <cell r="I1296">
            <v>455</v>
          </cell>
          <cell r="J1296" t="b">
            <v>1</v>
          </cell>
        </row>
        <row r="1297">
          <cell r="B1297" t="str">
            <v>COTAÇÃO</v>
          </cell>
          <cell r="C1297" t="str">
            <v>I</v>
          </cell>
          <cell r="D1297" t="str">
            <v>Cantoneira de abas iguais com material ant-ferruginoso</v>
          </cell>
          <cell r="E1297" t="str">
            <v>UN</v>
          </cell>
          <cell r="F1297">
            <v>2</v>
          </cell>
          <cell r="G1297">
            <v>6.52</v>
          </cell>
          <cell r="H1297">
            <v>13.04</v>
          </cell>
          <cell r="I1297">
            <v>0</v>
          </cell>
          <cell r="J1297">
            <v>0</v>
          </cell>
        </row>
        <row r="1298">
          <cell r="B1298">
            <v>0</v>
          </cell>
          <cell r="C1298">
            <v>0</v>
          </cell>
          <cell r="D1298">
            <v>0</v>
          </cell>
          <cell r="E1298">
            <v>0</v>
          </cell>
          <cell r="F1298">
            <v>0</v>
          </cell>
          <cell r="G1298">
            <v>0</v>
          </cell>
          <cell r="H1298">
            <v>1027.3599999999999</v>
          </cell>
        </row>
        <row r="1299">
          <cell r="B1299">
            <v>0</v>
          </cell>
          <cell r="C1299">
            <v>0</v>
          </cell>
          <cell r="D1299">
            <v>0</v>
          </cell>
          <cell r="E1299">
            <v>0</v>
          </cell>
          <cell r="F1299">
            <v>0</v>
          </cell>
          <cell r="G1299">
            <v>0</v>
          </cell>
          <cell r="H1299">
            <v>0</v>
          </cell>
        </row>
        <row r="1300">
          <cell r="B1300">
            <v>0</v>
          </cell>
          <cell r="C1300">
            <v>0</v>
          </cell>
          <cell r="D1300">
            <v>0</v>
          </cell>
          <cell r="E1300">
            <v>0</v>
          </cell>
          <cell r="F1300">
            <v>0</v>
          </cell>
          <cell r="G1300">
            <v>0</v>
          </cell>
          <cell r="H1300">
            <v>0</v>
          </cell>
        </row>
        <row r="1301">
          <cell r="B1301" t="str">
            <v>C 125</v>
          </cell>
          <cell r="C1301">
            <v>0</v>
          </cell>
          <cell r="D1301" t="str">
            <v>Bancada em Granito Polido Cinza Andorinha (e= 3cm) com Tratamento Impermeabilizante (h=0,90) - 2,30x0,60m - 01 Banheira de Embutir de Plástico Tipo PVC e 01 Expurgo em Aço Inox - Ver Detalhe. (B33)</v>
          </cell>
          <cell r="E1301" t="str">
            <v>UN</v>
          </cell>
          <cell r="F1301">
            <v>0</v>
          </cell>
          <cell r="G1301">
            <v>0</v>
          </cell>
          <cell r="H1301" t="str">
            <v>un</v>
          </cell>
          <cell r="I1301">
            <v>4180.87</v>
          </cell>
        </row>
        <row r="1302">
          <cell r="B1302" t="str">
            <v>FONTE</v>
          </cell>
          <cell r="C1302" t="str">
            <v>TIPO</v>
          </cell>
          <cell r="D1302" t="str">
            <v>DESCRIÇÃO</v>
          </cell>
          <cell r="E1302" t="str">
            <v xml:space="preserve">UN </v>
          </cell>
          <cell r="F1302" t="str">
            <v>COEFICIENTE</v>
          </cell>
          <cell r="G1302" t="str">
            <v>CUSTO UNITÁRIO (R$)</v>
          </cell>
          <cell r="H1302" t="str">
            <v>SUBTOTAL (R$)</v>
          </cell>
        </row>
        <row r="1303">
          <cell r="B1303" t="str">
            <v>SEDOP</v>
          </cell>
          <cell r="C1303" t="str">
            <v>CA</v>
          </cell>
          <cell r="D1303" t="str">
            <v>Pedreiro com encargos complementares</v>
          </cell>
          <cell r="E1303" t="str">
            <v>H</v>
          </cell>
          <cell r="F1303">
            <v>3</v>
          </cell>
          <cell r="G1303">
            <v>20.21</v>
          </cell>
          <cell r="H1303">
            <v>60.63</v>
          </cell>
          <cell r="I1303">
            <v>20.21</v>
          </cell>
          <cell r="J1303" t="b">
            <v>1</v>
          </cell>
        </row>
        <row r="1304">
          <cell r="B1304" t="str">
            <v>SEDOP</v>
          </cell>
          <cell r="C1304" t="str">
            <v>CA</v>
          </cell>
          <cell r="D1304" t="str">
            <v>Ajudante de pedreiro com encargos</v>
          </cell>
          <cell r="E1304" t="str">
            <v>H</v>
          </cell>
          <cell r="F1304">
            <v>3</v>
          </cell>
          <cell r="G1304">
            <v>16.079999999999998</v>
          </cell>
          <cell r="H1304">
            <v>48.239999999999995</v>
          </cell>
          <cell r="I1304">
            <v>16.079999999999998</v>
          </cell>
          <cell r="J1304" t="b">
            <v>1</v>
          </cell>
        </row>
        <row r="1305">
          <cell r="B1305" t="str">
            <v>SEDOP</v>
          </cell>
          <cell r="C1305" t="str">
            <v>CA</v>
          </cell>
          <cell r="D1305" t="str">
            <v>Tampo de granito cinza andorinha com tratamento impermeabilizante e=3cm</v>
          </cell>
          <cell r="E1305" t="str">
            <v>M2</v>
          </cell>
          <cell r="F1305">
            <v>1.38</v>
          </cell>
          <cell r="G1305">
            <v>455</v>
          </cell>
          <cell r="H1305">
            <v>627.9</v>
          </cell>
          <cell r="I1305">
            <v>455</v>
          </cell>
          <cell r="J1305" t="b">
            <v>1</v>
          </cell>
        </row>
        <row r="1306">
          <cell r="B1306" t="str">
            <v>SEDOP</v>
          </cell>
          <cell r="C1306" t="str">
            <v>CA</v>
          </cell>
          <cell r="D1306" t="str">
            <v>Testeira de granito cinza andorinha com tratamento impermeabilizante e=3cm</v>
          </cell>
          <cell r="E1306" t="str">
            <v>M2</v>
          </cell>
          <cell r="F1306">
            <v>0.27</v>
          </cell>
          <cell r="G1306">
            <v>455</v>
          </cell>
          <cell r="H1306">
            <v>122.85000000000001</v>
          </cell>
          <cell r="I1306">
            <v>455</v>
          </cell>
          <cell r="J1306" t="b">
            <v>1</v>
          </cell>
        </row>
        <row r="1307">
          <cell r="B1307" t="str">
            <v>SEDOP</v>
          </cell>
          <cell r="C1307" t="str">
            <v>CA</v>
          </cell>
          <cell r="D1307" t="str">
            <v>Rodabancada de granito cinza andorinha com tratamento impermeabilizante e=3cm</v>
          </cell>
          <cell r="E1307" t="str">
            <v>M2</v>
          </cell>
          <cell r="F1307">
            <v>0.35</v>
          </cell>
          <cell r="G1307">
            <v>455</v>
          </cell>
          <cell r="H1307">
            <v>159.25</v>
          </cell>
          <cell r="I1307">
            <v>455</v>
          </cell>
          <cell r="J1307" t="b">
            <v>1</v>
          </cell>
        </row>
        <row r="1308">
          <cell r="B1308" t="str">
            <v>COTAÇÃO</v>
          </cell>
          <cell r="C1308" t="str">
            <v>I</v>
          </cell>
          <cell r="D1308" t="str">
            <v>Cantoneira de abas iguais com material ant-ferruginoso</v>
          </cell>
          <cell r="E1308" t="str">
            <v>UN</v>
          </cell>
          <cell r="F1308">
            <v>2</v>
          </cell>
          <cell r="G1308">
            <v>6.52</v>
          </cell>
          <cell r="H1308">
            <v>13.04</v>
          </cell>
          <cell r="I1308">
            <v>0</v>
          </cell>
          <cell r="J1308">
            <v>0</v>
          </cell>
        </row>
        <row r="1309">
          <cell r="B1309" t="str">
            <v>COTAÇÃO</v>
          </cell>
          <cell r="C1309" t="str">
            <v>I</v>
          </cell>
          <cell r="D1309" t="str">
            <v>Expurgo em Aço inoxidavel</v>
          </cell>
          <cell r="E1309" t="str">
            <v>UN</v>
          </cell>
          <cell r="F1309">
            <v>1</v>
          </cell>
          <cell r="G1309">
            <v>1100</v>
          </cell>
          <cell r="H1309">
            <v>1100</v>
          </cell>
        </row>
        <row r="1310">
          <cell r="B1310" t="str">
            <v>COTAÇÃO</v>
          </cell>
          <cell r="C1310" t="str">
            <v>I</v>
          </cell>
          <cell r="D1310" t="str">
            <v>Sifao para expurgo em aço inox</v>
          </cell>
          <cell r="E1310" t="str">
            <v>UN</v>
          </cell>
          <cell r="F1310">
            <v>1</v>
          </cell>
          <cell r="G1310">
            <v>956</v>
          </cell>
          <cell r="H1310">
            <v>956</v>
          </cell>
        </row>
        <row r="1311">
          <cell r="B1311" t="str">
            <v>COTAÇÃO</v>
          </cell>
          <cell r="C1311" t="str">
            <v>I</v>
          </cell>
          <cell r="D1311" t="str">
            <v>Banheira de inox para berçario 75x40x20cm</v>
          </cell>
          <cell r="E1311" t="str">
            <v>UN</v>
          </cell>
          <cell r="F1311">
            <v>1</v>
          </cell>
          <cell r="G1311">
            <v>1092.96</v>
          </cell>
          <cell r="H1311">
            <v>1092.96</v>
          </cell>
        </row>
        <row r="1312">
          <cell r="B1312">
            <v>0</v>
          </cell>
          <cell r="C1312">
            <v>0</v>
          </cell>
          <cell r="D1312">
            <v>0</v>
          </cell>
          <cell r="E1312">
            <v>0</v>
          </cell>
          <cell r="F1312">
            <v>0</v>
          </cell>
          <cell r="G1312">
            <v>0</v>
          </cell>
          <cell r="H1312">
            <v>4180.87</v>
          </cell>
        </row>
        <row r="1313">
          <cell r="B1313">
            <v>0</v>
          </cell>
          <cell r="C1313">
            <v>0</v>
          </cell>
          <cell r="D1313">
            <v>0</v>
          </cell>
          <cell r="E1313">
            <v>0</v>
          </cell>
          <cell r="F1313">
            <v>0</v>
          </cell>
          <cell r="G1313">
            <v>0</v>
          </cell>
          <cell r="H1313">
            <v>0</v>
          </cell>
        </row>
        <row r="1314">
          <cell r="B1314">
            <v>0</v>
          </cell>
          <cell r="C1314">
            <v>0</v>
          </cell>
          <cell r="D1314">
            <v>0</v>
          </cell>
          <cell r="E1314">
            <v>0</v>
          </cell>
          <cell r="F1314">
            <v>0</v>
          </cell>
          <cell r="G1314">
            <v>0</v>
          </cell>
          <cell r="H1314">
            <v>0</v>
          </cell>
        </row>
        <row r="1315">
          <cell r="B1315" t="str">
            <v>C 126</v>
          </cell>
          <cell r="C1315">
            <v>0</v>
          </cell>
          <cell r="D1315" t="str">
            <v>Bancada em Granito Polido Cinza Andorinha (e= 3cm) com Tratamento Impermeabilizante (h=0,90) - 2,20x0,60m - 01 Cuba Em Aço Inoxidável e 01 Expurgo em Aço Inox - Ver Detalhe. (B34)</v>
          </cell>
          <cell r="E1315" t="str">
            <v>UN</v>
          </cell>
          <cell r="F1315">
            <v>0</v>
          </cell>
          <cell r="G1315">
            <v>0</v>
          </cell>
          <cell r="H1315" t="str">
            <v>un</v>
          </cell>
          <cell r="I1315">
            <v>4277.49</v>
          </cell>
        </row>
        <row r="1316">
          <cell r="B1316" t="str">
            <v>FONTE</v>
          </cell>
          <cell r="C1316" t="str">
            <v>TIPO</v>
          </cell>
          <cell r="D1316" t="str">
            <v>DESCRIÇÃO</v>
          </cell>
          <cell r="E1316" t="str">
            <v xml:space="preserve">UN </v>
          </cell>
          <cell r="F1316" t="str">
            <v>COEFICIENTE</v>
          </cell>
          <cell r="G1316" t="str">
            <v>CUSTO UNITÁRIO (R$)</v>
          </cell>
          <cell r="H1316" t="str">
            <v>SUBTOTAL (R$)</v>
          </cell>
        </row>
        <row r="1317">
          <cell r="B1317" t="str">
            <v>SEDOP</v>
          </cell>
          <cell r="C1317" t="str">
            <v>CA</v>
          </cell>
          <cell r="D1317" t="str">
            <v>Pedreiro com encargos complementares</v>
          </cell>
          <cell r="E1317" t="str">
            <v>H</v>
          </cell>
          <cell r="F1317">
            <v>3</v>
          </cell>
          <cell r="G1317">
            <v>20.21</v>
          </cell>
          <cell r="H1317">
            <v>60.63</v>
          </cell>
          <cell r="I1317">
            <v>20.21</v>
          </cell>
          <cell r="J1317" t="b">
            <v>1</v>
          </cell>
        </row>
        <row r="1318">
          <cell r="B1318" t="str">
            <v>SEDOP</v>
          </cell>
          <cell r="C1318" t="str">
            <v>CA</v>
          </cell>
          <cell r="D1318" t="str">
            <v>Ajudante de pedreiro com encargos</v>
          </cell>
          <cell r="E1318" t="str">
            <v>H</v>
          </cell>
          <cell r="F1318">
            <v>3</v>
          </cell>
          <cell r="G1318">
            <v>16.079999999999998</v>
          </cell>
          <cell r="H1318">
            <v>48.239999999999995</v>
          </cell>
          <cell r="I1318">
            <v>16.079999999999998</v>
          </cell>
          <cell r="J1318" t="b">
            <v>1</v>
          </cell>
        </row>
        <row r="1319">
          <cell r="B1319" t="str">
            <v>SEDOP</v>
          </cell>
          <cell r="C1319" t="str">
            <v>CA</v>
          </cell>
          <cell r="D1319" t="str">
            <v>Tampo de granito cinza andorinha com tratamento impermeabilizante e=3cm</v>
          </cell>
          <cell r="E1319" t="str">
            <v>M2</v>
          </cell>
          <cell r="F1319">
            <v>1.32</v>
          </cell>
          <cell r="G1319">
            <v>455</v>
          </cell>
          <cell r="H1319">
            <v>600.6</v>
          </cell>
          <cell r="I1319">
            <v>455</v>
          </cell>
          <cell r="J1319" t="b">
            <v>1</v>
          </cell>
        </row>
        <row r="1320">
          <cell r="B1320" t="str">
            <v>SEDOP</v>
          </cell>
          <cell r="C1320" t="str">
            <v>CA</v>
          </cell>
          <cell r="D1320" t="str">
            <v>Testeira de granito cinza andorinha com tratamento impermeabilizante e=3cm</v>
          </cell>
          <cell r="E1320" t="str">
            <v>M2</v>
          </cell>
          <cell r="F1320">
            <v>0.26</v>
          </cell>
          <cell r="G1320">
            <v>455</v>
          </cell>
          <cell r="H1320">
            <v>118.3</v>
          </cell>
          <cell r="I1320">
            <v>455</v>
          </cell>
          <cell r="J1320" t="b">
            <v>1</v>
          </cell>
        </row>
        <row r="1321">
          <cell r="B1321" t="str">
            <v>SEDOP</v>
          </cell>
          <cell r="C1321" t="str">
            <v>CA</v>
          </cell>
          <cell r="D1321" t="str">
            <v>Rodabancada de granito cinza andorinha com tratamento impermeabilizante e=3cm</v>
          </cell>
          <cell r="E1321" t="str">
            <v>M2</v>
          </cell>
          <cell r="F1321">
            <v>0.34</v>
          </cell>
          <cell r="G1321">
            <v>455</v>
          </cell>
          <cell r="H1321">
            <v>154.70000000000002</v>
          </cell>
          <cell r="I1321">
            <v>455</v>
          </cell>
          <cell r="J1321" t="b">
            <v>1</v>
          </cell>
        </row>
        <row r="1322">
          <cell r="B1322" t="str">
            <v>COTAÇÃO</v>
          </cell>
          <cell r="C1322" t="str">
            <v>I</v>
          </cell>
          <cell r="D1322" t="str">
            <v>Cantoneira de abas iguais com material ant-ferruginoso</v>
          </cell>
          <cell r="E1322" t="str">
            <v>UN</v>
          </cell>
          <cell r="F1322">
            <v>2</v>
          </cell>
          <cell r="G1322">
            <v>6.52</v>
          </cell>
          <cell r="H1322">
            <v>13.04</v>
          </cell>
          <cell r="I1322">
            <v>0</v>
          </cell>
          <cell r="J1322">
            <v>0</v>
          </cell>
        </row>
        <row r="1323">
          <cell r="B1323" t="str">
            <v>SEDOP</v>
          </cell>
          <cell r="C1323" t="str">
            <v>I</v>
          </cell>
          <cell r="D1323" t="str">
            <v>Cuba em aço inox 40 x30 x15cm</v>
          </cell>
          <cell r="E1323" t="str">
            <v>UN</v>
          </cell>
          <cell r="F1323">
            <v>2</v>
          </cell>
          <cell r="G1323">
            <v>165</v>
          </cell>
          <cell r="H1323">
            <v>330</v>
          </cell>
          <cell r="I1323">
            <v>165</v>
          </cell>
          <cell r="J1323" t="b">
            <v>1</v>
          </cell>
        </row>
        <row r="1324">
          <cell r="B1324" t="str">
            <v>SEDOP</v>
          </cell>
          <cell r="C1324" t="str">
            <v>I</v>
          </cell>
          <cell r="D1324" t="str">
            <v>Torneira para lavatório de mesa com fechamento automático</v>
          </cell>
          <cell r="E1324" t="str">
            <v>UN</v>
          </cell>
          <cell r="F1324">
            <v>2</v>
          </cell>
          <cell r="G1324">
            <v>273.02999999999997</v>
          </cell>
          <cell r="H1324">
            <v>546.05999999999995</v>
          </cell>
          <cell r="I1324">
            <v>273.02999999999997</v>
          </cell>
          <cell r="J1324" t="b">
            <v>1</v>
          </cell>
        </row>
        <row r="1325">
          <cell r="B1325" t="str">
            <v>SEDOP</v>
          </cell>
          <cell r="C1325" t="str">
            <v>I</v>
          </cell>
          <cell r="D1325" t="str">
            <v>Sifao metalico de 2''</v>
          </cell>
          <cell r="E1325" t="str">
            <v>UN</v>
          </cell>
          <cell r="F1325">
            <v>2</v>
          </cell>
          <cell r="G1325">
            <v>142.4</v>
          </cell>
          <cell r="H1325">
            <v>284.8</v>
          </cell>
          <cell r="I1325">
            <v>142.4</v>
          </cell>
          <cell r="J1325" t="b">
            <v>1</v>
          </cell>
        </row>
        <row r="1326">
          <cell r="B1326" t="str">
            <v>SEDOP</v>
          </cell>
          <cell r="C1326" t="str">
            <v>I</v>
          </cell>
          <cell r="D1326" t="str">
            <v>Valv. p/ lavat./bide d = 1" - cromada</v>
          </cell>
          <cell r="E1326" t="str">
            <v>UN</v>
          </cell>
          <cell r="F1326">
            <v>2</v>
          </cell>
          <cell r="G1326">
            <v>32.56</v>
          </cell>
          <cell r="H1326">
            <v>65.12</v>
          </cell>
          <cell r="I1326">
            <v>32.56</v>
          </cell>
          <cell r="J1326" t="b">
            <v>1</v>
          </cell>
        </row>
        <row r="1327">
          <cell r="B1327" t="str">
            <v>COTAÇÃO</v>
          </cell>
          <cell r="C1327" t="str">
            <v>I</v>
          </cell>
          <cell r="D1327" t="str">
            <v>Expurgo em Aço inoxidavel</v>
          </cell>
          <cell r="E1327" t="str">
            <v>UN</v>
          </cell>
          <cell r="F1327">
            <v>1</v>
          </cell>
          <cell r="G1327">
            <v>1100</v>
          </cell>
          <cell r="H1327">
            <v>1100</v>
          </cell>
          <cell r="I1327">
            <v>0</v>
          </cell>
          <cell r="J1327">
            <v>0</v>
          </cell>
        </row>
        <row r="1328">
          <cell r="B1328" t="str">
            <v>COTAÇÃO</v>
          </cell>
          <cell r="C1328" t="str">
            <v>I</v>
          </cell>
          <cell r="D1328" t="str">
            <v>Sifao para expurgo em aço inox</v>
          </cell>
          <cell r="E1328" t="str">
            <v>UN</v>
          </cell>
          <cell r="F1328">
            <v>1</v>
          </cell>
          <cell r="G1328">
            <v>956</v>
          </cell>
          <cell r="H1328">
            <v>956</v>
          </cell>
          <cell r="I1328">
            <v>0</v>
          </cell>
          <cell r="J1328">
            <v>0</v>
          </cell>
        </row>
        <row r="1329">
          <cell r="B1329">
            <v>0</v>
          </cell>
          <cell r="C1329">
            <v>0</v>
          </cell>
          <cell r="D1329">
            <v>0</v>
          </cell>
          <cell r="E1329">
            <v>0</v>
          </cell>
          <cell r="F1329">
            <v>0</v>
          </cell>
          <cell r="G1329">
            <v>0</v>
          </cell>
          <cell r="H1329">
            <v>4277.49</v>
          </cell>
        </row>
        <row r="1330">
          <cell r="B1330">
            <v>0</v>
          </cell>
          <cell r="C1330">
            <v>0</v>
          </cell>
          <cell r="D1330">
            <v>0</v>
          </cell>
          <cell r="E1330">
            <v>0</v>
          </cell>
          <cell r="F1330">
            <v>0</v>
          </cell>
          <cell r="G1330">
            <v>0</v>
          </cell>
          <cell r="H1330">
            <v>0</v>
          </cell>
        </row>
        <row r="1331">
          <cell r="B1331">
            <v>0</v>
          </cell>
          <cell r="C1331">
            <v>0</v>
          </cell>
          <cell r="D1331">
            <v>0</v>
          </cell>
          <cell r="E1331">
            <v>0</v>
          </cell>
          <cell r="F1331">
            <v>0</v>
          </cell>
          <cell r="G1331">
            <v>0</v>
          </cell>
          <cell r="H1331">
            <v>0</v>
          </cell>
        </row>
        <row r="1332">
          <cell r="B1332" t="str">
            <v>C 127</v>
          </cell>
          <cell r="C1332">
            <v>0</v>
          </cell>
          <cell r="D1332" t="str">
            <v>Bancada em "L" - Granito Polido Cinza Andorinha (e= 3cm) com Tratamento Impermeabilizante (h=1,10m E 0,90m) - 2,30-2,40x0,60-0,30m - com Pontos para 2 Computadores - Ver Detalhe. (B35)</v>
          </cell>
          <cell r="E1332" t="str">
            <v>UN</v>
          </cell>
          <cell r="F1332">
            <v>0</v>
          </cell>
          <cell r="G1332">
            <v>0</v>
          </cell>
          <cell r="H1332" t="str">
            <v>un</v>
          </cell>
          <cell r="I1332">
            <v>2382.8116000000005</v>
          </cell>
        </row>
        <row r="1333">
          <cell r="B1333" t="str">
            <v>FONTE</v>
          </cell>
          <cell r="C1333" t="str">
            <v>TIPO</v>
          </cell>
          <cell r="D1333" t="str">
            <v>DESCRIÇÃO</v>
          </cell>
          <cell r="E1333" t="str">
            <v xml:space="preserve">UN </v>
          </cell>
          <cell r="F1333" t="str">
            <v>COEFICIENTE</v>
          </cell>
          <cell r="G1333" t="str">
            <v>CUSTO UNITÁRIO (R$)</v>
          </cell>
          <cell r="H1333" t="str">
            <v>SUBTOTAL (R$)</v>
          </cell>
        </row>
        <row r="1334">
          <cell r="B1334" t="str">
            <v>SEDOP</v>
          </cell>
          <cell r="C1334" t="str">
            <v>CA</v>
          </cell>
          <cell r="D1334" t="str">
            <v>Pedreiro com encargos complementares</v>
          </cell>
          <cell r="E1334" t="str">
            <v>H</v>
          </cell>
          <cell r="F1334">
            <v>3</v>
          </cell>
          <cell r="G1334">
            <v>20.21</v>
          </cell>
          <cell r="H1334">
            <v>60.63</v>
          </cell>
          <cell r="I1334">
            <v>20.21</v>
          </cell>
          <cell r="J1334" t="b">
            <v>1</v>
          </cell>
        </row>
        <row r="1335">
          <cell r="B1335" t="str">
            <v>SEDOP</v>
          </cell>
          <cell r="C1335" t="str">
            <v>CA</v>
          </cell>
          <cell r="D1335" t="str">
            <v>Ajudante de pedreiro com encargos</v>
          </cell>
          <cell r="E1335" t="str">
            <v>H</v>
          </cell>
          <cell r="F1335">
            <v>3</v>
          </cell>
          <cell r="G1335">
            <v>16.079999999999998</v>
          </cell>
          <cell r="H1335">
            <v>48.239999999999995</v>
          </cell>
          <cell r="I1335">
            <v>16.079999999999998</v>
          </cell>
          <cell r="J1335" t="b">
            <v>1</v>
          </cell>
        </row>
        <row r="1336">
          <cell r="B1336" t="str">
            <v>SEDOP</v>
          </cell>
          <cell r="C1336" t="str">
            <v>CA</v>
          </cell>
          <cell r="D1336" t="str">
            <v>Tampo de granito cinza andorinha com tratamento impermeabilizante e=3cm</v>
          </cell>
          <cell r="E1336" t="str">
            <v>M2</v>
          </cell>
          <cell r="F1336">
            <v>2.5099999999999998</v>
          </cell>
          <cell r="G1336">
            <v>455</v>
          </cell>
          <cell r="H1336">
            <v>1142.05</v>
          </cell>
          <cell r="I1336">
            <v>455</v>
          </cell>
          <cell r="J1336" t="b">
            <v>1</v>
          </cell>
        </row>
        <row r="1337">
          <cell r="B1337" t="str">
            <v>SEDOP</v>
          </cell>
          <cell r="C1337" t="str">
            <v>CA</v>
          </cell>
          <cell r="D1337" t="str">
            <v>Testeira de granito cinza andorinha com tratamento impermeabilizante e=3cm</v>
          </cell>
          <cell r="E1337" t="str">
            <v>M2</v>
          </cell>
          <cell r="F1337">
            <v>0.49</v>
          </cell>
          <cell r="G1337">
            <v>455</v>
          </cell>
          <cell r="H1337">
            <v>222.95</v>
          </cell>
          <cell r="I1337">
            <v>455</v>
          </cell>
          <cell r="J1337" t="b">
            <v>1</v>
          </cell>
        </row>
        <row r="1338">
          <cell r="B1338" t="str">
            <v>SEDOP</v>
          </cell>
          <cell r="C1338" t="str">
            <v>CA</v>
          </cell>
          <cell r="D1338" t="str">
            <v>Rodabancada de granito cinza andorinha com tratamento impermeabilizante e=3cm</v>
          </cell>
          <cell r="E1338" t="str">
            <v>M2</v>
          </cell>
          <cell r="F1338">
            <v>0.47</v>
          </cell>
          <cell r="G1338">
            <v>455</v>
          </cell>
          <cell r="H1338">
            <v>213.85</v>
          </cell>
          <cell r="I1338">
            <v>455</v>
          </cell>
          <cell r="J1338" t="b">
            <v>1</v>
          </cell>
        </row>
        <row r="1339">
          <cell r="B1339" t="str">
            <v>SEDOP</v>
          </cell>
          <cell r="C1339" t="str">
            <v>CA</v>
          </cell>
          <cell r="D1339" t="str">
            <v>Alvenaria tijolo de barro a singelo</v>
          </cell>
          <cell r="E1339" t="str">
            <v>M2</v>
          </cell>
          <cell r="F1339">
            <v>2.52</v>
          </cell>
          <cell r="G1339">
            <v>89.23</v>
          </cell>
          <cell r="H1339">
            <v>224.8596</v>
          </cell>
          <cell r="I1339">
            <v>89.23</v>
          </cell>
          <cell r="J1339" t="b">
            <v>1</v>
          </cell>
        </row>
        <row r="1340">
          <cell r="B1340" t="str">
            <v>SEDOP</v>
          </cell>
          <cell r="C1340" t="str">
            <v>CA</v>
          </cell>
          <cell r="D1340" t="str">
            <v>Chapisco de cimento e areia no traço 1:3</v>
          </cell>
          <cell r="E1340" t="str">
            <v>M2</v>
          </cell>
          <cell r="F1340">
            <v>5.04</v>
          </cell>
          <cell r="G1340">
            <v>10.19</v>
          </cell>
          <cell r="H1340">
            <v>51.357599999999998</v>
          </cell>
          <cell r="I1340">
            <v>10.19</v>
          </cell>
          <cell r="J1340" t="b">
            <v>1</v>
          </cell>
        </row>
        <row r="1341">
          <cell r="B1341" t="str">
            <v>SEDOP</v>
          </cell>
          <cell r="C1341" t="str">
            <v>CA</v>
          </cell>
          <cell r="D1341" t="str">
            <v>Reboco com argamassa 1:6:Adit. Plast.</v>
          </cell>
          <cell r="E1341" t="str">
            <v>M2</v>
          </cell>
          <cell r="F1341">
            <v>5.04</v>
          </cell>
          <cell r="G1341">
            <v>41.46</v>
          </cell>
          <cell r="H1341">
            <v>208.95840000000001</v>
          </cell>
          <cell r="I1341">
            <v>41.46</v>
          </cell>
          <cell r="J1341" t="b">
            <v>1</v>
          </cell>
        </row>
        <row r="1342">
          <cell r="B1342" t="str">
            <v>SEDOP</v>
          </cell>
          <cell r="C1342" t="str">
            <v>CA</v>
          </cell>
          <cell r="D1342" t="str">
            <v>Acrílica semi-brilho c/ massa e selador</v>
          </cell>
          <cell r="E1342" t="str">
            <v>M2</v>
          </cell>
          <cell r="F1342">
            <v>5.04</v>
          </cell>
          <cell r="G1342">
            <v>41.65</v>
          </cell>
          <cell r="H1342">
            <v>209.916</v>
          </cell>
          <cell r="I1342">
            <v>41.65</v>
          </cell>
          <cell r="J1342" t="b">
            <v>1</v>
          </cell>
        </row>
        <row r="1343">
          <cell r="B1343">
            <v>0</v>
          </cell>
          <cell r="C1343">
            <v>0</v>
          </cell>
          <cell r="D1343">
            <v>0</v>
          </cell>
          <cell r="E1343">
            <v>0</v>
          </cell>
          <cell r="F1343">
            <v>0</v>
          </cell>
          <cell r="G1343">
            <v>0</v>
          </cell>
          <cell r="H1343">
            <v>2382.8116000000005</v>
          </cell>
        </row>
        <row r="1344">
          <cell r="B1344">
            <v>0</v>
          </cell>
          <cell r="C1344">
            <v>0</v>
          </cell>
          <cell r="D1344">
            <v>0</v>
          </cell>
          <cell r="E1344">
            <v>0</v>
          </cell>
          <cell r="F1344">
            <v>0</v>
          </cell>
          <cell r="G1344">
            <v>0</v>
          </cell>
          <cell r="H1344">
            <v>0</v>
          </cell>
        </row>
        <row r="1345">
          <cell r="B1345">
            <v>0</v>
          </cell>
          <cell r="C1345">
            <v>0</v>
          </cell>
          <cell r="D1345">
            <v>0</v>
          </cell>
          <cell r="E1345">
            <v>0</v>
          </cell>
          <cell r="F1345">
            <v>0</v>
          </cell>
          <cell r="G1345">
            <v>0</v>
          </cell>
          <cell r="H1345">
            <v>0</v>
          </cell>
        </row>
        <row r="1346">
          <cell r="B1346" t="str">
            <v>C 128</v>
          </cell>
          <cell r="C1346">
            <v>0</v>
          </cell>
          <cell r="D1346" t="str">
            <v>Bancada em Granito Polido Cinza Andorinha (e= 3cm) com Tratamento Impermeabilizante (h=0,90) - 1,70x0,60m - 01 Cuba em Aço Inoxidável - Ver Detalhe. (B36)</v>
          </cell>
          <cell r="E1346" t="str">
            <v>UN</v>
          </cell>
          <cell r="F1346">
            <v>0</v>
          </cell>
          <cell r="G1346">
            <v>0</v>
          </cell>
          <cell r="H1346" t="str">
            <v>un</v>
          </cell>
          <cell r="I1346">
            <v>1426.5</v>
          </cell>
        </row>
        <row r="1347">
          <cell r="B1347" t="str">
            <v>FONTE</v>
          </cell>
          <cell r="C1347" t="str">
            <v>TIPO</v>
          </cell>
          <cell r="D1347" t="str">
            <v>DESCRIÇÃO</v>
          </cell>
          <cell r="E1347" t="str">
            <v xml:space="preserve">UN </v>
          </cell>
          <cell r="F1347" t="str">
            <v>COEFICIENTE</v>
          </cell>
          <cell r="G1347" t="str">
            <v>CUSTO UNITÁRIO (R$)</v>
          </cell>
          <cell r="H1347" t="str">
            <v>SUBTOTAL (R$)</v>
          </cell>
        </row>
        <row r="1348">
          <cell r="B1348" t="str">
            <v>SEDOP</v>
          </cell>
          <cell r="C1348" t="str">
            <v>CA</v>
          </cell>
          <cell r="D1348" t="str">
            <v>Pedreiro com encargos complementares</v>
          </cell>
          <cell r="E1348" t="str">
            <v>H</v>
          </cell>
          <cell r="F1348">
            <v>3</v>
          </cell>
          <cell r="G1348">
            <v>20.21</v>
          </cell>
          <cell r="H1348">
            <v>60.63</v>
          </cell>
          <cell r="I1348">
            <v>20.21</v>
          </cell>
          <cell r="J1348" t="b">
            <v>1</v>
          </cell>
        </row>
        <row r="1349">
          <cell r="B1349" t="str">
            <v>SEDOP</v>
          </cell>
          <cell r="C1349" t="str">
            <v>CA</v>
          </cell>
          <cell r="D1349" t="str">
            <v>Ajudante de pedreiro com encargos</v>
          </cell>
          <cell r="E1349" t="str">
            <v>H</v>
          </cell>
          <cell r="F1349">
            <v>3</v>
          </cell>
          <cell r="G1349">
            <v>16.079999999999998</v>
          </cell>
          <cell r="H1349">
            <v>48.239999999999995</v>
          </cell>
          <cell r="I1349">
            <v>16.079999999999998</v>
          </cell>
          <cell r="J1349" t="b">
            <v>1</v>
          </cell>
        </row>
        <row r="1350">
          <cell r="B1350" t="str">
            <v>SEDOP</v>
          </cell>
          <cell r="C1350" t="str">
            <v>CA</v>
          </cell>
          <cell r="D1350" t="str">
            <v>Tampo de granito cinza andorinha com tratamento impermeabilizante e=3cm</v>
          </cell>
          <cell r="E1350" t="str">
            <v>M2</v>
          </cell>
          <cell r="F1350">
            <v>1.02</v>
          </cell>
          <cell r="G1350">
            <v>455</v>
          </cell>
          <cell r="H1350">
            <v>464.1</v>
          </cell>
          <cell r="I1350">
            <v>455</v>
          </cell>
          <cell r="J1350" t="b">
            <v>1</v>
          </cell>
        </row>
        <row r="1351">
          <cell r="B1351" t="str">
            <v>SEDOP</v>
          </cell>
          <cell r="C1351" t="str">
            <v>CA</v>
          </cell>
          <cell r="D1351" t="str">
            <v>Testeira de granito cinza andorinha com tratamento impermeabilizante e=3cm</v>
          </cell>
          <cell r="E1351" t="str">
            <v>M2</v>
          </cell>
          <cell r="F1351">
            <v>0.2</v>
          </cell>
          <cell r="G1351">
            <v>455</v>
          </cell>
          <cell r="H1351">
            <v>91</v>
          </cell>
          <cell r="I1351">
            <v>455</v>
          </cell>
          <cell r="J1351" t="b">
            <v>1</v>
          </cell>
        </row>
        <row r="1352">
          <cell r="B1352" t="str">
            <v>SEDOP</v>
          </cell>
          <cell r="C1352" t="str">
            <v>CA</v>
          </cell>
          <cell r="D1352" t="str">
            <v>Rodabancada de granito cinza andorinha com tratamento impermeabilizante e=3cm</v>
          </cell>
          <cell r="E1352" t="str">
            <v>M2</v>
          </cell>
          <cell r="F1352">
            <v>0.3</v>
          </cell>
          <cell r="G1352">
            <v>455</v>
          </cell>
          <cell r="H1352">
            <v>136.5</v>
          </cell>
          <cell r="I1352">
            <v>455</v>
          </cell>
          <cell r="J1352" t="b">
            <v>1</v>
          </cell>
        </row>
        <row r="1353">
          <cell r="B1353" t="str">
            <v>COTAÇÃO</v>
          </cell>
          <cell r="C1353" t="str">
            <v>I</v>
          </cell>
          <cell r="D1353" t="str">
            <v>Cantoneira de abas iguais com material ant-ferruginoso</v>
          </cell>
          <cell r="E1353" t="str">
            <v>UN</v>
          </cell>
          <cell r="F1353">
            <v>2</v>
          </cell>
          <cell r="G1353">
            <v>6.52</v>
          </cell>
          <cell r="H1353">
            <v>13.04</v>
          </cell>
          <cell r="I1353">
            <v>0</v>
          </cell>
          <cell r="J1353">
            <v>0</v>
          </cell>
        </row>
        <row r="1354">
          <cell r="B1354" t="str">
            <v>SEDOP</v>
          </cell>
          <cell r="C1354" t="str">
            <v>I</v>
          </cell>
          <cell r="D1354" t="str">
            <v>Cuba em aço inox 40 x30 x15cm</v>
          </cell>
          <cell r="E1354" t="str">
            <v>UN</v>
          </cell>
          <cell r="F1354">
            <v>1</v>
          </cell>
          <cell r="G1354">
            <v>165</v>
          </cell>
          <cell r="H1354">
            <v>165</v>
          </cell>
          <cell r="I1354">
            <v>165</v>
          </cell>
          <cell r="J1354" t="b">
            <v>1</v>
          </cell>
        </row>
        <row r="1355">
          <cell r="B1355" t="str">
            <v>SEDOP</v>
          </cell>
          <cell r="C1355" t="str">
            <v>I</v>
          </cell>
          <cell r="D1355" t="str">
            <v>Torneira para lavatório de mesa com fechamento automático</v>
          </cell>
          <cell r="E1355" t="str">
            <v>UN</v>
          </cell>
          <cell r="F1355">
            <v>1</v>
          </cell>
          <cell r="G1355">
            <v>273.02999999999997</v>
          </cell>
          <cell r="H1355">
            <v>273.02999999999997</v>
          </cell>
          <cell r="I1355">
            <v>273.02999999999997</v>
          </cell>
          <cell r="J1355" t="b">
            <v>1</v>
          </cell>
        </row>
        <row r="1356">
          <cell r="B1356" t="str">
            <v>SEDOP</v>
          </cell>
          <cell r="C1356" t="str">
            <v>I</v>
          </cell>
          <cell r="D1356" t="str">
            <v>Sifao metalico de 2''</v>
          </cell>
          <cell r="E1356" t="str">
            <v>UN</v>
          </cell>
          <cell r="F1356">
            <v>1</v>
          </cell>
          <cell r="G1356">
            <v>142.4</v>
          </cell>
          <cell r="H1356">
            <v>142.4</v>
          </cell>
          <cell r="I1356">
            <v>142.4</v>
          </cell>
          <cell r="J1356" t="b">
            <v>1</v>
          </cell>
        </row>
        <row r="1357">
          <cell r="B1357" t="str">
            <v>SEDOP</v>
          </cell>
          <cell r="C1357" t="str">
            <v>I</v>
          </cell>
          <cell r="D1357" t="str">
            <v>Valv. p/ lavat./bide d = 1" - cromada</v>
          </cell>
          <cell r="E1357" t="str">
            <v>UN</v>
          </cell>
          <cell r="F1357">
            <v>1</v>
          </cell>
          <cell r="G1357">
            <v>32.56</v>
          </cell>
          <cell r="H1357">
            <v>32.56</v>
          </cell>
          <cell r="I1357">
            <v>32.56</v>
          </cell>
          <cell r="J1357" t="b">
            <v>1</v>
          </cell>
        </row>
        <row r="1358">
          <cell r="B1358">
            <v>0</v>
          </cell>
          <cell r="C1358">
            <v>0</v>
          </cell>
          <cell r="D1358">
            <v>0</v>
          </cell>
          <cell r="E1358">
            <v>0</v>
          </cell>
          <cell r="F1358">
            <v>0</v>
          </cell>
          <cell r="G1358">
            <v>0</v>
          </cell>
          <cell r="H1358">
            <v>1426.5</v>
          </cell>
        </row>
        <row r="1359">
          <cell r="B1359">
            <v>0</v>
          </cell>
          <cell r="C1359">
            <v>0</v>
          </cell>
          <cell r="D1359">
            <v>0</v>
          </cell>
          <cell r="E1359">
            <v>0</v>
          </cell>
          <cell r="F1359">
            <v>0</v>
          </cell>
          <cell r="G1359">
            <v>0</v>
          </cell>
          <cell r="H1359">
            <v>0</v>
          </cell>
        </row>
        <row r="1360">
          <cell r="B1360">
            <v>0</v>
          </cell>
          <cell r="C1360">
            <v>0</v>
          </cell>
          <cell r="D1360">
            <v>0</v>
          </cell>
          <cell r="E1360">
            <v>0</v>
          </cell>
          <cell r="F1360">
            <v>0</v>
          </cell>
          <cell r="G1360">
            <v>0</v>
          </cell>
          <cell r="H1360">
            <v>0</v>
          </cell>
        </row>
        <row r="1361">
          <cell r="B1361" t="str">
            <v>C 129</v>
          </cell>
          <cell r="C1361">
            <v>0</v>
          </cell>
          <cell r="D1361" t="str">
            <v>Bancada em Granito Polido Cinza Andorinha (e= 3cm) com Tratamento Impermeabilizante (h=0,90) - 1,80x0,60m - 01 Cuba em Aço Inoxidável e 01 Expurgo em Aço Inox - Ver Detalhe. (B37)</v>
          </cell>
          <cell r="E1361" t="str">
            <v>UN</v>
          </cell>
          <cell r="F1361">
            <v>0</v>
          </cell>
          <cell r="G1361">
            <v>0</v>
          </cell>
          <cell r="H1361" t="str">
            <v>un</v>
          </cell>
          <cell r="I1361">
            <v>4679.8599999999997</v>
          </cell>
        </row>
        <row r="1362">
          <cell r="B1362" t="str">
            <v>FONTE</v>
          </cell>
          <cell r="C1362" t="str">
            <v>TIPO</v>
          </cell>
          <cell r="D1362" t="str">
            <v>DESCRIÇÃO</v>
          </cell>
          <cell r="E1362" t="str">
            <v xml:space="preserve">UN </v>
          </cell>
          <cell r="F1362" t="str">
            <v>COEFICIENTE</v>
          </cell>
          <cell r="G1362" t="str">
            <v>CUSTO UNITÁRIO (R$)</v>
          </cell>
          <cell r="H1362" t="str">
            <v>SUBTOTAL (R$)</v>
          </cell>
        </row>
        <row r="1363">
          <cell r="B1363" t="str">
            <v>SEDOP</v>
          </cell>
          <cell r="C1363" t="str">
            <v>CA</v>
          </cell>
          <cell r="D1363" t="str">
            <v>Pedreiro com encargos complementares</v>
          </cell>
          <cell r="E1363" t="str">
            <v>H</v>
          </cell>
          <cell r="F1363">
            <v>3</v>
          </cell>
          <cell r="G1363">
            <v>20.21</v>
          </cell>
          <cell r="H1363">
            <v>60.63</v>
          </cell>
          <cell r="I1363">
            <v>20.21</v>
          </cell>
          <cell r="J1363" t="b">
            <v>1</v>
          </cell>
        </row>
        <row r="1364">
          <cell r="B1364" t="str">
            <v>SEDOP</v>
          </cell>
          <cell r="C1364" t="str">
            <v>CA</v>
          </cell>
          <cell r="D1364" t="str">
            <v>Ajudante de pedreiro com encargos</v>
          </cell>
          <cell r="E1364" t="str">
            <v>H</v>
          </cell>
          <cell r="F1364">
            <v>3</v>
          </cell>
          <cell r="G1364">
            <v>16.079999999999998</v>
          </cell>
          <cell r="H1364">
            <v>48.239999999999995</v>
          </cell>
          <cell r="I1364">
            <v>16.079999999999998</v>
          </cell>
          <cell r="J1364" t="b">
            <v>1</v>
          </cell>
        </row>
        <row r="1365">
          <cell r="B1365" t="str">
            <v>SEDOP</v>
          </cell>
          <cell r="C1365" t="str">
            <v>CA</v>
          </cell>
          <cell r="D1365" t="str">
            <v>Tampo de granito cinza andorinha com tratamento impermeabilizante e=3cm</v>
          </cell>
          <cell r="E1365" t="str">
            <v>M2</v>
          </cell>
          <cell r="F1365">
            <v>1.08</v>
          </cell>
          <cell r="G1365">
            <v>455</v>
          </cell>
          <cell r="H1365">
            <v>491.40000000000003</v>
          </cell>
          <cell r="I1365">
            <v>455</v>
          </cell>
          <cell r="J1365" t="b">
            <v>1</v>
          </cell>
        </row>
        <row r="1366">
          <cell r="B1366" t="str">
            <v>SEDOP</v>
          </cell>
          <cell r="C1366" t="str">
            <v>CA</v>
          </cell>
          <cell r="D1366" t="str">
            <v>Testeira de granito cinza andorinha com tratamento impermeabilizante e=3cm</v>
          </cell>
          <cell r="E1366" t="str">
            <v>M2</v>
          </cell>
          <cell r="F1366">
            <v>0.28000000000000003</v>
          </cell>
          <cell r="G1366">
            <v>455</v>
          </cell>
          <cell r="H1366">
            <v>127.4</v>
          </cell>
          <cell r="I1366">
            <v>455</v>
          </cell>
          <cell r="J1366" t="b">
            <v>1</v>
          </cell>
        </row>
        <row r="1367">
          <cell r="B1367" t="str">
            <v>SEDOP</v>
          </cell>
          <cell r="C1367" t="str">
            <v>CA</v>
          </cell>
          <cell r="D1367" t="str">
            <v>Rodabancada de granito cinza andorinha com tratamento impermeabilizante e=3cm</v>
          </cell>
          <cell r="E1367" t="str">
            <v>M2</v>
          </cell>
          <cell r="F1367">
            <v>1.43</v>
          </cell>
          <cell r="G1367">
            <v>455</v>
          </cell>
          <cell r="H1367">
            <v>650.65</v>
          </cell>
          <cell r="I1367">
            <v>455</v>
          </cell>
          <cell r="J1367" t="b">
            <v>1</v>
          </cell>
        </row>
        <row r="1368">
          <cell r="B1368" t="str">
            <v>COTAÇÃO</v>
          </cell>
          <cell r="C1368" t="str">
            <v>I</v>
          </cell>
          <cell r="D1368" t="str">
            <v>Cantoneira de abas iguais com material ant-ferruginoso</v>
          </cell>
          <cell r="E1368" t="str">
            <v>UN</v>
          </cell>
          <cell r="F1368">
            <v>3</v>
          </cell>
          <cell r="G1368">
            <v>6.52</v>
          </cell>
          <cell r="H1368">
            <v>19.559999999999999</v>
          </cell>
          <cell r="I1368">
            <v>0</v>
          </cell>
          <cell r="J1368">
            <v>0</v>
          </cell>
        </row>
        <row r="1369">
          <cell r="B1369" t="str">
            <v>SEDOP</v>
          </cell>
          <cell r="C1369" t="str">
            <v>I</v>
          </cell>
          <cell r="D1369" t="str">
            <v>Cuba em aço inox 40 x30 x15cm</v>
          </cell>
          <cell r="E1369" t="str">
            <v>UN</v>
          </cell>
          <cell r="F1369">
            <v>2</v>
          </cell>
          <cell r="G1369">
            <v>165</v>
          </cell>
          <cell r="H1369">
            <v>330</v>
          </cell>
          <cell r="I1369">
            <v>165</v>
          </cell>
          <cell r="J1369" t="b">
            <v>1</v>
          </cell>
        </row>
        <row r="1370">
          <cell r="B1370" t="str">
            <v>SEDOP</v>
          </cell>
          <cell r="C1370" t="str">
            <v>I</v>
          </cell>
          <cell r="D1370" t="str">
            <v>Torneira para lavatório de mesa com fechamento automático</v>
          </cell>
          <cell r="E1370" t="str">
            <v>UN</v>
          </cell>
          <cell r="F1370">
            <v>2</v>
          </cell>
          <cell r="G1370">
            <v>273.02999999999997</v>
          </cell>
          <cell r="H1370">
            <v>546.05999999999995</v>
          </cell>
          <cell r="I1370">
            <v>273.02999999999997</v>
          </cell>
          <cell r="J1370" t="b">
            <v>1</v>
          </cell>
        </row>
        <row r="1371">
          <cell r="B1371" t="str">
            <v>SEDOP</v>
          </cell>
          <cell r="C1371" t="str">
            <v>I</v>
          </cell>
          <cell r="D1371" t="str">
            <v>Sifao metalico de 2''</v>
          </cell>
          <cell r="E1371" t="str">
            <v>UN</v>
          </cell>
          <cell r="F1371">
            <v>2</v>
          </cell>
          <cell r="G1371">
            <v>142.4</v>
          </cell>
          <cell r="H1371">
            <v>284.8</v>
          </cell>
          <cell r="I1371">
            <v>142.4</v>
          </cell>
          <cell r="J1371" t="b">
            <v>1</v>
          </cell>
        </row>
        <row r="1372">
          <cell r="B1372" t="str">
            <v>SEDOP</v>
          </cell>
          <cell r="C1372" t="str">
            <v>I</v>
          </cell>
          <cell r="D1372" t="str">
            <v>Valv. p/ lavat./bide d = 1" - cromada</v>
          </cell>
          <cell r="E1372" t="str">
            <v>UN</v>
          </cell>
          <cell r="F1372">
            <v>2</v>
          </cell>
          <cell r="G1372">
            <v>32.56</v>
          </cell>
          <cell r="H1372">
            <v>65.12</v>
          </cell>
          <cell r="I1372">
            <v>32.56</v>
          </cell>
          <cell r="J1372" t="b">
            <v>1</v>
          </cell>
        </row>
        <row r="1373">
          <cell r="B1373" t="str">
            <v>COTAÇÃO</v>
          </cell>
          <cell r="C1373" t="str">
            <v>I</v>
          </cell>
          <cell r="D1373" t="str">
            <v>Expurgo em Aço inoxidavel</v>
          </cell>
          <cell r="E1373" t="str">
            <v>UN</v>
          </cell>
          <cell r="F1373">
            <v>1</v>
          </cell>
          <cell r="G1373">
            <v>1100</v>
          </cell>
          <cell r="H1373">
            <v>1100</v>
          </cell>
          <cell r="I1373">
            <v>0</v>
          </cell>
          <cell r="J1373">
            <v>0</v>
          </cell>
        </row>
        <row r="1374">
          <cell r="B1374" t="str">
            <v>COTAÇÃO</v>
          </cell>
          <cell r="C1374" t="str">
            <v>I</v>
          </cell>
          <cell r="D1374" t="str">
            <v>Sifao para expurgo em aço inox</v>
          </cell>
          <cell r="E1374" t="str">
            <v>UN</v>
          </cell>
          <cell r="F1374">
            <v>1</v>
          </cell>
          <cell r="G1374">
            <v>956</v>
          </cell>
          <cell r="H1374">
            <v>956</v>
          </cell>
          <cell r="I1374">
            <v>0</v>
          </cell>
          <cell r="J1374">
            <v>0</v>
          </cell>
        </row>
        <row r="1375">
          <cell r="B1375">
            <v>0</v>
          </cell>
          <cell r="C1375">
            <v>0</v>
          </cell>
          <cell r="D1375">
            <v>0</v>
          </cell>
          <cell r="E1375">
            <v>0</v>
          </cell>
          <cell r="F1375">
            <v>0</v>
          </cell>
          <cell r="G1375">
            <v>0</v>
          </cell>
          <cell r="H1375">
            <v>4679.8599999999997</v>
          </cell>
        </row>
        <row r="1376">
          <cell r="B1376">
            <v>0</v>
          </cell>
          <cell r="C1376">
            <v>0</v>
          </cell>
          <cell r="D1376">
            <v>0</v>
          </cell>
          <cell r="E1376">
            <v>0</v>
          </cell>
          <cell r="F1376">
            <v>0</v>
          </cell>
          <cell r="G1376">
            <v>0</v>
          </cell>
          <cell r="H1376">
            <v>0</v>
          </cell>
        </row>
        <row r="1377">
          <cell r="B1377">
            <v>0</v>
          </cell>
          <cell r="C1377">
            <v>0</v>
          </cell>
          <cell r="D1377">
            <v>0</v>
          </cell>
          <cell r="E1377">
            <v>0</v>
          </cell>
          <cell r="F1377">
            <v>0</v>
          </cell>
          <cell r="G1377">
            <v>0</v>
          </cell>
          <cell r="H1377">
            <v>0</v>
          </cell>
        </row>
        <row r="1378">
          <cell r="B1378" t="str">
            <v>C 130</v>
          </cell>
          <cell r="C1378">
            <v>0</v>
          </cell>
          <cell r="D1378" t="str">
            <v>Bancada em Granito Polido Cinza Andorinha (e= 3cm) com Tratamento Impermeabilizante (h=0,90) - 2,80x0,60m - 01 Banheira de Embutir de Plástico Tipo PVC e 01 Expurgo em Aço Inox - Ver Detalhe. (B38)</v>
          </cell>
          <cell r="E1378" t="str">
            <v>UN</v>
          </cell>
          <cell r="F1378">
            <v>0</v>
          </cell>
          <cell r="G1378">
            <v>0</v>
          </cell>
          <cell r="H1378" t="str">
            <v>un</v>
          </cell>
          <cell r="I1378">
            <v>4367.42</v>
          </cell>
        </row>
        <row r="1379">
          <cell r="B1379" t="str">
            <v>FONTE</v>
          </cell>
          <cell r="C1379" t="str">
            <v>TIPO</v>
          </cell>
          <cell r="D1379" t="str">
            <v>DESCRIÇÃO</v>
          </cell>
          <cell r="E1379" t="str">
            <v xml:space="preserve">UN </v>
          </cell>
          <cell r="F1379" t="str">
            <v>COEFICIENTE</v>
          </cell>
          <cell r="G1379" t="str">
            <v>CUSTO UNITÁRIO (R$)</v>
          </cell>
          <cell r="H1379" t="str">
            <v>SUBTOTAL (R$)</v>
          </cell>
        </row>
        <row r="1380">
          <cell r="B1380" t="str">
            <v>SEDOP</v>
          </cell>
          <cell r="C1380" t="str">
            <v>CA</v>
          </cell>
          <cell r="D1380" t="str">
            <v>Pedreiro com encargos complementares</v>
          </cell>
          <cell r="E1380" t="str">
            <v>H</v>
          </cell>
          <cell r="F1380">
            <v>3</v>
          </cell>
          <cell r="G1380">
            <v>20.21</v>
          </cell>
          <cell r="H1380">
            <v>60.63</v>
          </cell>
          <cell r="I1380">
            <v>20.21</v>
          </cell>
          <cell r="J1380" t="b">
            <v>1</v>
          </cell>
        </row>
        <row r="1381">
          <cell r="B1381" t="str">
            <v>SEDOP</v>
          </cell>
          <cell r="C1381" t="str">
            <v>CA</v>
          </cell>
          <cell r="D1381" t="str">
            <v>Ajudante de pedreiro com encargos</v>
          </cell>
          <cell r="E1381" t="str">
            <v>H</v>
          </cell>
          <cell r="F1381">
            <v>3</v>
          </cell>
          <cell r="G1381">
            <v>16.079999999999998</v>
          </cell>
          <cell r="H1381">
            <v>48.239999999999995</v>
          </cell>
          <cell r="I1381">
            <v>16.079999999999998</v>
          </cell>
          <cell r="J1381" t="b">
            <v>1</v>
          </cell>
        </row>
        <row r="1382">
          <cell r="B1382" t="str">
            <v>SEDOP</v>
          </cell>
          <cell r="C1382" t="str">
            <v>CA</v>
          </cell>
          <cell r="D1382" t="str">
            <v>Tampo de granito cinza andorinha com tratamento impermeabilizante e=3cm</v>
          </cell>
          <cell r="E1382" t="str">
            <v>M2</v>
          </cell>
          <cell r="F1382">
            <v>1.68</v>
          </cell>
          <cell r="G1382">
            <v>455</v>
          </cell>
          <cell r="H1382">
            <v>764.4</v>
          </cell>
          <cell r="I1382">
            <v>455</v>
          </cell>
          <cell r="J1382" t="b">
            <v>1</v>
          </cell>
        </row>
        <row r="1383">
          <cell r="B1383" t="str">
            <v>SEDOP</v>
          </cell>
          <cell r="C1383" t="str">
            <v>CA</v>
          </cell>
          <cell r="D1383" t="str">
            <v>Testeira de granito cinza andorinha com tratamento impermeabilizante e=3cm</v>
          </cell>
          <cell r="E1383" t="str">
            <v>M2</v>
          </cell>
          <cell r="F1383">
            <v>0.33</v>
          </cell>
          <cell r="G1383">
            <v>455</v>
          </cell>
          <cell r="H1383">
            <v>150.15</v>
          </cell>
          <cell r="I1383">
            <v>455</v>
          </cell>
          <cell r="J1383" t="b">
            <v>1</v>
          </cell>
        </row>
        <row r="1384">
          <cell r="B1384" t="str">
            <v>SEDOP</v>
          </cell>
          <cell r="C1384" t="str">
            <v>CA</v>
          </cell>
          <cell r="D1384" t="str">
            <v>Rodabancada de granito cinza andorinha com tratamento impermeabilizante e=3cm</v>
          </cell>
          <cell r="E1384" t="str">
            <v>M2</v>
          </cell>
          <cell r="F1384">
            <v>0.4</v>
          </cell>
          <cell r="G1384">
            <v>455</v>
          </cell>
          <cell r="H1384">
            <v>182</v>
          </cell>
          <cell r="I1384">
            <v>455</v>
          </cell>
          <cell r="J1384" t="b">
            <v>1</v>
          </cell>
        </row>
        <row r="1385">
          <cell r="B1385" t="str">
            <v>COTAÇÃO</v>
          </cell>
          <cell r="C1385" t="str">
            <v>I</v>
          </cell>
          <cell r="D1385" t="str">
            <v>Cantoneira de abas iguais com material ant-ferruginoso</v>
          </cell>
          <cell r="E1385" t="str">
            <v>UN</v>
          </cell>
          <cell r="F1385">
            <v>2</v>
          </cell>
          <cell r="G1385">
            <v>6.52</v>
          </cell>
          <cell r="H1385">
            <v>13.04</v>
          </cell>
          <cell r="I1385">
            <v>0</v>
          </cell>
          <cell r="J1385">
            <v>0</v>
          </cell>
        </row>
        <row r="1386">
          <cell r="B1386" t="str">
            <v>COTAÇÃO</v>
          </cell>
          <cell r="C1386" t="str">
            <v>I</v>
          </cell>
          <cell r="D1386" t="str">
            <v>Expurgo em Aço inoxidavel</v>
          </cell>
          <cell r="E1386" t="str">
            <v>UN</v>
          </cell>
          <cell r="F1386">
            <v>1</v>
          </cell>
          <cell r="G1386">
            <v>1100</v>
          </cell>
          <cell r="H1386">
            <v>1100</v>
          </cell>
          <cell r="I1386">
            <v>0</v>
          </cell>
          <cell r="J1386">
            <v>0</v>
          </cell>
        </row>
        <row r="1387">
          <cell r="B1387" t="str">
            <v>COTAÇÃO</v>
          </cell>
          <cell r="C1387" t="str">
            <v>I</v>
          </cell>
          <cell r="D1387" t="str">
            <v>Sifao para expurgo em aço inox</v>
          </cell>
          <cell r="E1387" t="str">
            <v>UN</v>
          </cell>
          <cell r="F1387">
            <v>1</v>
          </cell>
          <cell r="G1387">
            <v>956</v>
          </cell>
          <cell r="H1387">
            <v>956</v>
          </cell>
          <cell r="I1387">
            <v>0</v>
          </cell>
          <cell r="J1387">
            <v>0</v>
          </cell>
        </row>
        <row r="1388">
          <cell r="B1388" t="str">
            <v>COTAÇÃO</v>
          </cell>
          <cell r="C1388" t="str">
            <v>I</v>
          </cell>
          <cell r="D1388" t="str">
            <v>Banheira de inox para berçario 75x40x20cm</v>
          </cell>
          <cell r="E1388" t="str">
            <v>UN</v>
          </cell>
          <cell r="F1388">
            <v>1</v>
          </cell>
          <cell r="G1388">
            <v>1092.96</v>
          </cell>
          <cell r="H1388">
            <v>1092.96</v>
          </cell>
          <cell r="I1388">
            <v>0</v>
          </cell>
          <cell r="J1388">
            <v>0</v>
          </cell>
        </row>
        <row r="1389">
          <cell r="B1389">
            <v>0</v>
          </cell>
          <cell r="C1389">
            <v>0</v>
          </cell>
          <cell r="D1389">
            <v>0</v>
          </cell>
          <cell r="E1389">
            <v>0</v>
          </cell>
          <cell r="F1389">
            <v>0</v>
          </cell>
          <cell r="G1389">
            <v>0</v>
          </cell>
          <cell r="H1389">
            <v>4367.42</v>
          </cell>
        </row>
        <row r="1391">
          <cell r="B1391" t="str">
            <v>C 131</v>
          </cell>
          <cell r="C1391">
            <v>0</v>
          </cell>
          <cell r="D1391" t="str">
            <v>Plantil de Palmeira Carpentária (Carpentaria acuminata)</v>
          </cell>
          <cell r="E1391" t="str">
            <v>UN</v>
          </cell>
          <cell r="F1391">
            <v>0</v>
          </cell>
          <cell r="G1391">
            <v>0</v>
          </cell>
          <cell r="H1391" t="str">
            <v>un</v>
          </cell>
          <cell r="I1391">
            <v>482.42</v>
          </cell>
        </row>
        <row r="1392">
          <cell r="B1392" t="str">
            <v>FONTE</v>
          </cell>
          <cell r="C1392" t="str">
            <v>TIPO</v>
          </cell>
          <cell r="D1392" t="str">
            <v>DESCRIÇÃO</v>
          </cell>
          <cell r="E1392" t="str">
            <v xml:space="preserve">UN </v>
          </cell>
          <cell r="F1392" t="str">
            <v>COEFICIENTE</v>
          </cell>
          <cell r="G1392" t="str">
            <v>CUSTO UNITÁRIO (R$)</v>
          </cell>
          <cell r="H1392" t="str">
            <v>SUBTOTAL (R$)</v>
          </cell>
        </row>
        <row r="1393">
          <cell r="B1393" t="str">
            <v>SEDOP</v>
          </cell>
          <cell r="C1393" t="str">
            <v>CA</v>
          </cell>
          <cell r="D1393" t="str">
            <v>Jardineiro com encargos complementares</v>
          </cell>
          <cell r="E1393" t="str">
            <v>H</v>
          </cell>
          <cell r="F1393">
            <v>1</v>
          </cell>
          <cell r="G1393">
            <v>16.399999999999999</v>
          </cell>
          <cell r="H1393">
            <v>16.399999999999999</v>
          </cell>
          <cell r="I1393">
            <v>16.399999999999999</v>
          </cell>
          <cell r="J1393" t="b">
            <v>1</v>
          </cell>
        </row>
        <row r="1394">
          <cell r="B1394" t="str">
            <v>SEDOP</v>
          </cell>
          <cell r="C1394" t="str">
            <v>CA</v>
          </cell>
          <cell r="D1394" t="str">
            <v>Servente com encargos complementares</v>
          </cell>
          <cell r="E1394" t="str">
            <v>H</v>
          </cell>
          <cell r="F1394">
            <v>1</v>
          </cell>
          <cell r="G1394">
            <v>16.02</v>
          </cell>
          <cell r="H1394">
            <v>16.02</v>
          </cell>
          <cell r="I1394">
            <v>16.02</v>
          </cell>
          <cell r="J1394" t="b">
            <v>1</v>
          </cell>
        </row>
        <row r="1395">
          <cell r="B1395" t="str">
            <v>COTAÇÃO</v>
          </cell>
          <cell r="C1395" t="str">
            <v>I</v>
          </cell>
          <cell r="D1395" t="str">
            <v>Plantil de Palmeira Carpentária (Carpentaria acuminata)</v>
          </cell>
          <cell r="E1395" t="str">
            <v>UN</v>
          </cell>
          <cell r="F1395">
            <v>1</v>
          </cell>
          <cell r="G1395">
            <v>450</v>
          </cell>
          <cell r="H1395">
            <v>450</v>
          </cell>
          <cell r="I1395">
            <v>0</v>
          </cell>
          <cell r="J1395">
            <v>0</v>
          </cell>
        </row>
        <row r="1396">
          <cell r="B1396">
            <v>0</v>
          </cell>
          <cell r="C1396">
            <v>0</v>
          </cell>
          <cell r="D1396">
            <v>0</v>
          </cell>
          <cell r="E1396">
            <v>0</v>
          </cell>
          <cell r="F1396">
            <v>0</v>
          </cell>
          <cell r="G1396">
            <v>0</v>
          </cell>
          <cell r="H1396">
            <v>482.42</v>
          </cell>
        </row>
        <row r="1398">
          <cell r="B1398" t="str">
            <v>C 132</v>
          </cell>
          <cell r="C1398">
            <v>0</v>
          </cell>
          <cell r="D1398" t="str">
            <v>Plantil de Plantil de Cyrtostachys renda Palmeira laca</v>
          </cell>
          <cell r="E1398" t="str">
            <v>UN</v>
          </cell>
          <cell r="F1398">
            <v>0</v>
          </cell>
          <cell r="G1398">
            <v>0</v>
          </cell>
          <cell r="H1398" t="str">
            <v>un</v>
          </cell>
          <cell r="I1398">
            <v>482.42</v>
          </cell>
        </row>
        <row r="1399">
          <cell r="B1399" t="str">
            <v>FONTE</v>
          </cell>
          <cell r="C1399" t="str">
            <v>TIPO</v>
          </cell>
          <cell r="D1399" t="str">
            <v>DESCRIÇÃO</v>
          </cell>
          <cell r="E1399" t="str">
            <v xml:space="preserve">UN </v>
          </cell>
          <cell r="F1399" t="str">
            <v>COEFICIENTE</v>
          </cell>
          <cell r="G1399" t="str">
            <v>CUSTO UNITÁRIO (R$)</v>
          </cell>
          <cell r="H1399" t="str">
            <v>SUBTOTAL (R$)</v>
          </cell>
        </row>
        <row r="1400">
          <cell r="B1400" t="str">
            <v>SEDOP</v>
          </cell>
          <cell r="C1400" t="str">
            <v>CA</v>
          </cell>
          <cell r="D1400" t="str">
            <v>Jardineiro com encargos complementares</v>
          </cell>
          <cell r="E1400" t="str">
            <v>H</v>
          </cell>
          <cell r="F1400">
            <v>1</v>
          </cell>
          <cell r="G1400">
            <v>16.399999999999999</v>
          </cell>
          <cell r="H1400">
            <v>16.399999999999999</v>
          </cell>
          <cell r="I1400">
            <v>16.399999999999999</v>
          </cell>
          <cell r="J1400" t="b">
            <v>1</v>
          </cell>
        </row>
        <row r="1401">
          <cell r="B1401" t="str">
            <v>SEDOP</v>
          </cell>
          <cell r="C1401" t="str">
            <v>CA</v>
          </cell>
          <cell r="D1401" t="str">
            <v>Servente com encargos complementares</v>
          </cell>
          <cell r="E1401" t="str">
            <v>H</v>
          </cell>
          <cell r="F1401">
            <v>1</v>
          </cell>
          <cell r="G1401">
            <v>16.02</v>
          </cell>
          <cell r="H1401">
            <v>16.02</v>
          </cell>
          <cell r="I1401">
            <v>16.02</v>
          </cell>
          <cell r="J1401" t="b">
            <v>1</v>
          </cell>
        </row>
        <row r="1402">
          <cell r="B1402" t="str">
            <v>COTAÇÃO</v>
          </cell>
          <cell r="C1402" t="str">
            <v>I</v>
          </cell>
          <cell r="D1402" t="str">
            <v>Plantil de Plantil de Cyrtostachys renda Palmeira laca</v>
          </cell>
          <cell r="E1402" t="str">
            <v>UN</v>
          </cell>
          <cell r="F1402">
            <v>1</v>
          </cell>
          <cell r="G1402">
            <v>450</v>
          </cell>
          <cell r="H1402">
            <v>450</v>
          </cell>
          <cell r="I1402">
            <v>0</v>
          </cell>
          <cell r="J1402">
            <v>0</v>
          </cell>
        </row>
        <row r="1403">
          <cell r="B1403">
            <v>0</v>
          </cell>
          <cell r="C1403">
            <v>0</v>
          </cell>
          <cell r="D1403">
            <v>0</v>
          </cell>
          <cell r="E1403">
            <v>0</v>
          </cell>
          <cell r="F1403">
            <v>0</v>
          </cell>
          <cell r="G1403">
            <v>0</v>
          </cell>
          <cell r="H1403">
            <v>482.42</v>
          </cell>
        </row>
        <row r="1405">
          <cell r="B1405" t="str">
            <v>C 133</v>
          </cell>
          <cell r="C1405">
            <v>0</v>
          </cell>
          <cell r="D1405" t="str">
            <v>Plantil de Cycas revoluta Palmeira Cica</v>
          </cell>
          <cell r="E1405" t="str">
            <v>UN</v>
          </cell>
          <cell r="F1405">
            <v>0</v>
          </cell>
          <cell r="G1405">
            <v>0</v>
          </cell>
          <cell r="H1405" t="str">
            <v>un</v>
          </cell>
          <cell r="I1405">
            <v>332.42</v>
          </cell>
        </row>
        <row r="1406">
          <cell r="B1406" t="str">
            <v>FONTE</v>
          </cell>
          <cell r="C1406" t="str">
            <v>TIPO</v>
          </cell>
          <cell r="D1406" t="str">
            <v>DESCRIÇÃO</v>
          </cell>
          <cell r="E1406" t="str">
            <v xml:space="preserve">UN </v>
          </cell>
          <cell r="F1406" t="str">
            <v>COEFICIENTE</v>
          </cell>
          <cell r="G1406" t="str">
            <v>CUSTO UNITÁRIO (R$)</v>
          </cell>
          <cell r="H1406" t="str">
            <v>SUBTOTAL (R$)</v>
          </cell>
        </row>
        <row r="1407">
          <cell r="B1407" t="str">
            <v>SEDOP</v>
          </cell>
          <cell r="C1407" t="str">
            <v>CA</v>
          </cell>
          <cell r="D1407" t="str">
            <v>Jardineiro com encargos complementares</v>
          </cell>
          <cell r="E1407" t="str">
            <v>H</v>
          </cell>
          <cell r="F1407">
            <v>1</v>
          </cell>
          <cell r="G1407">
            <v>16.399999999999999</v>
          </cell>
          <cell r="H1407">
            <v>16.399999999999999</v>
          </cell>
          <cell r="I1407">
            <v>16.399999999999999</v>
          </cell>
          <cell r="J1407" t="b">
            <v>1</v>
          </cell>
        </row>
        <row r="1408">
          <cell r="B1408" t="str">
            <v>SEDOP</v>
          </cell>
          <cell r="C1408" t="str">
            <v>CA</v>
          </cell>
          <cell r="D1408" t="str">
            <v>Servente com encargos complementares</v>
          </cell>
          <cell r="E1408" t="str">
            <v>H</v>
          </cell>
          <cell r="F1408">
            <v>1</v>
          </cell>
          <cell r="G1408">
            <v>16.02</v>
          </cell>
          <cell r="H1408">
            <v>16.02</v>
          </cell>
          <cell r="I1408">
            <v>16.02</v>
          </cell>
          <cell r="J1408" t="b">
            <v>1</v>
          </cell>
        </row>
        <row r="1409">
          <cell r="B1409" t="str">
            <v>COTAÇÃO</v>
          </cell>
          <cell r="C1409" t="str">
            <v>I</v>
          </cell>
          <cell r="D1409" t="str">
            <v>Plantil de Cycas revoluta Palmeira Cica</v>
          </cell>
          <cell r="E1409" t="str">
            <v>UN</v>
          </cell>
          <cell r="F1409">
            <v>1</v>
          </cell>
          <cell r="G1409">
            <v>300</v>
          </cell>
          <cell r="H1409">
            <v>300</v>
          </cell>
          <cell r="I1409">
            <v>0</v>
          </cell>
          <cell r="J1409">
            <v>0</v>
          </cell>
        </row>
        <row r="1410">
          <cell r="B1410">
            <v>0</v>
          </cell>
          <cell r="C1410">
            <v>0</v>
          </cell>
          <cell r="D1410">
            <v>0</v>
          </cell>
          <cell r="E1410">
            <v>0</v>
          </cell>
          <cell r="F1410">
            <v>0</v>
          </cell>
          <cell r="G1410">
            <v>0</v>
          </cell>
          <cell r="H1410">
            <v>332.42</v>
          </cell>
        </row>
        <row r="1412">
          <cell r="B1412" t="str">
            <v>C 134</v>
          </cell>
          <cell r="C1412">
            <v>0</v>
          </cell>
          <cell r="D1412" t="str">
            <v>Plantil de Rhapis excelsa Palmeira Rafis</v>
          </cell>
          <cell r="E1412" t="str">
            <v>UN</v>
          </cell>
          <cell r="F1412">
            <v>0</v>
          </cell>
          <cell r="G1412">
            <v>0</v>
          </cell>
          <cell r="H1412" t="str">
            <v>un</v>
          </cell>
          <cell r="I1412">
            <v>107.42</v>
          </cell>
        </row>
        <row r="1413">
          <cell r="B1413" t="str">
            <v>FONTE</v>
          </cell>
          <cell r="C1413" t="str">
            <v>TIPO</v>
          </cell>
          <cell r="D1413" t="str">
            <v>DESCRIÇÃO</v>
          </cell>
          <cell r="E1413" t="str">
            <v xml:space="preserve">UN </v>
          </cell>
          <cell r="F1413" t="str">
            <v>COEFICIENTE</v>
          </cell>
          <cell r="G1413" t="str">
            <v>CUSTO UNITÁRIO (R$)</v>
          </cell>
          <cell r="H1413" t="str">
            <v>SUBTOTAL (R$)</v>
          </cell>
        </row>
        <row r="1414">
          <cell r="B1414" t="str">
            <v>SEDOP</v>
          </cell>
          <cell r="C1414" t="str">
            <v>CA</v>
          </cell>
          <cell r="D1414" t="str">
            <v>Jardineiro com encargos complementares</v>
          </cell>
          <cell r="E1414" t="str">
            <v>H</v>
          </cell>
          <cell r="F1414">
            <v>1</v>
          </cell>
          <cell r="G1414">
            <v>16.399999999999999</v>
          </cell>
          <cell r="H1414">
            <v>16.399999999999999</v>
          </cell>
          <cell r="I1414">
            <v>16.399999999999999</v>
          </cell>
          <cell r="J1414" t="b">
            <v>1</v>
          </cell>
        </row>
        <row r="1415">
          <cell r="B1415" t="str">
            <v>SEDOP</v>
          </cell>
          <cell r="C1415" t="str">
            <v>CA</v>
          </cell>
          <cell r="D1415" t="str">
            <v>Servente com encargos complementares</v>
          </cell>
          <cell r="E1415" t="str">
            <v>H</v>
          </cell>
          <cell r="F1415">
            <v>1</v>
          </cell>
          <cell r="G1415">
            <v>16.02</v>
          </cell>
          <cell r="H1415">
            <v>16.02</v>
          </cell>
          <cell r="I1415">
            <v>16.02</v>
          </cell>
          <cell r="J1415" t="b">
            <v>1</v>
          </cell>
        </row>
        <row r="1416">
          <cell r="B1416" t="str">
            <v>COTAÇÃO</v>
          </cell>
          <cell r="C1416" t="str">
            <v>I</v>
          </cell>
          <cell r="D1416" t="str">
            <v>Plantil de Rhapis excelsa Palmeira Rafis</v>
          </cell>
          <cell r="E1416" t="str">
            <v>UN</v>
          </cell>
          <cell r="F1416">
            <v>1</v>
          </cell>
          <cell r="G1416">
            <v>75</v>
          </cell>
          <cell r="H1416">
            <v>75</v>
          </cell>
          <cell r="I1416">
            <v>0</v>
          </cell>
          <cell r="J1416">
            <v>0</v>
          </cell>
        </row>
        <row r="1417">
          <cell r="B1417">
            <v>0</v>
          </cell>
          <cell r="C1417">
            <v>0</v>
          </cell>
          <cell r="D1417">
            <v>0</v>
          </cell>
          <cell r="E1417">
            <v>0</v>
          </cell>
          <cell r="F1417">
            <v>0</v>
          </cell>
          <cell r="G1417">
            <v>0</v>
          </cell>
          <cell r="H1417">
            <v>107.42</v>
          </cell>
        </row>
        <row r="1419">
          <cell r="B1419" t="str">
            <v>C 135</v>
          </cell>
          <cell r="C1419">
            <v>0</v>
          </cell>
          <cell r="D1419" t="str">
            <v>Plantil de Dracaena Marginata Dracena Tricolor</v>
          </cell>
          <cell r="E1419" t="str">
            <v>UN</v>
          </cell>
          <cell r="F1419">
            <v>0</v>
          </cell>
          <cell r="G1419">
            <v>0</v>
          </cell>
          <cell r="H1419" t="str">
            <v>un</v>
          </cell>
          <cell r="I1419">
            <v>77.42</v>
          </cell>
        </row>
        <row r="1420">
          <cell r="B1420" t="str">
            <v>FONTE</v>
          </cell>
          <cell r="C1420" t="str">
            <v>TIPO</v>
          </cell>
          <cell r="D1420" t="str">
            <v>DESCRIÇÃO</v>
          </cell>
          <cell r="E1420" t="str">
            <v xml:space="preserve">UN </v>
          </cell>
          <cell r="F1420" t="str">
            <v>COEFICIENTE</v>
          </cell>
          <cell r="G1420" t="str">
            <v>CUSTO UNITÁRIO (R$)</v>
          </cell>
          <cell r="H1420" t="str">
            <v>SUBTOTAL (R$)</v>
          </cell>
        </row>
        <row r="1421">
          <cell r="B1421" t="str">
            <v>SEDOP</v>
          </cell>
          <cell r="C1421" t="str">
            <v>CA</v>
          </cell>
          <cell r="D1421" t="str">
            <v>Jardineiro com encargos complementares</v>
          </cell>
          <cell r="E1421" t="str">
            <v>H</v>
          </cell>
          <cell r="F1421">
            <v>1</v>
          </cell>
          <cell r="G1421">
            <v>16.399999999999999</v>
          </cell>
          <cell r="H1421">
            <v>16.399999999999999</v>
          </cell>
          <cell r="I1421">
            <v>16.399999999999999</v>
          </cell>
          <cell r="J1421" t="b">
            <v>1</v>
          </cell>
        </row>
        <row r="1422">
          <cell r="B1422" t="str">
            <v>SEDOP</v>
          </cell>
          <cell r="C1422" t="str">
            <v>CA</v>
          </cell>
          <cell r="D1422" t="str">
            <v>Servente com encargos complementares</v>
          </cell>
          <cell r="E1422" t="str">
            <v>H</v>
          </cell>
          <cell r="F1422">
            <v>1</v>
          </cell>
          <cell r="G1422">
            <v>16.02</v>
          </cell>
          <cell r="H1422">
            <v>16.02</v>
          </cell>
          <cell r="I1422">
            <v>16.02</v>
          </cell>
          <cell r="J1422" t="b">
            <v>1</v>
          </cell>
        </row>
        <row r="1423">
          <cell r="B1423" t="str">
            <v>COTAÇÃO</v>
          </cell>
          <cell r="C1423" t="str">
            <v>I</v>
          </cell>
          <cell r="D1423" t="str">
            <v>Plantil de Dracaena Marginata Dracena Tricolor</v>
          </cell>
          <cell r="E1423" t="str">
            <v>UN</v>
          </cell>
          <cell r="F1423">
            <v>1</v>
          </cell>
          <cell r="G1423">
            <v>45</v>
          </cell>
          <cell r="H1423">
            <v>45</v>
          </cell>
          <cell r="I1423">
            <v>0</v>
          </cell>
          <cell r="J1423">
            <v>0</v>
          </cell>
        </row>
        <row r="1424">
          <cell r="B1424">
            <v>0</v>
          </cell>
          <cell r="C1424">
            <v>0</v>
          </cell>
          <cell r="D1424">
            <v>0</v>
          </cell>
          <cell r="E1424">
            <v>0</v>
          </cell>
          <cell r="F1424">
            <v>0</v>
          </cell>
          <cell r="G1424">
            <v>0</v>
          </cell>
          <cell r="H1424">
            <v>77.42</v>
          </cell>
        </row>
        <row r="1426">
          <cell r="B1426" t="str">
            <v>C 136</v>
          </cell>
          <cell r="C1426">
            <v>0</v>
          </cell>
          <cell r="D1426" t="str">
            <v>Plantil de Pleomele reflexa verde Pleomele Verde</v>
          </cell>
          <cell r="E1426" t="str">
            <v>UN</v>
          </cell>
          <cell r="F1426">
            <v>0</v>
          </cell>
          <cell r="G1426">
            <v>0</v>
          </cell>
          <cell r="H1426" t="str">
            <v>un</v>
          </cell>
          <cell r="I1426">
            <v>212.42000000000002</v>
          </cell>
        </row>
        <row r="1427">
          <cell r="B1427" t="str">
            <v>FONTE</v>
          </cell>
          <cell r="C1427" t="str">
            <v>TIPO</v>
          </cell>
          <cell r="D1427" t="str">
            <v>DESCRIÇÃO</v>
          </cell>
          <cell r="E1427" t="str">
            <v xml:space="preserve">UN </v>
          </cell>
          <cell r="F1427" t="str">
            <v>COEFICIENTE</v>
          </cell>
          <cell r="G1427" t="str">
            <v>CUSTO UNITÁRIO (R$)</v>
          </cell>
          <cell r="H1427" t="str">
            <v>SUBTOTAL (R$)</v>
          </cell>
        </row>
        <row r="1428">
          <cell r="B1428" t="str">
            <v>SEDOP</v>
          </cell>
          <cell r="C1428" t="str">
            <v>CA</v>
          </cell>
          <cell r="D1428" t="str">
            <v>Jardineiro com encargos complementares</v>
          </cell>
          <cell r="E1428" t="str">
            <v>H</v>
          </cell>
          <cell r="F1428">
            <v>1</v>
          </cell>
          <cell r="G1428">
            <v>16.399999999999999</v>
          </cell>
          <cell r="H1428">
            <v>16.399999999999999</v>
          </cell>
          <cell r="I1428">
            <v>16.399999999999999</v>
          </cell>
          <cell r="J1428" t="b">
            <v>1</v>
          </cell>
        </row>
        <row r="1429">
          <cell r="B1429" t="str">
            <v>SEDOP</v>
          </cell>
          <cell r="C1429" t="str">
            <v>CA</v>
          </cell>
          <cell r="D1429" t="str">
            <v>Servente com encargos complementares</v>
          </cell>
          <cell r="E1429" t="str">
            <v>H</v>
          </cell>
          <cell r="F1429">
            <v>1</v>
          </cell>
          <cell r="G1429">
            <v>16.02</v>
          </cell>
          <cell r="H1429">
            <v>16.02</v>
          </cell>
          <cell r="I1429">
            <v>16.02</v>
          </cell>
          <cell r="J1429" t="b">
            <v>1</v>
          </cell>
        </row>
        <row r="1430">
          <cell r="B1430" t="str">
            <v>COTAÇÃO</v>
          </cell>
          <cell r="C1430" t="str">
            <v>I</v>
          </cell>
          <cell r="D1430" t="str">
            <v>Plantil de Pleomele reflexa verde Pleomele Verde</v>
          </cell>
          <cell r="E1430" t="str">
            <v>UN</v>
          </cell>
          <cell r="F1430">
            <v>1</v>
          </cell>
          <cell r="G1430">
            <v>180</v>
          </cell>
          <cell r="H1430">
            <v>180</v>
          </cell>
          <cell r="I1430">
            <v>0</v>
          </cell>
          <cell r="J1430">
            <v>0</v>
          </cell>
        </row>
        <row r="1431">
          <cell r="B1431">
            <v>0</v>
          </cell>
          <cell r="C1431">
            <v>0</v>
          </cell>
          <cell r="D1431">
            <v>0</v>
          </cell>
          <cell r="E1431">
            <v>0</v>
          </cell>
          <cell r="F1431">
            <v>0</v>
          </cell>
          <cell r="G1431">
            <v>0</v>
          </cell>
          <cell r="H1431">
            <v>212.42000000000002</v>
          </cell>
        </row>
        <row r="1433">
          <cell r="B1433" t="str">
            <v>C 137</v>
          </cell>
          <cell r="C1433">
            <v>0</v>
          </cell>
          <cell r="D1433" t="str">
            <v>Plantil de Dianella tasmanica Dianela</v>
          </cell>
          <cell r="E1433" t="str">
            <v>UN</v>
          </cell>
          <cell r="F1433">
            <v>0</v>
          </cell>
          <cell r="G1433">
            <v>0</v>
          </cell>
          <cell r="H1433" t="str">
            <v>un</v>
          </cell>
          <cell r="I1433">
            <v>21.725999999999999</v>
          </cell>
        </row>
        <row r="1434">
          <cell r="B1434" t="str">
            <v>FONTE</v>
          </cell>
          <cell r="C1434" t="str">
            <v>TIPO</v>
          </cell>
          <cell r="D1434" t="str">
            <v>DESCRIÇÃO</v>
          </cell>
          <cell r="E1434" t="str">
            <v xml:space="preserve">UN </v>
          </cell>
          <cell r="F1434" t="str">
            <v>COEFICIENTE</v>
          </cell>
          <cell r="G1434" t="str">
            <v>CUSTO UNITÁRIO (R$)</v>
          </cell>
          <cell r="H1434" t="str">
            <v>SUBTOTAL (R$)</v>
          </cell>
        </row>
        <row r="1435">
          <cell r="B1435" t="str">
            <v>SEDOP</v>
          </cell>
          <cell r="C1435" t="str">
            <v>CA</v>
          </cell>
          <cell r="D1435" t="str">
            <v>Jardineiro com encargos complementares</v>
          </cell>
          <cell r="E1435" t="str">
            <v>H</v>
          </cell>
          <cell r="F1435">
            <v>0.3</v>
          </cell>
          <cell r="G1435">
            <v>16.399999999999999</v>
          </cell>
          <cell r="H1435">
            <v>4.919999999999999</v>
          </cell>
          <cell r="I1435">
            <v>16.399999999999999</v>
          </cell>
          <cell r="J1435" t="b">
            <v>1</v>
          </cell>
        </row>
        <row r="1436">
          <cell r="B1436" t="str">
            <v>SEDOP</v>
          </cell>
          <cell r="C1436" t="str">
            <v>CA</v>
          </cell>
          <cell r="D1436" t="str">
            <v>Servente com encargos complementares</v>
          </cell>
          <cell r="E1436" t="str">
            <v>H</v>
          </cell>
          <cell r="F1436">
            <v>0.3</v>
          </cell>
          <cell r="G1436">
            <v>16.02</v>
          </cell>
          <cell r="H1436">
            <v>4.806</v>
          </cell>
          <cell r="I1436">
            <v>16.02</v>
          </cell>
          <cell r="J1436" t="b">
            <v>1</v>
          </cell>
        </row>
        <row r="1437">
          <cell r="B1437" t="str">
            <v>COTAÇÃO</v>
          </cell>
          <cell r="C1437" t="str">
            <v>I</v>
          </cell>
          <cell r="D1437" t="str">
            <v>Plantil de Dianella tasmanica Dianela</v>
          </cell>
          <cell r="E1437" t="str">
            <v>UN</v>
          </cell>
          <cell r="F1437">
            <v>1</v>
          </cell>
          <cell r="G1437">
            <v>12</v>
          </cell>
          <cell r="H1437">
            <v>12</v>
          </cell>
          <cell r="I1437">
            <v>0</v>
          </cell>
          <cell r="J1437">
            <v>0</v>
          </cell>
        </row>
        <row r="1438">
          <cell r="B1438">
            <v>0</v>
          </cell>
          <cell r="C1438">
            <v>0</v>
          </cell>
          <cell r="D1438">
            <v>0</v>
          </cell>
          <cell r="E1438">
            <v>0</v>
          </cell>
          <cell r="F1438">
            <v>0</v>
          </cell>
          <cell r="G1438">
            <v>0</v>
          </cell>
          <cell r="H1438">
            <v>21.725999999999999</v>
          </cell>
        </row>
        <row r="1440">
          <cell r="B1440" t="str">
            <v>C 138</v>
          </cell>
          <cell r="C1440">
            <v>0</v>
          </cell>
          <cell r="D1440" t="str">
            <v>Plantil de Dietes bicolor Moréia</v>
          </cell>
          <cell r="E1440" t="str">
            <v>UN</v>
          </cell>
          <cell r="F1440">
            <v>0</v>
          </cell>
          <cell r="G1440">
            <v>0</v>
          </cell>
          <cell r="H1440" t="str">
            <v>un</v>
          </cell>
          <cell r="I1440">
            <v>24.725999999999999</v>
          </cell>
        </row>
        <row r="1441">
          <cell r="B1441" t="str">
            <v>FONTE</v>
          </cell>
          <cell r="C1441" t="str">
            <v>TIPO</v>
          </cell>
          <cell r="D1441" t="str">
            <v>DESCRIÇÃO</v>
          </cell>
          <cell r="E1441" t="str">
            <v xml:space="preserve">UN </v>
          </cell>
          <cell r="F1441" t="str">
            <v>COEFICIENTE</v>
          </cell>
          <cell r="G1441" t="str">
            <v>CUSTO UNITÁRIO (R$)</v>
          </cell>
          <cell r="H1441" t="str">
            <v>SUBTOTAL (R$)</v>
          </cell>
        </row>
        <row r="1442">
          <cell r="B1442" t="str">
            <v>SEDOP</v>
          </cell>
          <cell r="C1442" t="str">
            <v>CA</v>
          </cell>
          <cell r="D1442" t="str">
            <v>Jardineiro com encargos complementares</v>
          </cell>
          <cell r="E1442" t="str">
            <v>H</v>
          </cell>
          <cell r="F1442">
            <v>0.3</v>
          </cell>
          <cell r="G1442">
            <v>16.399999999999999</v>
          </cell>
          <cell r="H1442">
            <v>4.919999999999999</v>
          </cell>
          <cell r="I1442">
            <v>16.399999999999999</v>
          </cell>
          <cell r="J1442" t="b">
            <v>1</v>
          </cell>
        </row>
        <row r="1443">
          <cell r="B1443" t="str">
            <v>SEDOP</v>
          </cell>
          <cell r="C1443" t="str">
            <v>CA</v>
          </cell>
          <cell r="D1443" t="str">
            <v>Servente com encargos complementares</v>
          </cell>
          <cell r="E1443" t="str">
            <v>H</v>
          </cell>
          <cell r="F1443">
            <v>0.3</v>
          </cell>
          <cell r="G1443">
            <v>16.02</v>
          </cell>
          <cell r="H1443">
            <v>4.806</v>
          </cell>
          <cell r="I1443">
            <v>16.02</v>
          </cell>
          <cell r="J1443" t="b">
            <v>1</v>
          </cell>
        </row>
        <row r="1444">
          <cell r="B1444" t="str">
            <v>COTAÇÃO</v>
          </cell>
          <cell r="C1444" t="str">
            <v>I</v>
          </cell>
          <cell r="D1444" t="str">
            <v>Plantil de Dietes bicolor Moréia</v>
          </cell>
          <cell r="E1444" t="str">
            <v>UN</v>
          </cell>
          <cell r="F1444">
            <v>1</v>
          </cell>
          <cell r="G1444">
            <v>15</v>
          </cell>
          <cell r="H1444">
            <v>15</v>
          </cell>
          <cell r="I1444">
            <v>0</v>
          </cell>
          <cell r="J1444">
            <v>0</v>
          </cell>
        </row>
        <row r="1445">
          <cell r="B1445">
            <v>0</v>
          </cell>
          <cell r="C1445">
            <v>0</v>
          </cell>
          <cell r="D1445">
            <v>0</v>
          </cell>
          <cell r="E1445">
            <v>0</v>
          </cell>
          <cell r="F1445">
            <v>0</v>
          </cell>
          <cell r="G1445">
            <v>0</v>
          </cell>
          <cell r="H1445">
            <v>24.725999999999999</v>
          </cell>
        </row>
        <row r="1447">
          <cell r="B1447" t="str">
            <v>C 139</v>
          </cell>
          <cell r="C1447">
            <v>0</v>
          </cell>
          <cell r="D1447" t="str">
            <v>Plantil de Alpinia purpurata Alpinia vermelha</v>
          </cell>
          <cell r="E1447" t="str">
            <v>UN</v>
          </cell>
          <cell r="F1447">
            <v>0</v>
          </cell>
          <cell r="G1447">
            <v>0</v>
          </cell>
          <cell r="H1447" t="str">
            <v>un</v>
          </cell>
          <cell r="I1447">
            <v>31.725999999999999</v>
          </cell>
        </row>
        <row r="1448">
          <cell r="B1448" t="str">
            <v>FONTE</v>
          </cell>
          <cell r="C1448" t="str">
            <v>TIPO</v>
          </cell>
          <cell r="D1448" t="str">
            <v>DESCRIÇÃO</v>
          </cell>
          <cell r="E1448" t="str">
            <v xml:space="preserve">UN </v>
          </cell>
          <cell r="F1448" t="str">
            <v>COEFICIENTE</v>
          </cell>
          <cell r="G1448" t="str">
            <v>CUSTO UNITÁRIO (R$)</v>
          </cell>
          <cell r="H1448" t="str">
            <v>SUBTOTAL (R$)</v>
          </cell>
        </row>
        <row r="1449">
          <cell r="B1449" t="str">
            <v>SEDOP</v>
          </cell>
          <cell r="C1449" t="str">
            <v>CA</v>
          </cell>
          <cell r="D1449" t="str">
            <v>Jardineiro com encargos complementares</v>
          </cell>
          <cell r="E1449" t="str">
            <v>H</v>
          </cell>
          <cell r="F1449">
            <v>0.3</v>
          </cell>
          <cell r="G1449">
            <v>16.399999999999999</v>
          </cell>
          <cell r="H1449">
            <v>4.919999999999999</v>
          </cell>
          <cell r="I1449">
            <v>16.399999999999999</v>
          </cell>
          <cell r="J1449" t="b">
            <v>1</v>
          </cell>
        </row>
        <row r="1450">
          <cell r="B1450" t="str">
            <v>SEDOP</v>
          </cell>
          <cell r="C1450" t="str">
            <v>CA</v>
          </cell>
          <cell r="D1450" t="str">
            <v>Servente com encargos complementares</v>
          </cell>
          <cell r="E1450" t="str">
            <v>H</v>
          </cell>
          <cell r="F1450">
            <v>0.3</v>
          </cell>
          <cell r="G1450">
            <v>16.02</v>
          </cell>
          <cell r="H1450">
            <v>4.806</v>
          </cell>
          <cell r="I1450">
            <v>16.02</v>
          </cell>
          <cell r="J1450" t="b">
            <v>1</v>
          </cell>
        </row>
        <row r="1451">
          <cell r="B1451" t="str">
            <v>COTAÇÃO</v>
          </cell>
          <cell r="C1451" t="str">
            <v>I</v>
          </cell>
          <cell r="D1451" t="str">
            <v>Plantil de Alpinia purpurata Alpinia vermelha</v>
          </cell>
          <cell r="E1451" t="str">
            <v>UN</v>
          </cell>
          <cell r="F1451">
            <v>1</v>
          </cell>
          <cell r="G1451">
            <v>22</v>
          </cell>
          <cell r="H1451">
            <v>22</v>
          </cell>
          <cell r="I1451">
            <v>0</v>
          </cell>
          <cell r="J1451">
            <v>0</v>
          </cell>
        </row>
        <row r="1452">
          <cell r="B1452">
            <v>0</v>
          </cell>
          <cell r="C1452">
            <v>0</v>
          </cell>
          <cell r="D1452">
            <v>0</v>
          </cell>
          <cell r="E1452">
            <v>0</v>
          </cell>
          <cell r="F1452">
            <v>0</v>
          </cell>
          <cell r="G1452">
            <v>0</v>
          </cell>
          <cell r="H1452">
            <v>31.725999999999999</v>
          </cell>
        </row>
        <row r="1454">
          <cell r="B1454" t="str">
            <v>C 140</v>
          </cell>
          <cell r="C1454">
            <v>0</v>
          </cell>
          <cell r="D1454" t="str">
            <v>Plantil de Spathiphyllum wallisii Lírio da paz</v>
          </cell>
          <cell r="E1454" t="str">
            <v>UN</v>
          </cell>
          <cell r="F1454">
            <v>0</v>
          </cell>
          <cell r="G1454">
            <v>0</v>
          </cell>
          <cell r="H1454" t="str">
            <v>un</v>
          </cell>
          <cell r="I1454">
            <v>34.725999999999999</v>
          </cell>
        </row>
        <row r="1455">
          <cell r="B1455" t="str">
            <v>FONTE</v>
          </cell>
          <cell r="C1455" t="str">
            <v>TIPO</v>
          </cell>
          <cell r="D1455" t="str">
            <v>DESCRIÇÃO</v>
          </cell>
          <cell r="E1455" t="str">
            <v xml:space="preserve">UN </v>
          </cell>
          <cell r="F1455" t="str">
            <v>COEFICIENTE</v>
          </cell>
          <cell r="G1455" t="str">
            <v>CUSTO UNITÁRIO (R$)</v>
          </cell>
          <cell r="H1455" t="str">
            <v>SUBTOTAL (R$)</v>
          </cell>
        </row>
        <row r="1456">
          <cell r="B1456" t="str">
            <v>SEDOP</v>
          </cell>
          <cell r="C1456" t="str">
            <v>CA</v>
          </cell>
          <cell r="D1456" t="str">
            <v>Jardineiro com encargos complementares</v>
          </cell>
          <cell r="E1456" t="str">
            <v>H</v>
          </cell>
          <cell r="F1456">
            <v>0.3</v>
          </cell>
          <cell r="G1456">
            <v>16.399999999999999</v>
          </cell>
          <cell r="H1456">
            <v>4.919999999999999</v>
          </cell>
          <cell r="I1456">
            <v>16.399999999999999</v>
          </cell>
          <cell r="J1456" t="b">
            <v>1</v>
          </cell>
        </row>
        <row r="1457">
          <cell r="B1457" t="str">
            <v>SEDOP</v>
          </cell>
          <cell r="C1457" t="str">
            <v>CA</v>
          </cell>
          <cell r="D1457" t="str">
            <v>Servente com encargos complementares</v>
          </cell>
          <cell r="E1457" t="str">
            <v>H</v>
          </cell>
          <cell r="F1457">
            <v>0.3</v>
          </cell>
          <cell r="G1457">
            <v>16.02</v>
          </cell>
          <cell r="H1457">
            <v>4.806</v>
          </cell>
          <cell r="I1457">
            <v>16.02</v>
          </cell>
          <cell r="J1457" t="b">
            <v>1</v>
          </cell>
        </row>
        <row r="1458">
          <cell r="B1458" t="str">
            <v>COTAÇÃO</v>
          </cell>
          <cell r="C1458" t="str">
            <v>I</v>
          </cell>
          <cell r="D1458" t="str">
            <v>Plantil de Spathiphyllum wallisii Lírio da paz</v>
          </cell>
          <cell r="E1458" t="str">
            <v>UN</v>
          </cell>
          <cell r="F1458">
            <v>1</v>
          </cell>
          <cell r="G1458">
            <v>25</v>
          </cell>
          <cell r="H1458">
            <v>25</v>
          </cell>
          <cell r="I1458">
            <v>0</v>
          </cell>
          <cell r="J1458">
            <v>0</v>
          </cell>
        </row>
        <row r="1459">
          <cell r="B1459">
            <v>0</v>
          </cell>
          <cell r="C1459">
            <v>0</v>
          </cell>
          <cell r="D1459">
            <v>0</v>
          </cell>
          <cell r="E1459">
            <v>0</v>
          </cell>
          <cell r="F1459">
            <v>0</v>
          </cell>
          <cell r="G1459">
            <v>0</v>
          </cell>
          <cell r="H1459">
            <v>34.725999999999999</v>
          </cell>
        </row>
        <row r="1461">
          <cell r="B1461" t="str">
            <v>C 141</v>
          </cell>
          <cell r="C1461">
            <v>0</v>
          </cell>
          <cell r="D1461" t="str">
            <v>Plantil de Philodendron bipinnatifidum Guaimbé</v>
          </cell>
          <cell r="E1461" t="str">
            <v>UN</v>
          </cell>
          <cell r="F1461">
            <v>0</v>
          </cell>
          <cell r="G1461">
            <v>0</v>
          </cell>
          <cell r="H1461" t="str">
            <v>un</v>
          </cell>
          <cell r="I1461">
            <v>41.725999999999999</v>
          </cell>
        </row>
        <row r="1462">
          <cell r="B1462" t="str">
            <v>FONTE</v>
          </cell>
          <cell r="C1462" t="str">
            <v>TIPO</v>
          </cell>
          <cell r="D1462" t="str">
            <v>DESCRIÇÃO</v>
          </cell>
          <cell r="E1462" t="str">
            <v xml:space="preserve">UN </v>
          </cell>
          <cell r="F1462" t="str">
            <v>COEFICIENTE</v>
          </cell>
          <cell r="G1462" t="str">
            <v>CUSTO UNITÁRIO (R$)</v>
          </cell>
          <cell r="H1462" t="str">
            <v>SUBTOTAL (R$)</v>
          </cell>
        </row>
        <row r="1463">
          <cell r="B1463" t="str">
            <v>SEDOP</v>
          </cell>
          <cell r="C1463" t="str">
            <v>CA</v>
          </cell>
          <cell r="D1463" t="str">
            <v>Jardineiro com encargos complementares</v>
          </cell>
          <cell r="E1463" t="str">
            <v>H</v>
          </cell>
          <cell r="F1463">
            <v>0.3</v>
          </cell>
          <cell r="G1463">
            <v>16.399999999999999</v>
          </cell>
          <cell r="H1463">
            <v>4.919999999999999</v>
          </cell>
          <cell r="I1463">
            <v>16.399999999999999</v>
          </cell>
          <cell r="J1463" t="b">
            <v>1</v>
          </cell>
        </row>
        <row r="1464">
          <cell r="B1464" t="str">
            <v>SEDOP</v>
          </cell>
          <cell r="C1464" t="str">
            <v>CA</v>
          </cell>
          <cell r="D1464" t="str">
            <v>Servente com encargos complementares</v>
          </cell>
          <cell r="E1464" t="str">
            <v>H</v>
          </cell>
          <cell r="F1464">
            <v>0.3</v>
          </cell>
          <cell r="G1464">
            <v>16.02</v>
          </cell>
          <cell r="H1464">
            <v>4.806</v>
          </cell>
          <cell r="I1464">
            <v>16.02</v>
          </cell>
          <cell r="J1464" t="b">
            <v>1</v>
          </cell>
        </row>
        <row r="1465">
          <cell r="B1465" t="str">
            <v>COTAÇÃO</v>
          </cell>
          <cell r="C1465" t="str">
            <v>I</v>
          </cell>
          <cell r="D1465" t="str">
            <v>Plantil de Philodendron bipinnatifidum Guaimbé</v>
          </cell>
          <cell r="E1465" t="str">
            <v>UN</v>
          </cell>
          <cell r="F1465">
            <v>1</v>
          </cell>
          <cell r="G1465">
            <v>32</v>
          </cell>
          <cell r="H1465">
            <v>32</v>
          </cell>
          <cell r="I1465">
            <v>0</v>
          </cell>
          <cell r="J1465">
            <v>0</v>
          </cell>
        </row>
        <row r="1466">
          <cell r="B1466">
            <v>0</v>
          </cell>
          <cell r="C1466">
            <v>0</v>
          </cell>
          <cell r="D1466">
            <v>0</v>
          </cell>
          <cell r="E1466">
            <v>0</v>
          </cell>
          <cell r="F1466">
            <v>0</v>
          </cell>
          <cell r="G1466">
            <v>0</v>
          </cell>
          <cell r="H1466">
            <v>41.725999999999999</v>
          </cell>
        </row>
        <row r="1468">
          <cell r="B1468" t="str">
            <v>C 142</v>
          </cell>
          <cell r="C1468">
            <v>0</v>
          </cell>
          <cell r="D1468" t="str">
            <v>Plantil de Ixora coccinea Mini ixora</v>
          </cell>
          <cell r="E1468" t="str">
            <v>UN</v>
          </cell>
          <cell r="F1468">
            <v>0</v>
          </cell>
          <cell r="G1468">
            <v>0</v>
          </cell>
          <cell r="H1468" t="str">
            <v>un</v>
          </cell>
          <cell r="I1468">
            <v>41.725999999999999</v>
          </cell>
        </row>
        <row r="1469">
          <cell r="B1469" t="str">
            <v>FONTE</v>
          </cell>
          <cell r="C1469" t="str">
            <v>TIPO</v>
          </cell>
          <cell r="D1469" t="str">
            <v>DESCRIÇÃO</v>
          </cell>
          <cell r="E1469" t="str">
            <v xml:space="preserve">UN </v>
          </cell>
          <cell r="F1469" t="str">
            <v>COEFICIENTE</v>
          </cell>
          <cell r="G1469" t="str">
            <v>CUSTO UNITÁRIO (R$)</v>
          </cell>
          <cell r="H1469" t="str">
            <v>SUBTOTAL (R$)</v>
          </cell>
        </row>
        <row r="1470">
          <cell r="B1470" t="str">
            <v>SEDOP</v>
          </cell>
          <cell r="C1470" t="str">
            <v>CA</v>
          </cell>
          <cell r="D1470" t="str">
            <v>Jardineiro com encargos complementares</v>
          </cell>
          <cell r="E1470" t="str">
            <v>H</v>
          </cell>
          <cell r="F1470">
            <v>0.3</v>
          </cell>
          <cell r="G1470">
            <v>16.399999999999999</v>
          </cell>
          <cell r="H1470">
            <v>4.919999999999999</v>
          </cell>
          <cell r="I1470">
            <v>16.399999999999999</v>
          </cell>
          <cell r="J1470" t="b">
            <v>1</v>
          </cell>
        </row>
        <row r="1471">
          <cell r="B1471" t="str">
            <v>SEDOP</v>
          </cell>
          <cell r="C1471" t="str">
            <v>CA</v>
          </cell>
          <cell r="D1471" t="str">
            <v>Servente com encargos complementares</v>
          </cell>
          <cell r="E1471" t="str">
            <v>H</v>
          </cell>
          <cell r="F1471">
            <v>0.3</v>
          </cell>
          <cell r="G1471">
            <v>16.02</v>
          </cell>
          <cell r="H1471">
            <v>4.806</v>
          </cell>
          <cell r="I1471">
            <v>16.02</v>
          </cell>
          <cell r="J1471" t="b">
            <v>1</v>
          </cell>
        </row>
        <row r="1472">
          <cell r="B1472" t="str">
            <v>COTAÇÃO</v>
          </cell>
          <cell r="C1472" t="str">
            <v>I</v>
          </cell>
          <cell r="D1472" t="str">
            <v>Plantil de Ixora coccinea Mini ixora</v>
          </cell>
          <cell r="E1472" t="str">
            <v>UN</v>
          </cell>
          <cell r="F1472">
            <v>1</v>
          </cell>
          <cell r="G1472">
            <v>32</v>
          </cell>
          <cell r="H1472">
            <v>32</v>
          </cell>
          <cell r="I1472">
            <v>0</v>
          </cell>
          <cell r="J1472">
            <v>0</v>
          </cell>
        </row>
        <row r="1473">
          <cell r="B1473">
            <v>0</v>
          </cell>
          <cell r="C1473">
            <v>0</v>
          </cell>
          <cell r="D1473">
            <v>0</v>
          </cell>
          <cell r="E1473">
            <v>0</v>
          </cell>
          <cell r="F1473">
            <v>0</v>
          </cell>
          <cell r="G1473">
            <v>0</v>
          </cell>
          <cell r="H1473">
            <v>41.725999999999999</v>
          </cell>
        </row>
        <row r="1475">
          <cell r="B1475" t="str">
            <v>C 143</v>
          </cell>
          <cell r="C1475">
            <v>0</v>
          </cell>
          <cell r="D1475" t="str">
            <v>Plantil de Epipremnum pinnatum Jiboinha</v>
          </cell>
          <cell r="E1475" t="str">
            <v>UN</v>
          </cell>
          <cell r="F1475">
            <v>0</v>
          </cell>
          <cell r="G1475">
            <v>0</v>
          </cell>
          <cell r="H1475" t="str">
            <v>un</v>
          </cell>
          <cell r="I1475">
            <v>13.725999999999999</v>
          </cell>
        </row>
        <row r="1476">
          <cell r="B1476" t="str">
            <v>FONTE</v>
          </cell>
          <cell r="C1476" t="str">
            <v>TIPO</v>
          </cell>
          <cell r="D1476" t="str">
            <v>DESCRIÇÃO</v>
          </cell>
          <cell r="E1476" t="str">
            <v xml:space="preserve">UN </v>
          </cell>
          <cell r="F1476" t="str">
            <v>COEFICIENTE</v>
          </cell>
          <cell r="G1476" t="str">
            <v>CUSTO UNITÁRIO (R$)</v>
          </cell>
          <cell r="H1476" t="str">
            <v>SUBTOTAL (R$)</v>
          </cell>
        </row>
        <row r="1477">
          <cell r="B1477" t="str">
            <v>SEDOP</v>
          </cell>
          <cell r="C1477" t="str">
            <v>CA</v>
          </cell>
          <cell r="D1477" t="str">
            <v>Jardineiro com encargos complementares</v>
          </cell>
          <cell r="E1477" t="str">
            <v>H</v>
          </cell>
          <cell r="F1477">
            <v>0.3</v>
          </cell>
          <cell r="G1477">
            <v>16.399999999999999</v>
          </cell>
          <cell r="H1477">
            <v>4.919999999999999</v>
          </cell>
          <cell r="I1477">
            <v>16.399999999999999</v>
          </cell>
          <cell r="J1477" t="b">
            <v>1</v>
          </cell>
        </row>
        <row r="1478">
          <cell r="B1478" t="str">
            <v>SEDOP</v>
          </cell>
          <cell r="C1478" t="str">
            <v>CA</v>
          </cell>
          <cell r="D1478" t="str">
            <v>Servente com encargos complementares</v>
          </cell>
          <cell r="E1478" t="str">
            <v>H</v>
          </cell>
          <cell r="F1478">
            <v>0.3</v>
          </cell>
          <cell r="G1478">
            <v>16.02</v>
          </cell>
          <cell r="H1478">
            <v>4.806</v>
          </cell>
          <cell r="I1478">
            <v>16.02</v>
          </cell>
          <cell r="J1478" t="b">
            <v>1</v>
          </cell>
        </row>
        <row r="1479">
          <cell r="B1479" t="str">
            <v>COTAÇÃO</v>
          </cell>
          <cell r="C1479" t="str">
            <v>I</v>
          </cell>
          <cell r="D1479" t="str">
            <v>Plantil de Epipremnum pinnatum Jiboinha</v>
          </cell>
          <cell r="E1479" t="str">
            <v>UN</v>
          </cell>
          <cell r="F1479">
            <v>1</v>
          </cell>
          <cell r="G1479">
            <v>4</v>
          </cell>
          <cell r="H1479">
            <v>4</v>
          </cell>
          <cell r="I1479">
            <v>0</v>
          </cell>
          <cell r="J1479">
            <v>0</v>
          </cell>
        </row>
        <row r="1480">
          <cell r="B1480">
            <v>0</v>
          </cell>
          <cell r="C1480">
            <v>0</v>
          </cell>
          <cell r="D1480">
            <v>0</v>
          </cell>
          <cell r="E1480">
            <v>0</v>
          </cell>
          <cell r="F1480">
            <v>0</v>
          </cell>
          <cell r="G1480">
            <v>0</v>
          </cell>
          <cell r="H1480">
            <v>13.725999999999999</v>
          </cell>
        </row>
        <row r="1482">
          <cell r="B1482" t="str">
            <v>C 144</v>
          </cell>
          <cell r="C1482">
            <v>0</v>
          </cell>
          <cell r="D1482" t="str">
            <v>Brita media cinza</v>
          </cell>
          <cell r="E1482" t="str">
            <v>UN</v>
          </cell>
          <cell r="F1482">
            <v>0</v>
          </cell>
          <cell r="G1482">
            <v>0</v>
          </cell>
          <cell r="H1482" t="str">
            <v>m³</v>
          </cell>
          <cell r="I1482">
            <v>91.187200000000004</v>
          </cell>
        </row>
        <row r="1483">
          <cell r="B1483" t="str">
            <v>FONTE</v>
          </cell>
          <cell r="C1483" t="str">
            <v>TIPO</v>
          </cell>
          <cell r="D1483" t="str">
            <v>DESCRIÇÃO</v>
          </cell>
          <cell r="E1483" t="str">
            <v xml:space="preserve">UN </v>
          </cell>
          <cell r="F1483" t="str">
            <v>COEFICIENTE</v>
          </cell>
          <cell r="G1483" t="str">
            <v>CUSTO UNITÁRIO (R$)</v>
          </cell>
          <cell r="H1483" t="str">
            <v>SUBTOTAL (R$)</v>
          </cell>
        </row>
        <row r="1484">
          <cell r="B1484" t="str">
            <v>SEDOP</v>
          </cell>
          <cell r="C1484" t="str">
            <v>CA</v>
          </cell>
          <cell r="D1484" t="str">
            <v>Jardineiro com encargos complementares</v>
          </cell>
          <cell r="E1484" t="str">
            <v>H</v>
          </cell>
          <cell r="F1484">
            <v>0.16</v>
          </cell>
          <cell r="G1484">
            <v>16.399999999999999</v>
          </cell>
          <cell r="H1484">
            <v>2.6239999999999997</v>
          </cell>
          <cell r="I1484">
            <v>16.399999999999999</v>
          </cell>
          <cell r="J1484" t="b">
            <v>1</v>
          </cell>
        </row>
        <row r="1485">
          <cell r="B1485" t="str">
            <v>SEDOP</v>
          </cell>
          <cell r="C1485" t="str">
            <v>CA</v>
          </cell>
          <cell r="D1485" t="str">
            <v>Servente com encargos complementares</v>
          </cell>
          <cell r="E1485" t="str">
            <v>H</v>
          </cell>
          <cell r="F1485">
            <v>0.16</v>
          </cell>
          <cell r="G1485">
            <v>16.02</v>
          </cell>
          <cell r="H1485">
            <v>2.5632000000000001</v>
          </cell>
          <cell r="I1485">
            <v>16.02</v>
          </cell>
          <cell r="J1485" t="b">
            <v>1</v>
          </cell>
        </row>
        <row r="1486">
          <cell r="B1486" t="str">
            <v>COTAÇÃO</v>
          </cell>
          <cell r="C1486" t="str">
            <v>I</v>
          </cell>
          <cell r="D1486" t="str">
            <v>Brita media cinza</v>
          </cell>
          <cell r="E1486" t="str">
            <v>UN</v>
          </cell>
          <cell r="F1486">
            <v>1</v>
          </cell>
          <cell r="G1486">
            <v>86</v>
          </cell>
          <cell r="H1486">
            <v>86</v>
          </cell>
          <cell r="I1486">
            <v>0</v>
          </cell>
          <cell r="J1486">
            <v>0</v>
          </cell>
        </row>
        <row r="1487">
          <cell r="B1487">
            <v>0</v>
          </cell>
          <cell r="C1487">
            <v>0</v>
          </cell>
          <cell r="D1487">
            <v>0</v>
          </cell>
          <cell r="E1487">
            <v>0</v>
          </cell>
          <cell r="F1487">
            <v>0</v>
          </cell>
          <cell r="G1487">
            <v>0</v>
          </cell>
          <cell r="H1487">
            <v>91.187200000000004</v>
          </cell>
        </row>
        <row r="1489">
          <cell r="B1489" t="str">
            <v>C 145</v>
          </cell>
          <cell r="C1489">
            <v>0</v>
          </cell>
          <cell r="D1489" t="str">
            <v>Limitador verde</v>
          </cell>
          <cell r="E1489" t="str">
            <v>UN</v>
          </cell>
          <cell r="F1489">
            <v>0</v>
          </cell>
          <cell r="G1489">
            <v>0</v>
          </cell>
          <cell r="H1489" t="str">
            <v>m</v>
          </cell>
          <cell r="I1489">
            <v>9.6883999999999997</v>
          </cell>
        </row>
        <row r="1490">
          <cell r="B1490" t="str">
            <v>FONTE</v>
          </cell>
          <cell r="C1490" t="str">
            <v>TIPO</v>
          </cell>
          <cell r="D1490" t="str">
            <v>DESCRIÇÃO</v>
          </cell>
          <cell r="E1490" t="str">
            <v xml:space="preserve">UN </v>
          </cell>
          <cell r="F1490" t="str">
            <v>COEFICIENTE</v>
          </cell>
          <cell r="G1490" t="str">
            <v>CUSTO UNITÁRIO (R$)</v>
          </cell>
          <cell r="H1490" t="str">
            <v>SUBTOTAL (R$)</v>
          </cell>
        </row>
        <row r="1491">
          <cell r="B1491" t="str">
            <v>SEDOP</v>
          </cell>
          <cell r="C1491" t="str">
            <v>CA</v>
          </cell>
          <cell r="D1491" t="str">
            <v>Jardineiro com encargos complementares</v>
          </cell>
          <cell r="E1491" t="str">
            <v>H</v>
          </cell>
          <cell r="F1491">
            <v>0.02</v>
          </cell>
          <cell r="G1491">
            <v>16.399999999999999</v>
          </cell>
          <cell r="H1491">
            <v>0.32799999999999996</v>
          </cell>
          <cell r="I1491">
            <v>16.399999999999999</v>
          </cell>
          <cell r="J1491" t="b">
            <v>1</v>
          </cell>
        </row>
        <row r="1492">
          <cell r="B1492" t="str">
            <v>SEDOP</v>
          </cell>
          <cell r="C1492" t="str">
            <v>CA</v>
          </cell>
          <cell r="D1492" t="str">
            <v>Servente com encargos complementares</v>
          </cell>
          <cell r="E1492" t="str">
            <v>H</v>
          </cell>
          <cell r="F1492">
            <v>0.02</v>
          </cell>
          <cell r="G1492">
            <v>16.02</v>
          </cell>
          <cell r="H1492">
            <v>0.32040000000000002</v>
          </cell>
          <cell r="I1492">
            <v>16.02</v>
          </cell>
          <cell r="J1492" t="b">
            <v>1</v>
          </cell>
        </row>
        <row r="1493">
          <cell r="B1493" t="str">
            <v>COTAÇÃO</v>
          </cell>
          <cell r="C1493" t="str">
            <v>I</v>
          </cell>
          <cell r="D1493" t="str">
            <v>Limitador verde</v>
          </cell>
          <cell r="E1493" t="str">
            <v>UN</v>
          </cell>
          <cell r="F1493">
            <v>1</v>
          </cell>
          <cell r="G1493">
            <v>9.0399999999999991</v>
          </cell>
          <cell r="H1493">
            <v>9.0399999999999991</v>
          </cell>
          <cell r="I1493">
            <v>0</v>
          </cell>
          <cell r="J1493">
            <v>0</v>
          </cell>
        </row>
        <row r="1494">
          <cell r="B1494">
            <v>0</v>
          </cell>
          <cell r="C1494">
            <v>0</v>
          </cell>
          <cell r="D1494">
            <v>0</v>
          </cell>
          <cell r="E1494">
            <v>0</v>
          </cell>
          <cell r="F1494">
            <v>0</v>
          </cell>
          <cell r="G1494">
            <v>0</v>
          </cell>
          <cell r="H1494">
            <v>9.6883999999999997</v>
          </cell>
        </row>
        <row r="1496">
          <cell r="B1496" t="str">
            <v>C 146</v>
          </cell>
          <cell r="C1496">
            <v>0</v>
          </cell>
          <cell r="D1496" t="str">
            <v>Placa em PVC,  adesivo com recorte eletrônico computadorizado, com aplicação de impressão digital em alta definição sobre adesivo vinilico. Com placa acrilica impressa. Placa fixa com fita dupla face, padrão 3M  ou similar.</v>
          </cell>
          <cell r="E1496" t="str">
            <v>UN</v>
          </cell>
          <cell r="F1496">
            <v>0</v>
          </cell>
          <cell r="G1496">
            <v>0</v>
          </cell>
          <cell r="H1496" t="str">
            <v>un</v>
          </cell>
          <cell r="I1496">
            <v>1672.6200000000001</v>
          </cell>
        </row>
        <row r="1497">
          <cell r="B1497" t="str">
            <v>FONTE</v>
          </cell>
          <cell r="C1497" t="str">
            <v>TIPO</v>
          </cell>
          <cell r="D1497" t="str">
            <v>DESCRIÇÃO</v>
          </cell>
          <cell r="E1497" t="str">
            <v xml:space="preserve">UN </v>
          </cell>
          <cell r="F1497" t="str">
            <v>COEFICIENTE</v>
          </cell>
          <cell r="G1497" t="str">
            <v>CUSTO UNITÁRIO (R$)</v>
          </cell>
          <cell r="H1497" t="str">
            <v>SUBTOTAL (R$)</v>
          </cell>
        </row>
        <row r="1498">
          <cell r="B1498" t="str">
            <v>SEDOP</v>
          </cell>
          <cell r="C1498" t="str">
            <v>CA</v>
          </cell>
          <cell r="D1498" t="str">
            <v>Pedreiro com encargos complementares</v>
          </cell>
          <cell r="E1498" t="str">
            <v>H</v>
          </cell>
          <cell r="F1498">
            <v>1</v>
          </cell>
          <cell r="G1498">
            <v>20.21</v>
          </cell>
          <cell r="H1498">
            <v>20.21</v>
          </cell>
          <cell r="I1498">
            <v>20.21</v>
          </cell>
          <cell r="J1498" t="b">
            <v>1</v>
          </cell>
        </row>
        <row r="1499">
          <cell r="B1499" t="str">
            <v>SEDOP</v>
          </cell>
          <cell r="C1499" t="str">
            <v>CA</v>
          </cell>
          <cell r="D1499" t="str">
            <v>Servente com encargos complementares</v>
          </cell>
          <cell r="E1499" t="str">
            <v>H</v>
          </cell>
          <cell r="F1499">
            <v>1</v>
          </cell>
          <cell r="G1499">
            <v>16.02</v>
          </cell>
          <cell r="H1499">
            <v>16.02</v>
          </cell>
          <cell r="I1499">
            <v>16.02</v>
          </cell>
          <cell r="J1499" t="b">
            <v>1</v>
          </cell>
        </row>
        <row r="1500">
          <cell r="B1500" t="str">
            <v>COTAÇÃO</v>
          </cell>
          <cell r="C1500" t="str">
            <v>I</v>
          </cell>
          <cell r="D1500" t="str">
            <v>Placa de comunicação visual em acrilico,com suporte em tubo de aço galvanizado, dim.: Ø30MM, pintado com tinta automotiva (cor Prata Lunar).</v>
          </cell>
          <cell r="E1500" t="str">
            <v>UN</v>
          </cell>
          <cell r="F1500">
            <v>1</v>
          </cell>
          <cell r="G1500">
            <v>1636.39</v>
          </cell>
          <cell r="H1500">
            <v>1636.39</v>
          </cell>
          <cell r="I1500">
            <v>0</v>
          </cell>
          <cell r="J1500">
            <v>0</v>
          </cell>
        </row>
        <row r="1501">
          <cell r="B1501">
            <v>0</v>
          </cell>
          <cell r="C1501">
            <v>0</v>
          </cell>
          <cell r="D1501">
            <v>0</v>
          </cell>
          <cell r="E1501">
            <v>0</v>
          </cell>
          <cell r="F1501">
            <v>0</v>
          </cell>
          <cell r="G1501">
            <v>0</v>
          </cell>
          <cell r="H1501">
            <v>1672.6200000000001</v>
          </cell>
        </row>
        <row r="1503">
          <cell r="B1503" t="str">
            <v>C 147</v>
          </cell>
          <cell r="C1503">
            <v>0</v>
          </cell>
          <cell r="D1503" t="str">
            <v>Placa em chapa metálica galvanizada, adesivadacom recorte eletrônico computadorizado, com aplicação de impressão digital em alta definição sobre adesivo próprio para ambientes externos com incidência solar. Fixa na parede com bucha e parafuso.</v>
          </cell>
          <cell r="E1503">
            <v>0</v>
          </cell>
          <cell r="F1503">
            <v>0</v>
          </cell>
          <cell r="G1503">
            <v>0</v>
          </cell>
          <cell r="H1503" t="str">
            <v>un</v>
          </cell>
          <cell r="I1503">
            <v>859.23</v>
          </cell>
        </row>
        <row r="1504">
          <cell r="B1504" t="str">
            <v>FONTE</v>
          </cell>
          <cell r="C1504" t="str">
            <v>TIPO</v>
          </cell>
          <cell r="D1504" t="str">
            <v>DESCRIÇÃO</v>
          </cell>
          <cell r="E1504" t="str">
            <v xml:space="preserve">UN </v>
          </cell>
          <cell r="F1504" t="str">
            <v>COEFICIENTE</v>
          </cell>
          <cell r="G1504" t="str">
            <v>CUSTO UNITÁRIO (R$)</v>
          </cell>
          <cell r="H1504" t="str">
            <v>SUBTOTAL (R$)</v>
          </cell>
        </row>
        <row r="1505">
          <cell r="B1505" t="str">
            <v>SEDOP</v>
          </cell>
          <cell r="C1505" t="str">
            <v>CA</v>
          </cell>
          <cell r="D1505" t="str">
            <v>Pedreiro com encargos complementares</v>
          </cell>
          <cell r="E1505" t="str">
            <v>H</v>
          </cell>
          <cell r="F1505">
            <v>1</v>
          </cell>
          <cell r="G1505">
            <v>20.21</v>
          </cell>
          <cell r="H1505">
            <v>20.21</v>
          </cell>
          <cell r="I1505">
            <v>20.21</v>
          </cell>
          <cell r="J1505" t="b">
            <v>1</v>
          </cell>
        </row>
        <row r="1506">
          <cell r="B1506" t="str">
            <v>SEDOP</v>
          </cell>
          <cell r="C1506" t="str">
            <v>CA</v>
          </cell>
          <cell r="D1506" t="str">
            <v>Servente com encargos complementares</v>
          </cell>
          <cell r="E1506" t="str">
            <v>H</v>
          </cell>
          <cell r="F1506">
            <v>1</v>
          </cell>
          <cell r="G1506">
            <v>16.02</v>
          </cell>
          <cell r="H1506">
            <v>16.02</v>
          </cell>
          <cell r="I1506">
            <v>16.02</v>
          </cell>
          <cell r="J1506" t="b">
            <v>1</v>
          </cell>
        </row>
        <row r="1507">
          <cell r="B1507" t="str">
            <v>COTAÇÃO</v>
          </cell>
          <cell r="C1507" t="str">
            <v>I</v>
          </cell>
          <cell r="D1507" t="str">
            <v>Placa em chapa metálica galvanizada, adesivadacom recorte eletrônico computadorizado, com aplicação de impressão digital em alta definição sobre adesivo próprio para ambientes externos com incidência solar. Fixa na parede com bucha e parafuso.</v>
          </cell>
          <cell r="E1507" t="str">
            <v>UN</v>
          </cell>
          <cell r="F1507">
            <v>1</v>
          </cell>
          <cell r="G1507">
            <v>823</v>
          </cell>
          <cell r="H1507">
            <v>823</v>
          </cell>
          <cell r="I1507">
            <v>0</v>
          </cell>
          <cell r="J1507">
            <v>0</v>
          </cell>
        </row>
        <row r="1508">
          <cell r="B1508">
            <v>0</v>
          </cell>
          <cell r="C1508">
            <v>0</v>
          </cell>
          <cell r="D1508">
            <v>0</v>
          </cell>
          <cell r="E1508">
            <v>0</v>
          </cell>
          <cell r="F1508">
            <v>0</v>
          </cell>
          <cell r="G1508">
            <v>0</v>
          </cell>
          <cell r="H1508">
            <v>859.23</v>
          </cell>
        </row>
        <row r="1509">
          <cell r="B1509">
            <v>0</v>
          </cell>
          <cell r="C1509">
            <v>0</v>
          </cell>
          <cell r="D1509">
            <v>0</v>
          </cell>
          <cell r="E1509">
            <v>0</v>
          </cell>
          <cell r="F1509">
            <v>0</v>
          </cell>
          <cell r="G1509">
            <v>0</v>
          </cell>
          <cell r="H1509">
            <v>0</v>
          </cell>
          <cell r="I1509">
            <v>0</v>
          </cell>
          <cell r="J1509">
            <v>0</v>
          </cell>
        </row>
        <row r="1510">
          <cell r="B1510">
            <v>0</v>
          </cell>
          <cell r="C1510">
            <v>0</v>
          </cell>
          <cell r="D1510">
            <v>0</v>
          </cell>
          <cell r="E1510">
            <v>0</v>
          </cell>
          <cell r="F1510">
            <v>0</v>
          </cell>
          <cell r="G1510">
            <v>0</v>
          </cell>
          <cell r="H1510">
            <v>0</v>
          </cell>
          <cell r="I1510">
            <v>0</v>
          </cell>
          <cell r="J1510">
            <v>0</v>
          </cell>
        </row>
        <row r="1511">
          <cell r="B1511" t="str">
            <v>C 148</v>
          </cell>
          <cell r="C1511">
            <v>0</v>
          </cell>
          <cell r="D1511" t="str">
            <v>Painel de vidro temperado, adesivo com recorte eletrônico computadorizado, com aplicação de impressão digital em alta definição sobre adesivo próprio para ambientes externos com incideência solar. fixa com prendendor oco de fixação de vidro parafuso, impasse espaçador em aço inoxidável.</v>
          </cell>
          <cell r="E1511">
            <v>0</v>
          </cell>
          <cell r="F1511">
            <v>0</v>
          </cell>
          <cell r="G1511">
            <v>0</v>
          </cell>
          <cell r="H1511" t="str">
            <v>un</v>
          </cell>
          <cell r="I1511">
            <v>186.23000000000002</v>
          </cell>
        </row>
        <row r="1512">
          <cell r="B1512" t="str">
            <v>FONTE</v>
          </cell>
          <cell r="C1512" t="str">
            <v>TIPO</v>
          </cell>
          <cell r="D1512" t="str">
            <v>DESCRIÇÃO</v>
          </cell>
          <cell r="E1512" t="str">
            <v xml:space="preserve">UN </v>
          </cell>
          <cell r="F1512" t="str">
            <v>COEFICIENTE</v>
          </cell>
          <cell r="G1512" t="str">
            <v>CUSTO UNITÁRIO (R$)</v>
          </cell>
          <cell r="H1512" t="str">
            <v>SUBTOTAL (R$)</v>
          </cell>
        </row>
        <row r="1513">
          <cell r="B1513" t="str">
            <v>SEDOP</v>
          </cell>
          <cell r="C1513" t="str">
            <v>CA</v>
          </cell>
          <cell r="D1513" t="str">
            <v>Pedreiro com encargos complementares</v>
          </cell>
          <cell r="E1513" t="str">
            <v>H</v>
          </cell>
          <cell r="F1513">
            <v>1</v>
          </cell>
          <cell r="G1513">
            <v>20.21</v>
          </cell>
          <cell r="H1513">
            <v>20.21</v>
          </cell>
          <cell r="I1513">
            <v>20.21</v>
          </cell>
          <cell r="J1513" t="b">
            <v>1</v>
          </cell>
        </row>
        <row r="1514">
          <cell r="B1514" t="str">
            <v>SEDOP</v>
          </cell>
          <cell r="C1514" t="str">
            <v>CA</v>
          </cell>
          <cell r="D1514" t="str">
            <v>Servente com encargos complementares</v>
          </cell>
          <cell r="E1514" t="str">
            <v>H</v>
          </cell>
          <cell r="F1514">
            <v>1</v>
          </cell>
          <cell r="G1514">
            <v>16.02</v>
          </cell>
          <cell r="H1514">
            <v>16.02</v>
          </cell>
          <cell r="I1514">
            <v>16.02</v>
          </cell>
          <cell r="J1514" t="b">
            <v>1</v>
          </cell>
        </row>
        <row r="1515">
          <cell r="B1515" t="str">
            <v>COTAÇÃO</v>
          </cell>
          <cell r="C1515" t="str">
            <v>I</v>
          </cell>
          <cell r="D1515" t="str">
            <v>Painel de vidro temperado, adesivo com recorte eletrônico computadorizado, com aplicação de impressão digital em alta definição sobre adesivo próprio para ambientes externos com incideência solar. fixa com prendendor oco de fixação de vidro parafuso, impasse espaçador em aço inoxidável.</v>
          </cell>
          <cell r="E1515" t="str">
            <v>UN</v>
          </cell>
          <cell r="F1515">
            <v>1</v>
          </cell>
          <cell r="G1515">
            <v>150</v>
          </cell>
          <cell r="H1515">
            <v>150</v>
          </cell>
          <cell r="I1515">
            <v>0</v>
          </cell>
          <cell r="J1515">
            <v>0</v>
          </cell>
        </row>
        <row r="1516">
          <cell r="B1516">
            <v>0</v>
          </cell>
          <cell r="C1516">
            <v>0</v>
          </cell>
          <cell r="D1516">
            <v>0</v>
          </cell>
          <cell r="E1516">
            <v>0</v>
          </cell>
          <cell r="F1516">
            <v>0</v>
          </cell>
          <cell r="G1516">
            <v>0</v>
          </cell>
          <cell r="H1516">
            <v>186.23000000000002</v>
          </cell>
        </row>
        <row r="1517">
          <cell r="B1517">
            <v>0</v>
          </cell>
          <cell r="C1517">
            <v>0</v>
          </cell>
          <cell r="D1517">
            <v>0</v>
          </cell>
          <cell r="E1517">
            <v>0</v>
          </cell>
          <cell r="F1517">
            <v>0</v>
          </cell>
          <cell r="G1517">
            <v>0</v>
          </cell>
          <cell r="H1517">
            <v>0</v>
          </cell>
          <cell r="I1517">
            <v>0</v>
          </cell>
          <cell r="J1517">
            <v>0</v>
          </cell>
        </row>
        <row r="1518">
          <cell r="B1518">
            <v>0</v>
          </cell>
          <cell r="C1518">
            <v>0</v>
          </cell>
          <cell r="D1518">
            <v>0</v>
          </cell>
          <cell r="E1518">
            <v>0</v>
          </cell>
          <cell r="F1518">
            <v>0</v>
          </cell>
          <cell r="G1518">
            <v>0</v>
          </cell>
          <cell r="H1518">
            <v>0</v>
          </cell>
          <cell r="I1518">
            <v>0</v>
          </cell>
          <cell r="J1518">
            <v>0</v>
          </cell>
        </row>
        <row r="1519">
          <cell r="B1519" t="str">
            <v>C 149</v>
          </cell>
          <cell r="C1519">
            <v>0</v>
          </cell>
          <cell r="D1519" t="str">
            <v>Placa em PVC,  adesivo com recorte eletrônico computadorizado, com aplicação de impressão digital em alta definição sobre adesivo vinilico. Placa fixa com fita dupla face, padrão 3m ou similar. Para sinalizar ambientes. Nas cores, vermelha, verde claro, marrom, azul, verde e laranja - conforme especificação.</v>
          </cell>
          <cell r="E1519">
            <v>0</v>
          </cell>
          <cell r="F1519">
            <v>0</v>
          </cell>
          <cell r="G1519">
            <v>0</v>
          </cell>
          <cell r="H1519" t="str">
            <v>un</v>
          </cell>
          <cell r="I1519">
            <v>148.23000000000002</v>
          </cell>
        </row>
        <row r="1520">
          <cell r="B1520" t="str">
            <v>FONTE</v>
          </cell>
          <cell r="C1520" t="str">
            <v>TIPO</v>
          </cell>
          <cell r="D1520" t="str">
            <v>DESCRIÇÃO</v>
          </cell>
          <cell r="E1520" t="str">
            <v xml:space="preserve">UN </v>
          </cell>
          <cell r="F1520" t="str">
            <v>COEFICIENTE</v>
          </cell>
          <cell r="G1520" t="str">
            <v>CUSTO UNITÁRIO (R$)</v>
          </cell>
          <cell r="H1520" t="str">
            <v>SUBTOTAL (R$)</v>
          </cell>
        </row>
        <row r="1521">
          <cell r="B1521" t="str">
            <v>SEDOP</v>
          </cell>
          <cell r="C1521" t="str">
            <v>CA</v>
          </cell>
          <cell r="D1521" t="str">
            <v>Pedreiro com encargos complementares</v>
          </cell>
          <cell r="E1521" t="str">
            <v>H</v>
          </cell>
          <cell r="F1521">
            <v>1</v>
          </cell>
          <cell r="G1521">
            <v>20.21</v>
          </cell>
          <cell r="H1521">
            <v>20.21</v>
          </cell>
          <cell r="I1521">
            <v>20.21</v>
          </cell>
          <cell r="J1521" t="b">
            <v>1</v>
          </cell>
        </row>
        <row r="1522">
          <cell r="B1522" t="str">
            <v>SEDOP</v>
          </cell>
          <cell r="C1522" t="str">
            <v>CA</v>
          </cell>
          <cell r="D1522" t="str">
            <v>Servente com encargos complementares</v>
          </cell>
          <cell r="E1522" t="str">
            <v>H</v>
          </cell>
          <cell r="F1522">
            <v>1</v>
          </cell>
          <cell r="G1522">
            <v>16.02</v>
          </cell>
          <cell r="H1522">
            <v>16.02</v>
          </cell>
          <cell r="I1522">
            <v>16.02</v>
          </cell>
          <cell r="J1522" t="b">
            <v>1</v>
          </cell>
        </row>
        <row r="1523">
          <cell r="B1523" t="str">
            <v>COTAÇÃO</v>
          </cell>
          <cell r="C1523" t="str">
            <v>I</v>
          </cell>
          <cell r="D1523" t="str">
            <v>Placa em PVC,  adesivo com recorte eletrônico computadorizado, com aplicação de impressão digital em alta definição sobre adesivo vinilico. Placa fixa com fita dupla face, padrão 3m ou similar. Para sinalizar ambientes. Nas cores, vermelha, verde claro, marrom, azul, verde e laranja - conforme especificação.</v>
          </cell>
          <cell r="E1523" t="str">
            <v>UN</v>
          </cell>
          <cell r="F1523">
            <v>1</v>
          </cell>
          <cell r="G1523">
            <v>112</v>
          </cell>
          <cell r="H1523">
            <v>112</v>
          </cell>
          <cell r="I1523">
            <v>0</v>
          </cell>
          <cell r="J1523">
            <v>0</v>
          </cell>
        </row>
        <row r="1524">
          <cell r="B1524">
            <v>0</v>
          </cell>
          <cell r="C1524">
            <v>0</v>
          </cell>
          <cell r="D1524">
            <v>0</v>
          </cell>
          <cell r="E1524">
            <v>0</v>
          </cell>
          <cell r="F1524">
            <v>0</v>
          </cell>
          <cell r="G1524">
            <v>0</v>
          </cell>
          <cell r="H1524">
            <v>148.23000000000002</v>
          </cell>
        </row>
        <row r="1525">
          <cell r="B1525">
            <v>0</v>
          </cell>
          <cell r="C1525">
            <v>0</v>
          </cell>
          <cell r="D1525">
            <v>0</v>
          </cell>
          <cell r="E1525">
            <v>0</v>
          </cell>
          <cell r="F1525">
            <v>0</v>
          </cell>
          <cell r="G1525">
            <v>0</v>
          </cell>
          <cell r="H1525">
            <v>0</v>
          </cell>
          <cell r="I1525">
            <v>0</v>
          </cell>
          <cell r="J1525">
            <v>0</v>
          </cell>
        </row>
        <row r="1526">
          <cell r="B1526">
            <v>0</v>
          </cell>
          <cell r="C1526">
            <v>0</v>
          </cell>
          <cell r="D1526">
            <v>0</v>
          </cell>
          <cell r="E1526">
            <v>0</v>
          </cell>
          <cell r="F1526">
            <v>0</v>
          </cell>
          <cell r="G1526">
            <v>0</v>
          </cell>
          <cell r="H1526">
            <v>0</v>
          </cell>
          <cell r="I1526">
            <v>0</v>
          </cell>
          <cell r="J1526">
            <v>0</v>
          </cell>
        </row>
        <row r="1527">
          <cell r="B1527" t="str">
            <v>C 150</v>
          </cell>
          <cell r="C1527">
            <v>0</v>
          </cell>
          <cell r="D1527" t="str">
            <v>Placa em PVC,  adesivo com recorte eletrônico computadorizado, com aplicação de impressão digital em alta definição sobre adesivo vinilico. Placa fixa com fita dupla face, padrão 3m ou similar. Fico em parede com perfil " Fixa Placa Traquiana" em alumínio ou pvc. Nas cores, vermelha, verde claro, marrom, azul, verde e laranja - conforme especificação.</v>
          </cell>
          <cell r="E1527">
            <v>0</v>
          </cell>
          <cell r="F1527">
            <v>0</v>
          </cell>
          <cell r="G1527">
            <v>0</v>
          </cell>
          <cell r="H1527" t="str">
            <v>un</v>
          </cell>
          <cell r="I1527">
            <v>148.23000000000002</v>
          </cell>
        </row>
        <row r="1528">
          <cell r="B1528" t="str">
            <v>FONTE</v>
          </cell>
          <cell r="C1528" t="str">
            <v>TIPO</v>
          </cell>
          <cell r="D1528" t="str">
            <v>DESCRIÇÃO</v>
          </cell>
          <cell r="E1528" t="str">
            <v xml:space="preserve">UN </v>
          </cell>
          <cell r="F1528" t="str">
            <v>COEFICIENTE</v>
          </cell>
          <cell r="G1528" t="str">
            <v>CUSTO UNITÁRIO (R$)</v>
          </cell>
          <cell r="H1528" t="str">
            <v>SUBTOTAL (R$)</v>
          </cell>
        </row>
        <row r="1529">
          <cell r="B1529" t="str">
            <v>SEDOP</v>
          </cell>
          <cell r="C1529" t="str">
            <v>CA</v>
          </cell>
          <cell r="D1529" t="str">
            <v>Pedreiro com encargos complementares</v>
          </cell>
          <cell r="E1529" t="str">
            <v>H</v>
          </cell>
          <cell r="F1529">
            <v>1</v>
          </cell>
          <cell r="G1529">
            <v>20.21</v>
          </cell>
          <cell r="H1529">
            <v>20.21</v>
          </cell>
          <cell r="I1529">
            <v>20.21</v>
          </cell>
          <cell r="J1529" t="b">
            <v>1</v>
          </cell>
        </row>
        <row r="1530">
          <cell r="B1530" t="str">
            <v>SEDOP</v>
          </cell>
          <cell r="C1530" t="str">
            <v>CA</v>
          </cell>
          <cell r="D1530" t="str">
            <v>Servente com encargos complementares</v>
          </cell>
          <cell r="E1530" t="str">
            <v>H</v>
          </cell>
          <cell r="F1530">
            <v>1</v>
          </cell>
          <cell r="G1530">
            <v>16.02</v>
          </cell>
          <cell r="H1530">
            <v>16.02</v>
          </cell>
          <cell r="I1530">
            <v>16.02</v>
          </cell>
          <cell r="J1530" t="b">
            <v>1</v>
          </cell>
        </row>
        <row r="1531">
          <cell r="B1531" t="str">
            <v>COTAÇÃO</v>
          </cell>
          <cell r="C1531" t="str">
            <v>I</v>
          </cell>
          <cell r="D1531" t="str">
            <v>Placa em PVC,  adesivo com recorte eletrônico computadorizado, com aplicação de impressão digital em alta definição sobre adesivo vinilico. Placa fixa com fita dupla face, padrão 3m ou similar. Fico em parede com perfil " Fixa Placa Traquiana" em alumínio ou pvc. Nas cores, vermelha, verde claro, marrom, azul, verde e laranja - conforme especificação.</v>
          </cell>
          <cell r="E1531" t="str">
            <v>UN</v>
          </cell>
          <cell r="F1531">
            <v>1</v>
          </cell>
          <cell r="G1531">
            <v>112</v>
          </cell>
          <cell r="H1531">
            <v>112</v>
          </cell>
          <cell r="I1531">
            <v>0</v>
          </cell>
          <cell r="J1531">
            <v>0</v>
          </cell>
        </row>
        <row r="1532">
          <cell r="B1532">
            <v>0</v>
          </cell>
          <cell r="C1532">
            <v>0</v>
          </cell>
          <cell r="D1532">
            <v>0</v>
          </cell>
          <cell r="E1532">
            <v>0</v>
          </cell>
          <cell r="F1532">
            <v>0</v>
          </cell>
          <cell r="G1532">
            <v>0</v>
          </cell>
          <cell r="H1532">
            <v>148.23000000000002</v>
          </cell>
        </row>
        <row r="1533">
          <cell r="B1533">
            <v>0</v>
          </cell>
          <cell r="C1533">
            <v>0</v>
          </cell>
          <cell r="D1533">
            <v>0</v>
          </cell>
          <cell r="E1533">
            <v>0</v>
          </cell>
          <cell r="F1533">
            <v>0</v>
          </cell>
          <cell r="G1533">
            <v>0</v>
          </cell>
          <cell r="H1533">
            <v>0</v>
          </cell>
          <cell r="I1533">
            <v>0</v>
          </cell>
          <cell r="J1533">
            <v>0</v>
          </cell>
        </row>
        <row r="1534">
          <cell r="B1534">
            <v>0</v>
          </cell>
          <cell r="C1534">
            <v>0</v>
          </cell>
          <cell r="D1534">
            <v>0</v>
          </cell>
          <cell r="E1534">
            <v>0</v>
          </cell>
          <cell r="F1534">
            <v>0</v>
          </cell>
          <cell r="G1534">
            <v>0</v>
          </cell>
          <cell r="H1534">
            <v>0</v>
          </cell>
          <cell r="I1534">
            <v>0</v>
          </cell>
          <cell r="J1534">
            <v>0</v>
          </cell>
        </row>
        <row r="1535">
          <cell r="B1535" t="str">
            <v>C 151</v>
          </cell>
          <cell r="C1535">
            <v>0</v>
          </cell>
          <cell r="D1535" t="str">
            <v>Placa em aço inox, com caractéries e pictogramas pintado com tinta automotiva. Fixado em parede com bucha e parafuso.</v>
          </cell>
          <cell r="E1535">
            <v>0</v>
          </cell>
          <cell r="F1535">
            <v>0</v>
          </cell>
          <cell r="G1535">
            <v>0</v>
          </cell>
          <cell r="H1535" t="str">
            <v>un</v>
          </cell>
          <cell r="I1535">
            <v>131.23000000000002</v>
          </cell>
        </row>
        <row r="1536">
          <cell r="B1536" t="str">
            <v>FONTE</v>
          </cell>
          <cell r="C1536" t="str">
            <v>TIPO</v>
          </cell>
          <cell r="D1536" t="str">
            <v>DESCRIÇÃO</v>
          </cell>
          <cell r="E1536" t="str">
            <v xml:space="preserve">UN </v>
          </cell>
          <cell r="F1536" t="str">
            <v>COEFICIENTE</v>
          </cell>
          <cell r="G1536" t="str">
            <v>CUSTO UNITÁRIO (R$)</v>
          </cell>
          <cell r="H1536" t="str">
            <v>SUBTOTAL (R$)</v>
          </cell>
        </row>
        <row r="1537">
          <cell r="B1537" t="str">
            <v>SEDOP</v>
          </cell>
          <cell r="C1537" t="str">
            <v>CA</v>
          </cell>
          <cell r="D1537" t="str">
            <v>Pedreiro com encargos complementares</v>
          </cell>
          <cell r="E1537" t="str">
            <v>H</v>
          </cell>
          <cell r="F1537">
            <v>1</v>
          </cell>
          <cell r="G1537">
            <v>20.21</v>
          </cell>
          <cell r="H1537">
            <v>20.21</v>
          </cell>
          <cell r="I1537">
            <v>20.21</v>
          </cell>
          <cell r="J1537" t="b">
            <v>1</v>
          </cell>
        </row>
        <row r="1538">
          <cell r="B1538" t="str">
            <v>SEDOP</v>
          </cell>
          <cell r="C1538" t="str">
            <v>CA</v>
          </cell>
          <cell r="D1538" t="str">
            <v>Servente com encargos complementares</v>
          </cell>
          <cell r="E1538" t="str">
            <v>H</v>
          </cell>
          <cell r="F1538">
            <v>1</v>
          </cell>
          <cell r="G1538">
            <v>16.02</v>
          </cell>
          <cell r="H1538">
            <v>16.02</v>
          </cell>
          <cell r="I1538">
            <v>16.02</v>
          </cell>
          <cell r="J1538" t="b">
            <v>1</v>
          </cell>
        </row>
        <row r="1539">
          <cell r="B1539" t="str">
            <v>COTAÇÃO</v>
          </cell>
          <cell r="C1539" t="str">
            <v>I</v>
          </cell>
          <cell r="D1539" t="str">
            <v>Placa em aço inox, com caractéries e pictogramas pintado com tinta automotiva. Fixado em parede com bucha e parafuso.</v>
          </cell>
          <cell r="E1539" t="str">
            <v>UN</v>
          </cell>
          <cell r="F1539">
            <v>1</v>
          </cell>
          <cell r="G1539">
            <v>95</v>
          </cell>
          <cell r="H1539">
            <v>95</v>
          </cell>
          <cell r="I1539">
            <v>0</v>
          </cell>
          <cell r="J1539">
            <v>0</v>
          </cell>
        </row>
        <row r="1540">
          <cell r="B1540">
            <v>0</v>
          </cell>
          <cell r="C1540">
            <v>0</v>
          </cell>
          <cell r="D1540">
            <v>0</v>
          </cell>
          <cell r="E1540">
            <v>0</v>
          </cell>
          <cell r="F1540">
            <v>0</v>
          </cell>
          <cell r="G1540">
            <v>0</v>
          </cell>
          <cell r="H1540">
            <v>131.23000000000002</v>
          </cell>
        </row>
        <row r="1541">
          <cell r="B1541">
            <v>0</v>
          </cell>
          <cell r="C1541">
            <v>0</v>
          </cell>
          <cell r="D1541">
            <v>0</v>
          </cell>
          <cell r="E1541">
            <v>0</v>
          </cell>
          <cell r="F1541">
            <v>0</v>
          </cell>
          <cell r="G1541">
            <v>0</v>
          </cell>
          <cell r="H1541">
            <v>0</v>
          </cell>
          <cell r="I1541">
            <v>0</v>
          </cell>
          <cell r="J1541">
            <v>0</v>
          </cell>
        </row>
        <row r="1542">
          <cell r="B1542">
            <v>0</v>
          </cell>
          <cell r="C1542">
            <v>0</v>
          </cell>
          <cell r="D1542">
            <v>0</v>
          </cell>
          <cell r="E1542">
            <v>0</v>
          </cell>
          <cell r="F1542">
            <v>0</v>
          </cell>
          <cell r="G1542">
            <v>0</v>
          </cell>
          <cell r="H1542">
            <v>0</v>
          </cell>
          <cell r="I1542">
            <v>0</v>
          </cell>
          <cell r="J1542">
            <v>0</v>
          </cell>
        </row>
        <row r="1543">
          <cell r="B1543" t="str">
            <v>C 152</v>
          </cell>
          <cell r="C1543">
            <v>0</v>
          </cell>
          <cell r="D1543" t="str">
            <v>Placa em PVC,  adesivo com recorte eletrônico computadorizado, com aplicação de impressão digital em alta definição sobre adesivo vinilico. Placa fixa com fita dupla face, padrão 3m ou similar. Fixo em forro com perfil " Fixa Placa Traquiana" em alumínio ou pvc</v>
          </cell>
          <cell r="E1543">
            <v>0</v>
          </cell>
          <cell r="F1543">
            <v>0</v>
          </cell>
          <cell r="G1543">
            <v>0</v>
          </cell>
          <cell r="H1543" t="str">
            <v>un</v>
          </cell>
          <cell r="I1543">
            <v>148.23000000000002</v>
          </cell>
        </row>
        <row r="1544">
          <cell r="B1544" t="str">
            <v>FONTE</v>
          </cell>
          <cell r="C1544" t="str">
            <v>TIPO</v>
          </cell>
          <cell r="D1544" t="str">
            <v>DESCRIÇÃO</v>
          </cell>
          <cell r="E1544" t="str">
            <v xml:space="preserve">UN </v>
          </cell>
          <cell r="F1544" t="str">
            <v>COEFICIENTE</v>
          </cell>
          <cell r="G1544" t="str">
            <v>CUSTO UNITÁRIO (R$)</v>
          </cell>
          <cell r="H1544" t="str">
            <v>SUBTOTAL (R$)</v>
          </cell>
        </row>
        <row r="1545">
          <cell r="B1545" t="str">
            <v>SEDOP</v>
          </cell>
          <cell r="C1545" t="str">
            <v>CA</v>
          </cell>
          <cell r="D1545" t="str">
            <v>Pedreiro com encargos complementares</v>
          </cell>
          <cell r="E1545" t="str">
            <v>H</v>
          </cell>
          <cell r="F1545">
            <v>1</v>
          </cell>
          <cell r="G1545">
            <v>20.21</v>
          </cell>
          <cell r="H1545">
            <v>20.21</v>
          </cell>
          <cell r="I1545">
            <v>20.21</v>
          </cell>
          <cell r="J1545" t="b">
            <v>1</v>
          </cell>
        </row>
        <row r="1546">
          <cell r="B1546" t="str">
            <v>SEDOP</v>
          </cell>
          <cell r="C1546" t="str">
            <v>CA</v>
          </cell>
          <cell r="D1546" t="str">
            <v>Servente com encargos complementares</v>
          </cell>
          <cell r="E1546" t="str">
            <v>H</v>
          </cell>
          <cell r="F1546">
            <v>1</v>
          </cell>
          <cell r="G1546">
            <v>16.02</v>
          </cell>
          <cell r="H1546">
            <v>16.02</v>
          </cell>
          <cell r="I1546">
            <v>16.02</v>
          </cell>
          <cell r="J1546" t="b">
            <v>1</v>
          </cell>
        </row>
        <row r="1547">
          <cell r="B1547" t="str">
            <v>COTAÇÃO</v>
          </cell>
          <cell r="C1547" t="str">
            <v>I</v>
          </cell>
          <cell r="D1547" t="str">
            <v>Placa em PVC,  adesivo com recorte eletrônico computadorizado, com aplicação de impressão digital em alta definição sobre adesivo vinilico. Placa fixa com fita dupla face, padrão 3m ou similar. Fixo em forro com perfil " Fixa Placa Traquiana" em alumínio ou pvc -  conforme especificação.</v>
          </cell>
          <cell r="E1547" t="str">
            <v>UN</v>
          </cell>
          <cell r="F1547">
            <v>1</v>
          </cell>
          <cell r="G1547">
            <v>112</v>
          </cell>
          <cell r="H1547">
            <v>112</v>
          </cell>
          <cell r="I1547">
            <v>0</v>
          </cell>
          <cell r="J1547">
            <v>0</v>
          </cell>
        </row>
        <row r="1548">
          <cell r="B1548">
            <v>0</v>
          </cell>
          <cell r="C1548">
            <v>0</v>
          </cell>
          <cell r="D1548">
            <v>0</v>
          </cell>
          <cell r="E1548">
            <v>0</v>
          </cell>
          <cell r="F1548">
            <v>0</v>
          </cell>
          <cell r="G1548">
            <v>0</v>
          </cell>
          <cell r="H1548">
            <v>148.23000000000002</v>
          </cell>
        </row>
        <row r="1549">
          <cell r="B1549">
            <v>0</v>
          </cell>
          <cell r="C1549">
            <v>0</v>
          </cell>
          <cell r="D1549">
            <v>0</v>
          </cell>
          <cell r="E1549">
            <v>0</v>
          </cell>
          <cell r="F1549">
            <v>0</v>
          </cell>
          <cell r="G1549">
            <v>0</v>
          </cell>
          <cell r="H1549">
            <v>0</v>
          </cell>
          <cell r="I1549">
            <v>0</v>
          </cell>
          <cell r="J1549">
            <v>0</v>
          </cell>
        </row>
        <row r="1550">
          <cell r="B1550">
            <v>0</v>
          </cell>
          <cell r="C1550">
            <v>0</v>
          </cell>
          <cell r="D1550">
            <v>0</v>
          </cell>
          <cell r="E1550">
            <v>0</v>
          </cell>
          <cell r="F1550">
            <v>0</v>
          </cell>
          <cell r="G1550">
            <v>0</v>
          </cell>
          <cell r="H1550">
            <v>0</v>
          </cell>
          <cell r="I1550">
            <v>0</v>
          </cell>
          <cell r="J1550">
            <v>0</v>
          </cell>
        </row>
        <row r="1551">
          <cell r="B1551" t="str">
            <v>C 153</v>
          </cell>
          <cell r="C1551">
            <v>0</v>
          </cell>
          <cell r="D1551" t="str">
            <v>Placa de comunicação em chapa metálica galvanizada, adesivada com recorte eletrônico computadorizado, com aplicação de impressão digital em alta definição sobre adesivo próprio para ambientes externos com incidência solar. Fixa em piso com tubo galvanizado 32mm, pintado com prime universal e tinta esmalte.</v>
          </cell>
          <cell r="E1551">
            <v>0</v>
          </cell>
          <cell r="F1551">
            <v>0</v>
          </cell>
          <cell r="G1551">
            <v>0</v>
          </cell>
          <cell r="H1551" t="str">
            <v>un</v>
          </cell>
          <cell r="I1551">
            <v>1386.23</v>
          </cell>
        </row>
        <row r="1552">
          <cell r="B1552" t="str">
            <v>FONTE</v>
          </cell>
          <cell r="C1552" t="str">
            <v>TIPO</v>
          </cell>
          <cell r="D1552" t="str">
            <v>DESCRIÇÃO</v>
          </cell>
          <cell r="E1552" t="str">
            <v xml:space="preserve">UN </v>
          </cell>
          <cell r="F1552" t="str">
            <v>COEFICIENTE</v>
          </cell>
          <cell r="G1552" t="str">
            <v>CUSTO UNITÁRIO (R$)</v>
          </cell>
          <cell r="H1552" t="str">
            <v>SUBTOTAL (R$)</v>
          </cell>
        </row>
        <row r="1553">
          <cell r="B1553" t="str">
            <v>SEDOP</v>
          </cell>
          <cell r="C1553" t="str">
            <v>CA</v>
          </cell>
          <cell r="D1553" t="str">
            <v>Pedreiro com encargos complementares</v>
          </cell>
          <cell r="E1553" t="str">
            <v>H</v>
          </cell>
          <cell r="F1553">
            <v>1</v>
          </cell>
          <cell r="G1553">
            <v>20.21</v>
          </cell>
          <cell r="H1553">
            <v>20.21</v>
          </cell>
          <cell r="I1553">
            <v>20.21</v>
          </cell>
          <cell r="J1553" t="b">
            <v>1</v>
          </cell>
        </row>
        <row r="1554">
          <cell r="B1554" t="str">
            <v>SEDOP</v>
          </cell>
          <cell r="C1554" t="str">
            <v>CA</v>
          </cell>
          <cell r="D1554" t="str">
            <v>Servente com encargos complementares</v>
          </cell>
          <cell r="E1554" t="str">
            <v>H</v>
          </cell>
          <cell r="F1554">
            <v>1</v>
          </cell>
          <cell r="G1554">
            <v>16.02</v>
          </cell>
          <cell r="H1554">
            <v>16.02</v>
          </cell>
          <cell r="I1554">
            <v>16.02</v>
          </cell>
          <cell r="J1554" t="b">
            <v>1</v>
          </cell>
        </row>
        <row r="1555">
          <cell r="B1555" t="str">
            <v>COTAÇÃO</v>
          </cell>
          <cell r="C1555" t="str">
            <v>I</v>
          </cell>
          <cell r="D1555" t="str">
            <v>Placa de comunicação em chapa metálica galvanizada, adesivada com recorte eletrônico computadorizado, com aplicação de impressão digital em alta definição sobre adesivo próprio para ambientes externos com incidência solar. Fixa em piso com tubo galvanizado 32mm, pintado com prime universal e tinta esmalte.</v>
          </cell>
          <cell r="E1555" t="str">
            <v>UN</v>
          </cell>
          <cell r="F1555">
            <v>1</v>
          </cell>
          <cell r="G1555">
            <v>1350</v>
          </cell>
          <cell r="H1555">
            <v>1350</v>
          </cell>
          <cell r="I1555">
            <v>0</v>
          </cell>
          <cell r="J1555">
            <v>0</v>
          </cell>
        </row>
        <row r="1556">
          <cell r="B1556">
            <v>0</v>
          </cell>
          <cell r="C1556">
            <v>0</v>
          </cell>
          <cell r="D1556">
            <v>0</v>
          </cell>
          <cell r="E1556">
            <v>0</v>
          </cell>
          <cell r="F1556">
            <v>0</v>
          </cell>
          <cell r="G1556">
            <v>0</v>
          </cell>
          <cell r="H1556">
            <v>1386.23</v>
          </cell>
        </row>
        <row r="1557">
          <cell r="B1557">
            <v>0</v>
          </cell>
          <cell r="C1557">
            <v>0</v>
          </cell>
          <cell r="D1557">
            <v>0</v>
          </cell>
          <cell r="E1557">
            <v>0</v>
          </cell>
          <cell r="F1557">
            <v>0</v>
          </cell>
          <cell r="G1557">
            <v>0</v>
          </cell>
          <cell r="H1557">
            <v>0</v>
          </cell>
          <cell r="I1557">
            <v>0</v>
          </cell>
          <cell r="J1557">
            <v>0</v>
          </cell>
        </row>
        <row r="1558">
          <cell r="B1558">
            <v>0</v>
          </cell>
          <cell r="C1558">
            <v>0</v>
          </cell>
          <cell r="D1558">
            <v>0</v>
          </cell>
          <cell r="E1558">
            <v>0</v>
          </cell>
          <cell r="F1558">
            <v>0</v>
          </cell>
          <cell r="G1558">
            <v>0</v>
          </cell>
          <cell r="H1558">
            <v>0</v>
          </cell>
          <cell r="I1558">
            <v>0</v>
          </cell>
          <cell r="J1558">
            <v>0</v>
          </cell>
        </row>
        <row r="1559">
          <cell r="B1559" t="str">
            <v>C 154</v>
          </cell>
          <cell r="C1559">
            <v>0</v>
          </cell>
          <cell r="D1559" t="str">
            <v>Painel em ACM, com letreiro em caixa alta inox. Fixo em platibanda.</v>
          </cell>
          <cell r="E1559">
            <v>0</v>
          </cell>
          <cell r="F1559">
            <v>0</v>
          </cell>
          <cell r="G1559">
            <v>0</v>
          </cell>
          <cell r="H1559" t="str">
            <v>un</v>
          </cell>
          <cell r="I1559">
            <v>1486.23</v>
          </cell>
        </row>
        <row r="1560">
          <cell r="B1560" t="str">
            <v>FONTE</v>
          </cell>
          <cell r="C1560" t="str">
            <v>TIPO</v>
          </cell>
          <cell r="D1560" t="str">
            <v>DESCRIÇÃO</v>
          </cell>
          <cell r="E1560" t="str">
            <v xml:space="preserve">UN </v>
          </cell>
          <cell r="F1560" t="str">
            <v>COEFICIENTE</v>
          </cell>
          <cell r="G1560" t="str">
            <v>CUSTO UNITÁRIO (R$)</v>
          </cell>
          <cell r="H1560" t="str">
            <v>SUBTOTAL (R$)</v>
          </cell>
        </row>
        <row r="1561">
          <cell r="B1561" t="str">
            <v>SEDOP</v>
          </cell>
          <cell r="C1561" t="str">
            <v>CA</v>
          </cell>
          <cell r="D1561" t="str">
            <v>Pedreiro com encargos complementares</v>
          </cell>
          <cell r="E1561" t="str">
            <v>H</v>
          </cell>
          <cell r="F1561">
            <v>1</v>
          </cell>
          <cell r="G1561">
            <v>20.21</v>
          </cell>
          <cell r="H1561">
            <v>20.21</v>
          </cell>
          <cell r="I1561">
            <v>20.21</v>
          </cell>
          <cell r="J1561" t="b">
            <v>1</v>
          </cell>
        </row>
        <row r="1562">
          <cell r="B1562" t="str">
            <v>SEDOP</v>
          </cell>
          <cell r="C1562" t="str">
            <v>CA</v>
          </cell>
          <cell r="D1562" t="str">
            <v>Servente com encargos complementares</v>
          </cell>
          <cell r="E1562" t="str">
            <v>H</v>
          </cell>
          <cell r="F1562">
            <v>1</v>
          </cell>
          <cell r="G1562">
            <v>16.02</v>
          </cell>
          <cell r="H1562">
            <v>16.02</v>
          </cell>
          <cell r="I1562">
            <v>16.02</v>
          </cell>
          <cell r="J1562" t="b">
            <v>1</v>
          </cell>
        </row>
        <row r="1563">
          <cell r="B1563" t="str">
            <v>COTAÇÃO</v>
          </cell>
          <cell r="C1563" t="str">
            <v>I</v>
          </cell>
          <cell r="D1563" t="str">
            <v>Painel em ACM, com letreiro em caixa alta inox. Fixo em platibanda.</v>
          </cell>
          <cell r="E1563" t="str">
            <v>UN</v>
          </cell>
          <cell r="F1563">
            <v>1</v>
          </cell>
          <cell r="G1563">
            <v>1450</v>
          </cell>
          <cell r="H1563">
            <v>1450</v>
          </cell>
          <cell r="I1563">
            <v>0</v>
          </cell>
          <cell r="J1563">
            <v>0</v>
          </cell>
        </row>
        <row r="1564">
          <cell r="B1564">
            <v>0</v>
          </cell>
          <cell r="C1564">
            <v>0</v>
          </cell>
          <cell r="D1564">
            <v>0</v>
          </cell>
          <cell r="E1564">
            <v>0</v>
          </cell>
          <cell r="F1564">
            <v>0</v>
          </cell>
          <cell r="G1564">
            <v>0</v>
          </cell>
          <cell r="H1564">
            <v>1486.23</v>
          </cell>
        </row>
        <row r="1565">
          <cell r="B1565">
            <v>0</v>
          </cell>
          <cell r="C1565">
            <v>0</v>
          </cell>
          <cell r="D1565">
            <v>0</v>
          </cell>
          <cell r="E1565">
            <v>0</v>
          </cell>
          <cell r="F1565">
            <v>0</v>
          </cell>
          <cell r="G1565">
            <v>0</v>
          </cell>
          <cell r="H1565">
            <v>0</v>
          </cell>
          <cell r="I1565">
            <v>0</v>
          </cell>
          <cell r="J1565">
            <v>0</v>
          </cell>
        </row>
        <row r="1566">
          <cell r="B1566">
            <v>0</v>
          </cell>
          <cell r="C1566">
            <v>0</v>
          </cell>
          <cell r="D1566">
            <v>0</v>
          </cell>
          <cell r="E1566">
            <v>0</v>
          </cell>
          <cell r="F1566">
            <v>0</v>
          </cell>
          <cell r="G1566">
            <v>0</v>
          </cell>
          <cell r="H1566">
            <v>0</v>
          </cell>
          <cell r="I1566">
            <v>0</v>
          </cell>
          <cell r="J1566">
            <v>0</v>
          </cell>
        </row>
        <row r="1567">
          <cell r="B1567" t="str">
            <v>C 155</v>
          </cell>
          <cell r="C1567">
            <v>0</v>
          </cell>
          <cell r="D1567" t="str">
            <v>Placa em PVC,  adesivo com recorte eletrônico computadorizado, com aplicação de impressão digital em alta definição sobre adesivo vinilico. Com placa acrilica impressa. Pressa com Placa do tipo Traquiana em alumínio ou pvc. fixo com prendedores e cabos metálicos.</v>
          </cell>
          <cell r="E1567">
            <v>0</v>
          </cell>
          <cell r="F1567">
            <v>0</v>
          </cell>
          <cell r="G1567">
            <v>0</v>
          </cell>
          <cell r="H1567" t="str">
            <v>un</v>
          </cell>
          <cell r="I1567">
            <v>486.23</v>
          </cell>
        </row>
        <row r="1568">
          <cell r="B1568" t="str">
            <v>FONTE</v>
          </cell>
          <cell r="C1568" t="str">
            <v>TIPO</v>
          </cell>
          <cell r="D1568" t="str">
            <v>DESCRIÇÃO</v>
          </cell>
          <cell r="E1568" t="str">
            <v xml:space="preserve">UN </v>
          </cell>
          <cell r="F1568" t="str">
            <v>COEFICIENTE</v>
          </cell>
          <cell r="G1568" t="str">
            <v>CUSTO UNITÁRIO (R$)</v>
          </cell>
          <cell r="H1568" t="str">
            <v>SUBTOTAL (R$)</v>
          </cell>
        </row>
        <row r="1569">
          <cell r="B1569" t="str">
            <v>SEDOP</v>
          </cell>
          <cell r="C1569" t="str">
            <v>CA</v>
          </cell>
          <cell r="D1569" t="str">
            <v>Pedreiro com encargos complementares</v>
          </cell>
          <cell r="E1569" t="str">
            <v>H</v>
          </cell>
          <cell r="F1569">
            <v>1</v>
          </cell>
          <cell r="G1569">
            <v>20.21</v>
          </cell>
          <cell r="H1569">
            <v>20.21</v>
          </cell>
          <cell r="I1569">
            <v>20.21</v>
          </cell>
          <cell r="J1569" t="b">
            <v>1</v>
          </cell>
        </row>
        <row r="1570">
          <cell r="B1570" t="str">
            <v>SEDOP</v>
          </cell>
          <cell r="C1570" t="str">
            <v>CA</v>
          </cell>
          <cell r="D1570" t="str">
            <v>Servente com encargos complementares</v>
          </cell>
          <cell r="E1570" t="str">
            <v>H</v>
          </cell>
          <cell r="F1570">
            <v>1</v>
          </cell>
          <cell r="G1570">
            <v>16.02</v>
          </cell>
          <cell r="H1570">
            <v>16.02</v>
          </cell>
          <cell r="I1570">
            <v>16.02</v>
          </cell>
          <cell r="J1570" t="b">
            <v>1</v>
          </cell>
        </row>
        <row r="1571">
          <cell r="B1571" t="str">
            <v>COTAÇÃO</v>
          </cell>
          <cell r="C1571" t="str">
            <v>I</v>
          </cell>
          <cell r="D1571" t="str">
            <v>Placa em PVC,  adesivo com recorte eletrônico computadorizado, com aplicação de impressão digital em alta definição sobre adesivo vinilico. Com placa acrilica impressa. Pressa com Placa do tipo Traquiana em alumínio ou pvc. fixo com prendedores e cabos metálicos.</v>
          </cell>
          <cell r="E1571" t="str">
            <v>UN</v>
          </cell>
          <cell r="F1571">
            <v>1</v>
          </cell>
          <cell r="G1571">
            <v>450</v>
          </cell>
          <cell r="H1571">
            <v>450</v>
          </cell>
          <cell r="I1571">
            <v>0</v>
          </cell>
          <cell r="J1571">
            <v>0</v>
          </cell>
        </row>
        <row r="1572">
          <cell r="B1572">
            <v>0</v>
          </cell>
          <cell r="C1572">
            <v>0</v>
          </cell>
          <cell r="D1572">
            <v>0</v>
          </cell>
          <cell r="E1572">
            <v>0</v>
          </cell>
          <cell r="F1572">
            <v>0</v>
          </cell>
          <cell r="G1572">
            <v>0</v>
          </cell>
          <cell r="H1572">
            <v>486.23</v>
          </cell>
        </row>
        <row r="1573">
          <cell r="B1573">
            <v>0</v>
          </cell>
          <cell r="C1573">
            <v>0</v>
          </cell>
          <cell r="D1573">
            <v>0</v>
          </cell>
          <cell r="E1573">
            <v>0</v>
          </cell>
          <cell r="F1573">
            <v>0</v>
          </cell>
          <cell r="G1573">
            <v>0</v>
          </cell>
          <cell r="H1573">
            <v>0</v>
          </cell>
          <cell r="I1573">
            <v>0</v>
          </cell>
          <cell r="J1573">
            <v>0</v>
          </cell>
        </row>
        <row r="1574">
          <cell r="B1574">
            <v>0</v>
          </cell>
          <cell r="C1574">
            <v>0</v>
          </cell>
          <cell r="D1574">
            <v>0</v>
          </cell>
          <cell r="E1574">
            <v>0</v>
          </cell>
          <cell r="F1574">
            <v>0</v>
          </cell>
          <cell r="G1574">
            <v>0</v>
          </cell>
          <cell r="H1574">
            <v>0</v>
          </cell>
          <cell r="I1574">
            <v>0</v>
          </cell>
          <cell r="J1574">
            <v>0</v>
          </cell>
        </row>
        <row r="1575">
          <cell r="B1575" t="str">
            <v>C 156</v>
          </cell>
          <cell r="C1575">
            <v>0</v>
          </cell>
          <cell r="D1575" t="str">
            <v>Placa em PVC,  adesivo com recorte eletrônico computadorizado, com aplicação de impressão digital em alta definição sobre adesivo vinilico. Com placa acrilica impressa. Placa fixa com fita dupla face, padrão 3M  ou similar.</v>
          </cell>
          <cell r="E1575">
            <v>0</v>
          </cell>
          <cell r="F1575">
            <v>0</v>
          </cell>
          <cell r="G1575">
            <v>0</v>
          </cell>
          <cell r="H1575" t="str">
            <v>un</v>
          </cell>
          <cell r="I1575">
            <v>148.23000000000002</v>
          </cell>
        </row>
        <row r="1576">
          <cell r="B1576" t="str">
            <v>FONTE</v>
          </cell>
          <cell r="C1576" t="str">
            <v>TIPO</v>
          </cell>
          <cell r="D1576" t="str">
            <v>DESCRIÇÃO</v>
          </cell>
          <cell r="E1576" t="str">
            <v xml:space="preserve">UN </v>
          </cell>
          <cell r="F1576" t="str">
            <v>COEFICIENTE</v>
          </cell>
          <cell r="G1576" t="str">
            <v>CUSTO UNITÁRIO (R$)</v>
          </cell>
          <cell r="H1576" t="str">
            <v>SUBTOTAL (R$)</v>
          </cell>
        </row>
        <row r="1577">
          <cell r="B1577" t="str">
            <v>SEDOP</v>
          </cell>
          <cell r="C1577" t="str">
            <v>CA</v>
          </cell>
          <cell r="D1577" t="str">
            <v>Pedreiro com encargos complementares</v>
          </cell>
          <cell r="E1577" t="str">
            <v>H</v>
          </cell>
          <cell r="F1577">
            <v>1</v>
          </cell>
          <cell r="G1577">
            <v>20.21</v>
          </cell>
          <cell r="H1577">
            <v>20.21</v>
          </cell>
          <cell r="I1577">
            <v>20.21</v>
          </cell>
          <cell r="J1577" t="b">
            <v>1</v>
          </cell>
        </row>
        <row r="1578">
          <cell r="B1578" t="str">
            <v>SEDOP</v>
          </cell>
          <cell r="C1578" t="str">
            <v>CA</v>
          </cell>
          <cell r="D1578" t="str">
            <v>Servente com encargos complementares</v>
          </cell>
          <cell r="E1578" t="str">
            <v>H</v>
          </cell>
          <cell r="F1578">
            <v>1</v>
          </cell>
          <cell r="G1578">
            <v>16.02</v>
          </cell>
          <cell r="H1578">
            <v>16.02</v>
          </cell>
          <cell r="I1578">
            <v>16.02</v>
          </cell>
          <cell r="J1578" t="b">
            <v>1</v>
          </cell>
        </row>
        <row r="1579">
          <cell r="B1579" t="str">
            <v>COTAÇÃO</v>
          </cell>
          <cell r="C1579" t="str">
            <v>I</v>
          </cell>
          <cell r="D1579" t="str">
            <v>Placa em PVC,  adesivo com recorte eletrônico computadorizado, com aplicação de impressão digital em alta definição sobre adesivo vinilico. Com placa acrilica impressa. Placa fixa com fita dupla face, padrão 3M  ou similar.</v>
          </cell>
          <cell r="E1579" t="str">
            <v>UN</v>
          </cell>
          <cell r="F1579">
            <v>1</v>
          </cell>
          <cell r="G1579">
            <v>112</v>
          </cell>
          <cell r="H1579">
            <v>112</v>
          </cell>
          <cell r="I1579">
            <v>0</v>
          </cell>
          <cell r="J1579">
            <v>0</v>
          </cell>
        </row>
        <row r="1580">
          <cell r="B1580">
            <v>0</v>
          </cell>
          <cell r="C1580">
            <v>0</v>
          </cell>
          <cell r="D1580">
            <v>0</v>
          </cell>
          <cell r="E1580">
            <v>0</v>
          </cell>
          <cell r="F1580">
            <v>0</v>
          </cell>
          <cell r="G1580">
            <v>0</v>
          </cell>
          <cell r="H1580">
            <v>148.23000000000002</v>
          </cell>
        </row>
        <row r="1582">
          <cell r="B1582" t="str">
            <v>C 157</v>
          </cell>
          <cell r="C1582">
            <v>0</v>
          </cell>
          <cell r="D1582" t="str">
            <v xml:space="preserve">Bicicletario metalico </v>
          </cell>
          <cell r="E1582">
            <v>0</v>
          </cell>
          <cell r="F1582">
            <v>0</v>
          </cell>
          <cell r="G1582">
            <v>0</v>
          </cell>
          <cell r="H1582" t="str">
            <v>un</v>
          </cell>
          <cell r="I1582">
            <v>205</v>
          </cell>
        </row>
        <row r="1583">
          <cell r="B1583" t="str">
            <v>FONTE</v>
          </cell>
          <cell r="C1583" t="str">
            <v>TIPO</v>
          </cell>
          <cell r="D1583" t="str">
            <v>DESCRIÇÃO</v>
          </cell>
          <cell r="E1583" t="str">
            <v xml:space="preserve">UN </v>
          </cell>
          <cell r="F1583" t="str">
            <v>COEFICIENTE</v>
          </cell>
          <cell r="G1583" t="str">
            <v>CUSTO UNITÁRIO (R$)</v>
          </cell>
          <cell r="H1583" t="str">
            <v>SUBTOTAL (R$)</v>
          </cell>
        </row>
        <row r="1584">
          <cell r="B1584" t="str">
            <v>COTAÇÃO</v>
          </cell>
          <cell r="C1584" t="str">
            <v>I</v>
          </cell>
          <cell r="D1584" t="str">
            <v>Fornecimento e instalação de bicicletátio metalico</v>
          </cell>
          <cell r="E1584" t="str">
            <v>UN</v>
          </cell>
          <cell r="F1584">
            <v>1</v>
          </cell>
          <cell r="G1584">
            <v>205</v>
          </cell>
          <cell r="H1584">
            <v>205</v>
          </cell>
        </row>
        <row r="1585">
          <cell r="B1585">
            <v>0</v>
          </cell>
          <cell r="C1585">
            <v>0</v>
          </cell>
          <cell r="D1585">
            <v>0</v>
          </cell>
          <cell r="E1585">
            <v>0</v>
          </cell>
          <cell r="F1585">
            <v>0</v>
          </cell>
          <cell r="G1585">
            <v>0</v>
          </cell>
          <cell r="H1585">
            <v>205</v>
          </cell>
        </row>
      </sheetData>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molições_Volume"/>
      <sheetName val="Demolições_Área-2"/>
      <sheetName val="Acabamentos"/>
      <sheetName val="Meio-fio"/>
      <sheetName val="Ilum. pública"/>
      <sheetName val="Pavimentação"/>
      <sheetName val="Sinalização Trafego"/>
      <sheetName val="Mobiliário urbano"/>
      <sheetName val="Drenagem"/>
      <sheetName val="Redes_Ruas"/>
      <sheetName val="Infra-redes..."/>
      <sheetName val="Qtde FRG"/>
      <sheetName val="Planilha auxiliar por item"/>
      <sheetName val="CRONOGRAMA FISICO"/>
      <sheetName val="CFF"/>
      <sheetName val="ORÇAMENTO (2)"/>
      <sheetName val="MEDIÇÃO (2)"/>
      <sheetName val="composição_unitária"/>
      <sheetName val="custo_profissional"/>
      <sheetName val="BDI"/>
      <sheetName val="ENC.SOC."/>
      <sheetName val="BDI_MATERIAL"/>
      <sheetName val="CPU"/>
      <sheetName val="CPU (2)"/>
      <sheetName val="INSUMOS_SINAPI_12_14"/>
      <sheetName val="SERVIÇOS_SINAPI_12_14"/>
      <sheetName val="Plan1"/>
      <sheetName val="ORÇAMENTO"/>
      <sheetName val="QCI"/>
      <sheetName val="1.ADM LOCAL"/>
      <sheetName val="2.SER.PRELIM."/>
      <sheetName val="3.DEM. E RET."/>
      <sheetName val="4.COBERTURA"/>
      <sheetName val="5.PAREDES"/>
      <sheetName val="6.REVEST"/>
      <sheetName val="7.PINTURA"/>
      <sheetName val="8.PISOS"/>
      <sheetName val="9.ESQUADRIA"/>
      <sheetName val="10.INST. ELÉTRICAS"/>
      <sheetName val="11.INST. HIDROSSANIT."/>
      <sheetName val="12.SERV. FINAIS"/>
      <sheetName val="esquadrias"/>
      <sheetName val="bm 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6">
          <cell r="D6" t="str">
            <v>SHOPPING</v>
          </cell>
          <cell r="E6" t="str">
            <v>GABINAL</v>
          </cell>
          <cell r="F6" t="str">
            <v>MC DONALD`S</v>
          </cell>
          <cell r="G6" t="str">
            <v>SANGRADOR</v>
          </cell>
          <cell r="H6" t="str">
            <v>SENDAS</v>
          </cell>
          <cell r="I6" t="str">
            <v>GEREMÁRIO DANTAS</v>
          </cell>
          <cell r="J6" t="str">
            <v>ENC 1</v>
          </cell>
          <cell r="K6" t="str">
            <v>TRÊS RIOS</v>
          </cell>
          <cell r="L6" t="str">
            <v>ENC 2</v>
          </cell>
          <cell r="M6" t="str">
            <v>PASSARELA</v>
          </cell>
          <cell r="N6" t="str">
            <v>ENC 3</v>
          </cell>
          <cell r="O6" t="str">
            <v>JACAREPAGUÁ</v>
          </cell>
          <cell r="Q6" t="str">
            <v>TOTAL GERAL</v>
          </cell>
        </row>
        <row r="8">
          <cell r="D8">
            <v>29</v>
          </cell>
          <cell r="E8">
            <v>35</v>
          </cell>
          <cell r="F8">
            <v>45</v>
          </cell>
          <cell r="G8">
            <v>163</v>
          </cell>
          <cell r="I8">
            <v>177</v>
          </cell>
          <cell r="J8">
            <v>101</v>
          </cell>
          <cell r="K8">
            <v>154</v>
          </cell>
          <cell r="L8">
            <v>21</v>
          </cell>
          <cell r="M8">
            <v>87</v>
          </cell>
          <cell r="N8">
            <v>89</v>
          </cell>
          <cell r="O8">
            <v>128</v>
          </cell>
          <cell r="Q8">
            <v>1029</v>
          </cell>
        </row>
        <row r="9">
          <cell r="D9">
            <v>64</v>
          </cell>
          <cell r="E9">
            <v>51</v>
          </cell>
          <cell r="F9">
            <v>94</v>
          </cell>
          <cell r="I9">
            <v>43</v>
          </cell>
          <cell r="J9">
            <v>18</v>
          </cell>
          <cell r="K9">
            <v>50</v>
          </cell>
          <cell r="N9">
            <v>48</v>
          </cell>
          <cell r="Q9">
            <v>368</v>
          </cell>
        </row>
        <row r="10">
          <cell r="D10">
            <v>22</v>
          </cell>
          <cell r="N10">
            <v>25</v>
          </cell>
          <cell r="Q10">
            <v>47</v>
          </cell>
        </row>
        <row r="11">
          <cell r="D11">
            <v>13</v>
          </cell>
          <cell r="E11">
            <v>150</v>
          </cell>
          <cell r="K11">
            <v>144</v>
          </cell>
          <cell r="N11">
            <v>60</v>
          </cell>
          <cell r="Q11">
            <v>367</v>
          </cell>
        </row>
        <row r="12">
          <cell r="N12">
            <v>52</v>
          </cell>
          <cell r="Q12">
            <v>52</v>
          </cell>
        </row>
        <row r="13">
          <cell r="D13">
            <v>142</v>
          </cell>
          <cell r="K13">
            <v>120</v>
          </cell>
          <cell r="M13">
            <v>138</v>
          </cell>
          <cell r="N13">
            <v>48</v>
          </cell>
          <cell r="Q13">
            <v>448</v>
          </cell>
        </row>
        <row r="14">
          <cell r="J14">
            <v>78</v>
          </cell>
          <cell r="K14">
            <v>150</v>
          </cell>
          <cell r="L14">
            <v>69</v>
          </cell>
          <cell r="Q14">
            <v>297</v>
          </cell>
        </row>
        <row r="15">
          <cell r="Q15">
            <v>0</v>
          </cell>
        </row>
        <row r="16">
          <cell r="I16">
            <v>3</v>
          </cell>
          <cell r="O16">
            <v>2</v>
          </cell>
          <cell r="Q16">
            <v>5</v>
          </cell>
          <cell r="R16">
            <v>26</v>
          </cell>
        </row>
        <row r="17">
          <cell r="E17">
            <v>1</v>
          </cell>
          <cell r="I17">
            <v>3</v>
          </cell>
          <cell r="O17">
            <v>1</v>
          </cell>
          <cell r="Q17">
            <v>5</v>
          </cell>
        </row>
        <row r="18">
          <cell r="D18">
            <v>1</v>
          </cell>
          <cell r="N18">
            <v>1</v>
          </cell>
          <cell r="Q18">
            <v>2</v>
          </cell>
        </row>
        <row r="19">
          <cell r="D19">
            <v>1</v>
          </cell>
          <cell r="E19">
            <v>6</v>
          </cell>
          <cell r="K19">
            <v>6</v>
          </cell>
          <cell r="N19">
            <v>1</v>
          </cell>
          <cell r="Q19">
            <v>14</v>
          </cell>
        </row>
        <row r="20">
          <cell r="N20">
            <v>2</v>
          </cell>
          <cell r="Q20">
            <v>2</v>
          </cell>
        </row>
        <row r="21">
          <cell r="D21">
            <v>4</v>
          </cell>
          <cell r="K21">
            <v>4</v>
          </cell>
          <cell r="M21">
            <v>4</v>
          </cell>
          <cell r="N21">
            <v>3</v>
          </cell>
          <cell r="Q21">
            <v>15</v>
          </cell>
        </row>
        <row r="22">
          <cell r="J22">
            <v>4</v>
          </cell>
          <cell r="K22">
            <v>5</v>
          </cell>
          <cell r="L22">
            <v>1</v>
          </cell>
          <cell r="Q22">
            <v>10</v>
          </cell>
        </row>
        <row r="23">
          <cell r="D23">
            <v>33</v>
          </cell>
          <cell r="E23">
            <v>16</v>
          </cell>
          <cell r="F23">
            <v>23</v>
          </cell>
          <cell r="G23">
            <v>9</v>
          </cell>
          <cell r="H23">
            <v>0</v>
          </cell>
          <cell r="I23">
            <v>15</v>
          </cell>
          <cell r="J23">
            <v>15</v>
          </cell>
          <cell r="K23">
            <v>63</v>
          </cell>
          <cell r="L23">
            <v>4</v>
          </cell>
          <cell r="M23">
            <v>12</v>
          </cell>
          <cell r="N23">
            <v>32</v>
          </cell>
          <cell r="O23">
            <v>10</v>
          </cell>
          <cell r="Q23">
            <v>232</v>
          </cell>
        </row>
        <row r="24">
          <cell r="D24">
            <v>6</v>
          </cell>
          <cell r="E24">
            <v>2</v>
          </cell>
          <cell r="F24">
            <v>12</v>
          </cell>
          <cell r="G24">
            <v>9</v>
          </cell>
          <cell r="I24">
            <v>5</v>
          </cell>
          <cell r="J24">
            <v>8</v>
          </cell>
          <cell r="K24">
            <v>7</v>
          </cell>
          <cell r="L24">
            <v>4</v>
          </cell>
          <cell r="M24">
            <v>12</v>
          </cell>
          <cell r="N24">
            <v>16</v>
          </cell>
          <cell r="O24">
            <v>10</v>
          </cell>
          <cell r="Q24">
            <v>91</v>
          </cell>
        </row>
        <row r="25">
          <cell r="E25">
            <v>1</v>
          </cell>
          <cell r="F25">
            <v>1</v>
          </cell>
          <cell r="I25">
            <v>5</v>
          </cell>
          <cell r="J25">
            <v>2</v>
          </cell>
          <cell r="K25">
            <v>13</v>
          </cell>
          <cell r="N25">
            <v>2</v>
          </cell>
          <cell r="Q25">
            <v>24</v>
          </cell>
        </row>
        <row r="26">
          <cell r="D26">
            <v>9</v>
          </cell>
          <cell r="E26">
            <v>4</v>
          </cell>
          <cell r="F26">
            <v>3</v>
          </cell>
          <cell r="J26">
            <v>1</v>
          </cell>
          <cell r="K26">
            <v>10</v>
          </cell>
          <cell r="N26">
            <v>4</v>
          </cell>
          <cell r="Q26">
            <v>31</v>
          </cell>
        </row>
        <row r="27">
          <cell r="F27">
            <v>2</v>
          </cell>
          <cell r="Q27">
            <v>2</v>
          </cell>
        </row>
        <row r="29">
          <cell r="G29">
            <v>270</v>
          </cell>
          <cell r="Q29">
            <v>270</v>
          </cell>
        </row>
        <row r="30">
          <cell r="Q30">
            <v>0</v>
          </cell>
        </row>
      </sheetData>
      <sheetData sheetId="9" refreshError="1"/>
      <sheetData sheetId="10" refreshError="1"/>
      <sheetData sheetId="11" refreshError="1"/>
      <sheetData sheetId="12" refreshError="1"/>
      <sheetData sheetId="13">
        <row r="4">
          <cell r="D4">
            <v>0</v>
          </cell>
        </row>
      </sheetData>
      <sheetData sheetId="14"/>
      <sheetData sheetId="15">
        <row r="4">
          <cell r="D4">
            <v>0</v>
          </cell>
        </row>
      </sheetData>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planilha revisada"/>
      <sheetName val="SEIFRA 014"/>
      <sheetName val="BASE2007-DNOCS"/>
      <sheetName val="BASE2007_DNOCS"/>
    </sheetNames>
    <sheetDataSet>
      <sheetData sheetId="0"/>
      <sheetData sheetId="1"/>
      <sheetData sheetId="2"/>
      <sheetData sheetId="3">
        <row r="1">
          <cell r="A1" t="str">
            <v>CÓD.</v>
          </cell>
          <cell r="B1" t="str">
            <v>ANO</v>
          </cell>
          <cell r="C1" t="str">
            <v>DESCRIÇÃO</v>
          </cell>
          <cell r="D1" t="str">
            <v>UND.  </v>
          </cell>
          <cell r="E1" t="str">
            <v>VLR. UNIT. (R$)</v>
          </cell>
        </row>
        <row r="2">
          <cell r="A2">
            <v>1001</v>
          </cell>
          <cell r="B2">
            <v>2007</v>
          </cell>
          <cell r="C2" t="str">
            <v>Assentamento de tubulação DN-50 mm PB, ferro dúctil ou fofo ou aço com conexões e peças especiais</v>
          </cell>
          <cell r="D2" t="str">
            <v>m  </v>
          </cell>
          <cell r="E2">
            <v>1.7</v>
          </cell>
        </row>
        <row r="3">
          <cell r="A3">
            <v>1002</v>
          </cell>
          <cell r="B3">
            <v>2007</v>
          </cell>
          <cell r="C3" t="str">
            <v>Assentamento de tubulação DN-75 mm PB, ferro dúctil ou fofo ou aço com conexões e peças especiais</v>
          </cell>
          <cell r="D3" t="str">
            <v>m  </v>
          </cell>
          <cell r="E3">
            <v>1.94</v>
          </cell>
        </row>
        <row r="4">
          <cell r="A4">
            <v>1003</v>
          </cell>
          <cell r="B4">
            <v>2007</v>
          </cell>
          <cell r="C4" t="str">
            <v>Assentamento de tubulação DN-100 mm PB, ferro dúctil ou fofo ou aço com conexões e peças especiais</v>
          </cell>
          <cell r="D4" t="str">
            <v>m  </v>
          </cell>
          <cell r="E4">
            <v>2.27</v>
          </cell>
        </row>
        <row r="5">
          <cell r="A5">
            <v>1004</v>
          </cell>
          <cell r="B5">
            <v>2007</v>
          </cell>
          <cell r="C5" t="str">
            <v>Assentamento de tubulação DN-150 mm PB, ferro dúctil ou fofo ou aço com conexões e peças especiais</v>
          </cell>
          <cell r="D5" t="str">
            <v>m  </v>
          </cell>
          <cell r="E5">
            <v>2.72</v>
          </cell>
        </row>
        <row r="6">
          <cell r="A6">
            <v>1005</v>
          </cell>
          <cell r="B6">
            <v>2007</v>
          </cell>
          <cell r="C6" t="str">
            <v>Assentamento de tubulação DN-200 mm PB, ferro dúctil ou fofo ou aço com conexões e peças especiais</v>
          </cell>
          <cell r="D6" t="str">
            <v>m  </v>
          </cell>
          <cell r="E6">
            <v>3.93</v>
          </cell>
        </row>
        <row r="7">
          <cell r="A7">
            <v>1006</v>
          </cell>
          <cell r="B7">
            <v>2007</v>
          </cell>
          <cell r="C7" t="str">
            <v>Assentamento de tubulação DN-250 mm PB, ferro dúctil ou fofo ou aço com conexões e peças especiais</v>
          </cell>
          <cell r="D7" t="str">
            <v>m  </v>
          </cell>
          <cell r="E7">
            <v>4.49</v>
          </cell>
        </row>
        <row r="8">
          <cell r="A8">
            <v>1007</v>
          </cell>
          <cell r="B8">
            <v>2007</v>
          </cell>
          <cell r="C8" t="str">
            <v>Assentamento de tubulação DN-300 mm PB, ferro dúctil ou fofo ou aço com conexões e peças especiais</v>
          </cell>
          <cell r="D8" t="str">
            <v>m  </v>
          </cell>
          <cell r="E8">
            <v>5.24</v>
          </cell>
        </row>
        <row r="9">
          <cell r="A9">
            <v>1008</v>
          </cell>
          <cell r="B9">
            <v>2007</v>
          </cell>
          <cell r="C9" t="str">
            <v>Assentamento de tubulação DN-350 mm PB, ferro dúctil ou fofo ou aço com conexões e peças especiais</v>
          </cell>
          <cell r="D9" t="str">
            <v>m  </v>
          </cell>
          <cell r="E9">
            <v>7.13</v>
          </cell>
        </row>
        <row r="10">
          <cell r="A10">
            <v>1009</v>
          </cell>
          <cell r="B10">
            <v>2007</v>
          </cell>
          <cell r="C10" t="str">
            <v>Assentamento de tubulação DN-400 mm PB, ferro dúctil ou fofo ou aço com conexões e peças especiais</v>
          </cell>
          <cell r="D10" t="str">
            <v>m  </v>
          </cell>
          <cell r="E10">
            <v>8.92</v>
          </cell>
        </row>
        <row r="11">
          <cell r="A11">
            <v>1010</v>
          </cell>
          <cell r="B11">
            <v>2007</v>
          </cell>
          <cell r="C11" t="str">
            <v>Assentamento de tubulação DN-500 mm PB, ferro dúctil ou fofo ou aço com conexões e peças especiais</v>
          </cell>
          <cell r="D11" t="str">
            <v>m  </v>
          </cell>
          <cell r="E11">
            <v>11.89</v>
          </cell>
        </row>
        <row r="12">
          <cell r="A12">
            <v>1011</v>
          </cell>
          <cell r="B12">
            <v>2007</v>
          </cell>
          <cell r="C12" t="str">
            <v>Assentamento de tubulação DN-600 mm PB, ferro dúctil ou fofo ou aço com conexões e peças especiais</v>
          </cell>
          <cell r="D12" t="str">
            <v>m  </v>
          </cell>
          <cell r="E12">
            <v>14.86</v>
          </cell>
        </row>
        <row r="13">
          <cell r="A13">
            <v>1012</v>
          </cell>
          <cell r="B13">
            <v>2007</v>
          </cell>
          <cell r="C13" t="str">
            <v>Assentamento de tubulação DN-700 mm PB, ferro dúctil ou fofo ou aço com conexões e peças especiais</v>
          </cell>
          <cell r="D13" t="str">
            <v>m  </v>
          </cell>
          <cell r="E13">
            <v>22.24</v>
          </cell>
        </row>
        <row r="14">
          <cell r="A14">
            <v>1013</v>
          </cell>
          <cell r="B14">
            <v>2007</v>
          </cell>
          <cell r="C14" t="str">
            <v>Assentamento de tubulação DN-800 mm PB, ferro dúctil ou fofo ou aço com conexões e peças especiais</v>
          </cell>
          <cell r="D14" t="str">
            <v>m  </v>
          </cell>
          <cell r="E14">
            <v>33.659999999999997</v>
          </cell>
        </row>
        <row r="15">
          <cell r="A15">
            <v>1014</v>
          </cell>
          <cell r="B15">
            <v>2007</v>
          </cell>
          <cell r="C15" t="str">
            <v>Assentamento de tubulação DN-900 mm PB, ferro dúctil ou fofo ou aço com conexões e peças especiais</v>
          </cell>
          <cell r="D15" t="str">
            <v>m  </v>
          </cell>
          <cell r="E15">
            <v>46.7</v>
          </cell>
        </row>
        <row r="16">
          <cell r="A16">
            <v>1015</v>
          </cell>
          <cell r="B16">
            <v>2007</v>
          </cell>
          <cell r="C16" t="str">
            <v>Assentamento de tubulação DN-1000 mm PB, ferro dúctil ou fofo ou aço com conexões e peças especiais</v>
          </cell>
          <cell r="D16" t="str">
            <v>m  </v>
          </cell>
          <cell r="E16">
            <v>58.82</v>
          </cell>
        </row>
        <row r="17">
          <cell r="A17">
            <v>1016</v>
          </cell>
          <cell r="B17">
            <v>2007</v>
          </cell>
          <cell r="C17" t="str">
            <v>Assentamento de tubulação DN-1200 mm PB, ferro dúctil ou fofo ou aço com conexões e peças especiais</v>
          </cell>
          <cell r="D17" t="str">
            <v>m  </v>
          </cell>
          <cell r="E17">
            <v>75.89</v>
          </cell>
        </row>
        <row r="18">
          <cell r="A18">
            <v>1017</v>
          </cell>
          <cell r="B18">
            <v>2007</v>
          </cell>
          <cell r="C18" t="str">
            <v>Assentamento de tubulação DN-50 mm PB, PVC PBA ou DE fofo ou PVC de esgoto com conexões e peças especiais</v>
          </cell>
          <cell r="D18" t="str">
            <v>m  </v>
          </cell>
          <cell r="E18">
            <v>0.71</v>
          </cell>
        </row>
        <row r="19">
          <cell r="A19">
            <v>1018</v>
          </cell>
          <cell r="B19">
            <v>2007</v>
          </cell>
          <cell r="C19" t="str">
            <v>Assentamento de tubulação DN-75 mm PB, PVC PBA ou DE fofo ou PVC de esgoto com conexões e peças especiais</v>
          </cell>
          <cell r="D19" t="str">
            <v>m  </v>
          </cell>
          <cell r="E19">
            <v>0.79</v>
          </cell>
        </row>
        <row r="20">
          <cell r="A20">
            <v>1019</v>
          </cell>
          <cell r="B20">
            <v>2007</v>
          </cell>
          <cell r="C20" t="str">
            <v>Assentamento de tubulação DN-100 mm PB, PVC PBA ou DE fofo ou PVC de esgoto ou RPVC com conexões e peças especiais</v>
          </cell>
          <cell r="D20" t="str">
            <v>m  </v>
          </cell>
          <cell r="E20">
            <v>1.04</v>
          </cell>
        </row>
        <row r="21">
          <cell r="A21">
            <v>1020</v>
          </cell>
          <cell r="B21">
            <v>2007</v>
          </cell>
          <cell r="C21" t="str">
            <v>Assentamento de tubulação DN-150 mm PB, PVC DE fofo ou PVC de esgoto ou RPVC ou PRFV com conexões e peças especiais</v>
          </cell>
          <cell r="D21" t="str">
            <v>m  </v>
          </cell>
          <cell r="E21">
            <v>1.3</v>
          </cell>
        </row>
        <row r="22">
          <cell r="A22">
            <v>1021</v>
          </cell>
          <cell r="B22">
            <v>2007</v>
          </cell>
          <cell r="C22" t="str">
            <v>Assentamento de tubulação DN-200 mm PB, PVC DE fofo ou PVC de esgoto ou RPVC ou PRFV com conexões e peças especiais</v>
          </cell>
          <cell r="D22" t="str">
            <v>m  </v>
          </cell>
          <cell r="E22">
            <v>1.66</v>
          </cell>
        </row>
        <row r="23">
          <cell r="A23">
            <v>1022</v>
          </cell>
          <cell r="B23">
            <v>2007</v>
          </cell>
          <cell r="C23" t="str">
            <v>Assentamento de tubulação DN-250 mm PB, PVC DE fofo ou PVC de esgoto ou RPVC ou PRFV com conexões e peças especiais</v>
          </cell>
          <cell r="D23" t="str">
            <v>m  </v>
          </cell>
          <cell r="E23" t="str">
            <v>2</v>
          </cell>
        </row>
        <row r="24">
          <cell r="A24">
            <v>1023</v>
          </cell>
          <cell r="B24">
            <v>2007</v>
          </cell>
          <cell r="C24" t="str">
            <v>Assentamento de tubulação DN-300 mm PB, PVC DE fofo ou PVC de esgoto ou RPVC ou PRFV com conexões e peças especiais</v>
          </cell>
          <cell r="D24" t="str">
            <v>m  </v>
          </cell>
          <cell r="E24">
            <v>2.5</v>
          </cell>
        </row>
        <row r="25">
          <cell r="A25">
            <v>1024</v>
          </cell>
          <cell r="B25">
            <v>2007</v>
          </cell>
          <cell r="C25" t="str">
            <v>Assentamento de tubulação DN-350 mm PB, RPVC ou PRFV com conexões e peças especiais</v>
          </cell>
          <cell r="D25" t="str">
            <v>m  </v>
          </cell>
          <cell r="E25">
            <v>3.4</v>
          </cell>
        </row>
        <row r="26">
          <cell r="A26">
            <v>1025</v>
          </cell>
          <cell r="B26">
            <v>2007</v>
          </cell>
          <cell r="C26" t="str">
            <v>Assentamento de tubulação DN-400 mm PB, PVC DE fofo ou PVC de esgoto ou RPVC ou PRFV com conexões e peças especiais</v>
          </cell>
          <cell r="D26" t="str">
            <v>m  </v>
          </cell>
          <cell r="E26">
            <v>4.25</v>
          </cell>
        </row>
        <row r="27">
          <cell r="A27">
            <v>1026</v>
          </cell>
          <cell r="B27">
            <v>2007</v>
          </cell>
          <cell r="C27" t="str">
            <v>Assentamento de tubulação DN-450 mm PB, PRFV com conexões e peças especiais</v>
          </cell>
          <cell r="D27" t="str">
            <v>m  </v>
          </cell>
          <cell r="E27">
            <v>5.94</v>
          </cell>
        </row>
        <row r="28">
          <cell r="A28">
            <v>1027</v>
          </cell>
          <cell r="B28">
            <v>2007</v>
          </cell>
          <cell r="C28" t="str">
            <v>Assentamento de tubulação DN-500 mm PB, PRFV com conexões e peças especiais</v>
          </cell>
          <cell r="D28" t="str">
            <v>m  </v>
          </cell>
          <cell r="E28">
            <v>7.13</v>
          </cell>
        </row>
        <row r="29">
          <cell r="A29">
            <v>1028</v>
          </cell>
          <cell r="B29">
            <v>2007</v>
          </cell>
          <cell r="C29" t="str">
            <v>Assentamento de tubulação DN-600 mm PB, PRFV com conexões e peças especiais</v>
          </cell>
          <cell r="D29" t="str">
            <v>m  </v>
          </cell>
          <cell r="E29">
            <v>8.92</v>
          </cell>
        </row>
        <row r="30">
          <cell r="A30">
            <v>1029</v>
          </cell>
          <cell r="B30">
            <v>2007</v>
          </cell>
          <cell r="C30" t="str">
            <v>Assentamento de tubulação DN-700 mm PB, PRFV com conexões e peças especiais</v>
          </cell>
          <cell r="D30" t="str">
            <v>m  </v>
          </cell>
          <cell r="E30">
            <v>11.89</v>
          </cell>
        </row>
        <row r="31">
          <cell r="A31">
            <v>1030</v>
          </cell>
          <cell r="B31">
            <v>2007</v>
          </cell>
          <cell r="C31" t="str">
            <v>Assentamento de tubulação DN-800 mm PB, PRFV com conexões e peças especiais</v>
          </cell>
          <cell r="D31" t="str">
            <v>m  </v>
          </cell>
          <cell r="E31">
            <v>17.829999999999998</v>
          </cell>
        </row>
        <row r="32">
          <cell r="A32">
            <v>1031</v>
          </cell>
          <cell r="B32">
            <v>2007</v>
          </cell>
          <cell r="C32" t="str">
            <v>Assentamento de tubulação DN-900 mm PB, PRFV com conexões e peças especiais</v>
          </cell>
          <cell r="D32" t="str">
            <v>m  </v>
          </cell>
          <cell r="E32">
            <v>24.47</v>
          </cell>
        </row>
        <row r="33">
          <cell r="A33">
            <v>1032</v>
          </cell>
          <cell r="B33">
            <v>2007</v>
          </cell>
          <cell r="C33" t="str">
            <v>Assentamento de tubulação DN-1000 mm PB, PRFV com conexões e peças especiais</v>
          </cell>
          <cell r="D33" t="str">
            <v>m  </v>
          </cell>
          <cell r="E33">
            <v>34.020000000000003</v>
          </cell>
        </row>
        <row r="34">
          <cell r="A34">
            <v>1033</v>
          </cell>
          <cell r="B34">
            <v>2007</v>
          </cell>
          <cell r="C34" t="str">
            <v>Teste Hidrostático para rede de água</v>
          </cell>
          <cell r="D34" t="str">
            <v>m  </v>
          </cell>
          <cell r="E34">
            <v>0.7</v>
          </cell>
        </row>
        <row r="35">
          <cell r="A35">
            <v>1034</v>
          </cell>
          <cell r="B35">
            <v>2007</v>
          </cell>
          <cell r="C35" t="str">
            <v>Teste de fumaça para rede de esgoto</v>
          </cell>
          <cell r="D35" t="str">
            <v>m  </v>
          </cell>
          <cell r="E35">
            <v>0.61</v>
          </cell>
        </row>
        <row r="36">
          <cell r="A36">
            <v>1035</v>
          </cell>
          <cell r="B36">
            <v>2007</v>
          </cell>
          <cell r="C36" t="str">
            <v>Cadastro de rede de água</v>
          </cell>
          <cell r="D36" t="str">
            <v>m  </v>
          </cell>
          <cell r="E36">
            <v>1.58</v>
          </cell>
        </row>
        <row r="37">
          <cell r="A37">
            <v>1036</v>
          </cell>
          <cell r="B37">
            <v>2007</v>
          </cell>
          <cell r="C37" t="str">
            <v>Cadastro de rede de esgoto</v>
          </cell>
          <cell r="D37" t="str">
            <v>m  </v>
          </cell>
          <cell r="E37">
            <v>1.58</v>
          </cell>
        </row>
        <row r="38">
          <cell r="A38">
            <v>1037</v>
          </cell>
          <cell r="B38">
            <v>2007</v>
          </cell>
          <cell r="C38" t="str">
            <v>Sistema de proteção Catódica para adutoras de aço enterradas com ate 15.000,000 m2 de área</v>
          </cell>
          <cell r="D38" t="str">
            <v>m2  </v>
          </cell>
          <cell r="E38">
            <v>9.42</v>
          </cell>
        </row>
        <row r="39">
          <cell r="A39">
            <v>1040</v>
          </cell>
          <cell r="B39">
            <v>2007</v>
          </cell>
          <cell r="C39" t="str">
            <v>Montagem de junta flanqueada de tubos DN-50 mm e conexões de ferro dúctil ou fofo (contendo 02 flanges a unidade)</v>
          </cell>
          <cell r="D39" t="str">
            <v>und  </v>
          </cell>
          <cell r="E39">
            <v>15.06</v>
          </cell>
        </row>
        <row r="40">
          <cell r="A40">
            <v>1041</v>
          </cell>
          <cell r="B40">
            <v>2007</v>
          </cell>
          <cell r="C40" t="str">
            <v>Montagem de junta flangeada de tubos DN-75 mm e conexões de ferro dúctil ou fofo (contendo 02 flanges a unidade)</v>
          </cell>
          <cell r="D40" t="str">
            <v>und  </v>
          </cell>
          <cell r="E40">
            <v>17.079999999999998</v>
          </cell>
        </row>
        <row r="41">
          <cell r="A41">
            <v>1042</v>
          </cell>
          <cell r="B41">
            <v>2007</v>
          </cell>
          <cell r="C41" t="str">
            <v>Montagem de junta flangeada de tubos DN-100 mm e conexões de ferro dúctil ou fofo (contendo 02 flanges a unidade)</v>
          </cell>
          <cell r="D41" t="str">
            <v>und  </v>
          </cell>
          <cell r="E41">
            <v>18.73</v>
          </cell>
        </row>
        <row r="42">
          <cell r="A42">
            <v>1043</v>
          </cell>
          <cell r="B42">
            <v>2007</v>
          </cell>
          <cell r="C42" t="str">
            <v>Montagem de junta flangeada de tubos DN-150 mm e conexões de ferro dúctil ou fofo (contendo 02 flanges a unidade)</v>
          </cell>
          <cell r="D42" t="str">
            <v>und  </v>
          </cell>
          <cell r="E42">
            <v>30.03</v>
          </cell>
        </row>
        <row r="43">
          <cell r="A43">
            <v>1044</v>
          </cell>
          <cell r="B43">
            <v>2007</v>
          </cell>
          <cell r="C43" t="str">
            <v>Montagem de junta flangeada de tubos DN-200 mm e conexões de ferro dúctil ou fofo (contendo 02 flanges a unidade)</v>
          </cell>
          <cell r="D43" t="str">
            <v>und  </v>
          </cell>
          <cell r="E43">
            <v>57.61</v>
          </cell>
        </row>
        <row r="44">
          <cell r="A44">
            <v>1045</v>
          </cell>
          <cell r="B44">
            <v>2007</v>
          </cell>
          <cell r="C44" t="str">
            <v>Montagem de junta flangeada de tubos DN-250 mm e conexões de ferro dúctil ou fofo (contendo 02 flanges a unidade)</v>
          </cell>
          <cell r="D44" t="str">
            <v>und  </v>
          </cell>
          <cell r="E44">
            <v>88.34</v>
          </cell>
        </row>
        <row r="45">
          <cell r="A45">
            <v>1046</v>
          </cell>
          <cell r="B45">
            <v>2007</v>
          </cell>
          <cell r="C45" t="str">
            <v>Montagem de junta flangeada de tubos DN-300 mm e conexões de ferro dúctil ou fofo (contendo 02 flanges a unidade)</v>
          </cell>
          <cell r="D45" t="str">
            <v>und  </v>
          </cell>
          <cell r="E45">
            <v>105.62</v>
          </cell>
        </row>
        <row r="46">
          <cell r="A46">
            <v>1047</v>
          </cell>
          <cell r="B46">
            <v>2007</v>
          </cell>
          <cell r="C46" t="str">
            <v>Montagem de junta flangeada de tubos DN-350 mm e conexões de ferro dúctil ou fofo (contendo 02 flanges a unidade)</v>
          </cell>
          <cell r="D46" t="str">
            <v>und  </v>
          </cell>
          <cell r="E46">
            <v>147.63</v>
          </cell>
        </row>
        <row r="47">
          <cell r="A47">
            <v>1048</v>
          </cell>
          <cell r="B47">
            <v>2007</v>
          </cell>
          <cell r="C47" t="str">
            <v>Montagem de junta flangeada de tubos DN-400 mm e conexões de ferro dúctil ou fofo (contendo 02 flanges a unidade)</v>
          </cell>
          <cell r="D47" t="str">
            <v>und  </v>
          </cell>
          <cell r="E47">
            <v>231.25</v>
          </cell>
        </row>
        <row r="48">
          <cell r="A48">
            <v>1049</v>
          </cell>
          <cell r="B48">
            <v>2007</v>
          </cell>
          <cell r="C48" t="str">
            <v>Montagem de junta flangeada de tubos DN-500 mm e conexões de ferro dúctil ou fofo (contendo 02 flanges a unidade)</v>
          </cell>
          <cell r="D48" t="str">
            <v>und  </v>
          </cell>
          <cell r="E48">
            <v>323.54000000000002</v>
          </cell>
        </row>
        <row r="49">
          <cell r="A49">
            <v>1050</v>
          </cell>
          <cell r="B49">
            <v>2007</v>
          </cell>
          <cell r="C49" t="str">
            <v>Montagem de junta flangeada de tubos DN-600 mm e conexões de ferro dúctil ou fofo (contendo 02 flanges a unidade)</v>
          </cell>
          <cell r="D49" t="str">
            <v>und  </v>
          </cell>
          <cell r="E49">
            <v>562.70000000000005</v>
          </cell>
        </row>
        <row r="50">
          <cell r="A50">
            <v>1051</v>
          </cell>
          <cell r="B50">
            <v>2007</v>
          </cell>
          <cell r="C50" t="str">
            <v>Montagem de junta flangeada de tubos DN-700 mm e conexões de ferro dúctil ou fofo (contendo 02 flanges a unidade)</v>
          </cell>
          <cell r="D50" t="str">
            <v>und  </v>
          </cell>
          <cell r="E50">
            <v>766.15</v>
          </cell>
        </row>
        <row r="51">
          <cell r="A51">
            <v>1052</v>
          </cell>
          <cell r="B51">
            <v>2007</v>
          </cell>
          <cell r="C51" t="str">
            <v>Montagem de junta flangeada de tubos DN-800 mm e conexões de ferro dúctil ou fofo (contendo 02 flanges a unidade)</v>
          </cell>
          <cell r="D51" t="str">
            <v>und  </v>
          </cell>
          <cell r="E51">
            <v>949.07</v>
          </cell>
        </row>
        <row r="52">
          <cell r="A52">
            <v>1053</v>
          </cell>
          <cell r="B52">
            <v>2007</v>
          </cell>
          <cell r="C52" t="str">
            <v>Montagem de junta flangeada de tubos DN-900 mm e conexões de ferro dúctil ou fofo (contendo 02 flanges a unidade)</v>
          </cell>
          <cell r="D52" t="str">
            <v>und  </v>
          </cell>
          <cell r="E52">
            <v>1137.1500000000001</v>
          </cell>
        </row>
        <row r="53">
          <cell r="A53">
            <v>1054</v>
          </cell>
          <cell r="B53">
            <v>2007</v>
          </cell>
          <cell r="C53" t="str">
            <v>Montagem de junta flangeada de tubos DN-1000 mm e conexões de ferro dúctil ou fofo (contendo 02 flanges a unidade)</v>
          </cell>
          <cell r="D53" t="str">
            <v>und  </v>
          </cell>
          <cell r="E53">
            <v>1552.38</v>
          </cell>
        </row>
        <row r="54">
          <cell r="A54">
            <v>1055</v>
          </cell>
          <cell r="B54">
            <v>2007</v>
          </cell>
          <cell r="C54" t="str">
            <v>Montagem de junta flangeada de tubos DN-1200 mm e conexões de ferro dúctil ou fofo (contendo 02 flanges a unidade)</v>
          </cell>
          <cell r="D54" t="str">
            <v>und  </v>
          </cell>
          <cell r="E54">
            <v>1799.04</v>
          </cell>
        </row>
        <row r="55">
          <cell r="A55">
            <v>1056</v>
          </cell>
          <cell r="B55">
            <v>2007</v>
          </cell>
          <cell r="C55" t="str">
            <v>Instalação de válvulas c/ bolsas DN - 80mm</v>
          </cell>
          <cell r="D55" t="str">
            <v>und  </v>
          </cell>
          <cell r="E55">
            <v>21.6</v>
          </cell>
        </row>
        <row r="56">
          <cell r="A56">
            <v>1057</v>
          </cell>
          <cell r="B56">
            <v>2007</v>
          </cell>
          <cell r="C56" t="str">
            <v>Instalação de válvulas c/ bolsas DN - 100mm</v>
          </cell>
          <cell r="D56" t="str">
            <v>und  </v>
          </cell>
          <cell r="E56">
            <v>25.92</v>
          </cell>
        </row>
        <row r="57">
          <cell r="A57">
            <v>1058</v>
          </cell>
          <cell r="B57">
            <v>2007</v>
          </cell>
          <cell r="C57" t="str">
            <v>Instalação de válvulas c/ bolsas DN - 150mm</v>
          </cell>
          <cell r="D57" t="str">
            <v>und  </v>
          </cell>
          <cell r="E57">
            <v>32.4</v>
          </cell>
        </row>
        <row r="58">
          <cell r="A58">
            <v>1059</v>
          </cell>
          <cell r="B58">
            <v>2007</v>
          </cell>
          <cell r="C58" t="str">
            <v>Instalação de válvulas c/ bolsas DN - 200mm</v>
          </cell>
          <cell r="D58" t="str">
            <v>und  </v>
          </cell>
          <cell r="E58">
            <v>42.81</v>
          </cell>
        </row>
        <row r="59">
          <cell r="A59">
            <v>1060</v>
          </cell>
          <cell r="B59">
            <v>2007</v>
          </cell>
          <cell r="C59" t="str">
            <v>Instalação de válvulas c/ bolsas DN - 250mm</v>
          </cell>
          <cell r="D59" t="str">
            <v>und  </v>
          </cell>
          <cell r="E59">
            <v>49.94</v>
          </cell>
        </row>
        <row r="60">
          <cell r="A60">
            <v>1061</v>
          </cell>
          <cell r="B60">
            <v>2007</v>
          </cell>
          <cell r="C60" t="str">
            <v>Instalação de válvulas c/ bolsas DN - 300mm</v>
          </cell>
          <cell r="D60" t="str">
            <v>und  </v>
          </cell>
          <cell r="E60">
            <v>59.93</v>
          </cell>
        </row>
        <row r="61">
          <cell r="A61">
            <v>1062</v>
          </cell>
          <cell r="B61">
            <v>2007</v>
          </cell>
          <cell r="C61" t="str">
            <v>Instalação de válvulas EURO ou similar c/ flanges DN - 50mm</v>
          </cell>
          <cell r="D61" t="str">
            <v>und  </v>
          </cell>
          <cell r="E61">
            <v>40.67</v>
          </cell>
        </row>
        <row r="62">
          <cell r="A62">
            <v>1063</v>
          </cell>
          <cell r="B62">
            <v>2007</v>
          </cell>
          <cell r="C62" t="str">
            <v>Instalação de válvulas EURO ou similar c/ flanges DN - 75mm</v>
          </cell>
          <cell r="D62" t="str">
            <v>und  </v>
          </cell>
          <cell r="E62">
            <v>47.05</v>
          </cell>
        </row>
        <row r="63">
          <cell r="A63">
            <v>1064</v>
          </cell>
          <cell r="B63">
            <v>2007</v>
          </cell>
          <cell r="C63" t="str">
            <v>Instalação de válvulas EURO ou similar c/ flanges DN - 80mm</v>
          </cell>
          <cell r="D63" t="str">
            <v>und  </v>
          </cell>
          <cell r="E63">
            <v>49.91</v>
          </cell>
        </row>
        <row r="64">
          <cell r="A64">
            <v>1065</v>
          </cell>
          <cell r="B64">
            <v>2007</v>
          </cell>
          <cell r="C64" t="str">
            <v>Instalação de válvulas EURO ou similar c/ flanges DN - 100mm</v>
          </cell>
          <cell r="D64" t="str">
            <v>und  </v>
          </cell>
          <cell r="E64">
            <v>56.36</v>
          </cell>
        </row>
        <row r="65">
          <cell r="A65">
            <v>1066</v>
          </cell>
          <cell r="B65">
            <v>2007</v>
          </cell>
          <cell r="C65" t="str">
            <v>Instalação de válvulas EURO ou similar c/ flanges DN - 150mm</v>
          </cell>
          <cell r="D65" t="str">
            <v>und  </v>
          </cell>
          <cell r="E65">
            <v>75.2</v>
          </cell>
        </row>
        <row r="66">
          <cell r="A66">
            <v>1067</v>
          </cell>
          <cell r="B66">
            <v>2007</v>
          </cell>
          <cell r="C66" t="str">
            <v>Instalação de válvulas EURO ou similar c/ flanges DN - 200mm</v>
          </cell>
          <cell r="D66" t="str">
            <v>und  </v>
          </cell>
          <cell r="E66">
            <v>117.63</v>
          </cell>
        </row>
        <row r="67">
          <cell r="A67">
            <v>1068</v>
          </cell>
          <cell r="B67">
            <v>2007</v>
          </cell>
          <cell r="C67" t="str">
            <v>Instalação de válvulas EURO ou similar c/ flanges DN - 250mm</v>
          </cell>
          <cell r="D67" t="str">
            <v>und  </v>
          </cell>
          <cell r="E67">
            <v>175.62</v>
          </cell>
        </row>
        <row r="68">
          <cell r="A68">
            <v>1069</v>
          </cell>
          <cell r="B68">
            <v>2007</v>
          </cell>
          <cell r="C68" t="str">
            <v>Instalação de válvulas EURO ou similar c/ flanges DN - 300mm</v>
          </cell>
          <cell r="D68" t="str">
            <v>und  </v>
          </cell>
          <cell r="E68">
            <v>218.53</v>
          </cell>
        </row>
        <row r="69">
          <cell r="A69">
            <v>1070</v>
          </cell>
          <cell r="B69">
            <v>2007</v>
          </cell>
          <cell r="C69" t="str">
            <v>Instalação de válvulas EURO ou similar c/ flanges DN - 350mm</v>
          </cell>
          <cell r="D69" t="str">
            <v>und  </v>
          </cell>
          <cell r="E69">
            <v>277.06</v>
          </cell>
        </row>
        <row r="70">
          <cell r="A70">
            <v>1071</v>
          </cell>
          <cell r="B70">
            <v>2007</v>
          </cell>
          <cell r="C70" t="str">
            <v>Instalação de válvulas EURO ou similar c/ flanges DN - 400mm</v>
          </cell>
          <cell r="D70" t="str">
            <v>und  </v>
          </cell>
          <cell r="E70">
            <v>456.77</v>
          </cell>
        </row>
        <row r="71">
          <cell r="A71">
            <v>1072</v>
          </cell>
          <cell r="B71">
            <v>2007</v>
          </cell>
          <cell r="C71" t="str">
            <v>Instalação de registros ferro dúctil ou fofo DN - 75mm</v>
          </cell>
          <cell r="D71" t="str">
            <v>und  </v>
          </cell>
          <cell r="E71">
            <v>28.61</v>
          </cell>
        </row>
        <row r="72">
          <cell r="A72">
            <v>1073</v>
          </cell>
          <cell r="B72">
            <v>2007</v>
          </cell>
          <cell r="C72" t="str">
            <v>Instalação de registros ou válvulas borboletas ferro dúctil ou fofo DN - 100mm</v>
          </cell>
          <cell r="D72" t="str">
            <v>und  </v>
          </cell>
          <cell r="E72">
            <v>46.21</v>
          </cell>
        </row>
        <row r="73">
          <cell r="A73">
            <v>1074</v>
          </cell>
          <cell r="B73">
            <v>2007</v>
          </cell>
          <cell r="C73" t="str">
            <v>Instalação de registros ou válvulas borboletas ferro dúctil ou fofo DN - 150mm</v>
          </cell>
          <cell r="D73" t="str">
            <v>und  </v>
          </cell>
          <cell r="E73">
            <v>71.22</v>
          </cell>
        </row>
        <row r="74">
          <cell r="A74">
            <v>1075</v>
          </cell>
          <cell r="B74">
            <v>2007</v>
          </cell>
          <cell r="C74" t="str">
            <v>Instalação de registros ou válvulas borboletas ferro dúctil ou fofo DN - 200mm</v>
          </cell>
          <cell r="D74" t="str">
            <v>und  </v>
          </cell>
          <cell r="E74">
            <v>100.67</v>
          </cell>
        </row>
        <row r="75">
          <cell r="A75">
            <v>1076</v>
          </cell>
          <cell r="B75">
            <v>2007</v>
          </cell>
          <cell r="C75" t="str">
            <v>Instalação de registros ou válvulas borboletas ferro dúctil ou fofo DN - 250mm</v>
          </cell>
          <cell r="D75" t="str">
            <v>und  </v>
          </cell>
          <cell r="E75">
            <v>157.43</v>
          </cell>
        </row>
        <row r="76">
          <cell r="A76">
            <v>1077</v>
          </cell>
          <cell r="B76">
            <v>2007</v>
          </cell>
          <cell r="C76" t="str">
            <v>Instalação de registros ou válvulas borboletas ferro dúctil ou fofo DN - 300mm</v>
          </cell>
          <cell r="D76" t="str">
            <v>und  </v>
          </cell>
          <cell r="E76">
            <v>152.41999999999999</v>
          </cell>
        </row>
        <row r="77">
          <cell r="A77">
            <v>1078</v>
          </cell>
          <cell r="B77">
            <v>2007</v>
          </cell>
          <cell r="C77" t="str">
            <v>Instalação de registros ou válvulas borboletas ferro dúctil ou fofo DN - 350mm</v>
          </cell>
          <cell r="D77" t="str">
            <v>und  </v>
          </cell>
          <cell r="E77">
            <v>224.47</v>
          </cell>
        </row>
        <row r="78">
          <cell r="A78">
            <v>1079</v>
          </cell>
          <cell r="B78">
            <v>2007</v>
          </cell>
          <cell r="C78" t="str">
            <v>Instalação de registros ou válvulas borboletas ferro dúctil ou fofo DN - 400mm</v>
          </cell>
          <cell r="D78" t="str">
            <v>und  </v>
          </cell>
          <cell r="E78">
            <v>365.62</v>
          </cell>
        </row>
        <row r="79">
          <cell r="A79">
            <v>1080</v>
          </cell>
          <cell r="B79">
            <v>2007</v>
          </cell>
          <cell r="C79" t="str">
            <v>Instalação de registros ou válvulas borboletas ferro dúctil ou fofo DN - 450mm</v>
          </cell>
          <cell r="D79" t="str">
            <v>und  </v>
          </cell>
          <cell r="E79">
            <v>493.7</v>
          </cell>
        </row>
        <row r="80">
          <cell r="A80">
            <v>1081</v>
          </cell>
          <cell r="B80">
            <v>2007</v>
          </cell>
          <cell r="C80" t="str">
            <v>Instalação de registros ou válvulas borboletas ferro dúctil ou fofo DN - 500mm</v>
          </cell>
          <cell r="D80" t="str">
            <v>und  </v>
          </cell>
          <cell r="E80">
            <v>554.39</v>
          </cell>
        </row>
        <row r="81">
          <cell r="A81">
            <v>1082</v>
          </cell>
          <cell r="B81">
            <v>2007</v>
          </cell>
          <cell r="C81" t="str">
            <v>Instalação de registros ou válvulas borboletas ferro dúctil ou fofo DN - 600mm</v>
          </cell>
          <cell r="D81" t="str">
            <v>und  </v>
          </cell>
          <cell r="E81">
            <v>859.27</v>
          </cell>
        </row>
        <row r="82">
          <cell r="A82">
            <v>1083</v>
          </cell>
          <cell r="B82">
            <v>2007</v>
          </cell>
          <cell r="C82" t="str">
            <v>Instalação de registros ou válvulas borboletas ferro dúctil ou fofo DN - 700mm</v>
          </cell>
          <cell r="D82" t="str">
            <v>und  </v>
          </cell>
          <cell r="E82">
            <v>1161.18</v>
          </cell>
        </row>
        <row r="83">
          <cell r="A83">
            <v>1084</v>
          </cell>
          <cell r="B83">
            <v>2007</v>
          </cell>
          <cell r="C83" t="str">
            <v>Instalação de registros ou válvulas borboletas ferro dúctil ou fofo DN - 800mm</v>
          </cell>
          <cell r="D83" t="str">
            <v>und  </v>
          </cell>
          <cell r="E83">
            <v>1872.66</v>
          </cell>
        </row>
        <row r="84">
          <cell r="A84">
            <v>1085</v>
          </cell>
          <cell r="B84">
            <v>2007</v>
          </cell>
          <cell r="C84" t="str">
            <v>Instalação de registros ou válvulas borboletas ferro dúctil ou fofo DN - 900mm</v>
          </cell>
          <cell r="D84" t="str">
            <v>und  </v>
          </cell>
          <cell r="E84">
            <v>2249.3200000000002</v>
          </cell>
        </row>
        <row r="85">
          <cell r="A85">
            <v>1086</v>
          </cell>
          <cell r="B85">
            <v>2007</v>
          </cell>
          <cell r="C85" t="str">
            <v>Instalação de registros ou válvulas borboletas ferro dúctil ou fofo DN - 1000mm</v>
          </cell>
          <cell r="D85" t="str">
            <v>und  </v>
          </cell>
          <cell r="E85">
            <v>2940.92</v>
          </cell>
        </row>
        <row r="86">
          <cell r="A86">
            <v>1087</v>
          </cell>
          <cell r="B86">
            <v>2007</v>
          </cell>
          <cell r="C86" t="str">
            <v>Instalação de registros ou válvulas borboletas ferro dúctil ou fofo DN - 1200mm</v>
          </cell>
          <cell r="D86" t="str">
            <v>und  </v>
          </cell>
          <cell r="E86">
            <v>3596.12</v>
          </cell>
        </row>
        <row r="87">
          <cell r="A87">
            <v>1088</v>
          </cell>
          <cell r="B87">
            <v>2007</v>
          </cell>
          <cell r="C87" t="str">
            <v>Instalação de válvulas borboletas ferro dúctil ou fofo DN - 1400mm</v>
          </cell>
          <cell r="D87" t="str">
            <v>und  </v>
          </cell>
          <cell r="E87">
            <v>4635.6000000000004</v>
          </cell>
        </row>
        <row r="88">
          <cell r="A88">
            <v>1089</v>
          </cell>
          <cell r="B88">
            <v>2007</v>
          </cell>
          <cell r="C88" t="str">
            <v>Instalação de válvulas borboletas ferro dúctil ou fofo DN - 1500mm</v>
          </cell>
          <cell r="D88" t="str">
            <v>und  </v>
          </cell>
          <cell r="E88">
            <v>4807.63</v>
          </cell>
        </row>
        <row r="89">
          <cell r="A89">
            <v>1090</v>
          </cell>
          <cell r="B89">
            <v>2007</v>
          </cell>
          <cell r="C89" t="str">
            <v>Instalação de válvulas borboletas ferro dúctil ou fofo DN - 1800mm</v>
          </cell>
          <cell r="D89" t="str">
            <v>und  </v>
          </cell>
          <cell r="E89">
            <v>12385.32</v>
          </cell>
        </row>
        <row r="90">
          <cell r="A90">
            <v>1091</v>
          </cell>
          <cell r="B90">
            <v>2007</v>
          </cell>
          <cell r="C90" t="str">
            <v>Instalação de válvulas borboletas ferro dúctil ou fofo DN - 2000mm</v>
          </cell>
          <cell r="D90" t="str">
            <v>und  </v>
          </cell>
          <cell r="E90">
            <v>13689.65</v>
          </cell>
        </row>
        <row r="91">
          <cell r="A91">
            <v>1092</v>
          </cell>
          <cell r="B91">
            <v>2007</v>
          </cell>
          <cell r="C91" t="str">
            <v>Instalação de ventosas ou válvulas de retenção ferro dúctil ou fofo DN - 50mm</v>
          </cell>
          <cell r="D91" t="str">
            <v>und  </v>
          </cell>
          <cell r="E91">
            <v>4.84</v>
          </cell>
        </row>
        <row r="92">
          <cell r="A92">
            <v>1093</v>
          </cell>
          <cell r="B92">
            <v>2007</v>
          </cell>
          <cell r="C92" t="str">
            <v>Instalação de válvulas de retenção ferro dúctil ou fofo DN - 75mm</v>
          </cell>
          <cell r="D92" t="str">
            <v>und  </v>
          </cell>
          <cell r="E92">
            <v>5.42</v>
          </cell>
        </row>
        <row r="93">
          <cell r="A93">
            <v>1094</v>
          </cell>
          <cell r="B93">
            <v>2007</v>
          </cell>
          <cell r="C93" t="str">
            <v>Instalação de ventosas ou válvulas de retenção ferro dúctil ou fofo DN - 100mm</v>
          </cell>
          <cell r="D93" t="str">
            <v>und  </v>
          </cell>
          <cell r="E93">
            <v>6.77</v>
          </cell>
        </row>
        <row r="94">
          <cell r="A94">
            <v>1095</v>
          </cell>
          <cell r="B94">
            <v>2007</v>
          </cell>
          <cell r="C94" t="str">
            <v>Instalação de ventosas ou válvulas de retenção ferro dúctil ou fofo DN - 150mm</v>
          </cell>
          <cell r="D94" t="str">
            <v>und  </v>
          </cell>
          <cell r="E94">
            <v>9.0299999999999994</v>
          </cell>
        </row>
        <row r="95">
          <cell r="A95">
            <v>1096</v>
          </cell>
          <cell r="B95">
            <v>2007</v>
          </cell>
          <cell r="C95" t="str">
            <v>Instalação de ventosas ou válvulas de retenção ferro dúctil ou fofo DN - 200mm</v>
          </cell>
          <cell r="D95" t="str">
            <v>und  </v>
          </cell>
          <cell r="E95">
            <v>13.55</v>
          </cell>
        </row>
        <row r="96">
          <cell r="A96">
            <v>1097</v>
          </cell>
          <cell r="B96">
            <v>2007</v>
          </cell>
          <cell r="C96" t="str">
            <v>Instalação de válvulas de retenção ferro dúctil fofo DN - 250mm</v>
          </cell>
          <cell r="D96" t="str">
            <v>und  </v>
          </cell>
          <cell r="E96">
            <v>16.940000000000001</v>
          </cell>
        </row>
        <row r="97">
          <cell r="A97">
            <v>1098</v>
          </cell>
          <cell r="B97">
            <v>2007</v>
          </cell>
          <cell r="C97" t="str">
            <v>Instalação de válvulas de retenção ferro dúctil fofo DN - 300mm</v>
          </cell>
          <cell r="D97" t="str">
            <v>und  </v>
          </cell>
          <cell r="E97">
            <v>22.58</v>
          </cell>
        </row>
        <row r="98">
          <cell r="A98">
            <v>1099</v>
          </cell>
          <cell r="B98">
            <v>2007</v>
          </cell>
          <cell r="C98" t="str">
            <v>Instalação de válvulas de retenção ferro dúctil fofo DN - 350mm</v>
          </cell>
          <cell r="D98" t="str">
            <v>und  </v>
          </cell>
          <cell r="E98">
            <v>33.869999999999997</v>
          </cell>
        </row>
        <row r="99">
          <cell r="A99">
            <v>1100</v>
          </cell>
          <cell r="B99">
            <v>2007</v>
          </cell>
          <cell r="C99" t="str">
            <v>Instalação de válvulas de retenção ferro dúctil fofo DN - 400mm</v>
          </cell>
          <cell r="D99" t="str">
            <v>und  </v>
          </cell>
          <cell r="E99">
            <v>56.85</v>
          </cell>
        </row>
        <row r="100">
          <cell r="A100">
            <v>1101</v>
          </cell>
          <cell r="B100">
            <v>2007</v>
          </cell>
          <cell r="C100" t="str">
            <v>Instalação de válvulas de retenção ferro dúctil fofo DN - 450mm</v>
          </cell>
          <cell r="D100" t="str">
            <v>und  </v>
          </cell>
          <cell r="E100">
            <v>94.74</v>
          </cell>
        </row>
        <row r="101">
          <cell r="A101">
            <v>1102</v>
          </cell>
          <cell r="B101">
            <v>2007</v>
          </cell>
          <cell r="C101" t="str">
            <v>Instalação de válvulas de retenção ferro dúctil fofo DN - 500mm</v>
          </cell>
          <cell r="D101" t="str">
            <v>und  </v>
          </cell>
          <cell r="E101">
            <v>142.12</v>
          </cell>
        </row>
        <row r="102">
          <cell r="A102">
            <v>1103</v>
          </cell>
          <cell r="B102">
            <v>2007</v>
          </cell>
          <cell r="C102" t="str">
            <v>Instalação de válvulas de retenção ferro dúctil fofo DN - 600mm</v>
          </cell>
          <cell r="D102" t="str">
            <v>und  </v>
          </cell>
          <cell r="E102">
            <v>184.97</v>
          </cell>
        </row>
        <row r="103">
          <cell r="A103">
            <v>1104</v>
          </cell>
          <cell r="B103">
            <v>2007</v>
          </cell>
          <cell r="C103" t="str">
            <v>Instalação de válvulas de retenção ferro dúctil fofo DN - 700mm</v>
          </cell>
          <cell r="D103" t="str">
            <v>und  </v>
          </cell>
          <cell r="E103">
            <v>241.46</v>
          </cell>
        </row>
        <row r="104">
          <cell r="A104">
            <v>1105</v>
          </cell>
          <cell r="B104">
            <v>2007</v>
          </cell>
          <cell r="C104" t="str">
            <v>Instalação de válvulas de retenção ferro dúctil fofo DN - 800mm</v>
          </cell>
          <cell r="D104" t="str">
            <v>und  </v>
          </cell>
          <cell r="E104">
            <v>338.93</v>
          </cell>
        </row>
        <row r="105">
          <cell r="A105">
            <v>1106</v>
          </cell>
          <cell r="B105">
            <v>2007</v>
          </cell>
          <cell r="C105" t="str">
            <v>Instalação de válvulas de retenção ferro dúctil fofo DN - 900mm</v>
          </cell>
          <cell r="D105" t="str">
            <v>und  </v>
          </cell>
          <cell r="E105">
            <v>422.77</v>
          </cell>
        </row>
        <row r="106">
          <cell r="A106">
            <v>1107</v>
          </cell>
          <cell r="B106">
            <v>2007</v>
          </cell>
          <cell r="C106" t="str">
            <v>Instalação de válvulas de retenção ferro dúctil fofo DN - 1000mm</v>
          </cell>
          <cell r="D106" t="str">
            <v>und  </v>
          </cell>
          <cell r="E106">
            <v>459.45</v>
          </cell>
        </row>
        <row r="107">
          <cell r="A107">
            <v>1108</v>
          </cell>
          <cell r="B107">
            <v>2007</v>
          </cell>
          <cell r="C107" t="str">
            <v>Instalação de válvulas de retenção ferro dúctil fofo DN - 1200mm</v>
          </cell>
          <cell r="D107" t="str">
            <v>und  </v>
          </cell>
          <cell r="E107">
            <v>508.43</v>
          </cell>
        </row>
        <row r="108">
          <cell r="A108">
            <v>1109</v>
          </cell>
          <cell r="B108">
            <v>2007</v>
          </cell>
          <cell r="C108" t="str">
            <v>Instalação de crivos ou válvulas de pé ferro dúctil ou fofo DN - 75mm</v>
          </cell>
          <cell r="D108" t="str">
            <v>und  </v>
          </cell>
          <cell r="E108">
            <v>17.66</v>
          </cell>
        </row>
        <row r="109">
          <cell r="A109">
            <v>1110</v>
          </cell>
          <cell r="B109">
            <v>2007</v>
          </cell>
          <cell r="C109" t="str">
            <v>Instalação de crivos ou válvulas de pé ferro dúctil ou fofo DN - 100mm</v>
          </cell>
          <cell r="D109" t="str">
            <v>und  </v>
          </cell>
          <cell r="E109">
            <v>19.29</v>
          </cell>
        </row>
        <row r="110">
          <cell r="A110">
            <v>1111</v>
          </cell>
          <cell r="B110">
            <v>2007</v>
          </cell>
          <cell r="C110" t="str">
            <v>Instalação de crivos ou válvulas de pé ferro dúctil ou fofo DN - 150mm</v>
          </cell>
          <cell r="D110" t="str">
            <v>und  </v>
          </cell>
          <cell r="E110">
            <v>30.71</v>
          </cell>
        </row>
        <row r="111">
          <cell r="A111">
            <v>1112</v>
          </cell>
          <cell r="B111">
            <v>2007</v>
          </cell>
          <cell r="C111" t="str">
            <v>Instalação de crivos ou válvulas de pé ferro dúctil ou fofo DN - 200mm</v>
          </cell>
          <cell r="D111" t="str">
            <v>und  </v>
          </cell>
          <cell r="E111">
            <v>58.45</v>
          </cell>
        </row>
        <row r="112">
          <cell r="A112">
            <v>1113</v>
          </cell>
          <cell r="B112">
            <v>2007</v>
          </cell>
          <cell r="C112" t="str">
            <v>Instalação de crivos ou válvulas de pé ferro dúctil ou fofo DN - 250mm</v>
          </cell>
          <cell r="D112" t="str">
            <v>und  </v>
          </cell>
          <cell r="E112">
            <v>89.6</v>
          </cell>
        </row>
        <row r="113">
          <cell r="A113">
            <v>1114</v>
          </cell>
          <cell r="B113">
            <v>2007</v>
          </cell>
          <cell r="C113" t="str">
            <v>Instalação de crivos ou válvulas de pé ferro dúctil ou fofo DN - 300mm</v>
          </cell>
          <cell r="D113" t="str">
            <v>und  </v>
          </cell>
          <cell r="E113">
            <v>107.31</v>
          </cell>
        </row>
        <row r="114">
          <cell r="A114">
            <v>1115</v>
          </cell>
          <cell r="B114">
            <v>2007</v>
          </cell>
          <cell r="C114" t="str">
            <v>Instalação de crivos ou válvulas de pé ferro dúctil ou fofo DN - 350mm</v>
          </cell>
          <cell r="D114" t="str">
            <v>und  </v>
          </cell>
          <cell r="E114">
            <v>150.16</v>
          </cell>
        </row>
        <row r="115">
          <cell r="A115">
            <v>1116</v>
          </cell>
          <cell r="B115">
            <v>2007</v>
          </cell>
          <cell r="C115" t="str">
            <v>Instalação de crivos ou válvulas de pé ferro dúctil ou fofo DN - 400mm</v>
          </cell>
          <cell r="D115" t="str">
            <v>und  </v>
          </cell>
          <cell r="E115">
            <v>235.48</v>
          </cell>
        </row>
        <row r="116">
          <cell r="A116">
            <v>1117</v>
          </cell>
          <cell r="B116">
            <v>2007</v>
          </cell>
          <cell r="C116" t="str">
            <v>Instalação de crivos ou válvulas de pé ferro dúctil ou fofo DN - 500mm</v>
          </cell>
          <cell r="D116" t="str">
            <v>und  </v>
          </cell>
          <cell r="E116">
            <v>330.6</v>
          </cell>
        </row>
        <row r="117">
          <cell r="A117">
            <v>1118</v>
          </cell>
          <cell r="B117">
            <v>2007</v>
          </cell>
          <cell r="C117" t="str">
            <v>Instalação de crivos ou válvulas de pé ferro dúctil ou fofo DN - 600mm</v>
          </cell>
          <cell r="D117" t="str">
            <v>und  </v>
          </cell>
          <cell r="E117">
            <v>573.29</v>
          </cell>
        </row>
        <row r="118">
          <cell r="A118">
            <v>1119</v>
          </cell>
          <cell r="B118">
            <v>2007</v>
          </cell>
          <cell r="C118" t="str">
            <v>Instalação de junta Gibalt de ferro dúctil ou fofo DN - 50mm</v>
          </cell>
          <cell r="D118" t="str">
            <v>und  </v>
          </cell>
          <cell r="E118">
            <v>12.72</v>
          </cell>
        </row>
        <row r="119">
          <cell r="A119">
            <v>1120</v>
          </cell>
          <cell r="B119">
            <v>2007</v>
          </cell>
          <cell r="C119" t="str">
            <v>Instalação de junta Gibalt de ferro dúctil ou fofo DN - 75mm</v>
          </cell>
          <cell r="D119" t="str">
            <v>und  </v>
          </cell>
          <cell r="E119">
            <v>13.74</v>
          </cell>
        </row>
        <row r="120">
          <cell r="A120">
            <v>1121</v>
          </cell>
          <cell r="B120">
            <v>2007</v>
          </cell>
          <cell r="C120" t="str">
            <v>Instalação de junta Gibalt de ferro dúctil ou fofo DN - 100mm</v>
          </cell>
          <cell r="D120" t="str">
            <v>und  </v>
          </cell>
          <cell r="E120">
            <v>16.86</v>
          </cell>
        </row>
        <row r="121">
          <cell r="A121">
            <v>1122</v>
          </cell>
          <cell r="B121">
            <v>2007</v>
          </cell>
          <cell r="C121" t="str">
            <v>Instalação de junta Gibalt de ferro dúctil ou fofo DN - 150mm</v>
          </cell>
          <cell r="D121" t="str">
            <v>und  </v>
          </cell>
          <cell r="E121">
            <v>29.66</v>
          </cell>
        </row>
        <row r="122">
          <cell r="A122">
            <v>1123</v>
          </cell>
          <cell r="B122">
            <v>2007</v>
          </cell>
          <cell r="C122" t="str">
            <v>Instalação de junta Gibalt de ferro dúctil ou fofo DN - 200mm</v>
          </cell>
          <cell r="D122" t="str">
            <v>und  </v>
          </cell>
          <cell r="E122">
            <v>32.61</v>
          </cell>
        </row>
        <row r="123">
          <cell r="A123">
            <v>1124</v>
          </cell>
          <cell r="B123">
            <v>2007</v>
          </cell>
          <cell r="C123" t="str">
            <v>Instalação de junta Gibalt de ferro dúctil ou fofo DN - 250mm</v>
          </cell>
          <cell r="D123" t="str">
            <v>und  </v>
          </cell>
          <cell r="E123">
            <v>41.58</v>
          </cell>
        </row>
        <row r="124">
          <cell r="A124">
            <v>1125</v>
          </cell>
          <cell r="B124">
            <v>2007</v>
          </cell>
          <cell r="C124" t="str">
            <v>Instalação de junta Gibalt de ferro dúctil ou fofo DN - 300mm</v>
          </cell>
          <cell r="D124" t="str">
            <v>und  </v>
          </cell>
          <cell r="E124">
            <v>43.5</v>
          </cell>
        </row>
        <row r="125">
          <cell r="A125">
            <v>1126</v>
          </cell>
          <cell r="B125">
            <v>2007</v>
          </cell>
          <cell r="C125" t="str">
            <v>Instalação de junta Gibalt de ferro dúctil ou fofo DN - 350mm</v>
          </cell>
          <cell r="D125" t="str">
            <v>und  </v>
          </cell>
          <cell r="E125">
            <v>68.959999999999994</v>
          </cell>
        </row>
        <row r="126">
          <cell r="A126">
            <v>1127</v>
          </cell>
          <cell r="B126">
            <v>2007</v>
          </cell>
          <cell r="C126" t="str">
            <v>Instalação de junta Gibalt de ferro dúctil ou fofo DN - 400mm</v>
          </cell>
          <cell r="D126" t="str">
            <v>und  </v>
          </cell>
          <cell r="E126">
            <v>72.78</v>
          </cell>
        </row>
        <row r="127">
          <cell r="A127">
            <v>1128</v>
          </cell>
          <cell r="B127">
            <v>2007</v>
          </cell>
          <cell r="C127" t="str">
            <v>Instalação de junta Gibalt de ferro dúctil ou fofo DN - 500mm</v>
          </cell>
          <cell r="D127" t="str">
            <v>und  </v>
          </cell>
          <cell r="E127">
            <v>93.04</v>
          </cell>
        </row>
        <row r="128">
          <cell r="A128">
            <v>1129</v>
          </cell>
          <cell r="B128">
            <v>2007</v>
          </cell>
          <cell r="C128" t="str">
            <v>Instalação de junta Gibalt de ferro dúctil ou fofo DN - 600mm</v>
          </cell>
          <cell r="D128" t="str">
            <v>und  </v>
          </cell>
          <cell r="E128">
            <v>142.5</v>
          </cell>
        </row>
        <row r="129">
          <cell r="A129">
            <v>1130</v>
          </cell>
          <cell r="B129">
            <v>2007</v>
          </cell>
          <cell r="C129" t="str">
            <v>Instalação e montagem de bomba até 5cv, monofásica ou trifásica, 220 ou 380V.</v>
          </cell>
          <cell r="D129" t="str">
            <v>und  </v>
          </cell>
          <cell r="E129">
            <v>152.9</v>
          </cell>
        </row>
        <row r="130">
          <cell r="A130">
            <v>1131</v>
          </cell>
          <cell r="B130">
            <v>2007</v>
          </cell>
          <cell r="C130" t="str">
            <v>Instalação e montagem de bomba de 5cv até 10cv, monofásica ou trifásica, 220 ou 308V</v>
          </cell>
          <cell r="D130" t="str">
            <v>und  </v>
          </cell>
          <cell r="E130">
            <v>219.13</v>
          </cell>
        </row>
        <row r="131">
          <cell r="A131">
            <v>1132</v>
          </cell>
          <cell r="B131">
            <v>2007</v>
          </cell>
          <cell r="C131" t="str">
            <v>Instalação e montagem de bomba de 10cv até 50cv, monofásica ou trifásica, 220 ou 380V.</v>
          </cell>
          <cell r="D131" t="str">
            <v>und  </v>
          </cell>
          <cell r="E131">
            <v>399.07</v>
          </cell>
        </row>
        <row r="132">
          <cell r="A132">
            <v>1133</v>
          </cell>
          <cell r="B132">
            <v>2007</v>
          </cell>
          <cell r="C132" t="str">
            <v>Instalação e montagem de bomba de 50cv até 75cv, monofásica ou trifásica, 220 ou 380V.</v>
          </cell>
          <cell r="D132" t="str">
            <v>und  </v>
          </cell>
          <cell r="E132">
            <v>588.53</v>
          </cell>
        </row>
        <row r="133">
          <cell r="A133">
            <v>1134</v>
          </cell>
          <cell r="B133">
            <v>2007</v>
          </cell>
          <cell r="C133" t="str">
            <v>Instalação e montagem de bomba de 75cv até 100cv, trifásica - baixa tensão, 380V.</v>
          </cell>
          <cell r="D133" t="str">
            <v>und  </v>
          </cell>
          <cell r="E133">
            <v>774.19</v>
          </cell>
        </row>
        <row r="134">
          <cell r="A134">
            <v>1135</v>
          </cell>
          <cell r="B134">
            <v>2007</v>
          </cell>
          <cell r="C134" t="str">
            <v>Instalação e montagem de bomba de 100cv até 150cv, trifásica - baixa tensão, 380V.</v>
          </cell>
          <cell r="D134" t="str">
            <v>und  </v>
          </cell>
          <cell r="E134">
            <v>1192.99</v>
          </cell>
        </row>
        <row r="135">
          <cell r="A135">
            <v>1136</v>
          </cell>
          <cell r="B135">
            <v>2007</v>
          </cell>
          <cell r="C135" t="str">
            <v>Instalação e montagem de bomba de 150cv até 200cv, trifásica - baixa tensão, 380 ou 440V.</v>
          </cell>
          <cell r="D135" t="str">
            <v>und  </v>
          </cell>
          <cell r="E135">
            <v>1581.07</v>
          </cell>
        </row>
        <row r="136">
          <cell r="A136">
            <v>1137</v>
          </cell>
          <cell r="B136">
            <v>2007</v>
          </cell>
          <cell r="C136" t="str">
            <v>Instalação e montagem de bomba de 200cv até 250cv, trifásica - baixa tensão, 380 ou 440V.</v>
          </cell>
          <cell r="D136" t="str">
            <v>und  </v>
          </cell>
          <cell r="E136">
            <v>1789.41</v>
          </cell>
        </row>
        <row r="137">
          <cell r="A137">
            <v>1138</v>
          </cell>
          <cell r="B137">
            <v>2007</v>
          </cell>
          <cell r="C137" t="str">
            <v>Instalação e montagem de bomba de 250cv até 300cv, trifásica - baixa tensão, 380 ou 440V.</v>
          </cell>
          <cell r="D137" t="str">
            <v>und  </v>
          </cell>
          <cell r="E137">
            <v>2408.65</v>
          </cell>
        </row>
        <row r="138">
          <cell r="A138">
            <v>1139</v>
          </cell>
          <cell r="B138">
            <v>2007</v>
          </cell>
          <cell r="C138" t="str">
            <v>Instalação e montagem de bomba de 300cv até 350cv, trifásica - baixa tensão, 380 ou 440V.</v>
          </cell>
          <cell r="D138" t="str">
            <v>und  </v>
          </cell>
          <cell r="E138">
            <v>2862.88</v>
          </cell>
        </row>
        <row r="139">
          <cell r="A139">
            <v>1140</v>
          </cell>
          <cell r="B139">
            <v>2007</v>
          </cell>
          <cell r="C139" t="str">
            <v>Instalação e montagem de bomba de 350cv até 400cv, trifásica - baixa tensão, 380 ou 440V.</v>
          </cell>
          <cell r="D139" t="str">
            <v>und  </v>
          </cell>
          <cell r="E139">
            <v>3500.58</v>
          </cell>
        </row>
        <row r="140">
          <cell r="A140">
            <v>1141</v>
          </cell>
          <cell r="B140">
            <v>2007</v>
          </cell>
          <cell r="C140" t="str">
            <v>Instalação e montagem de bomba de 400cv até 450cv, trifásica - baixa ou média tensão de 380 ate 13800V.</v>
          </cell>
          <cell r="D140" t="str">
            <v>und  </v>
          </cell>
          <cell r="E140">
            <v>3976.71</v>
          </cell>
        </row>
        <row r="141">
          <cell r="A141">
            <v>1142</v>
          </cell>
          <cell r="B141">
            <v>2007</v>
          </cell>
          <cell r="C141" t="str">
            <v>Instalação e montagem de bomba de 450cv até 500cv, trifásica - baixa ou média tensão de 380 ate 13800V.</v>
          </cell>
          <cell r="D141" t="str">
            <v>und  </v>
          </cell>
          <cell r="E141">
            <v>4542.8999999999996</v>
          </cell>
        </row>
        <row r="142">
          <cell r="A142">
            <v>1143</v>
          </cell>
          <cell r="B142">
            <v>2007</v>
          </cell>
          <cell r="C142" t="str">
            <v>Instalação e montagem de bomba de 500cv até 550cv, trifásica - baixa ou média tensão de 380 ate 13800V.</v>
          </cell>
          <cell r="D142" t="str">
            <v>und  </v>
          </cell>
          <cell r="E142">
            <v>5247.05</v>
          </cell>
        </row>
        <row r="143">
          <cell r="A143">
            <v>1144</v>
          </cell>
          <cell r="B143">
            <v>2007</v>
          </cell>
          <cell r="C143" t="str">
            <v>Instalação e montagem de bomba de 550cv até 600cv, trifásica - baixa ou média tensão de 380 ate 13800V.</v>
          </cell>
          <cell r="D143" t="str">
            <v>und  </v>
          </cell>
          <cell r="E143">
            <v>6023.53</v>
          </cell>
        </row>
        <row r="144">
          <cell r="A144">
            <v>1145</v>
          </cell>
          <cell r="B144">
            <v>2007</v>
          </cell>
          <cell r="C144" t="str">
            <v>Instalação e montagem de bomba de 600cv até 700cv, trifásica - baixa ou média tensão de 440 ate 13800V.</v>
          </cell>
          <cell r="D144" t="str">
            <v>und  </v>
          </cell>
          <cell r="E144">
            <v>7504.24</v>
          </cell>
        </row>
        <row r="145">
          <cell r="A145">
            <v>1146</v>
          </cell>
          <cell r="B145">
            <v>2007</v>
          </cell>
          <cell r="C145" t="str">
            <v>Instalação e montagem de bomba de 700cv até 800cv, trifásica - baixa ou média tensão de 440 ate 13800V.</v>
          </cell>
          <cell r="D145" t="str">
            <v>und  </v>
          </cell>
          <cell r="E145">
            <v>8204.34</v>
          </cell>
        </row>
        <row r="146">
          <cell r="A146">
            <v>1147</v>
          </cell>
          <cell r="B146">
            <v>2007</v>
          </cell>
          <cell r="C146" t="str">
            <v>Instalação e montagem de bomba de 800cv até 900cv, trifásica - baixa ou média tensão de 440 ate 13800V.</v>
          </cell>
          <cell r="D146" t="str">
            <v>und  </v>
          </cell>
          <cell r="E146">
            <v>9595.5300000000007</v>
          </cell>
        </row>
        <row r="147">
          <cell r="A147">
            <v>1148</v>
          </cell>
          <cell r="B147">
            <v>2007</v>
          </cell>
          <cell r="C147" t="str">
            <v>Instalação e montagem de bomba de 900cv até 1000cv, trifásica - baixa ou média tensão de 440 ate 13800V.</v>
          </cell>
          <cell r="D147" t="str">
            <v>und  </v>
          </cell>
          <cell r="E147">
            <v>11129.32</v>
          </cell>
        </row>
        <row r="148">
          <cell r="A148">
            <v>1149</v>
          </cell>
          <cell r="B148">
            <v>2007</v>
          </cell>
          <cell r="C148" t="str">
            <v>Instalação e montagem de bomba de 1000cv até 1350cv, trifásica - baixa ou média tensão de 440 ate 13800V.</v>
          </cell>
          <cell r="D148" t="str">
            <v>und  </v>
          </cell>
          <cell r="E148">
            <v>12787.85</v>
          </cell>
        </row>
        <row r="149">
          <cell r="A149">
            <v>1150</v>
          </cell>
          <cell r="B149">
            <v>2007</v>
          </cell>
          <cell r="C149" t="str">
            <v>Instalação e montagem de bomba de 1350cv até 1700cv, trifásica - baixa ou média tensão de 440 ate 13800V.</v>
          </cell>
          <cell r="D149" t="str">
            <v>und  </v>
          </cell>
          <cell r="E149">
            <v>14869.21</v>
          </cell>
        </row>
        <row r="150">
          <cell r="A150">
            <v>1151</v>
          </cell>
          <cell r="B150">
            <v>2007</v>
          </cell>
          <cell r="C150" t="str">
            <v>Instalação e montagem de bomba de 1700cv até 2000cv, trifásica - baixa ou média tensão de 440 ate 13800V.</v>
          </cell>
          <cell r="D150" t="str">
            <v>und  </v>
          </cell>
          <cell r="E150">
            <v>17592.61</v>
          </cell>
        </row>
        <row r="151">
          <cell r="A151">
            <v>1152</v>
          </cell>
          <cell r="B151">
            <v>2007</v>
          </cell>
          <cell r="C151" t="str">
            <v>Montagem de talha até 1 ton</v>
          </cell>
          <cell r="D151" t="str">
            <v>und  </v>
          </cell>
          <cell r="E151">
            <v>219.82</v>
          </cell>
        </row>
        <row r="152">
          <cell r="A152">
            <v>1153</v>
          </cell>
          <cell r="B152">
            <v>2007</v>
          </cell>
          <cell r="C152" t="str">
            <v>Montagem de talha de 1 até 3 ton</v>
          </cell>
          <cell r="D152" t="str">
            <v>und  </v>
          </cell>
          <cell r="E152">
            <v>259.89</v>
          </cell>
        </row>
        <row r="153">
          <cell r="A153">
            <v>1154</v>
          </cell>
          <cell r="B153">
            <v>2007</v>
          </cell>
          <cell r="C153" t="str">
            <v>Montagem de monovia de 5m até 3 ton</v>
          </cell>
          <cell r="D153" t="str">
            <v>und  </v>
          </cell>
          <cell r="E153">
            <v>467.51</v>
          </cell>
        </row>
        <row r="154">
          <cell r="A154">
            <v>1155</v>
          </cell>
          <cell r="B154">
            <v>2007</v>
          </cell>
          <cell r="C154" t="str">
            <v>Montagem de monovia de 10m até 3 ton</v>
          </cell>
          <cell r="D154" t="str">
            <v>und  </v>
          </cell>
          <cell r="E154">
            <v>580.02</v>
          </cell>
        </row>
        <row r="155">
          <cell r="A155">
            <v>1156</v>
          </cell>
          <cell r="B155">
            <v>2007</v>
          </cell>
          <cell r="C155" t="str">
            <v>Montagem de Ponte rolante de 10m com monovia de 5m até 3 ton</v>
          </cell>
          <cell r="D155" t="str">
            <v>und  </v>
          </cell>
          <cell r="E155">
            <v>1120.1099999999999</v>
          </cell>
        </row>
        <row r="156">
          <cell r="A156">
            <v>1157</v>
          </cell>
          <cell r="B156">
            <v>2007</v>
          </cell>
          <cell r="C156" t="str">
            <v>Montagem de Ponte rolante de 20m com monovia de 5m até 3 ton</v>
          </cell>
          <cell r="D156" t="str">
            <v>und  </v>
          </cell>
          <cell r="E156">
            <v>1286.17</v>
          </cell>
        </row>
        <row r="157">
          <cell r="A157">
            <v>1158</v>
          </cell>
          <cell r="B157">
            <v>2007</v>
          </cell>
          <cell r="C157" t="str">
            <v>Instalação de flutuante em PRFV para tubos até 250mm</v>
          </cell>
          <cell r="D157" t="str">
            <v>und  </v>
          </cell>
          <cell r="E157">
            <v>694.97</v>
          </cell>
        </row>
        <row r="158">
          <cell r="A158">
            <v>1159</v>
          </cell>
          <cell r="B158">
            <v>2007</v>
          </cell>
          <cell r="C158" t="str">
            <v>Instalação de flutuante em PRFV para tubos de 250 ate 400mm</v>
          </cell>
          <cell r="D158" t="str">
            <v>und  </v>
          </cell>
          <cell r="E158">
            <v>741.79</v>
          </cell>
        </row>
        <row r="159">
          <cell r="A159">
            <v>1160</v>
          </cell>
          <cell r="B159">
            <v>2007</v>
          </cell>
          <cell r="C159" t="str">
            <v>Instalação de flutuante em PRFV (h=0,42m x 1,58m x 1,08m) para carga até 150kg s/ trânsito de pessoas</v>
          </cell>
          <cell r="D159" t="str">
            <v>und  </v>
          </cell>
          <cell r="E159">
            <v>770.78</v>
          </cell>
        </row>
        <row r="160">
          <cell r="A160">
            <v>1161</v>
          </cell>
          <cell r="B160">
            <v>2007</v>
          </cell>
          <cell r="C160" t="str">
            <v>Instalação de flutuante em PRFV (h=0,60m x 2m x 2m) para carga até 200kg s/ trânsito de pessoas</v>
          </cell>
          <cell r="D160" t="str">
            <v>und  </v>
          </cell>
          <cell r="E160">
            <v>905.18</v>
          </cell>
        </row>
        <row r="161">
          <cell r="A161">
            <v>1162</v>
          </cell>
          <cell r="B161">
            <v>2007</v>
          </cell>
          <cell r="C161" t="str">
            <v>Instalação de flutuante em PRFV (h=0,60m x 3m x 2m) para carga até 200kg c/ trânsito de pessoas</v>
          </cell>
          <cell r="D161" t="str">
            <v>und  </v>
          </cell>
          <cell r="E161">
            <v>938.62</v>
          </cell>
        </row>
        <row r="162">
          <cell r="A162">
            <v>1163</v>
          </cell>
          <cell r="B162">
            <v>2007</v>
          </cell>
          <cell r="C162" t="str">
            <v>Instalação de flutuante em PRFV (h=0,60m x 3m x 3m) para carga até 500kg c/ trânsito de pessoas</v>
          </cell>
          <cell r="D162" t="str">
            <v>und  </v>
          </cell>
          <cell r="E162">
            <v>972.07</v>
          </cell>
        </row>
        <row r="163">
          <cell r="A163">
            <v>1164</v>
          </cell>
          <cell r="B163">
            <v>2007</v>
          </cell>
          <cell r="C163" t="str">
            <v>Instalação de flutuante em PRFV (h=0,60m x 4m x 3m) para carga até 1.000kg c/ trânsito de pessoas</v>
          </cell>
          <cell r="D163" t="str">
            <v>und  </v>
          </cell>
          <cell r="E163">
            <v>1106.47</v>
          </cell>
        </row>
        <row r="164">
          <cell r="A164">
            <v>1165</v>
          </cell>
          <cell r="B164">
            <v>2007</v>
          </cell>
          <cell r="C164" t="str">
            <v>Instalação de flutuante em PRFV (h=0,60m x 5m x 4m) para carga até 5.000kg c/ trânsito de pessoas</v>
          </cell>
          <cell r="D164" t="str">
            <v>und  </v>
          </cell>
          <cell r="E164">
            <v>1124.93</v>
          </cell>
        </row>
        <row r="165">
          <cell r="A165">
            <v>1166</v>
          </cell>
          <cell r="B165">
            <v>2007</v>
          </cell>
          <cell r="C165" t="str">
            <v>Instalação de flutuante em PRFV (h=0,60m x 7m x 6m) para carga até 10.000kg c/ trânsito de pessoas</v>
          </cell>
          <cell r="D165" t="str">
            <v>und  </v>
          </cell>
          <cell r="E165">
            <v>1138.93</v>
          </cell>
        </row>
        <row r="166">
          <cell r="A166">
            <v>1167</v>
          </cell>
          <cell r="B166">
            <v>2007</v>
          </cell>
          <cell r="C166" t="str">
            <v>Instalação de flutuante em PRFV (h=1,20m x 5m x 4m) para carga até 10.000kg c/ trânsito de pessoas</v>
          </cell>
          <cell r="D166" t="str">
            <v>und  </v>
          </cell>
          <cell r="E166">
            <v>1157.3900000000001</v>
          </cell>
        </row>
        <row r="167">
          <cell r="A167">
            <v>1168</v>
          </cell>
          <cell r="B167">
            <v>2007</v>
          </cell>
          <cell r="C167" t="str">
            <v>Instalação de flutuante em PRFV (h=0,60m x 9m x 8m) para carga até 15.000kg c/ trânsito de pessoas</v>
          </cell>
          <cell r="D167" t="str">
            <v>und  </v>
          </cell>
          <cell r="E167">
            <v>1291.79</v>
          </cell>
        </row>
        <row r="168">
          <cell r="A168">
            <v>1169</v>
          </cell>
          <cell r="B168">
            <v>2007</v>
          </cell>
          <cell r="C168" t="str">
            <v>Instalação de flutuante em PRFV (h=1,20m x 7m x 6m) para carga até 15.000kg c/ trânsito de pessoas</v>
          </cell>
          <cell r="D168" t="str">
            <v>und  </v>
          </cell>
          <cell r="E168">
            <v>1192.04</v>
          </cell>
        </row>
        <row r="169">
          <cell r="A169">
            <v>1170</v>
          </cell>
          <cell r="B169">
            <v>2007</v>
          </cell>
          <cell r="C169" t="str">
            <v>Instalação de flutuante em PRFV (h=0,60m x 10m x 9m) para carga até 20.000kg c/ trânsito de pessoas</v>
          </cell>
          <cell r="D169" t="str">
            <v>und  </v>
          </cell>
          <cell r="E169">
            <v>1368.23</v>
          </cell>
        </row>
        <row r="170">
          <cell r="A170">
            <v>1171</v>
          </cell>
          <cell r="B170">
            <v>2007</v>
          </cell>
          <cell r="C170" t="str">
            <v>Instalação de flutuante em PRFV (h=1,20m x 9m x 8m) para carga até 20.000kg c/ trânsito de pessoas</v>
          </cell>
          <cell r="D170" t="str">
            <v>und  </v>
          </cell>
          <cell r="E170">
            <v>1310.26</v>
          </cell>
        </row>
        <row r="171">
          <cell r="A171">
            <v>1172</v>
          </cell>
          <cell r="B171">
            <v>2007</v>
          </cell>
          <cell r="C171" t="str">
            <v>Transporte local complementar (DMT &gt; 5,0 km) de tubulação de aço ou ferro dúctil ou fofo</v>
          </cell>
          <cell r="D171" t="str">
            <v>t/km  </v>
          </cell>
          <cell r="E171">
            <v>0.92</v>
          </cell>
        </row>
        <row r="172">
          <cell r="A172">
            <v>1173</v>
          </cell>
          <cell r="B172">
            <v>2007</v>
          </cell>
          <cell r="C172" t="str">
            <v>Transporte local complementar (DMT &gt; 5,0 km) de tubulação de PVC ou RPVC ou PRFV</v>
          </cell>
          <cell r="D172" t="str">
            <v>t/km  </v>
          </cell>
          <cell r="E172">
            <v>1.05</v>
          </cell>
        </row>
        <row r="173">
          <cell r="A173">
            <v>1174</v>
          </cell>
          <cell r="B173">
            <v>2007</v>
          </cell>
          <cell r="C173" t="str">
            <v>Montagem e instalação de comporta com sentido único de fluxo em ferro dúctil ou fofo DN= 200mm</v>
          </cell>
          <cell r="D173" t="str">
            <v>und  </v>
          </cell>
          <cell r="E173">
            <v>35.68</v>
          </cell>
        </row>
        <row r="174">
          <cell r="A174">
            <v>1175</v>
          </cell>
          <cell r="B174">
            <v>2007</v>
          </cell>
          <cell r="C174" t="str">
            <v>Montagem e instalação de comporta com sentido único de fluxo em ferro dúctil ou fofo DN= 300mm</v>
          </cell>
          <cell r="D174" t="str">
            <v>und  </v>
          </cell>
          <cell r="E174">
            <v>47.15</v>
          </cell>
        </row>
        <row r="175">
          <cell r="A175">
            <v>1176</v>
          </cell>
          <cell r="B175">
            <v>2007</v>
          </cell>
          <cell r="C175" t="str">
            <v>Montagem e instalação de comporta com sentido único de fluxo em ferro dúctil ou fofo DN= 400mm</v>
          </cell>
          <cell r="D175" t="str">
            <v>und  </v>
          </cell>
          <cell r="E175">
            <v>166.44</v>
          </cell>
        </row>
        <row r="176">
          <cell r="A176">
            <v>1177</v>
          </cell>
          <cell r="B176">
            <v>2007</v>
          </cell>
          <cell r="C176" t="str">
            <v>Montagem e instalação de comporta com sentido único de fluxo em ferro dúctil ou fofo DN= 500mm</v>
          </cell>
          <cell r="D176" t="str">
            <v>und  </v>
          </cell>
          <cell r="E176">
            <v>235.73</v>
          </cell>
        </row>
        <row r="177">
          <cell r="A177">
            <v>1178</v>
          </cell>
          <cell r="B177">
            <v>2007</v>
          </cell>
          <cell r="C177" t="str">
            <v>Montagem e instalação de comporta com sentido único de fluxo em ferro dúctil ou fofo DN= 600mm</v>
          </cell>
          <cell r="D177" t="str">
            <v>und  </v>
          </cell>
          <cell r="E177">
            <v>284.05</v>
          </cell>
        </row>
        <row r="178">
          <cell r="A178">
            <v>1179</v>
          </cell>
          <cell r="B178">
            <v>2007</v>
          </cell>
          <cell r="C178" t="str">
            <v>Montagem e instalação de comporta com sentido único de fluxo em ferro dúctil ou fofo DN= 700mm</v>
          </cell>
          <cell r="D178" t="str">
            <v>und  </v>
          </cell>
          <cell r="E178">
            <v>315.39999999999998</v>
          </cell>
        </row>
        <row r="179">
          <cell r="A179">
            <v>1180</v>
          </cell>
          <cell r="B179">
            <v>2007</v>
          </cell>
          <cell r="C179" t="str">
            <v>Montagem e instalação de comporta com sentido único de fluxo em ferro dúctil ou fofo DN= 800mm</v>
          </cell>
          <cell r="D179" t="str">
            <v>und  </v>
          </cell>
          <cell r="E179">
            <v>887.01</v>
          </cell>
        </row>
        <row r="180">
          <cell r="A180">
            <v>1181</v>
          </cell>
          <cell r="B180">
            <v>2007</v>
          </cell>
          <cell r="C180" t="str">
            <v>Montagem e instalação de comporta com sentido único de fluxo em ferro dúctil ou fofo DN= 900mm</v>
          </cell>
          <cell r="D180" t="str">
            <v>und  </v>
          </cell>
          <cell r="E180">
            <v>1016.83</v>
          </cell>
        </row>
        <row r="181">
          <cell r="A181">
            <v>1182</v>
          </cell>
          <cell r="B181">
            <v>2007</v>
          </cell>
          <cell r="C181" t="str">
            <v>Montagem e instalação de comporta com sentido único de fluxo em ferro dúctil ou fofo DN= 1000mm</v>
          </cell>
          <cell r="D181" t="str">
            <v>und  </v>
          </cell>
          <cell r="E181">
            <v>1181.44</v>
          </cell>
        </row>
        <row r="182">
          <cell r="A182">
            <v>1183</v>
          </cell>
          <cell r="B182">
            <v>2007</v>
          </cell>
          <cell r="C182" t="str">
            <v>Montagem e instalação de comporta com sentido único de fluxo em ferro dúctil ou fofo DN= 1200mm</v>
          </cell>
          <cell r="D182" t="str">
            <v>und  </v>
          </cell>
          <cell r="E182">
            <v>1422.11</v>
          </cell>
        </row>
        <row r="183">
          <cell r="A183">
            <v>1184</v>
          </cell>
          <cell r="B183">
            <v>2007</v>
          </cell>
          <cell r="C183" t="str">
            <v>Montagem e instalação de comporta com sentido único de fluxo em ferro dúctil ou fofo DN= 1300mm</v>
          </cell>
          <cell r="D183" t="str">
            <v>und  </v>
          </cell>
          <cell r="E183">
            <v>1455.06</v>
          </cell>
        </row>
        <row r="184">
          <cell r="A184">
            <v>1185</v>
          </cell>
          <cell r="B184">
            <v>2007</v>
          </cell>
          <cell r="C184" t="str">
            <v>Montagem e instalação de comporta com sentido duplo de fluxo em ferro dúctil ou fofo DN= 200mm</v>
          </cell>
          <cell r="D184" t="str">
            <v>und  </v>
          </cell>
          <cell r="E184">
            <v>33.1</v>
          </cell>
        </row>
        <row r="185">
          <cell r="A185">
            <v>1186</v>
          </cell>
          <cell r="B185">
            <v>2007</v>
          </cell>
          <cell r="C185" t="str">
            <v>Montagem e instalação de comporta com sentido duplo de fluxo em ferro dúctil ou fofo DN= 300mm</v>
          </cell>
          <cell r="D185" t="str">
            <v>und  </v>
          </cell>
          <cell r="E185">
            <v>43.65</v>
          </cell>
        </row>
        <row r="186">
          <cell r="A186">
            <v>1187</v>
          </cell>
          <cell r="B186">
            <v>2007</v>
          </cell>
          <cell r="C186" t="str">
            <v>Montagem e instalação de comporta com sentido duplo de fluxo em ferro dúctil ou fofo DN= 400mm</v>
          </cell>
          <cell r="D186" t="str">
            <v>und  </v>
          </cell>
          <cell r="E186">
            <v>122.09</v>
          </cell>
        </row>
        <row r="187">
          <cell r="A187">
            <v>1188</v>
          </cell>
          <cell r="B187">
            <v>2007</v>
          </cell>
          <cell r="C187" t="str">
            <v>Montagem e instalação de comporta com sentido duplo de fluxo em ferro dúctil ou fofo DN= 500mm</v>
          </cell>
          <cell r="D187" t="str">
            <v>und  </v>
          </cell>
          <cell r="E187">
            <v>209.87</v>
          </cell>
        </row>
        <row r="188">
          <cell r="A188">
            <v>1189</v>
          </cell>
          <cell r="B188">
            <v>2007</v>
          </cell>
          <cell r="C188" t="str">
            <v>Montagem e instalação de comporta com sentido duplo de fluxo em ferro dúctil ou fofo DN= 600mm</v>
          </cell>
          <cell r="D188" t="str">
            <v>und  </v>
          </cell>
          <cell r="E188">
            <v>258.81</v>
          </cell>
        </row>
        <row r="189">
          <cell r="A189">
            <v>1190</v>
          </cell>
          <cell r="B189">
            <v>2007</v>
          </cell>
          <cell r="C189" t="str">
            <v>Montagem e instalação de comporta com sentido duplo de fluxo em ferro dúctil ou fofo DN= 700mm</v>
          </cell>
          <cell r="D189" t="str">
            <v>und  </v>
          </cell>
          <cell r="E189">
            <v>340.63</v>
          </cell>
        </row>
        <row r="190">
          <cell r="A190">
            <v>1191</v>
          </cell>
          <cell r="B190">
            <v>2007</v>
          </cell>
          <cell r="C190" t="str">
            <v>Montagem e instalação de comporta com sentido duplo de fluxo em ferro dúctil ou fofo DN= 800mm</v>
          </cell>
          <cell r="D190" t="str">
            <v>und  </v>
          </cell>
          <cell r="E190">
            <v>795.1</v>
          </cell>
        </row>
        <row r="191">
          <cell r="A191">
            <v>1192</v>
          </cell>
          <cell r="B191">
            <v>2007</v>
          </cell>
          <cell r="C191" t="str">
            <v>Montagem e instalação de comporta com sentido duplo de fluxo em ferro dúctil ou fofo DN= 900mm</v>
          </cell>
          <cell r="D191" t="str">
            <v>und  </v>
          </cell>
          <cell r="E191">
            <v>889.53</v>
          </cell>
        </row>
        <row r="192">
          <cell r="A192">
            <v>1193</v>
          </cell>
          <cell r="B192">
            <v>2007</v>
          </cell>
          <cell r="C192" t="str">
            <v>Montagem e instalação de comporta com sentido duplo de fluxo em ferro dúctil ou fofo DN= 1000mm</v>
          </cell>
          <cell r="D192" t="str">
            <v>und  </v>
          </cell>
          <cell r="E192">
            <v>1115.98</v>
          </cell>
        </row>
        <row r="193">
          <cell r="A193">
            <v>1194</v>
          </cell>
          <cell r="B193">
            <v>2007</v>
          </cell>
          <cell r="C193" t="str">
            <v>Montagem e instalação de comporta com sentido duplo de fluxo em ferro dúctil ou fofo DN= 1200mm</v>
          </cell>
          <cell r="D193" t="str">
            <v>und  </v>
          </cell>
          <cell r="E193">
            <v>1186.1300000000001</v>
          </cell>
        </row>
        <row r="194">
          <cell r="A194">
            <v>1195</v>
          </cell>
          <cell r="B194">
            <v>2007</v>
          </cell>
          <cell r="C194" t="str">
            <v>Montagem e instalação de comporta com sentido duplo de fluxo em ferro dúctil ou fofo DN= 1400mm</v>
          </cell>
          <cell r="D194" t="str">
            <v>und  </v>
          </cell>
          <cell r="E194">
            <v>1295.9000000000001</v>
          </cell>
        </row>
        <row r="195">
          <cell r="A195">
            <v>1196</v>
          </cell>
          <cell r="B195">
            <v>2007</v>
          </cell>
          <cell r="C195" t="str">
            <v>Montagem e instalação de comporta com sentido duplo de fluxo em ferro dúctil ou fofo DN= 1500mm</v>
          </cell>
          <cell r="D195" t="str">
            <v>und  </v>
          </cell>
          <cell r="E195">
            <v>1343.24</v>
          </cell>
        </row>
        <row r="196">
          <cell r="A196">
            <v>1197</v>
          </cell>
          <cell r="B196">
            <v>2007</v>
          </cell>
          <cell r="C196" t="str">
            <v>Montagem e instalação de comporta com sentido duplo de fluxo em ferro dúctil ou fofo DN= 1800mm</v>
          </cell>
          <cell r="D196" t="str">
            <v>und  </v>
          </cell>
          <cell r="E196">
            <v>1761.63</v>
          </cell>
        </row>
        <row r="197">
          <cell r="A197">
            <v>1198</v>
          </cell>
          <cell r="B197">
            <v>2007</v>
          </cell>
          <cell r="C197" t="str">
            <v>Montagem e instalação de comporta com sentido duplo de fluxo em ferro dúctil ou fofo DN= 2500mm</v>
          </cell>
          <cell r="D197" t="str">
            <v>und  </v>
          </cell>
          <cell r="E197">
            <v>1840.15</v>
          </cell>
        </row>
        <row r="198">
          <cell r="A198">
            <v>2001</v>
          </cell>
          <cell r="B198">
            <v>2007</v>
          </cell>
          <cell r="C198" t="str">
            <v>Locação da obra com gabaritos de madeira</v>
          </cell>
          <cell r="D198" t="str">
            <v>m2  </v>
          </cell>
          <cell r="E198">
            <v>4.32</v>
          </cell>
        </row>
        <row r="199">
          <cell r="A199">
            <v>2002</v>
          </cell>
          <cell r="B199">
            <v>2007</v>
          </cell>
          <cell r="C199" t="str">
            <v>Locação topografica da obra</v>
          </cell>
          <cell r="D199" t="str">
            <v>m2  </v>
          </cell>
          <cell r="E199">
            <v>1.1100000000000001</v>
          </cell>
        </row>
        <row r="200">
          <cell r="A200">
            <v>2003</v>
          </cell>
          <cell r="B200">
            <v>2007</v>
          </cell>
          <cell r="C200" t="str">
            <v>Alvenaria de fundação em pedra argamassada, cimento e areia 1:4</v>
          </cell>
          <cell r="D200" t="str">
            <v>m³ </v>
          </cell>
          <cell r="E200">
            <v>168.32</v>
          </cell>
        </row>
        <row r="201">
          <cell r="A201">
            <v>2004</v>
          </cell>
          <cell r="B201">
            <v>2007</v>
          </cell>
          <cell r="C201" t="str">
            <v>Alvenaria de elevação em pedra argamassada, cimento e areia 1:4</v>
          </cell>
          <cell r="D201" t="str">
            <v>m³ </v>
          </cell>
          <cell r="E201">
            <v>194.46</v>
          </cell>
        </row>
        <row r="202">
          <cell r="A202">
            <v>2005</v>
          </cell>
          <cell r="B202">
            <v>2007</v>
          </cell>
          <cell r="C202" t="str">
            <v>Alvenaria de fundação em tijolo comum com argamassa de cimento e areia no traço 1:4</v>
          </cell>
          <cell r="D202" t="str">
            <v>m³ </v>
          </cell>
          <cell r="E202">
            <v>214.34</v>
          </cell>
        </row>
        <row r="203">
          <cell r="A203">
            <v>2006</v>
          </cell>
          <cell r="B203">
            <v>2007</v>
          </cell>
          <cell r="C203" t="str">
            <v>Alvenaria de elevação, tijolos comuns, a espelho, argamassa mista a base de cal hidratada</v>
          </cell>
          <cell r="D203" t="str">
            <v>m2  </v>
          </cell>
          <cell r="E203">
            <v>17.97</v>
          </cell>
        </row>
        <row r="204">
          <cell r="A204">
            <v>2007</v>
          </cell>
          <cell r="B204">
            <v>2007</v>
          </cell>
          <cell r="C204" t="str">
            <v>Alvenaria de elevação, tijolos comuns, a chato, argamassa mista a base de cal hidratada</v>
          </cell>
          <cell r="D204" t="str">
            <v>m2  </v>
          </cell>
          <cell r="E204">
            <v>33.51</v>
          </cell>
        </row>
        <row r="205">
          <cell r="A205">
            <v>2008</v>
          </cell>
          <cell r="B205">
            <v>2007</v>
          </cell>
          <cell r="C205" t="str">
            <v>Alvenaria de elevação, tijolos comuns, um tijolo, argamassa mista a base de cal hidratada</v>
          </cell>
          <cell r="D205" t="str">
            <v>m2  </v>
          </cell>
          <cell r="E205">
            <v>62.47</v>
          </cell>
        </row>
        <row r="206">
          <cell r="A206">
            <v>2009</v>
          </cell>
          <cell r="B206">
            <v>2007</v>
          </cell>
          <cell r="C206" t="str">
            <v>Alvenaria de elevação, tijolos comuns, um tijolo, argamassa de cimento e areia, traço 1:5</v>
          </cell>
          <cell r="D206" t="str">
            <v>m2  </v>
          </cell>
          <cell r="E206">
            <v>58.27</v>
          </cell>
        </row>
        <row r="207">
          <cell r="A207">
            <v>2010</v>
          </cell>
          <cell r="B207">
            <v>2007</v>
          </cell>
          <cell r="C207" t="str">
            <v>Alvenaria de elevação, tijolos comuns, um tijolo e meio, argamassa mista a base de cal hidratada</v>
          </cell>
          <cell r="D207" t="str">
            <v>m2  </v>
          </cell>
          <cell r="E207">
            <v>82.48</v>
          </cell>
        </row>
        <row r="208">
          <cell r="A208">
            <v>2011</v>
          </cell>
          <cell r="B208">
            <v>2007</v>
          </cell>
          <cell r="C208" t="str">
            <v>Alvenaria de elevação, tijolos comuns, um tijolo e meio, argamassa de cimento e areia, traço 1:5</v>
          </cell>
          <cell r="D208" t="str">
            <v>m2  </v>
          </cell>
          <cell r="E208">
            <v>76.790000000000006</v>
          </cell>
        </row>
        <row r="209">
          <cell r="A209">
            <v>2012</v>
          </cell>
          <cell r="B209">
            <v>2007</v>
          </cell>
          <cell r="C209" t="str">
            <v>Alvenaria de elevação, tijolos cerâmicos furados, espes. de 10cm, argamassa mista a base de cal hidratada</v>
          </cell>
          <cell r="D209" t="str">
            <v>m2  </v>
          </cell>
          <cell r="E209">
            <v>18.54</v>
          </cell>
        </row>
        <row r="210">
          <cell r="A210">
            <v>2013</v>
          </cell>
          <cell r="B210">
            <v>2007</v>
          </cell>
          <cell r="C210" t="str">
            <v>Alvenaria de elevação, tijolos cerâmicos furados, espes. de 10cm, argamassa de cimento e areia, traço 1:5</v>
          </cell>
          <cell r="D210" t="str">
            <v>m2  </v>
          </cell>
          <cell r="E210">
            <v>17.809999999999999</v>
          </cell>
        </row>
        <row r="211">
          <cell r="A211">
            <v>2014</v>
          </cell>
          <cell r="B211">
            <v>2007</v>
          </cell>
          <cell r="C211" t="str">
            <v>Alvenaria de elevação, tijolos cerâmicos furados, espes. de 20cm, argamassa mista a base de cal hidratada</v>
          </cell>
          <cell r="D211" t="str">
            <v>m2  </v>
          </cell>
          <cell r="E211">
            <v>33.25</v>
          </cell>
        </row>
        <row r="212">
          <cell r="A212">
            <v>2015</v>
          </cell>
          <cell r="B212">
            <v>2007</v>
          </cell>
          <cell r="C212" t="str">
            <v>Alvenaria de elevação, tijolos cerâmicos furados, espes. de 20cm, argamassa de cimento e areia, traço 1:5</v>
          </cell>
          <cell r="D212" t="str">
            <v>m2  </v>
          </cell>
          <cell r="E212">
            <v>31.19</v>
          </cell>
        </row>
        <row r="213">
          <cell r="A213">
            <v>2016</v>
          </cell>
          <cell r="B213">
            <v>2007</v>
          </cell>
          <cell r="C213" t="str">
            <v>Alvenaria de elevação, em blocos de concreto celular, esp. de 8cm, argamassa mista a base de cal hidratada.</v>
          </cell>
          <cell r="D213" t="str">
            <v>m2  </v>
          </cell>
          <cell r="E213">
            <v>27.49</v>
          </cell>
        </row>
        <row r="214">
          <cell r="A214">
            <v>2017</v>
          </cell>
          <cell r="B214">
            <v>2007</v>
          </cell>
          <cell r="C214" t="str">
            <v>Alvenaria de elevação, em blocos de concreto celular, esp. de 10cm, argamassa mista a base de cal hidratada c/junta de 10mm, tipo aparente.</v>
          </cell>
          <cell r="D214" t="str">
            <v>m2  </v>
          </cell>
          <cell r="E214">
            <v>35.520000000000003</v>
          </cell>
        </row>
        <row r="215">
          <cell r="A215">
            <v>2018</v>
          </cell>
          <cell r="B215">
            <v>2007</v>
          </cell>
          <cell r="C215" t="str">
            <v>Alvenaria de elevação, com tijolos tipo aparente, a chato, com argamassa de cimento e areia, traço 1:4, tipo facetada com juntas secas</v>
          </cell>
          <cell r="D215" t="str">
            <v>m2  </v>
          </cell>
          <cell r="E215">
            <v>40.18</v>
          </cell>
        </row>
        <row r="216">
          <cell r="A216">
            <v>2019</v>
          </cell>
          <cell r="B216">
            <v>2007</v>
          </cell>
          <cell r="C216" t="str">
            <v>Alvenaria de elevação, de pedra decorativa, com argamassa de cimento e areia, traço 1:4</v>
          </cell>
          <cell r="D216" t="str">
            <v>m2  </v>
          </cell>
          <cell r="E216">
            <v>38.14</v>
          </cell>
        </row>
        <row r="217">
          <cell r="A217">
            <v>2020</v>
          </cell>
          <cell r="B217">
            <v>2007</v>
          </cell>
          <cell r="C217" t="str">
            <v>Estrutura de madeira vão de 3 a 7m para telhas cerâmicas</v>
          </cell>
          <cell r="D217" t="str">
            <v>m2  </v>
          </cell>
          <cell r="E217">
            <v>52.38</v>
          </cell>
        </row>
        <row r="218">
          <cell r="A218">
            <v>2021</v>
          </cell>
          <cell r="B218">
            <v>2007</v>
          </cell>
          <cell r="C218" t="str">
            <v>Estrutura de madeira vão de 7 a 10m para telhas cerâmicas</v>
          </cell>
          <cell r="D218" t="str">
            <v>m2  </v>
          </cell>
          <cell r="E218">
            <v>57.31</v>
          </cell>
        </row>
        <row r="219">
          <cell r="A219">
            <v>2022</v>
          </cell>
          <cell r="B219">
            <v>2007</v>
          </cell>
          <cell r="C219" t="str">
            <v>Estrutura de madeira vão de 10m para telhas onduladas de fibrocimento, alumínio ou plástico</v>
          </cell>
          <cell r="D219" t="str">
            <v>m2  </v>
          </cell>
          <cell r="E219">
            <v>38.93</v>
          </cell>
        </row>
        <row r="220">
          <cell r="A220">
            <v>2023</v>
          </cell>
          <cell r="B220">
            <v>2007</v>
          </cell>
          <cell r="C220" t="str">
            <v>Estrutura de madeira vão de 15m para telhas onduladas de fibrocimento, alumínio ou plástico</v>
          </cell>
          <cell r="D220" t="str">
            <v>m2  </v>
          </cell>
          <cell r="E220">
            <v>45.86</v>
          </cell>
        </row>
        <row r="221">
          <cell r="A221">
            <v>2024</v>
          </cell>
          <cell r="B221">
            <v>2007</v>
          </cell>
          <cell r="C221" t="str">
            <v>Estrutura de madeira vão de 20m para telhas onduladas de fibrocimento, alumínio ou plástico</v>
          </cell>
          <cell r="D221" t="str">
            <v>m2  </v>
          </cell>
          <cell r="E221">
            <v>55.31</v>
          </cell>
        </row>
        <row r="222">
          <cell r="A222">
            <v>2025</v>
          </cell>
          <cell r="B222">
            <v>2007</v>
          </cell>
          <cell r="C222" t="str">
            <v>Estrutura de alumínio em arco vão 20m</v>
          </cell>
          <cell r="D222" t="str">
            <v>m2  </v>
          </cell>
          <cell r="E222">
            <v>79.430000000000007</v>
          </cell>
        </row>
        <row r="223">
          <cell r="A223">
            <v>2026</v>
          </cell>
          <cell r="B223">
            <v>2007</v>
          </cell>
          <cell r="C223" t="str">
            <v>Estrutura de aço em arco vão 20m</v>
          </cell>
          <cell r="D223" t="str">
            <v>m2  </v>
          </cell>
          <cell r="E223">
            <v>130.87</v>
          </cell>
        </row>
        <row r="224">
          <cell r="A224">
            <v>2027</v>
          </cell>
          <cell r="B224">
            <v>2007</v>
          </cell>
          <cell r="C224" t="str">
            <v>Cobertura com telhas cerâmicas tipo francesa ou marselhesa</v>
          </cell>
          <cell r="D224" t="str">
            <v>m2  </v>
          </cell>
          <cell r="E224">
            <v>19.41</v>
          </cell>
        </row>
        <row r="225">
          <cell r="A225">
            <v>2028</v>
          </cell>
          <cell r="B225">
            <v>2007</v>
          </cell>
          <cell r="C225" t="str">
            <v>Cobertura com telhas cerâmicas tipo paulista ou colonial</v>
          </cell>
          <cell r="D225" t="str">
            <v>m2  </v>
          </cell>
          <cell r="E225">
            <v>32.47</v>
          </cell>
        </row>
        <row r="226">
          <cell r="A226">
            <v>2029</v>
          </cell>
          <cell r="B226">
            <v>2007</v>
          </cell>
          <cell r="C226" t="str">
            <v>Cobertura com telha fibrocimento perfil ondulado espessura de 5,6 ou 8mm</v>
          </cell>
          <cell r="D226" t="str">
            <v>m2  </v>
          </cell>
          <cell r="E226">
            <v>28.28</v>
          </cell>
        </row>
        <row r="227">
          <cell r="A227">
            <v>2030</v>
          </cell>
          <cell r="B227">
            <v>2007</v>
          </cell>
          <cell r="C227" t="str">
            <v>Cobertura e/ou revestimento com chapas corrugadas de alumínio</v>
          </cell>
          <cell r="D227" t="str">
            <v>m2  </v>
          </cell>
          <cell r="E227">
            <v>41.69</v>
          </cell>
        </row>
        <row r="228">
          <cell r="A228">
            <v>2031</v>
          </cell>
          <cell r="B228">
            <v>2007</v>
          </cell>
          <cell r="C228" t="str">
            <v>Cobertura c/ telhas de aço zincada perfil ondulado</v>
          </cell>
          <cell r="D228" t="str">
            <v>m2  </v>
          </cell>
          <cell r="E228">
            <v>29.57</v>
          </cell>
        </row>
        <row r="229">
          <cell r="A229">
            <v>2032</v>
          </cell>
          <cell r="B229">
            <v>2007</v>
          </cell>
          <cell r="C229" t="str">
            <v>Cobertura com telha de PVC rigido</v>
          </cell>
          <cell r="D229" t="str">
            <v>m2  </v>
          </cell>
          <cell r="E229">
            <v>27.11</v>
          </cell>
        </row>
        <row r="230">
          <cell r="A230">
            <v>2033</v>
          </cell>
          <cell r="B230">
            <v>2007</v>
          </cell>
          <cell r="C230" t="str">
            <v>Cobertura com telha de cerâmica, inclusive madeiramento (materiais da região) e edificações de baixo acabamento</v>
          </cell>
          <cell r="D230" t="str">
            <v>m2  </v>
          </cell>
          <cell r="E230">
            <v>62.1</v>
          </cell>
        </row>
        <row r="231">
          <cell r="A231">
            <v>2034</v>
          </cell>
          <cell r="B231">
            <v>2007</v>
          </cell>
          <cell r="C231" t="str">
            <v>Coberturas em telha de cimento amianto canalete 49</v>
          </cell>
          <cell r="D231" t="str">
            <v>m2  </v>
          </cell>
          <cell r="E231">
            <v>53.67</v>
          </cell>
        </row>
        <row r="232">
          <cell r="A232">
            <v>2035</v>
          </cell>
          <cell r="B232">
            <v>2007</v>
          </cell>
          <cell r="C232" t="str">
            <v>Coberturas em telha de cimento amianto canalete 90</v>
          </cell>
          <cell r="D232" t="str">
            <v>m2  </v>
          </cell>
          <cell r="E232">
            <v>45.38</v>
          </cell>
        </row>
        <row r="233">
          <cell r="A233">
            <v>2036</v>
          </cell>
          <cell r="B233">
            <v>2007</v>
          </cell>
          <cell r="C233" t="str">
            <v>Embocamento de cumeeiras usando-se telha cerâmica</v>
          </cell>
          <cell r="D233" t="str">
            <v>m2  </v>
          </cell>
          <cell r="E233">
            <v>8.23</v>
          </cell>
        </row>
        <row r="234">
          <cell r="A234">
            <v>2037</v>
          </cell>
          <cell r="B234">
            <v>2007</v>
          </cell>
          <cell r="C234" t="str">
            <v>Embocamento de cumeeiras usando-se telha fibrocimento</v>
          </cell>
          <cell r="D234" t="str">
            <v>m2  </v>
          </cell>
          <cell r="E234">
            <v>57.93</v>
          </cell>
        </row>
        <row r="235">
          <cell r="A235">
            <v>2038</v>
          </cell>
          <cell r="B235">
            <v>2007</v>
          </cell>
          <cell r="C235" t="str">
            <v>Piso para lastro impermeabilizado (piso morto) de concreto simples consumo 175 kg/m3 espessura de 6cm</v>
          </cell>
          <cell r="D235" t="str">
            <v>m2  </v>
          </cell>
          <cell r="E235">
            <v>18.18</v>
          </cell>
        </row>
        <row r="236">
          <cell r="A236">
            <v>2039</v>
          </cell>
          <cell r="B236">
            <v>2007</v>
          </cell>
          <cell r="C236" t="str">
            <v>Piso para lastro (piso morto) em tijolo com argamassa de cimento e areia traço 1:4</v>
          </cell>
          <cell r="D236" t="str">
            <v>m2  </v>
          </cell>
          <cell r="E236">
            <v>14.1</v>
          </cell>
        </row>
        <row r="237">
          <cell r="A237">
            <v>2040</v>
          </cell>
          <cell r="B237">
            <v>2007</v>
          </cell>
          <cell r="C237" t="str">
            <v>Piso para lastro impermeab. de concreto simples consumo 175 kg/m3 espessura de 8cm</v>
          </cell>
          <cell r="D237" t="str">
            <v>m2  </v>
          </cell>
          <cell r="E237">
            <v>18.78</v>
          </cell>
        </row>
        <row r="238">
          <cell r="A238">
            <v>2041</v>
          </cell>
          <cell r="B238">
            <v>2007</v>
          </cell>
          <cell r="C238" t="str">
            <v>Regularizacao de base ou lastro p/ revestimento c/ materiais cerâmicos s/ aditivo impermeabilizante</v>
          </cell>
          <cell r="D238" t="str">
            <v>m2  </v>
          </cell>
          <cell r="E238">
            <v>12.45</v>
          </cell>
        </row>
        <row r="239">
          <cell r="A239">
            <v>2042</v>
          </cell>
          <cell r="B239">
            <v>2007</v>
          </cell>
          <cell r="C239" t="str">
            <v>Regularizacao de base ou lastro p/ revestimento c/ materiais cerâmicos c/ aditivo impermeabilizante</v>
          </cell>
          <cell r="D239" t="str">
            <v>m2  </v>
          </cell>
          <cell r="E239">
            <v>14.41</v>
          </cell>
        </row>
        <row r="240">
          <cell r="A240">
            <v>2043</v>
          </cell>
          <cell r="B240">
            <v>2007</v>
          </cell>
          <cell r="C240" t="str">
            <v>Piso comum tipo cimentado traço 1:4, esp. 2cm</v>
          </cell>
          <cell r="D240" t="str">
            <v>m2  </v>
          </cell>
          <cell r="E240">
            <v>12.04</v>
          </cell>
        </row>
        <row r="241">
          <cell r="A241">
            <v>2044</v>
          </cell>
          <cell r="B241">
            <v>2007</v>
          </cell>
          <cell r="C241" t="str">
            <v>Piso de cerâmica esmaltada com argamassa mista traço 1 :0,5:5</v>
          </cell>
          <cell r="D241" t="str">
            <v>m2  </v>
          </cell>
          <cell r="E241">
            <v>38.71</v>
          </cell>
        </row>
        <row r="242">
          <cell r="A242">
            <v>2045</v>
          </cell>
          <cell r="B242">
            <v>2007</v>
          </cell>
          <cell r="C242" t="str">
            <v>Piso de cerâmica vermelha, tipo comercial 7,5x15cm com argamassa mista traço 1:0,5:5</v>
          </cell>
          <cell r="D242" t="str">
            <v>m2  </v>
          </cell>
          <cell r="E242">
            <v>35.65</v>
          </cell>
        </row>
        <row r="243">
          <cell r="A243">
            <v>2046</v>
          </cell>
          <cell r="B243">
            <v>2007</v>
          </cell>
          <cell r="C243" t="str">
            <v>Piso de cerâmica vermelha, perola, preta ou amarela tipo 1a., 7,5x15cm com argamassa mista traço 1:0,5:5</v>
          </cell>
          <cell r="D243" t="str">
            <v>m2  </v>
          </cell>
          <cell r="E243">
            <v>35.65</v>
          </cell>
        </row>
        <row r="244">
          <cell r="A244">
            <v>2047</v>
          </cell>
          <cell r="B244">
            <v>2007</v>
          </cell>
          <cell r="C244" t="str">
            <v>Piso de cerâmica esmaltada com cimento colante</v>
          </cell>
          <cell r="D244" t="str">
            <v>m2  </v>
          </cell>
          <cell r="E244">
            <v>24.53</v>
          </cell>
        </row>
        <row r="245">
          <cell r="A245">
            <v>2048</v>
          </cell>
          <cell r="B245">
            <v>2007</v>
          </cell>
          <cell r="C245" t="str">
            <v>Piso de lajotão colonial 30x30cm ou 40x40cm com argamassa mista 1:0,5:5</v>
          </cell>
          <cell r="D245" t="str">
            <v>m2  </v>
          </cell>
          <cell r="E245">
            <v>20.93</v>
          </cell>
        </row>
        <row r="246">
          <cell r="A246">
            <v>2049</v>
          </cell>
          <cell r="B246">
            <v>2007</v>
          </cell>
          <cell r="C246" t="str">
            <v>Piso de cimento comum traço 1:4 usando-se Vedacit</v>
          </cell>
          <cell r="D246" t="str">
            <v>m2  </v>
          </cell>
          <cell r="E246">
            <v>18.72</v>
          </cell>
        </row>
        <row r="247">
          <cell r="A247">
            <v>2050</v>
          </cell>
          <cell r="B247">
            <v>2007</v>
          </cell>
          <cell r="C247" t="str">
            <v>Piso de cimento comum traço 1:4 com tratamento de Sika</v>
          </cell>
          <cell r="D247" t="str">
            <v>m2  </v>
          </cell>
          <cell r="E247">
            <v>14.08</v>
          </cell>
        </row>
        <row r="248">
          <cell r="A248">
            <v>2051</v>
          </cell>
          <cell r="B248">
            <v>2007</v>
          </cell>
          <cell r="C248" t="str">
            <v>Piso de cimento comum usando se corante em pó</v>
          </cell>
          <cell r="D248" t="str">
            <v>m2  </v>
          </cell>
          <cell r="E248">
            <v>16.47</v>
          </cell>
        </row>
        <row r="249">
          <cell r="A249">
            <v>2052</v>
          </cell>
          <cell r="B249">
            <v>2007</v>
          </cell>
          <cell r="C249" t="str">
            <v>Piso em placas de granito com argamassa mista 1:1:4</v>
          </cell>
          <cell r="D249" t="str">
            <v>m2  </v>
          </cell>
          <cell r="E249">
            <v>103.97</v>
          </cell>
        </row>
        <row r="250">
          <cell r="A250">
            <v>2053</v>
          </cell>
          <cell r="B250">
            <v>2007</v>
          </cell>
          <cell r="C250" t="str">
            <v>Piso em placas de marmore com argamassa mista 1:1:4</v>
          </cell>
          <cell r="D250" t="str">
            <v>m2  </v>
          </cell>
          <cell r="E250">
            <v>100.34</v>
          </cell>
        </row>
        <row r="251">
          <cell r="A251">
            <v>2054</v>
          </cell>
          <cell r="B251">
            <v>2007</v>
          </cell>
          <cell r="C251" t="str">
            <v>Soleira de marmore 15cm</v>
          </cell>
          <cell r="D251" t="str">
            <v>m  </v>
          </cell>
          <cell r="E251">
            <v>29.64</v>
          </cell>
        </row>
        <row r="252">
          <cell r="A252">
            <v>2055</v>
          </cell>
          <cell r="B252">
            <v>2007</v>
          </cell>
          <cell r="C252" t="str">
            <v>Soleira de marmore 25cm</v>
          </cell>
          <cell r="D252" t="str">
            <v>m  </v>
          </cell>
          <cell r="E252">
            <v>45.37</v>
          </cell>
        </row>
        <row r="253">
          <cell r="A253">
            <v>2056</v>
          </cell>
          <cell r="B253">
            <v>2007</v>
          </cell>
          <cell r="C253" t="str">
            <v>Piso industrial monolitico de alta resistência e=4mm</v>
          </cell>
          <cell r="D253" t="str">
            <v>m2  </v>
          </cell>
          <cell r="E253">
            <v>27.53</v>
          </cell>
        </row>
        <row r="254">
          <cell r="A254">
            <v>2057</v>
          </cell>
          <cell r="B254">
            <v>2007</v>
          </cell>
          <cell r="C254" t="str">
            <v>Chapisco sobre superficies verticais argamassa de cimento e areia 1:3 ( paredes )</v>
          </cell>
          <cell r="D254" t="str">
            <v>m2  </v>
          </cell>
          <cell r="E254">
            <v>2.58</v>
          </cell>
        </row>
        <row r="255">
          <cell r="A255">
            <v>2058</v>
          </cell>
          <cell r="B255">
            <v>2007</v>
          </cell>
          <cell r="C255" t="str">
            <v>Chapisco sobre superficies verticais argamassa de cimento e areia 1:4 ( paredes )</v>
          </cell>
          <cell r="D255" t="str">
            <v>m2  </v>
          </cell>
          <cell r="E255">
            <v>2.4700000000000002</v>
          </cell>
        </row>
        <row r="256">
          <cell r="A256">
            <v>2059</v>
          </cell>
          <cell r="B256">
            <v>2007</v>
          </cell>
          <cell r="C256" t="str">
            <v>Chapisco sobre superficies horizontais argamassa de cimento e areia 1:3 ( forros )</v>
          </cell>
          <cell r="D256" t="str">
            <v>m2  </v>
          </cell>
          <cell r="E256">
            <v>4.1100000000000003</v>
          </cell>
        </row>
        <row r="257">
          <cell r="A257">
            <v>2060</v>
          </cell>
          <cell r="B257">
            <v>2007</v>
          </cell>
          <cell r="C257" t="str">
            <v>Emboço interno ou externo argamassa mista a base de cal hidratada 1:1,5:9 ( paredes )</v>
          </cell>
          <cell r="D257" t="str">
            <v>m2  </v>
          </cell>
          <cell r="E257">
            <v>11.44</v>
          </cell>
        </row>
        <row r="258">
          <cell r="A258">
            <v>2061</v>
          </cell>
          <cell r="B258">
            <v>2007</v>
          </cell>
          <cell r="C258" t="str">
            <v>Emboço interno ou externo argamassa mista de cal hidrata 1:2:8 ( paredes )</v>
          </cell>
          <cell r="D258" t="str">
            <v>m2  </v>
          </cell>
          <cell r="E258">
            <v>12.23</v>
          </cell>
        </row>
        <row r="259">
          <cell r="A259">
            <v>2062</v>
          </cell>
          <cell r="B259">
            <v>2007</v>
          </cell>
          <cell r="C259" t="str">
            <v>Chapisco sobre superficies verticais argamassa de cimento e pedrisco 1:4 ( paredes )</v>
          </cell>
          <cell r="D259" t="str">
            <v>m2  </v>
          </cell>
          <cell r="E259">
            <v>3.77</v>
          </cell>
        </row>
        <row r="260">
          <cell r="A260">
            <v>2063</v>
          </cell>
          <cell r="B260">
            <v>2007</v>
          </cell>
          <cell r="C260" t="str">
            <v>Emboço para revestimento com azulejo argamassa de cal hidratada 1:4 com 130kg de cimento</v>
          </cell>
          <cell r="D260" t="str">
            <v>m2  </v>
          </cell>
          <cell r="E260">
            <v>14.3</v>
          </cell>
        </row>
        <row r="261">
          <cell r="A261">
            <v>2064</v>
          </cell>
          <cell r="B261">
            <v>2007</v>
          </cell>
          <cell r="C261" t="str">
            <v>Emboço com argamassa mista de cal hidratada 1:1,5:9 ( forros )</v>
          </cell>
          <cell r="D261" t="str">
            <v>m2  </v>
          </cell>
          <cell r="E261">
            <v>12.4</v>
          </cell>
        </row>
        <row r="262">
          <cell r="A262">
            <v>2065</v>
          </cell>
          <cell r="B262">
            <v>2007</v>
          </cell>
          <cell r="C262" t="str">
            <v>Emboço com argamassa mista de cal hidratada 1:2:9 ( paredes )</v>
          </cell>
          <cell r="D262" t="str">
            <v>m2  </v>
          </cell>
          <cell r="E262">
            <v>12.35</v>
          </cell>
        </row>
        <row r="263">
          <cell r="A263">
            <v>2066</v>
          </cell>
          <cell r="B263">
            <v>2007</v>
          </cell>
          <cell r="C263" t="str">
            <v>Reboco interno ou externo argamassa de cal hidratada 1:3 ( paredes )</v>
          </cell>
          <cell r="D263" t="str">
            <v>m2  </v>
          </cell>
          <cell r="E263">
            <v>14.34</v>
          </cell>
        </row>
        <row r="264">
          <cell r="A264">
            <v>2067</v>
          </cell>
          <cell r="B264">
            <v>2007</v>
          </cell>
          <cell r="C264" t="str">
            <v>Reboco interno ou externo argamassa de cal hidratada 1:4 ( paredes )</v>
          </cell>
          <cell r="D264" t="str">
            <v>m2  </v>
          </cell>
          <cell r="E264">
            <v>14.2</v>
          </cell>
        </row>
        <row r="265">
          <cell r="A265">
            <v>2068</v>
          </cell>
          <cell r="B265">
            <v>2007</v>
          </cell>
          <cell r="C265" t="str">
            <v>Reboco interno ou externo argamassa de cal hidratada 1 :2 ( paredes )</v>
          </cell>
          <cell r="D265" t="str">
            <v>m2  </v>
          </cell>
          <cell r="E265">
            <v>14.52</v>
          </cell>
        </row>
        <row r="266">
          <cell r="A266">
            <v>2069</v>
          </cell>
          <cell r="B266">
            <v>2007</v>
          </cell>
          <cell r="C266" t="str">
            <v>Reboco interno ou externo argamassa de cal hidratada 1 :3 ( paredes )</v>
          </cell>
          <cell r="D266" t="str">
            <v>m2  </v>
          </cell>
          <cell r="E266">
            <v>13.2</v>
          </cell>
        </row>
        <row r="267">
          <cell r="A267">
            <v>2070</v>
          </cell>
          <cell r="B267">
            <v>2007</v>
          </cell>
          <cell r="C267" t="str">
            <v>Reboco interno ou externo argamassa de cimento e areia 1 : 3 ( paredes )</v>
          </cell>
          <cell r="D267" t="str">
            <v>m2  </v>
          </cell>
          <cell r="E267">
            <v>14.28</v>
          </cell>
        </row>
        <row r="268">
          <cell r="A268">
            <v>2071</v>
          </cell>
          <cell r="B268">
            <v>2007</v>
          </cell>
          <cell r="C268" t="str">
            <v>Reboco interno barra lisa argamassa de cimento 1:1,5 com aditivo impermeabilizante</v>
          </cell>
          <cell r="D268" t="str">
            <v>m2  </v>
          </cell>
          <cell r="E268">
            <v>22.08</v>
          </cell>
        </row>
        <row r="269">
          <cell r="A269">
            <v>2072</v>
          </cell>
          <cell r="B269">
            <v>2007</v>
          </cell>
          <cell r="C269" t="str">
            <v>Reboco p/ parede interna c/ argamassa pre fabricada de cal e areia</v>
          </cell>
          <cell r="D269" t="str">
            <v>m2  </v>
          </cell>
          <cell r="E269">
            <v>6.9</v>
          </cell>
        </row>
        <row r="270">
          <cell r="A270">
            <v>2073</v>
          </cell>
          <cell r="B270">
            <v>2007</v>
          </cell>
          <cell r="C270" t="str">
            <v>Reboco adesivo c/ argamassa pre fabricada de cimento, areia e aditivo ( parede )</v>
          </cell>
          <cell r="D270" t="str">
            <v>m2  </v>
          </cell>
          <cell r="E270">
            <v>8.8800000000000008</v>
          </cell>
        </row>
        <row r="271">
          <cell r="A271">
            <v>2074</v>
          </cell>
          <cell r="B271">
            <v>2007</v>
          </cell>
          <cell r="C271" t="str">
            <v>Reboco de parede interna c/ gesso aplicado sobre alvenaria e=5mm</v>
          </cell>
          <cell r="D271" t="str">
            <v>m2  </v>
          </cell>
          <cell r="E271">
            <v>10</v>
          </cell>
        </row>
        <row r="272">
          <cell r="A272">
            <v>2075</v>
          </cell>
          <cell r="B272">
            <v>2007</v>
          </cell>
          <cell r="C272" t="str">
            <v>Reboco de parede interna c/ gesso aplicado sobre Emboço e=5mm</v>
          </cell>
          <cell r="D272" t="str">
            <v>m2  </v>
          </cell>
          <cell r="E272">
            <v>9.3699999999999992</v>
          </cell>
        </row>
        <row r="273">
          <cell r="A273">
            <v>2076</v>
          </cell>
          <cell r="B273">
            <v>2007</v>
          </cell>
          <cell r="C273" t="str">
            <v>Reboco c/ gesso sobre bloco de concreto</v>
          </cell>
          <cell r="D273" t="str">
            <v>m2  </v>
          </cell>
          <cell r="E273">
            <v>9.7899999999999991</v>
          </cell>
        </row>
        <row r="274">
          <cell r="A274">
            <v>2077</v>
          </cell>
          <cell r="B274">
            <v>2007</v>
          </cell>
          <cell r="C274" t="str">
            <v>Reboco c/ argamassa pre fabricada e=5mm</v>
          </cell>
          <cell r="D274" t="str">
            <v>m2  </v>
          </cell>
          <cell r="E274">
            <v>7.82</v>
          </cell>
        </row>
        <row r="275">
          <cell r="A275">
            <v>2078</v>
          </cell>
          <cell r="B275">
            <v>2007</v>
          </cell>
          <cell r="C275" t="str">
            <v>Azulejos junta a prumo argamassa mista de cal hidratada 1:2:8</v>
          </cell>
          <cell r="D275" t="str">
            <v>m2  </v>
          </cell>
          <cell r="E275">
            <v>45.62</v>
          </cell>
        </row>
        <row r="276">
          <cell r="A276">
            <v>2079</v>
          </cell>
          <cell r="B276">
            <v>2007</v>
          </cell>
          <cell r="C276" t="str">
            <v>Azulejos junta a prumo com cimento colante</v>
          </cell>
          <cell r="D276" t="str">
            <v>m2  </v>
          </cell>
          <cell r="E276">
            <v>31.22</v>
          </cell>
        </row>
        <row r="277">
          <cell r="A277">
            <v>2080</v>
          </cell>
          <cell r="B277">
            <v>2007</v>
          </cell>
          <cell r="C277" t="str">
            <v>Azulejos junta a prumo argamassa de cal hidratada 1:3 com 100kg de cimento</v>
          </cell>
          <cell r="D277" t="str">
            <v>m2  </v>
          </cell>
          <cell r="E277">
            <v>46.1</v>
          </cell>
        </row>
        <row r="278">
          <cell r="A278">
            <v>2081</v>
          </cell>
          <cell r="B278">
            <v>2007</v>
          </cell>
          <cell r="C278" t="str">
            <v>Revestimento cimentado com argamassa de cimento e areia 1:3, espessura 2cm</v>
          </cell>
          <cell r="D278" t="str">
            <v>m2  </v>
          </cell>
          <cell r="E278">
            <v>8.32</v>
          </cell>
        </row>
        <row r="279">
          <cell r="A279">
            <v>2082</v>
          </cell>
          <cell r="B279">
            <v>2007</v>
          </cell>
          <cell r="C279" t="str">
            <v>Revestimento de massa unica, com argamassa cimento e areia 1:4 ( paredes )</v>
          </cell>
          <cell r="D279" t="str">
            <v>m2  </v>
          </cell>
          <cell r="E279">
            <v>13.97</v>
          </cell>
        </row>
        <row r="280">
          <cell r="A280">
            <v>2083</v>
          </cell>
          <cell r="B280">
            <v>2007</v>
          </cell>
          <cell r="C280" t="str">
            <v>Revestimento em pedras rejuntadas</v>
          </cell>
          <cell r="D280" t="str">
            <v>m2  </v>
          </cell>
          <cell r="E280">
            <v>27.12</v>
          </cell>
        </row>
        <row r="281">
          <cell r="A281">
            <v>2084</v>
          </cell>
          <cell r="B281">
            <v>2007</v>
          </cell>
          <cell r="C281" t="str">
            <v>Preparo de cal em pasta peneirada e pura</v>
          </cell>
          <cell r="D281" t="str">
            <v>m³ </v>
          </cell>
          <cell r="E281">
            <v>224.39</v>
          </cell>
        </row>
        <row r="282">
          <cell r="A282">
            <v>2085</v>
          </cell>
          <cell r="B282">
            <v>2007</v>
          </cell>
          <cell r="C282" t="str">
            <v>Preparo de cal liquida</v>
          </cell>
          <cell r="D282" t="str">
            <v>kg  </v>
          </cell>
          <cell r="E282">
            <v>0.79</v>
          </cell>
        </row>
        <row r="283">
          <cell r="A283">
            <v>2086</v>
          </cell>
          <cell r="B283">
            <v>2007</v>
          </cell>
          <cell r="C283" t="str">
            <v>Preparo de areia fina peneirada, inclusive areia</v>
          </cell>
          <cell r="D283" t="str">
            <v>m³ </v>
          </cell>
          <cell r="E283">
            <v>111.64</v>
          </cell>
        </row>
        <row r="284">
          <cell r="A284">
            <v>2087</v>
          </cell>
          <cell r="B284">
            <v>2007</v>
          </cell>
          <cell r="C284" t="str">
            <v>Argamassa de cimento e areia 1:2</v>
          </cell>
          <cell r="D284" t="str">
            <v>m³ </v>
          </cell>
          <cell r="E284">
            <v>252.74</v>
          </cell>
        </row>
        <row r="285">
          <cell r="A285">
            <v>2088</v>
          </cell>
          <cell r="B285">
            <v>2007</v>
          </cell>
          <cell r="C285" t="str">
            <v>Argamassa cimento e areia 1:3</v>
          </cell>
          <cell r="D285" t="str">
            <v>m³ </v>
          </cell>
          <cell r="E285">
            <v>216.38</v>
          </cell>
        </row>
        <row r="286">
          <cell r="A286">
            <v>2089</v>
          </cell>
          <cell r="B286">
            <v>2007</v>
          </cell>
          <cell r="C286" t="str">
            <v>Argamassa cimento e areia 1:4</v>
          </cell>
          <cell r="D286" t="str">
            <v>m³ </v>
          </cell>
          <cell r="E286">
            <v>194.42</v>
          </cell>
        </row>
        <row r="287">
          <cell r="A287">
            <v>2090</v>
          </cell>
          <cell r="B287">
            <v>2007</v>
          </cell>
          <cell r="C287" t="str">
            <v>Argamassa de cimento e areia 1:5</v>
          </cell>
          <cell r="D287" t="str">
            <v>m³ </v>
          </cell>
          <cell r="E287">
            <v>179.66</v>
          </cell>
        </row>
        <row r="288">
          <cell r="A288">
            <v>2091</v>
          </cell>
          <cell r="B288">
            <v>2007</v>
          </cell>
          <cell r="C288" t="str">
            <v>Argamassa de cimento e areia 1:8</v>
          </cell>
          <cell r="D288" t="str">
            <v>m³ </v>
          </cell>
          <cell r="E288">
            <v>164.54</v>
          </cell>
        </row>
        <row r="289">
          <cell r="A289">
            <v>2092</v>
          </cell>
          <cell r="B289">
            <v>2007</v>
          </cell>
          <cell r="C289" t="str">
            <v>Argamassa de cimento e areia 1:10</v>
          </cell>
          <cell r="D289" t="str">
            <v>m³ </v>
          </cell>
          <cell r="E289">
            <v>150.13999999999999</v>
          </cell>
        </row>
        <row r="290">
          <cell r="A290">
            <v>2093</v>
          </cell>
          <cell r="B290">
            <v>2007</v>
          </cell>
          <cell r="C290" t="str">
            <v>Argamassa de cal hidratada 1:3</v>
          </cell>
          <cell r="D290" t="str">
            <v>m³ </v>
          </cell>
          <cell r="E290">
            <v>228.44</v>
          </cell>
        </row>
        <row r="291">
          <cell r="A291">
            <v>2094</v>
          </cell>
          <cell r="B291">
            <v>2007</v>
          </cell>
          <cell r="C291" t="str">
            <v>Argamassa de cal hidratada 1:4</v>
          </cell>
          <cell r="D291" t="str">
            <v>m³ </v>
          </cell>
          <cell r="E291">
            <v>200.44</v>
          </cell>
        </row>
        <row r="292">
          <cell r="A292">
            <v>2095</v>
          </cell>
          <cell r="B292">
            <v>2007</v>
          </cell>
          <cell r="C292" t="str">
            <v>Argamassa de cal hidratada 1:3 com 100 kg de cimento</v>
          </cell>
          <cell r="D292" t="str">
            <v>m³ </v>
          </cell>
          <cell r="E292">
            <v>264.44</v>
          </cell>
        </row>
        <row r="293">
          <cell r="A293">
            <v>2096</v>
          </cell>
          <cell r="B293">
            <v>2007</v>
          </cell>
          <cell r="C293" t="str">
            <v>Argamassa de cal hidratada 1:4 com 130 kg de cimento</v>
          </cell>
          <cell r="D293" t="str">
            <v>m³ </v>
          </cell>
          <cell r="E293">
            <v>247.24</v>
          </cell>
        </row>
        <row r="294">
          <cell r="A294">
            <v>2097</v>
          </cell>
          <cell r="B294">
            <v>2007</v>
          </cell>
          <cell r="C294" t="str">
            <v>Argamassa de cal hidratada 1:3</v>
          </cell>
          <cell r="D294" t="str">
            <v>m³ </v>
          </cell>
          <cell r="E294">
            <v>228.44</v>
          </cell>
        </row>
        <row r="295">
          <cell r="A295">
            <v>2098</v>
          </cell>
          <cell r="B295">
            <v>2007</v>
          </cell>
          <cell r="C295" t="str">
            <v>Argamassa mista com cal hidratada 1:2:9</v>
          </cell>
          <cell r="D295" t="str">
            <v>m³ </v>
          </cell>
          <cell r="E295">
            <v>246.26</v>
          </cell>
        </row>
        <row r="296">
          <cell r="A296">
            <v>2099</v>
          </cell>
          <cell r="B296">
            <v>2007</v>
          </cell>
          <cell r="C296" t="str">
            <v>Argamassa de cal hidratada e areia fina peneirada no traço 1:1,5</v>
          </cell>
          <cell r="D296" t="str">
            <v>m³ </v>
          </cell>
          <cell r="E296">
            <v>317.91000000000003</v>
          </cell>
        </row>
        <row r="297">
          <cell r="A297">
            <v>2100</v>
          </cell>
          <cell r="B297">
            <v>2007</v>
          </cell>
          <cell r="C297" t="str">
            <v>Colocação e acabamento de elemento vazado usando-se tijolo furado</v>
          </cell>
          <cell r="D297" t="str">
            <v>m2  </v>
          </cell>
          <cell r="E297">
            <v>19.739999999999998</v>
          </cell>
        </row>
        <row r="298">
          <cell r="A298">
            <v>2101</v>
          </cell>
          <cell r="B298">
            <v>2007</v>
          </cell>
          <cell r="C298" t="str">
            <v>Colocação e acabamento de combogó de cerâmico</v>
          </cell>
          <cell r="D298" t="str">
            <v>m2  </v>
          </cell>
          <cell r="E298">
            <v>58.18</v>
          </cell>
        </row>
        <row r="299">
          <cell r="A299">
            <v>2102</v>
          </cell>
          <cell r="B299">
            <v>2007</v>
          </cell>
          <cell r="C299" t="str">
            <v>Colocação e acabamento de combogó de cimento</v>
          </cell>
          <cell r="D299" t="str">
            <v>m2  </v>
          </cell>
          <cell r="E299">
            <v>51.94</v>
          </cell>
        </row>
        <row r="300">
          <cell r="A300">
            <v>2103</v>
          </cell>
          <cell r="B300">
            <v>2007</v>
          </cell>
          <cell r="C300" t="str">
            <v>Colocação e acabamento de combogó de louça</v>
          </cell>
          <cell r="D300" t="str">
            <v>m2  </v>
          </cell>
          <cell r="E300">
            <v>120.2</v>
          </cell>
        </row>
        <row r="301">
          <cell r="A301">
            <v>2104</v>
          </cell>
          <cell r="B301">
            <v>2007</v>
          </cell>
          <cell r="C301" t="str">
            <v>Colocação e acabamento de combogó de vidro</v>
          </cell>
          <cell r="D301" t="str">
            <v>m2  </v>
          </cell>
          <cell r="E301">
            <v>589.34</v>
          </cell>
        </row>
        <row r="302">
          <cell r="A302">
            <v>2105</v>
          </cell>
          <cell r="B302">
            <v>2007</v>
          </cell>
          <cell r="C302" t="str">
            <v>Porta interna e externa usando-se madeira para edificações de baixo acabamento</v>
          </cell>
          <cell r="D302" t="str">
            <v>m2  </v>
          </cell>
          <cell r="E302">
            <v>120.6</v>
          </cell>
        </row>
        <row r="303">
          <cell r="A303">
            <v>2106</v>
          </cell>
          <cell r="B303">
            <v>2007</v>
          </cell>
          <cell r="C303" t="str">
            <v>Porta interna e externa usando-se madeira da região para edificações de baixo acabamento s/ forramento</v>
          </cell>
          <cell r="D303" t="str">
            <v>m2  </v>
          </cell>
          <cell r="E303">
            <v>140.81</v>
          </cell>
        </row>
        <row r="304">
          <cell r="A304">
            <v>2107</v>
          </cell>
          <cell r="B304">
            <v>2007</v>
          </cell>
          <cell r="C304" t="str">
            <v>Porta de enrolar em chapa de ferro corrugada ou ondula da completa</v>
          </cell>
          <cell r="D304" t="str">
            <v>m2  </v>
          </cell>
          <cell r="E304">
            <v>169.73</v>
          </cell>
        </row>
        <row r="305">
          <cell r="A305">
            <v>2108</v>
          </cell>
          <cell r="B305">
            <v>2007</v>
          </cell>
          <cell r="C305" t="str">
            <v>Esquadria de alumínio com vidro esp. 3mm</v>
          </cell>
          <cell r="D305" t="str">
            <v>m2  </v>
          </cell>
          <cell r="E305">
            <v>283.92</v>
          </cell>
        </row>
        <row r="306">
          <cell r="A306">
            <v>2109</v>
          </cell>
          <cell r="B306">
            <v>2007</v>
          </cell>
          <cell r="C306" t="str">
            <v>Colocação e acabamento de grades de ferro ou portoes inclusive fornecimento</v>
          </cell>
          <cell r="D306" t="str">
            <v>m2  </v>
          </cell>
          <cell r="E306">
            <v>121.12</v>
          </cell>
        </row>
        <row r="307">
          <cell r="A307">
            <v>2110</v>
          </cell>
          <cell r="B307">
            <v>2007</v>
          </cell>
          <cell r="C307" t="str">
            <v>Colocação e acabamento de portas pantograficas inclusive fornecimento</v>
          </cell>
          <cell r="D307" t="str">
            <v>m2  </v>
          </cell>
          <cell r="E307">
            <v>113.67</v>
          </cell>
        </row>
        <row r="308">
          <cell r="A308">
            <v>2111</v>
          </cell>
          <cell r="B308">
            <v>2007</v>
          </cell>
          <cell r="C308" t="str">
            <v>Janela de veneziana movel</v>
          </cell>
          <cell r="D308" t="str">
            <v>m2  </v>
          </cell>
          <cell r="E308">
            <v>201.55</v>
          </cell>
        </row>
        <row r="309">
          <cell r="A309">
            <v>2112</v>
          </cell>
          <cell r="B309">
            <v>2007</v>
          </cell>
          <cell r="C309" t="str">
            <v>Janela tipo basculante de ferro e vidro colante</v>
          </cell>
          <cell r="D309" t="str">
            <v>m2  </v>
          </cell>
          <cell r="E309">
            <v>210.07</v>
          </cell>
        </row>
        <row r="310">
          <cell r="A310">
            <v>2113</v>
          </cell>
          <cell r="B310">
            <v>2007</v>
          </cell>
          <cell r="C310" t="str">
            <v>Janela usando-se madeira da região para edificações de baixo acabamento</v>
          </cell>
          <cell r="D310" t="str">
            <v>m2  </v>
          </cell>
          <cell r="E310">
            <v>116.07</v>
          </cell>
        </row>
        <row r="311">
          <cell r="A311">
            <v>2114</v>
          </cell>
          <cell r="B311">
            <v>2007</v>
          </cell>
          <cell r="C311" t="str">
            <v>Janela de veneziana fixa</v>
          </cell>
          <cell r="D311" t="str">
            <v>m2  </v>
          </cell>
          <cell r="E311">
            <v>187.58</v>
          </cell>
        </row>
        <row r="312">
          <cell r="A312">
            <v>2115</v>
          </cell>
          <cell r="B312">
            <v>2007</v>
          </cell>
          <cell r="C312" t="str">
            <v>Laje pre-moldado (PM), espessura 7cm - forro, com assentamento e 3cm de concreto</v>
          </cell>
          <cell r="D312" t="str">
            <v>m2  </v>
          </cell>
          <cell r="E312">
            <v>48.77</v>
          </cell>
        </row>
        <row r="313">
          <cell r="A313">
            <v>2116</v>
          </cell>
          <cell r="B313">
            <v>2007</v>
          </cell>
          <cell r="C313" t="str">
            <v>Laje pre-moldado (PM), espessura 8cm - piso, com assentamento e 4cm de concreto</v>
          </cell>
          <cell r="D313" t="str">
            <v>m2  </v>
          </cell>
          <cell r="E313">
            <v>53.61</v>
          </cell>
        </row>
        <row r="314">
          <cell r="A314">
            <v>2117</v>
          </cell>
          <cell r="B314">
            <v>2007</v>
          </cell>
          <cell r="C314" t="str">
            <v>Colocação de ponto de luz para edificação</v>
          </cell>
          <cell r="D314" t="str">
            <v>und  </v>
          </cell>
          <cell r="E314">
            <v>61.91</v>
          </cell>
        </row>
        <row r="315">
          <cell r="A315">
            <v>2118</v>
          </cell>
          <cell r="B315">
            <v>2007</v>
          </cell>
          <cell r="C315" t="str">
            <v>Instalação completa de pontos de esgoto para edificações</v>
          </cell>
          <cell r="D315" t="str">
            <v>und  </v>
          </cell>
          <cell r="E315">
            <v>57.43</v>
          </cell>
        </row>
        <row r="316">
          <cell r="A316">
            <v>2119</v>
          </cell>
          <cell r="B316">
            <v>2007</v>
          </cell>
          <cell r="C316" t="str">
            <v>Instalação completa de pontos de agua para edificações de baixo acabamento</v>
          </cell>
          <cell r="D316" t="str">
            <v>und  </v>
          </cell>
          <cell r="E316">
            <v>31.47</v>
          </cell>
        </row>
        <row r="317">
          <cell r="A317">
            <v>2120</v>
          </cell>
          <cell r="B317">
            <v>2007</v>
          </cell>
          <cell r="C317" t="str">
            <v>Instalação completa de pontos de agua para edificações de acabamento normal</v>
          </cell>
          <cell r="D317" t="str">
            <v>und  </v>
          </cell>
          <cell r="E317">
            <v>52.09</v>
          </cell>
        </row>
        <row r="318">
          <cell r="A318">
            <v>2121</v>
          </cell>
          <cell r="B318">
            <v>2007</v>
          </cell>
          <cell r="C318" t="str">
            <v>Instalação de quadro de distribuição de luz, em caixa de ferro, espelho e porta sem fechadura, com ate 12 di visoes</v>
          </cell>
          <cell r="D318" t="str">
            <v>und  </v>
          </cell>
          <cell r="E318">
            <v>237.45</v>
          </cell>
        </row>
        <row r="319">
          <cell r="A319">
            <v>2122</v>
          </cell>
          <cell r="B319">
            <v>2007</v>
          </cell>
          <cell r="C319" t="str">
            <v>Instalação de ramal de ligação monofasica sem poste</v>
          </cell>
          <cell r="D319" t="str">
            <v>und  </v>
          </cell>
          <cell r="E319">
            <v>139.01</v>
          </cell>
        </row>
        <row r="320">
          <cell r="A320">
            <v>2123</v>
          </cell>
          <cell r="B320">
            <v>2007</v>
          </cell>
          <cell r="C320" t="str">
            <v>Instalação de ramal de ligação monofasica com poste de concreto</v>
          </cell>
          <cell r="D320" t="str">
            <v>und  </v>
          </cell>
          <cell r="E320">
            <v>369.05</v>
          </cell>
        </row>
        <row r="321">
          <cell r="A321">
            <v>2124</v>
          </cell>
          <cell r="B321">
            <v>2007</v>
          </cell>
          <cell r="C321" t="str">
            <v>Pintura a cal em paredes a 3 demãos</v>
          </cell>
          <cell r="D321" t="str">
            <v>m2  </v>
          </cell>
          <cell r="E321">
            <v>2.37</v>
          </cell>
        </row>
        <row r="322">
          <cell r="A322">
            <v>2125</v>
          </cell>
          <cell r="B322">
            <v>2007</v>
          </cell>
          <cell r="C322" t="str">
            <v>Pintura em solução de cimento e agua em 3 demãos</v>
          </cell>
          <cell r="D322" t="str">
            <v>m2  </v>
          </cell>
          <cell r="E322">
            <v>2.62</v>
          </cell>
        </row>
        <row r="323">
          <cell r="A323">
            <v>2126</v>
          </cell>
          <cell r="B323">
            <v>2007</v>
          </cell>
          <cell r="C323" t="str">
            <v>Pintura a cal em placas de forro de concreto armado</v>
          </cell>
          <cell r="D323" t="str">
            <v>m2  </v>
          </cell>
          <cell r="E323">
            <v>2.69</v>
          </cell>
        </row>
        <row r="324">
          <cell r="A324">
            <v>2127</v>
          </cell>
          <cell r="B324">
            <v>2007</v>
          </cell>
          <cell r="C324" t="str">
            <v>Pintura a cal com corantes a 3 demãos</v>
          </cell>
          <cell r="D324" t="str">
            <v>m2  </v>
          </cell>
          <cell r="E324">
            <v>3.17</v>
          </cell>
        </row>
        <row r="325">
          <cell r="A325">
            <v>2128</v>
          </cell>
          <cell r="B325">
            <v>2007</v>
          </cell>
          <cell r="C325" t="str">
            <v>Pintura com tinta a base de latex de forro de concreto armado</v>
          </cell>
          <cell r="D325" t="str">
            <v>m2  </v>
          </cell>
          <cell r="E325">
            <v>7.3</v>
          </cell>
        </row>
        <row r="326">
          <cell r="A326">
            <v>2129</v>
          </cell>
          <cell r="B326">
            <v>2007</v>
          </cell>
          <cell r="C326" t="str">
            <v>Pintura com tinta a base de latex em paredes internas tres demãos</v>
          </cell>
          <cell r="D326" t="str">
            <v>m2  </v>
          </cell>
          <cell r="E326">
            <v>8.49</v>
          </cell>
        </row>
        <row r="327">
          <cell r="A327">
            <v>2130</v>
          </cell>
          <cell r="B327">
            <v>2007</v>
          </cell>
          <cell r="C327" t="str">
            <v>Pintura com tinta a base de latex em paredes externas duas demãos sem massa</v>
          </cell>
          <cell r="D327" t="str">
            <v>m2  </v>
          </cell>
          <cell r="E327">
            <v>7.9</v>
          </cell>
        </row>
        <row r="328">
          <cell r="A328">
            <v>2131</v>
          </cell>
          <cell r="B328">
            <v>2007</v>
          </cell>
          <cell r="C328" t="str">
            <v>Pintura a oleo ou esmalte em esquadrias de madeira duas demãos</v>
          </cell>
          <cell r="D328" t="str">
            <v>m2  </v>
          </cell>
          <cell r="E328">
            <v>7.81</v>
          </cell>
        </row>
        <row r="329">
          <cell r="A329">
            <v>2132</v>
          </cell>
          <cell r="B329">
            <v>2007</v>
          </cell>
          <cell r="C329" t="str">
            <v>Pintura de oleo ou esmalte em esquadrias de ferro duas demãos</v>
          </cell>
          <cell r="D329" t="str">
            <v>m2  </v>
          </cell>
          <cell r="E329">
            <v>12.79</v>
          </cell>
        </row>
        <row r="330">
          <cell r="A330">
            <v>2133</v>
          </cell>
          <cell r="B330">
            <v>2007</v>
          </cell>
          <cell r="C330" t="str">
            <v>Aplicacao de verniz em esquadria de madeira tres demãos</v>
          </cell>
          <cell r="D330" t="str">
            <v>m2  </v>
          </cell>
          <cell r="E330">
            <v>6.71</v>
          </cell>
        </row>
        <row r="331">
          <cell r="A331">
            <v>2134</v>
          </cell>
          <cell r="B331">
            <v>2007</v>
          </cell>
          <cell r="C331" t="str">
            <v>Emassamento de paredes internas uma demão para aplicacao de tinta a base de latex</v>
          </cell>
          <cell r="D331" t="str">
            <v>m2  </v>
          </cell>
          <cell r="E331">
            <v>4.68</v>
          </cell>
        </row>
        <row r="332">
          <cell r="A332">
            <v>2135</v>
          </cell>
          <cell r="B332">
            <v>2007</v>
          </cell>
          <cell r="C332" t="str">
            <v>Emassamento de esquadrias de madeira uma demão para pintura a oleo ou esmalte</v>
          </cell>
          <cell r="D332" t="str">
            <v>m2  </v>
          </cell>
          <cell r="E332">
            <v>6.78</v>
          </cell>
        </row>
        <row r="333">
          <cell r="A333">
            <v>2136</v>
          </cell>
          <cell r="B333">
            <v>2007</v>
          </cell>
          <cell r="C333" t="str">
            <v>Demolição de piso revestido com ladrilhos sobre lastro</v>
          </cell>
          <cell r="D333" t="str">
            <v>m³ </v>
          </cell>
          <cell r="E333">
            <v>47.83</v>
          </cell>
        </row>
        <row r="334">
          <cell r="A334">
            <v>2137</v>
          </cell>
          <cell r="B334">
            <v>2007</v>
          </cell>
          <cell r="C334" t="str">
            <v>Demolição de concreto simples com ladrilho sobre lastro (manual)</v>
          </cell>
          <cell r="D334" t="str">
            <v>m³ </v>
          </cell>
          <cell r="E334">
            <v>64.02</v>
          </cell>
        </row>
        <row r="335">
          <cell r="A335">
            <v>2138</v>
          </cell>
          <cell r="B335">
            <v>2007</v>
          </cell>
          <cell r="C335" t="str">
            <v>Demolição de concreto armado com martelete pneumatico</v>
          </cell>
          <cell r="D335" t="str">
            <v>m³ </v>
          </cell>
          <cell r="E335">
            <v>264.24</v>
          </cell>
        </row>
        <row r="336">
          <cell r="A336">
            <v>2139</v>
          </cell>
          <cell r="B336">
            <v>2007</v>
          </cell>
          <cell r="C336" t="str">
            <v>Demolição de concreto armado manual</v>
          </cell>
          <cell r="D336" t="str">
            <v>m³ </v>
          </cell>
          <cell r="E336">
            <v>241.95</v>
          </cell>
        </row>
        <row r="337">
          <cell r="A337">
            <v>2140</v>
          </cell>
          <cell r="B337">
            <v>2007</v>
          </cell>
          <cell r="C337" t="str">
            <v>Demolição de alvenaria de tijolos assentados com argamassa mista s/ reaproveitamento</v>
          </cell>
          <cell r="D337" t="str">
            <v>m³ </v>
          </cell>
          <cell r="E337">
            <v>22.72</v>
          </cell>
        </row>
        <row r="338">
          <cell r="A338">
            <v>2141</v>
          </cell>
          <cell r="B338">
            <v>2007</v>
          </cell>
          <cell r="C338" t="str">
            <v>Demolição de alvenaria de pedra argamassada</v>
          </cell>
          <cell r="D338" t="str">
            <v>m³ </v>
          </cell>
          <cell r="E338">
            <v>41.63</v>
          </cell>
        </row>
        <row r="339">
          <cell r="A339">
            <v>2142</v>
          </cell>
          <cell r="B339">
            <v>2007</v>
          </cell>
          <cell r="C339" t="str">
            <v>Demolição de forros de estuque</v>
          </cell>
          <cell r="D339" t="str">
            <v>m2  </v>
          </cell>
          <cell r="E339">
            <v>2.0099999999999998</v>
          </cell>
        </row>
        <row r="340">
          <cell r="A340">
            <v>2143</v>
          </cell>
          <cell r="B340">
            <v>2007</v>
          </cell>
          <cell r="C340" t="str">
            <v>Demolição de forros de gesso</v>
          </cell>
          <cell r="D340" t="str">
            <v>m2  </v>
          </cell>
          <cell r="E340">
            <v>2.0099999999999998</v>
          </cell>
        </row>
        <row r="341">
          <cell r="A341">
            <v>2144</v>
          </cell>
          <cell r="B341">
            <v>2007</v>
          </cell>
          <cell r="C341" t="str">
            <v>Demolição de forros de tabuas</v>
          </cell>
          <cell r="D341" t="str">
            <v>m2  </v>
          </cell>
          <cell r="E341">
            <v>3.21</v>
          </cell>
        </row>
        <row r="342">
          <cell r="A342">
            <v>2145</v>
          </cell>
          <cell r="B342">
            <v>2007</v>
          </cell>
          <cell r="C342" t="str">
            <v>Demolição de cobertura com telhas cerâmicas</v>
          </cell>
          <cell r="D342" t="str">
            <v>m2  </v>
          </cell>
          <cell r="E342">
            <v>2.86</v>
          </cell>
        </row>
        <row r="343">
          <cell r="A343">
            <v>2146</v>
          </cell>
          <cell r="B343">
            <v>2007</v>
          </cell>
          <cell r="C343" t="str">
            <v>Demolição de cobertura com telhas onduladas de fibrocimento</v>
          </cell>
          <cell r="D343" t="str">
            <v>m2  </v>
          </cell>
          <cell r="E343">
            <v>1.23</v>
          </cell>
        </row>
        <row r="344">
          <cell r="A344">
            <v>2147</v>
          </cell>
          <cell r="B344">
            <v>2007</v>
          </cell>
          <cell r="C344" t="str">
            <v>Demolição de piso cimentado</v>
          </cell>
          <cell r="D344" t="str">
            <v>m2  </v>
          </cell>
          <cell r="E344">
            <v>2.06</v>
          </cell>
        </row>
        <row r="345">
          <cell r="A345">
            <v>2148</v>
          </cell>
          <cell r="B345">
            <v>2007</v>
          </cell>
          <cell r="C345" t="str">
            <v>Demolição de estrutura de madeira para telhado</v>
          </cell>
          <cell r="D345" t="str">
            <v>m2  </v>
          </cell>
          <cell r="E345">
            <v>5.88</v>
          </cell>
        </row>
        <row r="346">
          <cell r="A346">
            <v>2149</v>
          </cell>
          <cell r="B346">
            <v>2007</v>
          </cell>
          <cell r="C346" t="str">
            <v>Demolição de piso em ladrilhos sobre lastro de concreto simples</v>
          </cell>
          <cell r="D346" t="str">
            <v>m2  </v>
          </cell>
          <cell r="E346">
            <v>5.98</v>
          </cell>
        </row>
        <row r="347">
          <cell r="A347">
            <v>2150</v>
          </cell>
          <cell r="B347">
            <v>2007</v>
          </cell>
          <cell r="C347" t="str">
            <v>Demolição de pavimentação em paralelepipedo com reaproveitamento</v>
          </cell>
          <cell r="D347" t="str">
            <v>m2  </v>
          </cell>
          <cell r="E347">
            <v>2.93</v>
          </cell>
        </row>
        <row r="348">
          <cell r="A348">
            <v>2151</v>
          </cell>
          <cell r="B348">
            <v>2007</v>
          </cell>
          <cell r="C348" t="str">
            <v>Demolição de meio-fio ou linha d agua</v>
          </cell>
          <cell r="D348" t="str">
            <v>m  </v>
          </cell>
          <cell r="E348">
            <v>0.95</v>
          </cell>
        </row>
        <row r="349">
          <cell r="A349">
            <v>2152</v>
          </cell>
          <cell r="B349">
            <v>2007</v>
          </cell>
          <cell r="C349" t="str">
            <v>Demolição de revestimento em azulejo</v>
          </cell>
          <cell r="D349" t="str">
            <v>m2  </v>
          </cell>
          <cell r="E349">
            <v>2.39</v>
          </cell>
        </row>
        <row r="350">
          <cell r="A350">
            <v>2153</v>
          </cell>
          <cell r="B350">
            <v>2007</v>
          </cell>
          <cell r="C350" t="str">
            <v>Demolição de revestimento em lambris</v>
          </cell>
          <cell r="D350" t="str">
            <v>m2  </v>
          </cell>
          <cell r="E350">
            <v>7.33</v>
          </cell>
        </row>
        <row r="351">
          <cell r="A351">
            <v>2154</v>
          </cell>
          <cell r="B351">
            <v>2007</v>
          </cell>
          <cell r="C351" t="str">
            <v>Forro trabalhado em gesso c/ fixação</v>
          </cell>
          <cell r="D351" t="str">
            <v>m2  </v>
          </cell>
          <cell r="E351">
            <v>48.85</v>
          </cell>
        </row>
        <row r="352">
          <cell r="A352">
            <v>2155</v>
          </cell>
          <cell r="B352">
            <v>2007</v>
          </cell>
          <cell r="C352" t="str">
            <v>Moldura de gesso trabalhada de 5cm c/ fixação</v>
          </cell>
          <cell r="D352" t="str">
            <v>m  </v>
          </cell>
          <cell r="E352">
            <v>14.97</v>
          </cell>
        </row>
        <row r="353">
          <cell r="A353">
            <v>2156</v>
          </cell>
          <cell r="B353">
            <v>2007</v>
          </cell>
          <cell r="C353" t="str">
            <v>Moldura de de gesso trabalhada de 10cm c/ fixação</v>
          </cell>
          <cell r="D353" t="str">
            <v>m  </v>
          </cell>
          <cell r="E353">
            <v>15.4</v>
          </cell>
        </row>
        <row r="354">
          <cell r="A354">
            <v>2157</v>
          </cell>
          <cell r="B354">
            <v>2007</v>
          </cell>
          <cell r="C354" t="str">
            <v>Sanca de gesso trabalhada c/ fixação</v>
          </cell>
          <cell r="D354" t="str">
            <v>m  </v>
          </cell>
          <cell r="E354">
            <v>10.93</v>
          </cell>
        </row>
        <row r="355">
          <cell r="A355">
            <v>2158</v>
          </cell>
          <cell r="B355">
            <v>2007</v>
          </cell>
          <cell r="C355" t="str">
            <v>Vidros de 3mm colocados com massa</v>
          </cell>
          <cell r="D355" t="str">
            <v>m2  </v>
          </cell>
          <cell r="E355">
            <v>64.540000000000006</v>
          </cell>
        </row>
        <row r="356">
          <cell r="A356">
            <v>2159</v>
          </cell>
          <cell r="B356">
            <v>2007</v>
          </cell>
          <cell r="C356" t="str">
            <v>Vidros de 3mm colocados com gaxetas de neoprene</v>
          </cell>
          <cell r="D356" t="str">
            <v>m2  </v>
          </cell>
          <cell r="E356">
            <v>97.72</v>
          </cell>
        </row>
        <row r="357">
          <cell r="A357">
            <v>2160</v>
          </cell>
          <cell r="B357">
            <v>2007</v>
          </cell>
          <cell r="C357" t="str">
            <v>Vidros de 4mm colocados com massa</v>
          </cell>
          <cell r="D357" t="str">
            <v>m2  </v>
          </cell>
          <cell r="E357">
            <v>80.84</v>
          </cell>
        </row>
        <row r="358">
          <cell r="A358">
            <v>2161</v>
          </cell>
          <cell r="B358">
            <v>2007</v>
          </cell>
          <cell r="C358" t="str">
            <v>Vidros de 4mm colocados com gaxeta de neoprene</v>
          </cell>
          <cell r="D358" t="str">
            <v>m2  </v>
          </cell>
          <cell r="E358">
            <v>114.02</v>
          </cell>
        </row>
        <row r="359">
          <cell r="A359">
            <v>2162</v>
          </cell>
          <cell r="B359">
            <v>2007</v>
          </cell>
          <cell r="C359" t="str">
            <v>Vidros de fantasia colocados com massa</v>
          </cell>
          <cell r="D359" t="str">
            <v>m2  </v>
          </cell>
          <cell r="E359">
            <v>59.39</v>
          </cell>
        </row>
        <row r="360">
          <cell r="A360">
            <v>2163</v>
          </cell>
          <cell r="B360">
            <v>2007</v>
          </cell>
          <cell r="C360" t="str">
            <v>Vidros de fantasia colocados com gaxeta de neoprene</v>
          </cell>
          <cell r="D360" t="str">
            <v>m2  </v>
          </cell>
          <cell r="E360">
            <v>53.79</v>
          </cell>
        </row>
        <row r="361">
          <cell r="A361">
            <v>2164</v>
          </cell>
          <cell r="B361">
            <v>2007</v>
          </cell>
          <cell r="C361" t="str">
            <v>Pavimentação em pedra tosca, rejuntamento c/ areia</v>
          </cell>
          <cell r="D361" t="str">
            <v>m2  </v>
          </cell>
          <cell r="E361">
            <v>16.309999999999999</v>
          </cell>
        </row>
        <row r="362">
          <cell r="A362">
            <v>2165</v>
          </cell>
          <cell r="B362">
            <v>2007</v>
          </cell>
          <cell r="C362" t="str">
            <v>Pavimentação em pedra tosca, rejuntamento c/ cimento e areia</v>
          </cell>
          <cell r="D362" t="str">
            <v>m2  </v>
          </cell>
          <cell r="E362">
            <v>20.39</v>
          </cell>
        </row>
        <row r="363">
          <cell r="A363">
            <v>2166</v>
          </cell>
          <cell r="B363">
            <v>2007</v>
          </cell>
          <cell r="C363" t="str">
            <v>Rejuntamento de paralelepipedo com areia media</v>
          </cell>
          <cell r="D363" t="str">
            <v>m2  </v>
          </cell>
          <cell r="E363">
            <v>1.08</v>
          </cell>
        </row>
        <row r="364">
          <cell r="A364">
            <v>2167</v>
          </cell>
          <cell r="B364">
            <v>2007</v>
          </cell>
          <cell r="C364" t="str">
            <v>Rejuntamento de paralelepipedo com argamassa de cimento e areia traço 1:3</v>
          </cell>
          <cell r="D364" t="str">
            <v>m2  </v>
          </cell>
          <cell r="E364">
            <v>4.82</v>
          </cell>
        </row>
        <row r="365">
          <cell r="A365">
            <v>2168</v>
          </cell>
          <cell r="B365">
            <v>2007</v>
          </cell>
          <cell r="C365" t="str">
            <v>Fornecimento e assentamento de paralelepipedo sobre coxim de areia sem preparo de caixa</v>
          </cell>
          <cell r="D365" t="str">
            <v>m2  </v>
          </cell>
          <cell r="E365">
            <v>20.65</v>
          </cell>
        </row>
        <row r="366">
          <cell r="A366">
            <v>2169</v>
          </cell>
          <cell r="B366">
            <v>2007</v>
          </cell>
          <cell r="C366" t="str">
            <v>Meio-fio de pedra</v>
          </cell>
          <cell r="D366" t="str">
            <v>m  </v>
          </cell>
          <cell r="E366">
            <v>14.83</v>
          </cell>
        </row>
        <row r="367">
          <cell r="A367">
            <v>2170</v>
          </cell>
          <cell r="B367">
            <v>2007</v>
          </cell>
          <cell r="C367" t="str">
            <v>Meio-fio de concreto simples (250kg/m3) - 0,15x0,30m</v>
          </cell>
          <cell r="D367" t="str">
            <v>m  </v>
          </cell>
          <cell r="E367">
            <v>22.11</v>
          </cell>
        </row>
        <row r="368">
          <cell r="A368">
            <v>2171</v>
          </cell>
          <cell r="B368">
            <v>2007</v>
          </cell>
          <cell r="C368" t="str">
            <v>Cimbramento tubular desmontavel</v>
          </cell>
          <cell r="D368" t="str">
            <v>m³ </v>
          </cell>
          <cell r="E368">
            <v>19.97</v>
          </cell>
        </row>
        <row r="369">
          <cell r="A369">
            <v>2172</v>
          </cell>
          <cell r="B369">
            <v>2007</v>
          </cell>
          <cell r="C369" t="str">
            <v>Lavanderia tipo popular em marmorite 1,20x0,55m</v>
          </cell>
          <cell r="D369" t="str">
            <v>und  </v>
          </cell>
          <cell r="E369">
            <v>94.43</v>
          </cell>
        </row>
        <row r="370">
          <cell r="A370">
            <v>2173</v>
          </cell>
          <cell r="B370">
            <v>2007</v>
          </cell>
          <cell r="C370" t="str">
            <v>Lavanderia de louça medindo 57,5x51,6cm</v>
          </cell>
          <cell r="D370" t="str">
            <v>und  </v>
          </cell>
          <cell r="E370">
            <v>201.35</v>
          </cell>
        </row>
        <row r="371">
          <cell r="A371">
            <v>2174</v>
          </cell>
          <cell r="B371">
            <v>2007</v>
          </cell>
          <cell r="C371" t="str">
            <v>Lavanderia em aço inox, medindo 500x400x230mm</v>
          </cell>
          <cell r="D371" t="str">
            <v>und  </v>
          </cell>
          <cell r="E371">
            <v>211.57</v>
          </cell>
        </row>
        <row r="372">
          <cell r="A372">
            <v>2175</v>
          </cell>
          <cell r="B372">
            <v>2007</v>
          </cell>
          <cell r="C372" t="str">
            <v>Impermeabilização de alvenaria de embasamento com argamassa cimento e areia 1:3 e aditivo impermeabilizante, esp. 2cm</v>
          </cell>
          <cell r="D372" t="str">
            <v>m2  </v>
          </cell>
          <cell r="E372">
            <v>15.52</v>
          </cell>
        </row>
        <row r="373">
          <cell r="A373">
            <v>2176</v>
          </cell>
          <cell r="B373">
            <v>2007</v>
          </cell>
          <cell r="C373" t="str">
            <v>Manta asfaltica de 2mm c/ véu de poliester incluindo regularização e proteção mecanica com argamassa 1:3, es p. 1,5cm</v>
          </cell>
          <cell r="D373" t="str">
            <v>m2  </v>
          </cell>
          <cell r="E373">
            <v>30.31</v>
          </cell>
        </row>
        <row r="374">
          <cell r="A374">
            <v>2177</v>
          </cell>
          <cell r="B374">
            <v>2007</v>
          </cell>
          <cell r="C374" t="str">
            <v>Manta asfaltica de 3mm c/ véu de poliester incluindo regularização e proteção mecanica com argamassa 1:3, esp. 1,5cm</v>
          </cell>
          <cell r="D374" t="str">
            <v>m2  </v>
          </cell>
          <cell r="E374">
            <v>34.24</v>
          </cell>
        </row>
        <row r="375">
          <cell r="A375">
            <v>3001</v>
          </cell>
          <cell r="B375">
            <v>2007</v>
          </cell>
          <cell r="C375" t="str">
            <v>Fornecimento e aplicação de ferro CA 25</v>
          </cell>
          <cell r="D375" t="str">
            <v>kg  </v>
          </cell>
          <cell r="E375">
            <v>5.65</v>
          </cell>
        </row>
        <row r="376">
          <cell r="A376">
            <v>3002</v>
          </cell>
          <cell r="B376">
            <v>2007</v>
          </cell>
          <cell r="C376" t="str">
            <v>Fornecimento e aplicação de ferro CA 50</v>
          </cell>
          <cell r="D376" t="str">
            <v>kg  </v>
          </cell>
          <cell r="E376">
            <v>5.23</v>
          </cell>
        </row>
        <row r="377">
          <cell r="A377">
            <v>3003</v>
          </cell>
          <cell r="B377">
            <v>2007</v>
          </cell>
          <cell r="C377" t="str">
            <v>Fornecimento e aplicação de ferro CA 60</v>
          </cell>
          <cell r="D377" t="str">
            <v>kg  </v>
          </cell>
          <cell r="E377">
            <v>5.77</v>
          </cell>
        </row>
        <row r="378">
          <cell r="A378">
            <v>3004</v>
          </cell>
          <cell r="B378">
            <v>2007</v>
          </cell>
          <cell r="C378" t="str">
            <v>Fornecimento e colocação de aço CP 190-RB - 7 fios 12, 7mm</v>
          </cell>
          <cell r="D378" t="str">
            <v>kg  </v>
          </cell>
          <cell r="E378">
            <v>8.66</v>
          </cell>
        </row>
        <row r="379">
          <cell r="A379">
            <v>3005</v>
          </cell>
          <cell r="B379">
            <v>2007</v>
          </cell>
          <cell r="C379" t="str">
            <v>Fornecimento e colocação de aço CP 190-RB - 12 fios 12 ,7mm</v>
          </cell>
          <cell r="D379" t="str">
            <v>kg  </v>
          </cell>
          <cell r="E379">
            <v>8.66</v>
          </cell>
        </row>
        <row r="380">
          <cell r="A380">
            <v>3006</v>
          </cell>
          <cell r="B380">
            <v>2007</v>
          </cell>
          <cell r="C380" t="str">
            <v>Fornecimento e colocação de bainha metalica para cordoalha de 7 fios 12,7mm</v>
          </cell>
          <cell r="D380" t="str">
            <v>m  </v>
          </cell>
          <cell r="E380">
            <v>16.95</v>
          </cell>
        </row>
        <row r="381">
          <cell r="A381">
            <v>3007</v>
          </cell>
          <cell r="B381">
            <v>2007</v>
          </cell>
          <cell r="C381" t="str">
            <v>Fornecimento e colocação de bainha metalica para cordoalha de 12 fios 12,7mm</v>
          </cell>
          <cell r="D381" t="str">
            <v>m  </v>
          </cell>
          <cell r="E381">
            <v>17.98</v>
          </cell>
        </row>
        <row r="382">
          <cell r="A382">
            <v>3008</v>
          </cell>
          <cell r="B382">
            <v>2007</v>
          </cell>
          <cell r="C382" t="str">
            <v>Ancoragem ativa (7 cord. 12,7mm) fornecimento e colocação</v>
          </cell>
          <cell r="D382" t="str">
            <v>und  </v>
          </cell>
          <cell r="E382">
            <v>364.96</v>
          </cell>
        </row>
        <row r="383">
          <cell r="A383">
            <v>3009</v>
          </cell>
          <cell r="B383">
            <v>2007</v>
          </cell>
          <cell r="C383" t="str">
            <v>Ancoragem ativa (12 cord. 12,7mm) fornecimento e colocação</v>
          </cell>
          <cell r="D383" t="str">
            <v>und  </v>
          </cell>
          <cell r="E383">
            <v>705.46</v>
          </cell>
        </row>
        <row r="384">
          <cell r="A384">
            <v>3010</v>
          </cell>
          <cell r="B384">
            <v>2007</v>
          </cell>
          <cell r="C384" t="str">
            <v>Ancoragem passiva (7 cord. 12,7mm) fornecimento e colocação</v>
          </cell>
          <cell r="D384" t="str">
            <v>und  </v>
          </cell>
          <cell r="E384">
            <v>33.46</v>
          </cell>
        </row>
        <row r="385">
          <cell r="A385">
            <v>3011</v>
          </cell>
          <cell r="B385">
            <v>2007</v>
          </cell>
          <cell r="C385" t="str">
            <v>Ancoragem passiva (12 cord. 12,7mm) fornecimento e colocação</v>
          </cell>
          <cell r="D385" t="str">
            <v>und  </v>
          </cell>
          <cell r="E385">
            <v>64.459999999999994</v>
          </cell>
        </row>
        <row r="386">
          <cell r="A386">
            <v>3012</v>
          </cell>
          <cell r="B386">
            <v>2007</v>
          </cell>
          <cell r="C386" t="str">
            <v>Protensão e injeção</v>
          </cell>
          <cell r="D386" t="str">
            <v>kg  </v>
          </cell>
          <cell r="E386">
            <v>3.46</v>
          </cell>
        </row>
        <row r="387">
          <cell r="A387">
            <v>3013</v>
          </cell>
          <cell r="B387">
            <v>2007</v>
          </cell>
          <cell r="C387" t="str">
            <v>Peça metalica de aço trabalhado</v>
          </cell>
          <cell r="D387" t="str">
            <v>kg  </v>
          </cell>
          <cell r="E387">
            <v>10.76</v>
          </cell>
        </row>
        <row r="388">
          <cell r="A388">
            <v>3014</v>
          </cell>
          <cell r="B388">
            <v>2007</v>
          </cell>
          <cell r="C388" t="str">
            <v>Peca metalica de aluminio trabalhado</v>
          </cell>
          <cell r="D388" t="str">
            <v>kg  </v>
          </cell>
          <cell r="E388">
            <v>18.59</v>
          </cell>
        </row>
        <row r="389">
          <cell r="A389">
            <v>3015</v>
          </cell>
          <cell r="B389">
            <v>2007</v>
          </cell>
          <cell r="C389" t="str">
            <v>Forma plana de madeira, tabuas de pinho, utilização 2 vezes</v>
          </cell>
          <cell r="D389" t="str">
            <v>m2  </v>
          </cell>
          <cell r="E389">
            <v>42.87</v>
          </cell>
        </row>
        <row r="390">
          <cell r="A390">
            <v>3016</v>
          </cell>
          <cell r="B390">
            <v>2007</v>
          </cell>
          <cell r="C390" t="str">
            <v>Forma curva com tabuas de pinho e chapas compensada resinada 6mm, utilização 2 vezes</v>
          </cell>
          <cell r="D390" t="str">
            <v>m2  </v>
          </cell>
          <cell r="E390">
            <v>52.91</v>
          </cell>
        </row>
        <row r="391">
          <cell r="A391">
            <v>3017</v>
          </cell>
          <cell r="B391">
            <v>2007</v>
          </cell>
          <cell r="C391" t="str">
            <v>Forma plana com chapa compensada resinada 12mm, utilização 3 vezes</v>
          </cell>
          <cell r="D391" t="str">
            <v>m2  </v>
          </cell>
          <cell r="E391">
            <v>42.28</v>
          </cell>
        </row>
        <row r="392">
          <cell r="A392">
            <v>3018</v>
          </cell>
          <cell r="B392">
            <v>2007</v>
          </cell>
          <cell r="C392" t="str">
            <v>Forma plana com chapa compensada plastificada 12mm, utilização 5 vezes</v>
          </cell>
          <cell r="D392" t="str">
            <v>m2  </v>
          </cell>
          <cell r="E392">
            <v>43.17</v>
          </cell>
        </row>
        <row r="393">
          <cell r="A393">
            <v>3019</v>
          </cell>
          <cell r="B393">
            <v>2007</v>
          </cell>
          <cell r="C393" t="str">
            <v>Forma metalica</v>
          </cell>
          <cell r="D393" t="str">
            <v>m2  </v>
          </cell>
          <cell r="E393">
            <v>21.35</v>
          </cell>
        </row>
        <row r="394">
          <cell r="A394">
            <v>3020</v>
          </cell>
          <cell r="B394">
            <v>2007</v>
          </cell>
          <cell r="C394" t="str">
            <v>Forma metalica deslizante</v>
          </cell>
          <cell r="D394" t="str">
            <v>m2  </v>
          </cell>
          <cell r="E394">
            <v>21.89</v>
          </cell>
        </row>
        <row r="395">
          <cell r="A395">
            <v>3021</v>
          </cell>
          <cell r="B395">
            <v>2007</v>
          </cell>
          <cell r="C395" t="str">
            <v>Escora metalica para vigas/lajes, locação mensal</v>
          </cell>
          <cell r="D395" t="str">
            <v>m2  </v>
          </cell>
          <cell r="E395">
            <v>15.35</v>
          </cell>
        </row>
        <row r="396">
          <cell r="A396">
            <v>3022</v>
          </cell>
          <cell r="B396">
            <v>2007</v>
          </cell>
          <cell r="C396" t="str">
            <v>Escoramento especial em obras elevadas inclusive desmoldagem</v>
          </cell>
          <cell r="D396" t="str">
            <v>m³ </v>
          </cell>
          <cell r="E396">
            <v>19.510000000000002</v>
          </cell>
        </row>
        <row r="397">
          <cell r="A397">
            <v>3023</v>
          </cell>
          <cell r="B397">
            <v>2007</v>
          </cell>
          <cell r="C397" t="str">
            <v>Cimbramento tubular desmontavel, locação mensal</v>
          </cell>
          <cell r="D397" t="str">
            <v>m³ </v>
          </cell>
          <cell r="E397">
            <v>17.399999999999999</v>
          </cell>
        </row>
        <row r="398">
          <cell r="A398">
            <v>3024</v>
          </cell>
          <cell r="B398">
            <v>2007</v>
          </cell>
          <cell r="C398" t="str">
            <v>Cimbramento de madeira para pontes ou viadutos</v>
          </cell>
          <cell r="D398" t="str">
            <v>m³ </v>
          </cell>
          <cell r="E398">
            <v>21.03</v>
          </cell>
        </row>
        <row r="399">
          <cell r="A399">
            <v>3025</v>
          </cell>
          <cell r="B399">
            <v>2007</v>
          </cell>
          <cell r="C399" t="str">
            <v>Escoramento continuo de madeira</v>
          </cell>
          <cell r="D399" t="str">
            <v>m2  </v>
          </cell>
          <cell r="E399">
            <v>39.67</v>
          </cell>
        </row>
        <row r="400">
          <cell r="A400">
            <v>3026</v>
          </cell>
          <cell r="B400">
            <v>2007</v>
          </cell>
          <cell r="C400" t="str">
            <v>Escoramento descontinuo de madeira</v>
          </cell>
          <cell r="D400" t="str">
            <v>m2  </v>
          </cell>
          <cell r="E400">
            <v>22.42</v>
          </cell>
        </row>
        <row r="401">
          <cell r="A401">
            <v>3027</v>
          </cell>
          <cell r="B401">
            <v>2007</v>
          </cell>
          <cell r="C401" t="str">
            <v>Execucão de ensecadeira simples utilizando-se pranchão de madeira de lei esp. 7,5cm</v>
          </cell>
          <cell r="D401" t="str">
            <v>m2  </v>
          </cell>
          <cell r="E401">
            <v>122.99</v>
          </cell>
        </row>
        <row r="402">
          <cell r="A402">
            <v>3028</v>
          </cell>
          <cell r="B402">
            <v>2007</v>
          </cell>
          <cell r="C402" t="str">
            <v>Execucão de ensecadeira dupla utilizando-se pranchão de madeira de lei esp. 7,5cm</v>
          </cell>
          <cell r="D402" t="str">
            <v>m2  </v>
          </cell>
          <cell r="E402">
            <v>168.92</v>
          </cell>
        </row>
        <row r="403">
          <cell r="A403">
            <v>3029</v>
          </cell>
          <cell r="B403">
            <v>2007</v>
          </cell>
          <cell r="C403" t="str">
            <v>Concreto confeccionado em betoneira, com consumo 150kg de cimento por m3, exceto lançamento</v>
          </cell>
          <cell r="D403" t="str">
            <v>m³ </v>
          </cell>
          <cell r="E403">
            <v>143.94999999999999</v>
          </cell>
        </row>
        <row r="404">
          <cell r="A404">
            <v>3030</v>
          </cell>
          <cell r="B404">
            <v>2007</v>
          </cell>
          <cell r="C404" t="str">
            <v>Concreto confeccionado em betoneira, com consumo 175kg de cimento por m3, exceto lançamento</v>
          </cell>
          <cell r="D404" t="str">
            <v>m³ </v>
          </cell>
          <cell r="E404">
            <v>151.91999999999999</v>
          </cell>
        </row>
        <row r="405">
          <cell r="A405">
            <v>3031</v>
          </cell>
          <cell r="B405">
            <v>2007</v>
          </cell>
          <cell r="C405" t="str">
            <v>Concreto confeccionado em betoneira, com consumo 200kg de cimento por m3, exceto lançamento</v>
          </cell>
          <cell r="D405" t="str">
            <v>m³ </v>
          </cell>
          <cell r="E405">
            <v>159.79</v>
          </cell>
        </row>
        <row r="406">
          <cell r="A406">
            <v>3032</v>
          </cell>
          <cell r="B406">
            <v>2007</v>
          </cell>
          <cell r="C406" t="str">
            <v>Concreto confeccionado em betoneira, com consumo 250kg de cimento por m3, exceto lançamento</v>
          </cell>
          <cell r="D406" t="str">
            <v>m³ </v>
          </cell>
          <cell r="E406">
            <v>176.96</v>
          </cell>
        </row>
        <row r="407">
          <cell r="A407">
            <v>3033</v>
          </cell>
          <cell r="B407">
            <v>2007</v>
          </cell>
          <cell r="C407" t="str">
            <v>Concreto confeccionado em betoneira, com consumo 300kg de cimento por m3, exceto lançamento</v>
          </cell>
          <cell r="D407" t="str">
            <v>m³ </v>
          </cell>
          <cell r="E407">
            <v>187.06</v>
          </cell>
        </row>
        <row r="408">
          <cell r="A408">
            <v>3034</v>
          </cell>
          <cell r="B408">
            <v>2007</v>
          </cell>
          <cell r="C408" t="str">
            <v>Concreto confeccionado em betoneira, com consumo 350kg de cimento por m3, exceto lançamento</v>
          </cell>
          <cell r="D408" t="str">
            <v>m³ </v>
          </cell>
          <cell r="E408">
            <v>204.79</v>
          </cell>
        </row>
        <row r="409">
          <cell r="A409">
            <v>3035</v>
          </cell>
          <cell r="B409">
            <v>2007</v>
          </cell>
          <cell r="C409" t="str">
            <v>Concreto confeccionado em betoneira, com consumo 400kg de cimento por m3, exceto lançamento</v>
          </cell>
          <cell r="D409" t="str">
            <v>m³ </v>
          </cell>
          <cell r="E409">
            <v>222.48</v>
          </cell>
        </row>
        <row r="410">
          <cell r="A410">
            <v>3036</v>
          </cell>
          <cell r="B410">
            <v>2007</v>
          </cell>
          <cell r="C410" t="str">
            <v>Concreto confeccionado em betoneira, com consumo 450kg de cimento por m3, exceto lançamento</v>
          </cell>
          <cell r="D410" t="str">
            <v>m³ </v>
          </cell>
          <cell r="E410">
            <v>238.71</v>
          </cell>
        </row>
        <row r="411">
          <cell r="A411">
            <v>3037</v>
          </cell>
          <cell r="B411">
            <v>2007</v>
          </cell>
          <cell r="C411" t="str">
            <v>Concreto confeccionado em betoneira, com consumo 150kg de cimento por m3, usando-se seixo rolado, exceto lançamento</v>
          </cell>
          <cell r="D411" t="str">
            <v>m³ </v>
          </cell>
          <cell r="E411">
            <v>163.61000000000001</v>
          </cell>
        </row>
        <row r="412">
          <cell r="A412">
            <v>3038</v>
          </cell>
          <cell r="B412">
            <v>2007</v>
          </cell>
          <cell r="C412" t="str">
            <v>Concreto confeccionado em betoneira, com consumo 175kg de cimento por m3, usando-se seixo rolado, exceto lançamento</v>
          </cell>
          <cell r="D412" t="str">
            <v>m³ </v>
          </cell>
          <cell r="E412">
            <v>171.28</v>
          </cell>
        </row>
        <row r="413">
          <cell r="A413">
            <v>3039</v>
          </cell>
          <cell r="B413">
            <v>2007</v>
          </cell>
          <cell r="C413" t="str">
            <v>Concreto confeccionado em betoneira, com consumo 200kg de cimento por m3, usando-se seixo rolado, exceto lançamento</v>
          </cell>
          <cell r="D413" t="str">
            <v>m³ </v>
          </cell>
          <cell r="E413">
            <v>178.81</v>
          </cell>
        </row>
        <row r="414">
          <cell r="A414">
            <v>3040</v>
          </cell>
          <cell r="B414">
            <v>2007</v>
          </cell>
          <cell r="C414" t="str">
            <v>Concreto confeccionado em betoneira, com consumo 250kg de cimento por m3, usando-se seixo rolado, exceto lançamento</v>
          </cell>
          <cell r="D414" t="str">
            <v>m³ </v>
          </cell>
          <cell r="E414">
            <v>195.71</v>
          </cell>
        </row>
        <row r="415">
          <cell r="A415">
            <v>3041</v>
          </cell>
          <cell r="B415">
            <v>2007</v>
          </cell>
          <cell r="C415" t="str">
            <v>Concreto confeccionado em betoneira, com consumo 300kg de cimento por m3, usando-se seixo rolado, exceto lançamento</v>
          </cell>
          <cell r="D415" t="str">
            <v>m³ </v>
          </cell>
          <cell r="E415">
            <v>202.67</v>
          </cell>
        </row>
        <row r="416">
          <cell r="A416">
            <v>3042</v>
          </cell>
          <cell r="B416">
            <v>2007</v>
          </cell>
          <cell r="C416" t="str">
            <v>Concreto confeccionado em betoneira, com consumo 350kg de cimento por m3, usando-se seixo rolado, exceto lançamento</v>
          </cell>
          <cell r="D416" t="str">
            <v>m³ </v>
          </cell>
          <cell r="E416">
            <v>220.49</v>
          </cell>
        </row>
        <row r="417">
          <cell r="A417">
            <v>3043</v>
          </cell>
          <cell r="B417">
            <v>2007</v>
          </cell>
          <cell r="C417" t="str">
            <v>Concreto confeccionado em betoneira, com consumo 400kg de cimento por m3, usando-se seixo rolado, exceto lançamento</v>
          </cell>
          <cell r="D417" t="str">
            <v>m³ </v>
          </cell>
          <cell r="E417">
            <v>238.13</v>
          </cell>
        </row>
        <row r="418">
          <cell r="A418">
            <v>3044</v>
          </cell>
          <cell r="B418">
            <v>2007</v>
          </cell>
          <cell r="C418" t="str">
            <v>Concreto confeccionado em betoneira, com consumo 450kg de cimento por m3, usando-se seixo rolado, exceto lançamento</v>
          </cell>
          <cell r="D418" t="str">
            <v>m³ </v>
          </cell>
          <cell r="E418">
            <v>254.36</v>
          </cell>
        </row>
        <row r="419">
          <cell r="A419">
            <v>3045</v>
          </cell>
          <cell r="B419">
            <v>2007</v>
          </cell>
          <cell r="C419" t="str">
            <v>Concreto usinado, com consumo 150kg de cimento por m3, exceto lançamento</v>
          </cell>
          <cell r="D419" t="str">
            <v>m³ </v>
          </cell>
          <cell r="E419">
            <v>140.81</v>
          </cell>
        </row>
        <row r="420">
          <cell r="A420">
            <v>3046</v>
          </cell>
          <cell r="B420">
            <v>2007</v>
          </cell>
          <cell r="C420" t="str">
            <v>Concreto usinado, com consumo 175kg de cimento por m3, exceto lançamento</v>
          </cell>
          <cell r="D420" t="str">
            <v>m³ </v>
          </cell>
          <cell r="E420">
            <v>148.78</v>
          </cell>
        </row>
        <row r="421">
          <cell r="A421">
            <v>3047</v>
          </cell>
          <cell r="B421">
            <v>2007</v>
          </cell>
          <cell r="C421" t="str">
            <v>Concreto usinado, com consumo 200kg de cimento por m3, exceto lançamento</v>
          </cell>
          <cell r="D421" t="str">
            <v>m³ </v>
          </cell>
          <cell r="E421">
            <v>156.65</v>
          </cell>
        </row>
        <row r="422">
          <cell r="A422">
            <v>3048</v>
          </cell>
          <cell r="B422">
            <v>2007</v>
          </cell>
          <cell r="C422" t="str">
            <v>Concreto usinado, com consumo 250kg de cimento por m3, exceto lançamento</v>
          </cell>
          <cell r="D422" t="str">
            <v>m³ </v>
          </cell>
          <cell r="E422">
            <v>173.82</v>
          </cell>
        </row>
        <row r="423">
          <cell r="A423">
            <v>3049</v>
          </cell>
          <cell r="B423">
            <v>2007</v>
          </cell>
          <cell r="C423" t="str">
            <v>Concreto usinado, com consumo 300kg de cimento por m3, exceto lançamento</v>
          </cell>
          <cell r="D423" t="str">
            <v>m³ </v>
          </cell>
          <cell r="E423">
            <v>183.92</v>
          </cell>
        </row>
        <row r="424">
          <cell r="A424">
            <v>3050</v>
          </cell>
          <cell r="B424">
            <v>2007</v>
          </cell>
          <cell r="C424" t="str">
            <v>Concreto usinado, com consumo 350kg de cimento por m3, exceto lançamento</v>
          </cell>
          <cell r="D424" t="str">
            <v>m³ </v>
          </cell>
          <cell r="E424">
            <v>201.65</v>
          </cell>
        </row>
        <row r="425">
          <cell r="A425">
            <v>3051</v>
          </cell>
          <cell r="B425">
            <v>2007</v>
          </cell>
          <cell r="C425" t="str">
            <v>Concreto usinado, com consumo 400kg de cimento por m3, exceto lançamento</v>
          </cell>
          <cell r="D425" t="str">
            <v>m³ </v>
          </cell>
          <cell r="E425">
            <v>219.34</v>
          </cell>
        </row>
        <row r="426">
          <cell r="A426">
            <v>3052</v>
          </cell>
          <cell r="B426">
            <v>2007</v>
          </cell>
          <cell r="C426" t="str">
            <v>Concreto usinado, com consumo 450kg de cimento por m3, exceto lançamento</v>
          </cell>
          <cell r="D426" t="str">
            <v>m³ </v>
          </cell>
          <cell r="E426">
            <v>235.57</v>
          </cell>
        </row>
        <row r="427">
          <cell r="A427">
            <v>3053</v>
          </cell>
          <cell r="B427">
            <v>2007</v>
          </cell>
          <cell r="C427" t="str">
            <v>Concreto usinado, com consumo 150kg de cimento por m3, usando-se seixo rolado, exceto lançamento</v>
          </cell>
          <cell r="D427" t="str">
            <v>m³ </v>
          </cell>
          <cell r="E427">
            <v>160.47</v>
          </cell>
        </row>
        <row r="428">
          <cell r="A428">
            <v>3054</v>
          </cell>
          <cell r="B428">
            <v>2007</v>
          </cell>
          <cell r="C428" t="str">
            <v>Concreto usinado, com consumo 175kg de cimento por m3, usando-se seixo rolado, exceto lançamento</v>
          </cell>
          <cell r="D428" t="str">
            <v>m³ </v>
          </cell>
          <cell r="E428">
            <v>168.14</v>
          </cell>
        </row>
        <row r="429">
          <cell r="A429">
            <v>3055</v>
          </cell>
          <cell r="B429">
            <v>2007</v>
          </cell>
          <cell r="C429" t="str">
            <v>Concreto usinado, com consumo 200kg de cimento por m3, usando-se seixo rolado, exceto lançamento</v>
          </cell>
          <cell r="D429" t="str">
            <v>m³ </v>
          </cell>
          <cell r="E429">
            <v>175.67</v>
          </cell>
        </row>
        <row r="430">
          <cell r="A430">
            <v>3056</v>
          </cell>
          <cell r="B430">
            <v>2007</v>
          </cell>
          <cell r="C430" t="str">
            <v>Concreto usinado, com consumo 250kg de cimento por m3, usando-se seixo rolado, exceto lançamento</v>
          </cell>
          <cell r="D430" t="str">
            <v>m³ </v>
          </cell>
          <cell r="E430">
            <v>192.57</v>
          </cell>
        </row>
        <row r="431">
          <cell r="A431">
            <v>3057</v>
          </cell>
          <cell r="B431">
            <v>2007</v>
          </cell>
          <cell r="C431" t="str">
            <v>Concreto usinado, com consumo 300kg de cimento por m3, usando-se seixo rolado, exceto lançamento</v>
          </cell>
          <cell r="D431" t="str">
            <v>m³ </v>
          </cell>
          <cell r="E431">
            <v>199.53</v>
          </cell>
        </row>
        <row r="432">
          <cell r="A432">
            <v>3058</v>
          </cell>
          <cell r="B432">
            <v>2007</v>
          </cell>
          <cell r="C432" t="str">
            <v>Concreto usinado, com consumo 350kg de cimento por m3, usando-se seixo rolado, exceto lançamento</v>
          </cell>
          <cell r="D432" t="str">
            <v>m³ </v>
          </cell>
          <cell r="E432">
            <v>217.35</v>
          </cell>
        </row>
        <row r="433">
          <cell r="A433">
            <v>3059</v>
          </cell>
          <cell r="B433">
            <v>2007</v>
          </cell>
          <cell r="C433" t="str">
            <v>Concreto usinado, com consumo 400kg de cimento por m3, usando-se seixo rolado, exceto lançamento</v>
          </cell>
          <cell r="D433" t="str">
            <v>m³ </v>
          </cell>
          <cell r="E433">
            <v>234.99</v>
          </cell>
        </row>
        <row r="434">
          <cell r="A434">
            <v>3060</v>
          </cell>
          <cell r="B434">
            <v>2007</v>
          </cell>
          <cell r="C434" t="str">
            <v>Concreto usinado, com consumo 450kg de cimento por m3, usando-se seixo rolado, exceto lançamento</v>
          </cell>
          <cell r="D434" t="str">
            <v>m³ </v>
          </cell>
          <cell r="E434">
            <v>251.22</v>
          </cell>
        </row>
        <row r="435">
          <cell r="A435">
            <v>3061</v>
          </cell>
          <cell r="B435">
            <v>2007</v>
          </cell>
          <cell r="C435" t="str">
            <v>Concreto usinado, com consumo de 70kg de cimento por m3, para CCR</v>
          </cell>
          <cell r="D435" t="str">
            <v>m³ </v>
          </cell>
          <cell r="E435">
            <v>109.59</v>
          </cell>
        </row>
        <row r="436">
          <cell r="A436">
            <v>3062</v>
          </cell>
          <cell r="B436">
            <v>2007</v>
          </cell>
          <cell r="C436" t="str">
            <v>Concreto usinado, com consumo de 80kg de cimento por m3, para CCR</v>
          </cell>
          <cell r="D436" t="str">
            <v>m³ </v>
          </cell>
          <cell r="E436">
            <v>113.37</v>
          </cell>
        </row>
        <row r="437">
          <cell r="A437">
            <v>3063</v>
          </cell>
          <cell r="B437">
            <v>2007</v>
          </cell>
          <cell r="C437" t="str">
            <v>Concreto usinado, com consumo de 90kg de cimento por m3, para CCR</v>
          </cell>
          <cell r="D437" t="str">
            <v>m³ </v>
          </cell>
          <cell r="E437">
            <v>117.15</v>
          </cell>
        </row>
        <row r="438">
          <cell r="A438">
            <v>3064</v>
          </cell>
          <cell r="B438">
            <v>2007</v>
          </cell>
          <cell r="C438" t="str">
            <v>Concreto usinado, com consumo de 240 kg de cimento por m3, de ligação para CCR</v>
          </cell>
          <cell r="D438" t="str">
            <v>m³ </v>
          </cell>
          <cell r="E438">
            <v>174.54</v>
          </cell>
        </row>
        <row r="439">
          <cell r="A439">
            <v>3065</v>
          </cell>
          <cell r="B439">
            <v>2007</v>
          </cell>
          <cell r="C439" t="str">
            <v>Concreto usinado, com consumo de 155 kg de cimento por m3, dental, para obras de CCR</v>
          </cell>
          <cell r="D439" t="str">
            <v>m³ </v>
          </cell>
          <cell r="E439">
            <v>145.41999999999999</v>
          </cell>
        </row>
        <row r="440">
          <cell r="A440">
            <v>3066</v>
          </cell>
          <cell r="B440">
            <v>2007</v>
          </cell>
          <cell r="C440" t="str">
            <v>Concreto usinado, com consumo de 300 kg de cimento por m3, para vertedouro</v>
          </cell>
          <cell r="D440" t="str">
            <v>m³ </v>
          </cell>
          <cell r="E440">
            <v>175.56</v>
          </cell>
        </row>
        <row r="441">
          <cell r="A441">
            <v>3067</v>
          </cell>
          <cell r="B441">
            <v>2007</v>
          </cell>
          <cell r="C441" t="str">
            <v>Concreto projetado c/ consumo de 350kg/m3 em restauração de obras d artes especiais</v>
          </cell>
          <cell r="D441" t="str">
            <v>m³ </v>
          </cell>
          <cell r="E441">
            <v>617.71</v>
          </cell>
        </row>
        <row r="442">
          <cell r="A442">
            <v>3068</v>
          </cell>
          <cell r="B442">
            <v>2007</v>
          </cell>
          <cell r="C442" t="str">
            <v>Concreto projetado em superficies inclinadas ( somente aplicação )</v>
          </cell>
          <cell r="D442" t="str">
            <v>m³ </v>
          </cell>
          <cell r="E442">
            <v>185.45</v>
          </cell>
        </row>
        <row r="443">
          <cell r="A443">
            <v>3069</v>
          </cell>
          <cell r="B443">
            <v>2007</v>
          </cell>
          <cell r="C443" t="str">
            <v>Concreto projetado em superficies verticais ( somente aplicação )</v>
          </cell>
          <cell r="D443" t="str">
            <v>m³ </v>
          </cell>
          <cell r="E443">
            <v>247.26</v>
          </cell>
        </row>
        <row r="444">
          <cell r="A444">
            <v>3070</v>
          </cell>
          <cell r="B444">
            <v>2007</v>
          </cell>
          <cell r="C444" t="str">
            <v>Concreto projetado em tetos ( somente aplicação )</v>
          </cell>
          <cell r="D444" t="str">
            <v>m³ </v>
          </cell>
          <cell r="E444">
            <v>337.17</v>
          </cell>
        </row>
        <row r="445">
          <cell r="A445">
            <v>3071</v>
          </cell>
          <cell r="B445">
            <v>2007</v>
          </cell>
          <cell r="C445" t="str">
            <v>Lançamento e aplicação de concreto simples (não armado )</v>
          </cell>
          <cell r="D445" t="str">
            <v>m³ </v>
          </cell>
          <cell r="E445">
            <v>35.17</v>
          </cell>
        </row>
        <row r="446">
          <cell r="A446">
            <v>3072</v>
          </cell>
          <cell r="B446">
            <v>2007</v>
          </cell>
          <cell r="C446" t="str">
            <v>Lançamento e aplicação de concreto em fundação</v>
          </cell>
          <cell r="D446" t="str">
            <v>m³ </v>
          </cell>
          <cell r="E446">
            <v>52.19</v>
          </cell>
        </row>
        <row r="447">
          <cell r="A447">
            <v>3073</v>
          </cell>
          <cell r="B447">
            <v>2007</v>
          </cell>
          <cell r="C447" t="str">
            <v>Lançamento e aplicação de concreto em estrutura</v>
          </cell>
          <cell r="D447" t="str">
            <v>m³ </v>
          </cell>
          <cell r="E447">
            <v>59.56</v>
          </cell>
        </row>
        <row r="448">
          <cell r="A448">
            <v>3074</v>
          </cell>
          <cell r="B448">
            <v>2007</v>
          </cell>
          <cell r="C448" t="str">
            <v>Bombeamento de concreto</v>
          </cell>
          <cell r="D448" t="str">
            <v>m³ </v>
          </cell>
          <cell r="E448">
            <v>17.7</v>
          </cell>
        </row>
        <row r="449">
          <cell r="A449">
            <v>3075</v>
          </cell>
          <cell r="B449">
            <v>2007</v>
          </cell>
          <cell r="C449" t="str">
            <v>Adensamento e regularização de concreto com regua simples de 3,0m</v>
          </cell>
          <cell r="D449" t="str">
            <v>m2  </v>
          </cell>
          <cell r="E449">
            <v>7.63</v>
          </cell>
        </row>
        <row r="450">
          <cell r="A450">
            <v>3076</v>
          </cell>
          <cell r="B450">
            <v>2007</v>
          </cell>
          <cell r="C450" t="str">
            <v>Adensamento e regularização de concreto com regua simples de 5,0m</v>
          </cell>
          <cell r="D450" t="str">
            <v>m2  </v>
          </cell>
          <cell r="E450">
            <v>5.19</v>
          </cell>
        </row>
        <row r="451">
          <cell r="A451">
            <v>3077</v>
          </cell>
          <cell r="B451">
            <v>2007</v>
          </cell>
          <cell r="C451" t="str">
            <v>Acabamento de superficie com desempenadeira mecânica</v>
          </cell>
          <cell r="D451" t="str">
            <v>m2  </v>
          </cell>
          <cell r="E451">
            <v>5.01</v>
          </cell>
        </row>
        <row r="452">
          <cell r="A452">
            <v>3078</v>
          </cell>
          <cell r="B452">
            <v>2007</v>
          </cell>
          <cell r="C452" t="str">
            <v>Aplicação de concreto para CCR</v>
          </cell>
          <cell r="D452" t="str">
            <v>m³ </v>
          </cell>
          <cell r="E452">
            <v>6.74</v>
          </cell>
        </row>
        <row r="453">
          <cell r="A453">
            <v>3079</v>
          </cell>
          <cell r="B453">
            <v>2007</v>
          </cell>
          <cell r="C453" t="str">
            <v>Aplicação de concreto de ligação para CCR</v>
          </cell>
          <cell r="D453" t="str">
            <v>m³ </v>
          </cell>
          <cell r="E453">
            <v>41.7</v>
          </cell>
        </row>
        <row r="454">
          <cell r="A454">
            <v>3080</v>
          </cell>
          <cell r="B454">
            <v>2007</v>
          </cell>
          <cell r="C454" t="str">
            <v>Aplicação de concreto dental</v>
          </cell>
          <cell r="D454" t="str">
            <v>m³ </v>
          </cell>
          <cell r="E454">
            <v>30.93</v>
          </cell>
        </row>
        <row r="455">
          <cell r="A455">
            <v>3081</v>
          </cell>
          <cell r="B455">
            <v>2007</v>
          </cell>
          <cell r="C455" t="str">
            <v>Aplicação de concreto para vertedouro</v>
          </cell>
          <cell r="D455" t="str">
            <v>m³ </v>
          </cell>
          <cell r="E455">
            <v>53.31</v>
          </cell>
        </row>
        <row r="456">
          <cell r="A456">
            <v>3082</v>
          </cell>
          <cell r="B456">
            <v>2007</v>
          </cell>
          <cell r="C456" t="str">
            <v>Concreto ciclopico, 200kg/m3, com 12% de pedra de mão, inclusive lançamento</v>
          </cell>
          <cell r="D456" t="str">
            <v>m³ </v>
          </cell>
          <cell r="E456">
            <v>176.29</v>
          </cell>
        </row>
        <row r="457">
          <cell r="A457">
            <v>3083</v>
          </cell>
          <cell r="B457">
            <v>2007</v>
          </cell>
          <cell r="C457" t="str">
            <v>Concreto ciclopico, 200kg/m3, com 30% de pedra de mão, inclusive lançamento</v>
          </cell>
          <cell r="D457" t="str">
            <v>m³ </v>
          </cell>
          <cell r="E457">
            <v>153.12</v>
          </cell>
        </row>
        <row r="458">
          <cell r="A458">
            <v>3084</v>
          </cell>
          <cell r="B458">
            <v>2007</v>
          </cell>
          <cell r="C458" t="str">
            <v>Concreto armado de 250kg/m3, incluindo ferro e forma de madeira , para edificações</v>
          </cell>
          <cell r="D458" t="str">
            <v>m³ </v>
          </cell>
          <cell r="E458">
            <v>1098.1099999999999</v>
          </cell>
        </row>
        <row r="459">
          <cell r="A459">
            <v>3085</v>
          </cell>
          <cell r="B459">
            <v>2007</v>
          </cell>
          <cell r="C459" t="str">
            <v>Concreto armado de 300kg/m3, incluindo ferro e forma de madeira , para edificações, inclusive lançamento</v>
          </cell>
          <cell r="D459" t="str">
            <v>m³ </v>
          </cell>
          <cell r="E459">
            <v>1108.72</v>
          </cell>
        </row>
        <row r="460">
          <cell r="A460">
            <v>3086</v>
          </cell>
          <cell r="B460">
            <v>2007</v>
          </cell>
          <cell r="C460" t="str">
            <v>Concreto armado: vigas, vergas e outras peças sem escoramento, consumo de 300kg/m3, inclusive lançamento</v>
          </cell>
          <cell r="D460" t="str">
            <v>m³ </v>
          </cell>
          <cell r="E460">
            <v>1130.3699999999999</v>
          </cell>
        </row>
        <row r="461">
          <cell r="A461">
            <v>3087</v>
          </cell>
          <cell r="B461">
            <v>2007</v>
          </cell>
          <cell r="C461" t="str">
            <v>Concreto com resfriamento - preparo</v>
          </cell>
          <cell r="D461" t="str">
            <v>m³ </v>
          </cell>
          <cell r="E461">
            <v>12.55</v>
          </cell>
        </row>
        <row r="462">
          <cell r="A462">
            <v>3088</v>
          </cell>
          <cell r="B462">
            <v>2007</v>
          </cell>
          <cell r="C462" t="str">
            <v>Apicoamento em concreto com ferramentas manuais</v>
          </cell>
          <cell r="D462" t="str">
            <v>m2  </v>
          </cell>
          <cell r="E462">
            <v>9.49</v>
          </cell>
        </row>
        <row r="463">
          <cell r="A463">
            <v>3089</v>
          </cell>
          <cell r="B463">
            <v>2007</v>
          </cell>
          <cell r="C463" t="str">
            <v>Apicoamento de concreto</v>
          </cell>
          <cell r="D463" t="str">
            <v>m2  </v>
          </cell>
          <cell r="E463">
            <v>7.46</v>
          </cell>
        </row>
        <row r="464">
          <cell r="A464">
            <v>3090</v>
          </cell>
          <cell r="B464">
            <v>2007</v>
          </cell>
          <cell r="C464" t="str">
            <v>Limpeza manual de armadura</v>
          </cell>
          <cell r="D464" t="str">
            <v>m2  </v>
          </cell>
          <cell r="E464">
            <v>3.14</v>
          </cell>
        </row>
        <row r="465">
          <cell r="A465">
            <v>3091</v>
          </cell>
          <cell r="B465">
            <v>2007</v>
          </cell>
          <cell r="C465" t="str">
            <v>Limpeza de armadura com jateamento de água e areia com alto impacto</v>
          </cell>
          <cell r="D465" t="str">
            <v>m2  </v>
          </cell>
          <cell r="E465">
            <v>13.43</v>
          </cell>
        </row>
        <row r="466">
          <cell r="A466">
            <v>3092</v>
          </cell>
          <cell r="B466">
            <v>2007</v>
          </cell>
          <cell r="C466" t="str">
            <v>Limpeza de armadura com escarificação mecânica</v>
          </cell>
          <cell r="D466" t="str">
            <v>m2  </v>
          </cell>
          <cell r="E466">
            <v>13.21</v>
          </cell>
        </row>
        <row r="467">
          <cell r="A467">
            <v>3093</v>
          </cell>
          <cell r="B467">
            <v>2007</v>
          </cell>
          <cell r="C467" t="str">
            <v>Limpeza de superficie</v>
          </cell>
          <cell r="D467" t="str">
            <v>m2  </v>
          </cell>
          <cell r="E467">
            <v>0.54</v>
          </cell>
        </row>
        <row r="468">
          <cell r="A468">
            <v>3094</v>
          </cell>
          <cell r="B468">
            <v>2007</v>
          </cell>
          <cell r="C468" t="str">
            <v>Limpeza com jato de areia/água</v>
          </cell>
          <cell r="D468" t="str">
            <v>m2  </v>
          </cell>
          <cell r="E468">
            <v>11.08</v>
          </cell>
        </row>
        <row r="469">
          <cell r="A469">
            <v>3095</v>
          </cell>
          <cell r="B469">
            <v>2007</v>
          </cell>
          <cell r="C469" t="str">
            <v>Lavagem de superficie de concreto com jato de água e ar comprimido de alta pressão</v>
          </cell>
          <cell r="D469" t="str">
            <v>m2  </v>
          </cell>
          <cell r="E469">
            <v>0.53</v>
          </cell>
        </row>
        <row r="470">
          <cell r="A470">
            <v>3096</v>
          </cell>
          <cell r="B470">
            <v>2007</v>
          </cell>
          <cell r="C470" t="str">
            <v>Lixamento mecanico sobre concreto</v>
          </cell>
          <cell r="D470" t="str">
            <v>m2  </v>
          </cell>
          <cell r="E470" t="str">
            <v>3</v>
          </cell>
        </row>
        <row r="471">
          <cell r="A471">
            <v>3097</v>
          </cell>
          <cell r="B471">
            <v>2007</v>
          </cell>
          <cell r="C471" t="str">
            <v>Reposição de armadura oxidada</v>
          </cell>
          <cell r="D471" t="str">
            <v>kg  </v>
          </cell>
          <cell r="E471">
            <v>7.55</v>
          </cell>
        </row>
        <row r="472">
          <cell r="A472">
            <v>3098</v>
          </cell>
          <cell r="B472">
            <v>2007</v>
          </cell>
          <cell r="C472" t="str">
            <v>Revestimento de canal, em concreto de 250kg/m3, com espessura de 4cm</v>
          </cell>
          <cell r="D472" t="str">
            <v>m2  </v>
          </cell>
          <cell r="E472">
            <v>11.18</v>
          </cell>
        </row>
        <row r="473">
          <cell r="A473">
            <v>3099</v>
          </cell>
          <cell r="B473">
            <v>2007</v>
          </cell>
          <cell r="C473" t="str">
            <v>Revestimento de canal, em concreto de 250kg/m3, com espessura de 5cm</v>
          </cell>
          <cell r="D473" t="str">
            <v>m2  </v>
          </cell>
          <cell r="E473">
            <v>13.77</v>
          </cell>
        </row>
        <row r="474">
          <cell r="A474">
            <v>3100</v>
          </cell>
          <cell r="B474">
            <v>2007</v>
          </cell>
          <cell r="C474" t="str">
            <v>Revestimento de canal, em concreto de 250kg/m3, com espessura de 6cm</v>
          </cell>
          <cell r="D474" t="str">
            <v>m2  </v>
          </cell>
          <cell r="E474">
            <v>16.36</v>
          </cell>
        </row>
        <row r="475">
          <cell r="A475">
            <v>3101</v>
          </cell>
          <cell r="B475">
            <v>2007</v>
          </cell>
          <cell r="C475" t="str">
            <v>Revestimento de canal, em concreto de 250kg/m3, com espessura de 8cm</v>
          </cell>
          <cell r="D475" t="str">
            <v>m2  </v>
          </cell>
          <cell r="E475">
            <v>21.55</v>
          </cell>
        </row>
        <row r="476">
          <cell r="A476">
            <v>3102</v>
          </cell>
          <cell r="B476">
            <v>2007</v>
          </cell>
          <cell r="C476" t="str">
            <v>Revestimento de canal, em concreto de 250kg/m3, com espessura de 10cm</v>
          </cell>
          <cell r="D476" t="str">
            <v>m2  </v>
          </cell>
          <cell r="E476">
            <v>26.73</v>
          </cell>
        </row>
        <row r="477">
          <cell r="A477">
            <v>3103</v>
          </cell>
          <cell r="B477">
            <v>2007</v>
          </cell>
          <cell r="C477" t="str">
            <v>Junta longitudinal de retração</v>
          </cell>
          <cell r="D477" t="str">
            <v>m  </v>
          </cell>
          <cell r="E477">
            <v>3.17</v>
          </cell>
        </row>
        <row r="478">
          <cell r="A478">
            <v>3104</v>
          </cell>
          <cell r="B478">
            <v>2007</v>
          </cell>
          <cell r="C478" t="str">
            <v>Junta transversal de expansão</v>
          </cell>
          <cell r="D478" t="str">
            <v>m  </v>
          </cell>
          <cell r="E478">
            <v>3.17</v>
          </cell>
        </row>
        <row r="479">
          <cell r="A479">
            <v>3105</v>
          </cell>
          <cell r="B479">
            <v>2007</v>
          </cell>
          <cell r="C479" t="str">
            <v>Junta Fugenband O-12 - fornecimento e montagem</v>
          </cell>
          <cell r="D479" t="str">
            <v>m  </v>
          </cell>
          <cell r="E479">
            <v>37.950000000000003</v>
          </cell>
        </row>
        <row r="480">
          <cell r="A480">
            <v>3106</v>
          </cell>
          <cell r="B480">
            <v>2007</v>
          </cell>
          <cell r="C480" t="str">
            <v>Junta Fugenband O-22 - fornecimento e montagem</v>
          </cell>
          <cell r="D480" t="str">
            <v>m  </v>
          </cell>
          <cell r="E480">
            <v>75.08</v>
          </cell>
        </row>
        <row r="481">
          <cell r="A481">
            <v>3107</v>
          </cell>
          <cell r="B481">
            <v>2007</v>
          </cell>
          <cell r="C481" t="str">
            <v>Junta Fugenband O-35 - fornecimento e montagem</v>
          </cell>
          <cell r="D481" t="str">
            <v>m  </v>
          </cell>
          <cell r="E481">
            <v>178.31</v>
          </cell>
        </row>
        <row r="482">
          <cell r="A482">
            <v>3108</v>
          </cell>
          <cell r="B482">
            <v>2007</v>
          </cell>
          <cell r="C482" t="str">
            <v>Andaimes suspensos e plataforma de madeira</v>
          </cell>
          <cell r="D482" t="str">
            <v>m2  </v>
          </cell>
          <cell r="E482">
            <v>15.62</v>
          </cell>
        </row>
        <row r="483">
          <cell r="A483">
            <v>3109</v>
          </cell>
          <cell r="B483">
            <v>2007</v>
          </cell>
          <cell r="C483" t="str">
            <v>Aparelho de apoio Neoprene</v>
          </cell>
          <cell r="D483" t="str">
            <v>kg  </v>
          </cell>
          <cell r="E483">
            <v>34.67</v>
          </cell>
        </row>
        <row r="484">
          <cell r="A484">
            <v>3110</v>
          </cell>
          <cell r="B484">
            <v>2007</v>
          </cell>
          <cell r="C484" t="str">
            <v>Aparelho de apoio Neoprene fretado</v>
          </cell>
          <cell r="D484" t="str">
            <v>kg  </v>
          </cell>
          <cell r="E484">
            <v>32.36</v>
          </cell>
        </row>
        <row r="485">
          <cell r="A485">
            <v>3111</v>
          </cell>
          <cell r="B485">
            <v>2007</v>
          </cell>
          <cell r="C485" t="str">
            <v>Aplicação de geotextil não tecido de poliester tipo OP -20 ou similar</v>
          </cell>
          <cell r="D485" t="str">
            <v>m2  </v>
          </cell>
          <cell r="E485">
            <v>4.8</v>
          </cell>
        </row>
        <row r="486">
          <cell r="A486">
            <v>3112</v>
          </cell>
          <cell r="B486">
            <v>2007</v>
          </cell>
          <cell r="C486" t="str">
            <v>Aplicação de geotextil não tecido de poliester tipo OP -30 ou similar</v>
          </cell>
          <cell r="D486" t="str">
            <v>m2  </v>
          </cell>
          <cell r="E486">
            <v>5.9</v>
          </cell>
        </row>
        <row r="487">
          <cell r="A487">
            <v>3113</v>
          </cell>
          <cell r="B487">
            <v>2007</v>
          </cell>
          <cell r="C487" t="str">
            <v>Aplicação de geotextil não tecido de poliester tipo OP -40 ou similar</v>
          </cell>
          <cell r="D487" t="str">
            <v>m2  </v>
          </cell>
          <cell r="E487">
            <v>8.17</v>
          </cell>
        </row>
        <row r="488">
          <cell r="A488">
            <v>3114</v>
          </cell>
          <cell r="B488">
            <v>2007</v>
          </cell>
          <cell r="C488" t="str">
            <v>Fornecimento e aplicação de geomembrana de PEAD, esp. 1 mm Texturizada</v>
          </cell>
          <cell r="D488" t="str">
            <v>m2  </v>
          </cell>
          <cell r="E488">
            <v>40.619999999999997</v>
          </cell>
        </row>
        <row r="489">
          <cell r="A489">
            <v>3115</v>
          </cell>
          <cell r="B489">
            <v>2007</v>
          </cell>
          <cell r="C489" t="str">
            <v>Aplicação de resina epoxi s/ superficie de concreto</v>
          </cell>
          <cell r="D489" t="str">
            <v>m2  </v>
          </cell>
          <cell r="E489">
            <v>23.42</v>
          </cell>
        </row>
        <row r="490">
          <cell r="A490">
            <v>3116</v>
          </cell>
          <cell r="B490">
            <v>2007</v>
          </cell>
          <cell r="C490" t="str">
            <v>Corte em concreto deteriorado</v>
          </cell>
          <cell r="D490" t="str">
            <v>m2  </v>
          </cell>
          <cell r="E490">
            <v>1036.3599999999999</v>
          </cell>
        </row>
        <row r="491">
          <cell r="A491">
            <v>3117</v>
          </cell>
          <cell r="B491">
            <v>2007</v>
          </cell>
          <cell r="C491" t="str">
            <v>Execucão de furos de concreto c/ broca de 1/2" a 1"</v>
          </cell>
          <cell r="D491" t="str">
            <v>m  </v>
          </cell>
          <cell r="E491">
            <v>8.6199999999999992</v>
          </cell>
        </row>
        <row r="492">
          <cell r="A492">
            <v>3118</v>
          </cell>
          <cell r="B492">
            <v>2007</v>
          </cell>
          <cell r="C492" t="str">
            <v>Furo a martelete, diametro 3", para ancoragem de fixação na rocha</v>
          </cell>
          <cell r="D492" t="str">
            <v>m  </v>
          </cell>
          <cell r="E492">
            <v>14.76</v>
          </cell>
        </row>
        <row r="493">
          <cell r="A493">
            <v>3119</v>
          </cell>
          <cell r="B493">
            <v>2007</v>
          </cell>
          <cell r="C493" t="str">
            <v>Selagem de fissuras c/ injecão de resinas</v>
          </cell>
          <cell r="D493" t="str">
            <v>kg  </v>
          </cell>
          <cell r="E493">
            <v>88.9</v>
          </cell>
        </row>
        <row r="494">
          <cell r="A494">
            <v>3120</v>
          </cell>
          <cell r="B494">
            <v>2007</v>
          </cell>
          <cell r="C494" t="str">
            <v>Transporte de concreto em caminhão betoneira, de usina a barragem DMT &lt;= 1,00km</v>
          </cell>
          <cell r="D494" t="str">
            <v>m³ </v>
          </cell>
          <cell r="E494">
            <v>12.72</v>
          </cell>
        </row>
        <row r="495">
          <cell r="A495">
            <v>3121</v>
          </cell>
          <cell r="B495">
            <v>2007</v>
          </cell>
          <cell r="C495" t="str">
            <v>Transporte de concreto em caminhão betoneira, de usina a barragem DMT &gt; 1,00km</v>
          </cell>
          <cell r="D495" t="str">
            <v>m³/km  </v>
          </cell>
          <cell r="E495">
            <v>7.23</v>
          </cell>
        </row>
        <row r="496">
          <cell r="A496">
            <v>3122</v>
          </cell>
          <cell r="B496">
            <v>2007</v>
          </cell>
          <cell r="C496" t="str">
            <v>Transporte de concreto com correia</v>
          </cell>
          <cell r="D496" t="str">
            <v>m³ </v>
          </cell>
          <cell r="E496">
            <v>2.57</v>
          </cell>
        </row>
        <row r="497">
          <cell r="A497">
            <v>3123</v>
          </cell>
          <cell r="B497">
            <v>2007</v>
          </cell>
          <cell r="C497" t="str">
            <v>Canal de concreto armado tipo 20 x 30</v>
          </cell>
          <cell r="D497" t="str">
            <v>m  </v>
          </cell>
          <cell r="E497">
            <v>140.13999999999999</v>
          </cell>
        </row>
        <row r="498">
          <cell r="A498">
            <v>3124</v>
          </cell>
          <cell r="B498">
            <v>2007</v>
          </cell>
          <cell r="C498" t="str">
            <v>Canal de concreto armado tipo 20 x 40</v>
          </cell>
          <cell r="D498" t="str">
            <v>m  </v>
          </cell>
          <cell r="E498">
            <v>140.47</v>
          </cell>
        </row>
        <row r="499">
          <cell r="A499">
            <v>3125</v>
          </cell>
          <cell r="B499">
            <v>2007</v>
          </cell>
          <cell r="C499" t="str">
            <v>Canal de concreto armado tipo 20 x 50</v>
          </cell>
          <cell r="D499" t="str">
            <v>m  </v>
          </cell>
          <cell r="E499">
            <v>178.25</v>
          </cell>
        </row>
        <row r="500">
          <cell r="A500">
            <v>3126</v>
          </cell>
          <cell r="B500">
            <v>2007</v>
          </cell>
          <cell r="C500" t="str">
            <v>Canal de concreto armado tipo 25 x 30</v>
          </cell>
          <cell r="D500" t="str">
            <v>m  </v>
          </cell>
          <cell r="E500">
            <v>152.66999999999999</v>
          </cell>
        </row>
        <row r="501">
          <cell r="A501">
            <v>3127</v>
          </cell>
          <cell r="B501">
            <v>2007</v>
          </cell>
          <cell r="C501" t="str">
            <v>Canal de concreto armado tipo 30 x 40</v>
          </cell>
          <cell r="D501" t="str">
            <v>m  </v>
          </cell>
          <cell r="E501">
            <v>174.84</v>
          </cell>
        </row>
        <row r="502">
          <cell r="A502">
            <v>3128</v>
          </cell>
          <cell r="B502">
            <v>2007</v>
          </cell>
          <cell r="C502" t="str">
            <v>Canal de concreto armado tipo 30 x 50</v>
          </cell>
          <cell r="D502" t="str">
            <v>m  </v>
          </cell>
          <cell r="E502">
            <v>198.93</v>
          </cell>
        </row>
        <row r="503">
          <cell r="A503">
            <v>3129</v>
          </cell>
          <cell r="B503">
            <v>2007</v>
          </cell>
          <cell r="C503" t="str">
            <v>Canal de concreto armado tipo 30 x 60</v>
          </cell>
          <cell r="D503" t="str">
            <v>m  </v>
          </cell>
          <cell r="E503">
            <v>212.91</v>
          </cell>
        </row>
        <row r="504">
          <cell r="A504">
            <v>3130</v>
          </cell>
          <cell r="B504">
            <v>2007</v>
          </cell>
          <cell r="C504" t="str">
            <v>Canal de concreto armado tipo 30 x 70</v>
          </cell>
          <cell r="D504" t="str">
            <v>m  </v>
          </cell>
          <cell r="E504">
            <v>226.93</v>
          </cell>
        </row>
        <row r="505">
          <cell r="A505">
            <v>3131</v>
          </cell>
          <cell r="B505">
            <v>2007</v>
          </cell>
          <cell r="C505" t="str">
            <v>Canal de concreto armado tipo 35 x 40</v>
          </cell>
          <cell r="D505" t="str">
            <v>m  </v>
          </cell>
          <cell r="E505" t="str">
            <v>198.43 </v>
          </cell>
        </row>
        <row r="506">
          <cell r="A506">
            <v>3132</v>
          </cell>
          <cell r="B506">
            <v>2007</v>
          </cell>
          <cell r="C506" t="str">
            <v>Canal de concreto armado tipo 35 x 50</v>
          </cell>
          <cell r="D506" t="str">
            <v>m  </v>
          </cell>
          <cell r="E506">
            <v>210.1</v>
          </cell>
        </row>
        <row r="507">
          <cell r="A507">
            <v>3133</v>
          </cell>
          <cell r="B507">
            <v>2007</v>
          </cell>
          <cell r="C507" t="str">
            <v>Canal de concreto armado tipo 40 x 60</v>
          </cell>
          <cell r="D507" t="str">
            <v>m  </v>
          </cell>
          <cell r="E507">
            <v>239.63</v>
          </cell>
        </row>
        <row r="508">
          <cell r="A508">
            <v>3134</v>
          </cell>
          <cell r="B508">
            <v>2007</v>
          </cell>
          <cell r="C508" t="str">
            <v>Canal de concreto armado tipo 40 x 70</v>
          </cell>
          <cell r="D508" t="str">
            <v>m  </v>
          </cell>
          <cell r="E508">
            <v>250.18</v>
          </cell>
        </row>
        <row r="509">
          <cell r="A509">
            <v>3135</v>
          </cell>
          <cell r="B509">
            <v>2007</v>
          </cell>
          <cell r="C509" t="str">
            <v>Canal de concreto armado tipo 40 x 100</v>
          </cell>
          <cell r="D509" t="str">
            <v>m  </v>
          </cell>
          <cell r="E509">
            <v>304.86</v>
          </cell>
        </row>
        <row r="510">
          <cell r="A510">
            <v>3136</v>
          </cell>
          <cell r="B510">
            <v>2007</v>
          </cell>
          <cell r="C510" t="str">
            <v>Canal de concreto armado tipo 45 x 30</v>
          </cell>
          <cell r="D510" t="str">
            <v>m  </v>
          </cell>
          <cell r="E510">
            <v>200.51</v>
          </cell>
        </row>
        <row r="511">
          <cell r="A511">
            <v>3137</v>
          </cell>
          <cell r="B511">
            <v>2007</v>
          </cell>
          <cell r="C511" t="str">
            <v>Canal de concreto armado tipo 45 x 60</v>
          </cell>
          <cell r="D511" t="str">
            <v>m  </v>
          </cell>
          <cell r="E511">
            <v>250.88</v>
          </cell>
        </row>
        <row r="512">
          <cell r="A512">
            <v>3138</v>
          </cell>
          <cell r="B512">
            <v>2007</v>
          </cell>
          <cell r="C512" t="str">
            <v>Canal de concreto armado tipo 45 x 70</v>
          </cell>
          <cell r="D512" t="str">
            <v>m  </v>
          </cell>
          <cell r="E512">
            <v>264.06</v>
          </cell>
        </row>
        <row r="513">
          <cell r="A513">
            <v>3139</v>
          </cell>
          <cell r="B513">
            <v>2007</v>
          </cell>
          <cell r="C513" t="str">
            <v>Canal de concreto armado tipo 50 x 80</v>
          </cell>
          <cell r="D513" t="str">
            <v>m  </v>
          </cell>
          <cell r="E513">
            <v>307.37</v>
          </cell>
        </row>
        <row r="514">
          <cell r="A514">
            <v>3140</v>
          </cell>
          <cell r="B514">
            <v>2007</v>
          </cell>
          <cell r="C514" t="str">
            <v>Canal de concreto armado tipo 50 x 100</v>
          </cell>
          <cell r="D514" t="str">
            <v>m  </v>
          </cell>
          <cell r="E514">
            <v>329.53</v>
          </cell>
        </row>
        <row r="515">
          <cell r="A515">
            <v>3141</v>
          </cell>
          <cell r="B515">
            <v>2007</v>
          </cell>
          <cell r="C515" t="str">
            <v>Canal de concreto armado tipo 60 x 100</v>
          </cell>
          <cell r="D515" t="str">
            <v>m  </v>
          </cell>
          <cell r="E515">
            <v>379.04</v>
          </cell>
        </row>
        <row r="516">
          <cell r="A516">
            <v>3142</v>
          </cell>
          <cell r="B516">
            <v>2007</v>
          </cell>
          <cell r="C516" t="str">
            <v>Cercas de estaca de concreto com 09 fios de arame farpado</v>
          </cell>
          <cell r="D516" t="str">
            <v>m  </v>
          </cell>
          <cell r="E516">
            <v>22.31</v>
          </cell>
        </row>
        <row r="517">
          <cell r="A517">
            <v>3143</v>
          </cell>
          <cell r="B517">
            <v>2007</v>
          </cell>
          <cell r="C517" t="str">
            <v>Cercas de estaca de concreto com 10 fios de arame farpado</v>
          </cell>
          <cell r="D517" t="str">
            <v>m  </v>
          </cell>
          <cell r="E517">
            <v>23.14</v>
          </cell>
        </row>
        <row r="518">
          <cell r="A518">
            <v>3144</v>
          </cell>
          <cell r="B518">
            <v>2007</v>
          </cell>
          <cell r="C518" t="str">
            <v>Cerca de estaca de madeira c/ 4 fios de arame farpado</v>
          </cell>
          <cell r="D518" t="str">
            <v>m  </v>
          </cell>
          <cell r="E518">
            <v>12.95</v>
          </cell>
        </row>
        <row r="519">
          <cell r="A519">
            <v>3145</v>
          </cell>
          <cell r="B519">
            <v>2007</v>
          </cell>
          <cell r="C519" t="str">
            <v>Cerca de estaca de madeira c/ 5 fios de arame farpado</v>
          </cell>
          <cell r="D519" t="str">
            <v>m  </v>
          </cell>
          <cell r="E519">
            <v>14.16</v>
          </cell>
        </row>
        <row r="520">
          <cell r="A520">
            <v>3146</v>
          </cell>
          <cell r="B520">
            <v>2007</v>
          </cell>
          <cell r="C520" t="str">
            <v>Cerca de estaca de madeira c/ 5 fios de arame farpado, com estaca de 1 em 1m e mourão de 20 em 20m</v>
          </cell>
          <cell r="D520" t="str">
            <v>m  </v>
          </cell>
          <cell r="E520">
            <v>13.94</v>
          </cell>
        </row>
        <row r="521">
          <cell r="A521">
            <v>3147</v>
          </cell>
          <cell r="B521">
            <v>2007</v>
          </cell>
          <cell r="C521" t="str">
            <v>Cerca de estaca de madeira c/ 9 fios de arame farpado</v>
          </cell>
          <cell r="D521" t="str">
            <v>m  </v>
          </cell>
          <cell r="E521">
            <v>16.54</v>
          </cell>
        </row>
        <row r="522">
          <cell r="A522">
            <v>3148</v>
          </cell>
          <cell r="B522">
            <v>2007</v>
          </cell>
          <cell r="C522" t="str">
            <v>Cerca de estaca de madeira c/ 10 fios de arame farpado</v>
          </cell>
          <cell r="D522" t="str">
            <v>m  </v>
          </cell>
          <cell r="E522">
            <v>17.739999999999998</v>
          </cell>
        </row>
        <row r="523">
          <cell r="A523">
            <v>3149</v>
          </cell>
          <cell r="B523">
            <v>2007</v>
          </cell>
          <cell r="C523" t="str">
            <v>Cerca de estaca de madeira rustica, c/ 4 fios de arame farpado</v>
          </cell>
          <cell r="D523" t="str">
            <v>m  </v>
          </cell>
          <cell r="E523">
            <v>11.37</v>
          </cell>
        </row>
        <row r="524">
          <cell r="A524">
            <v>3150</v>
          </cell>
          <cell r="B524">
            <v>2007</v>
          </cell>
          <cell r="C524" t="str">
            <v>Cerca de estaca de madeira rustica, c/ 5 fios de arame farpado</v>
          </cell>
          <cell r="D524" t="str">
            <v>m  </v>
          </cell>
          <cell r="E524">
            <v>12.58</v>
          </cell>
        </row>
        <row r="525">
          <cell r="A525">
            <v>3151</v>
          </cell>
          <cell r="B525">
            <v>2007</v>
          </cell>
          <cell r="C525" t="str">
            <v>Calha de concreto armado D = 20 cm</v>
          </cell>
          <cell r="D525" t="str">
            <v>m  </v>
          </cell>
          <cell r="E525">
            <v>14.07</v>
          </cell>
        </row>
        <row r="526">
          <cell r="A526">
            <v>3152</v>
          </cell>
          <cell r="B526">
            <v>2007</v>
          </cell>
          <cell r="C526" t="str">
            <v>Calha de concreto armado D = 30 cm</v>
          </cell>
          <cell r="D526" t="str">
            <v>m  </v>
          </cell>
          <cell r="E526">
            <v>17.079999999999998</v>
          </cell>
        </row>
        <row r="527">
          <cell r="A527">
            <v>3153</v>
          </cell>
          <cell r="B527">
            <v>2007</v>
          </cell>
          <cell r="C527" t="str">
            <v>Calha de concreto armado D = 40 cm</v>
          </cell>
          <cell r="D527" t="str">
            <v>m  </v>
          </cell>
          <cell r="E527">
            <v>23.88</v>
          </cell>
        </row>
        <row r="528">
          <cell r="A528">
            <v>3154</v>
          </cell>
          <cell r="B528">
            <v>2007</v>
          </cell>
          <cell r="C528" t="str">
            <v>Calha de concreto armado D = 50 cm</v>
          </cell>
          <cell r="D528" t="str">
            <v>m  </v>
          </cell>
          <cell r="E528">
            <v>29.97</v>
          </cell>
        </row>
        <row r="529">
          <cell r="A529">
            <v>3155</v>
          </cell>
          <cell r="B529">
            <v>2007</v>
          </cell>
          <cell r="C529" t="str">
            <v>Canaleta de ombreira com pedra argamassada, e=0,30m</v>
          </cell>
          <cell r="D529" t="str">
            <v>m³ </v>
          </cell>
          <cell r="E529">
            <v>133.84</v>
          </cell>
        </row>
        <row r="530">
          <cell r="A530">
            <v>3156</v>
          </cell>
          <cell r="B530">
            <v>2007</v>
          </cell>
          <cell r="C530" t="str">
            <v>Tubo de concreto simples com D = 0,20 m, inclusive fornecimento e colocação</v>
          </cell>
          <cell r="D530" t="str">
            <v>m  </v>
          </cell>
          <cell r="E530">
            <v>24.22</v>
          </cell>
        </row>
        <row r="531">
          <cell r="A531">
            <v>3157</v>
          </cell>
          <cell r="B531">
            <v>2007</v>
          </cell>
          <cell r="C531" t="str">
            <v>Tubo de concreto simples com D = 0,30 m, inclusive fornecimento e colocação</v>
          </cell>
          <cell r="D531" t="str">
            <v>m  </v>
          </cell>
          <cell r="E531">
            <v>31.44</v>
          </cell>
        </row>
        <row r="532">
          <cell r="A532">
            <v>3158</v>
          </cell>
          <cell r="B532">
            <v>2007</v>
          </cell>
          <cell r="C532" t="str">
            <v>Tubo de concreto simples com D = 0,40 m, inclusive fornecimento e colocação</v>
          </cell>
          <cell r="D532" t="str">
            <v>m  </v>
          </cell>
          <cell r="E532">
            <v>45.84</v>
          </cell>
        </row>
        <row r="533">
          <cell r="A533">
            <v>3159</v>
          </cell>
          <cell r="B533">
            <v>2007</v>
          </cell>
          <cell r="C533" t="str">
            <v>Tubo de concreto simples com D = 0,50 m, inclusive fornecimento e colocação</v>
          </cell>
          <cell r="D533" t="str">
            <v>m  </v>
          </cell>
          <cell r="E533">
            <v>62.63</v>
          </cell>
        </row>
        <row r="534">
          <cell r="A534">
            <v>3160</v>
          </cell>
          <cell r="B534">
            <v>2007</v>
          </cell>
          <cell r="C534" t="str">
            <v>Tubo de concreto simples com D = 0,60 m, inclusive fornecimento e colocação</v>
          </cell>
          <cell r="D534" t="str">
            <v>m  </v>
          </cell>
          <cell r="E534">
            <v>81.37</v>
          </cell>
        </row>
        <row r="535">
          <cell r="A535">
            <v>3161</v>
          </cell>
          <cell r="B535">
            <v>2007</v>
          </cell>
          <cell r="C535" t="str">
            <v>Tubo de concreto armado CA 1 com D = 0,60 m, inclusive fornecimento e colocação</v>
          </cell>
          <cell r="D535" t="str">
            <v>m  </v>
          </cell>
          <cell r="E535">
            <v>90.92</v>
          </cell>
        </row>
        <row r="536">
          <cell r="A536">
            <v>3162</v>
          </cell>
          <cell r="B536">
            <v>2007</v>
          </cell>
          <cell r="C536" t="str">
            <v>Tubo de concreto armado CA 1 com D = 0,70 m, inclusive fornecimento e colocação</v>
          </cell>
          <cell r="D536" t="str">
            <v>m  </v>
          </cell>
          <cell r="E536">
            <v>120.18</v>
          </cell>
        </row>
        <row r="537">
          <cell r="A537">
            <v>3163</v>
          </cell>
          <cell r="B537">
            <v>2007</v>
          </cell>
          <cell r="C537" t="str">
            <v>Tubo de concreto armado CA 1 com D = 0,80 m, inclusive fornecimento e colocação</v>
          </cell>
          <cell r="D537" t="str">
            <v>m  </v>
          </cell>
          <cell r="E537">
            <v>148.97</v>
          </cell>
        </row>
        <row r="538">
          <cell r="A538">
            <v>3164</v>
          </cell>
          <cell r="B538">
            <v>2007</v>
          </cell>
          <cell r="C538" t="str">
            <v>Tubo de concreto armado CA 1 com D = 0,90 m, inclusive fornecimento e colocação</v>
          </cell>
          <cell r="D538" t="str">
            <v>m  </v>
          </cell>
          <cell r="E538">
            <v>185.16</v>
          </cell>
        </row>
        <row r="539">
          <cell r="A539">
            <v>3165</v>
          </cell>
          <cell r="B539">
            <v>2007</v>
          </cell>
          <cell r="C539" t="str">
            <v>Tubo de concreto armado CA 1 com D = 1,00 m, inclusive fornecimento e colocação</v>
          </cell>
          <cell r="D539" t="str">
            <v>m  </v>
          </cell>
          <cell r="E539">
            <v>211.19</v>
          </cell>
        </row>
        <row r="540">
          <cell r="A540">
            <v>3166</v>
          </cell>
          <cell r="B540">
            <v>2007</v>
          </cell>
          <cell r="C540" t="str">
            <v>Tubo de concreto armado CA 1 com D = 1,20 m, inclusive fornecimento e colocação</v>
          </cell>
          <cell r="D540" t="str">
            <v>m  </v>
          </cell>
          <cell r="E540">
            <v>298.04000000000002</v>
          </cell>
        </row>
        <row r="541">
          <cell r="A541">
            <v>3167</v>
          </cell>
          <cell r="B541">
            <v>2007</v>
          </cell>
          <cell r="C541" t="str">
            <v>Tubo de concreto armado CA 2 com D = 0,60 m, inclusive fornecimento e colocação</v>
          </cell>
          <cell r="D541" t="str">
            <v>m  </v>
          </cell>
          <cell r="E541">
            <v>96.44</v>
          </cell>
        </row>
        <row r="542">
          <cell r="A542">
            <v>3168</v>
          </cell>
          <cell r="B542">
            <v>2007</v>
          </cell>
          <cell r="C542" t="str">
            <v>Tubo de concreto armado CA 2 com D = 0,70 m, inclusive fornecimento e colocação</v>
          </cell>
          <cell r="D542" t="str">
            <v>m  </v>
          </cell>
          <cell r="E542">
            <v>127.79</v>
          </cell>
        </row>
        <row r="543">
          <cell r="A543">
            <v>3169</v>
          </cell>
          <cell r="B543">
            <v>2007</v>
          </cell>
          <cell r="C543" t="str">
            <v>Tubo de concreto armado CA 2 com D = 0,80 m, inclusive fornecimento e colocação</v>
          </cell>
          <cell r="D543" t="str">
            <v>m  </v>
          </cell>
          <cell r="E543">
            <v>173.08</v>
          </cell>
        </row>
        <row r="544">
          <cell r="A544">
            <v>3170</v>
          </cell>
          <cell r="B544">
            <v>2007</v>
          </cell>
          <cell r="C544" t="str">
            <v>Tubo de concreto armado CA 2 com D = 0,90 m, inclusive fornecimento e colocação</v>
          </cell>
          <cell r="D544" t="str">
            <v>m  </v>
          </cell>
          <cell r="E544">
            <v>212.28</v>
          </cell>
        </row>
        <row r="545">
          <cell r="A545">
            <v>3171</v>
          </cell>
          <cell r="B545">
            <v>2007</v>
          </cell>
          <cell r="C545" t="str">
            <v>Tubo de concreto armado CA 2 com D = 1,00 m, inclusive fornecimento e colocação</v>
          </cell>
          <cell r="D545" t="str">
            <v>m  </v>
          </cell>
          <cell r="E545">
            <v>239.77</v>
          </cell>
        </row>
        <row r="546">
          <cell r="A546">
            <v>3172</v>
          </cell>
          <cell r="B546">
            <v>2007</v>
          </cell>
          <cell r="C546" t="str">
            <v>Tubo de concreto armado CA 2 com D = 1,20 m, inclusive fornecimento e colocação</v>
          </cell>
          <cell r="D546" t="str">
            <v>m  </v>
          </cell>
          <cell r="E546">
            <v>396.92</v>
          </cell>
        </row>
        <row r="547">
          <cell r="A547">
            <v>3173</v>
          </cell>
          <cell r="B547">
            <v>2007</v>
          </cell>
          <cell r="C547" t="str">
            <v>Tubo de concreto armado classe CA 3, com D = 700 mm, inclusive fornecimento e colocação</v>
          </cell>
          <cell r="D547" t="str">
            <v>m  </v>
          </cell>
          <cell r="E547">
            <v>172.58</v>
          </cell>
        </row>
        <row r="548">
          <cell r="A548">
            <v>3174</v>
          </cell>
          <cell r="B548">
            <v>2007</v>
          </cell>
          <cell r="C548" t="str">
            <v>Tubo de concreto armado classe CA 3, com D = 800 mm, inclusive fornecimento e colocação</v>
          </cell>
          <cell r="D548" t="str">
            <v>m  </v>
          </cell>
          <cell r="E548">
            <v>203.81</v>
          </cell>
        </row>
        <row r="549">
          <cell r="A549">
            <v>3175</v>
          </cell>
          <cell r="B549">
            <v>2007</v>
          </cell>
          <cell r="C549" t="str">
            <v>Tubo de concreto armado classe CA 3, com D = 900 mm, inclusive fornecimento e colocação</v>
          </cell>
          <cell r="D549" t="str">
            <v>m  </v>
          </cell>
          <cell r="E549">
            <v>224.23</v>
          </cell>
        </row>
        <row r="550">
          <cell r="A550">
            <v>3176</v>
          </cell>
          <cell r="B550">
            <v>2007</v>
          </cell>
          <cell r="C550" t="str">
            <v>Tubo de concreto armado classe CA 3, com D = 1000 mm, inclusive fornecimento e colocação</v>
          </cell>
          <cell r="D550" t="str">
            <v>m  </v>
          </cell>
          <cell r="E550">
            <v>262.83999999999997</v>
          </cell>
        </row>
        <row r="551">
          <cell r="A551">
            <v>3177</v>
          </cell>
          <cell r="B551">
            <v>2007</v>
          </cell>
          <cell r="C551" t="str">
            <v>Tubo de concreto armado classe CA 3, com D = 1100 mm, inclusive fornecimento e colocação</v>
          </cell>
          <cell r="D551" t="str">
            <v>m  </v>
          </cell>
          <cell r="E551">
            <v>282.64</v>
          </cell>
        </row>
        <row r="552">
          <cell r="A552">
            <v>3178</v>
          </cell>
          <cell r="B552">
            <v>2007</v>
          </cell>
          <cell r="C552" t="str">
            <v>Tubo de concreto armado classe CA 3, com D = 1200 mm, inclusive fornecimento e colocação</v>
          </cell>
          <cell r="D552" t="str">
            <v>m  </v>
          </cell>
          <cell r="E552">
            <v>419.15</v>
          </cell>
        </row>
        <row r="553">
          <cell r="A553">
            <v>3179</v>
          </cell>
          <cell r="B553">
            <v>2007</v>
          </cell>
          <cell r="C553" t="str">
            <v>Tubo de concreto armado centrifugado com D = 600mm, tipo CA1, inclusive fornecimento e colocação</v>
          </cell>
          <cell r="D553" t="str">
            <v>m  </v>
          </cell>
          <cell r="E553" t="str">
            <v>79</v>
          </cell>
        </row>
        <row r="554">
          <cell r="A554">
            <v>3180</v>
          </cell>
          <cell r="B554">
            <v>2007</v>
          </cell>
          <cell r="C554" t="str">
            <v>Tubo de concreto armado centrifugado com D = 700mm, tipo CA1, inclusive fornecimento e colocação</v>
          </cell>
          <cell r="D554" t="str">
            <v>m  </v>
          </cell>
          <cell r="E554">
            <v>113.35</v>
          </cell>
        </row>
        <row r="555">
          <cell r="A555">
            <v>3181</v>
          </cell>
          <cell r="B555">
            <v>2007</v>
          </cell>
          <cell r="C555" t="str">
            <v>Tubo de concreto armado centrifugado com D = 800mm, tipo CA1, inclusive fornecimento e colocação</v>
          </cell>
          <cell r="D555" t="str">
            <v>m  </v>
          </cell>
          <cell r="E555">
            <v>133.97</v>
          </cell>
        </row>
        <row r="556">
          <cell r="A556">
            <v>3182</v>
          </cell>
          <cell r="B556">
            <v>2007</v>
          </cell>
          <cell r="C556" t="str">
            <v>Tubo de concreto armado centrifugado com D = 900mm, tipo CA1, inclusive fornecimento e colocação</v>
          </cell>
          <cell r="D556" t="str">
            <v>m  </v>
          </cell>
          <cell r="E556">
            <v>180.2</v>
          </cell>
        </row>
        <row r="557">
          <cell r="A557">
            <v>3183</v>
          </cell>
          <cell r="B557">
            <v>2007</v>
          </cell>
          <cell r="C557" t="str">
            <v>Tubo de concreto armado centrifugado com D = 1000mm, t ipo CA1, inclusive fornecimento e colocação</v>
          </cell>
          <cell r="D557" t="str">
            <v>m  </v>
          </cell>
          <cell r="E557">
            <v>210.42</v>
          </cell>
        </row>
        <row r="558">
          <cell r="A558">
            <v>3184</v>
          </cell>
          <cell r="B558">
            <v>2007</v>
          </cell>
          <cell r="C558" t="str">
            <v>Tubo de concreto armado centrifugado com D = 1200mm, t ipo CA1, inclusive fornecimento e colocação</v>
          </cell>
          <cell r="D558" t="str">
            <v>m  </v>
          </cell>
          <cell r="E558">
            <v>279.72000000000003</v>
          </cell>
        </row>
        <row r="559">
          <cell r="A559">
            <v>3185</v>
          </cell>
          <cell r="B559">
            <v>2007</v>
          </cell>
          <cell r="C559" t="str">
            <v>Tubo de concreto armado centrifugado com D = 600mm, tipo CA2, inclusive fornecimento e colocação</v>
          </cell>
          <cell r="D559" t="str">
            <v>m  </v>
          </cell>
          <cell r="E559">
            <v>84.65</v>
          </cell>
        </row>
        <row r="560">
          <cell r="A560">
            <v>3186</v>
          </cell>
          <cell r="B560">
            <v>2007</v>
          </cell>
          <cell r="C560" t="str">
            <v>Tubo de concreto armado centrifugado com D = 700mm, tipo CA2, inclusive fornecimento e colocação</v>
          </cell>
          <cell r="D560" t="str">
            <v>m  </v>
          </cell>
          <cell r="E560">
            <v>123.04</v>
          </cell>
        </row>
        <row r="561">
          <cell r="A561">
            <v>3187</v>
          </cell>
          <cell r="B561">
            <v>2007</v>
          </cell>
          <cell r="C561" t="str">
            <v>Tubo de concreto armado centrifugado com D = 800mm, tipo CA2, inclusive fornecimento e colocação</v>
          </cell>
          <cell r="D561" t="str">
            <v>m  </v>
          </cell>
          <cell r="E561">
            <v>148.66</v>
          </cell>
        </row>
        <row r="562">
          <cell r="A562">
            <v>3188</v>
          </cell>
          <cell r="B562">
            <v>2007</v>
          </cell>
          <cell r="C562" t="str">
            <v>Tubo de concreto armado centrifugado com D = 900mm, tipo CA2, inclusive fornecimento e colocação</v>
          </cell>
          <cell r="D562" t="str">
            <v>m  </v>
          </cell>
          <cell r="E562" t="str">
            <v>195.75 </v>
          </cell>
        </row>
        <row r="563">
          <cell r="A563">
            <v>3189</v>
          </cell>
          <cell r="B563">
            <v>2007</v>
          </cell>
          <cell r="C563" t="str">
            <v>Tubo de concreto armado centrifugado com D = 1000mm, t ipo CA2, inclusive fornecimento e colocação</v>
          </cell>
          <cell r="D563" t="str">
            <v>m  </v>
          </cell>
          <cell r="E563">
            <v>220.93</v>
          </cell>
        </row>
        <row r="564">
          <cell r="A564">
            <v>3190</v>
          </cell>
          <cell r="B564">
            <v>2007</v>
          </cell>
          <cell r="C564" t="str">
            <v>Tubo de concreto armado centrifugado com D = 1200mm, t ipo CA2, inclusive fornecimento e colocação</v>
          </cell>
          <cell r="D564" t="str">
            <v>m  </v>
          </cell>
          <cell r="E564">
            <v>309.04000000000002</v>
          </cell>
        </row>
        <row r="565">
          <cell r="A565">
            <v>3191</v>
          </cell>
          <cell r="B565">
            <v>2007</v>
          </cell>
          <cell r="C565" t="str">
            <v>Tubo de concreto armado centrifugado com D = 700mm, tipo CA3, inclusive fornecimento e colocação</v>
          </cell>
          <cell r="D565" t="str">
            <v>m  </v>
          </cell>
          <cell r="E565">
            <v>151.94</v>
          </cell>
        </row>
        <row r="566">
          <cell r="A566">
            <v>3192</v>
          </cell>
          <cell r="B566">
            <v>2007</v>
          </cell>
          <cell r="C566" t="str">
            <v>Tubo de concreto armado centrifugado com D = 800mm, tipo CA3, inclusive fornecimento e colocação</v>
          </cell>
          <cell r="D566" t="str">
            <v>m  </v>
          </cell>
          <cell r="E566">
            <v>196.94</v>
          </cell>
        </row>
        <row r="567">
          <cell r="A567">
            <v>3193</v>
          </cell>
          <cell r="B567">
            <v>2007</v>
          </cell>
          <cell r="C567" t="str">
            <v>Tubo de concreto armado centrifugado com D = 900mm, tipo CA3, inclusive fornecimento e colocação</v>
          </cell>
          <cell r="D567" t="str">
            <v>m  </v>
          </cell>
          <cell r="E567">
            <v>248.41</v>
          </cell>
        </row>
        <row r="568">
          <cell r="A568">
            <v>3194</v>
          </cell>
          <cell r="B568">
            <v>2007</v>
          </cell>
          <cell r="C568" t="str">
            <v>Tubo de concreto armado centrifugado com D = 1000mm, t ipo CA3, inclusive fornecimento e colocação</v>
          </cell>
          <cell r="D568" t="str">
            <v>m  </v>
          </cell>
          <cell r="E568">
            <v>258.93</v>
          </cell>
        </row>
        <row r="569">
          <cell r="A569">
            <v>3195</v>
          </cell>
          <cell r="B569">
            <v>2007</v>
          </cell>
          <cell r="C569" t="str">
            <v>Tubo de concreto armado centrifugado com D = 1200mm, t ipo CA3, inclusive fornecimento e colocação</v>
          </cell>
          <cell r="D569" t="str">
            <v>m  </v>
          </cell>
          <cell r="E569">
            <v>380.15</v>
          </cell>
        </row>
        <row r="570">
          <cell r="A570">
            <v>3196</v>
          </cell>
          <cell r="B570">
            <v>2007</v>
          </cell>
          <cell r="C570" t="str">
            <v>Tubo de concreto armado centrifugado com D = 400mm, tipo A2, inclusive fornecimento e colocação</v>
          </cell>
          <cell r="D570" t="str">
            <v>m  </v>
          </cell>
          <cell r="E570">
            <v>82.23</v>
          </cell>
        </row>
        <row r="571">
          <cell r="A571">
            <v>3197</v>
          </cell>
          <cell r="B571">
            <v>2007</v>
          </cell>
          <cell r="C571" t="str">
            <v>Tubo de concreto armado centrifugado com D = 500mm, tipo A2, inclusive fornecimento e colocação</v>
          </cell>
          <cell r="D571" t="str">
            <v>m  </v>
          </cell>
          <cell r="E571">
            <v>105.1</v>
          </cell>
        </row>
        <row r="572">
          <cell r="A572">
            <v>3198</v>
          </cell>
          <cell r="B572">
            <v>2007</v>
          </cell>
          <cell r="C572" t="str">
            <v>Tubo de concreto armado centrifugado com D = 600mm, tipo A2, inclusive fornecimento e colocação</v>
          </cell>
          <cell r="D572" t="str">
            <v>m  </v>
          </cell>
          <cell r="E572">
            <v>124.22</v>
          </cell>
        </row>
        <row r="573">
          <cell r="A573">
            <v>3199</v>
          </cell>
          <cell r="B573">
            <v>2007</v>
          </cell>
          <cell r="C573" t="str">
            <v>Tubo de concreto armado centrifugado com D = 700mm, tipo A2, inclusive fornecimento e colocação</v>
          </cell>
          <cell r="D573" t="str">
            <v>m  </v>
          </cell>
          <cell r="E573">
            <v>168.67</v>
          </cell>
        </row>
        <row r="574">
          <cell r="A574">
            <v>3200</v>
          </cell>
          <cell r="B574">
            <v>2007</v>
          </cell>
          <cell r="C574" t="str">
            <v>Tubo de concreto armado centrifugado com D = 800mm, tipo A2, inclusive fornecimento e colocação</v>
          </cell>
          <cell r="D574" t="str">
            <v>m  </v>
          </cell>
          <cell r="E574">
            <v>206.44</v>
          </cell>
        </row>
        <row r="575">
          <cell r="A575">
            <v>3201</v>
          </cell>
          <cell r="B575">
            <v>2007</v>
          </cell>
          <cell r="C575" t="str">
            <v>Tubo de concreto armado centrifugado com D = 900mm, tipo A2, inclusive fornecimento e colocação</v>
          </cell>
          <cell r="D575" t="str">
            <v>m  </v>
          </cell>
          <cell r="E575" t="str">
            <v>261</v>
          </cell>
        </row>
        <row r="576">
          <cell r="A576">
            <v>3202</v>
          </cell>
          <cell r="B576">
            <v>2007</v>
          </cell>
          <cell r="C576" t="str">
            <v>Tubo de concreto armado centrifugado com D = 1000mm, tipo A2, inclusive fornecimento e colocação</v>
          </cell>
          <cell r="D576" t="str">
            <v>m  </v>
          </cell>
          <cell r="E576">
            <v>295.31</v>
          </cell>
        </row>
        <row r="577">
          <cell r="A577">
            <v>3203</v>
          </cell>
          <cell r="B577">
            <v>2007</v>
          </cell>
          <cell r="C577" t="str">
            <v>Tubo de concreto armado centrifugado com D = 1200mm, tipo A2, inclusive fornecimento e colocação</v>
          </cell>
          <cell r="D577" t="str">
            <v>m  </v>
          </cell>
          <cell r="E577">
            <v>400.64</v>
          </cell>
        </row>
        <row r="578">
          <cell r="A578">
            <v>3204</v>
          </cell>
          <cell r="B578">
            <v>2007</v>
          </cell>
          <cell r="C578" t="str">
            <v>Tubo de concreto armado centrifugado com D = 400mm, tipo A3, inclusive fornecimento e colocação</v>
          </cell>
          <cell r="D578" t="str">
            <v>m  </v>
          </cell>
          <cell r="E578">
            <v>88.9</v>
          </cell>
        </row>
        <row r="579">
          <cell r="A579">
            <v>3205</v>
          </cell>
          <cell r="B579">
            <v>2007</v>
          </cell>
          <cell r="C579" t="str">
            <v>Tubo de concreto armado centrifugado com D = 500mm, tipo A3, inclusive fornecimento e colocação</v>
          </cell>
          <cell r="D579" t="str">
            <v>m  </v>
          </cell>
          <cell r="E579">
            <v>109.88</v>
          </cell>
        </row>
        <row r="580">
          <cell r="A580">
            <v>3206</v>
          </cell>
          <cell r="B580">
            <v>2007</v>
          </cell>
          <cell r="C580" t="str">
            <v>Tubo de concreto armado centrifugado com D = 600mm, tipo A3, inclusive fornecimento e colocação</v>
          </cell>
          <cell r="D580" t="str">
            <v>m  </v>
          </cell>
          <cell r="E580">
            <v>130.88999999999999</v>
          </cell>
        </row>
        <row r="581">
          <cell r="A581">
            <v>3207</v>
          </cell>
          <cell r="B581">
            <v>2007</v>
          </cell>
          <cell r="C581" t="str">
            <v>Tubo de concreto armado centrifugado com D = 700mm, tipo A3, inclusive fornecimento e colocação</v>
          </cell>
          <cell r="D581" t="str">
            <v>m  </v>
          </cell>
          <cell r="E581">
            <v>177.56</v>
          </cell>
        </row>
        <row r="582">
          <cell r="A582">
            <v>3208</v>
          </cell>
          <cell r="B582">
            <v>2007</v>
          </cell>
          <cell r="C582" t="str">
            <v>Tubo de concreto armado centrifugado com D = 800mm, tipo A3, inclusive fornecimento e colocação</v>
          </cell>
          <cell r="D582" t="str">
            <v>m  </v>
          </cell>
          <cell r="E582">
            <v>224.23</v>
          </cell>
        </row>
        <row r="583">
          <cell r="A583">
            <v>3209</v>
          </cell>
          <cell r="B583">
            <v>2007</v>
          </cell>
          <cell r="C583" t="str">
            <v>Tubo de concreto armado centrifugado com D = 900mm, tipo A3, inclusive fornecimento e colocação</v>
          </cell>
          <cell r="D583" t="str">
            <v>m  </v>
          </cell>
          <cell r="E583">
            <v>274.12</v>
          </cell>
        </row>
        <row r="584">
          <cell r="A584">
            <v>3210</v>
          </cell>
          <cell r="B584">
            <v>2007</v>
          </cell>
          <cell r="C584" t="str">
            <v>Tubo de concreto armado centrifugado com D = 1000mm, tipo A3, inclusive fornecimento e colocação</v>
          </cell>
          <cell r="D584" t="str">
            <v>m  </v>
          </cell>
          <cell r="E584">
            <v>309.07</v>
          </cell>
        </row>
        <row r="585">
          <cell r="A585">
            <v>3211</v>
          </cell>
          <cell r="B585">
            <v>2007</v>
          </cell>
          <cell r="C585" t="str">
            <v>Tubo de concreto armado centrifugado com D = 1200mm, tipo A3, inclusive fornecimento e colocação</v>
          </cell>
          <cell r="D585" t="str">
            <v>m  </v>
          </cell>
          <cell r="E585">
            <v>433.98</v>
          </cell>
        </row>
        <row r="586">
          <cell r="A586">
            <v>3212</v>
          </cell>
          <cell r="B586">
            <v>2007</v>
          </cell>
          <cell r="C586" t="str">
            <v>Fornecimento e assentamento de tubos em PVC D=4"</v>
          </cell>
          <cell r="D586" t="str">
            <v>m  </v>
          </cell>
          <cell r="E586">
            <v>8.57</v>
          </cell>
        </row>
        <row r="587">
          <cell r="A587">
            <v>3213</v>
          </cell>
          <cell r="B587">
            <v>2007</v>
          </cell>
          <cell r="C587" t="str">
            <v>Bueiro simples tubular de concreto, D = 0,80m - CA-1, corpo</v>
          </cell>
          <cell r="D587" t="str">
            <v>m  </v>
          </cell>
          <cell r="E587">
            <v>244.29</v>
          </cell>
        </row>
        <row r="588">
          <cell r="A588">
            <v>3214</v>
          </cell>
          <cell r="B588">
            <v>2007</v>
          </cell>
          <cell r="C588" t="str">
            <v>Bueiro simples tubular de concreto, D = 1,00m - CA-1, corpo</v>
          </cell>
          <cell r="D588" t="str">
            <v>m  </v>
          </cell>
          <cell r="E588">
            <v>343.79</v>
          </cell>
        </row>
        <row r="589">
          <cell r="A589">
            <v>3215</v>
          </cell>
          <cell r="B589">
            <v>2007</v>
          </cell>
          <cell r="C589" t="str">
            <v>Bueiro simples tubular de concreto, D = 1,20m - CA-1, corpo</v>
          </cell>
          <cell r="D589" t="str">
            <v>m  </v>
          </cell>
          <cell r="E589">
            <v>473.53</v>
          </cell>
        </row>
        <row r="590">
          <cell r="A590">
            <v>3216</v>
          </cell>
          <cell r="B590">
            <v>2007</v>
          </cell>
          <cell r="C590" t="str">
            <v>Bueiro simples tubular de concreto, D = 0,80m - CA-2, corpo</v>
          </cell>
          <cell r="D590" t="str">
            <v>m  </v>
          </cell>
          <cell r="E590">
            <v>268.64</v>
          </cell>
        </row>
        <row r="591">
          <cell r="A591">
            <v>3217</v>
          </cell>
          <cell r="B591">
            <v>2007</v>
          </cell>
          <cell r="C591" t="str">
            <v>Bueiro simples tubular de concreto, D = 1,00m - CA-2, corpo</v>
          </cell>
          <cell r="D591" t="str">
            <v>m  </v>
          </cell>
          <cell r="E591">
            <v>372.78</v>
          </cell>
        </row>
        <row r="592">
          <cell r="A592">
            <v>3218</v>
          </cell>
          <cell r="B592">
            <v>2007</v>
          </cell>
          <cell r="C592" t="str">
            <v>Bueiro simples tubular de concreto, D = 1,20m - CA-2, corpo</v>
          </cell>
          <cell r="D592" t="str">
            <v>m  </v>
          </cell>
          <cell r="E592">
            <v>572.78</v>
          </cell>
        </row>
        <row r="593">
          <cell r="A593">
            <v>3219</v>
          </cell>
          <cell r="B593">
            <v>2007</v>
          </cell>
          <cell r="C593" t="str">
            <v>Bueiro duplo tubular de concreto, D = 1,00m - CA-1, corpo</v>
          </cell>
          <cell r="D593" t="str">
            <v>m  </v>
          </cell>
          <cell r="E593">
            <v>641.21</v>
          </cell>
        </row>
        <row r="594">
          <cell r="A594">
            <v>3220</v>
          </cell>
          <cell r="B594">
            <v>2007</v>
          </cell>
          <cell r="C594" t="str">
            <v>Bueiro duplo tubular de concreto, D = 1,20m - CA-1, corpo</v>
          </cell>
          <cell r="D594" t="str">
            <v>m  </v>
          </cell>
          <cell r="E594">
            <v>891.4</v>
          </cell>
        </row>
        <row r="595">
          <cell r="A595">
            <v>3221</v>
          </cell>
          <cell r="B595">
            <v>2007</v>
          </cell>
          <cell r="C595" t="str">
            <v>Bueiro triplo tubular de concreto, D = 1,20m - CA-1, corpo</v>
          </cell>
          <cell r="D595" t="str">
            <v>m  </v>
          </cell>
          <cell r="E595" t="str">
            <v>1309.27 </v>
          </cell>
        </row>
        <row r="596">
          <cell r="A596">
            <v>3222</v>
          </cell>
          <cell r="B596">
            <v>2007</v>
          </cell>
          <cell r="C596" t="str">
            <v>Bueiro triplo tubular de concreto, D = 1,50m - CA-1, corpo</v>
          </cell>
          <cell r="D596" t="str">
            <v>m  </v>
          </cell>
          <cell r="E596">
            <v>1676.87</v>
          </cell>
        </row>
        <row r="597">
          <cell r="A597">
            <v>3223</v>
          </cell>
          <cell r="B597">
            <v>2007</v>
          </cell>
          <cell r="C597" t="str">
            <v>Bueiro duplo tubular de concreto, D = 1,00m - CA-2, corpo</v>
          </cell>
          <cell r="D597" t="str">
            <v>m  </v>
          </cell>
          <cell r="E597">
            <v>699.19</v>
          </cell>
        </row>
        <row r="598">
          <cell r="A598">
            <v>3224</v>
          </cell>
          <cell r="B598">
            <v>2007</v>
          </cell>
          <cell r="C598" t="str">
            <v>Bueiro duplo tubular de concreto, D = 1,20m - CA-2, corpo</v>
          </cell>
          <cell r="D598" t="str">
            <v>m  </v>
          </cell>
          <cell r="E598">
            <v>1089.9000000000001</v>
          </cell>
        </row>
        <row r="599">
          <cell r="A599">
            <v>3225</v>
          </cell>
          <cell r="B599">
            <v>2007</v>
          </cell>
          <cell r="C599" t="str">
            <v>Bueiro triplo tubular de concreto, D = 1,20m - CA-2, corpo</v>
          </cell>
          <cell r="D599" t="str">
            <v>m  </v>
          </cell>
          <cell r="E599">
            <v>1607.02</v>
          </cell>
        </row>
        <row r="600">
          <cell r="A600">
            <v>3226</v>
          </cell>
          <cell r="B600">
            <v>2007</v>
          </cell>
          <cell r="C600" t="str">
            <v>Bueiro triplo tubular de concreto, D = 1,50m - CA-2, corpo</v>
          </cell>
          <cell r="D600" t="str">
            <v>m  </v>
          </cell>
          <cell r="E600">
            <v>2203.85</v>
          </cell>
        </row>
        <row r="601">
          <cell r="A601">
            <v>3227</v>
          </cell>
          <cell r="B601">
            <v>2007</v>
          </cell>
          <cell r="C601" t="str">
            <v>Boca de bueiro simples tubular de concreto, D = 0,80m</v>
          </cell>
          <cell r="D601" t="str">
            <v>und  </v>
          </cell>
          <cell r="E601">
            <v>822.19</v>
          </cell>
        </row>
        <row r="602">
          <cell r="A602">
            <v>3228</v>
          </cell>
          <cell r="B602">
            <v>2007</v>
          </cell>
          <cell r="C602" t="str">
            <v>Boca de bueiro simples tubular de concreto, D = 1,00m</v>
          </cell>
          <cell r="D602" t="str">
            <v>und  </v>
          </cell>
          <cell r="E602">
            <v>1246.95</v>
          </cell>
        </row>
        <row r="603">
          <cell r="A603">
            <v>3229</v>
          </cell>
          <cell r="B603">
            <v>2007</v>
          </cell>
          <cell r="C603" t="str">
            <v>Boca de bueiro simples tubular de concreto, D = 1,20m</v>
          </cell>
          <cell r="D603" t="str">
            <v>und  </v>
          </cell>
          <cell r="E603">
            <v>1764.95</v>
          </cell>
        </row>
        <row r="604">
          <cell r="A604">
            <v>3230</v>
          </cell>
          <cell r="B604">
            <v>2007</v>
          </cell>
          <cell r="C604" t="str">
            <v>Boca de bueiro duplo tubular de concreto, D = 1,00m</v>
          </cell>
          <cell r="D604" t="str">
            <v>und  </v>
          </cell>
          <cell r="E604">
            <v>1711.8</v>
          </cell>
        </row>
        <row r="605">
          <cell r="A605">
            <v>3231</v>
          </cell>
          <cell r="B605">
            <v>2007</v>
          </cell>
          <cell r="C605" t="str">
            <v>Boca de bueiro duplo tubular de concreto, D = 1,20m</v>
          </cell>
          <cell r="D605" t="str">
            <v>und  </v>
          </cell>
          <cell r="E605">
            <v>2431.2800000000002</v>
          </cell>
        </row>
        <row r="606">
          <cell r="A606">
            <v>3232</v>
          </cell>
          <cell r="B606">
            <v>2007</v>
          </cell>
          <cell r="C606" t="str">
            <v>Boca de bueiro triplo tubular de concreto, D = 1,20m</v>
          </cell>
          <cell r="D606" t="str">
            <v>und  </v>
          </cell>
          <cell r="E606">
            <v>3090.68</v>
          </cell>
        </row>
        <row r="607">
          <cell r="A607">
            <v>3233</v>
          </cell>
          <cell r="B607">
            <v>2007</v>
          </cell>
          <cell r="C607" t="str">
            <v>Boca de bueiro triplo tubular de concreto, D = 1,50m</v>
          </cell>
          <cell r="D607" t="str">
            <v>und  </v>
          </cell>
          <cell r="E607">
            <v>5315.22</v>
          </cell>
        </row>
        <row r="608">
          <cell r="A608">
            <v>3234</v>
          </cell>
          <cell r="B608">
            <v>2007</v>
          </cell>
          <cell r="C608" t="str">
            <v>Descida d água de concreto 250 kg de cimento/m3, com consumo de 0,20m3/m</v>
          </cell>
          <cell r="D608" t="str">
            <v>m  </v>
          </cell>
          <cell r="E608">
            <v>112.37</v>
          </cell>
        </row>
        <row r="609">
          <cell r="A609">
            <v>3235</v>
          </cell>
          <cell r="B609">
            <v>2007</v>
          </cell>
          <cell r="C609" t="str">
            <v>Descida d água de concreto 250 kg de cimento/m3, com consumo de 0,60m3/m</v>
          </cell>
          <cell r="D609" t="str">
            <v>m  </v>
          </cell>
          <cell r="E609">
            <v>336.86</v>
          </cell>
        </row>
        <row r="610">
          <cell r="A610">
            <v>3236</v>
          </cell>
          <cell r="B610">
            <v>2007</v>
          </cell>
          <cell r="C610" t="str">
            <v>Descida d água em degrau, de concreto 250 kg de cimento/m3, com consumo de 0,60m3/m</v>
          </cell>
          <cell r="D610" t="str">
            <v>m  </v>
          </cell>
          <cell r="E610">
            <v>499.67</v>
          </cell>
        </row>
        <row r="611">
          <cell r="A611">
            <v>3237</v>
          </cell>
          <cell r="B611">
            <v>2007</v>
          </cell>
          <cell r="C611" t="str">
            <v>Difusor de concreto 250 kg de cimento/m3, com consumo de 0,04m3/m</v>
          </cell>
          <cell r="D611" t="str">
            <v>m  </v>
          </cell>
          <cell r="E611">
            <v>9.26</v>
          </cell>
        </row>
        <row r="612">
          <cell r="A612">
            <v>3238</v>
          </cell>
          <cell r="B612">
            <v>2007</v>
          </cell>
          <cell r="C612" t="str">
            <v>Sarjeta de concreto 250 kg de cimento/m3, com consumo de 0,04m3/m</v>
          </cell>
          <cell r="D612" t="str">
            <v>m  </v>
          </cell>
          <cell r="E612">
            <v>9.26</v>
          </cell>
        </row>
        <row r="613">
          <cell r="A613">
            <v>3239</v>
          </cell>
          <cell r="B613">
            <v>2007</v>
          </cell>
          <cell r="C613" t="str">
            <v>Sarjeta de concreto 250 kg de cimento/m3, com consumo de 0,06m3/m</v>
          </cell>
          <cell r="D613" t="str">
            <v>m  </v>
          </cell>
          <cell r="E613">
            <v>13.75</v>
          </cell>
        </row>
        <row r="614">
          <cell r="A614">
            <v>3240</v>
          </cell>
          <cell r="B614">
            <v>2007</v>
          </cell>
          <cell r="C614" t="str">
            <v>Sarjeta de concreto 250 kg de cimento/m3, com consumo de 0,08m3/m</v>
          </cell>
          <cell r="D614" t="str">
            <v>m  </v>
          </cell>
          <cell r="E614">
            <v>18.27</v>
          </cell>
        </row>
        <row r="615">
          <cell r="A615">
            <v>3241</v>
          </cell>
          <cell r="B615">
            <v>2007</v>
          </cell>
          <cell r="C615" t="str">
            <v>Sarjeta de concreto 250 kg de cimento/m3, com consumo de 0,10m3/m</v>
          </cell>
          <cell r="D615" t="str">
            <v>m  </v>
          </cell>
          <cell r="E615">
            <v>22.95</v>
          </cell>
        </row>
        <row r="616">
          <cell r="A616">
            <v>3242</v>
          </cell>
          <cell r="B616">
            <v>2007</v>
          </cell>
          <cell r="C616" t="str">
            <v>Saida d água de concreto 250 kg de cimento/m3, com consumo de 0,15m3/un</v>
          </cell>
          <cell r="D616" t="str">
            <v>und  </v>
          </cell>
          <cell r="E616">
            <v>49.49</v>
          </cell>
        </row>
        <row r="617">
          <cell r="A617">
            <v>3243</v>
          </cell>
          <cell r="B617">
            <v>2007</v>
          </cell>
          <cell r="C617" t="str">
            <v>Saida d água de concreto 250 kg de cimento/m3, com consumo de 0,25m3/un</v>
          </cell>
          <cell r="D617" t="str">
            <v>und  </v>
          </cell>
          <cell r="E617">
            <v>88.62</v>
          </cell>
        </row>
        <row r="618">
          <cell r="A618">
            <v>3244</v>
          </cell>
          <cell r="B618">
            <v>2007</v>
          </cell>
          <cell r="C618" t="str">
            <v>Pintura com nata de cimento</v>
          </cell>
          <cell r="D618" t="str">
            <v>m2  </v>
          </cell>
          <cell r="E618">
            <v>1.68</v>
          </cell>
        </row>
        <row r="619">
          <cell r="A619">
            <v>3245</v>
          </cell>
          <cell r="B619">
            <v>2007</v>
          </cell>
          <cell r="C619" t="str">
            <v>Injeção de cimento, inclusive cimento</v>
          </cell>
          <cell r="D619" t="str">
            <v>saco  </v>
          </cell>
          <cell r="E619">
            <v>50.23</v>
          </cell>
        </row>
        <row r="620">
          <cell r="A620">
            <v>3246</v>
          </cell>
          <cell r="B620">
            <v>2007</v>
          </cell>
          <cell r="C620" t="str">
            <v>Injeção de cimento, exceto cimento</v>
          </cell>
          <cell r="D620" t="str">
            <v>saco  </v>
          </cell>
          <cell r="E620">
            <v>32.229999999999997</v>
          </cell>
        </row>
        <row r="621">
          <cell r="A621">
            <v>3247</v>
          </cell>
          <cell r="B621">
            <v>2007</v>
          </cell>
          <cell r="C621" t="str">
            <v>Guarda corpo em tubo de ferro galvanizado</v>
          </cell>
          <cell r="D621" t="str">
            <v>m  </v>
          </cell>
          <cell r="E621">
            <v>73.239999999999995</v>
          </cell>
        </row>
        <row r="622">
          <cell r="A622">
            <v>3248</v>
          </cell>
          <cell r="B622">
            <v>2007</v>
          </cell>
          <cell r="C622" t="str">
            <v>Escada de marinheiro com guarda corpo</v>
          </cell>
          <cell r="D622" t="str">
            <v>m  </v>
          </cell>
          <cell r="E622">
            <v>136.16</v>
          </cell>
        </row>
        <row r="623">
          <cell r="A623">
            <v>3249</v>
          </cell>
          <cell r="B623">
            <v>2007</v>
          </cell>
          <cell r="C623" t="str">
            <v>Fornecimento e assentamento de suporte para acequias c/0,20m =&lt; R &lt;=0,75m - sapata</v>
          </cell>
          <cell r="D623" t="str">
            <v>m³ </v>
          </cell>
          <cell r="E623">
            <v>332.69</v>
          </cell>
        </row>
        <row r="624">
          <cell r="A624">
            <v>3250</v>
          </cell>
          <cell r="B624">
            <v>2007</v>
          </cell>
          <cell r="C624" t="str">
            <v>Fornecimento e assentamento de suporte para acequias c/0,20m =&lt; R &lt;=0,75m - pilar</v>
          </cell>
          <cell r="D624" t="str">
            <v>m³ </v>
          </cell>
          <cell r="E624">
            <v>833.2</v>
          </cell>
        </row>
        <row r="625">
          <cell r="A625">
            <v>3251</v>
          </cell>
          <cell r="B625">
            <v>2007</v>
          </cell>
          <cell r="C625" t="str">
            <v>Fornecimento e assentamento de berço para acequias c/0,20m =&lt; R &lt;=0,75m e h &lt;=1,0m</v>
          </cell>
          <cell r="D625" t="str">
            <v>m³ </v>
          </cell>
          <cell r="E625">
            <v>1048.3</v>
          </cell>
        </row>
        <row r="626">
          <cell r="A626">
            <v>3252</v>
          </cell>
          <cell r="B626">
            <v>2007</v>
          </cell>
          <cell r="C626" t="str">
            <v>Fornecimento e assentamento de acequias pre moldadas c/0,20m =&lt; R &lt;=0,75m; 4cm=&lt; e &lt;=10cm - viga inferior</v>
          </cell>
          <cell r="D626" t="str">
            <v>m³ </v>
          </cell>
          <cell r="E626">
            <v>1530.98</v>
          </cell>
        </row>
        <row r="627">
          <cell r="A627">
            <v>4001</v>
          </cell>
          <cell r="B627">
            <v>2007</v>
          </cell>
          <cell r="C627" t="str">
            <v>Deslocamento de sonda rotativa e apoio</v>
          </cell>
          <cell r="D627" t="str">
            <v>km  </v>
          </cell>
          <cell r="E627">
            <v>6.6</v>
          </cell>
        </row>
        <row r="628">
          <cell r="A628">
            <v>4002</v>
          </cell>
          <cell r="B628">
            <v>2007</v>
          </cell>
          <cell r="C628" t="str">
            <v>Perfuração em rocha cristalina com diam. de 6"</v>
          </cell>
          <cell r="D628" t="str">
            <v>m  </v>
          </cell>
          <cell r="E628">
            <v>26.73</v>
          </cell>
        </row>
        <row r="629">
          <cell r="A629">
            <v>4003</v>
          </cell>
          <cell r="B629">
            <v>2007</v>
          </cell>
          <cell r="C629" t="str">
            <v>Perfuração em rocha sedimentar com diam. de 8.1/2"</v>
          </cell>
          <cell r="D629" t="str">
            <v>m  </v>
          </cell>
          <cell r="E629">
            <v>61.11</v>
          </cell>
        </row>
        <row r="630">
          <cell r="A630">
            <v>4004</v>
          </cell>
          <cell r="B630">
            <v>2007</v>
          </cell>
          <cell r="C630" t="str">
            <v>Perfuração em rocha sedimentar com diam. de 12.1/4"</v>
          </cell>
          <cell r="D630" t="str">
            <v>m  </v>
          </cell>
          <cell r="E630">
            <v>79.23</v>
          </cell>
        </row>
        <row r="631">
          <cell r="A631">
            <v>4005</v>
          </cell>
          <cell r="B631">
            <v>2007</v>
          </cell>
          <cell r="C631" t="str">
            <v>Fornecimento e instalação de filtro de PVC tipo Geo STD aditivado c/ Diam. de 6"</v>
          </cell>
          <cell r="D631" t="str">
            <v>m  </v>
          </cell>
          <cell r="E631">
            <v>171.43</v>
          </cell>
        </row>
        <row r="632">
          <cell r="A632">
            <v>4006</v>
          </cell>
          <cell r="B632">
            <v>2007</v>
          </cell>
          <cell r="C632" t="str">
            <v>Fornecimento e instalação de tubos de PVC tipo Geo LEVE aditivado c/ Diam. de 6"</v>
          </cell>
          <cell r="D632" t="str">
            <v>m  </v>
          </cell>
          <cell r="E632">
            <v>73.06</v>
          </cell>
        </row>
        <row r="633">
          <cell r="A633">
            <v>4007</v>
          </cell>
          <cell r="B633">
            <v>2007</v>
          </cell>
          <cell r="C633" t="str">
            <v>Fornecimento e instalação de tubos de PVC tipo Geo STD aditivado c/ Diam. de 6"</v>
          </cell>
          <cell r="D633" t="str">
            <v>m  </v>
          </cell>
          <cell r="E633">
            <v>98.93</v>
          </cell>
        </row>
        <row r="634">
          <cell r="A634">
            <v>4008</v>
          </cell>
          <cell r="B634">
            <v>2007</v>
          </cell>
          <cell r="C634" t="str">
            <v>Fornecimento e colocação de cascalho selecionado ( pré-filtro ) de granulometria variando entre 1,5mm a 3,5mm</v>
          </cell>
          <cell r="D634" t="str">
            <v>m³ </v>
          </cell>
          <cell r="E634" t="str">
            <v>68</v>
          </cell>
        </row>
        <row r="635">
          <cell r="A635">
            <v>4009</v>
          </cell>
          <cell r="B635">
            <v>2007</v>
          </cell>
          <cell r="C635" t="str">
            <v>Desenvolvimento pelo sistema air lift, usando-se um compressor 175 libras e 120 pcm (12h)</v>
          </cell>
          <cell r="D635" t="str">
            <v>h  </v>
          </cell>
          <cell r="E635">
            <v>75.239999999999995</v>
          </cell>
        </row>
        <row r="636">
          <cell r="A636">
            <v>4010</v>
          </cell>
          <cell r="B636">
            <v>2007</v>
          </cell>
          <cell r="C636" t="str">
            <v>Teste de vazão, determinando: Vazão, nível estático, nível dinâmico, rebaixamento, capacidade especifica. ( s/ grupo gerador )</v>
          </cell>
          <cell r="D636" t="str">
            <v>h  </v>
          </cell>
          <cell r="E636">
            <v>36.5</v>
          </cell>
        </row>
        <row r="637">
          <cell r="A637">
            <v>4011</v>
          </cell>
          <cell r="B637">
            <v>2007</v>
          </cell>
          <cell r="C637" t="str">
            <v>Teste de vazão, determinando: Vazão, nível estático, nível dinâmico, rebaixamento, capacidade especifica. ( c/ grupo gerador )</v>
          </cell>
          <cell r="D637" t="str">
            <v>h  </v>
          </cell>
          <cell r="E637">
            <v>48.05</v>
          </cell>
        </row>
        <row r="638">
          <cell r="A638">
            <v>4012</v>
          </cell>
          <cell r="B638">
            <v>2007</v>
          </cell>
          <cell r="C638" t="str">
            <v>Cap fêmea</v>
          </cell>
          <cell r="D638" t="str">
            <v>und  </v>
          </cell>
          <cell r="E638">
            <v>89.33</v>
          </cell>
        </row>
        <row r="639">
          <cell r="A639">
            <v>4013</v>
          </cell>
          <cell r="B639">
            <v>2007</v>
          </cell>
          <cell r="C639" t="str">
            <v>Tampa de proteção</v>
          </cell>
          <cell r="D639" t="str">
            <v>und  </v>
          </cell>
          <cell r="E639">
            <v>38.67</v>
          </cell>
        </row>
        <row r="640">
          <cell r="A640">
            <v>4014</v>
          </cell>
          <cell r="B640">
            <v>2007</v>
          </cell>
          <cell r="C640" t="str">
            <v>Cimentação do espaço anelar, se necessário</v>
          </cell>
          <cell r="D640" t="str">
            <v>m  </v>
          </cell>
          <cell r="E640">
            <v>35.549999999999997</v>
          </cell>
        </row>
        <row r="641">
          <cell r="A641">
            <v>4015</v>
          </cell>
          <cell r="B641">
            <v>2007</v>
          </cell>
          <cell r="C641" t="str">
            <v>Locação (6h)</v>
          </cell>
          <cell r="D641" t="str">
            <v>und  </v>
          </cell>
          <cell r="E641">
            <v>90.81</v>
          </cell>
        </row>
        <row r="642">
          <cell r="A642">
            <v>4016</v>
          </cell>
          <cell r="B642">
            <v>2007</v>
          </cell>
          <cell r="C642" t="str">
            <v>Fornecimento e montagem de cata-vento para poços de 60m de profundidade e vazão média de até 1.500 litros/hora.</v>
          </cell>
          <cell r="D642" t="str">
            <v>und  </v>
          </cell>
          <cell r="E642">
            <v>5504.5</v>
          </cell>
        </row>
        <row r="643">
          <cell r="A643">
            <v>5001</v>
          </cell>
          <cell r="B643">
            <v>2007</v>
          </cell>
          <cell r="C643" t="str">
            <v>Locação e nivelamento com estaqueamento de 20 em 20m do eixo de canais de concreto, tubulação e linhas de transmissão.</v>
          </cell>
          <cell r="D643" t="str">
            <v>km  </v>
          </cell>
          <cell r="E643">
            <v>508.83</v>
          </cell>
        </row>
        <row r="644">
          <cell r="A644">
            <v>5002</v>
          </cell>
          <cell r="B644">
            <v>2007</v>
          </cell>
          <cell r="C644" t="str">
            <v>Locação e nivelamento de "OFF SET"de canais em terra, diques, estradas e drenos.</v>
          </cell>
          <cell r="D644" t="str">
            <v>km  </v>
          </cell>
          <cell r="E644">
            <v>631.91</v>
          </cell>
        </row>
        <row r="645">
          <cell r="A645">
            <v>5003</v>
          </cell>
          <cell r="B645">
            <v>2007</v>
          </cell>
          <cell r="C645" t="str">
            <v>Locação e nivelamento de obra isolada.</v>
          </cell>
          <cell r="D645" t="str">
            <v>m2  </v>
          </cell>
          <cell r="E645">
            <v>3.61</v>
          </cell>
        </row>
        <row r="646">
          <cell r="A646">
            <v>5004</v>
          </cell>
          <cell r="B646">
            <v>2007</v>
          </cell>
          <cell r="C646" t="str">
            <v>Planimetria</v>
          </cell>
          <cell r="D646" t="str">
            <v>ha  </v>
          </cell>
          <cell r="E646">
            <v>107.96</v>
          </cell>
        </row>
        <row r="647">
          <cell r="A647">
            <v>5005</v>
          </cell>
          <cell r="B647">
            <v>2007</v>
          </cell>
          <cell r="C647" t="str">
            <v>Altimetria</v>
          </cell>
          <cell r="D647" t="str">
            <v>ha  </v>
          </cell>
          <cell r="E647">
            <v>100.77</v>
          </cell>
        </row>
        <row r="648">
          <cell r="A648">
            <v>5006</v>
          </cell>
          <cell r="B648">
            <v>2007</v>
          </cell>
          <cell r="C648" t="str">
            <v>Desenho provisório</v>
          </cell>
          <cell r="D648" t="str">
            <v>ha  </v>
          </cell>
          <cell r="E648">
            <v>59.11</v>
          </cell>
        </row>
        <row r="649">
          <cell r="A649">
            <v>5007</v>
          </cell>
          <cell r="B649">
            <v>2007</v>
          </cell>
          <cell r="C649" t="str">
            <v>Esquematização e cálculo</v>
          </cell>
          <cell r="D649" t="str">
            <v>ha  </v>
          </cell>
          <cell r="E649">
            <v>314.27</v>
          </cell>
        </row>
        <row r="650">
          <cell r="A650">
            <v>5008</v>
          </cell>
          <cell r="B650">
            <v>2007</v>
          </cell>
          <cell r="C650" t="str">
            <v>Desenho definitivo</v>
          </cell>
          <cell r="D650" t="str">
            <v>ha  </v>
          </cell>
          <cell r="E650">
            <v>89.06</v>
          </cell>
        </row>
        <row r="651">
          <cell r="A651">
            <v>5009</v>
          </cell>
          <cell r="B651">
            <v>2007</v>
          </cell>
          <cell r="C651" t="str">
            <v>Controle tecnológico de concreto (1 x 30m3 ) - corpo de prova</v>
          </cell>
          <cell r="D651" t="str">
            <v>und  </v>
          </cell>
          <cell r="E651">
            <v>67.22</v>
          </cell>
        </row>
        <row r="652">
          <cell r="A652">
            <v>5010</v>
          </cell>
          <cell r="B652">
            <v>2007</v>
          </cell>
          <cell r="C652" t="str">
            <v>Ensaio de granulometria</v>
          </cell>
          <cell r="D652" t="str">
            <v>und  </v>
          </cell>
          <cell r="E652">
            <v>53.35</v>
          </cell>
        </row>
        <row r="653">
          <cell r="A653">
            <v>5011</v>
          </cell>
          <cell r="B653">
            <v>2007</v>
          </cell>
          <cell r="C653" t="str">
            <v>Ensaio de limite de liquidez</v>
          </cell>
          <cell r="D653" t="str">
            <v>und  </v>
          </cell>
          <cell r="E653">
            <v>53.35</v>
          </cell>
        </row>
        <row r="654">
          <cell r="A654">
            <v>5012</v>
          </cell>
          <cell r="B654">
            <v>2007</v>
          </cell>
          <cell r="C654" t="str">
            <v>Ensaio de limite de plasticidade</v>
          </cell>
          <cell r="D654" t="str">
            <v>und  </v>
          </cell>
          <cell r="E654">
            <v>53.35</v>
          </cell>
        </row>
        <row r="655">
          <cell r="A655">
            <v>5013</v>
          </cell>
          <cell r="B655">
            <v>2007</v>
          </cell>
          <cell r="C655" t="str">
            <v>Ensaio de compactação (Proctor Normal)</v>
          </cell>
          <cell r="D655" t="str">
            <v>und  </v>
          </cell>
          <cell r="E655">
            <v>103.8</v>
          </cell>
        </row>
        <row r="656">
          <cell r="A656">
            <v>5014</v>
          </cell>
          <cell r="B656">
            <v>2007</v>
          </cell>
          <cell r="C656" t="str">
            <v>Ensaio de CBR</v>
          </cell>
          <cell r="D656" t="str">
            <v>und  </v>
          </cell>
          <cell r="E656">
            <v>177.85</v>
          </cell>
        </row>
        <row r="657">
          <cell r="A657">
            <v>5015</v>
          </cell>
          <cell r="B657">
            <v>2007</v>
          </cell>
          <cell r="C657" t="str">
            <v>Sondagem a Percussão</v>
          </cell>
          <cell r="D657" t="str">
            <v>m  </v>
          </cell>
          <cell r="E657">
            <v>62.67</v>
          </cell>
        </row>
        <row r="658">
          <cell r="A658">
            <v>5016</v>
          </cell>
          <cell r="B658">
            <v>2007</v>
          </cell>
          <cell r="C658" t="str">
            <v>Mobilização, transporte, instalação e desmobilização do equipamento Sond. Percussão (região metropolitana)</v>
          </cell>
          <cell r="D658" t="str">
            <v>und  </v>
          </cell>
          <cell r="E658">
            <v>546.25</v>
          </cell>
        </row>
        <row r="659">
          <cell r="A659">
            <v>5017</v>
          </cell>
          <cell r="B659">
            <v>2007</v>
          </cell>
          <cell r="C659" t="str">
            <v>Mobilização, transporte, instalação e desmobilização do equipamento Sond. Percussão (região do interior até 150km)</v>
          </cell>
          <cell r="D659" t="str">
            <v>und  </v>
          </cell>
          <cell r="E659" t="str">
            <v>780</v>
          </cell>
        </row>
        <row r="660">
          <cell r="A660">
            <v>5018</v>
          </cell>
          <cell r="B660">
            <v>2007</v>
          </cell>
          <cell r="C660" t="str">
            <v>Sondagem Rotativa em solo</v>
          </cell>
          <cell r="D660" t="str">
            <v>m  </v>
          </cell>
          <cell r="E660">
            <v>86.21</v>
          </cell>
        </row>
        <row r="661">
          <cell r="A661">
            <v>5019</v>
          </cell>
          <cell r="B661">
            <v>2007</v>
          </cell>
          <cell r="C661" t="str">
            <v>Mobilização, transporte, instalação e desmobilização do equipamento Sond. Rotativa em solo (região metropolitana)</v>
          </cell>
          <cell r="D661" t="str">
            <v>und  </v>
          </cell>
          <cell r="E661">
            <v>1076.67</v>
          </cell>
        </row>
        <row r="662">
          <cell r="A662">
            <v>5020</v>
          </cell>
          <cell r="B662">
            <v>2007</v>
          </cell>
          <cell r="C662" t="str">
            <v>Mobilização, transporte, instalação e desmobilização do equipamento Sond. Rotativa em solo (região do interior até 150km)</v>
          </cell>
          <cell r="D662" t="str">
            <v>und  </v>
          </cell>
          <cell r="E662" t="str">
            <v>1645</v>
          </cell>
        </row>
        <row r="663">
          <cell r="A663">
            <v>5021</v>
          </cell>
          <cell r="B663">
            <v>2007</v>
          </cell>
          <cell r="C663" t="str">
            <v>Sondagem Rotativa em alteração de rocha diâmetro NX</v>
          </cell>
          <cell r="D663" t="str">
            <v>m  </v>
          </cell>
          <cell r="E663">
            <v>342.5</v>
          </cell>
        </row>
        <row r="664">
          <cell r="A664">
            <v>5022</v>
          </cell>
          <cell r="B664">
            <v>2007</v>
          </cell>
          <cell r="C664" t="str">
            <v>Sondagem Rotativa em alteração de rocha diâmetro BX</v>
          </cell>
          <cell r="D664" t="str">
            <v>m  </v>
          </cell>
          <cell r="E664" t="str">
            <v>305</v>
          </cell>
        </row>
        <row r="665">
          <cell r="A665">
            <v>5023</v>
          </cell>
          <cell r="B665">
            <v>2007</v>
          </cell>
          <cell r="C665" t="str">
            <v>Sondagem Rotativa em alteração de rocha diâmetro AX</v>
          </cell>
          <cell r="D665" t="str">
            <v>m  </v>
          </cell>
          <cell r="E665" t="str">
            <v>287</v>
          </cell>
        </row>
        <row r="666">
          <cell r="A666">
            <v>5024</v>
          </cell>
          <cell r="B666">
            <v>2007</v>
          </cell>
          <cell r="C666" t="str">
            <v>Sondagem Rotativa em rocha de natureza equivalente ao arenito, siltito e folhelho, diâmetro NX</v>
          </cell>
          <cell r="D666" t="str">
            <v>m  </v>
          </cell>
          <cell r="E666" t="str">
            <v>370</v>
          </cell>
        </row>
        <row r="667">
          <cell r="A667">
            <v>5025</v>
          </cell>
          <cell r="B667">
            <v>2007</v>
          </cell>
          <cell r="C667" t="str">
            <v>Sondagem Rotativa em rocha de natureza equivalente ao arenito, siltito e folhelho, diâmetro BX</v>
          </cell>
          <cell r="D667" t="str">
            <v>m  </v>
          </cell>
          <cell r="E667" t="str">
            <v>330</v>
          </cell>
        </row>
        <row r="668">
          <cell r="A668">
            <v>5026</v>
          </cell>
          <cell r="B668">
            <v>2007</v>
          </cell>
          <cell r="C668" t="str">
            <v>Sondagem Rotativa em rocha de natureza equivalente ao arenito, siltito e folhelho, diâmetro AX</v>
          </cell>
          <cell r="D668" t="str">
            <v>m  </v>
          </cell>
          <cell r="E668" t="str">
            <v>310</v>
          </cell>
        </row>
        <row r="669">
          <cell r="A669">
            <v>5027</v>
          </cell>
          <cell r="B669">
            <v>2007</v>
          </cell>
          <cell r="C669" t="str">
            <v>Sondagem Rotativa em rocha de natureza equivalente ao basalto e diabásio, diâmetro NX</v>
          </cell>
          <cell r="D669" t="str">
            <v>m  </v>
          </cell>
          <cell r="E669">
            <v>426.5</v>
          </cell>
        </row>
        <row r="670">
          <cell r="A670">
            <v>5028</v>
          </cell>
          <cell r="B670">
            <v>2007</v>
          </cell>
          <cell r="C670" t="str">
            <v>Sondagem Rotativa em rocha de natureza equivalente ao basalto e diabásio, diâmetro BX</v>
          </cell>
          <cell r="D670" t="str">
            <v>m  </v>
          </cell>
          <cell r="E670">
            <v>388.5</v>
          </cell>
        </row>
        <row r="671">
          <cell r="A671">
            <v>5029</v>
          </cell>
          <cell r="B671">
            <v>2007</v>
          </cell>
          <cell r="C671" t="str">
            <v>Sondagem Rotativa em rocha de natureza equivalente ao basalto e diabásio, diâmetro AX</v>
          </cell>
          <cell r="D671" t="str">
            <v>m  </v>
          </cell>
          <cell r="E671">
            <v>366.5</v>
          </cell>
        </row>
        <row r="672">
          <cell r="A672">
            <v>5030</v>
          </cell>
          <cell r="B672">
            <v>2007</v>
          </cell>
          <cell r="C672" t="str">
            <v>Sondagem Rotativa em rocha de natureza equivalente ao gnaisse e granito, diâmetro NX</v>
          </cell>
          <cell r="D672" t="str">
            <v>m  </v>
          </cell>
          <cell r="E672">
            <v>441.5</v>
          </cell>
        </row>
        <row r="673">
          <cell r="A673">
            <v>5031</v>
          </cell>
          <cell r="B673">
            <v>2007</v>
          </cell>
          <cell r="C673" t="str">
            <v>Sondagem Rotativa em rocha de natureza equivalente ao gnaisse e granito, diâmetro BX</v>
          </cell>
          <cell r="D673" t="str">
            <v>m  </v>
          </cell>
          <cell r="E673">
            <v>393.5</v>
          </cell>
        </row>
        <row r="674">
          <cell r="A674">
            <v>5032</v>
          </cell>
          <cell r="B674">
            <v>2007</v>
          </cell>
          <cell r="C674" t="str">
            <v>Sondagem Rotativa em rocha de natureza equivalente ao gnaisse e granito, diâmetro AX</v>
          </cell>
          <cell r="D674" t="str">
            <v>m  </v>
          </cell>
          <cell r="E674">
            <v>376.5</v>
          </cell>
        </row>
        <row r="675">
          <cell r="A675">
            <v>5033</v>
          </cell>
          <cell r="B675">
            <v>2007</v>
          </cell>
          <cell r="C675" t="str">
            <v>Mobilização, transporte, instalação e desmobilização do equipamento Sond. Rotativa em qualquer tipo de rocha (região metropolitana)</v>
          </cell>
          <cell r="D675" t="str">
            <v>und  </v>
          </cell>
          <cell r="E675" t="str">
            <v>1310</v>
          </cell>
        </row>
        <row r="676">
          <cell r="A676">
            <v>5034</v>
          </cell>
          <cell r="B676">
            <v>2007</v>
          </cell>
          <cell r="C676" t="str">
            <v>Mobilização, transporte, instalação e desmobilização do equipamento Sond. Rotativa em qualquer tipo de rocha (região do interior até 150km)</v>
          </cell>
          <cell r="D676" t="str">
            <v>und  </v>
          </cell>
          <cell r="E676">
            <v>441.5</v>
          </cell>
        </row>
        <row r="677">
          <cell r="A677">
            <v>5035</v>
          </cell>
          <cell r="B677">
            <v>2007</v>
          </cell>
          <cell r="C677" t="str">
            <v>Planimetria e altimetria</v>
          </cell>
          <cell r="D677" t="str">
            <v>ha  </v>
          </cell>
          <cell r="E677">
            <v>158.35</v>
          </cell>
        </row>
        <row r="678">
          <cell r="A678">
            <v>5036</v>
          </cell>
          <cell r="B678">
            <v>2007</v>
          </cell>
          <cell r="C678" t="str">
            <v>Sondagens a pá e picareta</v>
          </cell>
          <cell r="D678" t="str">
            <v>m  </v>
          </cell>
          <cell r="E678">
            <v>91.7</v>
          </cell>
        </row>
        <row r="679">
          <cell r="A679">
            <v>5037</v>
          </cell>
          <cell r="B679">
            <v>2007</v>
          </cell>
          <cell r="C679" t="str">
            <v>Sondagem a trado</v>
          </cell>
          <cell r="D679" t="str">
            <v>m  </v>
          </cell>
          <cell r="E679">
            <v>119.88</v>
          </cell>
        </row>
        <row r="680">
          <cell r="A680">
            <v>538</v>
          </cell>
          <cell r="B680">
            <v>2007</v>
          </cell>
          <cell r="C680" t="str">
            <v>Cobertura Aerofotogramétrica escala de vôo 1: 15000</v>
          </cell>
          <cell r="D680" t="str">
            <v>ha  </v>
          </cell>
          <cell r="E680">
            <v>14.33</v>
          </cell>
        </row>
        <row r="681">
          <cell r="A681">
            <v>539</v>
          </cell>
          <cell r="B681">
            <v>2007</v>
          </cell>
          <cell r="C681" t="str">
            <v>Elaboração de carta Planialtimétrica escala de 1: 5000, com curvas de nivel de metro em metro, com restituição da hidrografia, malha fundiaria, sistema viário e toponímia.</v>
          </cell>
          <cell r="D681" t="str">
            <v>ha  </v>
          </cell>
          <cell r="E681">
            <v>33.450000000000003</v>
          </cell>
        </row>
        <row r="682">
          <cell r="A682">
            <v>6001</v>
          </cell>
          <cell r="B682">
            <v>2007</v>
          </cell>
          <cell r="C682" t="str">
            <v>Escavação, carga e transporte - material de 1ª cat. DMT &lt;= 200m, utilizando-se caminhão Basculaste e escavadeira. ( medido no corte )</v>
          </cell>
          <cell r="D682" t="str">
            <v>m³ </v>
          </cell>
          <cell r="E682">
            <v>2.75</v>
          </cell>
        </row>
        <row r="683">
          <cell r="A683">
            <v>6002</v>
          </cell>
          <cell r="B683">
            <v>2007</v>
          </cell>
          <cell r="C683" t="str">
            <v>Escavação, carga e transporte - material de 1ª cat. 200</v>
          </cell>
          <cell r="D683" t="str">
            <v>m³ </v>
          </cell>
          <cell r="E683">
            <v>2.91</v>
          </cell>
        </row>
        <row r="684">
          <cell r="A684">
            <v>6003</v>
          </cell>
          <cell r="B684">
            <v>2007</v>
          </cell>
          <cell r="C684" t="str">
            <v>Escavação, carga e transporte - material de 1ª cat. 400</v>
          </cell>
          <cell r="D684" t="str">
            <v>m³ </v>
          </cell>
          <cell r="E684">
            <v>3.32</v>
          </cell>
        </row>
        <row r="685">
          <cell r="A685">
            <v>6004</v>
          </cell>
          <cell r="B685">
            <v>2007</v>
          </cell>
          <cell r="C685" t="str">
            <v>Escavação, carga e transporte - material de 1ª cat. 600</v>
          </cell>
          <cell r="D685" t="str">
            <v>m³ </v>
          </cell>
          <cell r="E685">
            <v>3.47</v>
          </cell>
        </row>
        <row r="686">
          <cell r="A686">
            <v>6005</v>
          </cell>
          <cell r="B686">
            <v>2007</v>
          </cell>
          <cell r="C686" t="str">
            <v>Escavação, carga e transporte - material de 1ª cat. 800</v>
          </cell>
          <cell r="D686" t="str">
            <v>m³ </v>
          </cell>
          <cell r="E686">
            <v>3.83</v>
          </cell>
        </row>
        <row r="687">
          <cell r="A687">
            <v>6006</v>
          </cell>
          <cell r="B687">
            <v>2007</v>
          </cell>
          <cell r="C687" t="str">
            <v>Escavação, carga e transporte - material de 1ª cat. 1000</v>
          </cell>
          <cell r="D687" t="str">
            <v>m³ </v>
          </cell>
          <cell r="E687">
            <v>3.94</v>
          </cell>
        </row>
        <row r="688">
          <cell r="A688">
            <v>6007</v>
          </cell>
          <cell r="B688">
            <v>2007</v>
          </cell>
          <cell r="C688" t="str">
            <v>Escavação, carga e transporte - material de 1ª cat. 1200</v>
          </cell>
          <cell r="D688" t="str">
            <v>m³ </v>
          </cell>
          <cell r="E688">
            <v>4.0199999999999996</v>
          </cell>
        </row>
        <row r="689">
          <cell r="A689">
            <v>6008</v>
          </cell>
          <cell r="B689">
            <v>2007</v>
          </cell>
          <cell r="C689" t="str">
            <v>Escavação, carga e transporte - material de 1ª cat. 1400</v>
          </cell>
          <cell r="D689" t="str">
            <v>m³ </v>
          </cell>
          <cell r="E689">
            <v>4.08</v>
          </cell>
        </row>
        <row r="690">
          <cell r="A690">
            <v>6009</v>
          </cell>
          <cell r="B690">
            <v>2007</v>
          </cell>
          <cell r="C690" t="str">
            <v>Escavação, carga e transporte - material de 1ª cat. 1600</v>
          </cell>
          <cell r="D690" t="str">
            <v>m³ </v>
          </cell>
          <cell r="E690">
            <v>4.3600000000000003</v>
          </cell>
        </row>
        <row r="691">
          <cell r="A691">
            <v>6010</v>
          </cell>
          <cell r="B691">
            <v>2007</v>
          </cell>
          <cell r="C691" t="str">
            <v>Escavação, carga e transporte - material de 1ª cat. 1800</v>
          </cell>
          <cell r="D691" t="str">
            <v>m³ </v>
          </cell>
          <cell r="E691">
            <v>4.46</v>
          </cell>
        </row>
        <row r="692">
          <cell r="A692">
            <v>6011</v>
          </cell>
          <cell r="B692">
            <v>2007</v>
          </cell>
          <cell r="C692" t="str">
            <v>Escavação, carga e transporte - material de 1ª cat. 2000</v>
          </cell>
          <cell r="D692" t="str">
            <v>m³ </v>
          </cell>
          <cell r="E692">
            <v>4.68</v>
          </cell>
        </row>
        <row r="693">
          <cell r="A693">
            <v>6012</v>
          </cell>
          <cell r="B693">
            <v>2007</v>
          </cell>
          <cell r="C693" t="str">
            <v>Escavação, carga e transporte - material de 1ª cat. 3000</v>
          </cell>
          <cell r="D693" t="str">
            <v>m³ </v>
          </cell>
          <cell r="E693">
            <v>5.26</v>
          </cell>
        </row>
        <row r="694">
          <cell r="A694">
            <v>6013</v>
          </cell>
          <cell r="B694">
            <v>2007</v>
          </cell>
          <cell r="C694" t="str">
            <v>Escavação, carga e transporte - material de 1ª cat. 4000</v>
          </cell>
          <cell r="D694" t="str">
            <v>m³ </v>
          </cell>
          <cell r="E694">
            <v>5.84</v>
          </cell>
        </row>
        <row r="695">
          <cell r="A695">
            <v>6014</v>
          </cell>
          <cell r="B695">
            <v>2007</v>
          </cell>
          <cell r="C695" t="str">
            <v>Escavação, carga e transporte - material de 2ª categoria DMT &lt;= 200m, utilizando-se caminhão basculante e escavadeira e escavadeira. ( medido no corte )</v>
          </cell>
          <cell r="D695" t="str">
            <v>m³ </v>
          </cell>
          <cell r="E695">
            <v>4.28</v>
          </cell>
        </row>
        <row r="696">
          <cell r="A696">
            <v>6015</v>
          </cell>
          <cell r="B696">
            <v>2007</v>
          </cell>
          <cell r="C696" t="str">
            <v>Escavação, carga e transporte - material de 2ª cat. 200</v>
          </cell>
          <cell r="D696" t="str">
            <v>m³ </v>
          </cell>
          <cell r="E696">
            <v>4.8099999999999996</v>
          </cell>
        </row>
        <row r="697">
          <cell r="A697">
            <v>6016</v>
          </cell>
          <cell r="B697">
            <v>2007</v>
          </cell>
          <cell r="C697" t="str">
            <v>Escavação, carga e transporte - material de 2ª cat. 400</v>
          </cell>
          <cell r="D697" t="str">
            <v>m³ </v>
          </cell>
          <cell r="E697">
            <v>5.0599999999999996</v>
          </cell>
        </row>
        <row r="698">
          <cell r="A698">
            <v>6017</v>
          </cell>
          <cell r="B698">
            <v>2007</v>
          </cell>
          <cell r="C698" t="str">
            <v>Escavação, carga e transporte - material de 2ª cat. 600</v>
          </cell>
          <cell r="D698" t="str">
            <v>m³ </v>
          </cell>
          <cell r="E698">
            <v>5.22</v>
          </cell>
        </row>
        <row r="699">
          <cell r="A699">
            <v>6018</v>
          </cell>
          <cell r="B699">
            <v>2007</v>
          </cell>
          <cell r="C699" t="str">
            <v>Escavação, carga e transporte - material de 2ª cat. 800</v>
          </cell>
          <cell r="D699" t="str">
            <v>m³ </v>
          </cell>
          <cell r="E699">
            <v>5.42</v>
          </cell>
        </row>
        <row r="700">
          <cell r="A700">
            <v>6019</v>
          </cell>
          <cell r="B700">
            <v>2007</v>
          </cell>
          <cell r="C700" t="str">
            <v>Escavação, carga e transporte - material de 2ª cat. 1.000</v>
          </cell>
          <cell r="D700" t="str">
            <v>m³ </v>
          </cell>
          <cell r="E700">
            <v>5.51</v>
          </cell>
        </row>
        <row r="701">
          <cell r="A701">
            <v>6020</v>
          </cell>
          <cell r="B701">
            <v>2007</v>
          </cell>
          <cell r="C701" t="str">
            <v>Escavação, carga e transporte - material de 2ª cat. 1.200</v>
          </cell>
          <cell r="D701" t="str">
            <v>m³ </v>
          </cell>
          <cell r="E701">
            <v>5.94</v>
          </cell>
        </row>
        <row r="702">
          <cell r="A702">
            <v>6021</v>
          </cell>
          <cell r="B702">
            <v>2007</v>
          </cell>
          <cell r="C702" t="str">
            <v>Escavação, carga e transporte - material de 2ª cat. 1.400</v>
          </cell>
          <cell r="D702" t="str">
            <v>m³ </v>
          </cell>
          <cell r="E702" t="str">
            <v>6</v>
          </cell>
        </row>
        <row r="703">
          <cell r="A703">
            <v>6022</v>
          </cell>
          <cell r="B703">
            <v>2007</v>
          </cell>
          <cell r="C703" t="str">
            <v>Escavação, carga e transporte - material de 2ª cat. 1.600</v>
          </cell>
          <cell r="D703" t="str">
            <v>m³ </v>
          </cell>
          <cell r="E703">
            <v>6.12</v>
          </cell>
        </row>
        <row r="704">
          <cell r="A704">
            <v>6023</v>
          </cell>
          <cell r="B704">
            <v>2007</v>
          </cell>
          <cell r="C704" t="str">
            <v>Escavação, carga e transporte - material de 2ª cat. 1.800</v>
          </cell>
          <cell r="D704" t="str">
            <v>m³ </v>
          </cell>
          <cell r="E704">
            <v>6.21</v>
          </cell>
        </row>
        <row r="705">
          <cell r="A705">
            <v>6024</v>
          </cell>
          <cell r="B705">
            <v>2007</v>
          </cell>
          <cell r="C705" t="str">
            <v>Escavação, carga e transporte - material de 2ª cat. 2.000</v>
          </cell>
          <cell r="D705" t="str">
            <v>m³ </v>
          </cell>
          <cell r="E705">
            <v>6.45</v>
          </cell>
        </row>
        <row r="706">
          <cell r="A706">
            <v>6025</v>
          </cell>
          <cell r="B706">
            <v>2007</v>
          </cell>
          <cell r="C706" t="str">
            <v>Escavação, carga e transporte - material de 2ª cat. 3.000</v>
          </cell>
          <cell r="D706" t="str">
            <v>m³ </v>
          </cell>
          <cell r="E706">
            <v>7.24</v>
          </cell>
        </row>
        <row r="707">
          <cell r="A707">
            <v>6026</v>
          </cell>
          <cell r="B707">
            <v>2007</v>
          </cell>
          <cell r="C707" t="str">
            <v>Escavação, carga e transporte - material de 2ª cat. 4.000</v>
          </cell>
          <cell r="D707" t="str">
            <v>m³ </v>
          </cell>
          <cell r="E707">
            <v>7.66</v>
          </cell>
        </row>
        <row r="708">
          <cell r="A708">
            <v>6027</v>
          </cell>
          <cell r="B708">
            <v>2007</v>
          </cell>
          <cell r="C708" t="str">
            <v>Escavação, carga e transporte - material de jazida - DMT &lt;= 200m, utilizando-se caminhão basculante e escavadeira. ( medido no corte )</v>
          </cell>
          <cell r="D708" t="str">
            <v>m³ </v>
          </cell>
          <cell r="E708">
            <v>2.97</v>
          </cell>
        </row>
        <row r="709">
          <cell r="A709">
            <v>6028</v>
          </cell>
          <cell r="B709">
            <v>2007</v>
          </cell>
          <cell r="C709" t="str">
            <v>Escavação, carga e transporte - material de jazida - 200</v>
          </cell>
          <cell r="D709" t="str">
            <v>m³ </v>
          </cell>
          <cell r="E709">
            <v>3.14</v>
          </cell>
        </row>
        <row r="710">
          <cell r="A710">
            <v>6029</v>
          </cell>
          <cell r="B710">
            <v>2007</v>
          </cell>
          <cell r="C710" t="str">
            <v>Escavação, carga e transporte - material de jazida - 400</v>
          </cell>
          <cell r="D710" t="str">
            <v>m³ </v>
          </cell>
          <cell r="E710">
            <v>3.58</v>
          </cell>
        </row>
        <row r="711">
          <cell r="A711">
            <v>6030</v>
          </cell>
          <cell r="B711">
            <v>2007</v>
          </cell>
          <cell r="C711" t="str">
            <v>Escavação, carga e transporte - material de jazida - 600</v>
          </cell>
          <cell r="D711" t="str">
            <v>m³ </v>
          </cell>
          <cell r="E711">
            <v>3.74</v>
          </cell>
        </row>
        <row r="712">
          <cell r="A712">
            <v>6031</v>
          </cell>
          <cell r="B712">
            <v>2007</v>
          </cell>
          <cell r="C712" t="str">
            <v>Escavação, carga e transporte - material de jazida - 800</v>
          </cell>
          <cell r="D712" t="str">
            <v>m³ </v>
          </cell>
          <cell r="E712">
            <v>4.12</v>
          </cell>
        </row>
        <row r="713">
          <cell r="A713">
            <v>6032</v>
          </cell>
          <cell r="B713">
            <v>2007</v>
          </cell>
          <cell r="C713" t="str">
            <v>Escavação, carga e transporte - material de jazida - 1.000</v>
          </cell>
          <cell r="D713" t="str">
            <v>m³ </v>
          </cell>
          <cell r="E713">
            <v>4.21</v>
          </cell>
        </row>
        <row r="714">
          <cell r="A714">
            <v>6033</v>
          </cell>
          <cell r="B714">
            <v>2007</v>
          </cell>
          <cell r="C714" t="str">
            <v>Escavação, carga e transporte - material de jazida - 1.200</v>
          </cell>
          <cell r="D714" t="str">
            <v>m³ </v>
          </cell>
          <cell r="E714">
            <v>4.3</v>
          </cell>
        </row>
        <row r="715">
          <cell r="A715">
            <v>6034</v>
          </cell>
          <cell r="B715">
            <v>2007</v>
          </cell>
          <cell r="C715" t="str">
            <v>Escavação, carga e transporte - material de jazida - 1.400</v>
          </cell>
          <cell r="D715" t="str">
            <v>m³ </v>
          </cell>
          <cell r="E715">
            <v>4.3499999999999996</v>
          </cell>
        </row>
        <row r="716">
          <cell r="A716">
            <v>6035</v>
          </cell>
          <cell r="B716">
            <v>2007</v>
          </cell>
          <cell r="C716" t="str">
            <v>Escavação, carga e transporte - material de jazida - 1.600</v>
          </cell>
          <cell r="D716" t="str">
            <v>m³ </v>
          </cell>
          <cell r="E716">
            <v>4.46</v>
          </cell>
        </row>
        <row r="717">
          <cell r="A717">
            <v>6036</v>
          </cell>
          <cell r="B717">
            <v>2007</v>
          </cell>
          <cell r="C717" t="str">
            <v>Escavação, carga e transporte - material de jazida - 1.800</v>
          </cell>
          <cell r="D717" t="str">
            <v>m³ </v>
          </cell>
          <cell r="E717">
            <v>4.7699999999999996</v>
          </cell>
        </row>
        <row r="718">
          <cell r="A718">
            <v>6037</v>
          </cell>
          <cell r="B718">
            <v>2007</v>
          </cell>
          <cell r="C718" t="str">
            <v>Escavação, carga e transporte - material de jazida - 2.000</v>
          </cell>
          <cell r="D718" t="str">
            <v>m³ </v>
          </cell>
          <cell r="E718">
            <v>4.9800000000000004</v>
          </cell>
        </row>
        <row r="719">
          <cell r="A719">
            <v>6038</v>
          </cell>
          <cell r="B719">
            <v>2007</v>
          </cell>
          <cell r="C719" t="str">
            <v>Escavação, carga e transporte - material de jazida - 3.000</v>
          </cell>
          <cell r="D719" t="str">
            <v>m³ </v>
          </cell>
          <cell r="E719">
            <v>5.62</v>
          </cell>
        </row>
        <row r="720">
          <cell r="A720">
            <v>6039</v>
          </cell>
          <cell r="B720">
            <v>2007</v>
          </cell>
          <cell r="C720" t="str">
            <v>Escavação, carga e transporte - material de jazida - 4.000</v>
          </cell>
          <cell r="D720" t="str">
            <v>m³ </v>
          </cell>
          <cell r="E720">
            <v>6.21</v>
          </cell>
        </row>
        <row r="721">
          <cell r="A721">
            <v>6040</v>
          </cell>
          <cell r="B721">
            <v>2007</v>
          </cell>
          <cell r="C721" t="str">
            <v>Escavação, carga e transporte - solo compactado - DMT &lt;= 200m, utilizando-se caminhão basculante e escavadeira e escavadeira. ( medido no corte )</v>
          </cell>
          <cell r="D721" t="str">
            <v>m³ </v>
          </cell>
          <cell r="E721">
            <v>3.21</v>
          </cell>
        </row>
        <row r="722">
          <cell r="A722">
            <v>6041</v>
          </cell>
          <cell r="B722">
            <v>2007</v>
          </cell>
          <cell r="C722" t="str">
            <v>Escavação, carga e transporte - solo compactado - 200</v>
          </cell>
          <cell r="D722" t="str">
            <v>m³ </v>
          </cell>
          <cell r="E722">
            <v>3.85</v>
          </cell>
        </row>
        <row r="723">
          <cell r="A723">
            <v>6042</v>
          </cell>
          <cell r="B723">
            <v>2007</v>
          </cell>
          <cell r="C723" t="str">
            <v>Escavação, carga e transporte - solo compactado - 400</v>
          </cell>
          <cell r="D723" t="str">
            <v>m³ </v>
          </cell>
          <cell r="E723">
            <v>3.84</v>
          </cell>
        </row>
        <row r="724">
          <cell r="A724">
            <v>6043</v>
          </cell>
          <cell r="B724">
            <v>2007</v>
          </cell>
          <cell r="C724" t="str">
            <v>Escavação, carga e transporte - solo compactado - 600</v>
          </cell>
          <cell r="D724" t="str">
            <v>m³ </v>
          </cell>
          <cell r="E724" t="str">
            <v>4</v>
          </cell>
        </row>
        <row r="725">
          <cell r="A725">
            <v>6044</v>
          </cell>
          <cell r="B725">
            <v>2007</v>
          </cell>
          <cell r="C725" t="str">
            <v>Escavação, carga e transporte - solo compactado - 800</v>
          </cell>
          <cell r="D725" t="str">
            <v>m³ </v>
          </cell>
          <cell r="E725">
            <v>4.1900000000000004</v>
          </cell>
        </row>
        <row r="726">
          <cell r="A726">
            <v>6045</v>
          </cell>
          <cell r="B726">
            <v>2007</v>
          </cell>
          <cell r="C726" t="str">
            <v>Escavação, carga e transporte - solo compactado - 1.000</v>
          </cell>
          <cell r="D726" t="str">
            <v>m³ </v>
          </cell>
          <cell r="E726">
            <v>4.5199999999999996</v>
          </cell>
        </row>
        <row r="727">
          <cell r="A727">
            <v>6046</v>
          </cell>
          <cell r="B727">
            <v>2007</v>
          </cell>
          <cell r="C727" t="str">
            <v>Escavação, carga e transporte - solo compactado - 1.200</v>
          </cell>
          <cell r="D727" t="str">
            <v>m³ </v>
          </cell>
          <cell r="E727">
            <v>4.59</v>
          </cell>
        </row>
        <row r="728">
          <cell r="A728">
            <v>6047</v>
          </cell>
          <cell r="B728">
            <v>2007</v>
          </cell>
          <cell r="C728" t="str">
            <v>Escavação, carga e transporte - solo compactado - 1.400</v>
          </cell>
          <cell r="D728" t="str">
            <v>m³ </v>
          </cell>
          <cell r="E728">
            <v>4.66</v>
          </cell>
        </row>
        <row r="729">
          <cell r="A729">
            <v>6048</v>
          </cell>
          <cell r="B729">
            <v>2007</v>
          </cell>
          <cell r="C729" t="str">
            <v>Escavação, carga e transporte - solo compactado - 1.600</v>
          </cell>
          <cell r="D729" t="str">
            <v>m³ </v>
          </cell>
          <cell r="E729">
            <v>4.78</v>
          </cell>
        </row>
        <row r="730">
          <cell r="A730">
            <v>6049</v>
          </cell>
          <cell r="B730">
            <v>2007</v>
          </cell>
          <cell r="C730" t="str">
            <v>Escavação, carga e transporte - solo compactado - 1.800</v>
          </cell>
          <cell r="D730" t="str">
            <v>m³ </v>
          </cell>
          <cell r="E730">
            <v>4.88</v>
          </cell>
        </row>
        <row r="731">
          <cell r="A731">
            <v>6050</v>
          </cell>
          <cell r="B731">
            <v>2007</v>
          </cell>
          <cell r="C731" t="str">
            <v>Escavação, carga e transporte - solo compactado - 2.000</v>
          </cell>
          <cell r="D731" t="str">
            <v>m³ </v>
          </cell>
          <cell r="E731">
            <v>5.31</v>
          </cell>
        </row>
        <row r="732">
          <cell r="A732">
            <v>6051</v>
          </cell>
          <cell r="B732">
            <v>2007</v>
          </cell>
          <cell r="C732" t="str">
            <v>Escavação, carga e transporte - solo compactado - 3.000</v>
          </cell>
          <cell r="D732" t="str">
            <v>m³ </v>
          </cell>
          <cell r="E732">
            <v>5.96</v>
          </cell>
        </row>
        <row r="733">
          <cell r="A733">
            <v>6052</v>
          </cell>
          <cell r="B733">
            <v>2007</v>
          </cell>
          <cell r="C733" t="str">
            <v>Escavação, carga e transporte - solo compactado - 4.000</v>
          </cell>
          <cell r="D733" t="str">
            <v>m³ </v>
          </cell>
          <cell r="E733">
            <v>6.61</v>
          </cell>
        </row>
        <row r="734">
          <cell r="A734">
            <v>6053</v>
          </cell>
          <cell r="B734">
            <v>2007</v>
          </cell>
          <cell r="C734" t="str">
            <v>Escavação, carga e transporte - solo compactado - 4.000</v>
          </cell>
          <cell r="D734" t="str">
            <v>m³ </v>
          </cell>
          <cell r="E734">
            <v>3.18</v>
          </cell>
        </row>
        <row r="735">
          <cell r="A735">
            <v>6054</v>
          </cell>
          <cell r="B735">
            <v>2007</v>
          </cell>
          <cell r="C735" t="str">
            <v>Escavação, carga e transporte - canal em solo com material de 1ª cat. 200</v>
          </cell>
          <cell r="D735" t="str">
            <v>m³ </v>
          </cell>
          <cell r="E735">
            <v>3.35</v>
          </cell>
        </row>
        <row r="736">
          <cell r="A736">
            <v>6055</v>
          </cell>
          <cell r="B736">
            <v>2007</v>
          </cell>
          <cell r="C736" t="str">
            <v>Escavação, carga e transporte - canal em solo com material de 1ª cat. 400</v>
          </cell>
          <cell r="D736" t="str">
            <v>m³ </v>
          </cell>
          <cell r="E736">
            <v>3.79</v>
          </cell>
        </row>
        <row r="737">
          <cell r="A737">
            <v>6056</v>
          </cell>
          <cell r="B737">
            <v>2007</v>
          </cell>
          <cell r="C737" t="str">
            <v>Escavação, carga e transporte - canal em solo com material de 1ª cat. 600</v>
          </cell>
          <cell r="D737" t="str">
            <v>m³ </v>
          </cell>
          <cell r="E737">
            <v>3.95</v>
          </cell>
        </row>
        <row r="738">
          <cell r="A738">
            <v>6057</v>
          </cell>
          <cell r="B738">
            <v>2007</v>
          </cell>
          <cell r="C738" t="str">
            <v>Escavação, carga e transporte - canal em solo com material de 1ª cat. 800</v>
          </cell>
          <cell r="D738" t="str">
            <v>m³ </v>
          </cell>
          <cell r="E738">
            <v>4.12</v>
          </cell>
        </row>
        <row r="739">
          <cell r="A739">
            <v>6058</v>
          </cell>
          <cell r="B739">
            <v>2007</v>
          </cell>
          <cell r="C739" t="str">
            <v>Escavação, carga e transporte - canal em solo com material de 1ª cat. 1000</v>
          </cell>
          <cell r="D739" t="str">
            <v>m³ </v>
          </cell>
          <cell r="E739">
            <v>4.4400000000000004</v>
          </cell>
        </row>
        <row r="740">
          <cell r="A740">
            <v>6059</v>
          </cell>
          <cell r="B740">
            <v>2007</v>
          </cell>
          <cell r="C740" t="str">
            <v>Escavação, carga e transporte - canal em solo com material de 1ª cat. 1200</v>
          </cell>
          <cell r="D740" t="str">
            <v>m³ </v>
          </cell>
          <cell r="E740">
            <v>4.51</v>
          </cell>
        </row>
        <row r="741">
          <cell r="A741">
            <v>6060</v>
          </cell>
          <cell r="B741">
            <v>2007</v>
          </cell>
          <cell r="C741" t="str">
            <v>Escavação, carga e transporte - canal em solo com material de 1ª cat. 1400</v>
          </cell>
          <cell r="D741" t="str">
            <v>m³ </v>
          </cell>
          <cell r="E741">
            <v>4.58</v>
          </cell>
        </row>
        <row r="742">
          <cell r="A742">
            <v>6061</v>
          </cell>
          <cell r="B742">
            <v>2007</v>
          </cell>
          <cell r="C742" t="str">
            <v>Escavação, carga e transporte - canal em solo com material de 1ª cat. 1600</v>
          </cell>
          <cell r="D742" t="str">
            <v>m³ </v>
          </cell>
          <cell r="E742">
            <v>4.68</v>
          </cell>
        </row>
        <row r="743">
          <cell r="A743">
            <v>6062</v>
          </cell>
          <cell r="B743">
            <v>2007</v>
          </cell>
          <cell r="C743" t="str">
            <v>Escavação, carga e transporte - canal em solo com material de 1ª cat. 1800</v>
          </cell>
          <cell r="D743" t="str">
            <v>m³ </v>
          </cell>
          <cell r="E743">
            <v>4.7699999999999996</v>
          </cell>
        </row>
        <row r="744">
          <cell r="A744">
            <v>6063</v>
          </cell>
          <cell r="B744">
            <v>2007</v>
          </cell>
          <cell r="C744" t="str">
            <v>Escavação, carga e transporte - canal em solo com material de 1ª cat. 2000</v>
          </cell>
          <cell r="D744" t="str">
            <v>m³ </v>
          </cell>
          <cell r="E744">
            <v>5.22</v>
          </cell>
        </row>
        <row r="745">
          <cell r="A745">
            <v>6064</v>
          </cell>
          <cell r="B745">
            <v>2007</v>
          </cell>
          <cell r="C745" t="str">
            <v>Escavação, carga e transporte - canal em solo com material de 1ª cat. 3000</v>
          </cell>
          <cell r="D745" t="str">
            <v>m³ </v>
          </cell>
          <cell r="E745">
            <v>5.82</v>
          </cell>
        </row>
        <row r="746">
          <cell r="A746">
            <v>6065</v>
          </cell>
          <cell r="B746">
            <v>2007</v>
          </cell>
          <cell r="C746" t="str">
            <v>Escavação, carga e transporte - canal em solo com material de 1ª cat. 4000</v>
          </cell>
          <cell r="D746" t="str">
            <v>m³ </v>
          </cell>
          <cell r="E746">
            <v>6.22</v>
          </cell>
        </row>
        <row r="747">
          <cell r="A747">
            <v>6066</v>
          </cell>
          <cell r="B747">
            <v>2007</v>
          </cell>
          <cell r="C747" t="str">
            <v>Escavação, carga e transporte - canal em solo compactado - DMT &lt;= 200m, utilizando-se caminhão Basculante e escavadeira com asa delta. ( medido no corte )</v>
          </cell>
          <cell r="D747" t="str">
            <v>m³ </v>
          </cell>
          <cell r="E747">
            <v>3.43</v>
          </cell>
        </row>
        <row r="748">
          <cell r="A748">
            <v>6067</v>
          </cell>
          <cell r="B748">
            <v>2007</v>
          </cell>
          <cell r="C748" t="str">
            <v>Escavação, carga e transporte - canal em solo compactado - 200</v>
          </cell>
          <cell r="D748" t="str">
            <v>m³ </v>
          </cell>
          <cell r="E748">
            <v>3.61</v>
          </cell>
        </row>
        <row r="749">
          <cell r="A749">
            <v>6068</v>
          </cell>
          <cell r="B749">
            <v>2007</v>
          </cell>
          <cell r="C749" t="str">
            <v>Escavação, carga e transporte - canal em solo compactado - 400</v>
          </cell>
          <cell r="D749" t="str">
            <v>m³ </v>
          </cell>
          <cell r="E749">
            <v>4.07</v>
          </cell>
        </row>
        <row r="750">
          <cell r="A750">
            <v>6069</v>
          </cell>
          <cell r="B750">
            <v>2007</v>
          </cell>
          <cell r="C750" t="str">
            <v>Escavação, carga e transporte - canal em solo compactado - 600</v>
          </cell>
          <cell r="D750" t="str">
            <v>m³ </v>
          </cell>
          <cell r="E750">
            <v>4.2300000000000004</v>
          </cell>
        </row>
        <row r="751">
          <cell r="A751">
            <v>6070</v>
          </cell>
          <cell r="B751">
            <v>2007</v>
          </cell>
          <cell r="C751" t="str">
            <v>Escavação, carga e transporte - canal em solo compactado - 800</v>
          </cell>
          <cell r="D751" t="str">
            <v>m³ </v>
          </cell>
          <cell r="E751">
            <v>4.4400000000000004</v>
          </cell>
        </row>
        <row r="752">
          <cell r="A752">
            <v>6071</v>
          </cell>
          <cell r="B752">
            <v>2007</v>
          </cell>
          <cell r="C752" t="str">
            <v>Escavação, carga e transporte - canal em solo compactado - 1000</v>
          </cell>
          <cell r="D752" t="str">
            <v>m³ </v>
          </cell>
          <cell r="E752">
            <v>4.75</v>
          </cell>
        </row>
        <row r="753">
          <cell r="A753">
            <v>6072</v>
          </cell>
          <cell r="B753">
            <v>2007</v>
          </cell>
          <cell r="C753" t="str">
            <v>Escavação, carga e transporte - canal em solo compactado - 1200</v>
          </cell>
          <cell r="D753" t="str">
            <v>m³ </v>
          </cell>
          <cell r="E753">
            <v>4.8600000000000003</v>
          </cell>
        </row>
        <row r="754">
          <cell r="A754">
            <v>6073</v>
          </cell>
          <cell r="B754">
            <v>2007</v>
          </cell>
          <cell r="C754" t="str">
            <v>Escavação, carga e transporte - canal em solo compactado - 1400</v>
          </cell>
          <cell r="D754" t="str">
            <v>m³ </v>
          </cell>
          <cell r="E754">
            <v>4.91</v>
          </cell>
        </row>
        <row r="755">
          <cell r="A755">
            <v>6074</v>
          </cell>
          <cell r="B755">
            <v>2007</v>
          </cell>
          <cell r="C755" t="str">
            <v>Escavação, carga e transporte - canal em solo compactado - 1600</v>
          </cell>
          <cell r="D755" t="str">
            <v>m³ </v>
          </cell>
          <cell r="E755">
            <v>5.01</v>
          </cell>
        </row>
        <row r="756">
          <cell r="A756">
            <v>6075</v>
          </cell>
          <cell r="B756">
            <v>2007</v>
          </cell>
          <cell r="C756" t="str">
            <v>Escavação, carga e transporte - canal em solo compactado - 1800</v>
          </cell>
          <cell r="D756" t="str">
            <v>m³ </v>
          </cell>
          <cell r="E756">
            <v>5.1100000000000003</v>
          </cell>
        </row>
        <row r="757">
          <cell r="A757">
            <v>6076</v>
          </cell>
          <cell r="B757">
            <v>2007</v>
          </cell>
          <cell r="C757" t="str">
            <v>Escavação, carga e transporte - canal em solo compactado - 2000</v>
          </cell>
          <cell r="D757" t="str">
            <v>m³ </v>
          </cell>
          <cell r="E757">
            <v>5.59</v>
          </cell>
        </row>
        <row r="758">
          <cell r="A758">
            <v>6077</v>
          </cell>
          <cell r="B758">
            <v>2007</v>
          </cell>
          <cell r="C758" t="str">
            <v>Escavação, carga e transporte - canal em solo compactado - 3000</v>
          </cell>
          <cell r="D758" t="str">
            <v>m³ </v>
          </cell>
          <cell r="E758">
            <v>6.26</v>
          </cell>
        </row>
        <row r="759">
          <cell r="A759">
            <v>6078</v>
          </cell>
          <cell r="B759">
            <v>2007</v>
          </cell>
          <cell r="C759" t="str">
            <v>Escavação, carga e transporte - canal em solo compactado - 4000</v>
          </cell>
          <cell r="D759" t="str">
            <v>m³ </v>
          </cell>
          <cell r="E759">
            <v>6.66</v>
          </cell>
        </row>
        <row r="760">
          <cell r="A760">
            <v>6079</v>
          </cell>
          <cell r="B760">
            <v>2007</v>
          </cell>
          <cell r="C760" t="str">
            <v>Escavação, carga e transporte - canal em solo com material de 2ª categoria DMT &lt;= 200m, utilizando-se caminhão basculante e escavadeira com asa delta. ( medido no corte )</v>
          </cell>
          <cell r="D760" t="str">
            <v>m³ </v>
          </cell>
          <cell r="E760">
            <v>4.42</v>
          </cell>
        </row>
        <row r="761">
          <cell r="A761">
            <v>6080</v>
          </cell>
          <cell r="B761">
            <v>2007</v>
          </cell>
          <cell r="C761" t="str">
            <v>Escavação, carga e transporte - canal em solo com material de 2ª categoria 200</v>
          </cell>
          <cell r="D761" t="str">
            <v>m³ </v>
          </cell>
          <cell r="E761">
            <v>4.95</v>
          </cell>
        </row>
        <row r="762">
          <cell r="A762">
            <v>6081</v>
          </cell>
          <cell r="B762">
            <v>2007</v>
          </cell>
          <cell r="C762" t="str">
            <v>Escavação, carga e transporte - canal em solo com material de 2ª categoria 400</v>
          </cell>
          <cell r="D762" t="str">
            <v>m³ </v>
          </cell>
          <cell r="E762">
            <v>5.18</v>
          </cell>
        </row>
        <row r="763">
          <cell r="A763">
            <v>6082</v>
          </cell>
          <cell r="B763">
            <v>2007</v>
          </cell>
          <cell r="C763" t="str">
            <v>Escavação, carga e transporte - canal em solo com material de 2ª categoria 600</v>
          </cell>
          <cell r="D763" t="str">
            <v>m³ </v>
          </cell>
          <cell r="E763">
            <v>5.34</v>
          </cell>
        </row>
        <row r="764">
          <cell r="A764">
            <v>6083</v>
          </cell>
          <cell r="B764">
            <v>2007</v>
          </cell>
          <cell r="C764" t="str">
            <v>Escavação, carga e transporte - canal em solo com material de 2ª categoria 800</v>
          </cell>
          <cell r="D764" t="str">
            <v>m³ </v>
          </cell>
          <cell r="E764">
            <v>5.54</v>
          </cell>
        </row>
        <row r="765">
          <cell r="A765">
            <v>6084</v>
          </cell>
          <cell r="B765">
            <v>2007</v>
          </cell>
          <cell r="C765" t="str">
            <v>Escavação, carga e transporte - canal em solo com material de 2ª categoria 1.000</v>
          </cell>
          <cell r="D765" t="str">
            <v>m³ </v>
          </cell>
          <cell r="E765" t="str">
            <v>6</v>
          </cell>
        </row>
        <row r="766">
          <cell r="A766">
            <v>6085</v>
          </cell>
          <cell r="B766">
            <v>2007</v>
          </cell>
          <cell r="C766" t="str">
            <v>Escavação, carga e transporte - canal em solo com material de 2ª categoria 1.200</v>
          </cell>
          <cell r="D766" t="str">
            <v>m³ </v>
          </cell>
          <cell r="E766">
            <v>6.09</v>
          </cell>
        </row>
        <row r="767">
          <cell r="A767">
            <v>6086</v>
          </cell>
          <cell r="B767">
            <v>2007</v>
          </cell>
          <cell r="C767" t="str">
            <v>Escavação, carga e transporte - canal em solo com material de 2ª categoria 1.400</v>
          </cell>
          <cell r="D767" t="str">
            <v>m³ </v>
          </cell>
          <cell r="E767">
            <v>6.15</v>
          </cell>
        </row>
        <row r="768">
          <cell r="A768">
            <v>6087</v>
          </cell>
          <cell r="B768">
            <v>2007</v>
          </cell>
          <cell r="C768" t="str">
            <v>Escavação, carga e transporte - canal em solo com material de 2ª categoria 1.600</v>
          </cell>
          <cell r="D768" t="str">
            <v>m³ </v>
          </cell>
          <cell r="E768">
            <v>6.27</v>
          </cell>
        </row>
        <row r="769">
          <cell r="A769">
            <v>6088</v>
          </cell>
          <cell r="B769">
            <v>2007</v>
          </cell>
          <cell r="C769" t="str">
            <v>Escavação, carga e transporte - canal em solo com material de 2ª categoria 1.800</v>
          </cell>
          <cell r="D769" t="str">
            <v>m³ </v>
          </cell>
          <cell r="E769">
            <v>6.37</v>
          </cell>
        </row>
        <row r="770">
          <cell r="A770">
            <v>6089</v>
          </cell>
          <cell r="B770">
            <v>2007</v>
          </cell>
          <cell r="C770" t="str">
            <v>Escavação, carga e transporte - canal em solo com material de 2ª categoria 2.000</v>
          </cell>
          <cell r="D770" t="str">
            <v>m³ </v>
          </cell>
          <cell r="E770">
            <v>6.61</v>
          </cell>
        </row>
        <row r="771">
          <cell r="A771">
            <v>6090</v>
          </cell>
          <cell r="B771">
            <v>2007</v>
          </cell>
          <cell r="C771" t="str">
            <v>Escavação, carga e transporte - canal em solo com material de 2ª categoria 3.000</v>
          </cell>
          <cell r="D771" t="str">
            <v>m³ </v>
          </cell>
          <cell r="E771">
            <v>7.39</v>
          </cell>
        </row>
        <row r="772">
          <cell r="A772">
            <v>6091</v>
          </cell>
          <cell r="B772">
            <v>2007</v>
          </cell>
          <cell r="C772" t="str">
            <v>Escavação, carga e transporte - canal em solo com material de 2ª categoria 4.000</v>
          </cell>
          <cell r="D772" t="str">
            <v>m³ </v>
          </cell>
          <cell r="E772">
            <v>7.81</v>
          </cell>
        </row>
        <row r="773">
          <cell r="A773">
            <v>6092</v>
          </cell>
          <cell r="B773">
            <v>2007</v>
          </cell>
          <cell r="C773" t="str">
            <v>Escavação, carga e transporte - material de 3ª categ. DMT &lt;= 200m, utilizando-se caminhão basculante. ( medido no corte )</v>
          </cell>
          <cell r="D773" t="str">
            <v>m³ </v>
          </cell>
          <cell r="E773">
            <v>19.45</v>
          </cell>
        </row>
        <row r="774">
          <cell r="A774">
            <v>6093</v>
          </cell>
          <cell r="B774">
            <v>2007</v>
          </cell>
          <cell r="C774" t="str">
            <v>Escavação, carga e transporte - material de 3ª cat. 200</v>
          </cell>
          <cell r="D774" t="str">
            <v>m³ </v>
          </cell>
          <cell r="E774">
            <v>19.72</v>
          </cell>
        </row>
        <row r="775">
          <cell r="A775">
            <v>6094</v>
          </cell>
          <cell r="B775">
            <v>2007</v>
          </cell>
          <cell r="C775" t="str">
            <v>Escavação, carga e transporte - material de 3ª cat. 400</v>
          </cell>
          <cell r="D775" t="str">
            <v>m³ </v>
          </cell>
          <cell r="E775">
            <v>21.29</v>
          </cell>
        </row>
        <row r="776">
          <cell r="A776">
            <v>6095</v>
          </cell>
          <cell r="B776">
            <v>2007</v>
          </cell>
          <cell r="C776" t="str">
            <v>Escavação, carga e transporte - material de 3ª cat. 600</v>
          </cell>
          <cell r="D776" t="str">
            <v>m³ </v>
          </cell>
          <cell r="E776">
            <v>21.6</v>
          </cell>
        </row>
        <row r="777">
          <cell r="A777">
            <v>6096</v>
          </cell>
          <cell r="B777">
            <v>2007</v>
          </cell>
          <cell r="C777" t="str">
            <v>Escavação, carga e transporte - material de 3ª cat. 800</v>
          </cell>
          <cell r="D777" t="str">
            <v>m³ </v>
          </cell>
          <cell r="E777">
            <v>21.9</v>
          </cell>
        </row>
        <row r="778">
          <cell r="A778">
            <v>6097</v>
          </cell>
          <cell r="B778">
            <v>2007</v>
          </cell>
          <cell r="C778" t="str">
            <v>Escavação, carga e transporte - material de 3ª cat. 1.000</v>
          </cell>
          <cell r="D778" t="str">
            <v>m³ </v>
          </cell>
          <cell r="E778">
            <v>22.06</v>
          </cell>
        </row>
        <row r="779">
          <cell r="A779">
            <v>6098</v>
          </cell>
          <cell r="B779">
            <v>2007</v>
          </cell>
          <cell r="C779" t="str">
            <v>Escavação, carga e transporte - material de 3ª cat. 1.200</v>
          </cell>
          <cell r="D779" t="str">
            <v>m³ </v>
          </cell>
          <cell r="E779">
            <v>22.21</v>
          </cell>
        </row>
        <row r="780">
          <cell r="A780">
            <v>6099</v>
          </cell>
          <cell r="B780">
            <v>2007</v>
          </cell>
          <cell r="C780" t="str">
            <v>Escavação, carga e transporte - material de 3ª cat. 1.400</v>
          </cell>
          <cell r="D780" t="str">
            <v>m³ </v>
          </cell>
          <cell r="E780">
            <v>22.31</v>
          </cell>
        </row>
        <row r="781">
          <cell r="A781">
            <v>6100</v>
          </cell>
          <cell r="B781">
            <v>2007</v>
          </cell>
          <cell r="C781" t="str">
            <v>Escavação, carga e transporte - material de 3ª categoria 1.600</v>
          </cell>
          <cell r="D781" t="str">
            <v>m³ </v>
          </cell>
          <cell r="E781">
            <v>22.52</v>
          </cell>
        </row>
        <row r="782">
          <cell r="A782">
            <v>6101</v>
          </cell>
          <cell r="B782">
            <v>2007</v>
          </cell>
          <cell r="C782" t="str">
            <v>Escavação, carga e transporte - material de 3ª categoria 1.800</v>
          </cell>
          <cell r="D782" t="str">
            <v>m³ </v>
          </cell>
          <cell r="E782">
            <v>22.67</v>
          </cell>
        </row>
        <row r="783">
          <cell r="A783">
            <v>6102</v>
          </cell>
          <cell r="B783">
            <v>2007</v>
          </cell>
          <cell r="C783" t="str">
            <v>Escavação, carga e transporte - material de 3ª categoria 2.000</v>
          </cell>
          <cell r="D783" t="str">
            <v>m³ </v>
          </cell>
          <cell r="E783">
            <v>23.91</v>
          </cell>
        </row>
        <row r="784">
          <cell r="A784">
            <v>6103</v>
          </cell>
          <cell r="B784">
            <v>2007</v>
          </cell>
          <cell r="C784" t="str">
            <v>Escavação, carga e transporte - material de 3ª categoria 3.000</v>
          </cell>
          <cell r="D784" t="str">
            <v>m³ </v>
          </cell>
          <cell r="E784">
            <v>24.6</v>
          </cell>
        </row>
        <row r="785">
          <cell r="A785">
            <v>6104</v>
          </cell>
          <cell r="B785">
            <v>2007</v>
          </cell>
          <cell r="C785" t="str">
            <v>Escavação, carga e transporte - material de 3ª categoria 4.000</v>
          </cell>
          <cell r="D785" t="str">
            <v>m³ </v>
          </cell>
          <cell r="E785">
            <v>25.28</v>
          </cell>
        </row>
        <row r="786">
          <cell r="A786">
            <v>6105</v>
          </cell>
          <cell r="B786">
            <v>2007</v>
          </cell>
          <cell r="C786" t="str">
            <v>Transporte complementar de material de 1ª categoria com empolamento de 30%, utilização de caminhão basculante, medido no corte</v>
          </cell>
          <cell r="D786" t="str">
            <v>m³/km  </v>
          </cell>
          <cell r="E786">
            <v>0.79</v>
          </cell>
        </row>
        <row r="787">
          <cell r="A787">
            <v>6106</v>
          </cell>
          <cell r="B787">
            <v>2007</v>
          </cell>
          <cell r="C787" t="str">
            <v>Transporte complementar de material de jazida com empolamento de 33%, utilização de caminhão basculante, medido no corte</v>
          </cell>
          <cell r="D787" t="str">
            <v>m³/km  </v>
          </cell>
          <cell r="E787">
            <v>0.81</v>
          </cell>
        </row>
        <row r="788">
          <cell r="A788">
            <v>6107</v>
          </cell>
          <cell r="B788">
            <v>2007</v>
          </cell>
          <cell r="C788" t="str">
            <v>Transporte complementar de solo compactado com empolamento de 37%, utilização de caminhão basculante, medido no corte</v>
          </cell>
          <cell r="D788" t="str">
            <v>m³/km  </v>
          </cell>
          <cell r="E788">
            <v>0.84</v>
          </cell>
        </row>
        <row r="789">
          <cell r="A789">
            <v>6108</v>
          </cell>
          <cell r="B789">
            <v>2007</v>
          </cell>
          <cell r="C789" t="str">
            <v>Transporte complementar de material de 2ª categoria com empolamento de 41%, utilização de caminhão basculante, medido no corte</v>
          </cell>
          <cell r="D789" t="str">
            <v>m³/km  </v>
          </cell>
          <cell r="E789">
            <v>0.89</v>
          </cell>
        </row>
        <row r="790">
          <cell r="A790">
            <v>6109</v>
          </cell>
          <cell r="B790">
            <v>2007</v>
          </cell>
          <cell r="C790" t="str">
            <v>Transporte complementar de material de 3ª categoria com empolamento de 67%, utilização de caminhão basculante, medido no corte</v>
          </cell>
          <cell r="D790" t="str">
            <v>m³/km  </v>
          </cell>
          <cell r="E790">
            <v>1.59</v>
          </cell>
        </row>
        <row r="791">
          <cell r="A791">
            <v>6110</v>
          </cell>
          <cell r="B791">
            <v>2007</v>
          </cell>
          <cell r="C791" t="str">
            <v>Transporte complementar de material de 3ª categoria tipo matacões com empolamento de 89%, utilização de caminhão basculante, medido no corte</v>
          </cell>
          <cell r="D791" t="str">
            <v>m³/km  </v>
          </cell>
          <cell r="E791">
            <v>2.21</v>
          </cell>
        </row>
        <row r="792">
          <cell r="A792">
            <v>6111</v>
          </cell>
          <cell r="B792">
            <v>2007</v>
          </cell>
          <cell r="C792" t="str">
            <v>Transporte complementar de material solo mole sem empolamento, utilização de caminhão basculante, medido no basculante.</v>
          </cell>
          <cell r="D792" t="str">
            <v>m³/km  </v>
          </cell>
          <cell r="E792">
            <v>2.5499999999999998</v>
          </cell>
        </row>
        <row r="793">
          <cell r="A793">
            <v>6112</v>
          </cell>
          <cell r="B793">
            <v>2007</v>
          </cell>
          <cell r="C793" t="str">
            <v>Escavação e carga em solos orgânicos</v>
          </cell>
          <cell r="D793" t="str">
            <v>m³ </v>
          </cell>
          <cell r="E793">
            <v>1.51</v>
          </cell>
        </row>
        <row r="794">
          <cell r="A794">
            <v>6113</v>
          </cell>
          <cell r="B794">
            <v>2007</v>
          </cell>
          <cell r="C794" t="str">
            <v>Escavação e carga em material de 1ª categoria com trator e carregadeira Frontal. ( medido no corte )</v>
          </cell>
          <cell r="D794" t="str">
            <v>m³ </v>
          </cell>
          <cell r="E794">
            <v>3.61</v>
          </cell>
        </row>
        <row r="795">
          <cell r="A795">
            <v>6114</v>
          </cell>
          <cell r="B795">
            <v>2007</v>
          </cell>
          <cell r="C795" t="str">
            <v>Escavação e carga em material de 2ª categoria com trator e carregadeira Frontal. ( medido no corte )</v>
          </cell>
          <cell r="D795" t="str">
            <v>m³ </v>
          </cell>
          <cell r="E795">
            <v>5.88</v>
          </cell>
        </row>
        <row r="796">
          <cell r="A796">
            <v>6115</v>
          </cell>
          <cell r="B796">
            <v>2007</v>
          </cell>
          <cell r="C796" t="str">
            <v>Escavação e carga em material de 3ª categoria com linha de corte e retardo de linha para detonação em corte. ( medido no corte )</v>
          </cell>
          <cell r="D796" t="str">
            <v>m³ </v>
          </cell>
          <cell r="E796">
            <v>17.43</v>
          </cell>
        </row>
        <row r="797">
          <cell r="A797">
            <v>6116</v>
          </cell>
          <cell r="B797">
            <v>2007</v>
          </cell>
          <cell r="C797" t="str">
            <v>Carga em material de 1ª categoria. ( medido no corte )</v>
          </cell>
          <cell r="D797" t="str">
            <v>m³ </v>
          </cell>
          <cell r="E797">
            <v>1.26</v>
          </cell>
        </row>
        <row r="798">
          <cell r="A798">
            <v>6117</v>
          </cell>
          <cell r="B798">
            <v>2007</v>
          </cell>
          <cell r="C798" t="str">
            <v>Carga em material de jazida. ( medido no corte )</v>
          </cell>
          <cell r="D798" t="str">
            <v>m³ </v>
          </cell>
          <cell r="E798">
            <v>1.34</v>
          </cell>
        </row>
        <row r="799">
          <cell r="A799">
            <v>6118</v>
          </cell>
          <cell r="B799">
            <v>2007</v>
          </cell>
          <cell r="C799" t="str">
            <v>Carga em material de 2ª categoria. ( medido no corte )</v>
          </cell>
          <cell r="D799" t="str">
            <v>m³ </v>
          </cell>
          <cell r="E799">
            <v>1.61</v>
          </cell>
        </row>
        <row r="800">
          <cell r="A800">
            <v>6119</v>
          </cell>
          <cell r="B800">
            <v>2007</v>
          </cell>
          <cell r="C800" t="str">
            <v>Carga em material de 3ª categoria. ( medido no corte )</v>
          </cell>
          <cell r="D800" t="str">
            <v>m³ </v>
          </cell>
          <cell r="E800">
            <v>3.26</v>
          </cell>
        </row>
        <row r="801">
          <cell r="A801">
            <v>6120</v>
          </cell>
          <cell r="B801">
            <v>2007</v>
          </cell>
          <cell r="C801" t="str">
            <v>Escavação manual em obras isoladas, de 1a categ.,até 1,50m de profundidade. ( medido no corte )</v>
          </cell>
          <cell r="D801" t="str">
            <v>m³ </v>
          </cell>
          <cell r="E801">
            <v>19.989999999999998</v>
          </cell>
        </row>
        <row r="802">
          <cell r="A802">
            <v>6121</v>
          </cell>
          <cell r="B802">
            <v>2007</v>
          </cell>
          <cell r="C802" t="str">
            <v>Escavação manual em obras isoladas, em material de 1ª categoria, entre 1,50 m e 3,00m de profundidade. ( medido no corte )</v>
          </cell>
          <cell r="D802" t="str">
            <v>m³ </v>
          </cell>
          <cell r="E802">
            <v>24.04</v>
          </cell>
        </row>
        <row r="803">
          <cell r="A803">
            <v>6122</v>
          </cell>
          <cell r="B803">
            <v>2007</v>
          </cell>
          <cell r="C803" t="str">
            <v>Escavação manual em obras isoladas, em material de 1ª categoria, acima de 3,00m de profundidade. ( medido no corte )</v>
          </cell>
          <cell r="D803" t="str">
            <v>m³ </v>
          </cell>
          <cell r="E803">
            <v>34.159999999999997</v>
          </cell>
        </row>
        <row r="804">
          <cell r="A804">
            <v>6123</v>
          </cell>
          <cell r="B804">
            <v>2007</v>
          </cell>
          <cell r="C804" t="str">
            <v>Escavação manual em obras isoladas, em material de 2ª categoria, até 1,50 m de profundidade, sem uso de explosivo. ( medido no corte )</v>
          </cell>
          <cell r="D804" t="str">
            <v>m³ </v>
          </cell>
          <cell r="E804">
            <v>45.93</v>
          </cell>
        </row>
        <row r="805">
          <cell r="A805">
            <v>6124</v>
          </cell>
          <cell r="B805">
            <v>2007</v>
          </cell>
          <cell r="C805" t="str">
            <v>Escavação manual em obras isoladas, em material de 2ª categoria, de 1,50 até 3,00 m de profundidade, sem uso de explosivo. ( medido no corte )</v>
          </cell>
          <cell r="D805" t="str">
            <v>m³ </v>
          </cell>
          <cell r="E805">
            <v>49.47</v>
          </cell>
        </row>
        <row r="806">
          <cell r="A806">
            <v>6125</v>
          </cell>
          <cell r="B806">
            <v>2007</v>
          </cell>
          <cell r="C806" t="str">
            <v>Escavação manual em obras isoladas, em material de 2ª categoria, acima de 3,00 m de profundidade, sem uso de explosivo. ( medido no corte )</v>
          </cell>
          <cell r="D806" t="str">
            <v>m³ </v>
          </cell>
          <cell r="E806">
            <v>58.55</v>
          </cell>
        </row>
        <row r="807">
          <cell r="A807">
            <v>6126</v>
          </cell>
          <cell r="B807">
            <v>2007</v>
          </cell>
          <cell r="C807" t="str">
            <v>Escavação manual em obras isoladas, em material de 2ª categoria, até 1,50 m de profundidade, com uso de explosivo. ( medido no corte )</v>
          </cell>
          <cell r="D807" t="str">
            <v>m³ </v>
          </cell>
          <cell r="E807">
            <v>45.57</v>
          </cell>
        </row>
        <row r="808">
          <cell r="A808">
            <v>6127</v>
          </cell>
          <cell r="B808">
            <v>2007</v>
          </cell>
          <cell r="C808" t="str">
            <v>Escavação manual em obras isoladas, em material de 2ª categoria, de 1,50 até 3,00 m de profundidade, com uso de explosivo. ( medido no corte )</v>
          </cell>
          <cell r="D808" t="str">
            <v>m³ </v>
          </cell>
          <cell r="E808">
            <v>45.82</v>
          </cell>
        </row>
        <row r="809">
          <cell r="A809">
            <v>6128</v>
          </cell>
          <cell r="B809">
            <v>2007</v>
          </cell>
          <cell r="C809" t="str">
            <v>Escavação manual em obras isoladas, em material de 2ª categoria, acima de 3,00 m de profundidade, com uso de explosivo. ( medido no corte )</v>
          </cell>
          <cell r="D809" t="str">
            <v>m³ </v>
          </cell>
          <cell r="E809">
            <v>47.34</v>
          </cell>
        </row>
        <row r="810">
          <cell r="A810">
            <v>6129</v>
          </cell>
          <cell r="B810">
            <v>2007</v>
          </cell>
          <cell r="C810" t="str">
            <v>Escavação manual em obras isoladas, em material de 3ª categoria, até 1,50 m de profundidade, com uso de explosivo. ( medido no corte )</v>
          </cell>
          <cell r="D810" t="str">
            <v>m³ </v>
          </cell>
          <cell r="E810">
            <v>66.52</v>
          </cell>
        </row>
        <row r="811">
          <cell r="A811">
            <v>6130</v>
          </cell>
          <cell r="B811">
            <v>2007</v>
          </cell>
          <cell r="C811" t="str">
            <v>Escavação manual em obras isoladas, em material de 3ª categoria, de 1,50 até 3,00 m de profundidade, com uso de explosivo. ( medido no corte )</v>
          </cell>
          <cell r="D811" t="str">
            <v>m³ </v>
          </cell>
          <cell r="E811">
            <v>66.39</v>
          </cell>
        </row>
        <row r="812">
          <cell r="A812">
            <v>6131</v>
          </cell>
          <cell r="B812">
            <v>2007</v>
          </cell>
          <cell r="C812" t="str">
            <v>Escavação manual em obras isoladas, em material de 3ª categoria, acima de 3,00 m de profundidade, com uso de explosivo. ( medido no corte )</v>
          </cell>
          <cell r="D812" t="str">
            <v>m³ </v>
          </cell>
          <cell r="E812">
            <v>67.84</v>
          </cell>
        </row>
        <row r="813">
          <cell r="A813">
            <v>6132</v>
          </cell>
          <cell r="B813">
            <v>2007</v>
          </cell>
          <cell r="C813" t="str">
            <v>Escavação manual em obras isoladas usando-se escoramento e bombeamento entre 1,0m a 2,0m de profundidade,em material de 1ª categoria. ( escoramento pago a parte )</v>
          </cell>
          <cell r="D813" t="str">
            <v>m³ </v>
          </cell>
          <cell r="E813">
            <v>24.66</v>
          </cell>
        </row>
        <row r="814">
          <cell r="A814">
            <v>6133</v>
          </cell>
          <cell r="B814">
            <v>2007</v>
          </cell>
          <cell r="C814" t="str">
            <v>Escavação manual em obras isoladas usando-se escoramento e bombeamento entre 2,0m a 4,0m de profundidade,em material de 1ª categoria. ( escoramento pago a parte )</v>
          </cell>
          <cell r="D814" t="str">
            <v>m³ </v>
          </cell>
          <cell r="E814">
            <v>29.12</v>
          </cell>
        </row>
        <row r="815">
          <cell r="A815">
            <v>6134</v>
          </cell>
          <cell r="B815">
            <v>2007</v>
          </cell>
          <cell r="C815" t="str">
            <v>Escavação manual em obras isoladas usando-se escoramento e bombeamento até 2,0m de profundidade em material de 2ª categoria. ( escoramento pago a parte )</v>
          </cell>
          <cell r="D815" t="str">
            <v>m³ </v>
          </cell>
          <cell r="E815">
            <v>68.83</v>
          </cell>
        </row>
        <row r="816">
          <cell r="A816">
            <v>6135</v>
          </cell>
          <cell r="B816">
            <v>2007</v>
          </cell>
          <cell r="C816" t="str">
            <v>Escavação manual em obras isoladas usando-se escoramento e bombeamento entre 2,0m a 4,0m de profundidade,em material de 2ª categoria. ( escoramento pago a parte )</v>
          </cell>
          <cell r="D816" t="str">
            <v>m³ </v>
          </cell>
          <cell r="E816">
            <v>78.66</v>
          </cell>
        </row>
        <row r="817">
          <cell r="A817">
            <v>6136</v>
          </cell>
          <cell r="B817">
            <v>2007</v>
          </cell>
          <cell r="C817" t="str">
            <v>Escavação manual com bombeamento até 2,0m de profundidade em material de 3ª categoria</v>
          </cell>
          <cell r="D817" t="str">
            <v>m³ </v>
          </cell>
          <cell r="E817">
            <v>71.25</v>
          </cell>
        </row>
        <row r="818">
          <cell r="A818">
            <v>6137</v>
          </cell>
          <cell r="B818">
            <v>2007</v>
          </cell>
          <cell r="C818" t="str">
            <v>Escavação mecânica em valas, para assentamento de tubulações, até 1,0m de profundidade, em material de 1ª categoria. ( medido no corte )</v>
          </cell>
          <cell r="D818" t="str">
            <v>m³ </v>
          </cell>
          <cell r="E818">
            <v>2.6</v>
          </cell>
        </row>
        <row r="819">
          <cell r="A819">
            <v>6138</v>
          </cell>
          <cell r="B819">
            <v>2007</v>
          </cell>
          <cell r="C819" t="str">
            <v>Escavação mecânica em valas, para assentamento de tubulações, até 2,0m de profundidade, em material de 1ª categoria. ( medido no corte )</v>
          </cell>
          <cell r="D819" t="str">
            <v>m³ </v>
          </cell>
          <cell r="E819">
            <v>2.99</v>
          </cell>
        </row>
        <row r="820">
          <cell r="A820">
            <v>6139</v>
          </cell>
          <cell r="B820">
            <v>2007</v>
          </cell>
          <cell r="C820" t="str">
            <v>Escavação mecânica em valas, para assentamento de tubulações, até 1,0m de profundidade, em material de 2ª categoria. ( medido no corte )</v>
          </cell>
          <cell r="D820" t="str">
            <v>m³ </v>
          </cell>
          <cell r="E820">
            <v>4.1900000000000004</v>
          </cell>
        </row>
        <row r="821">
          <cell r="A821">
            <v>6140</v>
          </cell>
          <cell r="B821">
            <v>2007</v>
          </cell>
          <cell r="C821" t="str">
            <v>Escavação mecânica em valas, para assentamento de tubulações, até 2,0m de profundidade, em material de 2ª categoria. ( medido no corte )</v>
          </cell>
          <cell r="D821" t="str">
            <v>m³ </v>
          </cell>
          <cell r="E821">
            <v>4.53</v>
          </cell>
        </row>
        <row r="822">
          <cell r="A822">
            <v>6141</v>
          </cell>
          <cell r="B822">
            <v>2007</v>
          </cell>
          <cell r="C822" t="str">
            <v>Escavação mecânica em valas, para assentamento de tubulações, até 1,0m de profundidade, em material de 3ª categoria</v>
          </cell>
          <cell r="D822" t="str">
            <v>m³ </v>
          </cell>
          <cell r="E822">
            <v>79.86</v>
          </cell>
        </row>
        <row r="823">
          <cell r="A823">
            <v>6142</v>
          </cell>
          <cell r="B823">
            <v>2007</v>
          </cell>
          <cell r="C823" t="str">
            <v>Escavação mecânica em valas, para assentamento de tubulações, até 2,0m de profundidade, em material de 3ª categoria</v>
          </cell>
          <cell r="D823" t="str">
            <v>m³ </v>
          </cell>
          <cell r="E823">
            <v>85.87</v>
          </cell>
        </row>
        <row r="824">
          <cell r="A824">
            <v>6143</v>
          </cell>
          <cell r="B824">
            <v>2007</v>
          </cell>
          <cell r="C824" t="str">
            <v>Escavação de dreno de parcela, sem regularização de taludes, medido no corte</v>
          </cell>
          <cell r="D824" t="str">
            <v>m³ </v>
          </cell>
          <cell r="E824">
            <v>6.92</v>
          </cell>
        </row>
        <row r="825">
          <cell r="A825">
            <v>6144</v>
          </cell>
          <cell r="B825">
            <v>2007</v>
          </cell>
          <cell r="C825" t="str">
            <v>Escavação mecânica em rede de drenagem utilizando-se retro-escavadeira, em material de 1ª categoria, com transporte a 300m ( medido no corte )</v>
          </cell>
          <cell r="D825" t="str">
            <v>m³ </v>
          </cell>
          <cell r="E825">
            <v>7.6</v>
          </cell>
        </row>
        <row r="826">
          <cell r="A826">
            <v>6145</v>
          </cell>
          <cell r="B826">
            <v>2007</v>
          </cell>
          <cell r="C826" t="str">
            <v>Escavação mecânica em rede de drenagem utilizando-se retro-escavadeira, em material de 2ª categoria, com transporte a 300m (medido no corte )</v>
          </cell>
          <cell r="D826" t="str">
            <v>m³ </v>
          </cell>
          <cell r="E826">
            <v>10.54</v>
          </cell>
        </row>
        <row r="827">
          <cell r="A827">
            <v>6146</v>
          </cell>
          <cell r="B827">
            <v>2007</v>
          </cell>
          <cell r="C827" t="str">
            <v>Escavação mecânica em rede de drenagem, em material de 3ª categoria, utilizando-se explosivos, com transporte a 300m (medido no corte )</v>
          </cell>
          <cell r="D827" t="str">
            <v>m³ </v>
          </cell>
          <cell r="E827">
            <v>80.23</v>
          </cell>
        </row>
        <row r="828">
          <cell r="A828">
            <v>6147</v>
          </cell>
          <cell r="B828">
            <v>2007</v>
          </cell>
          <cell r="C828" t="str">
            <v>Escavação mecânica em rede de drenagem ou filtro vertical, utilizando-se retro-escavadeira, em material de solo compactado, com transporte a 300m ( medido no corte )</v>
          </cell>
          <cell r="D828" t="str">
            <v>m³ </v>
          </cell>
          <cell r="E828">
            <v>9.56</v>
          </cell>
        </row>
        <row r="829">
          <cell r="A829">
            <v>6148</v>
          </cell>
          <cell r="B829">
            <v>2007</v>
          </cell>
          <cell r="C829" t="str">
            <v>Escavação mecânica em rede de drenagem ou filtro vertical, utilizando-se retro-escavadeira, em material de solo compactado, sem transporte do material escavado ( medido no corte )</v>
          </cell>
          <cell r="D829" t="str">
            <v>m³ </v>
          </cell>
          <cell r="E829">
            <v>3.29</v>
          </cell>
        </row>
        <row r="830">
          <cell r="A830">
            <v>6149</v>
          </cell>
          <cell r="B830">
            <v>2007</v>
          </cell>
          <cell r="C830" t="str">
            <v>Escavação manual de valas em material de 1ª categoria, até 1,50m de profundidade. ( medido no corte )</v>
          </cell>
          <cell r="D830" t="str">
            <v>m³ </v>
          </cell>
          <cell r="E830">
            <v>19.989999999999998</v>
          </cell>
        </row>
        <row r="831">
          <cell r="A831">
            <v>6150</v>
          </cell>
          <cell r="B831">
            <v>2007</v>
          </cell>
          <cell r="C831" t="str">
            <v>Escavação manual de valas em material de 1ª categoria, entre 1,50m e 2,50m, com esgotamento na presença de escoramentos. ( medido no corte e escoramento a parte )</v>
          </cell>
          <cell r="D831" t="str">
            <v>m³ </v>
          </cell>
          <cell r="E831">
            <v>33.36</v>
          </cell>
        </row>
        <row r="832">
          <cell r="A832">
            <v>6151</v>
          </cell>
          <cell r="B832">
            <v>2007</v>
          </cell>
          <cell r="C832" t="str">
            <v>Escavação manual de valas em material de 2ª categoria, até 1,50m de profundidade. ( medido no corte )</v>
          </cell>
          <cell r="D832" t="str">
            <v>m³ </v>
          </cell>
          <cell r="E832">
            <v>42.25</v>
          </cell>
        </row>
        <row r="833">
          <cell r="A833">
            <v>6152</v>
          </cell>
          <cell r="B833">
            <v>2007</v>
          </cell>
          <cell r="C833" t="str">
            <v>Escavação manual de valas em material de 2ª categoria, entre 1,50m e 2,50m, com esgotamento e escoramentos. ( medido no corte e escoramento pago a parte )</v>
          </cell>
          <cell r="D833" t="str">
            <v>m³ </v>
          </cell>
          <cell r="E833">
            <v>52.24</v>
          </cell>
        </row>
        <row r="834">
          <cell r="A834">
            <v>6153</v>
          </cell>
          <cell r="B834">
            <v>2007</v>
          </cell>
          <cell r="C834" t="str">
            <v>Escavação manual de valas, em material de 3ª categoria, com explosivos e perfuração manual, até 2,00m de profundidade. ( medido no corte )</v>
          </cell>
          <cell r="D834" t="str">
            <v>m³ </v>
          </cell>
          <cell r="E834">
            <v>138.72</v>
          </cell>
        </row>
        <row r="835">
          <cell r="A835">
            <v>6154</v>
          </cell>
          <cell r="B835">
            <v>2007</v>
          </cell>
          <cell r="C835" t="str">
            <v>Escavação manual de valas, em material de 3ª categoria, com explosivos e perfuração manual, até 4,00m de profundidade. ( medido no corte )</v>
          </cell>
          <cell r="D835" t="str">
            <v>m³ </v>
          </cell>
          <cell r="E835">
            <v>151.94999999999999</v>
          </cell>
        </row>
        <row r="836">
          <cell r="A836">
            <v>6155</v>
          </cell>
          <cell r="B836">
            <v>2007</v>
          </cell>
          <cell r="C836" t="str">
            <v>Corte em ensecadeira com seção controlada, com material compactado em solo de 1ª categoria. ( medido no corte )</v>
          </cell>
          <cell r="D836" t="str">
            <v>m³ </v>
          </cell>
          <cell r="E836" t="str">
            <v>5.37 </v>
          </cell>
        </row>
        <row r="837">
          <cell r="A837">
            <v>6156</v>
          </cell>
          <cell r="B837">
            <v>2007</v>
          </cell>
          <cell r="C837" t="str">
            <v>Corte em ensecadeira com seção controlada, com material compactado em solo de 2ª categoria. ( medido no corte )</v>
          </cell>
          <cell r="D837" t="str">
            <v>m³ </v>
          </cell>
          <cell r="E837">
            <v>7.42</v>
          </cell>
        </row>
        <row r="838">
          <cell r="A838">
            <v>6157</v>
          </cell>
          <cell r="B838">
            <v>2007</v>
          </cell>
          <cell r="C838" t="str">
            <v>Corte do excesso de material dos taludes de barragem, canal e diques com bota-fora manual até 50m</v>
          </cell>
          <cell r="D838" t="str">
            <v>m³ </v>
          </cell>
          <cell r="E838">
            <v>22.02</v>
          </cell>
        </row>
        <row r="839">
          <cell r="A839">
            <v>6158</v>
          </cell>
          <cell r="B839">
            <v>2007</v>
          </cell>
          <cell r="C839" t="str">
            <v>Corte do aterro compensado (sistematização) para movimento de terra médio de 400m3 por hectare</v>
          </cell>
          <cell r="D839" t="str">
            <v>m³ </v>
          </cell>
          <cell r="E839" t="str">
            <v>9.26 </v>
          </cell>
        </row>
        <row r="840">
          <cell r="A840">
            <v>6159</v>
          </cell>
          <cell r="B840">
            <v>2007</v>
          </cell>
          <cell r="C840" t="str">
            <v>Corte do aterro compensado (sistematização) para movimento de terra médio de 600m3 por hectare</v>
          </cell>
          <cell r="D840" t="str">
            <v>m³ </v>
          </cell>
          <cell r="E840">
            <v>9.02</v>
          </cell>
        </row>
        <row r="841">
          <cell r="A841">
            <v>6160</v>
          </cell>
          <cell r="B841">
            <v>2007</v>
          </cell>
          <cell r="C841" t="str">
            <v>Acabamento de sistematização</v>
          </cell>
          <cell r="D841" t="str">
            <v>ha  </v>
          </cell>
          <cell r="E841">
            <v>704.5</v>
          </cell>
        </row>
        <row r="842">
          <cell r="A842">
            <v>6161</v>
          </cell>
          <cell r="B842">
            <v>2007</v>
          </cell>
          <cell r="C842" t="str">
            <v>Regularização do leito para estradas, canais, diques e aeroportos</v>
          </cell>
          <cell r="D842" t="str">
            <v>m2  </v>
          </cell>
          <cell r="E842">
            <v>0.67</v>
          </cell>
        </row>
        <row r="843">
          <cell r="A843">
            <v>6162</v>
          </cell>
          <cell r="B843">
            <v>2007</v>
          </cell>
          <cell r="C843" t="str">
            <v>Regularização de taludes de terra em barragem</v>
          </cell>
          <cell r="D843" t="str">
            <v>m2  </v>
          </cell>
          <cell r="E843">
            <v>0.37</v>
          </cell>
        </row>
        <row r="844">
          <cell r="A844">
            <v>6163</v>
          </cell>
          <cell r="B844">
            <v>2007</v>
          </cell>
          <cell r="C844" t="str">
            <v>Regularização de taludes no rip-rap e rock-fill de barragem</v>
          </cell>
          <cell r="D844" t="str">
            <v>m2  </v>
          </cell>
          <cell r="E844">
            <v>3.27</v>
          </cell>
        </row>
        <row r="845">
          <cell r="A845">
            <v>6164</v>
          </cell>
          <cell r="B845">
            <v>2007</v>
          </cell>
          <cell r="C845" t="str">
            <v>Compactação de aterro em barragens e canais (proctor normal), inclusive homogeneização, umedecimento e espalhamento, medido no aterro</v>
          </cell>
          <cell r="D845" t="str">
            <v>m³ </v>
          </cell>
          <cell r="E845">
            <v>2.31</v>
          </cell>
        </row>
        <row r="846">
          <cell r="A846">
            <v>6165</v>
          </cell>
          <cell r="B846">
            <v>2007</v>
          </cell>
          <cell r="C846" t="str">
            <v>Compactação localizada de aterro em barragem, com sapo mecânico, medido no aterro</v>
          </cell>
          <cell r="D846" t="str">
            <v>m³ </v>
          </cell>
          <cell r="E846">
            <v>32.69</v>
          </cell>
        </row>
        <row r="847">
          <cell r="A847">
            <v>6166</v>
          </cell>
          <cell r="B847">
            <v>2007</v>
          </cell>
          <cell r="C847" t="str">
            <v>Compactação em estradas e diques de proteção (85 a 90% do proctor normal), inclusive homogeneização, umedecimento e espalhamento, medido no aterro</v>
          </cell>
          <cell r="D847" t="str">
            <v>m³ </v>
          </cell>
          <cell r="E847">
            <v>2.02</v>
          </cell>
        </row>
        <row r="848">
          <cell r="A848">
            <v>6167</v>
          </cell>
          <cell r="B848">
            <v>2007</v>
          </cell>
          <cell r="C848" t="str">
            <v>Compactação manual em obras isoladas, medido no aterro</v>
          </cell>
          <cell r="D848" t="str">
            <v>m³ </v>
          </cell>
          <cell r="E848">
            <v>14.34</v>
          </cell>
        </row>
        <row r="849">
          <cell r="A849">
            <v>6168</v>
          </cell>
          <cell r="B849">
            <v>2007</v>
          </cell>
          <cell r="C849" t="str">
            <v>Reaterro compactado manualmente, em obras isoladas, com reaproveitamento de material escavado, medido no aterro. ( c/ sapo mecânico, medido no reaterro )</v>
          </cell>
          <cell r="D849" t="str">
            <v>m³ </v>
          </cell>
          <cell r="E849">
            <v>16.34</v>
          </cell>
        </row>
        <row r="850">
          <cell r="A850">
            <v>6169</v>
          </cell>
          <cell r="B850">
            <v>2007</v>
          </cell>
          <cell r="C850" t="str">
            <v>Aterro compactado manualmente em edificações, para baldrames, pisos, etc., ECT pago à parte</v>
          </cell>
          <cell r="D850" t="str">
            <v>m³ </v>
          </cell>
          <cell r="E850">
            <v>14.34</v>
          </cell>
        </row>
        <row r="851">
          <cell r="A851">
            <v>6170</v>
          </cell>
          <cell r="B851">
            <v>2007</v>
          </cell>
          <cell r="C851" t="str">
            <v>Reaterro compactado manualmente em edificações, com reaproveitamento de escavação, para baldrames, piso, etc</v>
          </cell>
          <cell r="D851" t="str">
            <v>m³ </v>
          </cell>
          <cell r="E851">
            <v>14.34</v>
          </cell>
        </row>
        <row r="852">
          <cell r="A852">
            <v>6171</v>
          </cell>
          <cell r="B852">
            <v>2007</v>
          </cell>
          <cell r="C852" t="str">
            <v>Aterro compactado compreendendo escavação, carga descarga e transporte até 300m, umedecimento, espalhamento, homogeneização e compactação, medido no aterro</v>
          </cell>
          <cell r="D852" t="str">
            <v>m³ </v>
          </cell>
          <cell r="E852">
            <v>5.8</v>
          </cell>
        </row>
        <row r="853">
          <cell r="A853">
            <v>6172</v>
          </cell>
          <cell r="B853">
            <v>2007</v>
          </cell>
          <cell r="C853" t="str">
            <v>Execução de filtro horizontal de areia, compreendendo espalhamento, umedecimento e adensamento</v>
          </cell>
          <cell r="D853" t="str">
            <v>m³ </v>
          </cell>
          <cell r="E853">
            <v>3.91</v>
          </cell>
        </row>
        <row r="854">
          <cell r="A854">
            <v>6173</v>
          </cell>
          <cell r="B854">
            <v>2007</v>
          </cell>
          <cell r="C854" t="str">
            <v>Execução de filtro vertical de areia, compreendendo espalhamento, umedecimento e adensamento</v>
          </cell>
          <cell r="D854" t="str">
            <v>m³ </v>
          </cell>
          <cell r="E854">
            <v>4.18</v>
          </cell>
        </row>
        <row r="855">
          <cell r="A855">
            <v>6174</v>
          </cell>
          <cell r="B855">
            <v>2007</v>
          </cell>
          <cell r="C855" t="str">
            <v>Escavação mecânica em valas até 1,0m de profundidade em material compactado, para filtro vertical</v>
          </cell>
          <cell r="D855" t="str">
            <v>m³ </v>
          </cell>
          <cell r="E855">
            <v>1.77</v>
          </cell>
        </row>
        <row r="856">
          <cell r="A856">
            <v>6175</v>
          </cell>
          <cell r="B856">
            <v>2007</v>
          </cell>
          <cell r="C856" t="str">
            <v>Execução de transição em brita para rock-fill, exclusive a brita</v>
          </cell>
          <cell r="D856" t="str">
            <v>m³ </v>
          </cell>
          <cell r="E856">
            <v>2.27</v>
          </cell>
        </row>
        <row r="857">
          <cell r="A857">
            <v>6176</v>
          </cell>
          <cell r="B857">
            <v>2007</v>
          </cell>
          <cell r="C857" t="str">
            <v>Execução de transição em brita para o rip-rap, exclusive a brita</v>
          </cell>
          <cell r="D857" t="str">
            <v>m³ </v>
          </cell>
          <cell r="E857">
            <v>5.57</v>
          </cell>
        </row>
        <row r="858">
          <cell r="A858">
            <v>6177</v>
          </cell>
          <cell r="B858">
            <v>2007</v>
          </cell>
          <cell r="C858" t="str">
            <v>Execução de bica corrida, incluindo colocação e espalhamento, para o rip-rap</v>
          </cell>
          <cell r="D858" t="str">
            <v>m³ </v>
          </cell>
          <cell r="E858">
            <v>5.57</v>
          </cell>
        </row>
        <row r="859">
          <cell r="A859">
            <v>6178</v>
          </cell>
          <cell r="B859">
            <v>2007</v>
          </cell>
          <cell r="C859" t="str">
            <v>Regularização manual de fundo, plataforma, taludes internos e externos de canais, drenos e diques</v>
          </cell>
          <cell r="D859" t="str">
            <v>m2  </v>
          </cell>
          <cell r="E859">
            <v>2.3199999999999998</v>
          </cell>
        </row>
        <row r="860">
          <cell r="A860">
            <v>6179</v>
          </cell>
          <cell r="B860">
            <v>2007</v>
          </cell>
          <cell r="C860" t="str">
            <v>Reaterro compact. manualmente, em obras isoladas, com reaproveitamento de material escavado, medido no aterro. ( c/ sapo mecânico, med. no reaterro ) s/ controle</v>
          </cell>
          <cell r="D860" t="str">
            <v>m³ </v>
          </cell>
          <cell r="E860">
            <v>6.54</v>
          </cell>
        </row>
        <row r="861">
          <cell r="A861">
            <v>6183</v>
          </cell>
          <cell r="B861">
            <v>2007</v>
          </cell>
          <cell r="C861" t="str">
            <v>Enrocamento de pedra jogada, constando de colocação e espalhamento</v>
          </cell>
          <cell r="D861" t="str">
            <v>m³ </v>
          </cell>
          <cell r="E861">
            <v>16.72</v>
          </cell>
        </row>
        <row r="862">
          <cell r="A862">
            <v>6184</v>
          </cell>
          <cell r="B862">
            <v>2007</v>
          </cell>
          <cell r="C862" t="str">
            <v>Enrocamento de pedra arrumada, constando de colocação e espalhamento</v>
          </cell>
          <cell r="D862" t="str">
            <v>m³ </v>
          </cell>
          <cell r="E862">
            <v>18.309999999999999</v>
          </cell>
        </row>
        <row r="863">
          <cell r="A863">
            <v>6185</v>
          </cell>
          <cell r="B863">
            <v>2007</v>
          </cell>
          <cell r="C863" t="str">
            <v>Expurgo de material (remoção de camada vegetal), com transporte à lâmina até 50m, medido no corte</v>
          </cell>
          <cell r="D863" t="str">
            <v>m³ </v>
          </cell>
          <cell r="E863">
            <v>5.14</v>
          </cell>
        </row>
        <row r="864">
          <cell r="A864">
            <v>6186</v>
          </cell>
          <cell r="B864">
            <v>2007</v>
          </cell>
          <cell r="C864" t="str">
            <v>Expurgo de material (remoção de camada vegetal), com bota-fora até 300m, medido no corte</v>
          </cell>
          <cell r="D864" t="str">
            <v>m³ </v>
          </cell>
          <cell r="E864">
            <v>6.24</v>
          </cell>
        </row>
        <row r="865">
          <cell r="A865">
            <v>6187</v>
          </cell>
          <cell r="B865">
            <v>2007</v>
          </cell>
          <cell r="C865" t="str">
            <v>Caminho de serviço com faixa de 3m e compactação numa espessura de 15cm, para acesso às obras e jazidas ( revestida c/ piçarra c/ DMT até 1km )</v>
          </cell>
          <cell r="D865" t="str">
            <v>km  </v>
          </cell>
          <cell r="E865">
            <v>3211.54</v>
          </cell>
        </row>
        <row r="866">
          <cell r="A866">
            <v>6188</v>
          </cell>
          <cell r="B866">
            <v>2007</v>
          </cell>
          <cell r="C866" t="str">
            <v>Caminho de serviço com faixa de 6m e compactação numa espessura de 15cm, para acesso às obras e jazidas ( revestida c/ piçarra c/ DMT até 1km )</v>
          </cell>
          <cell r="D866" t="str">
            <v>km  </v>
          </cell>
          <cell r="E866">
            <v>6158.28</v>
          </cell>
        </row>
        <row r="867">
          <cell r="A867">
            <v>6189</v>
          </cell>
          <cell r="B867">
            <v>2007</v>
          </cell>
          <cell r="C867" t="str">
            <v>Extração e carga de pedra para enrocamento</v>
          </cell>
          <cell r="D867" t="str">
            <v>m³ </v>
          </cell>
          <cell r="E867">
            <v>17.79</v>
          </cell>
        </row>
        <row r="868">
          <cell r="A868">
            <v>6190</v>
          </cell>
          <cell r="B868">
            <v>2007</v>
          </cell>
          <cell r="C868" t="str">
            <v>Britagem de rocha, com carga de 3ª cat. no britador. ( só serviço )</v>
          </cell>
          <cell r="D868" t="str">
            <v>m³ </v>
          </cell>
          <cell r="E868">
            <v>10.85</v>
          </cell>
        </row>
        <row r="869">
          <cell r="A869">
            <v>6191</v>
          </cell>
          <cell r="B869">
            <v>2007</v>
          </cell>
          <cell r="C869" t="str">
            <v>Britagem de rocha com diâmetro graúdo, sem classificação, com carga de 3ª cat. No britador. ( só serviço )</v>
          </cell>
          <cell r="D869" t="str">
            <v>m³ </v>
          </cell>
          <cell r="E869">
            <v>8.93</v>
          </cell>
        </row>
        <row r="870">
          <cell r="A870">
            <v>6192</v>
          </cell>
          <cell r="B870">
            <v>2007</v>
          </cell>
          <cell r="C870" t="str">
            <v>Esgotamento de valas com moto-bomba centrífuga</v>
          </cell>
          <cell r="D870" t="str">
            <v>h  </v>
          </cell>
          <cell r="E870">
            <v>10.029999999999999</v>
          </cell>
        </row>
        <row r="871">
          <cell r="A871">
            <v>6193</v>
          </cell>
          <cell r="B871">
            <v>2007</v>
          </cell>
          <cell r="C871" t="str">
            <v>Esgotamento de valas com bomba submersa</v>
          </cell>
          <cell r="D871" t="str">
            <v>h  </v>
          </cell>
          <cell r="E871">
            <v>8.4499999999999993</v>
          </cell>
        </row>
        <row r="872">
          <cell r="A872">
            <v>6194</v>
          </cell>
          <cell r="B872">
            <v>2007</v>
          </cell>
          <cell r="C872" t="str">
            <v>Esgotamento de valas com equipamento a vácuo (ponteiras)</v>
          </cell>
          <cell r="D872" t="str">
            <v>h  </v>
          </cell>
          <cell r="E872">
            <v>19.13</v>
          </cell>
        </row>
        <row r="873">
          <cell r="A873">
            <v>6195</v>
          </cell>
          <cell r="B873">
            <v>2007</v>
          </cell>
          <cell r="C873" t="str">
            <v>Aração e gradagem, tipo regular com passagem de grade ROME, cruzada com uma grade de disco</v>
          </cell>
          <cell r="D873" t="str">
            <v>ha  </v>
          </cell>
          <cell r="E873">
            <v>546.32000000000005</v>
          </cell>
        </row>
        <row r="874">
          <cell r="A874">
            <v>6196</v>
          </cell>
          <cell r="B874">
            <v>2007</v>
          </cell>
          <cell r="C874" t="str">
            <v>Aração e gradagem, tipo média, com passagem de grade ROME, cruzada com uma grade de disco</v>
          </cell>
          <cell r="D874" t="str">
            <v>ha  </v>
          </cell>
          <cell r="E874">
            <v>583.82000000000005</v>
          </cell>
        </row>
        <row r="875">
          <cell r="A875">
            <v>6197</v>
          </cell>
          <cell r="B875">
            <v>2007</v>
          </cell>
          <cell r="C875" t="str">
            <v>Aração e gradagem, tipo pesada, com passagem de grade ROME, cruzada com uma grade de disco</v>
          </cell>
          <cell r="D875" t="str">
            <v>ha  </v>
          </cell>
          <cell r="E875" t="str">
            <v>625.32 </v>
          </cell>
        </row>
        <row r="876">
          <cell r="A876">
            <v>6198</v>
          </cell>
          <cell r="B876">
            <v>2007</v>
          </cell>
          <cell r="C876" t="str">
            <v>Destocamento tipo regular, compreendendo: arranca, queima e requeima ( em áreas de implantação de estradas, barragens, diques, edificações, etc )</v>
          </cell>
          <cell r="D876" t="str">
            <v>ha  </v>
          </cell>
          <cell r="E876">
            <v>1813.12</v>
          </cell>
        </row>
        <row r="877">
          <cell r="A877">
            <v>6199</v>
          </cell>
          <cell r="B877">
            <v>2007</v>
          </cell>
          <cell r="C877" t="str">
            <v>Destocamento tipo médio, compreendendo: arranca, queima e requeima ( em áreas de implantação de estradas, barragens, diques, edificações, etc )</v>
          </cell>
          <cell r="D877" t="str">
            <v>ha  </v>
          </cell>
          <cell r="E877">
            <v>2068.3000000000002</v>
          </cell>
        </row>
        <row r="878">
          <cell r="A878">
            <v>6200</v>
          </cell>
          <cell r="B878">
            <v>2007</v>
          </cell>
          <cell r="C878" t="str">
            <v>Destocamento tipo pesado, compreendendo: arranca, queima e requeima ( em áreas de implantação de estradas, barragens, diques, edificações, etc )</v>
          </cell>
          <cell r="D878" t="str">
            <v>ha  </v>
          </cell>
          <cell r="E878">
            <v>2224.86</v>
          </cell>
        </row>
        <row r="879">
          <cell r="A879">
            <v>6201</v>
          </cell>
          <cell r="B879">
            <v>2007</v>
          </cell>
          <cell r="C879" t="str">
            <v>Destocamento tipo regular, compreendendo: arranca, queima e requeima ( área agricola )</v>
          </cell>
          <cell r="D879" t="str">
            <v>ha  </v>
          </cell>
          <cell r="E879">
            <v>1460.36</v>
          </cell>
        </row>
        <row r="880">
          <cell r="A880">
            <v>6202</v>
          </cell>
          <cell r="B880">
            <v>2007</v>
          </cell>
          <cell r="C880" t="str">
            <v>Destocamento tipo médio, compreendendo: arranca, queima e requeima ( área agricola )</v>
          </cell>
          <cell r="D880" t="str">
            <v>ha  </v>
          </cell>
          <cell r="E880">
            <v>1564.82</v>
          </cell>
        </row>
        <row r="881">
          <cell r="A881">
            <v>6203</v>
          </cell>
          <cell r="B881">
            <v>2007</v>
          </cell>
          <cell r="C881" t="str">
            <v>Destocamento tipo pesado, compreendendo: arranca, queima e requeima ( área agricola )</v>
          </cell>
          <cell r="D881" t="str">
            <v>ha  </v>
          </cell>
          <cell r="E881">
            <v>1721.29</v>
          </cell>
        </row>
        <row r="882">
          <cell r="A882">
            <v>6204</v>
          </cell>
          <cell r="B882">
            <v>2007</v>
          </cell>
          <cell r="C882" t="str">
            <v>Desmatamento ,tipo regular, compreendendo: derrubada, queima, enleiramento e requeima</v>
          </cell>
          <cell r="D882" t="str">
            <v>ha  </v>
          </cell>
          <cell r="E882">
            <v>1324.05</v>
          </cell>
        </row>
        <row r="883">
          <cell r="A883">
            <v>6205</v>
          </cell>
          <cell r="B883">
            <v>2007</v>
          </cell>
          <cell r="C883" t="str">
            <v>Desmatamento ,tipo médio, compreendendo: derrubada, queima, enleiramento e requeima</v>
          </cell>
          <cell r="D883" t="str">
            <v>ha  </v>
          </cell>
          <cell r="E883">
            <v>1399.97</v>
          </cell>
        </row>
        <row r="884">
          <cell r="A884">
            <v>6206</v>
          </cell>
          <cell r="B884">
            <v>2007</v>
          </cell>
          <cell r="C884" t="str">
            <v>Desmatamento ,tipo pesado, compreendendo: derrubada, queima, enleiramento e requeima</v>
          </cell>
          <cell r="D884" t="str">
            <v>ha  </v>
          </cell>
          <cell r="E884">
            <v>1475.08</v>
          </cell>
        </row>
        <row r="885">
          <cell r="A885">
            <v>6207</v>
          </cell>
          <cell r="B885">
            <v>2007</v>
          </cell>
          <cell r="C885" t="str">
            <v>Roçagem tipo regular, compreendendo: roçagem e incorporação de material ao solo</v>
          </cell>
          <cell r="D885" t="str">
            <v>ha  </v>
          </cell>
          <cell r="E885">
            <v>179.09</v>
          </cell>
        </row>
        <row r="886">
          <cell r="A886">
            <v>6208</v>
          </cell>
          <cell r="B886">
            <v>2007</v>
          </cell>
          <cell r="C886" t="str">
            <v>Roçagem tipo média, compreendendo: roçagem e incorporação de material ao solo</v>
          </cell>
          <cell r="D886" t="str">
            <v>ha  </v>
          </cell>
          <cell r="E886">
            <v>241.47</v>
          </cell>
        </row>
        <row r="887">
          <cell r="A887">
            <v>6209</v>
          </cell>
          <cell r="B887">
            <v>2007</v>
          </cell>
          <cell r="C887" t="str">
            <v>Roçagem tipo pesada, compreendendo: roçagem e incorporação de material ao solo</v>
          </cell>
          <cell r="D887" t="str">
            <v>ha  </v>
          </cell>
          <cell r="E887">
            <v>796.53</v>
          </cell>
        </row>
        <row r="888">
          <cell r="A888">
            <v>6210</v>
          </cell>
          <cell r="B888">
            <v>2007</v>
          </cell>
          <cell r="C888" t="str">
            <v>Dragagem e carga de areia de rio</v>
          </cell>
          <cell r="D888" t="str">
            <v>m³ </v>
          </cell>
          <cell r="E888">
            <v>5.08</v>
          </cell>
        </row>
        <row r="889">
          <cell r="A889">
            <v>6211</v>
          </cell>
          <cell r="B889">
            <v>2007</v>
          </cell>
          <cell r="C889" t="str">
            <v>Escavação e carga de areia</v>
          </cell>
          <cell r="D889" t="str">
            <v>m³ </v>
          </cell>
          <cell r="E889">
            <v>1.54</v>
          </cell>
        </row>
        <row r="890">
          <cell r="A890">
            <v>6212</v>
          </cell>
          <cell r="B890">
            <v>2007</v>
          </cell>
          <cell r="C890" t="str">
            <v>Plantio de grama</v>
          </cell>
          <cell r="D890" t="str">
            <v>m2  </v>
          </cell>
          <cell r="E890">
            <v>2.04</v>
          </cell>
        </row>
        <row r="891">
          <cell r="A891">
            <v>6213</v>
          </cell>
          <cell r="B891">
            <v>2007</v>
          </cell>
          <cell r="C891" t="str">
            <v>Revestimento do coroamento com cascalhinho ou piçarra, exclusive extração, e = 0,10m</v>
          </cell>
          <cell r="D891" t="str">
            <v>m³ </v>
          </cell>
          <cell r="E891">
            <v>0.91</v>
          </cell>
        </row>
        <row r="892">
          <cell r="A892">
            <v>6214</v>
          </cell>
          <cell r="B892">
            <v>2007</v>
          </cell>
          <cell r="C892" t="str">
            <v>Roço manual leve</v>
          </cell>
          <cell r="D892" t="str">
            <v>m2  </v>
          </cell>
          <cell r="E892">
            <v>0.22</v>
          </cell>
        </row>
        <row r="893">
          <cell r="A893">
            <v>6215</v>
          </cell>
          <cell r="B893">
            <v>2007</v>
          </cell>
          <cell r="C893" t="str">
            <v>Roço manual médio</v>
          </cell>
          <cell r="D893" t="str">
            <v>m2  </v>
          </cell>
          <cell r="E893">
            <v>0.32</v>
          </cell>
        </row>
        <row r="894">
          <cell r="A894">
            <v>6216</v>
          </cell>
          <cell r="B894">
            <v>2007</v>
          </cell>
          <cell r="C894" t="str">
            <v>Roço manual pesado</v>
          </cell>
          <cell r="D894" t="str">
            <v>m2  </v>
          </cell>
          <cell r="E894">
            <v>0.45</v>
          </cell>
        </row>
        <row r="895">
          <cell r="A895">
            <v>6217</v>
          </cell>
          <cell r="B895">
            <v>2007</v>
          </cell>
          <cell r="C895" t="str">
            <v>Raspagem manual e limpeza do terreno</v>
          </cell>
          <cell r="D895" t="str">
            <v>m2  </v>
          </cell>
          <cell r="E895">
            <v>1.0900000000000001</v>
          </cell>
        </row>
        <row r="896">
          <cell r="A896">
            <v>6218</v>
          </cell>
          <cell r="B896">
            <v>2007</v>
          </cell>
          <cell r="C896" t="str">
            <v>Escoramento comum de valas, tipo contínuo</v>
          </cell>
          <cell r="D896" t="str">
            <v>m2  </v>
          </cell>
          <cell r="E896">
            <v>39.67</v>
          </cell>
        </row>
        <row r="897">
          <cell r="A897">
            <v>6219</v>
          </cell>
          <cell r="B897">
            <v>2007</v>
          </cell>
          <cell r="C897" t="str">
            <v>Escoramento comum de valas, tipo descontínuo</v>
          </cell>
          <cell r="D897" t="str">
            <v>m2  </v>
          </cell>
          <cell r="E897">
            <v>22.42</v>
          </cell>
        </row>
        <row r="898">
          <cell r="A898">
            <v>6220</v>
          </cell>
          <cell r="B898">
            <v>2007</v>
          </cell>
          <cell r="C898" t="str">
            <v>Escoramento metalico de valas, tipo contínuo</v>
          </cell>
          <cell r="D898" t="str">
            <v>m2  </v>
          </cell>
          <cell r="E898">
            <v>29.65</v>
          </cell>
        </row>
        <row r="899">
          <cell r="A899">
            <v>6221</v>
          </cell>
          <cell r="B899">
            <v>2007</v>
          </cell>
          <cell r="C899" t="str">
            <v>Escoramento metalico de valas, tipo descontínuo</v>
          </cell>
          <cell r="D899" t="str">
            <v>m2  </v>
          </cell>
          <cell r="E899">
            <v>22.11</v>
          </cell>
        </row>
        <row r="900">
          <cell r="A900">
            <v>6222</v>
          </cell>
          <cell r="B900">
            <v>2007</v>
          </cell>
          <cell r="C900" t="str">
            <v>Escoramento comum de valas, tipo pontaleteamento</v>
          </cell>
          <cell r="D900" t="str">
            <v>m2  </v>
          </cell>
          <cell r="E900">
            <v>17.260000000000002</v>
          </cell>
        </row>
        <row r="901">
          <cell r="A901">
            <v>6223</v>
          </cell>
          <cell r="B901">
            <v>2007</v>
          </cell>
          <cell r="C901" t="str">
            <v>Esgotamento com bombas</v>
          </cell>
          <cell r="D901" t="str">
            <v>hpxh  </v>
          </cell>
          <cell r="E901">
            <v>1.19</v>
          </cell>
        </row>
        <row r="902">
          <cell r="A902">
            <v>6224</v>
          </cell>
          <cell r="B902">
            <v>2007</v>
          </cell>
          <cell r="C902" t="str">
            <v>Demolição de ensecadeiras, inclusive carga, descarga e transporte até 1km</v>
          </cell>
          <cell r="D902" t="str">
            <v>m³ </v>
          </cell>
          <cell r="E902">
            <v>5.94</v>
          </cell>
        </row>
        <row r="903">
          <cell r="A903">
            <v>6225</v>
          </cell>
          <cell r="B903">
            <v>2007</v>
          </cell>
          <cell r="C903" t="str">
            <v>Tratamento de fundação em rocha</v>
          </cell>
          <cell r="D903" t="str">
            <v>m2  </v>
          </cell>
          <cell r="E903">
            <v>11.02</v>
          </cell>
        </row>
        <row r="904">
          <cell r="A904">
            <v>6226</v>
          </cell>
          <cell r="B904">
            <v>2007</v>
          </cell>
          <cell r="C904" t="str">
            <v>Execução de ensecadeiras, exclusive fornecimento de material</v>
          </cell>
          <cell r="D904" t="str">
            <v>m³ </v>
          </cell>
          <cell r="E904">
            <v>3.12</v>
          </cell>
        </row>
        <row r="905">
          <cell r="A905">
            <v>6227</v>
          </cell>
          <cell r="B905">
            <v>2007</v>
          </cell>
          <cell r="C905" t="str">
            <v>Injeção de calda de cimento, inclusive fornecimento, sem pressão</v>
          </cell>
          <cell r="D905" t="str">
            <v>saco  </v>
          </cell>
          <cell r="E905">
            <v>35.880000000000003</v>
          </cell>
        </row>
        <row r="906">
          <cell r="A906">
            <v>6228</v>
          </cell>
          <cell r="B906">
            <v>2007</v>
          </cell>
          <cell r="C906" t="str">
            <v>Injeção de calda de cimento, inclusive fornecimento, com pressão máxima de 0,25kg/m de profundidade</v>
          </cell>
          <cell r="D906" t="str">
            <v>saco  </v>
          </cell>
          <cell r="E906">
            <v>48.77</v>
          </cell>
        </row>
        <row r="907">
          <cell r="A907">
            <v>6229</v>
          </cell>
          <cell r="B907">
            <v>2007</v>
          </cell>
          <cell r="C907" t="str">
            <v>Perfuração com sonda rotativa diâmetro NX em rocha tipo granito</v>
          </cell>
          <cell r="D907" t="str">
            <v>m  </v>
          </cell>
          <cell r="E907">
            <v>441.5</v>
          </cell>
        </row>
        <row r="908">
          <cell r="A908">
            <v>6230</v>
          </cell>
          <cell r="B908">
            <v>2007</v>
          </cell>
          <cell r="C908" t="str">
            <v>Perfuração com sonda rotativa diâmetro BX em rocha tipo granito</v>
          </cell>
          <cell r="D908" t="str">
            <v>m  </v>
          </cell>
          <cell r="E908">
            <v>393.5</v>
          </cell>
        </row>
        <row r="909">
          <cell r="A909">
            <v>6231</v>
          </cell>
          <cell r="B909">
            <v>2007</v>
          </cell>
          <cell r="C909" t="str">
            <v>Perfuração com sonda rotativa diâmetro AX em rocha tipo granito</v>
          </cell>
          <cell r="D909" t="str">
            <v>m  </v>
          </cell>
          <cell r="E909">
            <v>376.5</v>
          </cell>
        </row>
        <row r="910">
          <cell r="A910">
            <v>6232</v>
          </cell>
          <cell r="B910">
            <v>2007</v>
          </cell>
          <cell r="C910" t="str">
            <v>Revestimento primário, com 25cm de espessura, compreendendo espalhamento, umedecimento e compactação</v>
          </cell>
          <cell r="D910" t="str">
            <v>m2  </v>
          </cell>
          <cell r="E910">
            <v>1.05</v>
          </cell>
        </row>
        <row r="911">
          <cell r="A911">
            <v>6233</v>
          </cell>
          <cell r="B911">
            <v>2007</v>
          </cell>
          <cell r="C911" t="str">
            <v>Sondagem à percussão, diâmetro 2 1/2" com medida de SPT</v>
          </cell>
          <cell r="D911" t="str">
            <v>m  </v>
          </cell>
          <cell r="E911">
            <v>37.799999999999997</v>
          </cell>
        </row>
        <row r="912">
          <cell r="A912">
            <v>6234</v>
          </cell>
          <cell r="B912">
            <v>2007</v>
          </cell>
          <cell r="C912" t="str">
            <v>Sondagem à percussão, diâmetro 4" com medida de SPT</v>
          </cell>
          <cell r="D912" t="str">
            <v>m  </v>
          </cell>
          <cell r="E912" t="str">
            <v>59</v>
          </cell>
        </row>
        <row r="913">
          <cell r="A913">
            <v>6235</v>
          </cell>
          <cell r="B913">
            <v>2007</v>
          </cell>
          <cell r="C913" t="str">
            <v>Injeção de argamassa de cimento e areia, 1:3</v>
          </cell>
          <cell r="D913" t="str">
            <v>kg  </v>
          </cell>
          <cell r="E913">
            <v>0.68</v>
          </cell>
        </row>
        <row r="914">
          <cell r="A914">
            <v>6236</v>
          </cell>
          <cell r="B914">
            <v>2007</v>
          </cell>
          <cell r="C914" t="str">
            <v>Fornecimento e aplicação de bentonita</v>
          </cell>
          <cell r="D914" t="str">
            <v>kg  </v>
          </cell>
          <cell r="E914">
            <v>1.54</v>
          </cell>
        </row>
        <row r="915">
          <cell r="A915">
            <v>6237</v>
          </cell>
          <cell r="B915">
            <v>2007</v>
          </cell>
          <cell r="C915" t="str">
            <v>Pré-fissuramento</v>
          </cell>
          <cell r="D915" t="str">
            <v>m2  </v>
          </cell>
          <cell r="E915">
            <v>28.51</v>
          </cell>
        </row>
        <row r="916">
          <cell r="A916">
            <v>6238</v>
          </cell>
          <cell r="B916">
            <v>2007</v>
          </cell>
          <cell r="C916" t="str">
            <v>Ensaio de Perda d´água de tipo "LUGEON", inclusive transporte, perfuração</v>
          </cell>
          <cell r="D916" t="str">
            <v>und  </v>
          </cell>
          <cell r="E916">
            <v>2459.7199999999998</v>
          </cell>
        </row>
        <row r="917">
          <cell r="A917">
            <v>6239</v>
          </cell>
          <cell r="B917">
            <v>2007</v>
          </cell>
          <cell r="C917" t="str">
            <v>Ensaio de Perda d´água de tipo "LE FRANC", inclusive transporte, perfuração</v>
          </cell>
          <cell r="D917" t="str">
            <v>und  </v>
          </cell>
          <cell r="E917">
            <v>3209.72</v>
          </cell>
        </row>
        <row r="918">
          <cell r="A918">
            <v>6242</v>
          </cell>
          <cell r="B918">
            <v>2007</v>
          </cell>
          <cell r="C918" t="str">
            <v>Sondagem a trado, com mobilização e desmobilização</v>
          </cell>
          <cell r="D918" t="str">
            <v>m  </v>
          </cell>
          <cell r="E918">
            <v>119.88</v>
          </cell>
        </row>
        <row r="919">
          <cell r="A919">
            <v>6243</v>
          </cell>
          <cell r="B919">
            <v>2007</v>
          </cell>
          <cell r="C919" t="str">
            <v>Limpeza da fundação com jato de ar</v>
          </cell>
          <cell r="D919" t="str">
            <v>m2  </v>
          </cell>
          <cell r="E919">
            <v>13.97</v>
          </cell>
        </row>
        <row r="920">
          <cell r="A920">
            <v>6244</v>
          </cell>
          <cell r="B920">
            <v>2007</v>
          </cell>
          <cell r="C920" t="str">
            <v>Perfuração com "WAGON DRILL" ou similar, diâmetro igual a 38mm</v>
          </cell>
          <cell r="D920" t="str">
            <v>m  </v>
          </cell>
          <cell r="E920">
            <v>44.68</v>
          </cell>
        </row>
        <row r="921">
          <cell r="A921">
            <v>6245</v>
          </cell>
          <cell r="B921">
            <v>2007</v>
          </cell>
          <cell r="C921" t="str">
            <v>Perfuração com "WAGON DRILL" ou similar, diâmetro igual a 50mm</v>
          </cell>
          <cell r="D921" t="str">
            <v>m  </v>
          </cell>
          <cell r="E921">
            <v>50.91</v>
          </cell>
        </row>
        <row r="922">
          <cell r="A922">
            <v>6246</v>
          </cell>
          <cell r="B922">
            <v>2007</v>
          </cell>
          <cell r="C922" t="str">
            <v>Perfuração com "WAGON DRILL" ou similar, diâmetro igual a 75mm</v>
          </cell>
          <cell r="D922" t="str">
            <v>m  </v>
          </cell>
          <cell r="E922" t="str">
            <v>55</v>
          </cell>
        </row>
        <row r="923">
          <cell r="A923">
            <v>6247</v>
          </cell>
          <cell r="B923">
            <v>2007</v>
          </cell>
          <cell r="C923" t="str">
            <v>Lastro de brita 3 e 4, apiloado manualmente com maço, de até 30Kg</v>
          </cell>
          <cell r="D923" t="str">
            <v>m³ </v>
          </cell>
          <cell r="E923">
            <v>68.25</v>
          </cell>
        </row>
        <row r="924">
          <cell r="A924">
            <v>6248</v>
          </cell>
          <cell r="B924">
            <v>2007</v>
          </cell>
          <cell r="C924" t="str">
            <v>Transporte comercial por caminhão de carroceria fixa em rodovia com revestimento primário</v>
          </cell>
          <cell r="D924" t="str">
            <v>txkm  </v>
          </cell>
          <cell r="E924">
            <v>0.43</v>
          </cell>
        </row>
        <row r="925">
          <cell r="A925">
            <v>6249</v>
          </cell>
          <cell r="B925">
            <v>2007</v>
          </cell>
          <cell r="C925" t="str">
            <v>Transporte comercial por caminhão de carroceria fixa em rodovia pavimentada</v>
          </cell>
          <cell r="D925" t="str">
            <v>txkm  </v>
          </cell>
          <cell r="E925">
            <v>0.32</v>
          </cell>
        </row>
        <row r="926">
          <cell r="A926">
            <v>6250</v>
          </cell>
          <cell r="B926">
            <v>2007</v>
          </cell>
          <cell r="C926" t="str">
            <v>Transporte comercial por carretas, 20T; em rodovia com revestimento primário</v>
          </cell>
          <cell r="D926" t="str">
            <v>txkm  </v>
          </cell>
          <cell r="E926">
            <v>0.5</v>
          </cell>
        </row>
        <row r="927">
          <cell r="A927">
            <v>6251</v>
          </cell>
          <cell r="B927">
            <v>2007</v>
          </cell>
          <cell r="C927" t="str">
            <v>Transporte comercial por carretas, 20T; em rodovia pavimentada</v>
          </cell>
          <cell r="D927" t="str">
            <v>txkm  </v>
          </cell>
          <cell r="E927">
            <v>0.35</v>
          </cell>
        </row>
        <row r="928">
          <cell r="A928">
            <v>6253</v>
          </cell>
          <cell r="B928">
            <v>2007</v>
          </cell>
          <cell r="C928" t="str">
            <v>Gabião tipo caixa</v>
          </cell>
          <cell r="D928" t="str">
            <v>m³ </v>
          </cell>
          <cell r="E928">
            <v>177.45</v>
          </cell>
        </row>
        <row r="929">
          <cell r="A929">
            <v>6254</v>
          </cell>
          <cell r="B929">
            <v>2007</v>
          </cell>
          <cell r="C929" t="str">
            <v>Gabião tipo Reno, espessura 30cm</v>
          </cell>
          <cell r="D929" t="str">
            <v>m2  </v>
          </cell>
          <cell r="E929">
            <v>69.36</v>
          </cell>
        </row>
        <row r="930">
          <cell r="A930">
            <v>6256</v>
          </cell>
          <cell r="B930">
            <v>2007</v>
          </cell>
          <cell r="C930" t="str">
            <v>Raspagem e limpeza do terreno</v>
          </cell>
          <cell r="D930" t="str">
            <v>m2  </v>
          </cell>
          <cell r="E930">
            <v>1.0900000000000001</v>
          </cell>
        </row>
        <row r="931">
          <cell r="A931">
            <v>6257</v>
          </cell>
          <cell r="B931">
            <v>2007</v>
          </cell>
          <cell r="C931" t="str">
            <v>Instalação de ponteiras para esgotamento de valas com equipamento a vácuo</v>
          </cell>
          <cell r="D931" t="str">
            <v>und  </v>
          </cell>
          <cell r="E931">
            <v>130.22</v>
          </cell>
        </row>
        <row r="932">
          <cell r="A932">
            <v>7001</v>
          </cell>
          <cell r="B932">
            <v>2007</v>
          </cell>
          <cell r="C932" t="str">
            <v>Sub-base estabilizada granulometricamente sem mistura - serviço, exceto materiais</v>
          </cell>
          <cell r="D932" t="str">
            <v>m³ </v>
          </cell>
          <cell r="E932">
            <v>5.5</v>
          </cell>
        </row>
        <row r="933">
          <cell r="A933">
            <v>7002</v>
          </cell>
          <cell r="B933">
            <v>2007</v>
          </cell>
          <cell r="C933" t="str">
            <v>Sub-base estabilizada granulometricamente com mistura de solos - serviço, exceto materiais</v>
          </cell>
          <cell r="D933" t="str">
            <v>m³ </v>
          </cell>
          <cell r="E933">
            <v>6.09</v>
          </cell>
        </row>
        <row r="934">
          <cell r="A934">
            <v>7003</v>
          </cell>
          <cell r="B934">
            <v>2007</v>
          </cell>
          <cell r="C934" t="str">
            <v>Base estabilizada granulometricamente sem mistura - serviço, exceto materiais</v>
          </cell>
          <cell r="D934" t="str">
            <v>m³ </v>
          </cell>
          <cell r="E934">
            <v>5.69</v>
          </cell>
        </row>
        <row r="935">
          <cell r="A935">
            <v>7004</v>
          </cell>
          <cell r="B935">
            <v>2007</v>
          </cell>
          <cell r="C935" t="str">
            <v>Base estabilizada granulometricamente com mistura de solos - serviço, exceto materiais</v>
          </cell>
          <cell r="D935" t="str">
            <v>m³ </v>
          </cell>
          <cell r="E935">
            <v>6.29</v>
          </cell>
        </row>
        <row r="936">
          <cell r="A936">
            <v>7005</v>
          </cell>
          <cell r="B936">
            <v>2007</v>
          </cell>
          <cell r="C936" t="str">
            <v>Base de solo-brita - 10% de brita em peso, exceto materiais de jazida</v>
          </cell>
          <cell r="D936" t="str">
            <v>m³ </v>
          </cell>
          <cell r="E936">
            <v>13.91</v>
          </cell>
        </row>
        <row r="937">
          <cell r="A937">
            <v>7006</v>
          </cell>
          <cell r="B937">
            <v>2007</v>
          </cell>
          <cell r="C937" t="str">
            <v>Base de solo-brita - 20% de brita em peso, exceto materiais de jazida</v>
          </cell>
          <cell r="D937" t="str">
            <v>m³ </v>
          </cell>
          <cell r="E937">
            <v>21.71</v>
          </cell>
        </row>
        <row r="938">
          <cell r="A938">
            <v>7007</v>
          </cell>
          <cell r="B938">
            <v>2007</v>
          </cell>
          <cell r="C938" t="str">
            <v>Base de solo-brita - 30% de brita em peso, exceto materiais de jazida</v>
          </cell>
          <cell r="D938" t="str">
            <v>m³ </v>
          </cell>
          <cell r="E938">
            <v>29.51</v>
          </cell>
        </row>
        <row r="939">
          <cell r="A939">
            <v>7008</v>
          </cell>
          <cell r="B939">
            <v>2007</v>
          </cell>
          <cell r="C939" t="str">
            <v>Base de solo-brita - 40% de brita em peso, exceto materiais de jazida</v>
          </cell>
          <cell r="D939" t="str">
            <v>m³ </v>
          </cell>
          <cell r="E939">
            <v>37.31</v>
          </cell>
        </row>
        <row r="940">
          <cell r="A940">
            <v>7009</v>
          </cell>
          <cell r="B940">
            <v>2007</v>
          </cell>
          <cell r="C940" t="str">
            <v>Base de solo-brita - 50% de brita em peso, exceto materiais de jazida</v>
          </cell>
          <cell r="D940" t="str">
            <v>m³ </v>
          </cell>
          <cell r="E940">
            <v>45.11</v>
          </cell>
        </row>
        <row r="941">
          <cell r="A941">
            <v>7010</v>
          </cell>
          <cell r="B941">
            <v>2007</v>
          </cell>
          <cell r="C941" t="str">
            <v>Base de solo-brita - 60% de brita em peso, exceto materiais de jazida</v>
          </cell>
          <cell r="D941" t="str">
            <v>m³ </v>
          </cell>
          <cell r="E941">
            <v>52.91</v>
          </cell>
        </row>
        <row r="942">
          <cell r="A942">
            <v>7011</v>
          </cell>
          <cell r="B942">
            <v>2007</v>
          </cell>
          <cell r="C942" t="str">
            <v>Base de solo-brita - 70% de brita em peso, exceto materiais de jazida</v>
          </cell>
          <cell r="D942" t="str">
            <v>m³ </v>
          </cell>
          <cell r="E942">
            <v>60.71</v>
          </cell>
        </row>
        <row r="943">
          <cell r="A943">
            <v>7012</v>
          </cell>
          <cell r="B943">
            <v>2007</v>
          </cell>
          <cell r="C943" t="str">
            <v>Base de solo-areia - 10% de areia em peso, exceto materiais de jazida</v>
          </cell>
          <cell r="D943" t="str">
            <v>m³ </v>
          </cell>
          <cell r="E943">
            <v>10.119999999999999</v>
          </cell>
        </row>
        <row r="944">
          <cell r="A944">
            <v>7013</v>
          </cell>
          <cell r="B944">
            <v>2007</v>
          </cell>
          <cell r="C944" t="str">
            <v>Base de solo-areia - 20% de areia em peso, exceto materiais de jazida</v>
          </cell>
          <cell r="D944" t="str">
            <v>m³ </v>
          </cell>
          <cell r="E944">
            <v>14.12</v>
          </cell>
        </row>
        <row r="945">
          <cell r="A945">
            <v>7014</v>
          </cell>
          <cell r="B945">
            <v>2007</v>
          </cell>
          <cell r="C945" t="str">
            <v>Base de solo-areia - 30% de areia em peso, exceto materiais de jazida</v>
          </cell>
          <cell r="D945" t="str">
            <v>m³ </v>
          </cell>
          <cell r="E945">
            <v>18.13</v>
          </cell>
        </row>
        <row r="946">
          <cell r="A946">
            <v>7015</v>
          </cell>
          <cell r="B946">
            <v>2007</v>
          </cell>
          <cell r="C946" t="str">
            <v>Base de solo-areia - 40% de areia em peso, exceto materiais de jazida</v>
          </cell>
          <cell r="D946" t="str">
            <v>m³ </v>
          </cell>
          <cell r="E946">
            <v>22.14</v>
          </cell>
        </row>
        <row r="947">
          <cell r="A947">
            <v>7016</v>
          </cell>
          <cell r="B947">
            <v>2007</v>
          </cell>
          <cell r="C947" t="str">
            <v>Base de solo-areia - 50% de areia em peso, exceto materiais de jazida</v>
          </cell>
          <cell r="D947" t="str">
            <v>m³ </v>
          </cell>
          <cell r="E947">
            <v>26.14</v>
          </cell>
        </row>
        <row r="948">
          <cell r="A948">
            <v>7017</v>
          </cell>
          <cell r="B948">
            <v>2007</v>
          </cell>
          <cell r="C948" t="str">
            <v>Base de solo-areia - 60% de areia em peso, exceto materiais de jazida</v>
          </cell>
          <cell r="D948" t="str">
            <v>m³ </v>
          </cell>
          <cell r="E948">
            <v>30.15</v>
          </cell>
        </row>
        <row r="949">
          <cell r="A949">
            <v>7018</v>
          </cell>
          <cell r="B949">
            <v>2007</v>
          </cell>
          <cell r="C949" t="str">
            <v>Base de solo-areia - 70% de areia em peso, exceto materiais de jazida</v>
          </cell>
          <cell r="D949" t="str">
            <v>m³ </v>
          </cell>
          <cell r="E949">
            <v>34.15</v>
          </cell>
        </row>
        <row r="950">
          <cell r="A950">
            <v>7019</v>
          </cell>
          <cell r="B950">
            <v>2007</v>
          </cell>
          <cell r="C950" t="str">
            <v>Base de brita graduada</v>
          </cell>
          <cell r="D950" t="str">
            <v>m³ </v>
          </cell>
          <cell r="E950">
            <v>86.23</v>
          </cell>
        </row>
        <row r="951">
          <cell r="A951">
            <v>7020</v>
          </cell>
          <cell r="B951">
            <v>2007</v>
          </cell>
          <cell r="C951" t="str">
            <v>Base de brita graduada c/ cimento - 3% de cimento</v>
          </cell>
          <cell r="D951" t="str">
            <v>m³ </v>
          </cell>
          <cell r="E951">
            <v>108.91</v>
          </cell>
        </row>
        <row r="952">
          <cell r="A952">
            <v>7021</v>
          </cell>
          <cell r="B952">
            <v>2007</v>
          </cell>
          <cell r="C952" t="str">
            <v>Base de brita graduada c/ cimento - 4% de cimento</v>
          </cell>
          <cell r="D952" t="str">
            <v>m³ </v>
          </cell>
          <cell r="E952">
            <v>116.47</v>
          </cell>
        </row>
        <row r="953">
          <cell r="A953">
            <v>7022</v>
          </cell>
          <cell r="B953">
            <v>2007</v>
          </cell>
          <cell r="C953" t="str">
            <v>Base de brita graduada c/ cimento - 5% de cimento</v>
          </cell>
          <cell r="D953" t="str">
            <v>m³ </v>
          </cell>
          <cell r="E953">
            <v>124.03</v>
          </cell>
        </row>
        <row r="954">
          <cell r="A954">
            <v>7023</v>
          </cell>
          <cell r="B954">
            <v>2007</v>
          </cell>
          <cell r="C954" t="str">
            <v>Base de solo-cimento - 3% de cimento, exceto materiais de jazida</v>
          </cell>
          <cell r="D954" t="str">
            <v>m³ </v>
          </cell>
          <cell r="E954">
            <v>25.55</v>
          </cell>
        </row>
        <row r="955">
          <cell r="A955">
            <v>7024</v>
          </cell>
          <cell r="B955">
            <v>2007</v>
          </cell>
          <cell r="C955" t="str">
            <v>Base de solo-cimento - 4% de cimento, exceto materiais de jazida</v>
          </cell>
          <cell r="D955" t="str">
            <v>m³ </v>
          </cell>
          <cell r="E955">
            <v>32.75</v>
          </cell>
        </row>
        <row r="956">
          <cell r="A956">
            <v>7025</v>
          </cell>
          <cell r="B956">
            <v>2007</v>
          </cell>
          <cell r="C956" t="str">
            <v>Base de solo-cimento - 5% de cimento, exceto materiais de jazida</v>
          </cell>
          <cell r="D956" t="str">
            <v>m³ </v>
          </cell>
          <cell r="E956">
            <v>38.51</v>
          </cell>
        </row>
        <row r="957">
          <cell r="A957">
            <v>7026</v>
          </cell>
          <cell r="B957">
            <v>2007</v>
          </cell>
          <cell r="C957" t="str">
            <v>Base de solo-cimento - 6% de cimento, exceto materiais de jazida</v>
          </cell>
          <cell r="D957" t="str">
            <v>m³ </v>
          </cell>
          <cell r="E957">
            <v>44.99</v>
          </cell>
        </row>
        <row r="958">
          <cell r="A958">
            <v>7027</v>
          </cell>
          <cell r="B958">
            <v>2007</v>
          </cell>
          <cell r="C958" t="str">
            <v>Base de solo-cimento - 7% de cimento, exceto materiais de jazida</v>
          </cell>
          <cell r="D958" t="str">
            <v>m³ </v>
          </cell>
          <cell r="E958">
            <v>51.47</v>
          </cell>
        </row>
        <row r="959">
          <cell r="A959">
            <v>7028</v>
          </cell>
          <cell r="B959">
            <v>2007</v>
          </cell>
          <cell r="C959" t="str">
            <v>Imprimação</v>
          </cell>
          <cell r="D959" t="str">
            <v>m2  </v>
          </cell>
          <cell r="E959">
            <v>2.37</v>
          </cell>
        </row>
        <row r="960">
          <cell r="A960">
            <v>7029</v>
          </cell>
          <cell r="B960">
            <v>2007</v>
          </cell>
          <cell r="C960" t="str">
            <v>Pintura de ligação</v>
          </cell>
          <cell r="D960" t="str">
            <v>m2  </v>
          </cell>
          <cell r="E960">
            <v>0.51</v>
          </cell>
        </row>
        <row r="961">
          <cell r="A961">
            <v>7030</v>
          </cell>
          <cell r="B961">
            <v>2007</v>
          </cell>
          <cell r="C961" t="str">
            <v>Capa selante com areia</v>
          </cell>
          <cell r="D961" t="str">
            <v>m2  </v>
          </cell>
          <cell r="E961">
            <v>1.41</v>
          </cell>
        </row>
        <row r="962">
          <cell r="A962">
            <v>7031</v>
          </cell>
          <cell r="B962">
            <v>2007</v>
          </cell>
          <cell r="C962" t="str">
            <v>Tratamento superficial simples</v>
          </cell>
          <cell r="D962" t="str">
            <v>m2  </v>
          </cell>
          <cell r="E962">
            <v>1.76</v>
          </cell>
        </row>
        <row r="963">
          <cell r="A963">
            <v>7032</v>
          </cell>
          <cell r="B963">
            <v>2007</v>
          </cell>
          <cell r="C963" t="str">
            <v>Tratamento superficial duplo</v>
          </cell>
          <cell r="D963" t="str">
            <v>m2  </v>
          </cell>
          <cell r="E963">
            <v>5.18</v>
          </cell>
        </row>
        <row r="964">
          <cell r="A964">
            <v>7033</v>
          </cell>
          <cell r="B964">
            <v>2007</v>
          </cell>
          <cell r="C964" t="str">
            <v>Tratamento superficial duplo com capa selante</v>
          </cell>
          <cell r="D964" t="str">
            <v>m2  </v>
          </cell>
          <cell r="E964">
            <v>6.57</v>
          </cell>
        </row>
        <row r="965">
          <cell r="A965">
            <v>7034</v>
          </cell>
          <cell r="B965">
            <v>2007</v>
          </cell>
          <cell r="C965" t="str">
            <v>Tratamento superficial triplo</v>
          </cell>
          <cell r="D965" t="str">
            <v>m2  </v>
          </cell>
          <cell r="E965">
            <v>8.0500000000000007</v>
          </cell>
        </row>
        <row r="966">
          <cell r="A966">
            <v>7035</v>
          </cell>
          <cell r="B966">
            <v>2007</v>
          </cell>
          <cell r="C966" t="str">
            <v>AAUQ - Areia asfalto usinada a quente</v>
          </cell>
          <cell r="D966" t="str">
            <v>t  </v>
          </cell>
          <cell r="E966">
            <v>148.58000000000001</v>
          </cell>
        </row>
        <row r="967">
          <cell r="A967">
            <v>7036</v>
          </cell>
          <cell r="B967">
            <v>2007</v>
          </cell>
          <cell r="C967" t="str">
            <v>PMQ - Pré Misturado a Quente</v>
          </cell>
          <cell r="D967" t="str">
            <v>t  </v>
          </cell>
          <cell r="E967">
            <v>109.89</v>
          </cell>
        </row>
        <row r="968">
          <cell r="A968">
            <v>7037</v>
          </cell>
          <cell r="B968">
            <v>2007</v>
          </cell>
          <cell r="C968" t="str">
            <v>Binder - Concreto Betuminoso Usinado a Quente</v>
          </cell>
          <cell r="D968" t="str">
            <v>t  </v>
          </cell>
          <cell r="E968">
            <v>115.02</v>
          </cell>
        </row>
        <row r="969">
          <cell r="A969">
            <v>7038</v>
          </cell>
          <cell r="B969">
            <v>2007</v>
          </cell>
          <cell r="C969" t="str">
            <v>CBUQ - Concreto Betuminoso Usinado a Quente</v>
          </cell>
          <cell r="D969" t="str">
            <v>t  </v>
          </cell>
          <cell r="E969">
            <v>134.91999999999999</v>
          </cell>
        </row>
        <row r="970">
          <cell r="A970">
            <v>7039</v>
          </cell>
          <cell r="B970">
            <v>2007</v>
          </cell>
          <cell r="C970" t="str">
            <v>Transporte de massa asfaltica</v>
          </cell>
          <cell r="D970" t="str">
            <v>txkm  </v>
          </cell>
          <cell r="E970">
            <v>0.55000000000000004</v>
          </cell>
        </row>
        <row r="971">
          <cell r="A971">
            <v>8001</v>
          </cell>
          <cell r="B971">
            <v>2007</v>
          </cell>
          <cell r="C971" t="str">
            <v>Construção RDR de CAA 1/0 AWG em AT TRIFÁSICA</v>
          </cell>
          <cell r="D971" t="str">
            <v>km  </v>
          </cell>
          <cell r="E971">
            <v>16791.080000000002</v>
          </cell>
        </row>
        <row r="972">
          <cell r="A972">
            <v>8002</v>
          </cell>
          <cell r="B972">
            <v>2007</v>
          </cell>
          <cell r="C972" t="str">
            <v>Construção RDR de CAA 4 AWG em AT TRIFÁSICA</v>
          </cell>
          <cell r="D972" t="str">
            <v>km  </v>
          </cell>
          <cell r="E972">
            <v>12438.78</v>
          </cell>
        </row>
        <row r="973">
          <cell r="A973">
            <v>8003</v>
          </cell>
          <cell r="B973">
            <v>2007</v>
          </cell>
          <cell r="C973" t="str">
            <v>Construção RDR de CAA 6 AWG em AT BIFÁSICA</v>
          </cell>
          <cell r="D973" t="str">
            <v>km  </v>
          </cell>
          <cell r="E973">
            <v>15776.01</v>
          </cell>
        </row>
        <row r="974">
          <cell r="A974">
            <v>8004</v>
          </cell>
          <cell r="B974">
            <v>2007</v>
          </cell>
          <cell r="C974" t="str">
            <v>Construção RDR de CCN 16 mm2 em AT TRIFÁSICA</v>
          </cell>
          <cell r="D974" t="str">
            <v>km  </v>
          </cell>
          <cell r="E974">
            <v>15946.14</v>
          </cell>
        </row>
        <row r="975">
          <cell r="A975">
            <v>8005</v>
          </cell>
          <cell r="B975">
            <v>2007</v>
          </cell>
          <cell r="C975" t="str">
            <v>Construção RDR de CCN 16 mm2 em AT BIFÁSICA</v>
          </cell>
          <cell r="D975" t="str">
            <v>km  </v>
          </cell>
          <cell r="E975">
            <v>12623.64</v>
          </cell>
        </row>
        <row r="976">
          <cell r="A976">
            <v>8006</v>
          </cell>
          <cell r="B976">
            <v>2007</v>
          </cell>
          <cell r="C976" t="str">
            <v>Construção MRT de FAZ 3,09 mm2 em AT sem BT</v>
          </cell>
          <cell r="D976" t="str">
            <v>km  </v>
          </cell>
          <cell r="E976">
            <v>10712.1</v>
          </cell>
        </row>
        <row r="977">
          <cell r="A977">
            <v>8007</v>
          </cell>
          <cell r="B977">
            <v>2007</v>
          </cell>
          <cell r="C977" t="str">
            <v>Construção MRT de FAZ 3,09 mm2 em AT com BT</v>
          </cell>
          <cell r="D977" t="str">
            <v>km  </v>
          </cell>
          <cell r="E977">
            <v>22276.49</v>
          </cell>
        </row>
        <row r="978">
          <cell r="A978">
            <v>8008</v>
          </cell>
          <cell r="B978">
            <v>2007</v>
          </cell>
          <cell r="C978" t="str">
            <v>Construção RDS TRIFÁSICA CA 4 AWG</v>
          </cell>
          <cell r="D978" t="str">
            <v>km  </v>
          </cell>
          <cell r="E978">
            <v>19514.68</v>
          </cell>
        </row>
        <row r="979">
          <cell r="A979">
            <v>8009</v>
          </cell>
          <cell r="B979">
            <v>2007</v>
          </cell>
          <cell r="C979" t="str">
            <v>Construção RDS TRIFÁSICA CCN 16 mm2</v>
          </cell>
          <cell r="D979" t="str">
            <v>km  </v>
          </cell>
          <cell r="E979">
            <v>23747.45</v>
          </cell>
        </row>
        <row r="980">
          <cell r="A980">
            <v>8010</v>
          </cell>
          <cell r="B980">
            <v>2007</v>
          </cell>
          <cell r="C980" t="str">
            <v>Construção RDS BIFÁSICA CA 4 AWG</v>
          </cell>
          <cell r="D980" t="str">
            <v>km  </v>
          </cell>
          <cell r="E980">
            <v>20728.52</v>
          </cell>
        </row>
        <row r="981">
          <cell r="A981">
            <v>8011</v>
          </cell>
          <cell r="B981">
            <v>2007</v>
          </cell>
          <cell r="C981" t="str">
            <v>Construção RDS BIFÁSICA CCN 16 mm2</v>
          </cell>
          <cell r="D981" t="str">
            <v>km  </v>
          </cell>
          <cell r="E981">
            <v>22231.37</v>
          </cell>
        </row>
        <row r="982">
          <cell r="A982">
            <v>8012</v>
          </cell>
          <cell r="B982">
            <v>2007</v>
          </cell>
          <cell r="C982" t="str">
            <v>Construção RDS MONOFÁSICA CA 4 AWG</v>
          </cell>
          <cell r="D982" t="str">
            <v>km  </v>
          </cell>
          <cell r="E982">
            <v>16325.83</v>
          </cell>
        </row>
        <row r="983">
          <cell r="A983">
            <v>8013</v>
          </cell>
          <cell r="B983">
            <v>2007</v>
          </cell>
          <cell r="C983" t="str">
            <v>Construção RDS TRIFÁSICA CA 4 AWG + 2TT45KVA</v>
          </cell>
          <cell r="D983" t="str">
            <v>km  </v>
          </cell>
          <cell r="E983">
            <v>36251.440000000002</v>
          </cell>
        </row>
        <row r="984">
          <cell r="A984">
            <v>8014</v>
          </cell>
          <cell r="B984">
            <v>2007</v>
          </cell>
          <cell r="C984" t="str">
            <v>Construção RDS TRIFÁSICA CCN 16 mm2 + 2TT45KVA</v>
          </cell>
          <cell r="D984" t="str">
            <v>km  </v>
          </cell>
          <cell r="E984">
            <v>42042.64</v>
          </cell>
        </row>
        <row r="985">
          <cell r="A985">
            <v>8015</v>
          </cell>
          <cell r="B985">
            <v>2007</v>
          </cell>
          <cell r="C985" t="str">
            <v>Vão básico de 40m de CA 4 AWG</v>
          </cell>
          <cell r="D985" t="str">
            <v>und  </v>
          </cell>
          <cell r="E985">
            <v>1279.83</v>
          </cell>
        </row>
        <row r="986">
          <cell r="A986">
            <v>8016</v>
          </cell>
          <cell r="B986">
            <v>2007</v>
          </cell>
          <cell r="C986" t="str">
            <v>Vão básico de 40m de CCN 16 mm2</v>
          </cell>
          <cell r="D986" t="str">
            <v>und  </v>
          </cell>
          <cell r="E986">
            <v>1501.54</v>
          </cell>
        </row>
        <row r="987">
          <cell r="A987">
            <v>8017</v>
          </cell>
          <cell r="B987">
            <v>2007</v>
          </cell>
          <cell r="C987" t="str">
            <v>Monobucha de 3 KVA</v>
          </cell>
          <cell r="D987" t="str">
            <v>und  </v>
          </cell>
          <cell r="E987">
            <v>1514.01</v>
          </cell>
        </row>
        <row r="988">
          <cell r="A988">
            <v>8018</v>
          </cell>
          <cell r="B988">
            <v>2007</v>
          </cell>
          <cell r="C988" t="str">
            <v>Monobucha de 5 KVA</v>
          </cell>
          <cell r="D988" t="str">
            <v>und  </v>
          </cell>
          <cell r="E988">
            <v>1696.01</v>
          </cell>
        </row>
        <row r="989">
          <cell r="A989">
            <v>8019</v>
          </cell>
          <cell r="B989">
            <v>2007</v>
          </cell>
          <cell r="C989" t="str">
            <v>Monobucha de 10 KVA</v>
          </cell>
          <cell r="D989" t="str">
            <v>und  </v>
          </cell>
          <cell r="E989">
            <v>5740.01</v>
          </cell>
        </row>
        <row r="990">
          <cell r="A990">
            <v>8020</v>
          </cell>
          <cell r="B990">
            <v>2007</v>
          </cell>
          <cell r="C990" t="str">
            <v>Monobucha de 15 KVA</v>
          </cell>
          <cell r="D990" t="str">
            <v>und  </v>
          </cell>
          <cell r="E990">
            <v>7071.01</v>
          </cell>
        </row>
        <row r="991">
          <cell r="A991">
            <v>8021</v>
          </cell>
          <cell r="B991">
            <v>2007</v>
          </cell>
          <cell r="C991" t="str">
            <v>Fase Fase 5 KVA</v>
          </cell>
          <cell r="D991" t="str">
            <v>und  </v>
          </cell>
          <cell r="E991">
            <v>2368.9299999999998</v>
          </cell>
        </row>
        <row r="992">
          <cell r="A992">
            <v>8022</v>
          </cell>
          <cell r="B992">
            <v>2007</v>
          </cell>
          <cell r="C992" t="str">
            <v>Fase Fase 10 KVA</v>
          </cell>
          <cell r="D992" t="str">
            <v>und  </v>
          </cell>
          <cell r="E992">
            <v>2781.93</v>
          </cell>
        </row>
        <row r="993">
          <cell r="A993">
            <v>8023</v>
          </cell>
          <cell r="B993">
            <v>2007</v>
          </cell>
          <cell r="C993" t="str">
            <v>Fase Fase 15 KVA</v>
          </cell>
          <cell r="D993" t="str">
            <v>und  </v>
          </cell>
          <cell r="E993">
            <v>2099.7600000000002</v>
          </cell>
        </row>
        <row r="994">
          <cell r="A994">
            <v>8024</v>
          </cell>
          <cell r="B994">
            <v>2007</v>
          </cell>
          <cell r="C994" t="str">
            <v>Trifásico 15 KVA</v>
          </cell>
          <cell r="D994" t="str">
            <v>und  </v>
          </cell>
          <cell r="E994">
            <v>2481.12</v>
          </cell>
        </row>
        <row r="995">
          <cell r="A995">
            <v>8025</v>
          </cell>
          <cell r="B995">
            <v>2007</v>
          </cell>
          <cell r="C995" t="str">
            <v>Trifásico 30 KVA</v>
          </cell>
          <cell r="D995" t="str">
            <v>und  </v>
          </cell>
          <cell r="E995">
            <v>5597.29</v>
          </cell>
        </row>
        <row r="996">
          <cell r="A996">
            <v>8026</v>
          </cell>
          <cell r="B996">
            <v>2007</v>
          </cell>
          <cell r="C996" t="str">
            <v>Trifásico 45 KVA</v>
          </cell>
          <cell r="D996" t="str">
            <v>und  </v>
          </cell>
          <cell r="E996">
            <v>6196.16</v>
          </cell>
        </row>
        <row r="997">
          <cell r="A997">
            <v>8027</v>
          </cell>
          <cell r="B997">
            <v>2007</v>
          </cell>
          <cell r="C997" t="str">
            <v>Trifásico 75 KVA</v>
          </cell>
          <cell r="D997" t="str">
            <v>und  </v>
          </cell>
          <cell r="E997">
            <v>7720.09</v>
          </cell>
        </row>
        <row r="998">
          <cell r="A998">
            <v>8028</v>
          </cell>
          <cell r="B998">
            <v>2007</v>
          </cell>
          <cell r="C998" t="str">
            <v>Trifásico 112,5 KVA</v>
          </cell>
          <cell r="D998" t="str">
            <v>und  </v>
          </cell>
          <cell r="E998">
            <v>9680.81</v>
          </cell>
        </row>
        <row r="999">
          <cell r="A999">
            <v>8029</v>
          </cell>
          <cell r="B999">
            <v>2007</v>
          </cell>
          <cell r="C999" t="str">
            <v>Trifásico 225 KVA</v>
          </cell>
          <cell r="D999" t="str">
            <v>und  </v>
          </cell>
          <cell r="E999">
            <v>14983.06</v>
          </cell>
        </row>
        <row r="1000">
          <cell r="A1000">
            <v>8030</v>
          </cell>
          <cell r="B1000">
            <v>2007</v>
          </cell>
          <cell r="C1000" t="str">
            <v>Conjunto de Medição MONOFÁSICA de 2 KVA</v>
          </cell>
          <cell r="D1000" t="str">
            <v>und  </v>
          </cell>
          <cell r="E1000">
            <v>263.87</v>
          </cell>
        </row>
        <row r="1001">
          <cell r="A1001">
            <v>8031</v>
          </cell>
          <cell r="B1001">
            <v>2007</v>
          </cell>
          <cell r="C1001" t="str">
            <v>Conjunto de Medição MONOFÁSICA de 5 KVA</v>
          </cell>
          <cell r="D1001" t="str">
            <v>und  </v>
          </cell>
          <cell r="E1001">
            <v>263.87</v>
          </cell>
        </row>
        <row r="1002">
          <cell r="A1002">
            <v>8032</v>
          </cell>
          <cell r="B1002">
            <v>2007</v>
          </cell>
          <cell r="C1002" t="str">
            <v>Conjunto de Medição MONOFÁSICA de 10 KVA</v>
          </cell>
          <cell r="D1002" t="str">
            <v>und  </v>
          </cell>
          <cell r="E1002">
            <v>310.97000000000003</v>
          </cell>
        </row>
        <row r="1003">
          <cell r="A1003">
            <v>8033</v>
          </cell>
          <cell r="B1003">
            <v>2007</v>
          </cell>
          <cell r="C1003" t="str">
            <v>Conjunto de Medição TRIFÁSICA de 5 - 7,5 KVA</v>
          </cell>
          <cell r="D1003" t="str">
            <v>und  </v>
          </cell>
          <cell r="E1003">
            <v>470.45</v>
          </cell>
        </row>
        <row r="1004">
          <cell r="A1004">
            <v>8034</v>
          </cell>
          <cell r="B1004">
            <v>2007</v>
          </cell>
          <cell r="C1004" t="str">
            <v>Conjunto de Medição TRIFÁSICA de 10 - 15 KVA</v>
          </cell>
          <cell r="D1004" t="str">
            <v>und  </v>
          </cell>
          <cell r="E1004">
            <v>425.24</v>
          </cell>
        </row>
        <row r="1005">
          <cell r="A1005">
            <v>8035</v>
          </cell>
          <cell r="B1005">
            <v>2007</v>
          </cell>
          <cell r="C1005" t="str">
            <v>Conjunto de Medição TRIFÁSICA de 30 KVA</v>
          </cell>
          <cell r="D1005" t="str">
            <v>und  </v>
          </cell>
          <cell r="E1005">
            <v>470.45</v>
          </cell>
        </row>
        <row r="1006">
          <cell r="A1006">
            <v>8036</v>
          </cell>
          <cell r="B1006">
            <v>2007</v>
          </cell>
          <cell r="C1006" t="str">
            <v>Conjunto de Medição TRIFÁSICA de 45 KVA</v>
          </cell>
          <cell r="D1006" t="str">
            <v>und  </v>
          </cell>
          <cell r="E1006">
            <v>536.94000000000005</v>
          </cell>
        </row>
        <row r="1007">
          <cell r="A1007">
            <v>8037</v>
          </cell>
          <cell r="B1007">
            <v>2007</v>
          </cell>
          <cell r="C1007" t="str">
            <v>Conjunto de Medição TRIFÁSICA de 75 KVA</v>
          </cell>
          <cell r="D1007" t="str">
            <v>und  </v>
          </cell>
          <cell r="E1007">
            <v>1579.08</v>
          </cell>
        </row>
        <row r="1008">
          <cell r="A1008">
            <v>8038</v>
          </cell>
          <cell r="B1008">
            <v>2007</v>
          </cell>
          <cell r="C1008" t="str">
            <v>Conjunto de Medição TRIFÁSICA de 112,5 KVA</v>
          </cell>
          <cell r="D1008" t="str">
            <v>und  </v>
          </cell>
          <cell r="E1008">
            <v>1966.39</v>
          </cell>
        </row>
        <row r="1009">
          <cell r="A1009">
            <v>8039</v>
          </cell>
          <cell r="B1009">
            <v>2007</v>
          </cell>
          <cell r="C1009" t="str">
            <v>Conjunto de Medição TRIFÁSICA de 225 KVA</v>
          </cell>
          <cell r="D1009" t="str">
            <v>und  </v>
          </cell>
          <cell r="E1009">
            <v>6568.32</v>
          </cell>
        </row>
        <row r="1010">
          <cell r="A1010">
            <v>8040</v>
          </cell>
          <cell r="B1010">
            <v>2007</v>
          </cell>
          <cell r="C1010" t="str">
            <v>Subestação Trifásica de 15 KVA com CCM para 1 motor trifásico de até 5CV em 380V</v>
          </cell>
          <cell r="D1010" t="str">
            <v>und  </v>
          </cell>
          <cell r="E1010">
            <v>10909.66</v>
          </cell>
        </row>
        <row r="1011">
          <cell r="A1011">
            <v>8041</v>
          </cell>
          <cell r="B1011">
            <v>2007</v>
          </cell>
          <cell r="C1011" t="str">
            <v>Subestação Trifásica de 30 KVA com CCM para 1 motor trifásico de 40CV em 380V</v>
          </cell>
          <cell r="D1011" t="str">
            <v>und  </v>
          </cell>
          <cell r="E1011">
            <v>19308.310000000001</v>
          </cell>
        </row>
        <row r="1012">
          <cell r="A1012">
            <v>8042</v>
          </cell>
          <cell r="B1012">
            <v>2007</v>
          </cell>
          <cell r="C1012" t="str">
            <v>Subestação Trifásica de 45 KVA com CCM para 1 motor trifásico de 60CV em 380V</v>
          </cell>
          <cell r="D1012" t="str">
            <v>und  </v>
          </cell>
          <cell r="E1012">
            <v>27675.71</v>
          </cell>
        </row>
        <row r="1013">
          <cell r="A1013">
            <v>8043</v>
          </cell>
          <cell r="B1013">
            <v>2007</v>
          </cell>
          <cell r="C1013" t="str">
            <v>Rede AT Trifásica com BT Bifásica, cabo alumínio 4 AWG</v>
          </cell>
          <cell r="D1013" t="str">
            <v>km  </v>
          </cell>
          <cell r="E1013">
            <v>25457.75</v>
          </cell>
        </row>
        <row r="1014">
          <cell r="A1014">
            <v>8044</v>
          </cell>
          <cell r="B1014">
            <v>2007</v>
          </cell>
          <cell r="C1014" t="str">
            <v>Rede AT Trifásica com BT Trifásica, cabo alumínio 4 AWG</v>
          </cell>
          <cell r="D1014" t="str">
            <v>km  </v>
          </cell>
          <cell r="E1014">
            <v>26456.26</v>
          </cell>
        </row>
        <row r="1015">
          <cell r="A1015">
            <v>8045</v>
          </cell>
          <cell r="B1015">
            <v>2007</v>
          </cell>
          <cell r="C1015" t="str">
            <v>Rede AT Trifásica com BT Monofásica, cabo alumínio 4 AWG</v>
          </cell>
          <cell r="D1015" t="str">
            <v>km  </v>
          </cell>
          <cell r="E1015">
            <v>20359.03</v>
          </cell>
        </row>
        <row r="1016">
          <cell r="A1016">
            <v>8046</v>
          </cell>
          <cell r="B1016">
            <v>2007</v>
          </cell>
          <cell r="C1016" t="str">
            <v>Rede AT Monofásica (Fase - Fase) com BT Monofásica, cabo alumínio 4 AWG</v>
          </cell>
          <cell r="D1016" t="str">
            <v>km  </v>
          </cell>
          <cell r="E1016">
            <v>19122.150000000001</v>
          </cell>
        </row>
        <row r="1017">
          <cell r="A1017">
            <v>8047</v>
          </cell>
          <cell r="B1017">
            <v>2007</v>
          </cell>
          <cell r="C1017" t="str">
            <v>Rede AT Monofásica (MRT) com BT Monofásica, cabo alumínio 4 AWG</v>
          </cell>
          <cell r="D1017" t="str">
            <v>km  </v>
          </cell>
          <cell r="E1017">
            <v>19343.990000000002</v>
          </cell>
        </row>
      </sheetData>
      <sheetData sheetId="4"/>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5"/>
  <sheetViews>
    <sheetView view="pageBreakPreview" topLeftCell="A13" zoomScaleNormal="100" zoomScaleSheetLayoutView="100" zoomScalePageLayoutView="90" workbookViewId="0">
      <selection activeCell="D13" sqref="D13"/>
    </sheetView>
  </sheetViews>
  <sheetFormatPr defaultColWidth="9.140625" defaultRowHeight="13.5"/>
  <cols>
    <col min="1" max="1" width="8.5703125" style="148" customWidth="1"/>
    <col min="2" max="2" width="9.42578125" style="149" bestFit="1" customWidth="1"/>
    <col min="3" max="3" width="8.5703125" style="149" customWidth="1"/>
    <col min="4" max="4" width="67" style="4" customWidth="1"/>
    <col min="5" max="5" width="4.85546875" style="4" bestFit="1" customWidth="1"/>
    <col min="6" max="6" width="10.85546875" style="4" bestFit="1" customWidth="1"/>
    <col min="7" max="7" width="12.7109375" style="4" hidden="1" customWidth="1"/>
    <col min="8" max="8" width="16.5703125" style="4" customWidth="1"/>
    <col min="9" max="9" width="12.7109375" style="152" bestFit="1" customWidth="1"/>
    <col min="10" max="10" width="18.28515625" style="152" bestFit="1" customWidth="1"/>
    <col min="11" max="11" width="10.28515625" style="153" bestFit="1" customWidth="1"/>
    <col min="12" max="12" width="18.42578125" style="3" bestFit="1" customWidth="1"/>
    <col min="13" max="13" width="12.42578125" style="3" bestFit="1" customWidth="1"/>
    <col min="14" max="16384" width="9.140625" style="3"/>
  </cols>
  <sheetData>
    <row r="1" spans="1:15" ht="87" customHeight="1" thickBot="1">
      <c r="A1" s="329"/>
      <c r="B1" s="330"/>
      <c r="C1" s="330"/>
      <c r="D1" s="330"/>
      <c r="E1" s="330"/>
      <c r="F1" s="330"/>
      <c r="G1" s="330"/>
      <c r="H1" s="330"/>
      <c r="I1" s="330"/>
      <c r="J1" s="330"/>
      <c r="K1" s="331"/>
      <c r="L1" s="80">
        <v>1</v>
      </c>
    </row>
    <row r="2" spans="1:15" ht="24" customHeight="1" thickBot="1">
      <c r="A2" s="332" t="s">
        <v>403</v>
      </c>
      <c r="B2" s="333"/>
      <c r="C2" s="333"/>
      <c r="D2" s="333"/>
      <c r="E2" s="333"/>
      <c r="F2" s="333"/>
      <c r="G2" s="333"/>
      <c r="H2" s="333"/>
      <c r="I2" s="333"/>
      <c r="J2" s="333"/>
      <c r="K2" s="334"/>
    </row>
    <row r="3" spans="1:15" ht="13.9" customHeight="1">
      <c r="A3" s="335" t="s">
        <v>385</v>
      </c>
      <c r="B3" s="336"/>
      <c r="C3" s="336"/>
      <c r="D3" s="336"/>
      <c r="E3" s="336"/>
      <c r="F3" s="337"/>
      <c r="G3" s="341" t="s">
        <v>205</v>
      </c>
      <c r="H3" s="342"/>
      <c r="I3" s="345">
        <f>BDI!D21</f>
        <v>0.28820000000000001</v>
      </c>
      <c r="J3" s="347" t="s">
        <v>206</v>
      </c>
      <c r="K3" s="349">
        <f>LEIS_SOCIAIS!C42</f>
        <v>0.89959999999999996</v>
      </c>
    </row>
    <row r="4" spans="1:15" ht="13.9" customHeight="1" thickBot="1">
      <c r="A4" s="338"/>
      <c r="B4" s="339"/>
      <c r="C4" s="339"/>
      <c r="D4" s="339"/>
      <c r="E4" s="339"/>
      <c r="F4" s="340"/>
      <c r="G4" s="343"/>
      <c r="H4" s="344"/>
      <c r="I4" s="346"/>
      <c r="J4" s="348"/>
      <c r="K4" s="350"/>
    </row>
    <row r="5" spans="1:15" ht="23.45" customHeight="1" thickBot="1">
      <c r="A5" s="328" t="s">
        <v>475</v>
      </c>
      <c r="B5" s="328"/>
      <c r="C5" s="328"/>
      <c r="D5" s="328"/>
      <c r="E5" s="328"/>
      <c r="F5" s="328"/>
      <c r="G5" s="328"/>
      <c r="H5" s="328"/>
      <c r="I5" s="328"/>
      <c r="J5" s="328"/>
      <c r="K5" s="328"/>
    </row>
    <row r="6" spans="1:15" ht="40.15" customHeight="1">
      <c r="A6" s="307" t="s">
        <v>1</v>
      </c>
      <c r="B6" s="308" t="s">
        <v>44</v>
      </c>
      <c r="C6" s="308" t="s">
        <v>45</v>
      </c>
      <c r="D6" s="308" t="s">
        <v>42</v>
      </c>
      <c r="E6" s="308" t="s">
        <v>17</v>
      </c>
      <c r="F6" s="308" t="s">
        <v>18</v>
      </c>
      <c r="G6" s="309" t="s">
        <v>43</v>
      </c>
      <c r="H6" s="309" t="s">
        <v>100</v>
      </c>
      <c r="I6" s="309" t="s">
        <v>49</v>
      </c>
      <c r="J6" s="310" t="s">
        <v>50</v>
      </c>
      <c r="K6" s="311" t="s">
        <v>0</v>
      </c>
      <c r="N6" s="3">
        <v>0</v>
      </c>
      <c r="O6" s="3">
        <v>0</v>
      </c>
    </row>
    <row r="7" spans="1:15" ht="17.45" customHeight="1">
      <c r="A7" s="312" t="s">
        <v>21</v>
      </c>
      <c r="B7" s="322"/>
      <c r="C7" s="322"/>
      <c r="D7" s="313" t="s">
        <v>41</v>
      </c>
      <c r="E7" s="313"/>
      <c r="F7" s="323"/>
      <c r="G7" s="324"/>
      <c r="H7" s="324"/>
      <c r="I7" s="325"/>
      <c r="J7" s="325">
        <v>54639.8</v>
      </c>
      <c r="K7" s="315">
        <f>J7/$J$18</f>
        <v>3.6010682215183609E-2</v>
      </c>
    </row>
    <row r="8" spans="1:15" ht="14.25">
      <c r="A8" s="312" t="s">
        <v>29</v>
      </c>
      <c r="B8" s="322"/>
      <c r="C8" s="322"/>
      <c r="D8" s="313" t="s">
        <v>180</v>
      </c>
      <c r="E8" s="314"/>
      <c r="F8" s="323"/>
      <c r="G8" s="324"/>
      <c r="H8" s="324"/>
      <c r="I8" s="326"/>
      <c r="J8" s="326">
        <v>105269.13</v>
      </c>
      <c r="K8" s="315">
        <f t="shared" ref="K8:K16" si="0">J8/$J$18</f>
        <v>6.9378240540756947E-2</v>
      </c>
      <c r="L8" s="197"/>
    </row>
    <row r="9" spans="1:15" ht="14.25">
      <c r="A9" s="312" t="s">
        <v>188</v>
      </c>
      <c r="B9" s="322"/>
      <c r="C9" s="322"/>
      <c r="D9" s="313" t="s">
        <v>22</v>
      </c>
      <c r="E9" s="314"/>
      <c r="F9" s="323"/>
      <c r="G9" s="324"/>
      <c r="H9" s="324"/>
      <c r="I9" s="326"/>
      <c r="J9" s="326">
        <v>755316.29</v>
      </c>
      <c r="K9" s="315">
        <f t="shared" si="0"/>
        <v>0.49779565245739305</v>
      </c>
      <c r="L9" s="197"/>
    </row>
    <row r="10" spans="1:15" s="5" customFormat="1" ht="14.25">
      <c r="A10" s="312" t="s">
        <v>30</v>
      </c>
      <c r="B10" s="322"/>
      <c r="C10" s="322"/>
      <c r="D10" s="316" t="s">
        <v>27</v>
      </c>
      <c r="E10" s="317"/>
      <c r="F10" s="318"/>
      <c r="G10" s="318"/>
      <c r="H10" s="318"/>
      <c r="I10" s="319"/>
      <c r="J10" s="319">
        <v>82261.2</v>
      </c>
      <c r="K10" s="315">
        <f t="shared" si="0"/>
        <v>5.4214728674696129E-2</v>
      </c>
    </row>
    <row r="11" spans="1:15" s="5" customFormat="1" ht="14.25">
      <c r="A11" s="312" t="s">
        <v>31</v>
      </c>
      <c r="B11" s="322"/>
      <c r="C11" s="322"/>
      <c r="D11" s="316" t="s">
        <v>190</v>
      </c>
      <c r="E11" s="317"/>
      <c r="F11" s="318"/>
      <c r="G11" s="318"/>
      <c r="H11" s="318"/>
      <c r="I11" s="319"/>
      <c r="J11" s="319">
        <v>136292.97</v>
      </c>
      <c r="K11" s="315">
        <f t="shared" si="0"/>
        <v>8.9824685134893487E-2</v>
      </c>
    </row>
    <row r="12" spans="1:15" s="5" customFormat="1" ht="14.25">
      <c r="A12" s="312" t="s">
        <v>32</v>
      </c>
      <c r="B12" s="322"/>
      <c r="C12" s="322"/>
      <c r="D12" s="316" t="s">
        <v>260</v>
      </c>
      <c r="E12" s="317"/>
      <c r="F12" s="318"/>
      <c r="G12" s="318"/>
      <c r="H12" s="318"/>
      <c r="I12" s="319"/>
      <c r="J12" s="319">
        <v>85657.32</v>
      </c>
      <c r="K12" s="315">
        <f t="shared" si="0"/>
        <v>5.6452961576072595E-2</v>
      </c>
    </row>
    <row r="13" spans="1:15" s="5" customFormat="1" ht="14.25">
      <c r="A13" s="312" t="s">
        <v>282</v>
      </c>
      <c r="B13" s="322"/>
      <c r="C13" s="322"/>
      <c r="D13" s="316" t="s">
        <v>240</v>
      </c>
      <c r="E13" s="317"/>
      <c r="F13" s="318"/>
      <c r="G13" s="318"/>
      <c r="H13" s="318"/>
      <c r="I13" s="319"/>
      <c r="J13" s="319">
        <v>91198.78</v>
      </c>
      <c r="K13" s="315">
        <f t="shared" si="0"/>
        <v>6.0105093448227162E-2</v>
      </c>
    </row>
    <row r="14" spans="1:15" s="5" customFormat="1" ht="14.25">
      <c r="A14" s="312" t="s">
        <v>296</v>
      </c>
      <c r="B14" s="322"/>
      <c r="C14" s="322"/>
      <c r="D14" s="316" t="s">
        <v>233</v>
      </c>
      <c r="E14" s="317"/>
      <c r="F14" s="318"/>
      <c r="G14" s="318"/>
      <c r="H14" s="318"/>
      <c r="I14" s="319"/>
      <c r="J14" s="319">
        <v>122836.86</v>
      </c>
      <c r="K14" s="315">
        <f t="shared" si="0"/>
        <v>8.0956356534449228E-2</v>
      </c>
    </row>
    <row r="15" spans="1:15" s="5" customFormat="1" ht="14.25">
      <c r="A15" s="312" t="s">
        <v>308</v>
      </c>
      <c r="B15" s="322"/>
      <c r="C15" s="322"/>
      <c r="D15" s="316" t="s">
        <v>234</v>
      </c>
      <c r="E15" s="317"/>
      <c r="F15" s="318"/>
      <c r="G15" s="318"/>
      <c r="H15" s="318"/>
      <c r="I15" s="319"/>
      <c r="J15" s="319">
        <v>67935.73</v>
      </c>
      <c r="K15" s="315">
        <f t="shared" si="0"/>
        <v>4.4773443242590846E-2</v>
      </c>
    </row>
    <row r="16" spans="1:15" s="5" customFormat="1" ht="14.25">
      <c r="A16" s="312" t="s">
        <v>432</v>
      </c>
      <c r="B16" s="322"/>
      <c r="C16" s="322"/>
      <c r="D16" s="316" t="s">
        <v>28</v>
      </c>
      <c r="E16" s="317"/>
      <c r="F16" s="318"/>
      <c r="G16" s="320"/>
      <c r="H16" s="320"/>
      <c r="I16" s="321"/>
      <c r="J16" s="321">
        <v>15913.91</v>
      </c>
      <c r="K16" s="315">
        <f t="shared" si="0"/>
        <v>1.0488156175736963E-2</v>
      </c>
    </row>
    <row r="17" spans="1:12" ht="9.6" customHeight="1" thickBot="1">
      <c r="A17" s="174"/>
      <c r="B17" s="31"/>
      <c r="C17" s="31"/>
      <c r="D17" s="31"/>
      <c r="E17" s="31"/>
      <c r="F17" s="32"/>
      <c r="G17" s="33"/>
      <c r="H17" s="33"/>
      <c r="I17" s="146"/>
      <c r="J17" s="34"/>
      <c r="K17" s="175"/>
    </row>
    <row r="18" spans="1:12" ht="16.899999999999999" customHeight="1" thickBot="1">
      <c r="A18" s="327" t="s">
        <v>12</v>
      </c>
      <c r="B18" s="327"/>
      <c r="C18" s="327"/>
      <c r="D18" s="327"/>
      <c r="E18" s="327"/>
      <c r="F18" s="327"/>
      <c r="G18" s="327"/>
      <c r="H18" s="327"/>
      <c r="I18" s="327"/>
      <c r="J18" s="167">
        <f>SUBTOTAL(9,J7:J16)</f>
        <v>1517321.99</v>
      </c>
      <c r="K18" s="147">
        <f>SUM(K7:K16)</f>
        <v>0.99999999999999989</v>
      </c>
      <c r="L18" s="76"/>
    </row>
    <row r="19" spans="1:12">
      <c r="D19" s="6"/>
      <c r="E19" s="6"/>
      <c r="F19" s="7"/>
      <c r="G19" s="8"/>
      <c r="H19" s="8"/>
      <c r="I19" s="9"/>
      <c r="J19" s="9"/>
      <c r="K19" s="150"/>
    </row>
    <row r="20" spans="1:12">
      <c r="D20" s="6"/>
      <c r="E20" s="6"/>
      <c r="F20" s="7"/>
      <c r="G20" s="8"/>
      <c r="H20" s="8"/>
      <c r="I20" s="9"/>
      <c r="J20" s="75"/>
      <c r="K20" s="151"/>
    </row>
    <row r="21" spans="1:12">
      <c r="D21" s="6"/>
      <c r="E21" s="6"/>
      <c r="F21" s="7"/>
      <c r="G21" s="8"/>
      <c r="H21" s="8"/>
      <c r="I21" s="9"/>
      <c r="J21" s="9"/>
      <c r="K21" s="150"/>
      <c r="L21" s="76"/>
    </row>
    <row r="22" spans="1:12">
      <c r="D22" s="6"/>
      <c r="E22" s="6"/>
    </row>
    <row r="23" spans="1:12">
      <c r="D23" s="6"/>
      <c r="E23" s="6"/>
    </row>
    <row r="25" spans="1:12">
      <c r="K25" s="150"/>
    </row>
  </sheetData>
  <autoFilter ref="A6:O17"/>
  <mergeCells count="9">
    <mergeCell ref="A18:I18"/>
    <mergeCell ref="A5:K5"/>
    <mergeCell ref="A1:K1"/>
    <mergeCell ref="A2:K2"/>
    <mergeCell ref="A3:F4"/>
    <mergeCell ref="G3:H4"/>
    <mergeCell ref="I3:I4"/>
    <mergeCell ref="J3:J4"/>
    <mergeCell ref="K3:K4"/>
  </mergeCells>
  <printOptions horizontalCentered="1"/>
  <pageMargins left="0.23622047244094491" right="0.23622047244094491" top="0.55118110236220474" bottom="0.74803149606299213" header="0.31496062992125984" footer="0"/>
  <pageSetup paperSize="9" scale="60" fitToWidth="0" fitToHeight="0" orientation="portrait" verticalDpi="300" r:id="rId1"/>
  <headerFooter alignWithMargins="0">
    <oddHeader xml:space="preserve">&amp;R
</oddHeader>
    <oddFooter>&amp;C&amp;G&amp;R&amp;"Cambria,Regular"Página &amp;P de &amp;N</oddFooter>
    <evenHeader>&amp;C&amp;G</evenHeader>
  </headerFooter>
  <colBreaks count="1" manualBreakCount="1">
    <brk id="11" max="110" man="1"/>
  </colBreak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7"/>
  <sheetViews>
    <sheetView view="pageBreakPreview" zoomScaleNormal="100" zoomScaleSheetLayoutView="100" zoomScalePageLayoutView="90" workbookViewId="0">
      <selection activeCell="K138" sqref="K138"/>
    </sheetView>
  </sheetViews>
  <sheetFormatPr defaultColWidth="9.140625" defaultRowHeight="13.5"/>
  <cols>
    <col min="1" max="1" width="5.5703125" style="148" bestFit="1" customWidth="1"/>
    <col min="2" max="2" width="9.42578125" style="149" bestFit="1" customWidth="1"/>
    <col min="3" max="3" width="7" style="149" bestFit="1" customWidth="1"/>
    <col min="4" max="4" width="67" style="4" customWidth="1"/>
    <col min="5" max="5" width="4.85546875" style="4" bestFit="1" customWidth="1"/>
    <col min="6" max="6" width="10.85546875" style="4" bestFit="1" customWidth="1"/>
    <col min="7" max="7" width="12.7109375" style="4" hidden="1" customWidth="1"/>
    <col min="8" max="8" width="12.7109375" style="4" bestFit="1" customWidth="1"/>
    <col min="9" max="9" width="12.7109375" style="152" bestFit="1" customWidth="1"/>
    <col min="10" max="10" width="18" style="152" bestFit="1" customWidth="1"/>
    <col min="11" max="11" width="8.85546875" style="153" bestFit="1" customWidth="1"/>
    <col min="12" max="12" width="18.42578125" style="3" bestFit="1" customWidth="1"/>
    <col min="13" max="13" width="12.42578125" style="3" bestFit="1" customWidth="1"/>
    <col min="14" max="16384" width="9.140625" style="3"/>
  </cols>
  <sheetData>
    <row r="1" spans="1:15" ht="87" customHeight="1" thickBot="1">
      <c r="A1" s="329"/>
      <c r="B1" s="330"/>
      <c r="C1" s="330"/>
      <c r="D1" s="330"/>
      <c r="E1" s="330"/>
      <c r="F1" s="330"/>
      <c r="G1" s="330"/>
      <c r="H1" s="330"/>
      <c r="I1" s="330"/>
      <c r="J1" s="330"/>
      <c r="K1" s="331"/>
      <c r="L1" s="80">
        <v>1</v>
      </c>
    </row>
    <row r="2" spans="1:15" ht="24" customHeight="1" thickBot="1">
      <c r="A2" s="332" t="s">
        <v>403</v>
      </c>
      <c r="B2" s="333"/>
      <c r="C2" s="333"/>
      <c r="D2" s="333"/>
      <c r="E2" s="333"/>
      <c r="F2" s="333"/>
      <c r="G2" s="333"/>
      <c r="H2" s="333"/>
      <c r="I2" s="333"/>
      <c r="J2" s="333"/>
      <c r="K2" s="334"/>
    </row>
    <row r="3" spans="1:15" ht="13.9" customHeight="1">
      <c r="A3" s="335" t="s">
        <v>385</v>
      </c>
      <c r="B3" s="336"/>
      <c r="C3" s="336"/>
      <c r="D3" s="336"/>
      <c r="E3" s="336"/>
      <c r="F3" s="337"/>
      <c r="G3" s="341" t="s">
        <v>205</v>
      </c>
      <c r="H3" s="342"/>
      <c r="I3" s="345">
        <f>BDI!D21</f>
        <v>0.28820000000000001</v>
      </c>
      <c r="J3" s="347" t="s">
        <v>206</v>
      </c>
      <c r="K3" s="349">
        <f>LEIS_SOCIAIS!C42</f>
        <v>0.89959999999999996</v>
      </c>
    </row>
    <row r="4" spans="1:15" ht="13.9" customHeight="1" thickBot="1">
      <c r="A4" s="338"/>
      <c r="B4" s="339"/>
      <c r="C4" s="339"/>
      <c r="D4" s="339"/>
      <c r="E4" s="339"/>
      <c r="F4" s="340"/>
      <c r="G4" s="343"/>
      <c r="H4" s="344"/>
      <c r="I4" s="346"/>
      <c r="J4" s="348"/>
      <c r="K4" s="350"/>
    </row>
    <row r="5" spans="1:15" ht="23.45" customHeight="1" thickBot="1">
      <c r="A5" s="328" t="s">
        <v>208</v>
      </c>
      <c r="B5" s="328"/>
      <c r="C5" s="328"/>
      <c r="D5" s="328"/>
      <c r="E5" s="328"/>
      <c r="F5" s="328"/>
      <c r="G5" s="328"/>
      <c r="H5" s="328"/>
      <c r="I5" s="328"/>
      <c r="J5" s="328"/>
      <c r="K5" s="328"/>
    </row>
    <row r="6" spans="1:15" ht="40.15" customHeight="1">
      <c r="A6" s="14" t="s">
        <v>1</v>
      </c>
      <c r="B6" s="15" t="s">
        <v>44</v>
      </c>
      <c r="C6" s="15" t="s">
        <v>45</v>
      </c>
      <c r="D6" s="15" t="s">
        <v>42</v>
      </c>
      <c r="E6" s="15" t="s">
        <v>17</v>
      </c>
      <c r="F6" s="15" t="s">
        <v>18</v>
      </c>
      <c r="G6" s="16" t="s">
        <v>43</v>
      </c>
      <c r="H6" s="16" t="s">
        <v>100</v>
      </c>
      <c r="I6" s="16" t="s">
        <v>49</v>
      </c>
      <c r="J6" s="17" t="s">
        <v>50</v>
      </c>
      <c r="K6" s="18" t="s">
        <v>0</v>
      </c>
      <c r="N6" s="3">
        <v>0</v>
      </c>
      <c r="O6" s="3">
        <v>0</v>
      </c>
    </row>
    <row r="7" spans="1:15" ht="17.45" customHeight="1">
      <c r="A7" s="168" t="s">
        <v>21</v>
      </c>
      <c r="B7" s="28"/>
      <c r="C7" s="28"/>
      <c r="D7" s="19" t="s">
        <v>41</v>
      </c>
      <c r="E7" s="19"/>
      <c r="F7" s="20"/>
      <c r="G7" s="21"/>
      <c r="H7" s="21"/>
      <c r="I7" s="22"/>
      <c r="J7" s="22"/>
      <c r="K7" s="169"/>
    </row>
    <row r="8" spans="1:15" ht="26.25" thickBot="1">
      <c r="A8" s="170" t="s">
        <v>20</v>
      </c>
      <c r="B8" s="77">
        <v>97635</v>
      </c>
      <c r="C8" s="77" t="s">
        <v>39</v>
      </c>
      <c r="D8" s="78" t="s">
        <v>209</v>
      </c>
      <c r="E8" s="13" t="s">
        <v>24</v>
      </c>
      <c r="F8" s="11">
        <f>'MEM. CÁLCULO'!D7</f>
        <v>151.81899999999999</v>
      </c>
      <c r="G8" s="35">
        <v>11.11</v>
      </c>
      <c r="H8" s="35">
        <v>11.11</v>
      </c>
      <c r="I8" s="36">
        <f>ROUND(H8*(1+$I$3),2)</f>
        <v>14.31</v>
      </c>
      <c r="J8" s="36">
        <f>ROUND(I8*F8,2)</f>
        <v>2172.5300000000002</v>
      </c>
      <c r="K8" s="171">
        <f>J8/$J$140</f>
        <v>1.4318187005251267E-3</v>
      </c>
      <c r="M8" s="76"/>
    </row>
    <row r="9" spans="1:15" ht="26.25" thickBot="1">
      <c r="A9" s="170" t="s">
        <v>14</v>
      </c>
      <c r="B9" s="77">
        <v>93208</v>
      </c>
      <c r="C9" s="77" t="s">
        <v>39</v>
      </c>
      <c r="D9" s="78" t="s">
        <v>23</v>
      </c>
      <c r="E9" s="13" t="s">
        <v>24</v>
      </c>
      <c r="F9" s="11">
        <f>'MEM. CÁLCULO'!D17</f>
        <v>40</v>
      </c>
      <c r="G9" s="35">
        <v>774.05</v>
      </c>
      <c r="H9" s="35">
        <v>792.22</v>
      </c>
      <c r="I9" s="36">
        <f>ROUND(H9*(1+$I$3),2)</f>
        <v>1020.54</v>
      </c>
      <c r="J9" s="36">
        <f>ROUND(I9*F9,2)</f>
        <v>40821.599999999999</v>
      </c>
      <c r="K9" s="171">
        <f>J9/$J$140</f>
        <v>2.6903716066225325E-2</v>
      </c>
      <c r="M9" s="76"/>
    </row>
    <row r="10" spans="1:15" ht="14.25" thickBot="1">
      <c r="A10" s="170" t="s">
        <v>15</v>
      </c>
      <c r="B10" s="77">
        <v>11171</v>
      </c>
      <c r="C10" s="77" t="s">
        <v>258</v>
      </c>
      <c r="D10" s="78" t="s">
        <v>386</v>
      </c>
      <c r="E10" s="13" t="s">
        <v>387</v>
      </c>
      <c r="F10" s="11">
        <f>'MEM. CÁLCULO'!D19</f>
        <v>1</v>
      </c>
      <c r="G10" s="35"/>
      <c r="H10" s="35">
        <v>6158.29</v>
      </c>
      <c r="I10" s="36">
        <f>ROUND(H10*(1+$I$3),2)</f>
        <v>7933.11</v>
      </c>
      <c r="J10" s="36">
        <f>ROUND(I10*F10,2)</f>
        <v>7933.11</v>
      </c>
      <c r="K10" s="171">
        <f>J10/$J$140</f>
        <v>5.2283629000855619E-3</v>
      </c>
      <c r="L10" s="76"/>
    </row>
    <row r="11" spans="1:15" ht="14.25" thickBot="1">
      <c r="A11" s="170" t="s">
        <v>16</v>
      </c>
      <c r="B11" s="77" t="s">
        <v>175</v>
      </c>
      <c r="C11" s="154" t="s">
        <v>174</v>
      </c>
      <c r="D11" s="78" t="s">
        <v>171</v>
      </c>
      <c r="E11" s="13" t="s">
        <v>24</v>
      </c>
      <c r="F11" s="11">
        <v>6</v>
      </c>
      <c r="G11" s="35">
        <f>'Composições Unitárias'!F14</f>
        <v>480.33000000000004</v>
      </c>
      <c r="H11" s="35">
        <f>G11*$L$1</f>
        <v>480.33000000000004</v>
      </c>
      <c r="I11" s="36">
        <f>ROUND(H11*(1+$I$3),2)</f>
        <v>618.76</v>
      </c>
      <c r="J11" s="36">
        <f>ROUND(I11*F11,2)</f>
        <v>3712.56</v>
      </c>
      <c r="K11" s="171">
        <f>J11/$J$140</f>
        <v>2.4467845483475779E-3</v>
      </c>
      <c r="L11" s="76"/>
    </row>
    <row r="12" spans="1:15" ht="14.25" thickBot="1">
      <c r="A12" s="351" t="s">
        <v>46</v>
      </c>
      <c r="B12" s="352"/>
      <c r="C12" s="352"/>
      <c r="D12" s="352"/>
      <c r="E12" s="352"/>
      <c r="F12" s="352"/>
      <c r="G12" s="23"/>
      <c r="H12" s="23"/>
      <c r="I12" s="79"/>
      <c r="J12" s="24">
        <f>SUBTOTAL(9,J8:J11)</f>
        <v>54639.799999999996</v>
      </c>
      <c r="K12" s="25">
        <f>J12/$J$140</f>
        <v>3.6010682215183588E-2</v>
      </c>
      <c r="L12" s="192"/>
    </row>
    <row r="13" spans="1:15">
      <c r="A13" s="168" t="s">
        <v>29</v>
      </c>
      <c r="B13" s="28"/>
      <c r="C13" s="28"/>
      <c r="D13" s="19" t="s">
        <v>180</v>
      </c>
      <c r="E13" s="26"/>
      <c r="F13" s="20"/>
      <c r="G13" s="21"/>
      <c r="H13" s="21"/>
      <c r="I13" s="27"/>
      <c r="J13" s="27"/>
      <c r="K13" s="172"/>
      <c r="L13" s="197"/>
    </row>
    <row r="14" spans="1:15" ht="26.25" thickBot="1">
      <c r="A14" s="170" t="s">
        <v>2</v>
      </c>
      <c r="B14" s="77" t="s">
        <v>177</v>
      </c>
      <c r="C14" s="77" t="s">
        <v>174</v>
      </c>
      <c r="D14" s="78" t="s">
        <v>180</v>
      </c>
      <c r="E14" s="13" t="s">
        <v>167</v>
      </c>
      <c r="F14" s="11">
        <v>1</v>
      </c>
      <c r="G14" s="35">
        <f>'Composições Unitárias'!F24</f>
        <v>81718</v>
      </c>
      <c r="H14" s="35">
        <f>G14*$L$1</f>
        <v>81718</v>
      </c>
      <c r="I14" s="36">
        <f>ROUND(H14*(1+$I$3),2)</f>
        <v>105269.13</v>
      </c>
      <c r="J14" s="36">
        <f>ROUND(I14*F14,2)</f>
        <v>105269.13</v>
      </c>
      <c r="K14" s="171">
        <f>J14/$J$140</f>
        <v>6.9378240540756919E-2</v>
      </c>
      <c r="L14" s="76"/>
    </row>
    <row r="15" spans="1:15" ht="14.25" thickBot="1">
      <c r="A15" s="351" t="s">
        <v>47</v>
      </c>
      <c r="B15" s="352"/>
      <c r="C15" s="352"/>
      <c r="D15" s="352"/>
      <c r="E15" s="352"/>
      <c r="F15" s="352"/>
      <c r="G15" s="23"/>
      <c r="H15" s="23"/>
      <c r="I15" s="79"/>
      <c r="J15" s="24">
        <f>SUBTOTAL(9,J14)</f>
        <v>105269.13</v>
      </c>
      <c r="K15" s="25">
        <f>J15/$J$140</f>
        <v>6.9378240540756919E-2</v>
      </c>
      <c r="L15" s="192"/>
    </row>
    <row r="16" spans="1:15">
      <c r="A16" s="168" t="s">
        <v>188</v>
      </c>
      <c r="B16" s="28"/>
      <c r="C16" s="28"/>
      <c r="D16" s="19" t="s">
        <v>22</v>
      </c>
      <c r="E16" s="26"/>
      <c r="F16" s="20"/>
      <c r="G16" s="21"/>
      <c r="H16" s="21"/>
      <c r="I16" s="27"/>
      <c r="J16" s="27"/>
      <c r="K16" s="172"/>
      <c r="L16" s="197"/>
    </row>
    <row r="17" spans="1:13" ht="26.25" thickBot="1">
      <c r="A17" s="170" t="s">
        <v>19</v>
      </c>
      <c r="B17" s="77">
        <v>93358</v>
      </c>
      <c r="C17" s="77" t="s">
        <v>39</v>
      </c>
      <c r="D17" s="78" t="s">
        <v>193</v>
      </c>
      <c r="E17" s="13" t="s">
        <v>26</v>
      </c>
      <c r="F17" s="11">
        <f>'MEM. CÁLCULO'!D31</f>
        <v>635.82343000000014</v>
      </c>
      <c r="G17" s="35">
        <v>59.57</v>
      </c>
      <c r="H17" s="35">
        <f>G17*$L$1</f>
        <v>59.57</v>
      </c>
      <c r="I17" s="36">
        <f t="shared" ref="I17:I26" si="0">ROUND(H17*(1+$I$3),2)</f>
        <v>76.739999999999995</v>
      </c>
      <c r="J17" s="36">
        <f t="shared" ref="J17:J26" si="1">ROUND(I17*F17,2)</f>
        <v>48793.09</v>
      </c>
      <c r="K17" s="171">
        <f t="shared" ref="K17:K27" si="2">J17/$J$140</f>
        <v>3.2157373531507293E-2</v>
      </c>
      <c r="M17" s="76"/>
    </row>
    <row r="18" spans="1:13" ht="39" thickBot="1">
      <c r="A18" s="170" t="s">
        <v>350</v>
      </c>
      <c r="B18" s="77">
        <v>94999</v>
      </c>
      <c r="C18" s="77" t="s">
        <v>39</v>
      </c>
      <c r="D18" s="78" t="s">
        <v>413</v>
      </c>
      <c r="E18" s="13" t="s">
        <v>24</v>
      </c>
      <c r="F18" s="11">
        <f>'MEM. CÁLCULO'!D36</f>
        <v>2217.8663000000006</v>
      </c>
      <c r="G18" s="35">
        <v>74.13</v>
      </c>
      <c r="H18" s="35">
        <v>130.12</v>
      </c>
      <c r="I18" s="36">
        <f t="shared" si="0"/>
        <v>167.62</v>
      </c>
      <c r="J18" s="36">
        <f t="shared" si="1"/>
        <v>371758.75</v>
      </c>
      <c r="K18" s="171">
        <f t="shared" si="2"/>
        <v>0.24500979518526575</v>
      </c>
      <c r="M18" s="76"/>
    </row>
    <row r="19" spans="1:13" ht="26.25" thickBot="1">
      <c r="A19" s="170" t="s">
        <v>189</v>
      </c>
      <c r="B19" s="77">
        <v>102491</v>
      </c>
      <c r="C19" s="77" t="s">
        <v>39</v>
      </c>
      <c r="D19" s="78" t="s">
        <v>232</v>
      </c>
      <c r="E19" s="13" t="s">
        <v>24</v>
      </c>
      <c r="F19" s="11">
        <f>'MEM. CÁLCULO'!D93</f>
        <v>2535.7963000000009</v>
      </c>
      <c r="G19" s="35"/>
      <c r="H19" s="35">
        <v>15.34</v>
      </c>
      <c r="I19" s="36">
        <f t="shared" ref="I19" si="3">ROUND(H19*(1+$I$3),2)</f>
        <v>19.760000000000002</v>
      </c>
      <c r="J19" s="36">
        <f t="shared" ref="J19" si="4">ROUND(I19*F19,2)</f>
        <v>50107.33</v>
      </c>
      <c r="K19" s="171">
        <f t="shared" si="2"/>
        <v>3.3023531149113564E-2</v>
      </c>
      <c r="M19" s="76"/>
    </row>
    <row r="20" spans="1:13" ht="26.25" thickBot="1">
      <c r="A20" s="170" t="s">
        <v>353</v>
      </c>
      <c r="B20" s="77">
        <v>94263</v>
      </c>
      <c r="C20" s="77" t="s">
        <v>39</v>
      </c>
      <c r="D20" s="78" t="s">
        <v>182</v>
      </c>
      <c r="E20" s="13" t="s">
        <v>25</v>
      </c>
      <c r="F20" s="11">
        <f>'MEM. CÁLCULO'!D100</f>
        <v>1783.9199999999998</v>
      </c>
      <c r="G20" s="35">
        <v>27.54</v>
      </c>
      <c r="H20" s="35">
        <v>28</v>
      </c>
      <c r="I20" s="36">
        <f t="shared" si="0"/>
        <v>36.07</v>
      </c>
      <c r="J20" s="36">
        <f t="shared" si="1"/>
        <v>64345.99</v>
      </c>
      <c r="K20" s="171">
        <f t="shared" si="2"/>
        <v>4.2407603939095331E-2</v>
      </c>
      <c r="M20" s="76"/>
    </row>
    <row r="21" spans="1:13" ht="26.45" customHeight="1">
      <c r="A21" s="170" t="s">
        <v>433</v>
      </c>
      <c r="B21" s="77">
        <v>94971</v>
      </c>
      <c r="C21" s="77" t="s">
        <v>39</v>
      </c>
      <c r="D21" s="78" t="s">
        <v>183</v>
      </c>
      <c r="E21" s="13" t="s">
        <v>26</v>
      </c>
      <c r="F21" s="11">
        <f>'MEM. CÁLCULO'!D135</f>
        <v>22.23</v>
      </c>
      <c r="G21" s="35">
        <v>497.77</v>
      </c>
      <c r="H21" s="35">
        <v>469.5</v>
      </c>
      <c r="I21" s="36">
        <f t="shared" si="0"/>
        <v>604.80999999999995</v>
      </c>
      <c r="J21" s="36">
        <f t="shared" si="1"/>
        <v>13444.93</v>
      </c>
      <c r="K21" s="171">
        <f t="shared" si="2"/>
        <v>8.8609603555537958E-3</v>
      </c>
      <c r="M21" s="76"/>
    </row>
    <row r="22" spans="1:13" ht="26.25" thickBot="1">
      <c r="A22" s="170" t="s">
        <v>434</v>
      </c>
      <c r="B22" s="77" t="s">
        <v>181</v>
      </c>
      <c r="C22" s="154" t="s">
        <v>174</v>
      </c>
      <c r="D22" s="78" t="s">
        <v>184</v>
      </c>
      <c r="E22" s="13" t="s">
        <v>24</v>
      </c>
      <c r="F22" s="141">
        <f>'MEM. CÁLCULO'!D137</f>
        <v>412.80500000000006</v>
      </c>
      <c r="G22" s="35">
        <f>'Composições Unitárias'!F35</f>
        <v>84.12</v>
      </c>
      <c r="H22" s="35">
        <f>G22*$L$1</f>
        <v>84.12</v>
      </c>
      <c r="I22" s="36">
        <f t="shared" si="0"/>
        <v>108.36</v>
      </c>
      <c r="J22" s="36">
        <f t="shared" si="1"/>
        <v>44731.55</v>
      </c>
      <c r="K22" s="171">
        <f t="shared" si="2"/>
        <v>2.9480591657410821E-2</v>
      </c>
      <c r="L22" s="76"/>
    </row>
    <row r="23" spans="1:13" ht="39" thickBot="1">
      <c r="A23" s="170" t="s">
        <v>435</v>
      </c>
      <c r="B23" s="77">
        <v>102509</v>
      </c>
      <c r="C23" s="77" t="s">
        <v>39</v>
      </c>
      <c r="D23" s="78" t="s">
        <v>210</v>
      </c>
      <c r="E23" s="13" t="s">
        <v>24</v>
      </c>
      <c r="F23" s="141">
        <f>'MEM. CÁLCULO'!D176</f>
        <v>3741.78</v>
      </c>
      <c r="G23" s="35">
        <v>19.46</v>
      </c>
      <c r="H23" s="35">
        <v>19.25</v>
      </c>
      <c r="I23" s="36">
        <f t="shared" si="0"/>
        <v>24.8</v>
      </c>
      <c r="J23" s="36">
        <f t="shared" si="1"/>
        <v>92796.14</v>
      </c>
      <c r="K23" s="171">
        <f t="shared" si="2"/>
        <v>6.1157842970429734E-2</v>
      </c>
      <c r="M23" s="76"/>
    </row>
    <row r="24" spans="1:13" ht="26.25" thickBot="1">
      <c r="A24" s="170" t="s">
        <v>436</v>
      </c>
      <c r="B24" s="77">
        <v>102491</v>
      </c>
      <c r="C24" s="77" t="s">
        <v>39</v>
      </c>
      <c r="D24" s="78" t="s">
        <v>211</v>
      </c>
      <c r="E24" s="13" t="s">
        <v>24</v>
      </c>
      <c r="F24" s="141">
        <f>'MEM. CÁLCULO'!D178</f>
        <v>713.56799999999998</v>
      </c>
      <c r="G24" s="35">
        <v>15.13</v>
      </c>
      <c r="H24" s="35">
        <v>15.34</v>
      </c>
      <c r="I24" s="36">
        <f t="shared" si="0"/>
        <v>19.760000000000002</v>
      </c>
      <c r="J24" s="36">
        <f t="shared" si="1"/>
        <v>14100.1</v>
      </c>
      <c r="K24" s="171">
        <f t="shared" si="2"/>
        <v>9.2927540053644071E-3</v>
      </c>
      <c r="M24" s="76"/>
    </row>
    <row r="25" spans="1:13" ht="14.25" thickBot="1">
      <c r="A25" s="170" t="s">
        <v>437</v>
      </c>
      <c r="B25" s="77" t="s">
        <v>417</v>
      </c>
      <c r="C25" s="154" t="s">
        <v>174</v>
      </c>
      <c r="D25" s="78" t="s">
        <v>418</v>
      </c>
      <c r="E25" s="13" t="s">
        <v>24</v>
      </c>
      <c r="F25" s="141">
        <f>'MEM. CÁLCULO'!D180</f>
        <v>4988.6863000000012</v>
      </c>
      <c r="G25" s="35"/>
      <c r="H25" s="35">
        <f>'Composições Unitárias'!F44</f>
        <v>3.13</v>
      </c>
      <c r="I25" s="36">
        <f t="shared" ref="I25" si="5">ROUND(H25*(1+$I$3),2)</f>
        <v>4.03</v>
      </c>
      <c r="J25" s="36">
        <f t="shared" ref="J25" si="6">ROUND(I25*F25,2)</f>
        <v>20104.41</v>
      </c>
      <c r="K25" s="171">
        <f t="shared" si="2"/>
        <v>1.3249929897872232E-2</v>
      </c>
      <c r="L25" s="76"/>
    </row>
    <row r="26" spans="1:13" ht="14.25" thickBot="1">
      <c r="A26" s="170" t="s">
        <v>438</v>
      </c>
      <c r="B26" s="196">
        <v>98504</v>
      </c>
      <c r="C26" s="77" t="s">
        <v>39</v>
      </c>
      <c r="D26" s="78" t="s">
        <v>218</v>
      </c>
      <c r="E26" s="13" t="s">
        <v>24</v>
      </c>
      <c r="F26" s="141">
        <f>'MEM. CÁLCULO'!D184</f>
        <v>2770.82</v>
      </c>
      <c r="G26" s="35">
        <v>9.1300000000000008</v>
      </c>
      <c r="H26" s="35">
        <v>9.84</v>
      </c>
      <c r="I26" s="36">
        <f t="shared" si="0"/>
        <v>12.68</v>
      </c>
      <c r="J26" s="36">
        <f t="shared" si="1"/>
        <v>35134</v>
      </c>
      <c r="K26" s="171">
        <f t="shared" si="2"/>
        <v>2.3155269765779894E-2</v>
      </c>
      <c r="M26" s="76"/>
    </row>
    <row r="27" spans="1:13" ht="14.25" thickBot="1">
      <c r="A27" s="351" t="s">
        <v>48</v>
      </c>
      <c r="B27" s="352"/>
      <c r="C27" s="352"/>
      <c r="D27" s="352"/>
      <c r="E27" s="352"/>
      <c r="F27" s="352"/>
      <c r="G27" s="23"/>
      <c r="H27" s="23"/>
      <c r="I27" s="79"/>
      <c r="J27" s="24">
        <f>SUBTOTAL(9,J17:J26)</f>
        <v>755316.29000000015</v>
      </c>
      <c r="K27" s="25">
        <f t="shared" si="2"/>
        <v>0.49779565245739293</v>
      </c>
    </row>
    <row r="28" spans="1:13" s="5" customFormat="1">
      <c r="A28" s="168" t="s">
        <v>30</v>
      </c>
      <c r="B28" s="28"/>
      <c r="C28" s="28"/>
      <c r="D28" s="29" t="s">
        <v>27</v>
      </c>
      <c r="E28" s="30"/>
      <c r="F28" s="142"/>
      <c r="G28" s="142"/>
      <c r="H28" s="142"/>
      <c r="I28" s="143"/>
      <c r="J28" s="143"/>
      <c r="K28" s="172"/>
    </row>
    <row r="29" spans="1:13" ht="39" thickBot="1">
      <c r="A29" s="173" t="s">
        <v>33</v>
      </c>
      <c r="B29" s="77">
        <v>101661</v>
      </c>
      <c r="C29" s="77" t="s">
        <v>39</v>
      </c>
      <c r="D29" s="12" t="s">
        <v>220</v>
      </c>
      <c r="E29" s="13" t="s">
        <v>167</v>
      </c>
      <c r="F29" s="141">
        <f>'MEM. CÁLCULO'!D200</f>
        <v>70</v>
      </c>
      <c r="G29" s="35">
        <v>81.09</v>
      </c>
      <c r="H29" s="35">
        <v>82.31</v>
      </c>
      <c r="I29" s="36">
        <f>ROUND(H29*(1+$I$3),2)</f>
        <v>106.03</v>
      </c>
      <c r="J29" s="36">
        <f>ROUND(I29*F29,2)</f>
        <v>7422.1</v>
      </c>
      <c r="K29" s="171">
        <f>J29/$J$140</f>
        <v>4.8915787478964814E-3</v>
      </c>
      <c r="M29" s="76"/>
    </row>
    <row r="30" spans="1:13" ht="26.25" thickBot="1">
      <c r="A30" s="173" t="s">
        <v>34</v>
      </c>
      <c r="B30" s="77">
        <v>101658</v>
      </c>
      <c r="C30" s="77" t="s">
        <v>39</v>
      </c>
      <c r="D30" s="12" t="s">
        <v>219</v>
      </c>
      <c r="E30" s="13" t="s">
        <v>167</v>
      </c>
      <c r="F30" s="141">
        <f>F29</f>
        <v>70</v>
      </c>
      <c r="G30" s="35">
        <v>828.72</v>
      </c>
      <c r="H30" s="35">
        <v>829.94</v>
      </c>
      <c r="I30" s="36">
        <f>ROUND(H30*(1+$I$3),2)</f>
        <v>1069.1300000000001</v>
      </c>
      <c r="J30" s="36">
        <f>ROUND(I30*F30,2)</f>
        <v>74839.100000000006</v>
      </c>
      <c r="K30" s="171">
        <f>J30/$J$140</f>
        <v>4.9323149926799634E-2</v>
      </c>
      <c r="M30" s="76"/>
    </row>
    <row r="31" spans="1:13" ht="14.25" thickBot="1">
      <c r="A31" s="351" t="s">
        <v>51</v>
      </c>
      <c r="B31" s="352"/>
      <c r="C31" s="352"/>
      <c r="D31" s="352"/>
      <c r="E31" s="352"/>
      <c r="F31" s="352"/>
      <c r="G31" s="23"/>
      <c r="H31" s="23"/>
      <c r="I31" s="79"/>
      <c r="J31" s="24">
        <f>SUBTOTAL(9,J29:J30)</f>
        <v>82261.200000000012</v>
      </c>
      <c r="K31" s="25">
        <f>J31/$J$140</f>
        <v>5.4214728674696115E-2</v>
      </c>
    </row>
    <row r="32" spans="1:13" s="5" customFormat="1">
      <c r="A32" s="168" t="s">
        <v>31</v>
      </c>
      <c r="B32" s="28"/>
      <c r="C32" s="28"/>
      <c r="D32" s="29" t="s">
        <v>190</v>
      </c>
      <c r="E32" s="30"/>
      <c r="F32" s="142"/>
      <c r="G32" s="142"/>
      <c r="H32" s="142"/>
      <c r="I32" s="143"/>
      <c r="J32" s="143"/>
      <c r="K32" s="172"/>
    </row>
    <row r="33" spans="1:13" ht="26.25" thickBot="1">
      <c r="A33" s="173" t="s">
        <v>35</v>
      </c>
      <c r="B33" s="77" t="s">
        <v>217</v>
      </c>
      <c r="C33" s="154" t="s">
        <v>174</v>
      </c>
      <c r="D33" s="78" t="s">
        <v>191</v>
      </c>
      <c r="E33" s="13" t="s">
        <v>167</v>
      </c>
      <c r="F33" s="141">
        <f>109+12</f>
        <v>121</v>
      </c>
      <c r="G33" s="35">
        <f>'Composições Unitárias'!F59</f>
        <v>323.99</v>
      </c>
      <c r="H33" s="35">
        <f>G33*$L$1</f>
        <v>323.99</v>
      </c>
      <c r="I33" s="36">
        <f>ROUND(H33*(1+$I$3),2)</f>
        <v>417.36</v>
      </c>
      <c r="J33" s="36">
        <f>ROUND(I33*F33,2)</f>
        <v>50500.56</v>
      </c>
      <c r="K33" s="171">
        <f>J33/$J$140</f>
        <v>3.3282691698154308E-2</v>
      </c>
      <c r="L33" s="76"/>
    </row>
    <row r="34" spans="1:13" ht="26.25" thickBot="1">
      <c r="A34" s="173" t="s">
        <v>36</v>
      </c>
      <c r="B34" s="77">
        <v>251511</v>
      </c>
      <c r="C34" s="154" t="s">
        <v>258</v>
      </c>
      <c r="D34" s="78" t="s">
        <v>198</v>
      </c>
      <c r="E34" s="13" t="s">
        <v>167</v>
      </c>
      <c r="F34" s="141">
        <f>F33</f>
        <v>121</v>
      </c>
      <c r="G34" s="35" t="e">
        <f>'Composições Unitárias'!#REF!</f>
        <v>#REF!</v>
      </c>
      <c r="H34" s="35">
        <v>356.29</v>
      </c>
      <c r="I34" s="36">
        <f>ROUND(H34*(1+$I$3),2)</f>
        <v>458.97</v>
      </c>
      <c r="J34" s="36">
        <f>ROUND(I34*F34,2)</f>
        <v>55535.37</v>
      </c>
      <c r="K34" s="171">
        <f>J34/$J$140</f>
        <v>3.6600912901815899E-2</v>
      </c>
      <c r="L34" s="76"/>
    </row>
    <row r="35" spans="1:13" ht="26.25" thickBot="1">
      <c r="A35" s="173" t="s">
        <v>200</v>
      </c>
      <c r="B35" s="77" t="s">
        <v>216</v>
      </c>
      <c r="C35" s="154" t="s">
        <v>174</v>
      </c>
      <c r="D35" s="78" t="s">
        <v>212</v>
      </c>
      <c r="E35" s="13" t="s">
        <v>167</v>
      </c>
      <c r="F35" s="141">
        <v>8</v>
      </c>
      <c r="G35" s="35">
        <f>'Composições Unitárias'!F74</f>
        <v>2935.98</v>
      </c>
      <c r="H35" s="35">
        <f>G35*$L$1</f>
        <v>2935.98</v>
      </c>
      <c r="I35" s="36">
        <f>ROUND(H35*(1+$I$3),2)</f>
        <v>3782.13</v>
      </c>
      <c r="J35" s="36">
        <f>ROUND(I35*F35,2)</f>
        <v>30257.040000000001</v>
      </c>
      <c r="K35" s="171">
        <f>J35/$J$140</f>
        <v>1.9941080534923234E-2</v>
      </c>
      <c r="L35" s="76"/>
    </row>
    <row r="36" spans="1:13" ht="14.25" thickBot="1">
      <c r="A36" s="351" t="s">
        <v>201</v>
      </c>
      <c r="B36" s="352"/>
      <c r="C36" s="352"/>
      <c r="D36" s="352"/>
      <c r="E36" s="352"/>
      <c r="F36" s="352"/>
      <c r="G36" s="23"/>
      <c r="H36" s="23"/>
      <c r="I36" s="79"/>
      <c r="J36" s="24">
        <f>SUBTOTAL(9,J33:J35)</f>
        <v>136292.97</v>
      </c>
      <c r="K36" s="25">
        <f>J36/$J$140</f>
        <v>8.9824685134893445E-2</v>
      </c>
    </row>
    <row r="37" spans="1:13" s="5" customFormat="1">
      <c r="A37" s="168" t="s">
        <v>32</v>
      </c>
      <c r="B37" s="28"/>
      <c r="C37" s="28"/>
      <c r="D37" s="29" t="s">
        <v>260</v>
      </c>
      <c r="E37" s="30"/>
      <c r="F37" s="142"/>
      <c r="G37" s="142"/>
      <c r="H37" s="142"/>
      <c r="I37" s="143"/>
      <c r="J37" s="143"/>
      <c r="K37" s="172"/>
    </row>
    <row r="38" spans="1:13" ht="26.25" thickBot="1">
      <c r="A38" s="173" t="s">
        <v>37</v>
      </c>
      <c r="B38" s="77">
        <v>97635</v>
      </c>
      <c r="C38" s="77" t="s">
        <v>39</v>
      </c>
      <c r="D38" s="78" t="s">
        <v>209</v>
      </c>
      <c r="E38" s="13" t="s">
        <v>24</v>
      </c>
      <c r="F38" s="11">
        <f>'MEM. CÁLCULO'!D214</f>
        <v>63.828000000000003</v>
      </c>
      <c r="G38" s="35">
        <v>11.11</v>
      </c>
      <c r="H38" s="35">
        <f>G38*$L$1</f>
        <v>11.11</v>
      </c>
      <c r="I38" s="36">
        <f t="shared" ref="I38:I108" si="7">ROUND(H38*(1+$I$3),2)</f>
        <v>14.31</v>
      </c>
      <c r="J38" s="36">
        <f t="shared" ref="J38:J71" si="8">ROUND(I38*F38,2)</f>
        <v>913.38</v>
      </c>
      <c r="K38" s="171">
        <f t="shared" ref="K38:K54" si="9">J38/$J$140</f>
        <v>6.0196847209734281E-4</v>
      </c>
      <c r="M38" s="76"/>
    </row>
    <row r="39" spans="1:13" ht="26.25" thickBot="1">
      <c r="A39" s="173" t="s">
        <v>38</v>
      </c>
      <c r="B39" s="266">
        <v>97622</v>
      </c>
      <c r="C39" s="267" t="s">
        <v>39</v>
      </c>
      <c r="D39" s="268" t="s">
        <v>388</v>
      </c>
      <c r="E39" s="269" t="s">
        <v>26</v>
      </c>
      <c r="F39" s="265">
        <f>'MEM. CÁLCULO'!D219</f>
        <v>2.113</v>
      </c>
      <c r="G39" s="270">
        <v>43.28</v>
      </c>
      <c r="H39" s="35">
        <v>39.26</v>
      </c>
      <c r="I39" s="36">
        <f>ROUND(H39*(1+$I$3),2)</f>
        <v>50.57</v>
      </c>
      <c r="J39" s="36">
        <f>ROUND(I39*F39,2)</f>
        <v>106.85</v>
      </c>
      <c r="K39" s="171">
        <f t="shared" si="9"/>
        <v>7.0420122231274032E-5</v>
      </c>
      <c r="M39" s="76"/>
    </row>
    <row r="40" spans="1:13" ht="14.25" thickBot="1">
      <c r="A40" s="173" t="s">
        <v>263</v>
      </c>
      <c r="B40" s="266">
        <v>97663</v>
      </c>
      <c r="C40" s="267" t="s">
        <v>39</v>
      </c>
      <c r="D40" s="268" t="s">
        <v>389</v>
      </c>
      <c r="E40" s="269" t="s">
        <v>390</v>
      </c>
      <c r="F40" s="265">
        <f>'MEM. CÁLCULO'!D222</f>
        <v>4</v>
      </c>
      <c r="G40" s="270"/>
      <c r="H40" s="35">
        <v>8.41</v>
      </c>
      <c r="I40" s="36">
        <f>ROUND(H40*(1+$I$3),2)</f>
        <v>10.83</v>
      </c>
      <c r="J40" s="36">
        <f>ROUND(I40*F40,2)</f>
        <v>43.32</v>
      </c>
      <c r="K40" s="171">
        <f t="shared" si="9"/>
        <v>2.8550301310798231E-5</v>
      </c>
      <c r="M40" s="76"/>
    </row>
    <row r="41" spans="1:13" ht="26.25" thickBot="1">
      <c r="A41" s="173" t="s">
        <v>264</v>
      </c>
      <c r="B41" s="266">
        <v>97666</v>
      </c>
      <c r="C41" s="267" t="s">
        <v>39</v>
      </c>
      <c r="D41" s="268" t="s">
        <v>391</v>
      </c>
      <c r="E41" s="269" t="s">
        <v>390</v>
      </c>
      <c r="F41" s="11">
        <f>'MEM. CÁLCULO'!D224</f>
        <v>5</v>
      </c>
      <c r="G41" s="35"/>
      <c r="H41" s="35">
        <v>6.13</v>
      </c>
      <c r="I41" s="36">
        <f>ROUND(H41*(1+$I$3),2)</f>
        <v>7.9</v>
      </c>
      <c r="J41" s="36">
        <f>ROUND(I41*F41,2)</f>
        <v>39.5</v>
      </c>
      <c r="K41" s="171">
        <f t="shared" si="9"/>
        <v>2.6032707797242153E-5</v>
      </c>
      <c r="M41" s="76"/>
    </row>
    <row r="42" spans="1:13" ht="26.25" thickBot="1">
      <c r="A42" s="173" t="s">
        <v>265</v>
      </c>
      <c r="B42" s="266">
        <v>97644</v>
      </c>
      <c r="C42" s="267" t="s">
        <v>39</v>
      </c>
      <c r="D42" s="268" t="s">
        <v>392</v>
      </c>
      <c r="E42" s="269" t="s">
        <v>24</v>
      </c>
      <c r="F42" s="11">
        <f>'MEM. CÁLCULO'!D226</f>
        <v>7.1400000000000006</v>
      </c>
      <c r="G42" s="35"/>
      <c r="H42" s="35">
        <v>6.36</v>
      </c>
      <c r="I42" s="36">
        <f>ROUND(H42*(1+$I$3),2)</f>
        <v>8.19</v>
      </c>
      <c r="J42" s="36">
        <f>ROUND(I42*F42,2)</f>
        <v>58.48</v>
      </c>
      <c r="K42" s="171">
        <f t="shared" si="9"/>
        <v>3.8541588657790409E-5</v>
      </c>
      <c r="M42" s="76"/>
    </row>
    <row r="43" spans="1:13" ht="26.25" thickBot="1">
      <c r="A43" s="173" t="s">
        <v>266</v>
      </c>
      <c r="B43" s="266">
        <v>97645</v>
      </c>
      <c r="C43" s="267" t="s">
        <v>39</v>
      </c>
      <c r="D43" s="268" t="s">
        <v>393</v>
      </c>
      <c r="E43" s="269" t="s">
        <v>24</v>
      </c>
      <c r="F43" s="11">
        <f>'MEM. CÁLCULO'!D230</f>
        <v>16.34</v>
      </c>
      <c r="G43" s="35"/>
      <c r="H43" s="35">
        <v>23.07</v>
      </c>
      <c r="I43" s="36">
        <f>ROUND(H43*(1+$I$3),2)</f>
        <v>29.72</v>
      </c>
      <c r="J43" s="36">
        <f>ROUND(I43*F43,2)</f>
        <v>485.62</v>
      </c>
      <c r="K43" s="171">
        <f t="shared" si="9"/>
        <v>3.2005072305055026E-4</v>
      </c>
      <c r="M43" s="76"/>
    </row>
    <row r="44" spans="1:13" ht="26.45" customHeight="1">
      <c r="A44" s="173" t="s">
        <v>267</v>
      </c>
      <c r="B44" s="77">
        <v>97649</v>
      </c>
      <c r="C44" s="77" t="s">
        <v>39</v>
      </c>
      <c r="D44" s="78" t="s">
        <v>241</v>
      </c>
      <c r="E44" s="13" t="s">
        <v>24</v>
      </c>
      <c r="F44" s="141">
        <f>'MEM. CÁLCULO'!D234</f>
        <v>82.243799999999993</v>
      </c>
      <c r="G44" s="35">
        <v>3.11</v>
      </c>
      <c r="H44" s="35">
        <v>3.16</v>
      </c>
      <c r="I44" s="36">
        <f t="shared" si="7"/>
        <v>4.07</v>
      </c>
      <c r="J44" s="36">
        <f t="shared" si="8"/>
        <v>334.73</v>
      </c>
      <c r="K44" s="171">
        <f t="shared" si="9"/>
        <v>2.2060577926508523E-4</v>
      </c>
      <c r="M44" s="76"/>
    </row>
    <row r="45" spans="1:13" ht="26.25" thickBot="1">
      <c r="A45" s="173" t="s">
        <v>268</v>
      </c>
      <c r="B45" s="77">
        <v>97650</v>
      </c>
      <c r="C45" s="77" t="s">
        <v>39</v>
      </c>
      <c r="D45" s="78" t="s">
        <v>242</v>
      </c>
      <c r="E45" s="13" t="s">
        <v>24</v>
      </c>
      <c r="F45" s="141">
        <f>'MEM. CÁLCULO'!D237</f>
        <v>82.243799999999993</v>
      </c>
      <c r="G45" s="35">
        <v>5.12</v>
      </c>
      <c r="H45" s="35">
        <f>G45*$L$1</f>
        <v>5.12</v>
      </c>
      <c r="I45" s="36">
        <f t="shared" si="7"/>
        <v>6.6</v>
      </c>
      <c r="J45" s="36">
        <f t="shared" si="8"/>
        <v>542.80999999999995</v>
      </c>
      <c r="K45" s="171">
        <f t="shared" si="9"/>
        <v>3.5774212960559522E-4</v>
      </c>
      <c r="M45" s="76"/>
    </row>
    <row r="46" spans="1:13" ht="51.75" thickBot="1">
      <c r="A46" s="173" t="s">
        <v>269</v>
      </c>
      <c r="B46" s="77">
        <v>87523</v>
      </c>
      <c r="C46" s="77" t="s">
        <v>39</v>
      </c>
      <c r="D46" s="78" t="s">
        <v>404</v>
      </c>
      <c r="E46" s="13" t="s">
        <v>24</v>
      </c>
      <c r="F46" s="141">
        <f>'MEM. CÁLCULO'!D240</f>
        <v>13.700000000000001</v>
      </c>
      <c r="G46" s="35">
        <v>88.14</v>
      </c>
      <c r="H46" s="35">
        <v>83.01</v>
      </c>
      <c r="I46" s="36">
        <f>ROUND(H46*(1+$I$3),2)</f>
        <v>106.93</v>
      </c>
      <c r="J46" s="36">
        <f>ROUND(I46*F46,2)</f>
        <v>1464.94</v>
      </c>
      <c r="K46" s="171">
        <f t="shared" si="9"/>
        <v>9.654773407719474E-4</v>
      </c>
      <c r="M46" s="76"/>
    </row>
    <row r="47" spans="1:13" ht="39" thickBot="1">
      <c r="A47" s="173" t="s">
        <v>270</v>
      </c>
      <c r="B47" s="77">
        <v>87878</v>
      </c>
      <c r="C47" s="77" t="s">
        <v>39</v>
      </c>
      <c r="D47" s="78" t="s">
        <v>405</v>
      </c>
      <c r="E47" s="13" t="s">
        <v>24</v>
      </c>
      <c r="F47" s="141">
        <f>'MEM. CÁLCULO'!D243</f>
        <v>27.400000000000002</v>
      </c>
      <c r="G47" s="35"/>
      <c r="H47" s="35">
        <v>3.87</v>
      </c>
      <c r="I47" s="36">
        <f>ROUND(H47*(1+$I$3),2)</f>
        <v>4.99</v>
      </c>
      <c r="J47" s="36">
        <f>ROUND(I47*F47,2)</f>
        <v>136.72999999999999</v>
      </c>
      <c r="K47" s="171">
        <f t="shared" si="9"/>
        <v>9.0112712332073908E-5</v>
      </c>
      <c r="M47" s="76"/>
    </row>
    <row r="48" spans="1:13" ht="39" thickBot="1">
      <c r="A48" s="173" t="s">
        <v>271</v>
      </c>
      <c r="B48" s="77">
        <v>87530</v>
      </c>
      <c r="C48" s="77" t="s">
        <v>39</v>
      </c>
      <c r="D48" s="78" t="s">
        <v>406</v>
      </c>
      <c r="E48" s="13" t="s">
        <v>24</v>
      </c>
      <c r="F48" s="141">
        <f>'MEM. CÁLCULO'!D246</f>
        <v>13.700000000000001</v>
      </c>
      <c r="G48" s="35"/>
      <c r="H48" s="35">
        <v>39.24</v>
      </c>
      <c r="I48" s="36">
        <f>ROUND(H48*(1+$I$3),2)</f>
        <v>50.55</v>
      </c>
      <c r="J48" s="36">
        <f>ROUND(I48*F48,2)</f>
        <v>692.54</v>
      </c>
      <c r="K48" s="171">
        <f t="shared" si="9"/>
        <v>4.5642256855448306E-4</v>
      </c>
      <c r="M48" s="76"/>
    </row>
    <row r="49" spans="1:13" ht="51.75" thickBot="1">
      <c r="A49" s="173" t="s">
        <v>272</v>
      </c>
      <c r="B49" s="77">
        <v>87532</v>
      </c>
      <c r="C49" s="77" t="s">
        <v>39</v>
      </c>
      <c r="D49" s="78" t="s">
        <v>407</v>
      </c>
      <c r="E49" s="13" t="s">
        <v>24</v>
      </c>
      <c r="F49" s="141">
        <f>'MEM. CÁLCULO'!D249</f>
        <v>13.700000000000001</v>
      </c>
      <c r="G49" s="35"/>
      <c r="H49" s="35">
        <v>38.29</v>
      </c>
      <c r="I49" s="36">
        <f>ROUND(H49*(1+$I$3),2)</f>
        <v>49.33</v>
      </c>
      <c r="J49" s="36">
        <f>ROUND(I49*F49,2)</f>
        <v>675.82</v>
      </c>
      <c r="K49" s="171">
        <f t="shared" si="9"/>
        <v>4.4540315401347328E-4</v>
      </c>
      <c r="M49" s="76"/>
    </row>
    <row r="50" spans="1:13" ht="39" thickBot="1">
      <c r="A50" s="173" t="s">
        <v>273</v>
      </c>
      <c r="B50" s="77">
        <v>92541</v>
      </c>
      <c r="C50" s="77" t="s">
        <v>39</v>
      </c>
      <c r="D50" s="78" t="s">
        <v>243</v>
      </c>
      <c r="E50" s="13" t="s">
        <v>24</v>
      </c>
      <c r="F50" s="141">
        <f>'MEM. CÁLCULO'!D252</f>
        <v>82.243799999999993</v>
      </c>
      <c r="G50" s="35">
        <v>64.930000000000007</v>
      </c>
      <c r="H50" s="35">
        <v>65.319999999999993</v>
      </c>
      <c r="I50" s="36">
        <f t="shared" si="7"/>
        <v>84.15</v>
      </c>
      <c r="J50" s="36">
        <f t="shared" si="8"/>
        <v>6920.82</v>
      </c>
      <c r="K50" s="171">
        <f t="shared" si="9"/>
        <v>4.5612072095521381E-3</v>
      </c>
      <c r="M50" s="76"/>
    </row>
    <row r="51" spans="1:13" ht="26.25" thickBot="1">
      <c r="A51" s="173" t="s">
        <v>274</v>
      </c>
      <c r="B51" s="77">
        <v>94445</v>
      </c>
      <c r="C51" s="77" t="s">
        <v>39</v>
      </c>
      <c r="D51" s="78" t="s">
        <v>244</v>
      </c>
      <c r="E51" s="13" t="s">
        <v>24</v>
      </c>
      <c r="F51" s="141">
        <f>F50</f>
        <v>82.243799999999993</v>
      </c>
      <c r="G51" s="35">
        <v>34.380000000000003</v>
      </c>
      <c r="H51" s="35">
        <v>34.54</v>
      </c>
      <c r="I51" s="36">
        <f t="shared" si="7"/>
        <v>44.49</v>
      </c>
      <c r="J51" s="36">
        <f t="shared" si="8"/>
        <v>3659.03</v>
      </c>
      <c r="K51" s="171">
        <f t="shared" si="9"/>
        <v>2.4115052863631129E-3</v>
      </c>
      <c r="M51" s="76"/>
    </row>
    <row r="52" spans="1:13" ht="26.25" thickBot="1">
      <c r="A52" s="173" t="s">
        <v>275</v>
      </c>
      <c r="B52" s="77">
        <v>96486</v>
      </c>
      <c r="C52" s="77" t="s">
        <v>39</v>
      </c>
      <c r="D52" s="78" t="s">
        <v>245</v>
      </c>
      <c r="E52" s="13" t="s">
        <v>24</v>
      </c>
      <c r="F52" s="141">
        <f>'MEM. CÁLCULO'!D258</f>
        <v>62.975000000000001</v>
      </c>
      <c r="G52" s="35">
        <v>73.44</v>
      </c>
      <c r="H52" s="35">
        <v>76.260000000000005</v>
      </c>
      <c r="I52" s="36">
        <f t="shared" si="7"/>
        <v>98.24</v>
      </c>
      <c r="J52" s="36">
        <f t="shared" si="8"/>
        <v>6186.66</v>
      </c>
      <c r="K52" s="171">
        <f t="shared" si="9"/>
        <v>4.0773547347059784E-3</v>
      </c>
      <c r="M52" s="76"/>
    </row>
    <row r="53" spans="1:13" ht="39" thickBot="1">
      <c r="A53" s="173" t="s">
        <v>276</v>
      </c>
      <c r="B53" s="77">
        <v>87248</v>
      </c>
      <c r="C53" s="77" t="s">
        <v>39</v>
      </c>
      <c r="D53" s="78" t="s">
        <v>246</v>
      </c>
      <c r="E53" s="13" t="s">
        <v>24</v>
      </c>
      <c r="F53" s="141">
        <f>'MEM. CÁLCULO'!D265</f>
        <v>62.975000000000001</v>
      </c>
      <c r="G53" s="35">
        <v>47.35</v>
      </c>
      <c r="H53" s="35">
        <v>52.44</v>
      </c>
      <c r="I53" s="36">
        <f t="shared" si="7"/>
        <v>67.55</v>
      </c>
      <c r="J53" s="36">
        <f t="shared" si="8"/>
        <v>4253.96</v>
      </c>
      <c r="K53" s="171">
        <f t="shared" si="9"/>
        <v>2.803597409143196E-3</v>
      </c>
      <c r="M53" s="76"/>
    </row>
    <row r="54" spans="1:13" ht="26.25" thickBot="1">
      <c r="A54" s="173" t="s">
        <v>277</v>
      </c>
      <c r="B54" s="77">
        <v>88648</v>
      </c>
      <c r="C54" s="77" t="s">
        <v>39</v>
      </c>
      <c r="D54" s="78" t="s">
        <v>247</v>
      </c>
      <c r="E54" s="13" t="s">
        <v>25</v>
      </c>
      <c r="F54" s="141">
        <f>'MEM. CÁLCULO'!D272</f>
        <v>41.859999999999992</v>
      </c>
      <c r="G54" s="35">
        <v>6.77</v>
      </c>
      <c r="H54" s="35">
        <v>7.37</v>
      </c>
      <c r="I54" s="36">
        <f t="shared" si="7"/>
        <v>9.49</v>
      </c>
      <c r="J54" s="36">
        <f t="shared" si="8"/>
        <v>397.25</v>
      </c>
      <c r="K54" s="171">
        <f t="shared" si="9"/>
        <v>2.6180995373302393E-4</v>
      </c>
      <c r="M54" s="76"/>
    </row>
    <row r="55" spans="1:13" ht="14.25" thickBot="1">
      <c r="A55" s="173" t="s">
        <v>278</v>
      </c>
      <c r="B55" s="77">
        <v>20737</v>
      </c>
      <c r="C55" s="77" t="s">
        <v>258</v>
      </c>
      <c r="D55" s="78" t="s">
        <v>419</v>
      </c>
      <c r="E55" s="13" t="s">
        <v>24</v>
      </c>
      <c r="F55" s="141">
        <f>'MEM. CÁLCULO'!D274</f>
        <v>65.25</v>
      </c>
      <c r="G55" s="35"/>
      <c r="H55" s="35">
        <v>3.2</v>
      </c>
      <c r="I55" s="36">
        <f t="shared" si="7"/>
        <v>4.12</v>
      </c>
      <c r="J55" s="36">
        <f t="shared" ref="J55:J56" si="10">ROUND(I55*F55,2)</f>
        <v>268.83</v>
      </c>
      <c r="K55" s="171">
        <f t="shared" ref="K55:K56" si="11">J55/$J$140</f>
        <v>1.7717399587677488E-4</v>
      </c>
      <c r="L55" s="76"/>
    </row>
    <row r="56" spans="1:13" ht="39" thickBot="1">
      <c r="A56" s="173" t="s">
        <v>279</v>
      </c>
      <c r="B56" s="77">
        <v>87273</v>
      </c>
      <c r="C56" s="77" t="s">
        <v>39</v>
      </c>
      <c r="D56" s="78" t="s">
        <v>420</v>
      </c>
      <c r="E56" s="13" t="s">
        <v>24</v>
      </c>
      <c r="F56" s="141">
        <f>'MEM. CÁLCULO'!D280</f>
        <v>44.83</v>
      </c>
      <c r="G56" s="35"/>
      <c r="H56" s="35">
        <v>64.180000000000007</v>
      </c>
      <c r="I56" s="36">
        <f t="shared" si="7"/>
        <v>82.68</v>
      </c>
      <c r="J56" s="36">
        <f t="shared" si="10"/>
        <v>3706.54</v>
      </c>
      <c r="K56" s="171">
        <f t="shared" si="11"/>
        <v>2.4428170318680996E-3</v>
      </c>
      <c r="M56" s="76"/>
    </row>
    <row r="57" spans="1:13" ht="39" thickBot="1">
      <c r="A57" s="173" t="s">
        <v>280</v>
      </c>
      <c r="B57" s="77">
        <v>88788</v>
      </c>
      <c r="C57" s="77" t="s">
        <v>39</v>
      </c>
      <c r="D57" s="78" t="s">
        <v>248</v>
      </c>
      <c r="E57" s="13" t="s">
        <v>24</v>
      </c>
      <c r="F57" s="141">
        <f>'MEM. CÁLCULO'!D274</f>
        <v>65.25</v>
      </c>
      <c r="G57" s="35">
        <v>306.37</v>
      </c>
      <c r="H57" s="35">
        <v>312.73</v>
      </c>
      <c r="I57" s="36">
        <f t="shared" si="7"/>
        <v>402.86</v>
      </c>
      <c r="J57" s="36">
        <f t="shared" si="8"/>
        <v>26286.62</v>
      </c>
      <c r="K57" s="171">
        <f t="shared" ref="K57:K72" si="12">J57/$J$140</f>
        <v>1.7324351833851684E-2</v>
      </c>
      <c r="M57" s="76"/>
    </row>
    <row r="58" spans="1:13" ht="26.25" thickBot="1">
      <c r="A58" s="173" t="s">
        <v>281</v>
      </c>
      <c r="B58" s="77">
        <v>88489</v>
      </c>
      <c r="C58" s="77" t="s">
        <v>39</v>
      </c>
      <c r="D58" s="78" t="s">
        <v>99</v>
      </c>
      <c r="E58" s="13" t="s">
        <v>24</v>
      </c>
      <c r="F58" s="141">
        <f>'MEM. CÁLCULO'!D288</f>
        <v>192.73</v>
      </c>
      <c r="G58" s="35">
        <v>12.61</v>
      </c>
      <c r="H58" s="35">
        <v>12.8</v>
      </c>
      <c r="I58" s="36">
        <f t="shared" si="7"/>
        <v>16.489999999999998</v>
      </c>
      <c r="J58" s="36">
        <f t="shared" si="8"/>
        <v>3178.12</v>
      </c>
      <c r="K58" s="171">
        <f t="shared" si="12"/>
        <v>2.0945587165714236E-3</v>
      </c>
      <c r="M58" s="76"/>
    </row>
    <row r="59" spans="1:13" ht="26.25" thickBot="1">
      <c r="A59" s="173" t="s">
        <v>396</v>
      </c>
      <c r="B59" s="77">
        <v>91338</v>
      </c>
      <c r="C59" s="77" t="s">
        <v>39</v>
      </c>
      <c r="D59" s="78" t="s">
        <v>249</v>
      </c>
      <c r="E59" s="13" t="s">
        <v>24</v>
      </c>
      <c r="F59" s="141">
        <f>'MEM. CÁLCULO'!D292</f>
        <v>5.25</v>
      </c>
      <c r="G59" s="35">
        <v>540.88</v>
      </c>
      <c r="H59" s="35">
        <v>528</v>
      </c>
      <c r="I59" s="36">
        <f t="shared" si="7"/>
        <v>680.17</v>
      </c>
      <c r="J59" s="36">
        <f t="shared" si="8"/>
        <v>3570.89</v>
      </c>
      <c r="K59" s="171">
        <f t="shared" si="12"/>
        <v>2.3534160999011148E-3</v>
      </c>
      <c r="M59" s="76"/>
    </row>
    <row r="60" spans="1:13" ht="39" thickBot="1">
      <c r="A60" s="173" t="s">
        <v>397</v>
      </c>
      <c r="B60" s="77">
        <v>100674</v>
      </c>
      <c r="C60" s="77" t="s">
        <v>39</v>
      </c>
      <c r="D60" s="78" t="s">
        <v>250</v>
      </c>
      <c r="E60" s="13" t="s">
        <v>24</v>
      </c>
      <c r="F60" s="141">
        <f>'MEM. CÁLCULO'!D295</f>
        <v>0.5</v>
      </c>
      <c r="G60" s="35">
        <v>256.41000000000003</v>
      </c>
      <c r="H60" s="35">
        <v>249.44</v>
      </c>
      <c r="I60" s="36">
        <f t="shared" si="7"/>
        <v>321.33</v>
      </c>
      <c r="J60" s="36">
        <f t="shared" si="8"/>
        <v>160.66999999999999</v>
      </c>
      <c r="K60" s="171">
        <f t="shared" si="12"/>
        <v>1.0589051042488346E-4</v>
      </c>
      <c r="M60" s="76"/>
    </row>
    <row r="61" spans="1:13" ht="26.25" thickBot="1">
      <c r="A61" s="173" t="s">
        <v>398</v>
      </c>
      <c r="B61" s="77">
        <v>90070</v>
      </c>
      <c r="C61" s="154" t="s">
        <v>258</v>
      </c>
      <c r="D61" s="78" t="s">
        <v>422</v>
      </c>
      <c r="E61" s="13" t="s">
        <v>24</v>
      </c>
      <c r="F61" s="141">
        <f>'MEM. CÁLCULO'!D297</f>
        <v>17.100000000000001</v>
      </c>
      <c r="G61" s="35">
        <v>440.34</v>
      </c>
      <c r="H61" s="35">
        <v>452.87</v>
      </c>
      <c r="I61" s="36">
        <f t="shared" si="7"/>
        <v>583.39</v>
      </c>
      <c r="J61" s="36">
        <f t="shared" si="8"/>
        <v>9975.9699999999993</v>
      </c>
      <c r="K61" s="171">
        <f t="shared" si="12"/>
        <v>6.5747218228874383E-3</v>
      </c>
      <c r="L61" s="76"/>
    </row>
    <row r="62" spans="1:13" ht="39" thickBot="1">
      <c r="A62" s="173" t="s">
        <v>399</v>
      </c>
      <c r="B62" s="77">
        <v>100749</v>
      </c>
      <c r="C62" s="154" t="s">
        <v>39</v>
      </c>
      <c r="D62" s="78" t="s">
        <v>423</v>
      </c>
      <c r="E62" s="13" t="s">
        <v>24</v>
      </c>
      <c r="F62" s="141">
        <f>'MEM. CÁLCULO'!D301</f>
        <v>34.200000000000003</v>
      </c>
      <c r="G62" s="35"/>
      <c r="H62" s="35">
        <v>16.34</v>
      </c>
      <c r="I62" s="36">
        <f t="shared" si="7"/>
        <v>21.05</v>
      </c>
      <c r="J62" s="36">
        <f t="shared" ref="J62" si="13">ROUND(I62*F62,2)</f>
        <v>719.91</v>
      </c>
      <c r="K62" s="171">
        <f t="shared" si="12"/>
        <v>4.7446092836234425E-4</v>
      </c>
      <c r="M62" s="76"/>
    </row>
    <row r="63" spans="1:13" ht="26.25" thickBot="1">
      <c r="A63" s="173" t="s">
        <v>400</v>
      </c>
      <c r="B63" s="77">
        <v>101965</v>
      </c>
      <c r="C63" s="77" t="s">
        <v>39</v>
      </c>
      <c r="D63" s="78" t="s">
        <v>251</v>
      </c>
      <c r="E63" s="13" t="s">
        <v>25</v>
      </c>
      <c r="F63" s="141">
        <f>'MEM. CÁLCULO'!D305</f>
        <v>14.4</v>
      </c>
      <c r="G63" s="35">
        <v>91.6</v>
      </c>
      <c r="H63" s="35">
        <v>97.6</v>
      </c>
      <c r="I63" s="36">
        <f t="shared" si="7"/>
        <v>125.73</v>
      </c>
      <c r="J63" s="36">
        <f t="shared" si="8"/>
        <v>1810.51</v>
      </c>
      <c r="K63" s="171">
        <f t="shared" si="12"/>
        <v>1.1932272859236683E-3</v>
      </c>
      <c r="M63" s="76"/>
    </row>
    <row r="64" spans="1:13" ht="14.25" thickBot="1">
      <c r="A64" s="173" t="s">
        <v>401</v>
      </c>
      <c r="B64" s="77">
        <v>98689</v>
      </c>
      <c r="C64" s="77" t="s">
        <v>39</v>
      </c>
      <c r="D64" s="78" t="s">
        <v>252</v>
      </c>
      <c r="E64" s="13" t="s">
        <v>25</v>
      </c>
      <c r="F64" s="141">
        <f>'MEM. CÁLCULO'!D310</f>
        <v>4.9000000000000004</v>
      </c>
      <c r="G64" s="35">
        <v>51.2</v>
      </c>
      <c r="H64" s="35">
        <v>55.41</v>
      </c>
      <c r="I64" s="36">
        <f t="shared" si="7"/>
        <v>71.38</v>
      </c>
      <c r="J64" s="36">
        <f t="shared" si="8"/>
        <v>349.76</v>
      </c>
      <c r="K64" s="171">
        <f t="shared" si="12"/>
        <v>2.3051138934590925E-4</v>
      </c>
      <c r="M64" s="76"/>
    </row>
    <row r="65" spans="1:13" ht="51.75" thickBot="1">
      <c r="A65" s="173" t="s">
        <v>402</v>
      </c>
      <c r="B65" s="77">
        <v>93145</v>
      </c>
      <c r="C65" s="77" t="s">
        <v>39</v>
      </c>
      <c r="D65" s="78" t="s">
        <v>253</v>
      </c>
      <c r="E65" s="13" t="s">
        <v>412</v>
      </c>
      <c r="F65" s="141">
        <f>'MEM. CÁLCULO'!D314</f>
        <v>20</v>
      </c>
      <c r="G65" s="35">
        <v>176.25</v>
      </c>
      <c r="H65" s="35">
        <v>182.91</v>
      </c>
      <c r="I65" s="36">
        <f t="shared" si="7"/>
        <v>235.62</v>
      </c>
      <c r="J65" s="36">
        <f t="shared" si="8"/>
        <v>4712.3999999999996</v>
      </c>
      <c r="K65" s="171">
        <f t="shared" si="12"/>
        <v>3.1057349930056688E-3</v>
      </c>
      <c r="M65" s="76"/>
    </row>
    <row r="66" spans="1:13" ht="39" thickBot="1">
      <c r="A66" s="173" t="s">
        <v>408</v>
      </c>
      <c r="B66" s="77">
        <v>89957</v>
      </c>
      <c r="C66" s="77" t="s">
        <v>39</v>
      </c>
      <c r="D66" s="78" t="s">
        <v>254</v>
      </c>
      <c r="E66" s="13" t="s">
        <v>412</v>
      </c>
      <c r="F66" s="141">
        <f>'MEM. CÁLCULO'!D316</f>
        <v>6</v>
      </c>
      <c r="G66" s="35">
        <v>106.37</v>
      </c>
      <c r="H66" s="35">
        <v>106.01</v>
      </c>
      <c r="I66" s="36">
        <f t="shared" si="7"/>
        <v>136.56</v>
      </c>
      <c r="J66" s="36">
        <f t="shared" si="8"/>
        <v>819.36</v>
      </c>
      <c r="K66" s="171">
        <f t="shared" si="12"/>
        <v>5.4000403698097044E-4</v>
      </c>
      <c r="M66" s="76"/>
    </row>
    <row r="67" spans="1:13" ht="14.25" thickBot="1">
      <c r="A67" s="173" t="s">
        <v>409</v>
      </c>
      <c r="B67" s="77">
        <v>180845</v>
      </c>
      <c r="C67" s="154" t="s">
        <v>258</v>
      </c>
      <c r="D67" s="78" t="s">
        <v>259</v>
      </c>
      <c r="E67" s="13" t="s">
        <v>412</v>
      </c>
      <c r="F67" s="141">
        <f>'MEM. CÁLCULO'!D318</f>
        <v>6</v>
      </c>
      <c r="G67" s="35">
        <v>135.12</v>
      </c>
      <c r="H67" s="35">
        <v>144.28</v>
      </c>
      <c r="I67" s="36">
        <f t="shared" si="7"/>
        <v>185.86</v>
      </c>
      <c r="J67" s="36">
        <f t="shared" si="8"/>
        <v>1115.1600000000001</v>
      </c>
      <c r="K67" s="171">
        <f t="shared" si="12"/>
        <v>7.3495277030816619E-4</v>
      </c>
      <c r="L67" s="76"/>
    </row>
    <row r="68" spans="1:13" ht="26.25" thickBot="1">
      <c r="A68" s="173" t="s">
        <v>410</v>
      </c>
      <c r="B68" s="77">
        <v>100873</v>
      </c>
      <c r="C68" s="77" t="s">
        <v>39</v>
      </c>
      <c r="D68" s="78" t="s">
        <v>395</v>
      </c>
      <c r="E68" s="13" t="s">
        <v>167</v>
      </c>
      <c r="F68" s="141">
        <f>'MEM. CÁLCULO'!D320</f>
        <v>2</v>
      </c>
      <c r="G68" s="35"/>
      <c r="H68" s="35">
        <v>220.66</v>
      </c>
      <c r="I68" s="36">
        <f t="shared" si="7"/>
        <v>284.25</v>
      </c>
      <c r="J68" s="36">
        <f t="shared" si="8"/>
        <v>568.5</v>
      </c>
      <c r="K68" s="171">
        <f t="shared" si="12"/>
        <v>3.746732755122067E-4</v>
      </c>
      <c r="M68" s="76"/>
    </row>
    <row r="69" spans="1:13" ht="39" thickBot="1">
      <c r="A69" s="173" t="s">
        <v>411</v>
      </c>
      <c r="B69" s="77">
        <v>95472</v>
      </c>
      <c r="C69" s="77" t="s">
        <v>39</v>
      </c>
      <c r="D69" s="78" t="s">
        <v>394</v>
      </c>
      <c r="E69" s="13" t="s">
        <v>167</v>
      </c>
      <c r="F69" s="141">
        <f>'MEM. CÁLCULO'!D322</f>
        <v>1</v>
      </c>
      <c r="G69" s="35"/>
      <c r="H69" s="35">
        <v>494.9</v>
      </c>
      <c r="I69" s="36">
        <f t="shared" si="7"/>
        <v>637.53</v>
      </c>
      <c r="J69" s="36">
        <f t="shared" si="8"/>
        <v>637.53</v>
      </c>
      <c r="K69" s="171">
        <f t="shared" si="12"/>
        <v>4.2016790384748833E-4</v>
      </c>
      <c r="M69" s="76"/>
    </row>
    <row r="70" spans="1:13" ht="39" thickBot="1">
      <c r="A70" s="173" t="s">
        <v>425</v>
      </c>
      <c r="B70" s="77">
        <v>86931</v>
      </c>
      <c r="C70" s="77" t="s">
        <v>39</v>
      </c>
      <c r="D70" s="78" t="s">
        <v>256</v>
      </c>
      <c r="E70" s="13" t="s">
        <v>167</v>
      </c>
      <c r="F70" s="141">
        <f>'MEM. CÁLCULO'!D324</f>
        <v>1</v>
      </c>
      <c r="G70" s="35">
        <v>386.96</v>
      </c>
      <c r="H70" s="35">
        <v>322.77999999999997</v>
      </c>
      <c r="I70" s="36">
        <f t="shared" si="7"/>
        <v>415.81</v>
      </c>
      <c r="J70" s="36">
        <f t="shared" si="8"/>
        <v>415.81</v>
      </c>
      <c r="K70" s="171">
        <f t="shared" si="12"/>
        <v>2.7404203111825977E-4</v>
      </c>
      <c r="M70" s="76"/>
    </row>
    <row r="71" spans="1:13" ht="51.75" thickBot="1">
      <c r="A71" s="173" t="s">
        <v>426</v>
      </c>
      <c r="B71" s="77">
        <v>86942</v>
      </c>
      <c r="C71" s="77" t="s">
        <v>39</v>
      </c>
      <c r="D71" s="78" t="s">
        <v>257</v>
      </c>
      <c r="E71" s="13" t="s">
        <v>167</v>
      </c>
      <c r="F71" s="141">
        <f>'MEM. CÁLCULO'!D326</f>
        <v>2</v>
      </c>
      <c r="G71" s="35">
        <v>187.32</v>
      </c>
      <c r="H71" s="35">
        <v>174</v>
      </c>
      <c r="I71" s="36">
        <f t="shared" si="7"/>
        <v>224.15</v>
      </c>
      <c r="J71" s="36">
        <f t="shared" si="8"/>
        <v>448.3</v>
      </c>
      <c r="K71" s="171">
        <f t="shared" si="12"/>
        <v>2.9545475710135845E-4</v>
      </c>
      <c r="M71" s="76"/>
    </row>
    <row r="72" spans="1:13" ht="14.25" thickBot="1">
      <c r="A72" s="351" t="s">
        <v>202</v>
      </c>
      <c r="B72" s="352"/>
      <c r="C72" s="352"/>
      <c r="D72" s="352"/>
      <c r="E72" s="352"/>
      <c r="F72" s="352"/>
      <c r="G72" s="23"/>
      <c r="H72" s="23"/>
      <c r="I72" s="79"/>
      <c r="J72" s="24">
        <f>SUBTOTAL(9,J38:J71)</f>
        <v>85657.319999999992</v>
      </c>
      <c r="K72" s="25">
        <f t="shared" si="12"/>
        <v>5.6452961576072561E-2</v>
      </c>
    </row>
    <row r="73" spans="1:13" s="5" customFormat="1">
      <c r="A73" s="168" t="s">
        <v>282</v>
      </c>
      <c r="B73" s="28"/>
      <c r="C73" s="28"/>
      <c r="D73" s="29" t="s">
        <v>240</v>
      </c>
      <c r="E73" s="30"/>
      <c r="F73" s="142"/>
      <c r="G73" s="142"/>
      <c r="H73" s="142"/>
      <c r="I73" s="143"/>
      <c r="J73" s="143"/>
      <c r="K73" s="172"/>
    </row>
    <row r="74" spans="1:13" ht="26.25" thickBot="1">
      <c r="A74" s="173" t="s">
        <v>283</v>
      </c>
      <c r="B74" s="77">
        <v>97635</v>
      </c>
      <c r="C74" s="77" t="s">
        <v>39</v>
      </c>
      <c r="D74" s="78" t="s">
        <v>209</v>
      </c>
      <c r="E74" s="13" t="s">
        <v>24</v>
      </c>
      <c r="F74" s="11">
        <f>'MEM. CÁLCULO'!D330</f>
        <v>38.728999999999999</v>
      </c>
      <c r="G74" s="35">
        <v>11.11</v>
      </c>
      <c r="H74" s="35">
        <f>G74*$L$1</f>
        <v>11.11</v>
      </c>
      <c r="I74" s="36">
        <f t="shared" si="7"/>
        <v>14.31</v>
      </c>
      <c r="J74" s="36">
        <f t="shared" ref="J74:J108" si="14">ROUND(I74*F74,2)</f>
        <v>554.21</v>
      </c>
      <c r="K74" s="171">
        <f t="shared" ref="K74:K109" si="15">J74/$J$140</f>
        <v>3.6525536679264746E-4</v>
      </c>
      <c r="M74" s="76"/>
    </row>
    <row r="75" spans="1:13" ht="26.25" thickBot="1">
      <c r="A75" s="173" t="s">
        <v>284</v>
      </c>
      <c r="B75" s="77">
        <v>97622</v>
      </c>
      <c r="C75" s="77" t="s">
        <v>39</v>
      </c>
      <c r="D75" s="78" t="s">
        <v>388</v>
      </c>
      <c r="E75" s="13" t="s">
        <v>26</v>
      </c>
      <c r="F75" s="11">
        <f>'MEM. CÁLCULO'!D332</f>
        <v>0.93000000000000016</v>
      </c>
      <c r="G75" s="35">
        <v>43.28</v>
      </c>
      <c r="H75" s="35">
        <v>39.26</v>
      </c>
      <c r="I75" s="36">
        <f t="shared" si="7"/>
        <v>50.57</v>
      </c>
      <c r="J75" s="36">
        <f t="shared" si="14"/>
        <v>47.03</v>
      </c>
      <c r="K75" s="171">
        <f t="shared" si="15"/>
        <v>3.0995398676058194E-5</v>
      </c>
      <c r="M75" s="76"/>
    </row>
    <row r="76" spans="1:13" ht="14.25" thickBot="1">
      <c r="A76" s="173" t="s">
        <v>285</v>
      </c>
      <c r="B76" s="77">
        <v>97663</v>
      </c>
      <c r="C76" s="77" t="s">
        <v>39</v>
      </c>
      <c r="D76" s="78" t="s">
        <v>389</v>
      </c>
      <c r="E76" s="13" t="s">
        <v>390</v>
      </c>
      <c r="F76" s="11">
        <f>'MEM. CÁLCULO'!D334</f>
        <v>4</v>
      </c>
      <c r="G76" s="35"/>
      <c r="H76" s="35">
        <v>8.41</v>
      </c>
      <c r="I76" s="36">
        <f t="shared" si="7"/>
        <v>10.83</v>
      </c>
      <c r="J76" s="36">
        <f t="shared" si="14"/>
        <v>43.32</v>
      </c>
      <c r="K76" s="171">
        <f t="shared" si="15"/>
        <v>2.8550301310798231E-5</v>
      </c>
      <c r="M76" s="76"/>
    </row>
    <row r="77" spans="1:13" ht="26.25" thickBot="1">
      <c r="A77" s="173" t="s">
        <v>286</v>
      </c>
      <c r="B77" s="77">
        <v>97666</v>
      </c>
      <c r="C77" s="77" t="s">
        <v>39</v>
      </c>
      <c r="D77" s="78" t="s">
        <v>391</v>
      </c>
      <c r="E77" s="13" t="s">
        <v>390</v>
      </c>
      <c r="F77" s="11">
        <f>'MEM. CÁLCULO'!D336</f>
        <v>4</v>
      </c>
      <c r="G77" s="35"/>
      <c r="H77" s="35">
        <v>6.13</v>
      </c>
      <c r="I77" s="36">
        <f t="shared" si="7"/>
        <v>7.9</v>
      </c>
      <c r="J77" s="36">
        <f t="shared" si="14"/>
        <v>31.6</v>
      </c>
      <c r="K77" s="171">
        <f t="shared" si="15"/>
        <v>2.0826166237793723E-5</v>
      </c>
      <c r="M77" s="76"/>
    </row>
    <row r="78" spans="1:13" ht="26.25" thickBot="1">
      <c r="A78" s="173" t="s">
        <v>287</v>
      </c>
      <c r="B78" s="77">
        <v>97644</v>
      </c>
      <c r="C78" s="77" t="s">
        <v>39</v>
      </c>
      <c r="D78" s="78" t="s">
        <v>392</v>
      </c>
      <c r="E78" s="13" t="s">
        <v>24</v>
      </c>
      <c r="F78" s="11">
        <f>'MEM. CÁLCULO'!D338</f>
        <v>13.440000000000001</v>
      </c>
      <c r="G78" s="35"/>
      <c r="H78" s="35">
        <v>6.36</v>
      </c>
      <c r="I78" s="36">
        <f t="shared" si="7"/>
        <v>8.19</v>
      </c>
      <c r="J78" s="36">
        <f t="shared" si="14"/>
        <v>110.07</v>
      </c>
      <c r="K78" s="171">
        <f t="shared" si="15"/>
        <v>7.2542282208669462E-5</v>
      </c>
      <c r="M78" s="76"/>
    </row>
    <row r="79" spans="1:13" ht="26.25" thickBot="1">
      <c r="A79" s="173" t="s">
        <v>288</v>
      </c>
      <c r="B79" s="77">
        <v>97645</v>
      </c>
      <c r="C79" s="77" t="s">
        <v>39</v>
      </c>
      <c r="D79" s="78" t="s">
        <v>393</v>
      </c>
      <c r="E79" s="13" t="s">
        <v>24</v>
      </c>
      <c r="F79" s="11">
        <f>'MEM. CÁLCULO'!D342</f>
        <v>22.52</v>
      </c>
      <c r="G79" s="35"/>
      <c r="H79" s="35">
        <v>23.07</v>
      </c>
      <c r="I79" s="36">
        <f t="shared" si="7"/>
        <v>29.72</v>
      </c>
      <c r="J79" s="36">
        <f t="shared" si="14"/>
        <v>669.29</v>
      </c>
      <c r="K79" s="171">
        <f t="shared" si="15"/>
        <v>4.4109951902825822E-4</v>
      </c>
      <c r="M79" s="76"/>
    </row>
    <row r="80" spans="1:13" ht="26.45" customHeight="1">
      <c r="A80" s="173" t="s">
        <v>289</v>
      </c>
      <c r="B80" s="77">
        <v>97649</v>
      </c>
      <c r="C80" s="77" t="s">
        <v>39</v>
      </c>
      <c r="D80" s="78" t="s">
        <v>241</v>
      </c>
      <c r="E80" s="13" t="s">
        <v>24</v>
      </c>
      <c r="F80" s="141">
        <f>'MEM. CÁLCULO'!D347</f>
        <v>73</v>
      </c>
      <c r="G80" s="35">
        <v>3.11</v>
      </c>
      <c r="H80" s="35">
        <v>3.16</v>
      </c>
      <c r="I80" s="36">
        <f t="shared" si="7"/>
        <v>4.07</v>
      </c>
      <c r="J80" s="36">
        <f t="shared" si="14"/>
        <v>297.11</v>
      </c>
      <c r="K80" s="171">
        <f t="shared" si="15"/>
        <v>1.9581209654781308E-4</v>
      </c>
      <c r="M80" s="76"/>
    </row>
    <row r="81" spans="1:13" ht="26.25" thickBot="1">
      <c r="A81" s="173" t="s">
        <v>290</v>
      </c>
      <c r="B81" s="77">
        <v>97650</v>
      </c>
      <c r="C81" s="77" t="s">
        <v>39</v>
      </c>
      <c r="D81" s="78" t="s">
        <v>242</v>
      </c>
      <c r="E81" s="13" t="s">
        <v>24</v>
      </c>
      <c r="F81" s="141">
        <f>F80</f>
        <v>73</v>
      </c>
      <c r="G81" s="35">
        <v>5.12</v>
      </c>
      <c r="H81" s="35">
        <v>5.12</v>
      </c>
      <c r="I81" s="36">
        <f t="shared" si="7"/>
        <v>6.6</v>
      </c>
      <c r="J81" s="36">
        <f t="shared" si="14"/>
        <v>481.8</v>
      </c>
      <c r="K81" s="171">
        <f t="shared" si="15"/>
        <v>3.1753312953699419E-4</v>
      </c>
      <c r="M81" s="76"/>
    </row>
    <row r="82" spans="1:13" ht="51.75" thickBot="1">
      <c r="A82" s="173" t="s">
        <v>291</v>
      </c>
      <c r="B82" s="77">
        <v>87523</v>
      </c>
      <c r="C82" s="77" t="s">
        <v>39</v>
      </c>
      <c r="D82" s="78" t="s">
        <v>404</v>
      </c>
      <c r="E82" s="13" t="s">
        <v>24</v>
      </c>
      <c r="F82" s="141">
        <f>'MEM. CÁLCULO'!D351</f>
        <v>12.059999999999999</v>
      </c>
      <c r="G82" s="35">
        <v>88.14</v>
      </c>
      <c r="H82" s="35">
        <v>83.01</v>
      </c>
      <c r="I82" s="36">
        <f>ROUND(H82*(1+$I$3),2)</f>
        <v>106.93</v>
      </c>
      <c r="J82" s="36">
        <f>ROUND(I82*F82,2)</f>
        <v>1289.58</v>
      </c>
      <c r="K82" s="171">
        <f t="shared" si="15"/>
        <v>8.4990529927006422E-4</v>
      </c>
      <c r="M82" s="76"/>
    </row>
    <row r="83" spans="1:13" ht="39" thickBot="1">
      <c r="A83" s="173" t="s">
        <v>292</v>
      </c>
      <c r="B83" s="77">
        <v>87878</v>
      </c>
      <c r="C83" s="77" t="s">
        <v>39</v>
      </c>
      <c r="D83" s="78" t="s">
        <v>405</v>
      </c>
      <c r="E83" s="13" t="s">
        <v>24</v>
      </c>
      <c r="F83" s="141">
        <f>'MEM. CÁLCULO'!D354</f>
        <v>27.9</v>
      </c>
      <c r="G83" s="35"/>
      <c r="H83" s="35">
        <v>3.87</v>
      </c>
      <c r="I83" s="36">
        <f>ROUND(H83*(1+$I$3),2)</f>
        <v>4.99</v>
      </c>
      <c r="J83" s="36">
        <f>ROUND(I83*F83,2)</f>
        <v>139.22</v>
      </c>
      <c r="K83" s="171">
        <f t="shared" si="15"/>
        <v>9.1753761507140576E-5</v>
      </c>
      <c r="M83" s="76"/>
    </row>
    <row r="84" spans="1:13" ht="39" thickBot="1">
      <c r="A84" s="173" t="s">
        <v>293</v>
      </c>
      <c r="B84" s="77">
        <v>87530</v>
      </c>
      <c r="C84" s="77" t="s">
        <v>39</v>
      </c>
      <c r="D84" s="78" t="s">
        <v>406</v>
      </c>
      <c r="E84" s="13" t="s">
        <v>24</v>
      </c>
      <c r="F84" s="141">
        <f>'MEM. CÁLCULO'!D357</f>
        <v>12.060000000000002</v>
      </c>
      <c r="G84" s="35"/>
      <c r="H84" s="35">
        <v>39.24</v>
      </c>
      <c r="I84" s="36">
        <f>ROUND(H84*(1+$I$3),2)</f>
        <v>50.55</v>
      </c>
      <c r="J84" s="36">
        <f>ROUND(I84*F84,2)</f>
        <v>609.63</v>
      </c>
      <c r="K84" s="171">
        <f t="shared" si="15"/>
        <v>4.0178024441601858E-4</v>
      </c>
      <c r="M84" s="76"/>
    </row>
    <row r="85" spans="1:13" ht="51.75" thickBot="1">
      <c r="A85" s="173" t="s">
        <v>294</v>
      </c>
      <c r="B85" s="77">
        <v>87532</v>
      </c>
      <c r="C85" s="77" t="s">
        <v>39</v>
      </c>
      <c r="D85" s="78" t="s">
        <v>407</v>
      </c>
      <c r="E85" s="13" t="s">
        <v>24</v>
      </c>
      <c r="F85" s="141">
        <f>'MEM. CÁLCULO'!D360</f>
        <v>12.060000000000002</v>
      </c>
      <c r="G85" s="35"/>
      <c r="H85" s="35">
        <v>38.29</v>
      </c>
      <c r="I85" s="36">
        <f>ROUND(H85*(1+$I$3),2)</f>
        <v>49.33</v>
      </c>
      <c r="J85" s="36">
        <f>ROUND(I85*F85,2)</f>
        <v>594.91999999999996</v>
      </c>
      <c r="K85" s="171">
        <f t="shared" si="15"/>
        <v>3.9208553222114684E-4</v>
      </c>
      <c r="M85" s="76"/>
    </row>
    <row r="86" spans="1:13" ht="39" thickBot="1">
      <c r="A86" s="173" t="s">
        <v>439</v>
      </c>
      <c r="B86" s="77">
        <v>92541</v>
      </c>
      <c r="C86" s="77" t="s">
        <v>39</v>
      </c>
      <c r="D86" s="78" t="s">
        <v>243</v>
      </c>
      <c r="E86" s="13" t="s">
        <v>24</v>
      </c>
      <c r="F86" s="141">
        <f>'MEM. CÁLCULO'!D363</f>
        <v>73</v>
      </c>
      <c r="G86" s="35">
        <v>64.930000000000007</v>
      </c>
      <c r="H86" s="35">
        <v>65.319999999999993</v>
      </c>
      <c r="I86" s="36">
        <f t="shared" si="7"/>
        <v>84.15</v>
      </c>
      <c r="J86" s="36">
        <f t="shared" si="14"/>
        <v>6142.95</v>
      </c>
      <c r="K86" s="171">
        <f t="shared" si="15"/>
        <v>4.0485474015966756E-3</v>
      </c>
      <c r="M86" s="76"/>
    </row>
    <row r="87" spans="1:13" ht="26.25" thickBot="1">
      <c r="A87" s="173" t="s">
        <v>440</v>
      </c>
      <c r="B87" s="77">
        <v>94445</v>
      </c>
      <c r="C87" s="77" t="s">
        <v>39</v>
      </c>
      <c r="D87" s="78" t="s">
        <v>244</v>
      </c>
      <c r="E87" s="13" t="s">
        <v>24</v>
      </c>
      <c r="F87" s="141">
        <f>F86</f>
        <v>73</v>
      </c>
      <c r="G87" s="35">
        <v>34.380000000000003</v>
      </c>
      <c r="H87" s="35">
        <v>34.54</v>
      </c>
      <c r="I87" s="36">
        <f t="shared" si="7"/>
        <v>44.49</v>
      </c>
      <c r="J87" s="36">
        <f t="shared" si="14"/>
        <v>3247.77</v>
      </c>
      <c r="K87" s="171">
        <f t="shared" si="15"/>
        <v>2.1404619595607379E-3</v>
      </c>
      <c r="M87" s="76"/>
    </row>
    <row r="88" spans="1:13" ht="26.25" thickBot="1">
      <c r="A88" s="173" t="s">
        <v>441</v>
      </c>
      <c r="B88" s="77">
        <v>96486</v>
      </c>
      <c r="C88" s="77" t="s">
        <v>39</v>
      </c>
      <c r="D88" s="78" t="s">
        <v>245</v>
      </c>
      <c r="E88" s="13" t="s">
        <v>24</v>
      </c>
      <c r="F88" s="141">
        <f>'MEM. CÁLCULO'!D367</f>
        <v>38.728999999999999</v>
      </c>
      <c r="G88" s="35">
        <v>73.44</v>
      </c>
      <c r="H88" s="35">
        <v>76.260000000000005</v>
      </c>
      <c r="I88" s="36">
        <f t="shared" si="7"/>
        <v>98.24</v>
      </c>
      <c r="J88" s="36">
        <f t="shared" si="14"/>
        <v>3804.74</v>
      </c>
      <c r="K88" s="171">
        <f t="shared" si="15"/>
        <v>2.5075363206197242E-3</v>
      </c>
      <c r="M88" s="76"/>
    </row>
    <row r="89" spans="1:13" ht="39" thickBot="1">
      <c r="A89" s="173" t="s">
        <v>442</v>
      </c>
      <c r="B89" s="77">
        <v>87248</v>
      </c>
      <c r="C89" s="77" t="s">
        <v>39</v>
      </c>
      <c r="D89" s="78" t="s">
        <v>246</v>
      </c>
      <c r="E89" s="13" t="s">
        <v>24</v>
      </c>
      <c r="F89" s="141">
        <f>'MEM. CÁLCULO'!D369</f>
        <v>38.728999999999999</v>
      </c>
      <c r="G89" s="35">
        <v>47.35</v>
      </c>
      <c r="H89" s="35">
        <v>52.44</v>
      </c>
      <c r="I89" s="36">
        <f t="shared" si="7"/>
        <v>67.55</v>
      </c>
      <c r="J89" s="36">
        <f t="shared" si="14"/>
        <v>2616.14</v>
      </c>
      <c r="K89" s="171">
        <f t="shared" si="15"/>
        <v>1.7241824854854959E-3</v>
      </c>
      <c r="M89" s="76"/>
    </row>
    <row r="90" spans="1:13" ht="26.25" thickBot="1">
      <c r="A90" s="173" t="s">
        <v>443</v>
      </c>
      <c r="B90" s="77">
        <v>88648</v>
      </c>
      <c r="C90" s="77" t="s">
        <v>39</v>
      </c>
      <c r="D90" s="78" t="s">
        <v>247</v>
      </c>
      <c r="E90" s="13" t="s">
        <v>25</v>
      </c>
      <c r="F90" s="141">
        <f>'MEM. CÁLCULO'!D371</f>
        <v>53.739999999999995</v>
      </c>
      <c r="G90" s="35">
        <v>6.77</v>
      </c>
      <c r="H90" s="35">
        <v>7.37</v>
      </c>
      <c r="I90" s="36">
        <f t="shared" si="7"/>
        <v>9.49</v>
      </c>
      <c r="J90" s="36">
        <f t="shared" si="14"/>
        <v>509.99</v>
      </c>
      <c r="K90" s="171">
        <f t="shared" si="15"/>
        <v>3.3611191517760828E-4</v>
      </c>
      <c r="M90" s="76"/>
    </row>
    <row r="91" spans="1:13" ht="14.25" thickBot="1">
      <c r="A91" s="173" t="s">
        <v>444</v>
      </c>
      <c r="B91" s="77">
        <v>20737</v>
      </c>
      <c r="C91" s="77" t="s">
        <v>258</v>
      </c>
      <c r="D91" s="78" t="s">
        <v>419</v>
      </c>
      <c r="E91" s="13" t="s">
        <v>24</v>
      </c>
      <c r="F91" s="141">
        <f>'MEM. CÁLCULO'!D373</f>
        <v>86.499999999999986</v>
      </c>
      <c r="G91" s="35"/>
      <c r="H91" s="35">
        <v>3.2</v>
      </c>
      <c r="I91" s="36">
        <f t="shared" ref="I91:I92" si="16">ROUND(H91*(1+$I$3),2)</f>
        <v>4.12</v>
      </c>
      <c r="J91" s="36">
        <f t="shared" ref="J91:J92" si="17">ROUND(I91*F91,2)</f>
        <v>356.38</v>
      </c>
      <c r="K91" s="171">
        <f t="shared" si="15"/>
        <v>2.3487433936154832E-4</v>
      </c>
      <c r="L91" s="76"/>
    </row>
    <row r="92" spans="1:13" ht="39" thickBot="1">
      <c r="A92" s="173" t="s">
        <v>445</v>
      </c>
      <c r="B92" s="77">
        <v>87273</v>
      </c>
      <c r="C92" s="77" t="s">
        <v>39</v>
      </c>
      <c r="D92" s="78" t="s">
        <v>420</v>
      </c>
      <c r="E92" s="13" t="s">
        <v>24</v>
      </c>
      <c r="F92" s="141">
        <f>'MEM. CÁLCULO'!D380</f>
        <v>47.920000000000009</v>
      </c>
      <c r="G92" s="35"/>
      <c r="H92" s="35">
        <v>64.180000000000007</v>
      </c>
      <c r="I92" s="36">
        <f t="shared" si="16"/>
        <v>82.68</v>
      </c>
      <c r="J92" s="36">
        <f t="shared" si="17"/>
        <v>3962.03</v>
      </c>
      <c r="K92" s="171">
        <f t="shared" si="15"/>
        <v>2.6111992221242364E-3</v>
      </c>
      <c r="M92" s="76"/>
    </row>
    <row r="93" spans="1:13" ht="39" thickBot="1">
      <c r="A93" s="173" t="s">
        <v>446</v>
      </c>
      <c r="B93" s="77">
        <v>88788</v>
      </c>
      <c r="C93" s="77" t="s">
        <v>39</v>
      </c>
      <c r="D93" s="78" t="s">
        <v>248</v>
      </c>
      <c r="E93" s="13" t="s">
        <v>24</v>
      </c>
      <c r="F93" s="141">
        <f>'MEM. CÁLCULO'!D386</f>
        <v>50.44</v>
      </c>
      <c r="G93" s="35">
        <v>306.37</v>
      </c>
      <c r="H93" s="35">
        <v>312.73</v>
      </c>
      <c r="I93" s="36">
        <f t="shared" si="7"/>
        <v>402.86</v>
      </c>
      <c r="J93" s="36">
        <f t="shared" si="14"/>
        <v>20320.259999999998</v>
      </c>
      <c r="K93" s="171">
        <f t="shared" si="15"/>
        <v>1.339218711250602E-2</v>
      </c>
      <c r="M93" s="76"/>
    </row>
    <row r="94" spans="1:13" ht="26.25" thickBot="1">
      <c r="A94" s="173" t="s">
        <v>447</v>
      </c>
      <c r="B94" s="77">
        <v>88489</v>
      </c>
      <c r="C94" s="77" t="s">
        <v>39</v>
      </c>
      <c r="D94" s="78" t="s">
        <v>99</v>
      </c>
      <c r="E94" s="13" t="s">
        <v>24</v>
      </c>
      <c r="F94" s="141">
        <f>'MEM. CÁLCULO'!D392</f>
        <v>225.72</v>
      </c>
      <c r="G94" s="35">
        <v>12.61</v>
      </c>
      <c r="H94" s="35">
        <v>12.8</v>
      </c>
      <c r="I94" s="36">
        <f t="shared" si="7"/>
        <v>16.489999999999998</v>
      </c>
      <c r="J94" s="36">
        <f t="shared" si="14"/>
        <v>3722.12</v>
      </c>
      <c r="K94" s="171">
        <f t="shared" si="15"/>
        <v>2.4530851226904041E-3</v>
      </c>
      <c r="M94" s="76"/>
    </row>
    <row r="95" spans="1:13" ht="26.25" thickBot="1">
      <c r="A95" s="173" t="s">
        <v>448</v>
      </c>
      <c r="B95" s="77">
        <v>91338</v>
      </c>
      <c r="C95" s="77" t="s">
        <v>39</v>
      </c>
      <c r="D95" s="78" t="s">
        <v>249</v>
      </c>
      <c r="E95" s="13" t="s">
        <v>24</v>
      </c>
      <c r="F95" s="141">
        <f>'MEM. CÁLCULO'!D397</f>
        <v>13.860000000000003</v>
      </c>
      <c r="G95" s="35">
        <v>540.88</v>
      </c>
      <c r="H95" s="35">
        <v>528</v>
      </c>
      <c r="I95" s="36">
        <f t="shared" si="7"/>
        <v>680.17</v>
      </c>
      <c r="J95" s="36">
        <f t="shared" si="14"/>
        <v>9427.16</v>
      </c>
      <c r="K95" s="171">
        <f t="shared" si="15"/>
        <v>6.2130253579202365E-3</v>
      </c>
      <c r="M95" s="76"/>
    </row>
    <row r="96" spans="1:13" ht="39" thickBot="1">
      <c r="A96" s="173" t="s">
        <v>449</v>
      </c>
      <c r="B96" s="77">
        <v>100674</v>
      </c>
      <c r="C96" s="77" t="s">
        <v>39</v>
      </c>
      <c r="D96" s="78" t="s">
        <v>250</v>
      </c>
      <c r="E96" s="13" t="s">
        <v>24</v>
      </c>
      <c r="F96" s="141">
        <f>'MEM. CÁLCULO'!D400</f>
        <v>0.5</v>
      </c>
      <c r="G96" s="35">
        <v>256.41000000000003</v>
      </c>
      <c r="H96" s="35">
        <v>249.44</v>
      </c>
      <c r="I96" s="36">
        <f t="shared" si="7"/>
        <v>321.33</v>
      </c>
      <c r="J96" s="36">
        <f t="shared" si="14"/>
        <v>160.66999999999999</v>
      </c>
      <c r="K96" s="171">
        <f t="shared" si="15"/>
        <v>1.0589051042488346E-4</v>
      </c>
      <c r="M96" s="76"/>
    </row>
    <row r="97" spans="1:13" ht="26.25" thickBot="1">
      <c r="A97" s="173" t="s">
        <v>450</v>
      </c>
      <c r="B97" s="77">
        <v>90070</v>
      </c>
      <c r="C97" s="154" t="s">
        <v>258</v>
      </c>
      <c r="D97" s="78" t="s">
        <v>427</v>
      </c>
      <c r="E97" s="13" t="s">
        <v>24</v>
      </c>
      <c r="F97" s="141">
        <f>'MEM. CÁLCULO'!D402</f>
        <v>22.02</v>
      </c>
      <c r="G97" s="35">
        <v>422.31</v>
      </c>
      <c r="H97" s="35">
        <v>452.87</v>
      </c>
      <c r="I97" s="36">
        <f t="shared" si="7"/>
        <v>583.39</v>
      </c>
      <c r="J97" s="36">
        <f t="shared" si="14"/>
        <v>12846.25</v>
      </c>
      <c r="K97" s="171">
        <f t="shared" si="15"/>
        <v>8.4663967731727092E-3</v>
      </c>
      <c r="L97" s="76"/>
    </row>
    <row r="98" spans="1:13" ht="39" thickBot="1">
      <c r="A98" s="173" t="s">
        <v>451</v>
      </c>
      <c r="B98" s="77">
        <v>100749</v>
      </c>
      <c r="C98" s="154" t="s">
        <v>39</v>
      </c>
      <c r="D98" s="78" t="s">
        <v>423</v>
      </c>
      <c r="E98" s="13" t="s">
        <v>24</v>
      </c>
      <c r="F98" s="141">
        <f>'MEM. CÁLCULO'!D406</f>
        <v>44.04</v>
      </c>
      <c r="G98" s="35"/>
      <c r="H98" s="35">
        <v>16.34</v>
      </c>
      <c r="I98" s="36">
        <f t="shared" si="7"/>
        <v>21.05</v>
      </c>
      <c r="J98" s="36">
        <f t="shared" ref="J98" si="18">ROUND(I98*F98,2)</f>
        <v>927.04</v>
      </c>
      <c r="K98" s="171">
        <f t="shared" si="15"/>
        <v>6.1097117560393328E-4</v>
      </c>
      <c r="M98" s="76"/>
    </row>
    <row r="99" spans="1:13" ht="26.25" thickBot="1">
      <c r="A99" s="173" t="s">
        <v>452</v>
      </c>
      <c r="B99" s="77">
        <v>101965</v>
      </c>
      <c r="C99" s="77" t="s">
        <v>39</v>
      </c>
      <c r="D99" s="78" t="s">
        <v>251</v>
      </c>
      <c r="E99" s="13" t="s">
        <v>25</v>
      </c>
      <c r="F99" s="141">
        <f>'MEM. CÁLCULO'!D410</f>
        <v>20.950000000000003</v>
      </c>
      <c r="G99" s="35">
        <v>91.6</v>
      </c>
      <c r="H99" s="35">
        <v>97.6</v>
      </c>
      <c r="I99" s="36">
        <f t="shared" si="7"/>
        <v>125.73</v>
      </c>
      <c r="J99" s="36">
        <f t="shared" si="14"/>
        <v>2634.04</v>
      </c>
      <c r="K99" s="171">
        <f t="shared" si="15"/>
        <v>1.7359795859809551E-3</v>
      </c>
      <c r="M99" s="76"/>
    </row>
    <row r="100" spans="1:13" ht="14.25" thickBot="1">
      <c r="A100" s="173" t="s">
        <v>453</v>
      </c>
      <c r="B100" s="77">
        <v>98689</v>
      </c>
      <c r="C100" s="77" t="s">
        <v>39</v>
      </c>
      <c r="D100" s="78" t="s">
        <v>252</v>
      </c>
      <c r="E100" s="13" t="s">
        <v>25</v>
      </c>
      <c r="F100" s="141">
        <f>'MEM. CÁLCULO'!D414</f>
        <v>8.1999999999999993</v>
      </c>
      <c r="G100" s="35">
        <v>51.2</v>
      </c>
      <c r="H100" s="35">
        <v>55.41</v>
      </c>
      <c r="I100" s="36">
        <f t="shared" si="7"/>
        <v>71.38</v>
      </c>
      <c r="J100" s="36">
        <f t="shared" si="14"/>
        <v>585.32000000000005</v>
      </c>
      <c r="K100" s="171">
        <f t="shared" si="15"/>
        <v>3.857585956425767E-4</v>
      </c>
      <c r="M100" s="76"/>
    </row>
    <row r="101" spans="1:13" ht="51.75" thickBot="1">
      <c r="A101" s="173" t="s">
        <v>454</v>
      </c>
      <c r="B101" s="77">
        <v>93145</v>
      </c>
      <c r="C101" s="77" t="s">
        <v>39</v>
      </c>
      <c r="D101" s="78" t="s">
        <v>253</v>
      </c>
      <c r="E101" s="13" t="s">
        <v>412</v>
      </c>
      <c r="F101" s="141">
        <f>'MEM. CÁLCULO'!D417</f>
        <v>27</v>
      </c>
      <c r="G101" s="35">
        <v>176.25</v>
      </c>
      <c r="H101" s="35">
        <v>182.91</v>
      </c>
      <c r="I101" s="36">
        <f t="shared" si="7"/>
        <v>235.62</v>
      </c>
      <c r="J101" s="36">
        <f t="shared" si="14"/>
        <v>6361.74</v>
      </c>
      <c r="K101" s="171">
        <f t="shared" si="15"/>
        <v>4.192742240557653E-3</v>
      </c>
      <c r="M101" s="76"/>
    </row>
    <row r="102" spans="1:13" ht="39" thickBot="1">
      <c r="A102" s="173" t="s">
        <v>455</v>
      </c>
      <c r="B102" s="77">
        <v>89957</v>
      </c>
      <c r="C102" s="77" t="s">
        <v>39</v>
      </c>
      <c r="D102" s="78" t="s">
        <v>254</v>
      </c>
      <c r="E102" s="13" t="s">
        <v>412</v>
      </c>
      <c r="F102" s="141">
        <f>'MEM. CÁLCULO'!D419</f>
        <v>10</v>
      </c>
      <c r="G102" s="35">
        <v>106.37</v>
      </c>
      <c r="H102" s="35">
        <v>106.01</v>
      </c>
      <c r="I102" s="36">
        <f t="shared" si="7"/>
        <v>136.56</v>
      </c>
      <c r="J102" s="36">
        <f t="shared" si="14"/>
        <v>1365.6</v>
      </c>
      <c r="K102" s="171">
        <f t="shared" si="15"/>
        <v>9.0000672830161733E-4</v>
      </c>
      <c r="M102" s="76"/>
    </row>
    <row r="103" spans="1:13" ht="14.25" thickBot="1">
      <c r="A103" s="173" t="s">
        <v>456</v>
      </c>
      <c r="B103" s="77">
        <v>180845</v>
      </c>
      <c r="C103" s="154" t="s">
        <v>258</v>
      </c>
      <c r="D103" s="78" t="s">
        <v>259</v>
      </c>
      <c r="E103" s="13" t="s">
        <v>412</v>
      </c>
      <c r="F103" s="141">
        <f>'MEM. CÁLCULO'!D421</f>
        <v>10</v>
      </c>
      <c r="G103" s="35">
        <v>135.12</v>
      </c>
      <c r="H103" s="35">
        <v>144.28</v>
      </c>
      <c r="I103" s="36">
        <f t="shared" si="7"/>
        <v>185.86</v>
      </c>
      <c r="J103" s="36">
        <f t="shared" si="14"/>
        <v>1858.6</v>
      </c>
      <c r="K103" s="171">
        <f t="shared" si="15"/>
        <v>1.2249212838469435E-3</v>
      </c>
      <c r="L103" s="76"/>
    </row>
    <row r="104" spans="1:13" ht="51.75" thickBot="1">
      <c r="A104" s="173" t="s">
        <v>457</v>
      </c>
      <c r="B104" s="77">
        <v>93441</v>
      </c>
      <c r="C104" s="77" t="s">
        <v>39</v>
      </c>
      <c r="D104" s="78" t="s">
        <v>255</v>
      </c>
      <c r="E104" s="13" t="s">
        <v>167</v>
      </c>
      <c r="F104" s="141">
        <f>'MEM. CÁLCULO'!D423</f>
        <v>2</v>
      </c>
      <c r="G104" s="35">
        <v>651.03</v>
      </c>
      <c r="H104" s="35">
        <v>694.85</v>
      </c>
      <c r="I104" s="36">
        <f t="shared" si="7"/>
        <v>895.11</v>
      </c>
      <c r="J104" s="36">
        <f t="shared" si="14"/>
        <v>1790.22</v>
      </c>
      <c r="K104" s="171">
        <f t="shared" si="15"/>
        <v>1.1798550418425026E-3</v>
      </c>
      <c r="M104" s="76"/>
    </row>
    <row r="105" spans="1:13" ht="26.25" thickBot="1">
      <c r="A105" s="173" t="s">
        <v>458</v>
      </c>
      <c r="B105" s="77">
        <v>100873</v>
      </c>
      <c r="C105" s="77" t="s">
        <v>39</v>
      </c>
      <c r="D105" s="78" t="s">
        <v>395</v>
      </c>
      <c r="E105" s="13" t="s">
        <v>167</v>
      </c>
      <c r="F105" s="141">
        <f>'MEM. CÁLCULO'!D425</f>
        <v>4</v>
      </c>
      <c r="G105" s="35"/>
      <c r="H105" s="35">
        <v>220.66</v>
      </c>
      <c r="I105" s="36">
        <f>ROUND(H105*(1+$I$3),2)</f>
        <v>284.25</v>
      </c>
      <c r="J105" s="36">
        <f>ROUND(I105*F105,2)</f>
        <v>1137</v>
      </c>
      <c r="K105" s="171">
        <f t="shared" si="15"/>
        <v>7.493465510244134E-4</v>
      </c>
      <c r="M105" s="76"/>
    </row>
    <row r="106" spans="1:13" ht="39" thickBot="1">
      <c r="A106" s="173" t="s">
        <v>459</v>
      </c>
      <c r="B106" s="77">
        <v>95472</v>
      </c>
      <c r="C106" s="77" t="s">
        <v>39</v>
      </c>
      <c r="D106" s="78" t="s">
        <v>394</v>
      </c>
      <c r="E106" s="13" t="s">
        <v>167</v>
      </c>
      <c r="F106" s="141">
        <f>'MEM. CÁLCULO'!D427</f>
        <v>2</v>
      </c>
      <c r="G106" s="35"/>
      <c r="H106" s="35">
        <v>494.9</v>
      </c>
      <c r="I106" s="36">
        <f>ROUND(H106*(1+$I$3),2)</f>
        <v>637.53</v>
      </c>
      <c r="J106" s="36">
        <f>ROUND(I106*F106,2)</f>
        <v>1275.06</v>
      </c>
      <c r="K106" s="171">
        <f t="shared" si="15"/>
        <v>8.4033580769497665E-4</v>
      </c>
      <c r="M106" s="76"/>
    </row>
    <row r="107" spans="1:13" ht="39" thickBot="1">
      <c r="A107" s="173" t="s">
        <v>460</v>
      </c>
      <c r="B107" s="77">
        <v>86931</v>
      </c>
      <c r="C107" s="77" t="s">
        <v>39</v>
      </c>
      <c r="D107" s="78" t="s">
        <v>256</v>
      </c>
      <c r="E107" s="13" t="s">
        <v>167</v>
      </c>
      <c r="F107" s="141">
        <f>'MEM. CÁLCULO'!D429</f>
        <v>2</v>
      </c>
      <c r="G107" s="35">
        <v>386.96</v>
      </c>
      <c r="H107" s="35">
        <v>322.77999999999997</v>
      </c>
      <c r="I107" s="36">
        <f t="shared" si="7"/>
        <v>415.81</v>
      </c>
      <c r="J107" s="36">
        <f t="shared" si="14"/>
        <v>831.62</v>
      </c>
      <c r="K107" s="171">
        <f t="shared" si="15"/>
        <v>5.4808406223651955E-4</v>
      </c>
      <c r="M107" s="76"/>
    </row>
    <row r="108" spans="1:13" ht="51.75" thickBot="1">
      <c r="A108" s="173" t="s">
        <v>461</v>
      </c>
      <c r="B108" s="77">
        <v>86942</v>
      </c>
      <c r="C108" s="77" t="s">
        <v>39</v>
      </c>
      <c r="D108" s="78" t="s">
        <v>257</v>
      </c>
      <c r="E108" s="13" t="s">
        <v>167</v>
      </c>
      <c r="F108" s="141">
        <f>'MEM. CÁLCULO'!D431</f>
        <v>2</v>
      </c>
      <c r="G108" s="35">
        <v>187.32</v>
      </c>
      <c r="H108" s="35">
        <v>174</v>
      </c>
      <c r="I108" s="36">
        <f t="shared" si="7"/>
        <v>224.15</v>
      </c>
      <c r="J108" s="36">
        <f t="shared" si="14"/>
        <v>448.3</v>
      </c>
      <c r="K108" s="171">
        <f t="shared" si="15"/>
        <v>2.9545475710135845E-4</v>
      </c>
      <c r="M108" s="76"/>
    </row>
    <row r="109" spans="1:13" ht="14.25" thickBot="1">
      <c r="A109" s="351" t="s">
        <v>295</v>
      </c>
      <c r="B109" s="352"/>
      <c r="C109" s="352"/>
      <c r="D109" s="352"/>
      <c r="E109" s="352"/>
      <c r="F109" s="352"/>
      <c r="G109" s="23"/>
      <c r="H109" s="23"/>
      <c r="I109" s="79"/>
      <c r="J109" s="24">
        <f>SUBTOTAL(9,J73:J108)</f>
        <v>91198.78</v>
      </c>
      <c r="K109" s="25">
        <f t="shared" si="15"/>
        <v>6.0105093448227134E-2</v>
      </c>
    </row>
    <row r="110" spans="1:13" s="5" customFormat="1">
      <c r="A110" s="168" t="s">
        <v>296</v>
      </c>
      <c r="B110" s="28"/>
      <c r="C110" s="28"/>
      <c r="D110" s="29" t="s">
        <v>233</v>
      </c>
      <c r="E110" s="30"/>
      <c r="F110" s="142"/>
      <c r="G110" s="142"/>
      <c r="H110" s="142"/>
      <c r="I110" s="143"/>
      <c r="J110" s="143"/>
      <c r="K110" s="172"/>
    </row>
    <row r="111" spans="1:13" ht="39" thickBot="1">
      <c r="A111" s="173" t="s">
        <v>297</v>
      </c>
      <c r="B111" s="77" t="s">
        <v>192</v>
      </c>
      <c r="C111" s="154" t="s">
        <v>174</v>
      </c>
      <c r="D111" s="78" t="s">
        <v>221</v>
      </c>
      <c r="E111" s="13" t="s">
        <v>167</v>
      </c>
      <c r="F111" s="141">
        <v>3</v>
      </c>
      <c r="G111" s="35">
        <f>'Composições Unitárias'!F84</f>
        <v>1782.1399999999999</v>
      </c>
      <c r="H111" s="35">
        <f t="shared" ref="H111:H130" si="19">G111*$L$1</f>
        <v>1782.1399999999999</v>
      </c>
      <c r="I111" s="36">
        <f t="shared" ref="I111:I122" si="20">ROUND(H111*(1+$I$3),2)</f>
        <v>2295.75</v>
      </c>
      <c r="J111" s="36">
        <f t="shared" ref="J111:J122" si="21">ROUND(I111*F111,2)</f>
        <v>6887.25</v>
      </c>
      <c r="K111" s="171">
        <f t="shared" ref="K111:K123" si="22">J111/$J$140</f>
        <v>4.5390827032039498E-3</v>
      </c>
      <c r="L111" s="76"/>
    </row>
    <row r="112" spans="1:13" ht="39" thickBot="1">
      <c r="A112" s="173" t="s">
        <v>298</v>
      </c>
      <c r="B112" s="77" t="s">
        <v>325</v>
      </c>
      <c r="C112" s="154" t="s">
        <v>174</v>
      </c>
      <c r="D112" s="78" t="s">
        <v>222</v>
      </c>
      <c r="E112" s="13" t="s">
        <v>167</v>
      </c>
      <c r="F112" s="141">
        <v>3</v>
      </c>
      <c r="G112" s="35">
        <f>'Composições Unitárias'!F94</f>
        <v>4658.46</v>
      </c>
      <c r="H112" s="35">
        <f t="shared" si="19"/>
        <v>4658.46</v>
      </c>
      <c r="I112" s="36">
        <f t="shared" si="20"/>
        <v>6001.03</v>
      </c>
      <c r="J112" s="36">
        <f t="shared" si="21"/>
        <v>18003.09</v>
      </c>
      <c r="K112" s="171">
        <f t="shared" si="22"/>
        <v>1.1865042567530437E-2</v>
      </c>
      <c r="L112" s="76"/>
    </row>
    <row r="113" spans="1:13" ht="39" thickBot="1">
      <c r="A113" s="173" t="s">
        <v>299</v>
      </c>
      <c r="B113" s="77" t="s">
        <v>326</v>
      </c>
      <c r="C113" s="154" t="s">
        <v>174</v>
      </c>
      <c r="D113" s="78" t="s">
        <v>223</v>
      </c>
      <c r="E113" s="13" t="s">
        <v>167</v>
      </c>
      <c r="F113" s="141">
        <v>3</v>
      </c>
      <c r="G113" s="35">
        <f>'Composições Unitárias'!F104</f>
        <v>4971.92</v>
      </c>
      <c r="H113" s="35">
        <f t="shared" si="19"/>
        <v>4971.92</v>
      </c>
      <c r="I113" s="36">
        <f t="shared" si="20"/>
        <v>6404.83</v>
      </c>
      <c r="J113" s="36">
        <f t="shared" si="21"/>
        <v>19214.490000000002</v>
      </c>
      <c r="K113" s="171">
        <f t="shared" si="22"/>
        <v>1.266342287703877E-2</v>
      </c>
      <c r="L113" s="76"/>
    </row>
    <row r="114" spans="1:13" ht="39" thickBot="1">
      <c r="A114" s="173" t="s">
        <v>300</v>
      </c>
      <c r="B114" s="77" t="s">
        <v>327</v>
      </c>
      <c r="C114" s="154" t="s">
        <v>174</v>
      </c>
      <c r="D114" s="78" t="s">
        <v>224</v>
      </c>
      <c r="E114" s="13" t="s">
        <v>167</v>
      </c>
      <c r="F114" s="141">
        <v>3</v>
      </c>
      <c r="G114" s="35">
        <f>'Composições Unitárias'!F114</f>
        <v>1608.44</v>
      </c>
      <c r="H114" s="35">
        <f t="shared" si="19"/>
        <v>1608.44</v>
      </c>
      <c r="I114" s="36">
        <f t="shared" si="20"/>
        <v>2071.9899999999998</v>
      </c>
      <c r="J114" s="36">
        <f t="shared" si="21"/>
        <v>6215.97</v>
      </c>
      <c r="K114" s="171">
        <f t="shared" si="22"/>
        <v>4.0966716629474258E-3</v>
      </c>
      <c r="L114" s="76"/>
    </row>
    <row r="115" spans="1:13" ht="39" thickBot="1">
      <c r="A115" s="173" t="s">
        <v>301</v>
      </c>
      <c r="B115" s="77" t="s">
        <v>328</v>
      </c>
      <c r="C115" s="154" t="s">
        <v>174</v>
      </c>
      <c r="D115" s="78" t="s">
        <v>225</v>
      </c>
      <c r="E115" s="13" t="s">
        <v>167</v>
      </c>
      <c r="F115" s="141">
        <v>3</v>
      </c>
      <c r="G115" s="35">
        <f>'Composições Unitárias'!F124</f>
        <v>3074.5699999999997</v>
      </c>
      <c r="H115" s="35">
        <f t="shared" si="19"/>
        <v>3074.5699999999997</v>
      </c>
      <c r="I115" s="36">
        <f t="shared" si="20"/>
        <v>3960.66</v>
      </c>
      <c r="J115" s="36">
        <f t="shared" si="21"/>
        <v>11881.98</v>
      </c>
      <c r="K115" s="171">
        <f t="shared" si="22"/>
        <v>7.8308889466500078E-3</v>
      </c>
      <c r="L115" s="76"/>
    </row>
    <row r="116" spans="1:13" ht="39.6" customHeight="1">
      <c r="A116" s="173" t="s">
        <v>302</v>
      </c>
      <c r="B116" s="77" t="s">
        <v>329</v>
      </c>
      <c r="C116" s="154" t="s">
        <v>174</v>
      </c>
      <c r="D116" s="78" t="s">
        <v>226</v>
      </c>
      <c r="E116" s="13" t="s">
        <v>167</v>
      </c>
      <c r="F116" s="141">
        <v>3</v>
      </c>
      <c r="G116" s="35">
        <f>'Composições Unitárias'!F134</f>
        <v>1899.85</v>
      </c>
      <c r="H116" s="35">
        <f t="shared" si="19"/>
        <v>1899.85</v>
      </c>
      <c r="I116" s="36">
        <f t="shared" si="20"/>
        <v>2447.39</v>
      </c>
      <c r="J116" s="36">
        <f t="shared" si="21"/>
        <v>7342.17</v>
      </c>
      <c r="K116" s="171">
        <f t="shared" si="22"/>
        <v>4.8389004103209475E-3</v>
      </c>
      <c r="L116" s="76"/>
    </row>
    <row r="117" spans="1:13" ht="39" thickBot="1">
      <c r="A117" s="173" t="s">
        <v>303</v>
      </c>
      <c r="B117" s="77" t="s">
        <v>330</v>
      </c>
      <c r="C117" s="154" t="s">
        <v>174</v>
      </c>
      <c r="D117" s="78" t="s">
        <v>227</v>
      </c>
      <c r="E117" s="13" t="s">
        <v>167</v>
      </c>
      <c r="F117" s="141">
        <v>3</v>
      </c>
      <c r="G117" s="35">
        <f>'Composições Unitárias'!F144</f>
        <v>3711.52</v>
      </c>
      <c r="H117" s="35">
        <f t="shared" si="19"/>
        <v>3711.52</v>
      </c>
      <c r="I117" s="36">
        <f t="shared" si="20"/>
        <v>4781.18</v>
      </c>
      <c r="J117" s="36">
        <f t="shared" si="21"/>
        <v>14343.54</v>
      </c>
      <c r="K117" s="171">
        <f t="shared" si="22"/>
        <v>9.4531945721026515E-3</v>
      </c>
      <c r="L117" s="76"/>
    </row>
    <row r="118" spans="1:13" ht="39" thickBot="1">
      <c r="A118" s="173" t="s">
        <v>304</v>
      </c>
      <c r="B118" s="77" t="s">
        <v>331</v>
      </c>
      <c r="C118" s="154" t="s">
        <v>174</v>
      </c>
      <c r="D118" s="78" t="s">
        <v>228</v>
      </c>
      <c r="E118" s="13" t="s">
        <v>167</v>
      </c>
      <c r="F118" s="141">
        <v>3</v>
      </c>
      <c r="G118" s="35">
        <f>'Composições Unitárias'!F154</f>
        <v>4007.44</v>
      </c>
      <c r="H118" s="35">
        <f t="shared" si="19"/>
        <v>4007.44</v>
      </c>
      <c r="I118" s="36">
        <f t="shared" si="20"/>
        <v>5162.38</v>
      </c>
      <c r="J118" s="36">
        <f t="shared" si="21"/>
        <v>15487.14</v>
      </c>
      <c r="K118" s="171">
        <f t="shared" si="22"/>
        <v>1.0206890892024832E-2</v>
      </c>
      <c r="L118" s="76"/>
    </row>
    <row r="119" spans="1:13" ht="39" thickBot="1">
      <c r="A119" s="173" t="s">
        <v>305</v>
      </c>
      <c r="B119" s="77" t="s">
        <v>332</v>
      </c>
      <c r="C119" s="154" t="s">
        <v>174</v>
      </c>
      <c r="D119" s="78" t="s">
        <v>229</v>
      </c>
      <c r="E119" s="13" t="s">
        <v>167</v>
      </c>
      <c r="F119" s="141">
        <v>3</v>
      </c>
      <c r="G119" s="35">
        <f>'Composições Unitárias'!F164</f>
        <v>2019.4899999999998</v>
      </c>
      <c r="H119" s="35">
        <f t="shared" si="19"/>
        <v>2019.4899999999998</v>
      </c>
      <c r="I119" s="36">
        <f t="shared" si="20"/>
        <v>2601.5100000000002</v>
      </c>
      <c r="J119" s="36">
        <f t="shared" si="21"/>
        <v>7804.53</v>
      </c>
      <c r="K119" s="171">
        <f t="shared" si="22"/>
        <v>5.1436214932863364E-3</v>
      </c>
      <c r="L119" s="76"/>
    </row>
    <row r="120" spans="1:13" ht="39" thickBot="1">
      <c r="A120" s="173" t="s">
        <v>306</v>
      </c>
      <c r="B120" s="77" t="s">
        <v>333</v>
      </c>
      <c r="C120" s="154" t="s">
        <v>174</v>
      </c>
      <c r="D120" s="78" t="s">
        <v>230</v>
      </c>
      <c r="E120" s="13" t="s">
        <v>167</v>
      </c>
      <c r="F120" s="141">
        <v>3</v>
      </c>
      <c r="G120" s="35">
        <f>'Composições Unitárias'!F174</f>
        <v>2111.8599999999997</v>
      </c>
      <c r="H120" s="35">
        <f t="shared" si="19"/>
        <v>2111.8599999999997</v>
      </c>
      <c r="I120" s="36">
        <f t="shared" si="20"/>
        <v>2720.5</v>
      </c>
      <c r="J120" s="36">
        <f t="shared" si="21"/>
        <v>8161.5</v>
      </c>
      <c r="K120" s="171">
        <f t="shared" si="22"/>
        <v>5.3788846756251101E-3</v>
      </c>
      <c r="L120" s="76"/>
    </row>
    <row r="121" spans="1:13" ht="39" thickBot="1">
      <c r="A121" s="173" t="s">
        <v>462</v>
      </c>
      <c r="B121" s="77">
        <v>94999</v>
      </c>
      <c r="C121" s="77" t="s">
        <v>39</v>
      </c>
      <c r="D121" s="78" t="s">
        <v>231</v>
      </c>
      <c r="E121" s="13" t="s">
        <v>24</v>
      </c>
      <c r="F121" s="141">
        <f>'MEM. CÁLCULO'!D455</f>
        <v>40</v>
      </c>
      <c r="G121" s="35">
        <v>139.85</v>
      </c>
      <c r="H121" s="35">
        <v>130.12</v>
      </c>
      <c r="I121" s="36">
        <f t="shared" si="20"/>
        <v>167.62</v>
      </c>
      <c r="J121" s="36">
        <f t="shared" si="21"/>
        <v>6704.8</v>
      </c>
      <c r="K121" s="171">
        <f t="shared" si="22"/>
        <v>4.4188379554164353E-3</v>
      </c>
      <c r="M121" s="76"/>
    </row>
    <row r="122" spans="1:13" ht="26.25" thickBot="1">
      <c r="A122" s="173" t="s">
        <v>463</v>
      </c>
      <c r="B122" s="77">
        <v>102491</v>
      </c>
      <c r="C122" s="77" t="s">
        <v>39</v>
      </c>
      <c r="D122" s="78" t="s">
        <v>232</v>
      </c>
      <c r="E122" s="13" t="s">
        <v>24</v>
      </c>
      <c r="F122" s="141">
        <f>F121</f>
        <v>40</v>
      </c>
      <c r="G122" s="35">
        <v>15.13</v>
      </c>
      <c r="H122" s="35">
        <v>15.34</v>
      </c>
      <c r="I122" s="36">
        <f t="shared" si="20"/>
        <v>19.760000000000002</v>
      </c>
      <c r="J122" s="36">
        <f t="shared" si="21"/>
        <v>790.4</v>
      </c>
      <c r="K122" s="171">
        <f t="shared" si="22"/>
        <v>5.2091777830228349E-4</v>
      </c>
      <c r="M122" s="76"/>
    </row>
    <row r="123" spans="1:13" ht="14.25" thickBot="1">
      <c r="A123" s="351" t="s">
        <v>307</v>
      </c>
      <c r="B123" s="352"/>
      <c r="C123" s="352"/>
      <c r="D123" s="352"/>
      <c r="E123" s="352"/>
      <c r="F123" s="352"/>
      <c r="G123" s="23"/>
      <c r="H123" s="23"/>
      <c r="I123" s="79"/>
      <c r="J123" s="24">
        <f>SUBTOTAL(9,J111:J122)</f>
        <v>122836.85999999999</v>
      </c>
      <c r="K123" s="25">
        <f t="shared" si="22"/>
        <v>8.0956356534449173E-2</v>
      </c>
    </row>
    <row r="124" spans="1:13" s="5" customFormat="1">
      <c r="A124" s="168" t="s">
        <v>308</v>
      </c>
      <c r="B124" s="28"/>
      <c r="C124" s="28"/>
      <c r="D124" s="29" t="s">
        <v>234</v>
      </c>
      <c r="E124" s="30"/>
      <c r="F124" s="142"/>
      <c r="G124" s="142"/>
      <c r="H124" s="142"/>
      <c r="I124" s="143"/>
      <c r="J124" s="143"/>
      <c r="K124" s="172"/>
    </row>
    <row r="125" spans="1:13" ht="26.25" thickBot="1">
      <c r="A125" s="170" t="s">
        <v>309</v>
      </c>
      <c r="B125" s="77">
        <v>93358</v>
      </c>
      <c r="C125" s="77" t="s">
        <v>39</v>
      </c>
      <c r="D125" s="78" t="s">
        <v>193</v>
      </c>
      <c r="E125" s="13" t="s">
        <v>26</v>
      </c>
      <c r="F125" s="11">
        <f>'MEM. CÁLCULO'!D461</f>
        <v>8.6381999999999977</v>
      </c>
      <c r="G125" s="35">
        <v>59.57</v>
      </c>
      <c r="H125" s="35">
        <f>G125*$L$1</f>
        <v>59.57</v>
      </c>
      <c r="I125" s="36">
        <f>ROUND(H125*(1+$I$3),2)</f>
        <v>76.739999999999995</v>
      </c>
      <c r="J125" s="36">
        <f t="shared" ref="J125:J134" si="23">ROUND(I125*F125,2)</f>
        <v>662.9</v>
      </c>
      <c r="K125" s="171">
        <f>J125/$J$140</f>
        <v>4.3688815186814742E-4</v>
      </c>
      <c r="M125" s="76"/>
    </row>
    <row r="126" spans="1:13" ht="39" thickBot="1">
      <c r="A126" s="170" t="s">
        <v>464</v>
      </c>
      <c r="B126" s="77">
        <v>94999</v>
      </c>
      <c r="C126" s="77" t="s">
        <v>39</v>
      </c>
      <c r="D126" s="78" t="s">
        <v>231</v>
      </c>
      <c r="E126" s="13" t="s">
        <v>24</v>
      </c>
      <c r="F126" s="11">
        <f>'MEM. CÁLCULO'!D469</f>
        <v>12.757200000000001</v>
      </c>
      <c r="G126" s="35">
        <v>74.13</v>
      </c>
      <c r="H126" s="35">
        <v>130.12</v>
      </c>
      <c r="I126" s="36">
        <f>ROUND(H126*(1+$I$3),2)</f>
        <v>167.62</v>
      </c>
      <c r="J126" s="36">
        <f t="shared" si="23"/>
        <v>2138.36</v>
      </c>
      <c r="K126" s="171">
        <f t="shared" ref="K126" si="24">J126/$J$140</f>
        <v>1.409298760640778E-3</v>
      </c>
      <c r="M126" s="76"/>
    </row>
    <row r="127" spans="1:13" ht="26.25" thickBot="1">
      <c r="A127" s="170" t="s">
        <v>465</v>
      </c>
      <c r="B127" s="77">
        <v>102491</v>
      </c>
      <c r="C127" s="77" t="s">
        <v>39</v>
      </c>
      <c r="D127" s="78" t="s">
        <v>232</v>
      </c>
      <c r="E127" s="13" t="s">
        <v>24</v>
      </c>
      <c r="F127" s="11">
        <f>'MEM. CÁLCULO'!D475</f>
        <v>12.757200000000001</v>
      </c>
      <c r="G127" s="35"/>
      <c r="H127" s="35">
        <v>15.34</v>
      </c>
      <c r="I127" s="36">
        <f>ROUND(H127*(1+$I$3),2)</f>
        <v>19.760000000000002</v>
      </c>
      <c r="J127" s="36">
        <f t="shared" ref="J127" si="25">ROUND(I127*F127,2)</f>
        <v>252.08</v>
      </c>
      <c r="K127" s="171">
        <f t="shared" ref="K127" si="26">J127/$J$140</f>
        <v>1.6613480965895703E-4</v>
      </c>
      <c r="M127" s="76"/>
    </row>
    <row r="128" spans="1:13" ht="26.25" thickBot="1">
      <c r="A128" s="170" t="s">
        <v>466</v>
      </c>
      <c r="B128" s="77" t="s">
        <v>339</v>
      </c>
      <c r="C128" s="154" t="s">
        <v>174</v>
      </c>
      <c r="D128" s="78" t="s">
        <v>235</v>
      </c>
      <c r="E128" s="13" t="s">
        <v>167</v>
      </c>
      <c r="F128" s="141">
        <v>3</v>
      </c>
      <c r="G128" s="35">
        <f>'Composições Unitárias'!F184</f>
        <v>1914.5299999999997</v>
      </c>
      <c r="H128" s="35">
        <f t="shared" si="19"/>
        <v>1914.5299999999997</v>
      </c>
      <c r="I128" s="36">
        <f t="shared" ref="I128:I134" si="27">ROUND(H128*(1+$I$3),2)</f>
        <v>2466.3000000000002</v>
      </c>
      <c r="J128" s="36">
        <f t="shared" si="23"/>
        <v>7398.9</v>
      </c>
      <c r="K128" s="171">
        <f t="shared" ref="K128:K135" si="28">J128/$J$140</f>
        <v>4.8762886511649357E-3</v>
      </c>
      <c r="L128" s="76"/>
    </row>
    <row r="129" spans="1:13" ht="26.25" thickBot="1">
      <c r="A129" s="170" t="s">
        <v>467</v>
      </c>
      <c r="B129" s="77" t="s">
        <v>340</v>
      </c>
      <c r="C129" s="154" t="s">
        <v>174</v>
      </c>
      <c r="D129" s="78" t="s">
        <v>236</v>
      </c>
      <c r="E129" s="13" t="s">
        <v>167</v>
      </c>
      <c r="F129" s="141">
        <v>3</v>
      </c>
      <c r="G129" s="35">
        <f>'Composições Unitárias'!F194</f>
        <v>6071.31</v>
      </c>
      <c r="H129" s="35">
        <f t="shared" si="19"/>
        <v>6071.31</v>
      </c>
      <c r="I129" s="36">
        <f t="shared" si="27"/>
        <v>7821.06</v>
      </c>
      <c r="J129" s="36">
        <f t="shared" si="23"/>
        <v>23463.18</v>
      </c>
      <c r="K129" s="171">
        <f t="shared" si="28"/>
        <v>1.5463547061622687E-2</v>
      </c>
      <c r="L129" s="76"/>
    </row>
    <row r="130" spans="1:13" ht="26.25" thickBot="1">
      <c r="A130" s="170" t="s">
        <v>468</v>
      </c>
      <c r="B130" s="77" t="s">
        <v>341</v>
      </c>
      <c r="C130" s="154" t="s">
        <v>174</v>
      </c>
      <c r="D130" s="78" t="s">
        <v>237</v>
      </c>
      <c r="E130" s="13" t="s">
        <v>167</v>
      </c>
      <c r="F130" s="141">
        <v>3</v>
      </c>
      <c r="G130" s="35">
        <f>'Composições Unitárias'!F204</f>
        <v>2108.8199999999997</v>
      </c>
      <c r="H130" s="35">
        <f t="shared" si="19"/>
        <v>2108.8199999999997</v>
      </c>
      <c r="I130" s="36">
        <f t="shared" si="27"/>
        <v>2716.58</v>
      </c>
      <c r="J130" s="36">
        <f t="shared" si="23"/>
        <v>8149.74</v>
      </c>
      <c r="K130" s="171">
        <f t="shared" si="28"/>
        <v>5.3711341783163613E-3</v>
      </c>
      <c r="L130" s="76"/>
    </row>
    <row r="131" spans="1:13" ht="26.25" thickBot="1">
      <c r="A131" s="170" t="s">
        <v>469</v>
      </c>
      <c r="B131" s="77" t="s">
        <v>342</v>
      </c>
      <c r="C131" s="154" t="s">
        <v>174</v>
      </c>
      <c r="D131" s="78" t="s">
        <v>238</v>
      </c>
      <c r="E131" s="13" t="s">
        <v>167</v>
      </c>
      <c r="F131" s="141">
        <v>3</v>
      </c>
      <c r="G131" s="35">
        <f>'Composições Unitárias'!F214</f>
        <v>1722.25</v>
      </c>
      <c r="H131" s="35">
        <f>G131*$L$1</f>
        <v>1722.25</v>
      </c>
      <c r="I131" s="36">
        <f t="shared" si="27"/>
        <v>2218.6</v>
      </c>
      <c r="J131" s="36">
        <f t="shared" si="23"/>
        <v>6655.8</v>
      </c>
      <c r="K131" s="171">
        <f t="shared" si="28"/>
        <v>4.3865442166299831E-3</v>
      </c>
      <c r="L131" s="76"/>
    </row>
    <row r="132" spans="1:13" ht="26.25" thickBot="1">
      <c r="A132" s="170" t="s">
        <v>470</v>
      </c>
      <c r="B132" s="77" t="s">
        <v>343</v>
      </c>
      <c r="C132" s="154" t="s">
        <v>174</v>
      </c>
      <c r="D132" s="78" t="s">
        <v>239</v>
      </c>
      <c r="E132" s="13" t="s">
        <v>167</v>
      </c>
      <c r="F132" s="141">
        <v>3</v>
      </c>
      <c r="G132" s="35">
        <f>'Composições Unitárias'!F224</f>
        <v>2563.0800000000004</v>
      </c>
      <c r="H132" s="35">
        <f>G132*$L$1</f>
        <v>2563.0800000000004</v>
      </c>
      <c r="I132" s="36">
        <f t="shared" si="27"/>
        <v>3301.76</v>
      </c>
      <c r="J132" s="36">
        <f t="shared" si="23"/>
        <v>9905.2800000000007</v>
      </c>
      <c r="K132" s="171">
        <f t="shared" si="28"/>
        <v>6.5281331617687791E-3</v>
      </c>
      <c r="L132" s="76"/>
    </row>
    <row r="133" spans="1:13" ht="14.25" thickBot="1">
      <c r="A133" s="170" t="s">
        <v>471</v>
      </c>
      <c r="B133" s="77">
        <v>260278</v>
      </c>
      <c r="C133" s="154" t="s">
        <v>258</v>
      </c>
      <c r="D133" s="78" t="s">
        <v>429</v>
      </c>
      <c r="E133" s="13" t="s">
        <v>24</v>
      </c>
      <c r="F133" s="141">
        <f>'MEM. CÁLCULO'!D487</f>
        <v>222.1</v>
      </c>
      <c r="G133" s="35"/>
      <c r="H133" s="35">
        <v>30.52</v>
      </c>
      <c r="I133" s="36">
        <f t="shared" ref="I133" si="29">ROUND(H133*(1+$I$3),2)</f>
        <v>39.32</v>
      </c>
      <c r="J133" s="36">
        <f t="shared" ref="J133" si="30">ROUND(I133*F133,2)</f>
        <v>8732.9699999999993</v>
      </c>
      <c r="K133" s="171">
        <f t="shared" si="28"/>
        <v>5.7555153471413115E-3</v>
      </c>
      <c r="L133" s="76"/>
    </row>
    <row r="134" spans="1:13" ht="26.25" thickBot="1">
      <c r="A134" s="170" t="s">
        <v>472</v>
      </c>
      <c r="B134" s="77">
        <v>100323</v>
      </c>
      <c r="C134" s="77" t="s">
        <v>39</v>
      </c>
      <c r="D134" s="78" t="s">
        <v>204</v>
      </c>
      <c r="E134" s="13" t="s">
        <v>26</v>
      </c>
      <c r="F134" s="141">
        <f>'MEM. CÁLCULO'!D492</f>
        <v>5.1401999999999983</v>
      </c>
      <c r="G134" s="35">
        <v>84.23</v>
      </c>
      <c r="H134" s="35">
        <v>87.07</v>
      </c>
      <c r="I134" s="36">
        <f t="shared" si="27"/>
        <v>112.16</v>
      </c>
      <c r="J134" s="36">
        <f t="shared" si="23"/>
        <v>576.52</v>
      </c>
      <c r="K134" s="171">
        <f t="shared" si="28"/>
        <v>3.7995890377888724E-4</v>
      </c>
      <c r="M134" s="76"/>
    </row>
    <row r="135" spans="1:13" ht="14.25" thickBot="1">
      <c r="A135" s="351" t="s">
        <v>310</v>
      </c>
      <c r="B135" s="352"/>
      <c r="C135" s="352"/>
      <c r="D135" s="352"/>
      <c r="E135" s="352"/>
      <c r="F135" s="352"/>
      <c r="G135" s="23"/>
      <c r="H135" s="23"/>
      <c r="I135" s="79"/>
      <c r="J135" s="24">
        <f>SUBTOTAL(9,J125:J134)</f>
        <v>67935.73</v>
      </c>
      <c r="K135" s="25">
        <f t="shared" si="28"/>
        <v>4.4773443242590825E-2</v>
      </c>
    </row>
    <row r="136" spans="1:13" s="5" customFormat="1">
      <c r="A136" s="168" t="s">
        <v>432</v>
      </c>
      <c r="B136" s="28"/>
      <c r="C136" s="28"/>
      <c r="D136" s="29" t="s">
        <v>28</v>
      </c>
      <c r="E136" s="30"/>
      <c r="F136" s="142"/>
      <c r="G136" s="144"/>
      <c r="H136" s="144"/>
      <c r="I136" s="145"/>
      <c r="J136" s="145"/>
      <c r="K136" s="172"/>
    </row>
    <row r="137" spans="1:13" ht="14.25" thickBot="1">
      <c r="A137" s="173" t="s">
        <v>473</v>
      </c>
      <c r="B137" s="77">
        <v>99811</v>
      </c>
      <c r="C137" s="77" t="s">
        <v>39</v>
      </c>
      <c r="D137" s="78" t="s">
        <v>199</v>
      </c>
      <c r="E137" s="13" t="s">
        <v>24</v>
      </c>
      <c r="F137" s="141">
        <f>F18+F26</f>
        <v>4988.6863000000012</v>
      </c>
      <c r="G137" s="35">
        <v>2.48</v>
      </c>
      <c r="H137" s="35">
        <f>G137*$L$1</f>
        <v>2.48</v>
      </c>
      <c r="I137" s="36">
        <f>ROUND(H137*(1+$I$3),2)</f>
        <v>3.19</v>
      </c>
      <c r="J137" s="36">
        <f>ROUND(I137*F137,2)</f>
        <v>15913.91</v>
      </c>
      <c r="K137" s="171">
        <f>J137/$J$140</f>
        <v>1.048815617573696E-2</v>
      </c>
      <c r="M137" s="76"/>
    </row>
    <row r="138" spans="1:13" ht="17.45" customHeight="1" thickBot="1">
      <c r="A138" s="351" t="s">
        <v>431</v>
      </c>
      <c r="B138" s="352"/>
      <c r="C138" s="352"/>
      <c r="D138" s="352"/>
      <c r="E138" s="352"/>
      <c r="F138" s="352"/>
      <c r="G138" s="23"/>
      <c r="H138" s="23"/>
      <c r="I138" s="79"/>
      <c r="J138" s="24">
        <f>SUBTOTAL(9,J137:J137)</f>
        <v>15913.91</v>
      </c>
      <c r="K138" s="25">
        <f>J138/$J$140</f>
        <v>1.048815617573696E-2</v>
      </c>
    </row>
    <row r="139" spans="1:13" ht="9.6" customHeight="1" thickBot="1">
      <c r="A139" s="174"/>
      <c r="B139" s="31"/>
      <c r="C139" s="31"/>
      <c r="D139" s="31"/>
      <c r="E139" s="31"/>
      <c r="F139" s="32"/>
      <c r="G139" s="33"/>
      <c r="H139" s="33"/>
      <c r="I139" s="146"/>
      <c r="J139" s="34"/>
      <c r="K139" s="175"/>
    </row>
    <row r="140" spans="1:13" ht="16.899999999999999" customHeight="1" thickBot="1">
      <c r="A140" s="327" t="s">
        <v>12</v>
      </c>
      <c r="B140" s="327"/>
      <c r="C140" s="327"/>
      <c r="D140" s="327"/>
      <c r="E140" s="327"/>
      <c r="F140" s="327"/>
      <c r="G140" s="327"/>
      <c r="H140" s="327"/>
      <c r="I140" s="327"/>
      <c r="J140" s="167">
        <f>SUBTOTAL(9,J8:J138)</f>
        <v>1517321.9900000007</v>
      </c>
      <c r="K140" s="147">
        <f>K138+K135+K123+K109+K72+K36+K31+K27+K12+K15</f>
        <v>0.99999999999999967</v>
      </c>
      <c r="L140" s="76"/>
    </row>
    <row r="141" spans="1:13">
      <c r="D141" s="6"/>
      <c r="E141" s="6"/>
      <c r="F141" s="7"/>
      <c r="G141" s="8"/>
      <c r="H141" s="8"/>
      <c r="I141" s="9"/>
      <c r="J141" s="9"/>
      <c r="K141" s="150"/>
    </row>
    <row r="142" spans="1:13">
      <c r="D142" s="6"/>
      <c r="E142" s="6"/>
      <c r="F142" s="7"/>
      <c r="G142" s="8"/>
      <c r="H142" s="8"/>
      <c r="I142" s="9"/>
      <c r="J142" s="75">
        <v>2500000</v>
      </c>
      <c r="K142" s="151"/>
    </row>
    <row r="143" spans="1:13">
      <c r="D143" s="6"/>
      <c r="E143" s="6"/>
      <c r="F143" s="7"/>
      <c r="G143" s="8"/>
      <c r="H143" s="8"/>
      <c r="I143" s="9"/>
      <c r="J143" s="9"/>
      <c r="K143" s="150"/>
      <c r="L143" s="76"/>
    </row>
    <row r="144" spans="1:13">
      <c r="D144" s="6"/>
      <c r="E144" s="6"/>
      <c r="J144" s="152">
        <f>J142-J140</f>
        <v>982678.00999999931</v>
      </c>
    </row>
    <row r="145" spans="4:11">
      <c r="D145" s="6"/>
      <c r="E145" s="6"/>
    </row>
    <row r="147" spans="4:11">
      <c r="K147" s="150"/>
    </row>
  </sheetData>
  <autoFilter ref="A6:O139"/>
  <mergeCells count="19">
    <mergeCell ref="A5:K5"/>
    <mergeCell ref="A12:F12"/>
    <mergeCell ref="A27:F27"/>
    <mergeCell ref="A1:K1"/>
    <mergeCell ref="A2:K2"/>
    <mergeCell ref="A3:F4"/>
    <mergeCell ref="G3:H4"/>
    <mergeCell ref="I3:I4"/>
    <mergeCell ref="J3:J4"/>
    <mergeCell ref="K3:K4"/>
    <mergeCell ref="A15:F15"/>
    <mergeCell ref="A135:F135"/>
    <mergeCell ref="A138:F138"/>
    <mergeCell ref="A140:I140"/>
    <mergeCell ref="A31:F31"/>
    <mergeCell ref="A36:F36"/>
    <mergeCell ref="A72:F72"/>
    <mergeCell ref="A109:F109"/>
    <mergeCell ref="A123:F123"/>
  </mergeCells>
  <phoneticPr fontId="3" type="noConversion"/>
  <printOptions horizontalCentered="1"/>
  <pageMargins left="0.23622047244094491" right="0.23622047244094491" top="0.55118110236220474" bottom="0.74803149606299213" header="0.31496062992125984" footer="0"/>
  <pageSetup paperSize="9" scale="60" fitToWidth="0" fitToHeight="0" orientation="portrait" verticalDpi="300" r:id="rId1"/>
  <headerFooter alignWithMargins="0">
    <oddHeader xml:space="preserve">&amp;R
</oddHeader>
    <oddFooter>&amp;C&amp;G&amp;R&amp;"Cambria,Regular"Página &amp;P de &amp;N</oddFooter>
    <evenHeader>&amp;C&amp;G</evenHeader>
  </headerFooter>
  <rowBreaks count="3" manualBreakCount="3">
    <brk id="44" max="10" man="1"/>
    <brk id="78" max="10" man="1"/>
    <brk id="109" max="10" man="1"/>
  </rowBreaks>
  <colBreaks count="1" manualBreakCount="1">
    <brk id="11" max="110" man="1"/>
  </col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3"/>
  <sheetViews>
    <sheetView showGridLines="0" view="pageBreakPreview" topLeftCell="A58" zoomScale="90" zoomScaleNormal="100" zoomScaleSheetLayoutView="90" workbookViewId="0">
      <selection activeCell="G80" sqref="G80"/>
    </sheetView>
  </sheetViews>
  <sheetFormatPr defaultColWidth="9.140625" defaultRowHeight="15"/>
  <cols>
    <col min="1" max="1" width="6" style="260" customWidth="1"/>
    <col min="2" max="2" width="62.85546875" style="261" customWidth="1"/>
    <col min="3" max="3" width="6.85546875" style="260" bestFit="1" customWidth="1"/>
    <col min="4" max="4" width="11.28515625" style="237" bestFit="1" customWidth="1"/>
    <col min="5" max="5" width="9.5703125" style="237" customWidth="1"/>
    <col min="6" max="6" width="9.7109375" style="237" bestFit="1" customWidth="1"/>
    <col min="7" max="7" width="9.5703125" style="237" bestFit="1" customWidth="1"/>
    <col min="8" max="8" width="9.42578125" style="237" bestFit="1" customWidth="1"/>
    <col min="9" max="9" width="9.85546875" style="237" bestFit="1" customWidth="1"/>
    <col min="10" max="10" width="13.28515625" style="262" bestFit="1" customWidth="1"/>
    <col min="11" max="12" width="9.140625" style="230"/>
    <col min="13" max="13" width="10.5703125" style="230" customWidth="1"/>
    <col min="14" max="16384" width="9.140625" style="230"/>
  </cols>
  <sheetData>
    <row r="1" spans="1:10" ht="78" customHeight="1" thickBot="1">
      <c r="A1" s="407"/>
      <c r="B1" s="408"/>
      <c r="C1" s="408"/>
      <c r="D1" s="408"/>
      <c r="E1" s="408"/>
      <c r="F1" s="408"/>
      <c r="G1" s="408"/>
      <c r="H1" s="408"/>
      <c r="I1" s="408"/>
      <c r="J1" s="409"/>
    </row>
    <row r="2" spans="1:10" ht="14.45" customHeight="1">
      <c r="A2" s="443" t="str">
        <f>ORÇAMENTO!$A$2</f>
        <v>OBJETO: REFORMA E AMPLIAÇÃO DA AVENIDA GEN. MOURA DE CARVALHO - CANTEIRO CENTRAL</v>
      </c>
      <c r="B2" s="444"/>
      <c r="C2" s="444"/>
      <c r="D2" s="444"/>
      <c r="E2" s="444"/>
      <c r="F2" s="444"/>
      <c r="G2" s="444"/>
      <c r="H2" s="444"/>
      <c r="I2" s="444"/>
      <c r="J2" s="445"/>
    </row>
    <row r="3" spans="1:10" ht="15.75" thickBot="1">
      <c r="A3" s="446"/>
      <c r="B3" s="447"/>
      <c r="C3" s="447"/>
      <c r="D3" s="447"/>
      <c r="E3" s="447"/>
      <c r="F3" s="447"/>
      <c r="G3" s="447"/>
      <c r="H3" s="447"/>
      <c r="I3" s="447"/>
      <c r="J3" s="448"/>
    </row>
    <row r="4" spans="1:10" ht="23.25" customHeight="1" thickBot="1">
      <c r="A4" s="394" t="s">
        <v>344</v>
      </c>
      <c r="B4" s="395"/>
      <c r="C4" s="395"/>
      <c r="D4" s="395"/>
      <c r="E4" s="395"/>
      <c r="F4" s="395"/>
      <c r="G4" s="395"/>
      <c r="H4" s="395"/>
      <c r="I4" s="395"/>
      <c r="J4" s="396"/>
    </row>
    <row r="5" spans="1:10" ht="29.25" customHeight="1">
      <c r="A5" s="296" t="s">
        <v>1</v>
      </c>
      <c r="B5" s="297" t="s">
        <v>53</v>
      </c>
      <c r="C5" s="297" t="s">
        <v>17</v>
      </c>
      <c r="D5" s="298" t="s">
        <v>18</v>
      </c>
      <c r="E5" s="397" t="s">
        <v>345</v>
      </c>
      <c r="F5" s="398"/>
      <c r="G5" s="398"/>
      <c r="H5" s="398"/>
      <c r="I5" s="398"/>
      <c r="J5" s="399"/>
    </row>
    <row r="6" spans="1:10">
      <c r="A6" s="231">
        <v>1</v>
      </c>
      <c r="B6" s="232" t="s">
        <v>41</v>
      </c>
      <c r="C6" s="290"/>
      <c r="D6" s="233"/>
      <c r="E6" s="400"/>
      <c r="F6" s="401"/>
      <c r="G6" s="401"/>
      <c r="H6" s="401"/>
      <c r="I6" s="401"/>
      <c r="J6" s="402"/>
    </row>
    <row r="7" spans="1:10">
      <c r="A7" s="387" t="s">
        <v>20</v>
      </c>
      <c r="B7" s="404" t="str">
        <f>ORÇAMENTO!D8</f>
        <v>DEMOLIÇÃO DE PAVIMENTO, DE FORMA MANUAL, COM REAPROVEITAMENTO. AF_12/2017</v>
      </c>
      <c r="C7" s="380" t="s">
        <v>24</v>
      </c>
      <c r="D7" s="367">
        <f>SUM(J8:J16)</f>
        <v>151.81899999999999</v>
      </c>
      <c r="E7" s="234" t="s">
        <v>346</v>
      </c>
      <c r="F7" s="234" t="s">
        <v>347</v>
      </c>
      <c r="G7" s="234" t="s">
        <v>351</v>
      </c>
      <c r="H7" s="234" t="s">
        <v>352</v>
      </c>
      <c r="I7" s="234" t="s">
        <v>348</v>
      </c>
      <c r="J7" s="247" t="s">
        <v>349</v>
      </c>
    </row>
    <row r="8" spans="1:10">
      <c r="A8" s="403"/>
      <c r="B8" s="405"/>
      <c r="C8" s="406"/>
      <c r="D8" s="368"/>
      <c r="E8" s="289">
        <v>3.67</v>
      </c>
      <c r="F8" s="289">
        <v>2.1</v>
      </c>
      <c r="G8" s="289"/>
      <c r="H8" s="289"/>
      <c r="I8" s="289"/>
      <c r="J8" s="248">
        <f>E8*F8</f>
        <v>7.7069999999999999</v>
      </c>
    </row>
    <row r="9" spans="1:10">
      <c r="A9" s="403"/>
      <c r="B9" s="405"/>
      <c r="C9" s="406"/>
      <c r="D9" s="368"/>
      <c r="E9" s="289">
        <v>8.2200000000000006</v>
      </c>
      <c r="F9" s="289">
        <v>0.85</v>
      </c>
      <c r="G9" s="289"/>
      <c r="H9" s="289"/>
      <c r="I9" s="289"/>
      <c r="J9" s="248">
        <f>E9*F9</f>
        <v>6.9870000000000001</v>
      </c>
    </row>
    <row r="10" spans="1:10">
      <c r="A10" s="403"/>
      <c r="B10" s="405"/>
      <c r="C10" s="406"/>
      <c r="D10" s="368"/>
      <c r="E10" s="289">
        <v>2.66</v>
      </c>
      <c r="F10" s="289">
        <v>1.25</v>
      </c>
      <c r="G10" s="289"/>
      <c r="H10" s="289"/>
      <c r="I10" s="289"/>
      <c r="J10" s="248">
        <f>E10*F10</f>
        <v>3.3250000000000002</v>
      </c>
    </row>
    <row r="11" spans="1:10">
      <c r="A11" s="403"/>
      <c r="B11" s="405"/>
      <c r="C11" s="406"/>
      <c r="D11" s="368"/>
      <c r="E11" s="289"/>
      <c r="F11" s="289"/>
      <c r="G11" s="289">
        <f>((2+1)*1.3)/2</f>
        <v>1.9500000000000002</v>
      </c>
      <c r="H11" s="289"/>
      <c r="I11" s="289">
        <v>38</v>
      </c>
      <c r="J11" s="248">
        <f>G11*I11</f>
        <v>74.100000000000009</v>
      </c>
    </row>
    <row r="12" spans="1:10">
      <c r="A12" s="403"/>
      <c r="B12" s="405"/>
      <c r="C12" s="406"/>
      <c r="D12" s="368"/>
      <c r="E12" s="289">
        <v>2.68</v>
      </c>
      <c r="F12" s="289">
        <v>2</v>
      </c>
      <c r="G12" s="289"/>
      <c r="H12" s="289"/>
      <c r="I12" s="289">
        <f>2+1+1</f>
        <v>4</v>
      </c>
      <c r="J12" s="248">
        <f t="shared" ref="J12" si="0">E12*F12*I12</f>
        <v>21.44</v>
      </c>
    </row>
    <row r="13" spans="1:10">
      <c r="A13" s="403"/>
      <c r="B13" s="405"/>
      <c r="C13" s="406"/>
      <c r="D13" s="368"/>
      <c r="E13" s="289"/>
      <c r="F13" s="289"/>
      <c r="G13" s="289">
        <f>((1.5+2.5)*0.8)/2</f>
        <v>1.6</v>
      </c>
      <c r="H13" s="289"/>
      <c r="I13" s="289"/>
      <c r="J13" s="248">
        <f>G13</f>
        <v>1.6</v>
      </c>
    </row>
    <row r="14" spans="1:10">
      <c r="A14" s="403"/>
      <c r="B14" s="405"/>
      <c r="C14" s="406"/>
      <c r="D14" s="368"/>
      <c r="E14" s="289">
        <f>41.07</f>
        <v>41.07</v>
      </c>
      <c r="F14" s="289">
        <v>0.8</v>
      </c>
      <c r="G14" s="289"/>
      <c r="H14" s="289"/>
      <c r="I14" s="289"/>
      <c r="J14" s="248">
        <f>E14*F14</f>
        <v>32.856000000000002</v>
      </c>
    </row>
    <row r="15" spans="1:10">
      <c r="A15" s="403"/>
      <c r="B15" s="405"/>
      <c r="C15" s="406"/>
      <c r="D15" s="368"/>
      <c r="E15" s="289">
        <v>3.17</v>
      </c>
      <c r="F15" s="289">
        <v>1.2</v>
      </c>
      <c r="G15" s="289"/>
      <c r="H15" s="289"/>
      <c r="I15" s="289"/>
      <c r="J15" s="248">
        <f>E15*F15</f>
        <v>3.8039999999999998</v>
      </c>
    </row>
    <row r="16" spans="1:10">
      <c r="A16" s="403"/>
      <c r="B16" s="405"/>
      <c r="C16" s="406"/>
      <c r="D16" s="368"/>
      <c r="E16" s="289"/>
      <c r="F16" s="289"/>
      <c r="G16" s="289"/>
      <c r="H16" s="289"/>
      <c r="I16" s="289"/>
      <c r="J16" s="248">
        <f>G16</f>
        <v>0</v>
      </c>
    </row>
    <row r="17" spans="1:10">
      <c r="A17" s="387" t="s">
        <v>14</v>
      </c>
      <c r="B17" s="404" t="str">
        <f>ORÇAMENTO!D9</f>
        <v>EXECUÇÃO DE ALMOXARIFADO EM CANTEIRO DE OBRA EM CHAPA DE MADEIRA COMPENSADA, INCLUSO PRATELEIRAS. AF_02/2016</v>
      </c>
      <c r="C17" s="380" t="s">
        <v>24</v>
      </c>
      <c r="D17" s="367">
        <f>H18</f>
        <v>40</v>
      </c>
      <c r="E17" s="234" t="s">
        <v>346</v>
      </c>
      <c r="F17" s="234" t="s">
        <v>347</v>
      </c>
      <c r="G17" s="234" t="s">
        <v>348</v>
      </c>
      <c r="H17" s="234" t="s">
        <v>349</v>
      </c>
      <c r="I17" s="235"/>
      <c r="J17" s="236"/>
    </row>
    <row r="18" spans="1:10">
      <c r="A18" s="388"/>
      <c r="B18" s="410"/>
      <c r="C18" s="381"/>
      <c r="D18" s="369"/>
      <c r="E18" s="289">
        <v>8</v>
      </c>
      <c r="F18" s="289">
        <v>5</v>
      </c>
      <c r="G18" s="299"/>
      <c r="H18" s="289">
        <f>F18*E18</f>
        <v>40</v>
      </c>
      <c r="I18" s="235"/>
      <c r="J18" s="236"/>
    </row>
    <row r="19" spans="1:10">
      <c r="A19" s="387" t="s">
        <v>15</v>
      </c>
      <c r="B19" s="404" t="str">
        <f>ORÇAMENTO!D10</f>
        <v>LICENÇAS E TAXAS DA OBRA</v>
      </c>
      <c r="C19" s="380" t="s">
        <v>387</v>
      </c>
      <c r="D19" s="367">
        <f>H20</f>
        <v>1</v>
      </c>
      <c r="E19" s="234" t="s">
        <v>346</v>
      </c>
      <c r="F19" s="234" t="s">
        <v>347</v>
      </c>
      <c r="G19" s="234" t="s">
        <v>348</v>
      </c>
      <c r="H19" s="234" t="s">
        <v>349</v>
      </c>
      <c r="I19" s="235"/>
      <c r="J19" s="236"/>
    </row>
    <row r="20" spans="1:10">
      <c r="A20" s="388"/>
      <c r="B20" s="410"/>
      <c r="C20" s="381"/>
      <c r="D20" s="369"/>
      <c r="E20" s="289"/>
      <c r="F20" s="289"/>
      <c r="G20" s="299">
        <v>1</v>
      </c>
      <c r="H20" s="289">
        <f>G20</f>
        <v>1</v>
      </c>
      <c r="I20" s="235"/>
      <c r="J20" s="236"/>
    </row>
    <row r="21" spans="1:10">
      <c r="A21" s="387" t="s">
        <v>16</v>
      </c>
      <c r="B21" s="404" t="str">
        <f>ORÇAMENTO!D11</f>
        <v>PLACA DE OBRAS EM CHAPA GALVANIZADA E ADESIVADA</v>
      </c>
      <c r="C21" s="380" t="s">
        <v>24</v>
      </c>
      <c r="D21" s="367">
        <f>H22</f>
        <v>6</v>
      </c>
      <c r="E21" s="234" t="s">
        <v>346</v>
      </c>
      <c r="F21" s="234" t="s">
        <v>347</v>
      </c>
      <c r="G21" s="234" t="s">
        <v>348</v>
      </c>
      <c r="H21" s="234" t="s">
        <v>349</v>
      </c>
      <c r="I21" s="235"/>
      <c r="J21" s="236"/>
    </row>
    <row r="22" spans="1:10" ht="15.75" thickBot="1">
      <c r="A22" s="415"/>
      <c r="B22" s="416"/>
      <c r="C22" s="417"/>
      <c r="D22" s="418"/>
      <c r="E22" s="300">
        <v>2</v>
      </c>
      <c r="F22" s="300">
        <v>3</v>
      </c>
      <c r="G22" s="301"/>
      <c r="H22" s="300">
        <f>F22*E22</f>
        <v>6</v>
      </c>
      <c r="I22" s="302"/>
      <c r="J22" s="303"/>
    </row>
    <row r="23" spans="1:10" ht="15.75" thickBot="1">
      <c r="A23" s="391" t="s">
        <v>46</v>
      </c>
      <c r="B23" s="392"/>
      <c r="C23" s="392"/>
      <c r="D23" s="393"/>
      <c r="E23" s="292"/>
      <c r="F23" s="292"/>
      <c r="G23" s="292"/>
      <c r="H23" s="292"/>
      <c r="I23" s="292"/>
      <c r="J23" s="238"/>
    </row>
    <row r="24" spans="1:10" ht="15.75" customHeight="1">
      <c r="A24" s="231">
        <v>2</v>
      </c>
      <c r="B24" s="232" t="s">
        <v>180</v>
      </c>
      <c r="C24" s="290"/>
      <c r="D24" s="233"/>
      <c r="E24" s="400"/>
      <c r="F24" s="401"/>
      <c r="G24" s="401"/>
      <c r="H24" s="401"/>
      <c r="I24" s="401"/>
      <c r="J24" s="402"/>
    </row>
    <row r="25" spans="1:10">
      <c r="A25" s="387" t="s">
        <v>2</v>
      </c>
      <c r="B25" s="404" t="str">
        <f>ORÇAMENTO!D14</f>
        <v>ADMINISTRAÇÃO LOCAL DE OBRA</v>
      </c>
      <c r="C25" s="380" t="s">
        <v>170</v>
      </c>
      <c r="D25" s="286"/>
      <c r="E25" s="234" t="s">
        <v>369</v>
      </c>
      <c r="F25" s="234" t="s">
        <v>373</v>
      </c>
      <c r="G25" s="234" t="s">
        <v>374</v>
      </c>
      <c r="H25" s="234" t="s">
        <v>375</v>
      </c>
      <c r="I25" s="234" t="s">
        <v>349</v>
      </c>
      <c r="J25" s="236"/>
    </row>
    <row r="26" spans="1:10">
      <c r="A26" s="403"/>
      <c r="B26" s="405"/>
      <c r="C26" s="406"/>
      <c r="D26" s="287">
        <f>I26</f>
        <v>300</v>
      </c>
      <c r="E26" s="289" t="s">
        <v>370</v>
      </c>
      <c r="F26" s="289">
        <v>1.5</v>
      </c>
      <c r="G26" s="289">
        <v>20</v>
      </c>
      <c r="H26" s="289">
        <v>10</v>
      </c>
      <c r="I26" s="289">
        <f>H26*G26*F26</f>
        <v>300</v>
      </c>
      <c r="J26" s="236"/>
    </row>
    <row r="27" spans="1:10">
      <c r="A27" s="403"/>
      <c r="B27" s="405"/>
      <c r="C27" s="406"/>
      <c r="D27" s="287">
        <f>I27</f>
        <v>1600</v>
      </c>
      <c r="E27" s="289" t="s">
        <v>371</v>
      </c>
      <c r="F27" s="289">
        <v>8</v>
      </c>
      <c r="G27" s="289">
        <v>20</v>
      </c>
      <c r="H27" s="289">
        <v>10</v>
      </c>
      <c r="I27" s="289">
        <f>H27*G27*F27</f>
        <v>1600</v>
      </c>
      <c r="J27" s="236"/>
    </row>
    <row r="28" spans="1:10" ht="15.75" thickBot="1">
      <c r="A28" s="388"/>
      <c r="B28" s="410"/>
      <c r="C28" s="381"/>
      <c r="D28" s="288">
        <f>I28</f>
        <v>1600</v>
      </c>
      <c r="E28" s="289" t="s">
        <v>372</v>
      </c>
      <c r="F28" s="289">
        <v>8</v>
      </c>
      <c r="G28" s="289">
        <v>20</v>
      </c>
      <c r="H28" s="289">
        <v>10</v>
      </c>
      <c r="I28" s="289">
        <f>H28*G28*F28</f>
        <v>1600</v>
      </c>
      <c r="J28" s="236"/>
    </row>
    <row r="29" spans="1:10" ht="15.75" customHeight="1" thickBot="1">
      <c r="A29" s="391" t="s">
        <v>47</v>
      </c>
      <c r="B29" s="392"/>
      <c r="C29" s="392"/>
      <c r="D29" s="393"/>
      <c r="E29" s="292"/>
      <c r="F29" s="292"/>
      <c r="G29" s="292"/>
      <c r="H29" s="292"/>
      <c r="I29" s="292"/>
      <c r="J29" s="238"/>
    </row>
    <row r="30" spans="1:10">
      <c r="A30" s="231">
        <v>3</v>
      </c>
      <c r="B30" s="232" t="str">
        <f>ORÇAMENTO!D16</f>
        <v>PISOS</v>
      </c>
      <c r="C30" s="290"/>
      <c r="D30" s="233"/>
      <c r="E30" s="412"/>
      <c r="F30" s="413"/>
      <c r="G30" s="413"/>
      <c r="H30" s="413"/>
      <c r="I30" s="413"/>
      <c r="J30" s="414"/>
    </row>
    <row r="31" spans="1:10">
      <c r="A31" s="387" t="s">
        <v>19</v>
      </c>
      <c r="B31" s="404" t="str">
        <f>ORÇAMENTO!D17</f>
        <v>ESCAVAÇÃO MANUAL DE VALA COM PROFUNDIDADE MENOR OU IGUAL A 1,30 M. AF_02/2021</v>
      </c>
      <c r="C31" s="380" t="str">
        <f>ORÇAMENTO!E17</f>
        <v>m³</v>
      </c>
      <c r="D31" s="367">
        <f>SUM(J32:J35)</f>
        <v>635.82343000000014</v>
      </c>
      <c r="E31" s="234" t="s">
        <v>346</v>
      </c>
      <c r="F31" s="234" t="s">
        <v>347</v>
      </c>
      <c r="G31" s="234" t="s">
        <v>351</v>
      </c>
      <c r="H31" s="234" t="s">
        <v>352</v>
      </c>
      <c r="I31" s="234" t="s">
        <v>348</v>
      </c>
      <c r="J31" s="247" t="s">
        <v>349</v>
      </c>
    </row>
    <row r="32" spans="1:10">
      <c r="A32" s="403"/>
      <c r="B32" s="405"/>
      <c r="C32" s="406"/>
      <c r="D32" s="368"/>
      <c r="E32" s="289"/>
      <c r="F32" s="289"/>
      <c r="G32" s="288">
        <f>1.95</f>
        <v>1.95</v>
      </c>
      <c r="H32" s="288">
        <v>0.6</v>
      </c>
      <c r="I32" s="288"/>
      <c r="J32" s="248">
        <f>G32*H32</f>
        <v>1.17</v>
      </c>
    </row>
    <row r="33" spans="1:10">
      <c r="A33" s="403"/>
      <c r="B33" s="405"/>
      <c r="C33" s="406"/>
      <c r="D33" s="368"/>
      <c r="E33" s="289"/>
      <c r="F33" s="289"/>
      <c r="G33" s="288">
        <v>140.25</v>
      </c>
      <c r="H33" s="288">
        <v>0.6</v>
      </c>
      <c r="I33" s="288"/>
      <c r="J33" s="248">
        <f>G33*H33</f>
        <v>84.149999999999991</v>
      </c>
    </row>
    <row r="34" spans="1:10">
      <c r="A34" s="403"/>
      <c r="B34" s="405"/>
      <c r="C34" s="406"/>
      <c r="D34" s="368"/>
      <c r="E34" s="289"/>
      <c r="F34" s="289"/>
      <c r="G34" s="288">
        <f>D180</f>
        <v>4988.6863000000012</v>
      </c>
      <c r="H34" s="288">
        <v>0.1</v>
      </c>
      <c r="I34" s="288"/>
      <c r="J34" s="248">
        <f>G34*H34</f>
        <v>498.86863000000017</v>
      </c>
    </row>
    <row r="35" spans="1:10">
      <c r="A35" s="388"/>
      <c r="B35" s="410"/>
      <c r="C35" s="381"/>
      <c r="D35" s="369"/>
      <c r="E35" s="289">
        <f>SUM(E8:E16)</f>
        <v>61.47</v>
      </c>
      <c r="F35" s="289">
        <v>1.4</v>
      </c>
      <c r="G35" s="288"/>
      <c r="H35" s="288">
        <v>0.6</v>
      </c>
      <c r="I35" s="288"/>
      <c r="J35" s="248">
        <f>E35*F35*H35</f>
        <v>51.634799999999991</v>
      </c>
    </row>
    <row r="36" spans="1:10" ht="20.100000000000001" customHeight="1">
      <c r="A36" s="387" t="s">
        <v>350</v>
      </c>
      <c r="B36" s="404" t="str">
        <f>ORÇAMENTO!D18</f>
        <v>EXECUÇÃO DE PASSEIO (CALÇADA) OU PISO DE CONCRETO COM CONCRETO MOLDADO IN LOCO, USINADO, ACABAMENTO CONVENCIONAL, ESPESSURA 12 CM, ARMADO. AF_07/2016</v>
      </c>
      <c r="C36" s="380" t="str">
        <f>ORÇAMENTO!E18</f>
        <v>m²</v>
      </c>
      <c r="D36" s="367">
        <f>SUM(J37:J92)</f>
        <v>2217.8663000000006</v>
      </c>
      <c r="E36" s="234" t="s">
        <v>346</v>
      </c>
      <c r="F36" s="234" t="s">
        <v>347</v>
      </c>
      <c r="G36" s="234" t="s">
        <v>351</v>
      </c>
      <c r="H36" s="234" t="s">
        <v>352</v>
      </c>
      <c r="I36" s="234" t="s">
        <v>348</v>
      </c>
      <c r="J36" s="247" t="s">
        <v>349</v>
      </c>
    </row>
    <row r="37" spans="1:10" ht="20.100000000000001" customHeight="1">
      <c r="A37" s="403"/>
      <c r="B37" s="405"/>
      <c r="C37" s="406"/>
      <c r="D37" s="368"/>
      <c r="E37" s="289">
        <f>22.42</f>
        <v>22.42</v>
      </c>
      <c r="F37" s="289">
        <v>1.5</v>
      </c>
      <c r="G37" s="289"/>
      <c r="H37" s="289"/>
      <c r="I37" s="289"/>
      <c r="J37" s="248">
        <f>E37*F37</f>
        <v>33.630000000000003</v>
      </c>
    </row>
    <row r="38" spans="1:10" ht="20.100000000000001" customHeight="1">
      <c r="A38" s="403"/>
      <c r="B38" s="405"/>
      <c r="C38" s="406"/>
      <c r="D38" s="368"/>
      <c r="E38" s="289">
        <v>3.72</v>
      </c>
      <c r="F38" s="289">
        <v>3</v>
      </c>
      <c r="G38" s="289"/>
      <c r="H38" s="289"/>
      <c r="I38" s="289"/>
      <c r="J38" s="248">
        <f>E38*F38</f>
        <v>11.16</v>
      </c>
    </row>
    <row r="39" spans="1:10" ht="20.100000000000001" customHeight="1">
      <c r="A39" s="403"/>
      <c r="B39" s="405"/>
      <c r="C39" s="406"/>
      <c r="D39" s="368"/>
      <c r="E39" s="289">
        <v>9.6</v>
      </c>
      <c r="F39" s="289">
        <v>3.75</v>
      </c>
      <c r="G39" s="289"/>
      <c r="H39" s="289"/>
      <c r="I39" s="289"/>
      <c r="J39" s="248">
        <f>E39*F39</f>
        <v>36</v>
      </c>
    </row>
    <row r="40" spans="1:10" ht="20.100000000000001" customHeight="1">
      <c r="A40" s="403"/>
      <c r="B40" s="405"/>
      <c r="C40" s="406"/>
      <c r="D40" s="368"/>
      <c r="E40" s="289">
        <v>14.2</v>
      </c>
      <c r="F40" s="289">
        <v>10.4</v>
      </c>
      <c r="G40" s="289">
        <v>35.96</v>
      </c>
      <c r="H40" s="289"/>
      <c r="I40" s="289"/>
      <c r="J40" s="248">
        <f>(E40*F40)+G40</f>
        <v>183.64000000000001</v>
      </c>
    </row>
    <row r="41" spans="1:10" ht="20.100000000000001" customHeight="1">
      <c r="A41" s="403"/>
      <c r="B41" s="405"/>
      <c r="C41" s="406"/>
      <c r="D41" s="368"/>
      <c r="E41" s="289"/>
      <c r="F41" s="289"/>
      <c r="G41" s="289">
        <f>((7+10.2)*1)/2</f>
        <v>8.6</v>
      </c>
      <c r="H41" s="289"/>
      <c r="I41" s="289"/>
      <c r="J41" s="248">
        <f>G41</f>
        <v>8.6</v>
      </c>
    </row>
    <row r="42" spans="1:10" ht="20.100000000000001" customHeight="1">
      <c r="A42" s="403"/>
      <c r="B42" s="405"/>
      <c r="C42" s="406"/>
      <c r="D42" s="368"/>
      <c r="E42" s="289">
        <v>83.29</v>
      </c>
      <c r="F42" s="289">
        <v>0.7</v>
      </c>
      <c r="G42" s="289"/>
      <c r="H42" s="289"/>
      <c r="I42" s="289">
        <v>2</v>
      </c>
      <c r="J42" s="248">
        <f>E42*F42*I42</f>
        <v>116.60599999999999</v>
      </c>
    </row>
    <row r="43" spans="1:10" ht="20.100000000000001" customHeight="1">
      <c r="A43" s="403"/>
      <c r="B43" s="405"/>
      <c r="C43" s="406"/>
      <c r="D43" s="368"/>
      <c r="E43" s="289">
        <f>5.57+3.96+3.28</f>
        <v>12.81</v>
      </c>
      <c r="F43" s="289">
        <v>2.35</v>
      </c>
      <c r="G43" s="289"/>
      <c r="H43" s="289"/>
      <c r="I43" s="289"/>
      <c r="J43" s="248">
        <f>E43*F43</f>
        <v>30.103500000000004</v>
      </c>
    </row>
    <row r="44" spans="1:10" ht="20.100000000000001" customHeight="1">
      <c r="A44" s="403"/>
      <c r="B44" s="405"/>
      <c r="C44" s="406"/>
      <c r="D44" s="368"/>
      <c r="E44" s="289">
        <v>56.54</v>
      </c>
      <c r="F44" s="289">
        <v>2</v>
      </c>
      <c r="G44" s="289"/>
      <c r="H44" s="289"/>
      <c r="I44" s="289"/>
      <c r="J44" s="248">
        <f>E44*F44</f>
        <v>113.08</v>
      </c>
    </row>
    <row r="45" spans="1:10" ht="20.100000000000001" customHeight="1">
      <c r="A45" s="403"/>
      <c r="B45" s="405"/>
      <c r="C45" s="406"/>
      <c r="D45" s="368"/>
      <c r="E45" s="289">
        <v>39.14</v>
      </c>
      <c r="F45" s="289">
        <v>2</v>
      </c>
      <c r="G45" s="289"/>
      <c r="H45" s="289"/>
      <c r="I45" s="289"/>
      <c r="J45" s="248">
        <f>E45*F45</f>
        <v>78.28</v>
      </c>
    </row>
    <row r="46" spans="1:10" ht="20.100000000000001" customHeight="1">
      <c r="A46" s="403"/>
      <c r="B46" s="405"/>
      <c r="C46" s="406"/>
      <c r="D46" s="368"/>
      <c r="E46" s="289">
        <v>23.58</v>
      </c>
      <c r="F46" s="289">
        <v>0.5</v>
      </c>
      <c r="G46" s="289"/>
      <c r="H46" s="289"/>
      <c r="I46" s="289">
        <v>2</v>
      </c>
      <c r="J46" s="248">
        <f>E46*F46*I46</f>
        <v>23.58</v>
      </c>
    </row>
    <row r="47" spans="1:10" ht="20.100000000000001" customHeight="1">
      <c r="A47" s="403"/>
      <c r="B47" s="405"/>
      <c r="C47" s="406"/>
      <c r="D47" s="368"/>
      <c r="E47" s="289"/>
      <c r="F47" s="289"/>
      <c r="G47" s="289">
        <v>3.54</v>
      </c>
      <c r="H47" s="289"/>
      <c r="I47" s="289"/>
      <c r="J47" s="248">
        <f>G47</f>
        <v>3.54</v>
      </c>
    </row>
    <row r="48" spans="1:10" ht="20.100000000000001" customHeight="1">
      <c r="A48" s="403"/>
      <c r="B48" s="405"/>
      <c r="C48" s="406"/>
      <c r="D48" s="368"/>
      <c r="E48" s="289">
        <v>2.5</v>
      </c>
      <c r="F48" s="289">
        <v>2.15</v>
      </c>
      <c r="G48" s="289"/>
      <c r="H48" s="289"/>
      <c r="I48" s="289">
        <v>2</v>
      </c>
      <c r="J48" s="248">
        <f>E48*F48*I48</f>
        <v>10.75</v>
      </c>
    </row>
    <row r="49" spans="1:12" ht="20.100000000000001" customHeight="1">
      <c r="A49" s="403"/>
      <c r="B49" s="405"/>
      <c r="C49" s="406"/>
      <c r="D49" s="368"/>
      <c r="E49" s="289">
        <v>30.09</v>
      </c>
      <c r="F49" s="289">
        <v>0.5</v>
      </c>
      <c r="G49" s="289"/>
      <c r="H49" s="289"/>
      <c r="I49" s="289">
        <v>2</v>
      </c>
      <c r="J49" s="248">
        <f>E49*F49*I49</f>
        <v>30.09</v>
      </c>
    </row>
    <row r="50" spans="1:12" ht="20.100000000000001" customHeight="1">
      <c r="A50" s="403"/>
      <c r="B50" s="405"/>
      <c r="C50" s="406"/>
      <c r="D50" s="368"/>
      <c r="E50" s="289"/>
      <c r="F50" s="289"/>
      <c r="G50" s="289">
        <v>3.54</v>
      </c>
      <c r="H50" s="289"/>
      <c r="I50" s="289"/>
      <c r="J50" s="248">
        <f>G50</f>
        <v>3.54</v>
      </c>
    </row>
    <row r="51" spans="1:12" ht="20.100000000000001" customHeight="1">
      <c r="A51" s="403"/>
      <c r="B51" s="405"/>
      <c r="C51" s="406"/>
      <c r="D51" s="368"/>
      <c r="E51" s="289">
        <v>2.5</v>
      </c>
      <c r="F51" s="289">
        <v>2.15</v>
      </c>
      <c r="G51" s="289"/>
      <c r="H51" s="289"/>
      <c r="I51" s="289">
        <v>3</v>
      </c>
      <c r="J51" s="248">
        <f>E51*F51*I51</f>
        <v>16.125</v>
      </c>
    </row>
    <row r="52" spans="1:12" ht="20.100000000000001" customHeight="1">
      <c r="A52" s="403"/>
      <c r="B52" s="405"/>
      <c r="C52" s="406"/>
      <c r="D52" s="368"/>
      <c r="E52" s="289">
        <v>7.02</v>
      </c>
      <c r="F52" s="289">
        <v>0.5</v>
      </c>
      <c r="G52" s="289"/>
      <c r="H52" s="289"/>
      <c r="I52" s="289">
        <v>2</v>
      </c>
      <c r="J52" s="248">
        <f>E52*F52*I52</f>
        <v>7.02</v>
      </c>
    </row>
    <row r="53" spans="1:12" ht="20.100000000000001" customHeight="1">
      <c r="A53" s="403"/>
      <c r="B53" s="405"/>
      <c r="C53" s="406"/>
      <c r="D53" s="368"/>
      <c r="E53" s="289">
        <v>3</v>
      </c>
      <c r="F53" s="289">
        <v>1.2</v>
      </c>
      <c r="G53" s="289"/>
      <c r="H53" s="289"/>
      <c r="I53" s="289"/>
      <c r="J53" s="248">
        <f>E53*F53</f>
        <v>3.5999999999999996</v>
      </c>
    </row>
    <row r="54" spans="1:12" ht="20.100000000000001" customHeight="1">
      <c r="A54" s="403"/>
      <c r="B54" s="405"/>
      <c r="C54" s="406"/>
      <c r="D54" s="368"/>
      <c r="E54" s="289">
        <v>21.28</v>
      </c>
      <c r="F54" s="289">
        <v>1.71</v>
      </c>
      <c r="G54" s="289"/>
      <c r="H54" s="289"/>
      <c r="I54" s="289"/>
      <c r="J54" s="248">
        <f>E54*F54</f>
        <v>36.388800000000003</v>
      </c>
    </row>
    <row r="55" spans="1:12" ht="20.100000000000001" customHeight="1">
      <c r="A55" s="403"/>
      <c r="B55" s="405"/>
      <c r="C55" s="406"/>
      <c r="D55" s="368"/>
      <c r="E55" s="289"/>
      <c r="F55" s="289"/>
      <c r="G55" s="289">
        <f>(1.4*2.6)/2</f>
        <v>1.8199999999999998</v>
      </c>
      <c r="H55" s="289"/>
      <c r="I55" s="289"/>
      <c r="J55" s="248">
        <f>G55</f>
        <v>1.8199999999999998</v>
      </c>
    </row>
    <row r="56" spans="1:12" ht="20.100000000000001" customHeight="1">
      <c r="A56" s="403"/>
      <c r="B56" s="405"/>
      <c r="C56" s="406"/>
      <c r="D56" s="368"/>
      <c r="E56" s="289"/>
      <c r="F56" s="289"/>
      <c r="G56" s="289">
        <f>(1.3*1.54)/2</f>
        <v>1.0010000000000001</v>
      </c>
      <c r="H56" s="289"/>
      <c r="I56" s="289"/>
      <c r="J56" s="248">
        <f>G56</f>
        <v>1.0010000000000001</v>
      </c>
    </row>
    <row r="57" spans="1:12" ht="20.100000000000001" customHeight="1">
      <c r="A57" s="403"/>
      <c r="B57" s="405"/>
      <c r="C57" s="406"/>
      <c r="D57" s="368"/>
      <c r="E57" s="289">
        <v>6</v>
      </c>
      <c r="F57" s="289">
        <v>1.4</v>
      </c>
      <c r="G57" s="289"/>
      <c r="H57" s="289"/>
      <c r="I57" s="289"/>
      <c r="J57" s="248">
        <f t="shared" ref="J57:J58" si="1">E57*F57</f>
        <v>8.3999999999999986</v>
      </c>
    </row>
    <row r="58" spans="1:12" ht="20.100000000000001" customHeight="1">
      <c r="A58" s="403"/>
      <c r="B58" s="405"/>
      <c r="C58" s="406"/>
      <c r="D58" s="368"/>
      <c r="E58" s="289">
        <v>4</v>
      </c>
      <c r="F58" s="289">
        <v>1.3</v>
      </c>
      <c r="G58" s="289"/>
      <c r="H58" s="289"/>
      <c r="I58" s="289"/>
      <c r="J58" s="248">
        <f t="shared" si="1"/>
        <v>5.2</v>
      </c>
    </row>
    <row r="59" spans="1:12" ht="20.100000000000001" customHeight="1">
      <c r="A59" s="403"/>
      <c r="B59" s="405"/>
      <c r="C59" s="406"/>
      <c r="D59" s="368"/>
      <c r="E59" s="289">
        <v>5</v>
      </c>
      <c r="F59" s="289">
        <v>0.5</v>
      </c>
      <c r="G59" s="289"/>
      <c r="H59" s="289"/>
      <c r="I59" s="289">
        <v>2</v>
      </c>
      <c r="J59" s="248">
        <f>E59*F59*I59</f>
        <v>5</v>
      </c>
    </row>
    <row r="60" spans="1:12" ht="20.100000000000001" customHeight="1">
      <c r="A60" s="403"/>
      <c r="B60" s="405"/>
      <c r="C60" s="406"/>
      <c r="D60" s="368"/>
      <c r="E60" s="289">
        <v>1.7</v>
      </c>
      <c r="F60" s="289">
        <v>1.4</v>
      </c>
      <c r="G60" s="289"/>
      <c r="H60" s="289"/>
      <c r="I60" s="289"/>
      <c r="J60" s="248">
        <f>E60*F60</f>
        <v>2.38</v>
      </c>
    </row>
    <row r="61" spans="1:12" ht="20.100000000000001" customHeight="1">
      <c r="A61" s="403"/>
      <c r="B61" s="405"/>
      <c r="C61" s="406"/>
      <c r="D61" s="368"/>
      <c r="E61" s="289">
        <v>19.43</v>
      </c>
      <c r="F61" s="289">
        <v>0.5</v>
      </c>
      <c r="G61" s="289"/>
      <c r="H61" s="289"/>
      <c r="I61" s="289">
        <v>2</v>
      </c>
      <c r="J61" s="248">
        <f>E61*F61*I61</f>
        <v>19.43</v>
      </c>
    </row>
    <row r="62" spans="1:12" ht="20.100000000000001" customHeight="1">
      <c r="A62" s="403"/>
      <c r="B62" s="405"/>
      <c r="C62" s="406"/>
      <c r="D62" s="368"/>
      <c r="E62" s="289">
        <v>3</v>
      </c>
      <c r="F62" s="289">
        <v>2.25</v>
      </c>
      <c r="G62" s="289"/>
      <c r="H62" s="289"/>
      <c r="I62" s="289">
        <v>2</v>
      </c>
      <c r="J62" s="248">
        <f>E62*F62*I62</f>
        <v>13.5</v>
      </c>
    </row>
    <row r="63" spans="1:12" ht="20.100000000000001" customHeight="1">
      <c r="A63" s="403"/>
      <c r="B63" s="405"/>
      <c r="C63" s="406"/>
      <c r="D63" s="368"/>
      <c r="E63" s="289">
        <v>3</v>
      </c>
      <c r="F63" s="289">
        <v>2.2000000000000002</v>
      </c>
      <c r="G63" s="289"/>
      <c r="H63" s="289"/>
      <c r="I63" s="289">
        <v>2</v>
      </c>
      <c r="J63" s="248">
        <f t="shared" ref="J63:J64" si="2">E63*F63*I63</f>
        <v>13.200000000000001</v>
      </c>
    </row>
    <row r="64" spans="1:12" ht="20.100000000000001" customHeight="1">
      <c r="A64" s="403"/>
      <c r="B64" s="405"/>
      <c r="C64" s="406"/>
      <c r="D64" s="368"/>
      <c r="E64" s="289">
        <v>24.04</v>
      </c>
      <c r="F64" s="289">
        <v>0.5</v>
      </c>
      <c r="G64" s="289"/>
      <c r="H64" s="289"/>
      <c r="I64" s="289">
        <v>2</v>
      </c>
      <c r="J64" s="248">
        <f t="shared" si="2"/>
        <v>24.04</v>
      </c>
      <c r="L64" s="272"/>
    </row>
    <row r="65" spans="1:10" ht="20.100000000000001" customHeight="1">
      <c r="A65" s="403"/>
      <c r="B65" s="405"/>
      <c r="C65" s="406"/>
      <c r="D65" s="368"/>
      <c r="E65" s="289">
        <v>3.02</v>
      </c>
      <c r="F65" s="289">
        <v>1.85</v>
      </c>
      <c r="G65" s="289"/>
      <c r="H65" s="289"/>
      <c r="I65" s="289"/>
      <c r="J65" s="248">
        <f>E65*F65</f>
        <v>5.5870000000000006</v>
      </c>
    </row>
    <row r="66" spans="1:10" ht="20.100000000000001" customHeight="1">
      <c r="A66" s="403"/>
      <c r="B66" s="405"/>
      <c r="C66" s="406"/>
      <c r="D66" s="368"/>
      <c r="E66" s="289">
        <v>3</v>
      </c>
      <c r="F66" s="289">
        <v>2.2000000000000002</v>
      </c>
      <c r="G66" s="289"/>
      <c r="H66" s="289"/>
      <c r="I66" s="289"/>
      <c r="J66" s="248">
        <f t="shared" ref="J66:J67" si="3">E66*F66</f>
        <v>6.6000000000000005</v>
      </c>
    </row>
    <row r="67" spans="1:10" ht="20.100000000000001" customHeight="1">
      <c r="A67" s="403"/>
      <c r="B67" s="405"/>
      <c r="C67" s="406"/>
      <c r="D67" s="368"/>
      <c r="E67" s="289">
        <v>3</v>
      </c>
      <c r="F67" s="289">
        <v>2.4</v>
      </c>
      <c r="G67" s="289"/>
      <c r="H67" s="289"/>
      <c r="I67" s="289"/>
      <c r="J67" s="248">
        <f t="shared" si="3"/>
        <v>7.1999999999999993</v>
      </c>
    </row>
    <row r="68" spans="1:10" ht="20.100000000000001" customHeight="1">
      <c r="A68" s="403"/>
      <c r="B68" s="405"/>
      <c r="C68" s="406"/>
      <c r="D68" s="368"/>
      <c r="E68" s="289">
        <v>35.619999999999997</v>
      </c>
      <c r="F68" s="289">
        <v>0.5</v>
      </c>
      <c r="G68" s="289"/>
      <c r="H68" s="289"/>
      <c r="I68" s="289">
        <v>2</v>
      </c>
      <c r="J68" s="248">
        <f>E68*F68*I68</f>
        <v>35.619999999999997</v>
      </c>
    </row>
    <row r="69" spans="1:10" ht="20.100000000000001" customHeight="1">
      <c r="A69" s="403"/>
      <c r="B69" s="405"/>
      <c r="C69" s="406"/>
      <c r="D69" s="368"/>
      <c r="E69" s="289">
        <v>2.2999999999999998</v>
      </c>
      <c r="F69" s="289">
        <v>2</v>
      </c>
      <c r="G69" s="289"/>
      <c r="H69" s="289"/>
      <c r="I69" s="289">
        <v>6</v>
      </c>
      <c r="J69" s="248">
        <f t="shared" ref="J69:J74" si="4">E69*F69*I69</f>
        <v>27.599999999999998</v>
      </c>
    </row>
    <row r="70" spans="1:10" ht="20.100000000000001" customHeight="1">
      <c r="A70" s="403"/>
      <c r="B70" s="405"/>
      <c r="C70" s="406"/>
      <c r="D70" s="368"/>
      <c r="E70" s="289">
        <v>3</v>
      </c>
      <c r="F70" s="289">
        <v>2.5</v>
      </c>
      <c r="G70" s="289"/>
      <c r="H70" s="289"/>
      <c r="I70" s="289">
        <v>3</v>
      </c>
      <c r="J70" s="248">
        <f t="shared" si="4"/>
        <v>22.5</v>
      </c>
    </row>
    <row r="71" spans="1:10" ht="20.100000000000001" customHeight="1">
      <c r="A71" s="403"/>
      <c r="B71" s="405"/>
      <c r="C71" s="406"/>
      <c r="D71" s="368"/>
      <c r="E71" s="289">
        <v>31.27</v>
      </c>
      <c r="F71" s="289">
        <v>0.5</v>
      </c>
      <c r="G71" s="289"/>
      <c r="H71" s="289"/>
      <c r="I71" s="289">
        <v>2</v>
      </c>
      <c r="J71" s="248">
        <f t="shared" si="4"/>
        <v>31.27</v>
      </c>
    </row>
    <row r="72" spans="1:10" ht="20.100000000000001" customHeight="1">
      <c r="A72" s="403"/>
      <c r="B72" s="405"/>
      <c r="C72" s="406"/>
      <c r="D72" s="368"/>
      <c r="E72" s="289">
        <v>2.2999999999999998</v>
      </c>
      <c r="F72" s="289">
        <v>2</v>
      </c>
      <c r="G72" s="289"/>
      <c r="H72" s="289"/>
      <c r="I72" s="289">
        <v>2</v>
      </c>
      <c r="J72" s="248">
        <f t="shared" si="4"/>
        <v>9.1999999999999993</v>
      </c>
    </row>
    <row r="73" spans="1:10" ht="20.100000000000001" customHeight="1">
      <c r="A73" s="403"/>
      <c r="B73" s="405"/>
      <c r="C73" s="406"/>
      <c r="D73" s="368"/>
      <c r="E73" s="289">
        <v>3</v>
      </c>
      <c r="F73" s="289">
        <v>2.2000000000000002</v>
      </c>
      <c r="G73" s="289"/>
      <c r="H73" s="289"/>
      <c r="I73" s="289">
        <v>2</v>
      </c>
      <c r="J73" s="248">
        <f t="shared" si="4"/>
        <v>13.200000000000001</v>
      </c>
    </row>
    <row r="74" spans="1:10" ht="20.100000000000001" customHeight="1">
      <c r="A74" s="403"/>
      <c r="B74" s="405"/>
      <c r="C74" s="406"/>
      <c r="D74" s="368"/>
      <c r="E74" s="289">
        <v>25.84</v>
      </c>
      <c r="F74" s="289">
        <v>0.5</v>
      </c>
      <c r="G74" s="289"/>
      <c r="H74" s="289"/>
      <c r="I74" s="289">
        <v>2</v>
      </c>
      <c r="J74" s="248">
        <f t="shared" si="4"/>
        <v>25.84</v>
      </c>
    </row>
    <row r="75" spans="1:10" ht="20.100000000000001" customHeight="1">
      <c r="A75" s="403"/>
      <c r="B75" s="405"/>
      <c r="C75" s="406"/>
      <c r="D75" s="368"/>
      <c r="E75" s="289"/>
      <c r="F75" s="289"/>
      <c r="G75" s="289">
        <v>3.92</v>
      </c>
      <c r="H75" s="289"/>
      <c r="I75" s="289"/>
      <c r="J75" s="248">
        <f>G75</f>
        <v>3.92</v>
      </c>
    </row>
    <row r="76" spans="1:10" ht="20.100000000000001" customHeight="1">
      <c r="A76" s="403"/>
      <c r="B76" s="405"/>
      <c r="C76" s="406"/>
      <c r="D76" s="368"/>
      <c r="E76" s="289">
        <v>64.88</v>
      </c>
      <c r="F76" s="289">
        <v>1.3</v>
      </c>
      <c r="G76" s="289"/>
      <c r="H76" s="289"/>
      <c r="I76" s="289">
        <v>2</v>
      </c>
      <c r="J76" s="248">
        <f>E76*F76*I76</f>
        <v>168.68799999999999</v>
      </c>
    </row>
    <row r="77" spans="1:10" ht="20.100000000000001" customHeight="1">
      <c r="A77" s="403"/>
      <c r="B77" s="405"/>
      <c r="C77" s="406"/>
      <c r="D77" s="368"/>
      <c r="E77" s="289">
        <v>2.2999999999999998</v>
      </c>
      <c r="F77" s="289">
        <v>1.75</v>
      </c>
      <c r="G77" s="289"/>
      <c r="H77" s="289"/>
      <c r="I77" s="289">
        <v>5</v>
      </c>
      <c r="J77" s="248">
        <f>E77*F77*I77</f>
        <v>20.124999999999996</v>
      </c>
    </row>
    <row r="78" spans="1:10" ht="20.100000000000001" customHeight="1">
      <c r="A78" s="403"/>
      <c r="B78" s="405"/>
      <c r="C78" s="406"/>
      <c r="D78" s="368"/>
      <c r="E78" s="289"/>
      <c r="F78" s="289"/>
      <c r="G78" s="289">
        <v>3.92</v>
      </c>
      <c r="H78" s="289"/>
      <c r="I78" s="289"/>
      <c r="J78" s="248">
        <f>G78</f>
        <v>3.92</v>
      </c>
    </row>
    <row r="79" spans="1:10" ht="20.100000000000001" customHeight="1">
      <c r="A79" s="403"/>
      <c r="B79" s="405"/>
      <c r="C79" s="406"/>
      <c r="D79" s="368"/>
      <c r="E79" s="289">
        <v>64.88</v>
      </c>
      <c r="F79" s="289">
        <v>1.3</v>
      </c>
      <c r="G79" s="289"/>
      <c r="H79" s="289"/>
      <c r="I79" s="289">
        <v>2</v>
      </c>
      <c r="J79" s="248">
        <f>E79*F79*I79</f>
        <v>168.68799999999999</v>
      </c>
    </row>
    <row r="80" spans="1:10" ht="20.100000000000001" customHeight="1">
      <c r="A80" s="403"/>
      <c r="B80" s="405"/>
      <c r="C80" s="406"/>
      <c r="D80" s="368"/>
      <c r="E80" s="289">
        <v>2.2999999999999998</v>
      </c>
      <c r="F80" s="289">
        <v>1.75</v>
      </c>
      <c r="G80" s="289"/>
      <c r="H80" s="289"/>
      <c r="I80" s="289">
        <v>4</v>
      </c>
      <c r="J80" s="248">
        <f>E80*F80*I80</f>
        <v>16.099999999999998</v>
      </c>
    </row>
    <row r="81" spans="1:10" ht="20.100000000000001" customHeight="1">
      <c r="A81" s="403"/>
      <c r="B81" s="405"/>
      <c r="C81" s="406"/>
      <c r="D81" s="368"/>
      <c r="E81" s="289"/>
      <c r="F81" s="289"/>
      <c r="G81" s="289">
        <v>3.92</v>
      </c>
      <c r="H81" s="289"/>
      <c r="I81" s="289"/>
      <c r="J81" s="248">
        <f>G81</f>
        <v>3.92</v>
      </c>
    </row>
    <row r="82" spans="1:10" ht="20.100000000000001" customHeight="1">
      <c r="A82" s="403"/>
      <c r="B82" s="405"/>
      <c r="C82" s="406"/>
      <c r="D82" s="368"/>
      <c r="E82" s="289">
        <v>58.9</v>
      </c>
      <c r="F82" s="289">
        <v>1.3</v>
      </c>
      <c r="G82" s="289"/>
      <c r="H82" s="289"/>
      <c r="I82" s="289">
        <v>2</v>
      </c>
      <c r="J82" s="248">
        <f>E82*F82*I82</f>
        <v>153.14000000000001</v>
      </c>
    </row>
    <row r="83" spans="1:10" ht="20.100000000000001" customHeight="1">
      <c r="A83" s="403"/>
      <c r="B83" s="405"/>
      <c r="C83" s="406"/>
      <c r="D83" s="368"/>
      <c r="E83" s="289">
        <v>2.2999999999999998</v>
      </c>
      <c r="F83" s="289">
        <v>1.75</v>
      </c>
      <c r="G83" s="289"/>
      <c r="H83" s="289"/>
      <c r="I83" s="289">
        <v>3</v>
      </c>
      <c r="J83" s="248">
        <f>E83*F83*I83</f>
        <v>12.074999999999999</v>
      </c>
    </row>
    <row r="84" spans="1:10" ht="20.100000000000001" customHeight="1">
      <c r="A84" s="403"/>
      <c r="B84" s="405"/>
      <c r="C84" s="406"/>
      <c r="D84" s="368"/>
      <c r="E84" s="289"/>
      <c r="F84" s="289"/>
      <c r="G84" s="289">
        <v>3.92</v>
      </c>
      <c r="H84" s="289"/>
      <c r="I84" s="289"/>
      <c r="J84" s="248">
        <f>G84</f>
        <v>3.92</v>
      </c>
    </row>
    <row r="85" spans="1:10" ht="20.100000000000001" customHeight="1">
      <c r="A85" s="403"/>
      <c r="B85" s="405"/>
      <c r="C85" s="406"/>
      <c r="D85" s="368"/>
      <c r="E85" s="289">
        <v>113.78</v>
      </c>
      <c r="F85" s="289">
        <v>1.3</v>
      </c>
      <c r="G85" s="289"/>
      <c r="H85" s="289"/>
      <c r="I85" s="289"/>
      <c r="J85" s="248">
        <f>E85*F85</f>
        <v>147.91400000000002</v>
      </c>
    </row>
    <row r="86" spans="1:10" ht="20.100000000000001" customHeight="1">
      <c r="A86" s="403"/>
      <c r="B86" s="405"/>
      <c r="C86" s="406"/>
      <c r="D86" s="368"/>
      <c r="E86" s="289">
        <v>2.2200000000000002</v>
      </c>
      <c r="F86" s="289">
        <v>1.7</v>
      </c>
      <c r="G86" s="289"/>
      <c r="H86" s="289"/>
      <c r="I86" s="289">
        <v>5</v>
      </c>
      <c r="J86" s="248">
        <f>E86*F86*I86</f>
        <v>18.87</v>
      </c>
    </row>
    <row r="87" spans="1:10" ht="20.100000000000001" customHeight="1">
      <c r="A87" s="403"/>
      <c r="B87" s="405"/>
      <c r="C87" s="406"/>
      <c r="D87" s="368"/>
      <c r="E87" s="289"/>
      <c r="F87" s="289"/>
      <c r="G87" s="289">
        <v>3.92</v>
      </c>
      <c r="H87" s="289"/>
      <c r="I87" s="289"/>
      <c r="J87" s="248">
        <f>G87</f>
        <v>3.92</v>
      </c>
    </row>
    <row r="88" spans="1:10" ht="20.100000000000001" customHeight="1">
      <c r="A88" s="403"/>
      <c r="B88" s="405"/>
      <c r="C88" s="406"/>
      <c r="D88" s="368"/>
      <c r="E88" s="289">
        <v>118.45</v>
      </c>
      <c r="F88" s="289">
        <v>1.3</v>
      </c>
      <c r="G88" s="289"/>
      <c r="H88" s="289"/>
      <c r="I88" s="289">
        <v>2</v>
      </c>
      <c r="J88" s="248">
        <f>E88*F88*I88</f>
        <v>307.97000000000003</v>
      </c>
    </row>
    <row r="89" spans="1:10" ht="20.100000000000001" customHeight="1">
      <c r="A89" s="403"/>
      <c r="B89" s="405"/>
      <c r="C89" s="406"/>
      <c r="D89" s="368"/>
      <c r="E89" s="289">
        <v>2.2999999999999998</v>
      </c>
      <c r="F89" s="289">
        <v>1.75</v>
      </c>
      <c r="G89" s="289"/>
      <c r="H89" s="289"/>
      <c r="I89" s="289">
        <v>5</v>
      </c>
      <c r="J89" s="248">
        <f>E89*F89*I89</f>
        <v>20.124999999999996</v>
      </c>
    </row>
    <row r="90" spans="1:10" ht="20.100000000000001" customHeight="1">
      <c r="A90" s="403"/>
      <c r="B90" s="405"/>
      <c r="C90" s="406"/>
      <c r="D90" s="368"/>
      <c r="E90" s="289"/>
      <c r="F90" s="289"/>
      <c r="G90" s="289">
        <v>140.25</v>
      </c>
      <c r="H90" s="289"/>
      <c r="I90" s="289"/>
      <c r="J90" s="248">
        <f>G90</f>
        <v>140.25</v>
      </c>
    </row>
    <row r="91" spans="1:10" ht="20.100000000000001" customHeight="1">
      <c r="A91" s="403"/>
      <c r="B91" s="405"/>
      <c r="C91" s="406"/>
      <c r="D91" s="368"/>
      <c r="E91" s="289"/>
      <c r="F91" s="289"/>
      <c r="G91" s="289"/>
      <c r="H91" s="289"/>
      <c r="I91" s="289"/>
      <c r="J91" s="248"/>
    </row>
    <row r="92" spans="1:10" ht="20.100000000000001" customHeight="1">
      <c r="A92" s="403"/>
      <c r="B92" s="405"/>
      <c r="C92" s="406"/>
      <c r="D92" s="368"/>
      <c r="E92" s="286"/>
      <c r="F92" s="286"/>
      <c r="G92" s="286"/>
      <c r="H92" s="286"/>
      <c r="I92" s="286"/>
      <c r="J92" s="277"/>
    </row>
    <row r="93" spans="1:10" ht="20.100000000000001" customHeight="1">
      <c r="A93" s="387" t="s">
        <v>189</v>
      </c>
      <c r="B93" s="404" t="str">
        <f>ORÇAMENTO!D19</f>
        <v>PINTURA DE PISO COM TINTA ACRÍLICA, APLICAÇÃO MANUAL, 2 DEMÃOS, INCLUSO FUNDO PREPARADOR. AF_05/2021</v>
      </c>
      <c r="C93" s="380" t="s">
        <v>24</v>
      </c>
      <c r="D93" s="367">
        <f>E94+J96+J97+J98+J99</f>
        <v>2535.7963000000009</v>
      </c>
      <c r="E93" s="358" t="s">
        <v>428</v>
      </c>
      <c r="F93" s="359"/>
      <c r="G93" s="384"/>
      <c r="H93" s="289"/>
      <c r="I93" s="289"/>
      <c r="J93" s="248"/>
    </row>
    <row r="94" spans="1:10" ht="20.100000000000001" customHeight="1">
      <c r="A94" s="403"/>
      <c r="B94" s="405"/>
      <c r="C94" s="406"/>
      <c r="D94" s="368"/>
      <c r="E94" s="361">
        <f>D36</f>
        <v>2217.8663000000006</v>
      </c>
      <c r="F94" s="362"/>
      <c r="G94" s="451"/>
      <c r="H94" s="288"/>
      <c r="I94" s="288"/>
      <c r="J94" s="278"/>
    </row>
    <row r="95" spans="1:10" ht="20.100000000000001" customHeight="1">
      <c r="A95" s="403"/>
      <c r="B95" s="405"/>
      <c r="C95" s="406"/>
      <c r="D95" s="368"/>
      <c r="E95" s="234" t="s">
        <v>346</v>
      </c>
      <c r="F95" s="234" t="s">
        <v>347</v>
      </c>
      <c r="G95" s="234" t="s">
        <v>351</v>
      </c>
      <c r="H95" s="234" t="s">
        <v>352</v>
      </c>
      <c r="I95" s="234" t="s">
        <v>348</v>
      </c>
      <c r="J95" s="247" t="s">
        <v>349</v>
      </c>
    </row>
    <row r="96" spans="1:10" ht="20.100000000000001" customHeight="1">
      <c r="A96" s="403"/>
      <c r="B96" s="405"/>
      <c r="C96" s="406"/>
      <c r="D96" s="368"/>
      <c r="E96" s="289"/>
      <c r="F96" s="289"/>
      <c r="G96" s="289">
        <v>20</v>
      </c>
      <c r="H96" s="289"/>
      <c r="I96" s="289"/>
      <c r="J96" s="248">
        <f>G96</f>
        <v>20</v>
      </c>
    </row>
    <row r="97" spans="1:10" ht="20.100000000000001" customHeight="1">
      <c r="A97" s="403"/>
      <c r="B97" s="405"/>
      <c r="C97" s="406"/>
      <c r="D97" s="368"/>
      <c r="E97" s="289"/>
      <c r="F97" s="289"/>
      <c r="G97" s="289">
        <v>20.75</v>
      </c>
      <c r="H97" s="289"/>
      <c r="I97" s="289"/>
      <c r="J97" s="248">
        <f t="shared" ref="J97:J99" si="5">G97</f>
        <v>20.75</v>
      </c>
    </row>
    <row r="98" spans="1:10" ht="20.100000000000001" customHeight="1">
      <c r="A98" s="403"/>
      <c r="B98" s="405"/>
      <c r="C98" s="406"/>
      <c r="D98" s="368"/>
      <c r="E98" s="289"/>
      <c r="F98" s="289"/>
      <c r="G98" s="289">
        <v>74.17</v>
      </c>
      <c r="H98" s="289"/>
      <c r="I98" s="289"/>
      <c r="J98" s="248">
        <f t="shared" si="5"/>
        <v>74.17</v>
      </c>
    </row>
    <row r="99" spans="1:10" ht="20.100000000000001" customHeight="1">
      <c r="A99" s="388"/>
      <c r="B99" s="410"/>
      <c r="C99" s="381"/>
      <c r="D99" s="369"/>
      <c r="E99" s="235"/>
      <c r="F99" s="235"/>
      <c r="G99" s="235">
        <v>203.01</v>
      </c>
      <c r="H99" s="289"/>
      <c r="I99" s="289"/>
      <c r="J99" s="248">
        <f t="shared" si="5"/>
        <v>203.01</v>
      </c>
    </row>
    <row r="100" spans="1:10" ht="20.100000000000001" customHeight="1">
      <c r="A100" s="387" t="s">
        <v>353</v>
      </c>
      <c r="B100" s="404" t="str">
        <f>ORÇAMENTO!D20</f>
        <v>GUIA (MEIO-FIO) CONCRETO, MOLDADA IN LOCO EM TRECHO RETO COM EXTRUSORA, 13 CM BASE X 22 CM ALTURA. AF_06/2016</v>
      </c>
      <c r="C100" s="380" t="str">
        <f>ORÇAMENTO!E20</f>
        <v>m</v>
      </c>
      <c r="D100" s="367">
        <f>SUM(G101:G134)</f>
        <v>1783.9199999999998</v>
      </c>
      <c r="E100" s="234" t="s">
        <v>346</v>
      </c>
      <c r="F100" s="234" t="s">
        <v>348</v>
      </c>
      <c r="G100" s="234" t="s">
        <v>349</v>
      </c>
      <c r="H100" s="235"/>
      <c r="I100" s="235"/>
      <c r="J100" s="236"/>
    </row>
    <row r="101" spans="1:10" ht="20.100000000000001" customHeight="1">
      <c r="A101" s="403"/>
      <c r="B101" s="405"/>
      <c r="C101" s="406"/>
      <c r="D101" s="368"/>
      <c r="E101" s="289">
        <v>76.7</v>
      </c>
      <c r="F101" s="288">
        <v>2</v>
      </c>
      <c r="G101" s="288">
        <f>E101*F101</f>
        <v>153.4</v>
      </c>
      <c r="H101" s="235"/>
      <c r="I101" s="235"/>
      <c r="J101" s="236"/>
    </row>
    <row r="102" spans="1:10" ht="20.100000000000001" customHeight="1">
      <c r="A102" s="403"/>
      <c r="B102" s="405"/>
      <c r="C102" s="406"/>
      <c r="D102" s="368"/>
      <c r="E102" s="289">
        <v>15.38</v>
      </c>
      <c r="F102" s="288"/>
      <c r="G102" s="288">
        <f>E102</f>
        <v>15.38</v>
      </c>
      <c r="H102" s="235"/>
      <c r="I102" s="235"/>
      <c r="J102" s="236"/>
    </row>
    <row r="103" spans="1:10" ht="20.100000000000001" customHeight="1">
      <c r="A103" s="403"/>
      <c r="B103" s="405"/>
      <c r="C103" s="406"/>
      <c r="D103" s="368"/>
      <c r="E103" s="289">
        <f>22.42+3</f>
        <v>25.42</v>
      </c>
      <c r="F103" s="288"/>
      <c r="G103" s="288">
        <f>E103</f>
        <v>25.42</v>
      </c>
      <c r="H103" s="235"/>
      <c r="I103" s="235"/>
      <c r="J103" s="236"/>
    </row>
    <row r="104" spans="1:10" ht="20.100000000000001" customHeight="1">
      <c r="A104" s="403"/>
      <c r="B104" s="405"/>
      <c r="C104" s="406"/>
      <c r="D104" s="368"/>
      <c r="E104" s="289">
        <v>1.0900000000000001</v>
      </c>
      <c r="F104" s="288">
        <v>2</v>
      </c>
      <c r="G104" s="288">
        <f>E104*F104</f>
        <v>2.1800000000000002</v>
      </c>
      <c r="H104" s="235"/>
      <c r="I104" s="235"/>
      <c r="J104" s="236"/>
    </row>
    <row r="105" spans="1:10" ht="20.100000000000001" customHeight="1">
      <c r="A105" s="403"/>
      <c r="B105" s="405"/>
      <c r="C105" s="406"/>
      <c r="D105" s="368"/>
      <c r="E105" s="289">
        <f>6+3.72</f>
        <v>9.7200000000000006</v>
      </c>
      <c r="F105" s="288"/>
      <c r="G105" s="288">
        <f>E105</f>
        <v>9.7200000000000006</v>
      </c>
      <c r="H105" s="235"/>
      <c r="I105" s="235"/>
      <c r="J105" s="236"/>
    </row>
    <row r="106" spans="1:10" ht="20.100000000000001" customHeight="1">
      <c r="A106" s="403"/>
      <c r="B106" s="405"/>
      <c r="C106" s="406"/>
      <c r="D106" s="368"/>
      <c r="E106" s="289">
        <v>8.0500000000000007</v>
      </c>
      <c r="F106" s="288"/>
      <c r="G106" s="288">
        <f>E106</f>
        <v>8.0500000000000007</v>
      </c>
      <c r="H106" s="235"/>
      <c r="I106" s="235"/>
      <c r="J106" s="236"/>
    </row>
    <row r="107" spans="1:10" ht="20.100000000000001" customHeight="1">
      <c r="A107" s="403"/>
      <c r="B107" s="405"/>
      <c r="C107" s="406"/>
      <c r="D107" s="368"/>
      <c r="E107" s="289">
        <f>6.4+9.44+6.14+5.7</f>
        <v>27.68</v>
      </c>
      <c r="F107" s="288"/>
      <c r="G107" s="288">
        <f>E107</f>
        <v>27.68</v>
      </c>
      <c r="H107" s="235"/>
      <c r="I107" s="235"/>
      <c r="J107" s="236"/>
    </row>
    <row r="108" spans="1:10" ht="20.100000000000001" customHeight="1">
      <c r="A108" s="403"/>
      <c r="B108" s="405"/>
      <c r="C108" s="406"/>
      <c r="D108" s="368"/>
      <c r="E108" s="289">
        <f>5.57+3.96+28.12+28.96+4.09+3.7</f>
        <v>74.40000000000002</v>
      </c>
      <c r="F108" s="288"/>
      <c r="G108" s="288">
        <f>E108</f>
        <v>74.40000000000002</v>
      </c>
      <c r="H108" s="235"/>
      <c r="I108" s="235"/>
      <c r="J108" s="236"/>
    </row>
    <row r="109" spans="1:10" ht="20.100000000000001" customHeight="1">
      <c r="A109" s="403"/>
      <c r="B109" s="405"/>
      <c r="C109" s="406"/>
      <c r="D109" s="368"/>
      <c r="E109" s="289">
        <f>3.96+3.28+9.65+9.35</f>
        <v>26.240000000000002</v>
      </c>
      <c r="F109" s="288"/>
      <c r="G109" s="288">
        <f t="shared" ref="G109:G133" si="6">E109</f>
        <v>26.240000000000002</v>
      </c>
      <c r="H109" s="235"/>
      <c r="I109" s="235"/>
      <c r="J109" s="236"/>
    </row>
    <row r="110" spans="1:10" ht="20.100000000000001" customHeight="1">
      <c r="A110" s="403"/>
      <c r="B110" s="405"/>
      <c r="C110" s="406"/>
      <c r="D110" s="368"/>
      <c r="E110" s="289">
        <f>2.2+3.28+22.48+20.8</f>
        <v>48.760000000000005</v>
      </c>
      <c r="F110" s="288"/>
      <c r="G110" s="288">
        <f t="shared" si="6"/>
        <v>48.760000000000005</v>
      </c>
      <c r="H110" s="235"/>
      <c r="I110" s="235"/>
      <c r="J110" s="236"/>
    </row>
    <row r="111" spans="1:10" ht="20.100000000000001" customHeight="1">
      <c r="A111" s="403"/>
      <c r="B111" s="405"/>
      <c r="C111" s="406"/>
      <c r="D111" s="368"/>
      <c r="E111" s="289">
        <f>62.61+58.69+3.61+3.66</f>
        <v>128.57</v>
      </c>
      <c r="F111" s="288"/>
      <c r="G111" s="288">
        <f t="shared" si="6"/>
        <v>128.57</v>
      </c>
      <c r="H111" s="235"/>
      <c r="I111" s="235"/>
      <c r="J111" s="236"/>
    </row>
    <row r="112" spans="1:10" ht="20.100000000000001" customHeight="1">
      <c r="A112" s="403"/>
      <c r="B112" s="405"/>
      <c r="C112" s="406"/>
      <c r="D112" s="368"/>
      <c r="E112" s="289">
        <f>38.85+38.85</f>
        <v>77.7</v>
      </c>
      <c r="F112" s="288"/>
      <c r="G112" s="288">
        <f t="shared" si="6"/>
        <v>77.7</v>
      </c>
      <c r="H112" s="235"/>
      <c r="I112" s="235"/>
      <c r="J112" s="236"/>
    </row>
    <row r="113" spans="1:10" ht="20.100000000000001" customHeight="1">
      <c r="A113" s="403"/>
      <c r="B113" s="405"/>
      <c r="C113" s="406"/>
      <c r="D113" s="368"/>
      <c r="E113" s="289">
        <f>2.12+2.19+7.36+6.06</f>
        <v>17.73</v>
      </c>
      <c r="F113" s="288"/>
      <c r="G113" s="288">
        <f t="shared" si="6"/>
        <v>17.73</v>
      </c>
      <c r="H113" s="235"/>
      <c r="I113" s="235"/>
      <c r="J113" s="236"/>
    </row>
    <row r="114" spans="1:10" ht="20.100000000000001" customHeight="1">
      <c r="A114" s="403"/>
      <c r="B114" s="405"/>
      <c r="C114" s="406"/>
      <c r="D114" s="368"/>
      <c r="E114" s="289">
        <f>5.22+5.22+2.12+2.12</f>
        <v>14.68</v>
      </c>
      <c r="F114" s="288"/>
      <c r="G114" s="288">
        <f t="shared" si="6"/>
        <v>14.68</v>
      </c>
      <c r="H114" s="235"/>
      <c r="I114" s="235"/>
      <c r="J114" s="236"/>
    </row>
    <row r="115" spans="1:10" ht="20.100000000000001" customHeight="1">
      <c r="A115" s="403"/>
      <c r="B115" s="405"/>
      <c r="C115" s="406"/>
      <c r="D115" s="368"/>
      <c r="E115" s="289">
        <f>2.12+4.26+3.28+2.19</f>
        <v>11.85</v>
      </c>
      <c r="F115" s="288"/>
      <c r="G115" s="288">
        <f t="shared" si="6"/>
        <v>11.85</v>
      </c>
      <c r="H115" s="235"/>
      <c r="I115" s="235"/>
      <c r="J115" s="236"/>
    </row>
    <row r="116" spans="1:10" ht="20.100000000000001" customHeight="1">
      <c r="A116" s="403"/>
      <c r="B116" s="405"/>
      <c r="C116" s="406"/>
      <c r="D116" s="368"/>
      <c r="E116" s="289">
        <f>6.06+6.06+2.12+2.12+10.2+4.24</f>
        <v>30.799999999999997</v>
      </c>
      <c r="F116" s="288"/>
      <c r="G116" s="288">
        <f t="shared" si="6"/>
        <v>30.799999999999997</v>
      </c>
      <c r="H116" s="235"/>
      <c r="I116" s="235"/>
      <c r="J116" s="236"/>
    </row>
    <row r="117" spans="1:10" ht="20.100000000000001" customHeight="1">
      <c r="A117" s="403"/>
      <c r="B117" s="405"/>
      <c r="C117" s="406"/>
      <c r="D117" s="368"/>
      <c r="E117" s="289">
        <f>4.24+4.89+3.95+4.85+3.71+4</f>
        <v>25.64</v>
      </c>
      <c r="F117" s="288"/>
      <c r="G117" s="288">
        <f t="shared" si="6"/>
        <v>25.64</v>
      </c>
      <c r="H117" s="235"/>
      <c r="I117" s="235"/>
      <c r="J117" s="236"/>
    </row>
    <row r="118" spans="1:10" ht="20.100000000000001" customHeight="1">
      <c r="A118" s="403"/>
      <c r="B118" s="405"/>
      <c r="C118" s="406"/>
      <c r="D118" s="368"/>
      <c r="E118" s="289">
        <f>1.82+3.38+3.38+2.51</f>
        <v>11.09</v>
      </c>
      <c r="F118" s="288"/>
      <c r="G118" s="288">
        <f t="shared" si="6"/>
        <v>11.09</v>
      </c>
      <c r="H118" s="235"/>
      <c r="I118" s="235"/>
      <c r="J118" s="236"/>
    </row>
    <row r="119" spans="1:10" ht="20.100000000000001" customHeight="1">
      <c r="A119" s="403"/>
      <c r="B119" s="405"/>
      <c r="C119" s="406"/>
      <c r="D119" s="368"/>
      <c r="E119" s="289">
        <f>2.51</f>
        <v>2.5099999999999998</v>
      </c>
      <c r="F119" s="288"/>
      <c r="G119" s="288">
        <f t="shared" si="6"/>
        <v>2.5099999999999998</v>
      </c>
      <c r="H119" s="235"/>
      <c r="I119" s="235"/>
      <c r="J119" s="236"/>
    </row>
    <row r="120" spans="1:10" ht="20.100000000000001" customHeight="1">
      <c r="A120" s="403"/>
      <c r="B120" s="405"/>
      <c r="C120" s="406"/>
      <c r="D120" s="368"/>
      <c r="E120" s="289">
        <f>19.56+2.88+2.88+1.71</f>
        <v>27.029999999999998</v>
      </c>
      <c r="F120" s="288"/>
      <c r="G120" s="288">
        <f t="shared" si="6"/>
        <v>27.029999999999998</v>
      </c>
      <c r="H120" s="235"/>
      <c r="I120" s="235"/>
      <c r="J120" s="236"/>
    </row>
    <row r="121" spans="1:10" ht="20.100000000000001" customHeight="1">
      <c r="A121" s="403"/>
      <c r="B121" s="405"/>
      <c r="C121" s="406"/>
      <c r="D121" s="368"/>
      <c r="E121" s="289">
        <f>2.76+5.1+5.1+2.37</f>
        <v>15.329999999999998</v>
      </c>
      <c r="F121" s="288"/>
      <c r="G121" s="288">
        <f t="shared" si="6"/>
        <v>15.329999999999998</v>
      </c>
      <c r="H121" s="235"/>
      <c r="I121" s="235"/>
      <c r="J121" s="236"/>
    </row>
    <row r="122" spans="1:10" ht="20.100000000000001" customHeight="1">
      <c r="A122" s="403"/>
      <c r="B122" s="405"/>
      <c r="C122" s="406"/>
      <c r="D122" s="368"/>
      <c r="E122" s="289">
        <f>26+1.6+1.6</f>
        <v>29.200000000000003</v>
      </c>
      <c r="F122" s="288"/>
      <c r="G122" s="288">
        <f t="shared" si="6"/>
        <v>29.200000000000003</v>
      </c>
      <c r="H122" s="235"/>
      <c r="I122" s="235"/>
      <c r="J122" s="236"/>
    </row>
    <row r="123" spans="1:10" ht="20.100000000000001" customHeight="1">
      <c r="A123" s="403"/>
      <c r="B123" s="405"/>
      <c r="C123" s="406"/>
      <c r="D123" s="368"/>
      <c r="E123" s="289">
        <f>1.6+1.6+7.05+6.03+1.85</f>
        <v>18.130000000000003</v>
      </c>
      <c r="F123" s="288"/>
      <c r="G123" s="288">
        <f t="shared" si="6"/>
        <v>18.130000000000003</v>
      </c>
      <c r="H123" s="235"/>
      <c r="I123" s="235"/>
      <c r="J123" s="236"/>
    </row>
    <row r="124" spans="1:10" ht="20.100000000000001" customHeight="1">
      <c r="A124" s="403"/>
      <c r="B124" s="405"/>
      <c r="C124" s="406"/>
      <c r="D124" s="368"/>
      <c r="E124" s="289">
        <f>1.85+7.6+8.6</f>
        <v>18.049999999999997</v>
      </c>
      <c r="F124" s="288"/>
      <c r="G124" s="288">
        <f t="shared" si="6"/>
        <v>18.049999999999997</v>
      </c>
      <c r="H124" s="235"/>
      <c r="I124" s="235"/>
      <c r="J124" s="236"/>
    </row>
    <row r="125" spans="1:10" ht="20.100000000000001" customHeight="1">
      <c r="A125" s="403"/>
      <c r="B125" s="405"/>
      <c r="C125" s="406"/>
      <c r="D125" s="368"/>
      <c r="E125" s="289">
        <f>6.67+6.67+4+4+8.25+8.25+18.85+1.85+4+5.11+4.22+3.27+2.42</f>
        <v>77.56</v>
      </c>
      <c r="F125" s="288"/>
      <c r="G125" s="288">
        <f t="shared" si="6"/>
        <v>77.56</v>
      </c>
      <c r="H125" s="235"/>
      <c r="I125" s="235"/>
      <c r="J125" s="236"/>
    </row>
    <row r="126" spans="1:10" ht="20.100000000000001" customHeight="1">
      <c r="A126" s="403"/>
      <c r="B126" s="405"/>
      <c r="C126" s="406"/>
      <c r="D126" s="368"/>
      <c r="E126" s="289">
        <f>2.1+2.1+6.23+5.61+8+6.5+(7.5*3)</f>
        <v>53.04</v>
      </c>
      <c r="F126" s="288"/>
      <c r="G126" s="288">
        <f t="shared" si="6"/>
        <v>53.04</v>
      </c>
      <c r="H126" s="235"/>
      <c r="I126" s="235"/>
      <c r="J126" s="236"/>
    </row>
    <row r="127" spans="1:10" ht="20.100000000000001" customHeight="1">
      <c r="A127" s="403"/>
      <c r="B127" s="405"/>
      <c r="C127" s="406"/>
      <c r="D127" s="368"/>
      <c r="E127" s="289">
        <f>8+8.26+8.26+2.75+3.75+6.9+1.82+1.82</f>
        <v>41.559999999999995</v>
      </c>
      <c r="F127" s="288"/>
      <c r="G127" s="288">
        <f t="shared" si="6"/>
        <v>41.559999999999995</v>
      </c>
      <c r="H127" s="235"/>
      <c r="I127" s="235"/>
      <c r="J127" s="236"/>
    </row>
    <row r="128" spans="1:10" ht="20.100000000000001" customHeight="1">
      <c r="A128" s="403"/>
      <c r="B128" s="405"/>
      <c r="C128" s="406"/>
      <c r="D128" s="368"/>
      <c r="E128" s="289">
        <f>(57.6*2)-(2.29*8)+(1.75*8)+2.3+2.3</f>
        <v>115.47999999999999</v>
      </c>
      <c r="F128" s="288"/>
      <c r="G128" s="288">
        <f t="shared" si="6"/>
        <v>115.47999999999999</v>
      </c>
      <c r="H128" s="235"/>
      <c r="I128" s="235"/>
      <c r="J128" s="236"/>
    </row>
    <row r="129" spans="1:10" ht="20.100000000000001" customHeight="1">
      <c r="A129" s="403"/>
      <c r="B129" s="405"/>
      <c r="C129" s="406"/>
      <c r="D129" s="368"/>
      <c r="E129" s="289">
        <v>115.48</v>
      </c>
      <c r="F129" s="288"/>
      <c r="G129" s="288">
        <f t="shared" si="6"/>
        <v>115.48</v>
      </c>
      <c r="H129" s="235"/>
      <c r="I129" s="235"/>
      <c r="J129" s="236"/>
    </row>
    <row r="130" spans="1:10" ht="20.100000000000001" customHeight="1">
      <c r="A130" s="403"/>
      <c r="B130" s="405"/>
      <c r="C130" s="406"/>
      <c r="D130" s="368"/>
      <c r="E130" s="289">
        <f>(1.75*6)+(51.9*2)-(2.3*6)+2.42+2.12</f>
        <v>105.04</v>
      </c>
      <c r="F130" s="288"/>
      <c r="G130" s="288">
        <f t="shared" si="6"/>
        <v>105.04</v>
      </c>
      <c r="H130" s="235"/>
      <c r="I130" s="235"/>
      <c r="J130" s="236"/>
    </row>
    <row r="131" spans="1:10" ht="20.100000000000001" customHeight="1">
      <c r="A131" s="403"/>
      <c r="B131" s="405"/>
      <c r="C131" s="406"/>
      <c r="D131" s="368"/>
      <c r="E131" s="289">
        <f>2.15+2.15+(107*2)-(2.22*10)+(1.75*10)</f>
        <v>213.60000000000002</v>
      </c>
      <c r="F131" s="288"/>
      <c r="G131" s="288">
        <f t="shared" si="6"/>
        <v>213.60000000000002</v>
      </c>
      <c r="H131" s="235"/>
      <c r="I131" s="235"/>
      <c r="J131" s="236"/>
    </row>
    <row r="132" spans="1:10" ht="20.100000000000001" customHeight="1">
      <c r="A132" s="403"/>
      <c r="B132" s="405"/>
      <c r="C132" s="406"/>
      <c r="D132" s="368"/>
      <c r="E132" s="289">
        <f>(111.17*2)-(2.3*10)+(1.75*10)+2.4+2.4</f>
        <v>221.64000000000001</v>
      </c>
      <c r="F132" s="288"/>
      <c r="G132" s="288">
        <f t="shared" si="6"/>
        <v>221.64000000000001</v>
      </c>
      <c r="H132" s="235"/>
      <c r="I132" s="235"/>
      <c r="J132" s="236"/>
    </row>
    <row r="133" spans="1:10" ht="20.100000000000001" customHeight="1">
      <c r="A133" s="403"/>
      <c r="B133" s="405"/>
      <c r="C133" s="406"/>
      <c r="D133" s="368"/>
      <c r="E133" s="289">
        <f>7.81+6.52+6.65</f>
        <v>20.979999999999997</v>
      </c>
      <c r="F133" s="288"/>
      <c r="G133" s="288">
        <f t="shared" si="6"/>
        <v>20.979999999999997</v>
      </c>
      <c r="H133" s="235"/>
      <c r="I133" s="235"/>
      <c r="J133" s="236"/>
    </row>
    <row r="134" spans="1:10" ht="20.100000000000001" customHeight="1">
      <c r="A134" s="388"/>
      <c r="B134" s="410"/>
      <c r="C134" s="381"/>
      <c r="D134" s="369"/>
      <c r="E134" s="289"/>
      <c r="F134" s="288"/>
      <c r="G134" s="288"/>
      <c r="H134" s="235"/>
      <c r="I134" s="235"/>
      <c r="J134" s="236"/>
    </row>
    <row r="135" spans="1:10" ht="20.100000000000001" customHeight="1">
      <c r="A135" s="387" t="s">
        <v>433</v>
      </c>
      <c r="B135" s="404" t="str">
        <f>ORÇAMENTO!D21</f>
        <v>CONCRETO FCK = 25MPA, TRAÇO 1:2,3:2,7 (EM MASSA SECA DE CIMENTO/ AREIA MÉDIA/ BRITA 1) - PREPARO MECÂNICO COM BETONEIRA 600 L. AF_05/2021</v>
      </c>
      <c r="C135" s="380" t="str">
        <f>ORÇAMENTO!E21</f>
        <v>m³</v>
      </c>
      <c r="D135" s="367">
        <f>H136</f>
        <v>22.23</v>
      </c>
      <c r="E135" s="234" t="s">
        <v>351</v>
      </c>
      <c r="F135" s="234" t="s">
        <v>352</v>
      </c>
      <c r="G135" s="234" t="s">
        <v>376</v>
      </c>
      <c r="H135" s="240" t="s">
        <v>349</v>
      </c>
      <c r="I135" s="235"/>
      <c r="J135" s="236"/>
    </row>
    <row r="136" spans="1:10" ht="22.9" customHeight="1">
      <c r="A136" s="388"/>
      <c r="B136" s="410"/>
      <c r="C136" s="381"/>
      <c r="D136" s="369"/>
      <c r="E136" s="288">
        <v>1.95</v>
      </c>
      <c r="F136" s="288">
        <v>0.3</v>
      </c>
      <c r="G136" s="288">
        <v>38</v>
      </c>
      <c r="H136" s="289">
        <f>ROUND(E136*F136*G136,2)</f>
        <v>22.23</v>
      </c>
      <c r="I136" s="235"/>
      <c r="J136" s="236"/>
    </row>
    <row r="137" spans="1:10" ht="14.45" customHeight="1">
      <c r="A137" s="387" t="s">
        <v>434</v>
      </c>
      <c r="B137" s="404" t="str">
        <f>ORÇAMENTO!D22</f>
        <v>PISO TÁTIL DE CONCRETO, DIRECIONAL OU ALERTA, ASSENTADO SOBRE ARGAMASSA</v>
      </c>
      <c r="C137" s="411" t="str">
        <f>ORÇAMENTO!E22</f>
        <v>m²</v>
      </c>
      <c r="D137" s="355">
        <f>SUM(H138:H175)</f>
        <v>412.80500000000006</v>
      </c>
      <c r="E137" s="234" t="s">
        <v>346</v>
      </c>
      <c r="F137" s="239" t="s">
        <v>347</v>
      </c>
      <c r="G137" s="239" t="s">
        <v>348</v>
      </c>
      <c r="H137" s="240" t="s">
        <v>349</v>
      </c>
      <c r="I137" s="235"/>
      <c r="J137" s="236"/>
    </row>
    <row r="138" spans="1:10" ht="14.45" customHeight="1">
      <c r="A138" s="403"/>
      <c r="B138" s="405"/>
      <c r="C138" s="380"/>
      <c r="D138" s="367"/>
      <c r="E138" s="241">
        <v>1.3</v>
      </c>
      <c r="F138" s="287">
        <v>0.25</v>
      </c>
      <c r="G138" s="241">
        <v>38</v>
      </c>
      <c r="H138" s="273">
        <f>E138*F138*G138</f>
        <v>12.35</v>
      </c>
      <c r="I138" s="235"/>
      <c r="J138" s="236"/>
    </row>
    <row r="139" spans="1:10" ht="14.45" customHeight="1">
      <c r="A139" s="403"/>
      <c r="B139" s="405"/>
      <c r="C139" s="380"/>
      <c r="D139" s="367"/>
      <c r="E139" s="289">
        <v>0.75</v>
      </c>
      <c r="F139" s="289">
        <v>0.5</v>
      </c>
      <c r="G139" s="295">
        <v>39</v>
      </c>
      <c r="H139" s="274">
        <f>E139*F139*G139</f>
        <v>14.625</v>
      </c>
      <c r="I139" s="235"/>
      <c r="J139" s="236"/>
    </row>
    <row r="140" spans="1:10" ht="14.45" customHeight="1">
      <c r="A140" s="403"/>
      <c r="B140" s="405"/>
      <c r="C140" s="380"/>
      <c r="D140" s="367"/>
      <c r="E140" s="289">
        <v>9.77</v>
      </c>
      <c r="F140" s="289">
        <v>0.25</v>
      </c>
      <c r="G140" s="295"/>
      <c r="H140" s="274">
        <f>E140*F140</f>
        <v>2.4424999999999999</v>
      </c>
      <c r="I140" s="235"/>
      <c r="J140" s="236"/>
    </row>
    <row r="141" spans="1:10" ht="14.45" customHeight="1">
      <c r="A141" s="403"/>
      <c r="B141" s="405"/>
      <c r="C141" s="380"/>
      <c r="D141" s="367"/>
      <c r="E141" s="289">
        <v>78.95</v>
      </c>
      <c r="F141" s="289">
        <v>0.25</v>
      </c>
      <c r="G141" s="295">
        <v>2</v>
      </c>
      <c r="H141" s="274">
        <f>E141*F141*G141</f>
        <v>39.475000000000001</v>
      </c>
      <c r="I141" s="235"/>
      <c r="J141" s="236"/>
    </row>
    <row r="142" spans="1:10" ht="14.45" customHeight="1">
      <c r="A142" s="403"/>
      <c r="B142" s="405"/>
      <c r="C142" s="380"/>
      <c r="D142" s="367"/>
      <c r="E142" s="289">
        <f>13.25+5.5</f>
        <v>18.75</v>
      </c>
      <c r="F142" s="289">
        <v>0.25</v>
      </c>
      <c r="G142" s="295"/>
      <c r="H142" s="274">
        <f>E142*F142</f>
        <v>4.6875</v>
      </c>
      <c r="I142" s="235"/>
      <c r="J142" s="236"/>
    </row>
    <row r="143" spans="1:10" ht="14.45" customHeight="1">
      <c r="A143" s="403"/>
      <c r="B143" s="405"/>
      <c r="C143" s="380"/>
      <c r="D143" s="367"/>
      <c r="E143" s="289">
        <v>57.57</v>
      </c>
      <c r="F143" s="289">
        <v>0.25</v>
      </c>
      <c r="G143" s="295"/>
      <c r="H143" s="274">
        <f t="shared" ref="H143:H175" si="7">E143*F143</f>
        <v>14.3925</v>
      </c>
      <c r="I143" s="235"/>
      <c r="J143" s="236"/>
    </row>
    <row r="144" spans="1:10" ht="14.45" customHeight="1">
      <c r="A144" s="403"/>
      <c r="B144" s="405"/>
      <c r="C144" s="380"/>
      <c r="D144" s="367"/>
      <c r="E144" s="289">
        <v>39.64</v>
      </c>
      <c r="F144" s="289">
        <v>0.25</v>
      </c>
      <c r="G144" s="295"/>
      <c r="H144" s="274">
        <f t="shared" si="7"/>
        <v>9.91</v>
      </c>
      <c r="I144" s="235"/>
      <c r="J144" s="236"/>
    </row>
    <row r="145" spans="1:10" ht="14.45" customHeight="1">
      <c r="A145" s="403"/>
      <c r="B145" s="405"/>
      <c r="C145" s="380"/>
      <c r="D145" s="367"/>
      <c r="E145" s="289">
        <v>21.82</v>
      </c>
      <c r="F145" s="289">
        <v>0.25</v>
      </c>
      <c r="G145" s="295">
        <v>2</v>
      </c>
      <c r="H145" s="274">
        <f>E145*F145*G145</f>
        <v>10.91</v>
      </c>
      <c r="I145" s="235"/>
      <c r="J145" s="236"/>
    </row>
    <row r="146" spans="1:10" ht="14.45" customHeight="1">
      <c r="A146" s="403"/>
      <c r="B146" s="405"/>
      <c r="C146" s="380"/>
      <c r="D146" s="367"/>
      <c r="E146" s="289">
        <f>5.5+5.5</f>
        <v>11</v>
      </c>
      <c r="F146" s="289">
        <v>0.25</v>
      </c>
      <c r="G146" s="295"/>
      <c r="H146" s="274">
        <f t="shared" si="7"/>
        <v>2.75</v>
      </c>
      <c r="I146" s="235"/>
      <c r="J146" s="236"/>
    </row>
    <row r="147" spans="1:10" ht="14.45" customHeight="1">
      <c r="A147" s="403"/>
      <c r="B147" s="405"/>
      <c r="C147" s="380"/>
      <c r="D147" s="367"/>
      <c r="E147" s="289">
        <v>28.32</v>
      </c>
      <c r="F147" s="289">
        <v>0.25</v>
      </c>
      <c r="G147" s="295">
        <v>2</v>
      </c>
      <c r="H147" s="274">
        <f>E147*F147*G147</f>
        <v>14.16</v>
      </c>
      <c r="I147" s="235"/>
      <c r="J147" s="236"/>
    </row>
    <row r="148" spans="1:10" ht="14.45" customHeight="1">
      <c r="A148" s="403"/>
      <c r="B148" s="405"/>
      <c r="C148" s="380"/>
      <c r="D148" s="367"/>
      <c r="E148" s="289">
        <v>10.5</v>
      </c>
      <c r="F148" s="289">
        <v>0.25</v>
      </c>
      <c r="G148" s="295"/>
      <c r="H148" s="274">
        <f t="shared" si="7"/>
        <v>2.625</v>
      </c>
      <c r="I148" s="235"/>
      <c r="J148" s="236"/>
    </row>
    <row r="149" spans="1:10" ht="14.45" customHeight="1">
      <c r="A149" s="403"/>
      <c r="B149" s="405"/>
      <c r="C149" s="380"/>
      <c r="D149" s="367"/>
      <c r="E149" s="289">
        <v>6</v>
      </c>
      <c r="F149" s="289">
        <v>0.25</v>
      </c>
      <c r="G149" s="295"/>
      <c r="H149" s="274">
        <f t="shared" si="7"/>
        <v>1.5</v>
      </c>
      <c r="I149" s="235"/>
      <c r="J149" s="236"/>
    </row>
    <row r="150" spans="1:10" ht="14.45" customHeight="1">
      <c r="A150" s="403"/>
      <c r="B150" s="405"/>
      <c r="C150" s="380"/>
      <c r="D150" s="367"/>
      <c r="E150" s="289">
        <f>7.5</f>
        <v>7.5</v>
      </c>
      <c r="F150" s="289">
        <v>0.25</v>
      </c>
      <c r="G150" s="295">
        <v>2</v>
      </c>
      <c r="H150" s="274">
        <f>E150*F150*G150</f>
        <v>3.75</v>
      </c>
      <c r="I150" s="235"/>
      <c r="J150" s="236"/>
    </row>
    <row r="151" spans="1:10" ht="14.45" customHeight="1">
      <c r="A151" s="403"/>
      <c r="B151" s="405"/>
      <c r="C151" s="380"/>
      <c r="D151" s="367"/>
      <c r="E151" s="289">
        <v>3.7</v>
      </c>
      <c r="F151" s="289">
        <v>0.25</v>
      </c>
      <c r="G151" s="295"/>
      <c r="H151" s="274">
        <f t="shared" si="7"/>
        <v>0.92500000000000004</v>
      </c>
      <c r="I151" s="235"/>
      <c r="J151" s="236"/>
    </row>
    <row r="152" spans="1:10" ht="14.45" customHeight="1">
      <c r="A152" s="403"/>
      <c r="B152" s="405"/>
      <c r="C152" s="380"/>
      <c r="D152" s="367"/>
      <c r="E152" s="289">
        <v>17.63</v>
      </c>
      <c r="F152" s="289">
        <v>0.25</v>
      </c>
      <c r="G152" s="295"/>
      <c r="H152" s="274">
        <f t="shared" si="7"/>
        <v>4.4074999999999998</v>
      </c>
      <c r="I152" s="235"/>
      <c r="J152" s="236"/>
    </row>
    <row r="153" spans="1:10" ht="14.45" customHeight="1">
      <c r="A153" s="403"/>
      <c r="B153" s="405"/>
      <c r="C153" s="380"/>
      <c r="D153" s="367"/>
      <c r="E153" s="289">
        <f>4.88+0.75</f>
        <v>5.63</v>
      </c>
      <c r="F153" s="289">
        <v>0.25</v>
      </c>
      <c r="G153" s="295"/>
      <c r="H153" s="274">
        <f t="shared" si="7"/>
        <v>1.4075</v>
      </c>
      <c r="I153" s="235"/>
      <c r="J153" s="236"/>
    </row>
    <row r="154" spans="1:10" ht="14.45" customHeight="1">
      <c r="A154" s="403"/>
      <c r="B154" s="405"/>
      <c r="C154" s="380"/>
      <c r="D154" s="367"/>
      <c r="E154" s="289">
        <f>4.38+0.75</f>
        <v>5.13</v>
      </c>
      <c r="F154" s="289">
        <v>0.25</v>
      </c>
      <c r="G154" s="295"/>
      <c r="H154" s="274">
        <f t="shared" si="7"/>
        <v>1.2825</v>
      </c>
      <c r="I154" s="235"/>
      <c r="J154" s="236"/>
    </row>
    <row r="155" spans="1:10" ht="14.45" customHeight="1">
      <c r="A155" s="403"/>
      <c r="B155" s="405"/>
      <c r="C155" s="380"/>
      <c r="D155" s="367"/>
      <c r="E155" s="289">
        <f>1.5+27.57+0.75+0.75</f>
        <v>30.57</v>
      </c>
      <c r="F155" s="289">
        <v>0.25</v>
      </c>
      <c r="G155" s="295"/>
      <c r="H155" s="274">
        <f t="shared" si="7"/>
        <v>7.6425000000000001</v>
      </c>
      <c r="I155" s="235"/>
      <c r="J155" s="236"/>
    </row>
    <row r="156" spans="1:10" ht="14.45" customHeight="1">
      <c r="A156" s="403"/>
      <c r="B156" s="405"/>
      <c r="C156" s="380"/>
      <c r="D156" s="367"/>
      <c r="E156" s="289">
        <f>0.75+0.75+3.75</f>
        <v>5.25</v>
      </c>
      <c r="F156" s="289">
        <v>0.25</v>
      </c>
      <c r="G156" s="295"/>
      <c r="H156" s="274">
        <f t="shared" si="7"/>
        <v>1.3125</v>
      </c>
      <c r="I156" s="235"/>
      <c r="J156" s="236"/>
    </row>
    <row r="157" spans="1:10" ht="14.45" customHeight="1">
      <c r="A157" s="403"/>
      <c r="B157" s="405"/>
      <c r="C157" s="380"/>
      <c r="D157" s="367"/>
      <c r="E157" s="289">
        <f>6.86+5.5+6.86</f>
        <v>19.22</v>
      </c>
      <c r="F157" s="289">
        <v>0.25</v>
      </c>
      <c r="G157" s="295"/>
      <c r="H157" s="274">
        <f t="shared" si="7"/>
        <v>4.8049999999999997</v>
      </c>
      <c r="I157" s="235"/>
      <c r="J157" s="236"/>
    </row>
    <row r="158" spans="1:10" ht="14.45" customHeight="1">
      <c r="A158" s="403"/>
      <c r="B158" s="405"/>
      <c r="C158" s="380"/>
      <c r="D158" s="367"/>
      <c r="E158" s="289">
        <f>15.66</f>
        <v>15.66</v>
      </c>
      <c r="F158" s="289">
        <v>0.25</v>
      </c>
      <c r="G158" s="295">
        <v>2</v>
      </c>
      <c r="H158" s="274">
        <f>E158*F158*G158</f>
        <v>7.83</v>
      </c>
      <c r="I158" s="235"/>
      <c r="J158" s="236"/>
    </row>
    <row r="159" spans="1:10" ht="14.45" customHeight="1">
      <c r="A159" s="403"/>
      <c r="B159" s="405"/>
      <c r="C159" s="380"/>
      <c r="D159" s="367"/>
      <c r="E159" s="289">
        <f>5.5+5.5</f>
        <v>11</v>
      </c>
      <c r="F159" s="289">
        <v>0.25</v>
      </c>
      <c r="G159" s="295"/>
      <c r="H159" s="274">
        <f t="shared" si="7"/>
        <v>2.75</v>
      </c>
      <c r="I159" s="235"/>
      <c r="J159" s="236"/>
    </row>
    <row r="160" spans="1:10" ht="14.45" customHeight="1">
      <c r="A160" s="403"/>
      <c r="B160" s="405"/>
      <c r="C160" s="380"/>
      <c r="D160" s="367"/>
      <c r="E160" s="289">
        <f>5.5+5.5</f>
        <v>11</v>
      </c>
      <c r="F160" s="289">
        <v>0.25</v>
      </c>
      <c r="G160" s="295"/>
      <c r="H160" s="274">
        <f t="shared" si="7"/>
        <v>2.75</v>
      </c>
      <c r="I160" s="235"/>
      <c r="J160" s="236"/>
    </row>
    <row r="161" spans="1:10" ht="14.45" customHeight="1">
      <c r="A161" s="403"/>
      <c r="B161" s="405"/>
      <c r="C161" s="380"/>
      <c r="D161" s="367"/>
      <c r="E161" s="289">
        <v>20.2</v>
      </c>
      <c r="F161" s="289">
        <v>0.25</v>
      </c>
      <c r="G161" s="295">
        <v>2</v>
      </c>
      <c r="H161" s="274">
        <f>E161*F161*G161</f>
        <v>10.1</v>
      </c>
      <c r="I161" s="235"/>
      <c r="J161" s="236"/>
    </row>
    <row r="162" spans="1:10" ht="14.45" customHeight="1">
      <c r="A162" s="403"/>
      <c r="B162" s="405"/>
      <c r="C162" s="380"/>
      <c r="D162" s="367"/>
      <c r="E162" s="289">
        <f>5+5</f>
        <v>10</v>
      </c>
      <c r="F162" s="289">
        <v>0.25</v>
      </c>
      <c r="G162" s="295"/>
      <c r="H162" s="274">
        <f t="shared" si="7"/>
        <v>2.5</v>
      </c>
      <c r="I162" s="235"/>
      <c r="J162" s="236"/>
    </row>
    <row r="163" spans="1:10" ht="14.45" customHeight="1">
      <c r="A163" s="403"/>
      <c r="B163" s="405"/>
      <c r="C163" s="380"/>
      <c r="D163" s="367"/>
      <c r="E163" s="289">
        <f>5.25*2</f>
        <v>10.5</v>
      </c>
      <c r="F163" s="289">
        <v>0.25</v>
      </c>
      <c r="G163" s="295"/>
      <c r="H163" s="274">
        <f t="shared" si="7"/>
        <v>2.625</v>
      </c>
      <c r="I163" s="235"/>
      <c r="J163" s="236"/>
    </row>
    <row r="164" spans="1:10" ht="14.45" customHeight="1">
      <c r="A164" s="403"/>
      <c r="B164" s="405"/>
      <c r="C164" s="380"/>
      <c r="D164" s="367"/>
      <c r="E164" s="289">
        <v>22.51</v>
      </c>
      <c r="F164" s="289">
        <v>0.25</v>
      </c>
      <c r="G164" s="295">
        <v>2</v>
      </c>
      <c r="H164" s="274">
        <f>E164*F164*G164</f>
        <v>11.255000000000001</v>
      </c>
      <c r="I164" s="235"/>
      <c r="J164" s="236"/>
    </row>
    <row r="165" spans="1:10" ht="14.45" customHeight="1">
      <c r="A165" s="403"/>
      <c r="B165" s="405"/>
      <c r="C165" s="380"/>
      <c r="D165" s="367"/>
      <c r="E165" s="289">
        <v>10</v>
      </c>
      <c r="F165" s="289">
        <v>0.25</v>
      </c>
      <c r="G165" s="295"/>
      <c r="H165" s="274">
        <f t="shared" si="7"/>
        <v>2.5</v>
      </c>
      <c r="I165" s="235"/>
      <c r="J165" s="236"/>
    </row>
    <row r="166" spans="1:10" ht="14.45" customHeight="1">
      <c r="A166" s="403"/>
      <c r="B166" s="405"/>
      <c r="C166" s="380"/>
      <c r="D166" s="367"/>
      <c r="E166" s="289">
        <v>10.5</v>
      </c>
      <c r="F166" s="289">
        <v>0.25</v>
      </c>
      <c r="G166" s="295"/>
      <c r="H166" s="274">
        <f t="shared" si="7"/>
        <v>2.625</v>
      </c>
      <c r="I166" s="235"/>
      <c r="J166" s="236"/>
    </row>
    <row r="167" spans="1:10" ht="14.45" customHeight="1">
      <c r="A167" s="403"/>
      <c r="B167" s="405"/>
      <c r="C167" s="380"/>
      <c r="D167" s="367"/>
      <c r="E167" s="289">
        <v>61.42</v>
      </c>
      <c r="F167" s="289">
        <v>0.25</v>
      </c>
      <c r="G167" s="295">
        <v>2</v>
      </c>
      <c r="H167" s="274">
        <f>E167*F167*G167</f>
        <v>30.71</v>
      </c>
      <c r="I167" s="235"/>
      <c r="J167" s="236"/>
    </row>
    <row r="168" spans="1:10" ht="14.45" customHeight="1">
      <c r="A168" s="403"/>
      <c r="B168" s="405"/>
      <c r="C168" s="380"/>
      <c r="D168" s="367"/>
      <c r="E168" s="289">
        <v>61.42</v>
      </c>
      <c r="F168" s="289">
        <v>0.25</v>
      </c>
      <c r="G168" s="295">
        <v>2</v>
      </c>
      <c r="H168" s="274">
        <f>E168*F168*G168</f>
        <v>30.71</v>
      </c>
      <c r="I168" s="235"/>
      <c r="J168" s="236"/>
    </row>
    <row r="169" spans="1:10" ht="14.45" customHeight="1">
      <c r="A169" s="403"/>
      <c r="B169" s="405"/>
      <c r="C169" s="380"/>
      <c r="D169" s="367"/>
      <c r="E169" s="289">
        <v>10.5</v>
      </c>
      <c r="F169" s="289">
        <v>0.25</v>
      </c>
      <c r="G169" s="295"/>
      <c r="H169" s="274">
        <f t="shared" si="7"/>
        <v>2.625</v>
      </c>
      <c r="I169" s="235"/>
      <c r="J169" s="236"/>
    </row>
    <row r="170" spans="1:10" ht="14.45" customHeight="1">
      <c r="A170" s="403"/>
      <c r="B170" s="405"/>
      <c r="C170" s="380"/>
      <c r="D170" s="367"/>
      <c r="E170" s="289">
        <v>55.72</v>
      </c>
      <c r="F170" s="289">
        <v>0.25</v>
      </c>
      <c r="G170" s="295">
        <v>2</v>
      </c>
      <c r="H170" s="274">
        <f>E170*F170*G170</f>
        <v>27.86</v>
      </c>
      <c r="I170" s="235"/>
      <c r="J170" s="236"/>
    </row>
    <row r="171" spans="1:10" ht="14.45" customHeight="1">
      <c r="A171" s="403"/>
      <c r="B171" s="405"/>
      <c r="C171" s="380"/>
      <c r="D171" s="367"/>
      <c r="E171" s="289">
        <v>10</v>
      </c>
      <c r="F171" s="289">
        <v>0.25</v>
      </c>
      <c r="G171" s="295"/>
      <c r="H171" s="274">
        <f t="shared" si="7"/>
        <v>2.5</v>
      </c>
      <c r="I171" s="235"/>
      <c r="J171" s="236"/>
    </row>
    <row r="172" spans="1:10" ht="14.45" customHeight="1">
      <c r="A172" s="403"/>
      <c r="B172" s="405"/>
      <c r="C172" s="380"/>
      <c r="D172" s="367"/>
      <c r="E172" s="289">
        <v>110.48</v>
      </c>
      <c r="F172" s="289">
        <v>0.25</v>
      </c>
      <c r="G172" s="295">
        <v>2</v>
      </c>
      <c r="H172" s="274">
        <f>E172*F172*G172</f>
        <v>55.24</v>
      </c>
      <c r="I172" s="235"/>
      <c r="J172" s="236"/>
    </row>
    <row r="173" spans="1:10" ht="14.45" customHeight="1">
      <c r="A173" s="403"/>
      <c r="B173" s="405"/>
      <c r="C173" s="380"/>
      <c r="D173" s="367"/>
      <c r="E173" s="289">
        <v>10.5</v>
      </c>
      <c r="F173" s="289">
        <v>0.25</v>
      </c>
      <c r="G173" s="295"/>
      <c r="H173" s="274">
        <f t="shared" si="7"/>
        <v>2.625</v>
      </c>
      <c r="I173" s="235"/>
      <c r="J173" s="236"/>
    </row>
    <row r="174" spans="1:10" ht="14.45" customHeight="1">
      <c r="A174" s="403"/>
      <c r="B174" s="405"/>
      <c r="C174" s="380"/>
      <c r="D174" s="367"/>
      <c r="E174" s="289">
        <v>115.48</v>
      </c>
      <c r="F174" s="289">
        <v>0.25</v>
      </c>
      <c r="G174" s="295">
        <v>2</v>
      </c>
      <c r="H174" s="274">
        <f>E174*F174*G174</f>
        <v>57.74</v>
      </c>
      <c r="I174" s="235"/>
      <c r="J174" s="236"/>
    </row>
    <row r="175" spans="1:10">
      <c r="A175" s="388"/>
      <c r="B175" s="410"/>
      <c r="C175" s="380"/>
      <c r="D175" s="367"/>
      <c r="E175" s="289">
        <v>10</v>
      </c>
      <c r="F175" s="289">
        <v>0.25</v>
      </c>
      <c r="G175" s="295"/>
      <c r="H175" s="274">
        <f t="shared" si="7"/>
        <v>2.5</v>
      </c>
      <c r="I175" s="235"/>
      <c r="J175" s="236"/>
    </row>
    <row r="176" spans="1:10" ht="14.45" customHeight="1">
      <c r="A176" s="387" t="s">
        <v>435</v>
      </c>
      <c r="B176" s="404" t="str">
        <f>ORÇAMENTO!D23</f>
        <v>PINTURA DE CICLOFAIXA COM TINTA RETRORREFLETIVA A BASE DE RESINA ACRÍLICA COM MICROESFERAS DE VIDRO, E = 30 CM, APLICAÇÃO MANUAL. AF_05/2021</v>
      </c>
      <c r="C176" s="411" t="str">
        <f>ORÇAMENTO!E23</f>
        <v>m²</v>
      </c>
      <c r="D176" s="355">
        <f>H177</f>
        <v>3741.78</v>
      </c>
      <c r="E176" s="234" t="s">
        <v>346</v>
      </c>
      <c r="F176" s="239" t="s">
        <v>347</v>
      </c>
      <c r="G176" s="239" t="s">
        <v>348</v>
      </c>
      <c r="H176" s="240" t="s">
        <v>349</v>
      </c>
      <c r="I176" s="235"/>
      <c r="J176" s="263"/>
    </row>
    <row r="177" spans="1:11" ht="25.9" customHeight="1">
      <c r="A177" s="388"/>
      <c r="B177" s="410"/>
      <c r="C177" s="380"/>
      <c r="D177" s="367"/>
      <c r="E177" s="241">
        <v>1247.26</v>
      </c>
      <c r="F177" s="289">
        <v>1.5</v>
      </c>
      <c r="G177" s="295">
        <v>2</v>
      </c>
      <c r="H177" s="295">
        <f>ROUND(E177*F177*G177,2)</f>
        <v>3741.78</v>
      </c>
      <c r="I177" s="235"/>
      <c r="J177" s="236"/>
    </row>
    <row r="178" spans="1:11" ht="14.45" customHeight="1">
      <c r="A178" s="387" t="s">
        <v>436</v>
      </c>
      <c r="B178" s="404" t="str">
        <f>ORÇAMENTO!D24</f>
        <v>PINTURA DE (GUIA/MEIO-FIO) COM TINTA ACRÍLICA, APLICAÇÃO MANUAL, 2 DEMÃOS, INCLUSO FUNDO PREPARADOR. AF_05/2021</v>
      </c>
      <c r="C178" s="411" t="str">
        <f>ORÇAMENTO!E24</f>
        <v>m²</v>
      </c>
      <c r="D178" s="355">
        <f>G179</f>
        <v>713.56799999999998</v>
      </c>
      <c r="E178" s="234" t="s">
        <v>346</v>
      </c>
      <c r="F178" s="239" t="s">
        <v>347</v>
      </c>
      <c r="G178" s="234" t="s">
        <v>349</v>
      </c>
      <c r="H178" s="240"/>
      <c r="I178" s="235"/>
      <c r="J178" s="263"/>
    </row>
    <row r="179" spans="1:11">
      <c r="A179" s="388"/>
      <c r="B179" s="410"/>
      <c r="C179" s="380"/>
      <c r="D179" s="367"/>
      <c r="E179" s="241">
        <f>D100</f>
        <v>1783.9199999999998</v>
      </c>
      <c r="F179" s="289">
        <v>0.4</v>
      </c>
      <c r="G179" s="288">
        <f>F179*E179</f>
        <v>713.56799999999998</v>
      </c>
      <c r="H179" s="240"/>
      <c r="I179" s="235"/>
      <c r="J179" s="236"/>
    </row>
    <row r="180" spans="1:11">
      <c r="A180" s="387" t="s">
        <v>437</v>
      </c>
      <c r="B180" s="404" t="str">
        <f>ORÇAMENTO!D25</f>
        <v>RETIRADA DE GRAMA</v>
      </c>
      <c r="C180" s="411" t="str">
        <f>ORÇAMENTO!E24</f>
        <v>m²</v>
      </c>
      <c r="D180" s="355">
        <f>2770.82+E181</f>
        <v>4988.6863000000012</v>
      </c>
      <c r="E180" s="358" t="s">
        <v>421</v>
      </c>
      <c r="F180" s="359"/>
      <c r="G180" s="359"/>
      <c r="H180" s="359"/>
      <c r="I180" s="359"/>
      <c r="J180" s="360"/>
    </row>
    <row r="181" spans="1:11">
      <c r="A181" s="403"/>
      <c r="B181" s="405"/>
      <c r="C181" s="380"/>
      <c r="D181" s="367"/>
      <c r="E181" s="361">
        <f>D36</f>
        <v>2217.8663000000006</v>
      </c>
      <c r="F181" s="362"/>
      <c r="G181" s="362"/>
      <c r="H181" s="362"/>
      <c r="I181" s="362"/>
      <c r="J181" s="363"/>
    </row>
    <row r="182" spans="1:11">
      <c r="A182" s="403"/>
      <c r="B182" s="405"/>
      <c r="C182" s="380"/>
      <c r="D182" s="367"/>
      <c r="E182" s="358" t="s">
        <v>351</v>
      </c>
      <c r="F182" s="359"/>
      <c r="G182" s="359"/>
      <c r="H182" s="359"/>
      <c r="I182" s="359"/>
      <c r="J182" s="360"/>
    </row>
    <row r="183" spans="1:11" ht="111.75" customHeight="1" thickBot="1">
      <c r="A183" s="388"/>
      <c r="B183" s="410"/>
      <c r="C183" s="380"/>
      <c r="D183" s="367"/>
      <c r="E183" s="426" t="s">
        <v>414</v>
      </c>
      <c r="F183" s="427"/>
      <c r="G183" s="427"/>
      <c r="H183" s="427"/>
      <c r="I183" s="427"/>
      <c r="J183" s="428"/>
    </row>
    <row r="184" spans="1:11" ht="14.45" customHeight="1">
      <c r="A184" s="387" t="s">
        <v>438</v>
      </c>
      <c r="B184" s="404" t="str">
        <f>ORÇAMENTO!D26</f>
        <v>PLANTIO DE GRAMA EM PLACAS. AF_05/2018</v>
      </c>
      <c r="C184" s="411" t="str">
        <f>ORÇAMENTO!E26</f>
        <v>m²</v>
      </c>
      <c r="D184" s="355">
        <v>2770.82</v>
      </c>
      <c r="E184" s="358" t="s">
        <v>351</v>
      </c>
      <c r="F184" s="359"/>
      <c r="G184" s="359"/>
      <c r="H184" s="359"/>
      <c r="I184" s="359"/>
      <c r="J184" s="360"/>
    </row>
    <row r="185" spans="1:11" ht="111.75" customHeight="1" thickBot="1">
      <c r="A185" s="388"/>
      <c r="B185" s="410"/>
      <c r="C185" s="380"/>
      <c r="D185" s="367"/>
      <c r="E185" s="426" t="s">
        <v>414</v>
      </c>
      <c r="F185" s="427"/>
      <c r="G185" s="427"/>
      <c r="H185" s="427"/>
      <c r="I185" s="427"/>
      <c r="J185" s="428"/>
    </row>
    <row r="186" spans="1:11" ht="15.75" customHeight="1" thickBot="1">
      <c r="A186" s="391" t="s">
        <v>48</v>
      </c>
      <c r="B186" s="392"/>
      <c r="C186" s="392"/>
      <c r="D186" s="393"/>
      <c r="E186" s="292"/>
      <c r="F186" s="292"/>
      <c r="G186" s="292"/>
      <c r="H186" s="292"/>
      <c r="I186" s="292"/>
      <c r="J186" s="242"/>
    </row>
    <row r="187" spans="1:11" hidden="1">
      <c r="A187" s="231">
        <v>3</v>
      </c>
      <c r="B187" s="243" t="s">
        <v>357</v>
      </c>
      <c r="C187" s="291"/>
      <c r="D187" s="244"/>
      <c r="E187" s="423"/>
      <c r="F187" s="424"/>
      <c r="G187" s="424"/>
      <c r="H187" s="424"/>
      <c r="I187" s="424"/>
      <c r="J187" s="425"/>
      <c r="K187" s="245"/>
    </row>
    <row r="188" spans="1:11" hidden="1">
      <c r="A188" s="370" t="s">
        <v>19</v>
      </c>
      <c r="B188" s="404" t="s">
        <v>358</v>
      </c>
      <c r="C188" s="380" t="s">
        <v>26</v>
      </c>
      <c r="D188" s="429">
        <f>J190</f>
        <v>1630.1999999999998</v>
      </c>
      <c r="E188" s="234" t="s">
        <v>346</v>
      </c>
      <c r="F188" s="234" t="s">
        <v>347</v>
      </c>
      <c r="G188" s="234" t="s">
        <v>352</v>
      </c>
      <c r="H188" s="234" t="s">
        <v>348</v>
      </c>
      <c r="I188" s="246" t="s">
        <v>359</v>
      </c>
      <c r="J188" s="419" t="s">
        <v>360</v>
      </c>
      <c r="K188" s="245"/>
    </row>
    <row r="189" spans="1:11" hidden="1">
      <c r="A189" s="371"/>
      <c r="B189" s="405"/>
      <c r="C189" s="406"/>
      <c r="D189" s="433"/>
      <c r="E189" s="288">
        <v>197</v>
      </c>
      <c r="F189" s="288">
        <v>9.5</v>
      </c>
      <c r="G189" s="288">
        <v>0.15</v>
      </c>
      <c r="H189" s="288">
        <v>2</v>
      </c>
      <c r="I189" s="293">
        <f>(E189*F189*G189*H189)</f>
        <v>561.44999999999993</v>
      </c>
      <c r="J189" s="420"/>
      <c r="K189" s="245"/>
    </row>
    <row r="190" spans="1:11" hidden="1">
      <c r="A190" s="371"/>
      <c r="B190" s="405"/>
      <c r="C190" s="406"/>
      <c r="D190" s="433"/>
      <c r="E190" s="234" t="s">
        <v>346</v>
      </c>
      <c r="F190" s="234" t="s">
        <v>347</v>
      </c>
      <c r="G190" s="234" t="s">
        <v>352</v>
      </c>
      <c r="H190" s="234" t="s">
        <v>348</v>
      </c>
      <c r="I190" s="246" t="s">
        <v>361</v>
      </c>
      <c r="J190" s="421">
        <f>I189+I191</f>
        <v>1630.1999999999998</v>
      </c>
      <c r="K190" s="245"/>
    </row>
    <row r="191" spans="1:11" hidden="1">
      <c r="A191" s="372"/>
      <c r="B191" s="410"/>
      <c r="C191" s="381"/>
      <c r="D191" s="430"/>
      <c r="E191" s="293">
        <v>250</v>
      </c>
      <c r="F191" s="293">
        <v>9.5</v>
      </c>
      <c r="G191" s="293">
        <v>0.15</v>
      </c>
      <c r="H191" s="293">
        <v>3</v>
      </c>
      <c r="I191" s="293">
        <f>(E191*F191*G191*H191)</f>
        <v>1068.75</v>
      </c>
      <c r="J191" s="422"/>
      <c r="K191" s="245"/>
    </row>
    <row r="192" spans="1:11" hidden="1">
      <c r="A192" s="370" t="s">
        <v>350</v>
      </c>
      <c r="B192" s="404" t="s">
        <v>362</v>
      </c>
      <c r="C192" s="380" t="s">
        <v>26</v>
      </c>
      <c r="D192" s="429">
        <f>J193</f>
        <v>2173.6</v>
      </c>
      <c r="E192" s="234" t="s">
        <v>363</v>
      </c>
      <c r="F192" s="234" t="s">
        <v>348</v>
      </c>
      <c r="G192" s="234" t="s">
        <v>364</v>
      </c>
      <c r="H192" s="234" t="s">
        <v>348</v>
      </c>
      <c r="I192" s="234" t="s">
        <v>365</v>
      </c>
      <c r="J192" s="247" t="s">
        <v>349</v>
      </c>
      <c r="K192" s="245"/>
    </row>
    <row r="193" spans="1:11" hidden="1">
      <c r="A193" s="372"/>
      <c r="B193" s="410"/>
      <c r="C193" s="381"/>
      <c r="D193" s="430"/>
      <c r="E193" s="293">
        <f>$E$189*$F$189</f>
        <v>1871.5</v>
      </c>
      <c r="F193" s="294">
        <v>2</v>
      </c>
      <c r="G193" s="289">
        <f>$E$191*$F$191</f>
        <v>2375</v>
      </c>
      <c r="H193" s="289">
        <v>3</v>
      </c>
      <c r="I193" s="289">
        <v>0.2</v>
      </c>
      <c r="J193" s="248">
        <f>((E193*F193)+(G193*H193))*I193</f>
        <v>2173.6</v>
      </c>
      <c r="K193" s="245"/>
    </row>
    <row r="194" spans="1:11" hidden="1">
      <c r="A194" s="370" t="s">
        <v>189</v>
      </c>
      <c r="B194" s="431" t="s">
        <v>366</v>
      </c>
      <c r="C194" s="380" t="s">
        <v>26</v>
      </c>
      <c r="D194" s="429">
        <f>J195</f>
        <v>1630.2</v>
      </c>
      <c r="E194" s="234" t="s">
        <v>363</v>
      </c>
      <c r="F194" s="234" t="s">
        <v>348</v>
      </c>
      <c r="G194" s="234" t="s">
        <v>364</v>
      </c>
      <c r="H194" s="234" t="s">
        <v>348</v>
      </c>
      <c r="I194" s="234" t="s">
        <v>365</v>
      </c>
      <c r="J194" s="247" t="s">
        <v>349</v>
      </c>
      <c r="K194" s="245"/>
    </row>
    <row r="195" spans="1:11" hidden="1">
      <c r="A195" s="372"/>
      <c r="B195" s="432"/>
      <c r="C195" s="381"/>
      <c r="D195" s="430"/>
      <c r="E195" s="293">
        <f>$E$189*$F$189</f>
        <v>1871.5</v>
      </c>
      <c r="F195" s="294">
        <v>2</v>
      </c>
      <c r="G195" s="289">
        <f>$E$191*$F$191</f>
        <v>2375</v>
      </c>
      <c r="H195" s="289">
        <v>3</v>
      </c>
      <c r="I195" s="289">
        <v>0.15</v>
      </c>
      <c r="J195" s="248">
        <f>((E195*F195)+(G195*H195))*I195</f>
        <v>1630.2</v>
      </c>
      <c r="K195" s="245"/>
    </row>
    <row r="196" spans="1:11" hidden="1">
      <c r="A196" s="439" t="s">
        <v>353</v>
      </c>
      <c r="B196" s="440" t="s">
        <v>367</v>
      </c>
      <c r="C196" s="411" t="s">
        <v>354</v>
      </c>
      <c r="D196" s="441">
        <f>H197</f>
        <v>7824.9600000000009</v>
      </c>
      <c r="E196" s="234" t="s">
        <v>355</v>
      </c>
      <c r="F196" s="239" t="s">
        <v>368</v>
      </c>
      <c r="G196" s="239" t="s">
        <v>356</v>
      </c>
      <c r="H196" s="240" t="s">
        <v>349</v>
      </c>
      <c r="I196" s="435"/>
      <c r="J196" s="436"/>
      <c r="K196" s="245"/>
    </row>
    <row r="197" spans="1:11" ht="15.75" hidden="1" thickBot="1">
      <c r="A197" s="370"/>
      <c r="B197" s="404"/>
      <c r="C197" s="380"/>
      <c r="D197" s="429"/>
      <c r="E197" s="249">
        <v>1630.2</v>
      </c>
      <c r="F197" s="249">
        <v>1.6</v>
      </c>
      <c r="G197" s="249">
        <v>3</v>
      </c>
      <c r="H197" s="249">
        <f>E197*F197*G197</f>
        <v>7824.9600000000009</v>
      </c>
      <c r="I197" s="437"/>
      <c r="J197" s="438"/>
      <c r="K197" s="245"/>
    </row>
    <row r="198" spans="1:11" ht="15.75" hidden="1" customHeight="1">
      <c r="A198" s="391" t="s">
        <v>48</v>
      </c>
      <c r="B198" s="392"/>
      <c r="C198" s="392"/>
      <c r="D198" s="393"/>
      <c r="E198" s="292"/>
      <c r="F198" s="292"/>
      <c r="G198" s="292"/>
      <c r="H198" s="292"/>
      <c r="I198" s="292"/>
      <c r="J198" s="238"/>
    </row>
    <row r="199" spans="1:11">
      <c r="A199" s="264" t="str">
        <f>ORÇAMENTO!A28</f>
        <v>4</v>
      </c>
      <c r="B199" s="232" t="str">
        <f>ORÇAMENTO!D28</f>
        <v>INSTALAÇÕES ELÉTRICAS</v>
      </c>
      <c r="C199" s="290"/>
      <c r="D199" s="250"/>
      <c r="E199" s="250"/>
      <c r="F199" s="250"/>
      <c r="G199" s="250"/>
      <c r="H199" s="250"/>
      <c r="I199" s="250"/>
      <c r="J199" s="251"/>
      <c r="K199" s="245"/>
    </row>
    <row r="200" spans="1:11">
      <c r="A200" s="370" t="s">
        <v>33</v>
      </c>
      <c r="B200" s="431" t="str">
        <f>ORÇAMENTO!D29</f>
        <v>SUBSTITUIÇÃO DE LUMINÁRIA DE VAPOR DE MERCÚRIO/VAPOR DE SÓDIO POR LUMINÁRIA DE LED PARA ILUMINAÇÃO PÚBLICA (NÃO INCLUI FORNECIMENTO). AF_08/2020</v>
      </c>
      <c r="C200" s="411" t="s">
        <v>167</v>
      </c>
      <c r="D200" s="367">
        <f>G201</f>
        <v>70</v>
      </c>
      <c r="E200" s="234" t="s">
        <v>348</v>
      </c>
      <c r="F200" s="234"/>
      <c r="G200" s="234" t="s">
        <v>349</v>
      </c>
      <c r="H200" s="289"/>
      <c r="I200" s="289"/>
      <c r="J200" s="252"/>
      <c r="K200" s="245"/>
    </row>
    <row r="201" spans="1:11" ht="23.45" customHeight="1">
      <c r="A201" s="372"/>
      <c r="B201" s="432"/>
      <c r="C201" s="411"/>
      <c r="D201" s="368"/>
      <c r="E201" s="288">
        <v>70</v>
      </c>
      <c r="F201" s="288"/>
      <c r="G201" s="288">
        <f>E201</f>
        <v>70</v>
      </c>
      <c r="H201" s="289"/>
      <c r="I201" s="289"/>
      <c r="J201" s="252"/>
      <c r="K201" s="245"/>
    </row>
    <row r="202" spans="1:11">
      <c r="A202" s="370" t="s">
        <v>34</v>
      </c>
      <c r="B202" s="431" t="str">
        <f>ORÇAMENTO!D30</f>
        <v xml:space="preserve">	LUMINÁRIA DE LED PARA ILUMINAÇÃO PÚBLICA, DE 138 W ATÉ 180 W - FORNECIMENTO E INSTALAÇÃO. AF_08/2020</v>
      </c>
      <c r="C202" s="411" t="s">
        <v>167</v>
      </c>
      <c r="D202" s="367">
        <f>G203</f>
        <v>70</v>
      </c>
      <c r="E202" s="234" t="s">
        <v>348</v>
      </c>
      <c r="F202" s="234"/>
      <c r="G202" s="234" t="s">
        <v>349</v>
      </c>
      <c r="H202" s="289"/>
      <c r="I202" s="289"/>
      <c r="J202" s="252"/>
      <c r="K202" s="245"/>
    </row>
    <row r="203" spans="1:11" ht="15.75" thickBot="1">
      <c r="A203" s="371"/>
      <c r="B203" s="434"/>
      <c r="C203" s="380"/>
      <c r="D203" s="368"/>
      <c r="E203" s="287">
        <v>70</v>
      </c>
      <c r="F203" s="241"/>
      <c r="G203" s="287">
        <f>E203</f>
        <v>70</v>
      </c>
      <c r="H203" s="287"/>
      <c r="I203" s="287"/>
      <c r="J203" s="253"/>
      <c r="K203" s="245"/>
    </row>
    <row r="204" spans="1:11" ht="15.75" customHeight="1" thickBot="1">
      <c r="A204" s="391" t="s">
        <v>51</v>
      </c>
      <c r="B204" s="392"/>
      <c r="C204" s="392"/>
      <c r="D204" s="393"/>
      <c r="E204" s="292"/>
      <c r="F204" s="292"/>
      <c r="G204" s="292"/>
      <c r="H204" s="292"/>
      <c r="I204" s="292"/>
      <c r="J204" s="238"/>
    </row>
    <row r="205" spans="1:11">
      <c r="A205" s="264" t="str">
        <f>ORÇAMENTO!A32</f>
        <v>5</v>
      </c>
      <c r="B205" s="232" t="str">
        <f>ORÇAMENTO!D32</f>
        <v>EQUIPAMENTOS / MOBILIÁRIO URBANO</v>
      </c>
      <c r="C205" s="290"/>
      <c r="D205" s="250"/>
      <c r="E205" s="250"/>
      <c r="F205" s="250"/>
      <c r="G205" s="250"/>
      <c r="H205" s="250"/>
      <c r="I205" s="250"/>
      <c r="J205" s="251"/>
      <c r="K205" s="245"/>
    </row>
    <row r="206" spans="1:11" ht="14.45" customHeight="1">
      <c r="A206" s="389" t="str">
        <f>ORÇAMENTO!A33</f>
        <v>5.1</v>
      </c>
      <c r="B206" s="442" t="str">
        <f>ORÇAMENTO!D33</f>
        <v>BANCO EM CONCRETO</v>
      </c>
      <c r="C206" s="411" t="s">
        <v>167</v>
      </c>
      <c r="D206" s="367">
        <f>G207</f>
        <v>121</v>
      </c>
      <c r="E206" s="234" t="s">
        <v>348</v>
      </c>
      <c r="F206" s="234"/>
      <c r="G206" s="234" t="s">
        <v>349</v>
      </c>
      <c r="H206" s="254"/>
      <c r="I206" s="254"/>
      <c r="J206" s="251"/>
      <c r="K206" s="245"/>
    </row>
    <row r="207" spans="1:11">
      <c r="A207" s="372"/>
      <c r="B207" s="442"/>
      <c r="C207" s="411"/>
      <c r="D207" s="368"/>
      <c r="E207" s="288">
        <f>ORÇAMENTO!F33</f>
        <v>121</v>
      </c>
      <c r="F207" s="241"/>
      <c r="G207" s="288">
        <f>E207</f>
        <v>121</v>
      </c>
      <c r="H207" s="254"/>
      <c r="I207" s="254"/>
      <c r="J207" s="251"/>
      <c r="K207" s="245"/>
    </row>
    <row r="208" spans="1:11" s="256" customFormat="1" ht="14.45" customHeight="1">
      <c r="A208" s="389" t="str">
        <f>ORÇAMENTO!A34</f>
        <v>5.2</v>
      </c>
      <c r="B208" s="431" t="str">
        <f>ORÇAMENTO!D34</f>
        <v>LIXEIRA EM MADEIRA COM ESTRUTURA TUBULAR</v>
      </c>
      <c r="C208" s="411" t="s">
        <v>167</v>
      </c>
      <c r="D208" s="367">
        <f>ORÇAMENTO!F34</f>
        <v>121</v>
      </c>
      <c r="E208" s="234" t="s">
        <v>348</v>
      </c>
      <c r="F208" s="234"/>
      <c r="G208" s="234" t="s">
        <v>349</v>
      </c>
      <c r="H208" s="234"/>
      <c r="I208" s="234"/>
      <c r="J208" s="251"/>
      <c r="K208" s="255"/>
    </row>
    <row r="209" spans="1:11" s="256" customFormat="1">
      <c r="A209" s="372"/>
      <c r="B209" s="432"/>
      <c r="C209" s="411"/>
      <c r="D209" s="368"/>
      <c r="E209" s="288">
        <v>70</v>
      </c>
      <c r="F209" s="288"/>
      <c r="G209" s="288">
        <f>E209</f>
        <v>70</v>
      </c>
      <c r="H209" s="289"/>
      <c r="I209" s="288"/>
      <c r="J209" s="251"/>
      <c r="K209" s="255"/>
    </row>
    <row r="210" spans="1:11" s="256" customFormat="1" ht="14.45" customHeight="1">
      <c r="A210" s="389" t="str">
        <f>ORÇAMENTO!A35</f>
        <v>5.3</v>
      </c>
      <c r="B210" s="431" t="str">
        <f>ORÇAMENTO!D35</f>
        <v>PERGOLADO EM MADEIRA</v>
      </c>
      <c r="C210" s="411" t="s">
        <v>167</v>
      </c>
      <c r="D210" s="367">
        <f>ORÇAMENTO!F35</f>
        <v>8</v>
      </c>
      <c r="E210" s="234" t="s">
        <v>348</v>
      </c>
      <c r="F210" s="234"/>
      <c r="G210" s="234" t="s">
        <v>349</v>
      </c>
      <c r="H210" s="234"/>
      <c r="I210" s="234"/>
      <c r="J210" s="251"/>
      <c r="K210" s="255"/>
    </row>
    <row r="211" spans="1:11" s="256" customFormat="1" ht="15.75" thickBot="1">
      <c r="A211" s="372"/>
      <c r="B211" s="432"/>
      <c r="C211" s="411"/>
      <c r="D211" s="368"/>
      <c r="E211" s="288">
        <v>70</v>
      </c>
      <c r="F211" s="241"/>
      <c r="G211" s="288">
        <f>E211</f>
        <v>70</v>
      </c>
      <c r="H211" s="289"/>
      <c r="I211" s="288"/>
      <c r="J211" s="251"/>
      <c r="K211" s="255"/>
    </row>
    <row r="212" spans="1:11" ht="15.75" customHeight="1" thickBot="1">
      <c r="A212" s="391" t="s">
        <v>201</v>
      </c>
      <c r="B212" s="392"/>
      <c r="C212" s="392"/>
      <c r="D212" s="393"/>
      <c r="E212" s="292"/>
      <c r="F212" s="292"/>
      <c r="G212" s="292"/>
      <c r="H212" s="292"/>
      <c r="I212" s="292"/>
      <c r="J212" s="238"/>
    </row>
    <row r="213" spans="1:11">
      <c r="A213" s="264" t="str">
        <f>ORÇAMENTO!A37</f>
        <v>6</v>
      </c>
      <c r="B213" s="232" t="str">
        <f>ORÇAMENTO!D37</f>
        <v>TERMINAL/ASSOCIAÇÃO</v>
      </c>
      <c r="C213" s="290"/>
      <c r="D213" s="250"/>
      <c r="E213" s="271"/>
      <c r="F213" s="271"/>
      <c r="G213" s="271"/>
      <c r="H213" s="271"/>
      <c r="I213" s="250"/>
      <c r="J213" s="251"/>
      <c r="K213" s="245"/>
    </row>
    <row r="214" spans="1:11" s="256" customFormat="1">
      <c r="A214" s="370" t="s">
        <v>37</v>
      </c>
      <c r="B214" s="353" t="str">
        <f>ORÇAMENTO!D38</f>
        <v>DEMOLIÇÃO DE PAVIMENTO, DE FORMA MANUAL, COM REAPROVEITAMENTO. AF_12/2017</v>
      </c>
      <c r="C214" s="374" t="str">
        <f>ORÇAMENTO!E38</f>
        <v>m²</v>
      </c>
      <c r="D214" s="355">
        <f>SUM(H215:H218)</f>
        <v>63.828000000000003</v>
      </c>
      <c r="E214" s="234" t="s">
        <v>346</v>
      </c>
      <c r="F214" s="239" t="s">
        <v>347</v>
      </c>
      <c r="G214" s="234" t="s">
        <v>348</v>
      </c>
      <c r="H214" s="234" t="s">
        <v>349</v>
      </c>
      <c r="I214" s="234"/>
      <c r="J214" s="251"/>
      <c r="K214" s="255"/>
    </row>
    <row r="215" spans="1:11" s="256" customFormat="1">
      <c r="A215" s="371"/>
      <c r="B215" s="373"/>
      <c r="C215" s="375"/>
      <c r="D215" s="355"/>
      <c r="E215" s="289">
        <v>2.65</v>
      </c>
      <c r="F215" s="288">
        <v>0.9</v>
      </c>
      <c r="G215" s="288">
        <v>1</v>
      </c>
      <c r="H215" s="289">
        <f t="shared" ref="H215:H218" si="8">E215*F215*G215</f>
        <v>2.3849999999999998</v>
      </c>
      <c r="I215" s="239"/>
      <c r="J215" s="251"/>
      <c r="K215" s="255"/>
    </row>
    <row r="216" spans="1:11" s="256" customFormat="1">
      <c r="A216" s="371"/>
      <c r="B216" s="373"/>
      <c r="C216" s="375"/>
      <c r="D216" s="355"/>
      <c r="E216" s="289">
        <v>2.9</v>
      </c>
      <c r="F216" s="288">
        <v>2.35</v>
      </c>
      <c r="G216" s="288">
        <v>1</v>
      </c>
      <c r="H216" s="289">
        <f t="shared" si="8"/>
        <v>6.8150000000000004</v>
      </c>
      <c r="I216" s="239"/>
      <c r="J216" s="251"/>
      <c r="K216" s="255"/>
    </row>
    <row r="217" spans="1:11" s="256" customFormat="1">
      <c r="A217" s="371"/>
      <c r="B217" s="373"/>
      <c r="C217" s="375"/>
      <c r="D217" s="355"/>
      <c r="E217" s="289">
        <f>3.4+7.66+3.33</f>
        <v>14.39</v>
      </c>
      <c r="F217" s="288">
        <v>2.4500000000000002</v>
      </c>
      <c r="G217" s="288">
        <v>1</v>
      </c>
      <c r="H217" s="289">
        <f t="shared" si="8"/>
        <v>35.255500000000005</v>
      </c>
      <c r="I217" s="239"/>
      <c r="J217" s="251"/>
      <c r="K217" s="255"/>
    </row>
    <row r="218" spans="1:11" s="256" customFormat="1">
      <c r="A218" s="371"/>
      <c r="B218" s="373"/>
      <c r="C218" s="375"/>
      <c r="D218" s="355"/>
      <c r="E218" s="289">
        <v>6.15</v>
      </c>
      <c r="F218" s="288">
        <v>3.15</v>
      </c>
      <c r="G218" s="288">
        <v>1</v>
      </c>
      <c r="H218" s="289">
        <f t="shared" si="8"/>
        <v>19.372500000000002</v>
      </c>
      <c r="I218" s="239"/>
      <c r="J218" s="251"/>
      <c r="K218" s="255"/>
    </row>
    <row r="219" spans="1:11" s="256" customFormat="1">
      <c r="A219" s="370" t="s">
        <v>38</v>
      </c>
      <c r="B219" s="353" t="str">
        <f>ORÇAMENTO!D39</f>
        <v>DEMOLIÇÃO DE ALVENARIA DE BLOCO FURADO, DE FORMA MANUAL, SEM REAPROVEITAMENTO.</v>
      </c>
      <c r="C219" s="374" t="s">
        <v>26</v>
      </c>
      <c r="D219" s="355">
        <f>H221+H220</f>
        <v>2.113</v>
      </c>
      <c r="E219" s="234" t="s">
        <v>346</v>
      </c>
      <c r="F219" s="239" t="s">
        <v>347</v>
      </c>
      <c r="G219" s="234" t="s">
        <v>352</v>
      </c>
      <c r="H219" s="234" t="s">
        <v>349</v>
      </c>
      <c r="I219" s="234"/>
      <c r="J219" s="251"/>
      <c r="K219" s="255"/>
    </row>
    <row r="220" spans="1:11" s="256" customFormat="1">
      <c r="A220" s="371"/>
      <c r="B220" s="373"/>
      <c r="C220" s="375"/>
      <c r="D220" s="355"/>
      <c r="E220" s="289">
        <v>0.5</v>
      </c>
      <c r="F220" s="288">
        <v>0.1</v>
      </c>
      <c r="G220" s="288">
        <v>0.5</v>
      </c>
      <c r="H220" s="289">
        <f>E220*F220*G220</f>
        <v>2.5000000000000001E-2</v>
      </c>
      <c r="I220" s="288"/>
      <c r="J220" s="251"/>
      <c r="K220" s="255"/>
    </row>
    <row r="221" spans="1:11" s="256" customFormat="1">
      <c r="A221" s="372"/>
      <c r="B221" s="354"/>
      <c r="C221" s="376"/>
      <c r="D221" s="355"/>
      <c r="E221" s="289">
        <f>2.36+2.25+0.85+1.5</f>
        <v>6.9599999999999991</v>
      </c>
      <c r="F221" s="289">
        <v>0.1</v>
      </c>
      <c r="G221" s="288">
        <v>3</v>
      </c>
      <c r="H221" s="289">
        <f>E221*F221*G221</f>
        <v>2.0880000000000001</v>
      </c>
      <c r="I221" s="288"/>
      <c r="J221" s="251"/>
      <c r="K221" s="255"/>
    </row>
    <row r="222" spans="1:11" s="256" customFormat="1">
      <c r="A222" s="370" t="s">
        <v>263</v>
      </c>
      <c r="B222" s="353" t="str">
        <f>ORÇAMENTO!D40</f>
        <v>REMOÇÃO DE LOUÇAS, DE FORMA MANUAL, SEM REAPROVEITAMENTO.</v>
      </c>
      <c r="C222" s="374" t="s">
        <v>167</v>
      </c>
      <c r="D222" s="355">
        <f>H223</f>
        <v>4</v>
      </c>
      <c r="E222" s="234" t="s">
        <v>346</v>
      </c>
      <c r="F222" s="239" t="s">
        <v>347</v>
      </c>
      <c r="G222" s="234" t="s">
        <v>348</v>
      </c>
      <c r="H222" s="234" t="s">
        <v>349</v>
      </c>
      <c r="I222" s="234"/>
      <c r="J222" s="251"/>
      <c r="K222" s="255"/>
    </row>
    <row r="223" spans="1:11" s="256" customFormat="1">
      <c r="A223" s="372"/>
      <c r="B223" s="354"/>
      <c r="C223" s="376"/>
      <c r="D223" s="355"/>
      <c r="E223" s="289"/>
      <c r="F223" s="289"/>
      <c r="G223" s="288">
        <v>5</v>
      </c>
      <c r="H223" s="289">
        <v>4</v>
      </c>
      <c r="I223" s="288"/>
      <c r="J223" s="251"/>
      <c r="K223" s="255"/>
    </row>
    <row r="224" spans="1:11" s="256" customFormat="1">
      <c r="A224" s="370" t="s">
        <v>264</v>
      </c>
      <c r="B224" s="353" t="str">
        <f>ORÇAMENTO!D41</f>
        <v>REMOÇÃO DE METAIS SANITÁRIOS, DE FORMA MANUAL, SEM REAPROVEITAMENTO.</v>
      </c>
      <c r="C224" s="374" t="s">
        <v>167</v>
      </c>
      <c r="D224" s="355">
        <f>H225</f>
        <v>5</v>
      </c>
      <c r="E224" s="234" t="s">
        <v>346</v>
      </c>
      <c r="F224" s="239" t="s">
        <v>347</v>
      </c>
      <c r="G224" s="234" t="s">
        <v>348</v>
      </c>
      <c r="H224" s="234" t="s">
        <v>349</v>
      </c>
      <c r="I224" s="234"/>
      <c r="J224" s="251"/>
      <c r="K224" s="255"/>
    </row>
    <row r="225" spans="1:11" s="256" customFormat="1">
      <c r="A225" s="372"/>
      <c r="B225" s="354"/>
      <c r="C225" s="376"/>
      <c r="D225" s="355"/>
      <c r="E225" s="289"/>
      <c r="F225" s="289"/>
      <c r="G225" s="288">
        <v>5</v>
      </c>
      <c r="H225" s="289">
        <f>G225</f>
        <v>5</v>
      </c>
      <c r="I225" s="288"/>
      <c r="J225" s="251"/>
      <c r="K225" s="255"/>
    </row>
    <row r="226" spans="1:11" s="256" customFormat="1">
      <c r="A226" s="370" t="s">
        <v>265</v>
      </c>
      <c r="B226" s="353" t="str">
        <f>ORÇAMENTO!D42</f>
        <v>REMOÇÃO DE PORTAS, DE FORMA MANUAL, SEM REAPROVEITAMENTO. AF_12/2017</v>
      </c>
      <c r="C226" s="374" t="str">
        <f>ORÇAMENTO!E51</f>
        <v>m²</v>
      </c>
      <c r="D226" s="355">
        <f>H229+H227+H228</f>
        <v>7.1400000000000006</v>
      </c>
      <c r="E226" s="234" t="s">
        <v>347</v>
      </c>
      <c r="F226" s="234" t="s">
        <v>352</v>
      </c>
      <c r="G226" s="234" t="s">
        <v>377</v>
      </c>
      <c r="H226" s="234" t="s">
        <v>349</v>
      </c>
      <c r="I226" s="234"/>
      <c r="J226" s="251"/>
      <c r="K226" s="255"/>
    </row>
    <row r="227" spans="1:11" s="256" customFormat="1">
      <c r="A227" s="371"/>
      <c r="B227" s="373"/>
      <c r="C227" s="375"/>
      <c r="D227" s="355"/>
      <c r="E227" s="289">
        <v>0.6</v>
      </c>
      <c r="F227" s="289">
        <v>2.1</v>
      </c>
      <c r="G227" s="289">
        <v>2</v>
      </c>
      <c r="H227" s="289">
        <f>E227*F227*G227</f>
        <v>2.52</v>
      </c>
      <c r="I227" s="288"/>
      <c r="J227" s="251"/>
      <c r="K227" s="255"/>
    </row>
    <row r="228" spans="1:11" s="256" customFormat="1">
      <c r="A228" s="371"/>
      <c r="B228" s="373"/>
      <c r="C228" s="375"/>
      <c r="D228" s="355"/>
      <c r="E228" s="289">
        <v>0.7</v>
      </c>
      <c r="F228" s="289">
        <v>2.1</v>
      </c>
      <c r="G228" s="289">
        <v>2</v>
      </c>
      <c r="H228" s="289">
        <f>E228*F228*G228</f>
        <v>2.94</v>
      </c>
      <c r="I228" s="288"/>
      <c r="J228" s="251"/>
      <c r="K228" s="255"/>
    </row>
    <row r="229" spans="1:11" s="256" customFormat="1">
      <c r="A229" s="372"/>
      <c r="B229" s="354"/>
      <c r="C229" s="376"/>
      <c r="D229" s="355"/>
      <c r="E229" s="289">
        <v>0.8</v>
      </c>
      <c r="F229" s="289">
        <v>2.1</v>
      </c>
      <c r="G229" s="289">
        <v>1</v>
      </c>
      <c r="H229" s="289">
        <f>G229*F229*E229</f>
        <v>1.6800000000000002</v>
      </c>
      <c r="I229" s="288"/>
      <c r="J229" s="251"/>
      <c r="K229" s="255"/>
    </row>
    <row r="230" spans="1:11" s="256" customFormat="1">
      <c r="A230" s="370" t="s">
        <v>266</v>
      </c>
      <c r="B230" s="353" t="str">
        <f>ORÇAMENTO!D43</f>
        <v>REMOÇÃO DE JANELAS, DE FORMA MANUAL, SEM REAPROVEITAMENTO. AF_12/2017</v>
      </c>
      <c r="C230" s="374" t="str">
        <f>ORÇAMENTO!E53</f>
        <v>m²</v>
      </c>
      <c r="D230" s="355">
        <f>H233+H231+H232</f>
        <v>16.34</v>
      </c>
      <c r="E230" s="234" t="s">
        <v>346</v>
      </c>
      <c r="F230" s="239" t="s">
        <v>347</v>
      </c>
      <c r="G230" s="234" t="s">
        <v>352</v>
      </c>
      <c r="H230" s="234" t="s">
        <v>349</v>
      </c>
      <c r="I230" s="234"/>
      <c r="J230" s="251"/>
      <c r="K230" s="255"/>
    </row>
    <row r="231" spans="1:11" s="256" customFormat="1">
      <c r="A231" s="371"/>
      <c r="B231" s="373"/>
      <c r="C231" s="375"/>
      <c r="D231" s="355"/>
      <c r="E231" s="289">
        <v>0.5</v>
      </c>
      <c r="F231" s="289">
        <v>0.5</v>
      </c>
      <c r="G231" s="289">
        <v>2</v>
      </c>
      <c r="H231" s="289">
        <f>E231*F231*G231</f>
        <v>0.5</v>
      </c>
      <c r="I231" s="239"/>
      <c r="J231" s="251"/>
      <c r="K231" s="255"/>
    </row>
    <row r="232" spans="1:11" s="256" customFormat="1">
      <c r="A232" s="371"/>
      <c r="B232" s="373"/>
      <c r="C232" s="375"/>
      <c r="D232" s="355"/>
      <c r="E232" s="289">
        <v>2.2000000000000002</v>
      </c>
      <c r="F232" s="289">
        <v>1.2</v>
      </c>
      <c r="G232" s="289">
        <v>6</v>
      </c>
      <c r="H232" s="289">
        <f>E232*F232*G232</f>
        <v>15.84</v>
      </c>
      <c r="I232" s="239"/>
      <c r="J232" s="251"/>
      <c r="K232" s="255"/>
    </row>
    <row r="233" spans="1:11" s="256" customFormat="1">
      <c r="A233" s="372"/>
      <c r="B233" s="354"/>
      <c r="C233" s="376"/>
      <c r="D233" s="355"/>
      <c r="E233" s="289"/>
      <c r="F233" s="289"/>
      <c r="G233" s="289"/>
      <c r="H233" s="289">
        <f>G233*F233*E233</f>
        <v>0</v>
      </c>
      <c r="I233" s="288"/>
      <c r="J233" s="251"/>
      <c r="K233" s="255"/>
    </row>
    <row r="234" spans="1:11" s="256" customFormat="1">
      <c r="A234" s="370" t="s">
        <v>267</v>
      </c>
      <c r="B234" s="353" t="str">
        <f>ORÇAMENTO!D44</f>
        <v>REMOÇÃO DE TELHAS DE FIBROCIMENTO, METÁLICA E CERÂMICA, DE FORMA MECANIZADA, COM USO DE GUINDASTE, SEM REAPROVEITAMENTO. AF_12/2017</v>
      </c>
      <c r="C234" s="356" t="s">
        <v>24</v>
      </c>
      <c r="D234" s="355">
        <f>I235+I236</f>
        <v>82.243799999999993</v>
      </c>
      <c r="E234" s="234" t="s">
        <v>346</v>
      </c>
      <c r="F234" s="239" t="s">
        <v>347</v>
      </c>
      <c r="G234" s="234" t="s">
        <v>352</v>
      </c>
      <c r="H234" s="234" t="s">
        <v>348</v>
      </c>
      <c r="I234" s="239" t="s">
        <v>349</v>
      </c>
      <c r="J234" s="251"/>
      <c r="K234" s="255"/>
    </row>
    <row r="235" spans="1:11" s="256" customFormat="1">
      <c r="A235" s="371"/>
      <c r="B235" s="373"/>
      <c r="C235" s="377"/>
      <c r="D235" s="355"/>
      <c r="E235" s="289">
        <v>17.89</v>
      </c>
      <c r="F235" s="288">
        <v>1.61</v>
      </c>
      <c r="G235" s="288"/>
      <c r="H235" s="289">
        <v>2</v>
      </c>
      <c r="I235" s="288">
        <f>E235*F235*H235</f>
        <v>57.605800000000002</v>
      </c>
      <c r="J235" s="251"/>
      <c r="K235" s="255"/>
    </row>
    <row r="236" spans="1:11" s="256" customFormat="1" ht="27" customHeight="1">
      <c r="A236" s="372"/>
      <c r="B236" s="354"/>
      <c r="C236" s="357"/>
      <c r="D236" s="355"/>
      <c r="E236" s="289">
        <v>6.35</v>
      </c>
      <c r="F236" s="289">
        <v>1.94</v>
      </c>
      <c r="G236" s="288"/>
      <c r="H236" s="289">
        <v>2</v>
      </c>
      <c r="I236" s="288">
        <f>E236*F236*H236</f>
        <v>24.637999999999998</v>
      </c>
      <c r="J236" s="251"/>
      <c r="K236" s="255"/>
    </row>
    <row r="237" spans="1:11" s="256" customFormat="1">
      <c r="A237" s="370" t="s">
        <v>268</v>
      </c>
      <c r="B237" s="353" t="str">
        <f>ORÇAMENTO!D45</f>
        <v>REMOÇÃO DE TRAMA DE MADEIRA PARA COBERTURA, DE FORMA MANUAL, SEM REAPROVEITAMENTO. AF_12/2017</v>
      </c>
      <c r="C237" s="356" t="s">
        <v>24</v>
      </c>
      <c r="D237" s="355">
        <f>I238+I239</f>
        <v>82.243799999999993</v>
      </c>
      <c r="E237" s="234" t="s">
        <v>346</v>
      </c>
      <c r="F237" s="239" t="s">
        <v>347</v>
      </c>
      <c r="G237" s="234" t="s">
        <v>352</v>
      </c>
      <c r="H237" s="234" t="s">
        <v>348</v>
      </c>
      <c r="I237" s="239" t="s">
        <v>349</v>
      </c>
      <c r="J237" s="251"/>
      <c r="K237" s="255"/>
    </row>
    <row r="238" spans="1:11" s="256" customFormat="1">
      <c r="A238" s="371"/>
      <c r="B238" s="373"/>
      <c r="C238" s="377"/>
      <c r="D238" s="355"/>
      <c r="E238" s="289">
        <v>17.89</v>
      </c>
      <c r="F238" s="288">
        <v>1.61</v>
      </c>
      <c r="G238" s="288"/>
      <c r="H238" s="289">
        <v>2</v>
      </c>
      <c r="I238" s="288">
        <f>E238*F238*H238</f>
        <v>57.605800000000002</v>
      </c>
      <c r="J238" s="251"/>
      <c r="K238" s="255"/>
    </row>
    <row r="239" spans="1:11" s="256" customFormat="1">
      <c r="A239" s="372"/>
      <c r="B239" s="354"/>
      <c r="C239" s="357"/>
      <c r="D239" s="355"/>
      <c r="E239" s="289">
        <v>6.35</v>
      </c>
      <c r="F239" s="289">
        <v>1.94</v>
      </c>
      <c r="G239" s="288"/>
      <c r="H239" s="289">
        <v>2</v>
      </c>
      <c r="I239" s="288">
        <f>E239*F239*H239</f>
        <v>24.637999999999998</v>
      </c>
      <c r="J239" s="251"/>
      <c r="K239" s="255"/>
    </row>
    <row r="240" spans="1:11" s="256" customFormat="1" ht="32.25" customHeight="1">
      <c r="A240" s="370" t="s">
        <v>269</v>
      </c>
      <c r="B240" s="353" t="str">
        <f>ORÇAMENTO!D46</f>
        <v xml:space="preserve">ALVENARIA DE VEDAÇÃO DE BLOCOS CERÂMICOS FURADOS NA HORIZONTAL DE 9X14X19CM (ESPESSURA 9CM) DE PAREDES COM ÁREA LÍQUIDA MAIOR OU IGUAL A 6M² COM VÃOS E ARGAMASSA DE ASSENTAMENTO COM PREPARO EM BETONEIRA. </v>
      </c>
      <c r="C240" s="374" t="s">
        <v>24</v>
      </c>
      <c r="D240" s="355">
        <f>SUM(J241:J242)</f>
        <v>13.700000000000001</v>
      </c>
      <c r="E240" s="234" t="s">
        <v>346</v>
      </c>
      <c r="F240" s="239" t="s">
        <v>347</v>
      </c>
      <c r="G240" s="234" t="s">
        <v>352</v>
      </c>
      <c r="H240" s="234" t="s">
        <v>424</v>
      </c>
      <c r="I240" s="234" t="s">
        <v>348</v>
      </c>
      <c r="J240" s="304" t="s">
        <v>349</v>
      </c>
      <c r="K240" s="255"/>
    </row>
    <row r="241" spans="1:11" s="256" customFormat="1" ht="32.25" customHeight="1">
      <c r="A241" s="371"/>
      <c r="B241" s="373"/>
      <c r="C241" s="375"/>
      <c r="D241" s="355"/>
      <c r="E241" s="289">
        <v>0.5</v>
      </c>
      <c r="F241" s="288"/>
      <c r="G241" s="288">
        <v>0.5</v>
      </c>
      <c r="H241" s="289"/>
      <c r="I241" s="288">
        <v>2</v>
      </c>
      <c r="J241" s="275">
        <f>E241*G241*I241</f>
        <v>0.5</v>
      </c>
      <c r="K241" s="255"/>
    </row>
    <row r="242" spans="1:11" s="256" customFormat="1" ht="25.5" customHeight="1">
      <c r="A242" s="372"/>
      <c r="B242" s="354"/>
      <c r="C242" s="376"/>
      <c r="D242" s="355"/>
      <c r="E242" s="289">
        <f>2.9+1.5</f>
        <v>4.4000000000000004</v>
      </c>
      <c r="F242" s="289"/>
      <c r="G242" s="288">
        <v>3</v>
      </c>
      <c r="H242" s="289"/>
      <c r="I242" s="288"/>
      <c r="J242" s="275">
        <f>E242*G242</f>
        <v>13.200000000000001</v>
      </c>
      <c r="K242" s="255"/>
    </row>
    <row r="243" spans="1:11" s="256" customFormat="1" ht="30" customHeight="1">
      <c r="A243" s="370" t="s">
        <v>270</v>
      </c>
      <c r="B243" s="353" t="str">
        <f>ORÇAMENTO!D47</f>
        <v>CHAPISCO APLICADO EM ALVENARIAS E ESTRUTURAS DE CONCRETO INTERNAS, COM COLHER DE PEDREIRO. ARGAMASSA TRAÇO 1:3 COM PREPARO MANUAL.</v>
      </c>
      <c r="C243" s="374" t="s">
        <v>26</v>
      </c>
      <c r="D243" s="355">
        <f>SUM(I244:I245)</f>
        <v>27.400000000000002</v>
      </c>
      <c r="E243" s="234" t="s">
        <v>346</v>
      </c>
      <c r="F243" s="239" t="s">
        <v>347</v>
      </c>
      <c r="G243" s="234" t="s">
        <v>352</v>
      </c>
      <c r="H243" s="234" t="s">
        <v>348</v>
      </c>
      <c r="I243" s="239" t="s">
        <v>349</v>
      </c>
      <c r="J243" s="275"/>
      <c r="K243" s="255"/>
    </row>
    <row r="244" spans="1:11" s="256" customFormat="1" ht="30" customHeight="1">
      <c r="A244" s="371"/>
      <c r="B244" s="373"/>
      <c r="C244" s="375"/>
      <c r="D244" s="355"/>
      <c r="E244" s="289">
        <v>0.5</v>
      </c>
      <c r="F244" s="288"/>
      <c r="G244" s="288">
        <v>0.5</v>
      </c>
      <c r="H244" s="289">
        <v>4</v>
      </c>
      <c r="I244" s="288">
        <f>E244*G244*H244</f>
        <v>1</v>
      </c>
      <c r="J244" s="251"/>
      <c r="K244" s="255"/>
    </row>
    <row r="245" spans="1:11" s="256" customFormat="1">
      <c r="A245" s="372"/>
      <c r="B245" s="354"/>
      <c r="C245" s="376"/>
      <c r="D245" s="355"/>
      <c r="E245" s="289">
        <f>2.9+1.5</f>
        <v>4.4000000000000004</v>
      </c>
      <c r="F245" s="289"/>
      <c r="G245" s="288">
        <v>3</v>
      </c>
      <c r="H245" s="289">
        <v>2</v>
      </c>
      <c r="I245" s="288">
        <f>E245*G245*H245</f>
        <v>26.400000000000002</v>
      </c>
      <c r="J245" s="251"/>
      <c r="K245" s="255"/>
    </row>
    <row r="246" spans="1:11" s="256" customFormat="1" ht="27.75" customHeight="1">
      <c r="A246" s="370" t="s">
        <v>271</v>
      </c>
      <c r="B246" s="353" t="str">
        <f>ORÇAMENTO!D48</f>
        <v>MASSA ÚNICA, PARA RECEBIMENTO DE PINTURA, EM ARGAMASSA TRAÇO 1:2:8, PREPARO MANUAL, APLICADA MANUALMENTE EM FACES INTERNAS DE PAREDES, ESPESSURA DE 20MM, COM EXECUÇÃO DE TALISCAS. AF_06/2014</v>
      </c>
      <c r="C246" s="374" t="s">
        <v>24</v>
      </c>
      <c r="D246" s="355">
        <f>I248+I247</f>
        <v>13.700000000000001</v>
      </c>
      <c r="E246" s="234" t="s">
        <v>346</v>
      </c>
      <c r="F246" s="239" t="s">
        <v>347</v>
      </c>
      <c r="G246" s="234" t="s">
        <v>352</v>
      </c>
      <c r="H246" s="234" t="s">
        <v>348</v>
      </c>
      <c r="I246" s="239" t="s">
        <v>349</v>
      </c>
      <c r="J246" s="251"/>
      <c r="K246" s="255"/>
    </row>
    <row r="247" spans="1:11" s="256" customFormat="1" ht="27.75" customHeight="1">
      <c r="A247" s="371"/>
      <c r="B247" s="373"/>
      <c r="C247" s="375"/>
      <c r="D247" s="355"/>
      <c r="E247" s="289">
        <v>0.5</v>
      </c>
      <c r="F247" s="288"/>
      <c r="G247" s="288">
        <v>0.5</v>
      </c>
      <c r="H247" s="289">
        <v>2</v>
      </c>
      <c r="I247" s="288">
        <f>E247*G247*H247</f>
        <v>0.5</v>
      </c>
      <c r="J247" s="251"/>
      <c r="K247" s="255"/>
    </row>
    <row r="248" spans="1:11" s="256" customFormat="1" ht="25.5" customHeight="1">
      <c r="A248" s="372"/>
      <c r="B248" s="354"/>
      <c r="C248" s="376"/>
      <c r="D248" s="355"/>
      <c r="E248" s="289">
        <f>2.9+1.5</f>
        <v>4.4000000000000004</v>
      </c>
      <c r="F248" s="289"/>
      <c r="G248" s="288">
        <v>3</v>
      </c>
      <c r="H248" s="289"/>
      <c r="I248" s="288">
        <f>E248*G248</f>
        <v>13.200000000000001</v>
      </c>
      <c r="J248" s="251"/>
      <c r="K248" s="255"/>
    </row>
    <row r="249" spans="1:11" s="256" customFormat="1" ht="29.25" customHeight="1">
      <c r="A249" s="370" t="s">
        <v>272</v>
      </c>
      <c r="B249" s="353" t="str">
        <f>ORÇAMENTO!D49</f>
        <v>EMBOÇO, PARA RECEBIMENTO DE CERÂMICA, EM ARGAMASSA TRAÇO 1:2:8, PREPARO MANUAL, APLICADO MANUALMENTE EM FACES INTERNAS DE PAREDES, PARA AMBIENTE COM ÁREA ENTRE 5M2 E 10M2, ESPESSURA DE 20MM, COM EXECUÇÃO DE TALISCAS. AF_06/2014</v>
      </c>
      <c r="C249" s="374" t="s">
        <v>24</v>
      </c>
      <c r="D249" s="355">
        <f>I251+I250</f>
        <v>13.700000000000001</v>
      </c>
      <c r="E249" s="234" t="s">
        <v>346</v>
      </c>
      <c r="F249" s="239" t="s">
        <v>347</v>
      </c>
      <c r="G249" s="234" t="s">
        <v>352</v>
      </c>
      <c r="H249" s="234" t="s">
        <v>348</v>
      </c>
      <c r="I249" s="239" t="s">
        <v>349</v>
      </c>
      <c r="J249" s="251"/>
      <c r="K249" s="255"/>
    </row>
    <row r="250" spans="1:11" s="256" customFormat="1" ht="29.25" customHeight="1">
      <c r="A250" s="371"/>
      <c r="B250" s="373"/>
      <c r="C250" s="375"/>
      <c r="D250" s="355"/>
      <c r="E250" s="289">
        <v>0.5</v>
      </c>
      <c r="F250" s="288"/>
      <c r="G250" s="288">
        <v>0.5</v>
      </c>
      <c r="H250" s="289">
        <v>2</v>
      </c>
      <c r="I250" s="288">
        <f>E250*G250*H250</f>
        <v>0.5</v>
      </c>
      <c r="J250" s="251"/>
      <c r="K250" s="255"/>
    </row>
    <row r="251" spans="1:11" s="256" customFormat="1" ht="24" customHeight="1">
      <c r="A251" s="372"/>
      <c r="B251" s="354"/>
      <c r="C251" s="376"/>
      <c r="D251" s="355"/>
      <c r="E251" s="289">
        <f>2.9+1.5</f>
        <v>4.4000000000000004</v>
      </c>
      <c r="F251" s="289"/>
      <c r="G251" s="288">
        <v>3</v>
      </c>
      <c r="H251" s="289">
        <v>1</v>
      </c>
      <c r="I251" s="288">
        <f>E251*G251*H251</f>
        <v>13.200000000000001</v>
      </c>
      <c r="J251" s="251"/>
      <c r="K251" s="255"/>
    </row>
    <row r="252" spans="1:11" s="256" customFormat="1">
      <c r="A252" s="370" t="s">
        <v>273</v>
      </c>
      <c r="B252" s="353" t="str">
        <f>ORÇAMENTO!D50</f>
        <v>TRAMA DE MADEIRA COMPOSTA POR RIPAS, CAIBROS E TERÇAS PARA TELHADOS DE ATÉ 2 ÁGUAS PARA TELHA CERÂMICA CAPA-CANAL, INCLUSO TRANSPORTE VERTICAL. AF_07/2019</v>
      </c>
      <c r="C252" s="356" t="s">
        <v>24</v>
      </c>
      <c r="D252" s="355">
        <f>I253+I254</f>
        <v>82.243799999999993</v>
      </c>
      <c r="E252" s="234" t="s">
        <v>346</v>
      </c>
      <c r="F252" s="239" t="s">
        <v>347</v>
      </c>
      <c r="G252" s="234" t="s">
        <v>352</v>
      </c>
      <c r="H252" s="234" t="s">
        <v>348</v>
      </c>
      <c r="I252" s="234" t="s">
        <v>349</v>
      </c>
      <c r="J252" s="251"/>
      <c r="K252" s="255"/>
    </row>
    <row r="253" spans="1:11" s="256" customFormat="1">
      <c r="A253" s="371"/>
      <c r="B253" s="373"/>
      <c r="C253" s="377"/>
      <c r="D253" s="355"/>
      <c r="E253" s="289">
        <v>17.89</v>
      </c>
      <c r="F253" s="288">
        <v>1.61</v>
      </c>
      <c r="G253" s="288"/>
      <c r="H253" s="289">
        <v>2</v>
      </c>
      <c r="I253" s="288">
        <f>E253*F253*H253</f>
        <v>57.605800000000002</v>
      </c>
      <c r="J253" s="251"/>
      <c r="K253" s="255"/>
    </row>
    <row r="254" spans="1:11" s="256" customFormat="1" ht="34.15" customHeight="1">
      <c r="A254" s="372"/>
      <c r="B254" s="354"/>
      <c r="C254" s="357"/>
      <c r="D254" s="355"/>
      <c r="E254" s="289">
        <v>6.35</v>
      </c>
      <c r="F254" s="289">
        <v>1.94</v>
      </c>
      <c r="G254" s="288"/>
      <c r="H254" s="289">
        <v>2</v>
      </c>
      <c r="I254" s="288">
        <f>E254*F254*H254</f>
        <v>24.637999999999998</v>
      </c>
      <c r="J254" s="251"/>
      <c r="K254" s="255"/>
    </row>
    <row r="255" spans="1:11" s="256" customFormat="1">
      <c r="A255" s="370" t="s">
        <v>274</v>
      </c>
      <c r="B255" s="353" t="str">
        <f>ORÇAMENTO!D51</f>
        <v>TELHAMENTO COM TELHA CERÂMICA CAPA-CANAL, TIPO PLAN, COM ATÉ 2 ÁGUAS, INCLUSO TRANSPORTE VERTICAL. AF_07/2019</v>
      </c>
      <c r="C255" s="356" t="s">
        <v>24</v>
      </c>
      <c r="D255" s="355">
        <f>I256+I257</f>
        <v>82.243799999999993</v>
      </c>
      <c r="E255" s="234" t="s">
        <v>346</v>
      </c>
      <c r="F255" s="239" t="s">
        <v>347</v>
      </c>
      <c r="G255" s="234" t="s">
        <v>352</v>
      </c>
      <c r="H255" s="234" t="s">
        <v>348</v>
      </c>
      <c r="I255" s="234" t="s">
        <v>349</v>
      </c>
      <c r="J255" s="251"/>
      <c r="K255" s="255"/>
    </row>
    <row r="256" spans="1:11" s="256" customFormat="1">
      <c r="A256" s="371"/>
      <c r="B256" s="373"/>
      <c r="C256" s="377"/>
      <c r="D256" s="355"/>
      <c r="E256" s="289">
        <v>17.89</v>
      </c>
      <c r="F256" s="288">
        <v>1.61</v>
      </c>
      <c r="G256" s="288"/>
      <c r="H256" s="289">
        <v>2</v>
      </c>
      <c r="I256" s="288">
        <f>E256*F256*H256</f>
        <v>57.605800000000002</v>
      </c>
      <c r="J256" s="251"/>
      <c r="K256" s="255"/>
    </row>
    <row r="257" spans="1:11" s="256" customFormat="1">
      <c r="A257" s="372"/>
      <c r="B257" s="354"/>
      <c r="C257" s="357"/>
      <c r="D257" s="355"/>
      <c r="E257" s="289">
        <v>6.35</v>
      </c>
      <c r="F257" s="289">
        <v>1.94</v>
      </c>
      <c r="G257" s="288"/>
      <c r="H257" s="289">
        <v>2</v>
      </c>
      <c r="I257" s="288">
        <f>E257*F257*H257</f>
        <v>24.637999999999998</v>
      </c>
      <c r="J257" s="251"/>
      <c r="K257" s="255"/>
    </row>
    <row r="258" spans="1:11" s="256" customFormat="1">
      <c r="A258" s="370" t="s">
        <v>275</v>
      </c>
      <c r="B258" s="353" t="str">
        <f>ORÇAMENTO!D52</f>
        <v xml:space="preserve">	FORRO DE PVC, LISO, PARA AMBIENTES COMERCIAIS, INCLUSIVE ESTRUTURA DE FIXAÇÃO. AF_05/2017_P</v>
      </c>
      <c r="C258" s="356" t="s">
        <v>24</v>
      </c>
      <c r="D258" s="355">
        <f>SUM(H259:H264)</f>
        <v>62.975000000000001</v>
      </c>
      <c r="E258" s="234" t="s">
        <v>346</v>
      </c>
      <c r="F258" s="239" t="s">
        <v>347</v>
      </c>
      <c r="G258" s="234" t="s">
        <v>348</v>
      </c>
      <c r="H258" s="234" t="s">
        <v>349</v>
      </c>
      <c r="I258" s="234"/>
      <c r="J258" s="251"/>
      <c r="K258" s="255"/>
    </row>
    <row r="259" spans="1:11" s="256" customFormat="1">
      <c r="A259" s="371"/>
      <c r="B259" s="373"/>
      <c r="C259" s="377"/>
      <c r="D259" s="355"/>
      <c r="E259" s="289">
        <v>6.15</v>
      </c>
      <c r="F259" s="288">
        <v>3.15</v>
      </c>
      <c r="G259" s="288">
        <v>1</v>
      </c>
      <c r="H259" s="289">
        <f t="shared" ref="H259:H264" si="9">E259*F259*G259</f>
        <v>19.372500000000002</v>
      </c>
      <c r="I259" s="288"/>
      <c r="J259" s="251"/>
      <c r="K259" s="255"/>
    </row>
    <row r="260" spans="1:11" s="256" customFormat="1">
      <c r="A260" s="371"/>
      <c r="B260" s="373"/>
      <c r="C260" s="377"/>
      <c r="D260" s="355"/>
      <c r="E260" s="289">
        <v>3.33</v>
      </c>
      <c r="F260" s="288">
        <v>2.4500000000000002</v>
      </c>
      <c r="G260" s="288">
        <v>1</v>
      </c>
      <c r="H260" s="289">
        <f t="shared" si="9"/>
        <v>8.1585000000000001</v>
      </c>
      <c r="I260" s="288"/>
      <c r="J260" s="251"/>
      <c r="K260" s="255"/>
    </row>
    <row r="261" spans="1:11" s="256" customFormat="1">
      <c r="A261" s="371"/>
      <c r="B261" s="373"/>
      <c r="C261" s="377"/>
      <c r="D261" s="355"/>
      <c r="E261" s="289">
        <v>7.66</v>
      </c>
      <c r="F261" s="288">
        <v>2.65</v>
      </c>
      <c r="G261" s="288">
        <v>1</v>
      </c>
      <c r="H261" s="289">
        <f t="shared" si="9"/>
        <v>20.298999999999999</v>
      </c>
      <c r="I261" s="288"/>
      <c r="J261" s="251"/>
      <c r="K261" s="255"/>
    </row>
    <row r="262" spans="1:11" s="256" customFormat="1">
      <c r="A262" s="371"/>
      <c r="B262" s="373"/>
      <c r="C262" s="377"/>
      <c r="D262" s="355"/>
      <c r="E262" s="289">
        <v>3.4</v>
      </c>
      <c r="F262" s="288">
        <v>2.4500000000000002</v>
      </c>
      <c r="G262" s="288">
        <v>1</v>
      </c>
      <c r="H262" s="289">
        <f t="shared" si="9"/>
        <v>8.33</v>
      </c>
      <c r="I262" s="288"/>
      <c r="J262" s="251"/>
      <c r="K262" s="255"/>
    </row>
    <row r="263" spans="1:11" s="256" customFormat="1">
      <c r="A263" s="371"/>
      <c r="B263" s="373"/>
      <c r="C263" s="377"/>
      <c r="D263" s="355"/>
      <c r="E263" s="289">
        <v>2.9</v>
      </c>
      <c r="F263" s="288">
        <v>0.85</v>
      </c>
      <c r="G263" s="288">
        <v>1</v>
      </c>
      <c r="H263" s="289">
        <f t="shared" si="9"/>
        <v>2.4649999999999999</v>
      </c>
      <c r="I263" s="239"/>
      <c r="J263" s="251"/>
      <c r="K263" s="255"/>
    </row>
    <row r="264" spans="1:11" s="256" customFormat="1">
      <c r="A264" s="372"/>
      <c r="B264" s="354"/>
      <c r="C264" s="357"/>
      <c r="D264" s="355"/>
      <c r="E264" s="289">
        <v>2.9</v>
      </c>
      <c r="F264" s="289">
        <v>1.5</v>
      </c>
      <c r="G264" s="288">
        <v>1</v>
      </c>
      <c r="H264" s="289">
        <f t="shared" si="9"/>
        <v>4.3499999999999996</v>
      </c>
      <c r="I264" s="288"/>
      <c r="J264" s="251"/>
      <c r="K264" s="255"/>
    </row>
    <row r="265" spans="1:11" s="256" customFormat="1">
      <c r="A265" s="370" t="s">
        <v>276</v>
      </c>
      <c r="B265" s="353" t="str">
        <f>ORÇAMENTO!D53</f>
        <v>REVESTIMENTO CERÂMICO PARA PISO COM PLACAS TIPO ESMALTADA EXTRA DE DIMENSÕES 35X35 CM APLICADA EM AMBIENTES DE ÁREA MAIOR QUE 10 M2. AF_06/2014</v>
      </c>
      <c r="C265" s="356" t="s">
        <v>24</v>
      </c>
      <c r="D265" s="355">
        <f>SUM(H266:H271)</f>
        <v>62.975000000000001</v>
      </c>
      <c r="E265" s="234" t="s">
        <v>346</v>
      </c>
      <c r="F265" s="239" t="s">
        <v>347</v>
      </c>
      <c r="G265" s="234" t="s">
        <v>348</v>
      </c>
      <c r="H265" s="234" t="s">
        <v>349</v>
      </c>
      <c r="I265" s="234"/>
      <c r="J265" s="251"/>
      <c r="K265" s="255"/>
    </row>
    <row r="266" spans="1:11" s="256" customFormat="1">
      <c r="A266" s="371"/>
      <c r="B266" s="373"/>
      <c r="C266" s="377"/>
      <c r="D266" s="355"/>
      <c r="E266" s="289">
        <v>6.15</v>
      </c>
      <c r="F266" s="288">
        <v>3.15</v>
      </c>
      <c r="G266" s="288">
        <v>1</v>
      </c>
      <c r="H266" s="289">
        <f t="shared" ref="H266:H271" si="10">E266*F266*G266</f>
        <v>19.372500000000002</v>
      </c>
      <c r="I266" s="288"/>
      <c r="J266" s="251"/>
      <c r="K266" s="255"/>
    </row>
    <row r="267" spans="1:11" s="256" customFormat="1">
      <c r="A267" s="371"/>
      <c r="B267" s="373"/>
      <c r="C267" s="377"/>
      <c r="D267" s="355"/>
      <c r="E267" s="289">
        <v>3.33</v>
      </c>
      <c r="F267" s="288">
        <v>2.4500000000000002</v>
      </c>
      <c r="G267" s="288">
        <v>1</v>
      </c>
      <c r="H267" s="289">
        <f t="shared" si="10"/>
        <v>8.1585000000000001</v>
      </c>
      <c r="I267" s="288"/>
      <c r="J267" s="251"/>
      <c r="K267" s="255"/>
    </row>
    <row r="268" spans="1:11" s="256" customFormat="1">
      <c r="A268" s="371"/>
      <c r="B268" s="373"/>
      <c r="C268" s="377"/>
      <c r="D268" s="355"/>
      <c r="E268" s="289">
        <v>7.66</v>
      </c>
      <c r="F268" s="288">
        <v>2.65</v>
      </c>
      <c r="G268" s="288">
        <v>1</v>
      </c>
      <c r="H268" s="289">
        <f t="shared" si="10"/>
        <v>20.298999999999999</v>
      </c>
      <c r="I268" s="288"/>
      <c r="J268" s="251"/>
      <c r="K268" s="255"/>
    </row>
    <row r="269" spans="1:11" s="256" customFormat="1">
      <c r="A269" s="371"/>
      <c r="B269" s="373"/>
      <c r="C269" s="377"/>
      <c r="D269" s="355"/>
      <c r="E269" s="289">
        <v>3.4</v>
      </c>
      <c r="F269" s="288">
        <v>2.4500000000000002</v>
      </c>
      <c r="G269" s="288">
        <v>1</v>
      </c>
      <c r="H269" s="289">
        <f t="shared" si="10"/>
        <v>8.33</v>
      </c>
      <c r="I269" s="288"/>
      <c r="J269" s="251"/>
      <c r="K269" s="255"/>
    </row>
    <row r="270" spans="1:11" s="256" customFormat="1">
      <c r="A270" s="371"/>
      <c r="B270" s="373"/>
      <c r="C270" s="377"/>
      <c r="D270" s="355"/>
      <c r="E270" s="289">
        <v>2.9</v>
      </c>
      <c r="F270" s="288">
        <v>0.85</v>
      </c>
      <c r="G270" s="288">
        <v>1</v>
      </c>
      <c r="H270" s="289">
        <f t="shared" si="10"/>
        <v>2.4649999999999999</v>
      </c>
      <c r="I270" s="288"/>
      <c r="J270" s="251"/>
      <c r="K270" s="255"/>
    </row>
    <row r="271" spans="1:11" s="256" customFormat="1" ht="28.15" customHeight="1">
      <c r="A271" s="372"/>
      <c r="B271" s="354"/>
      <c r="C271" s="357"/>
      <c r="D271" s="355"/>
      <c r="E271" s="289">
        <v>2.9</v>
      </c>
      <c r="F271" s="289">
        <v>1.5</v>
      </c>
      <c r="G271" s="288">
        <v>1</v>
      </c>
      <c r="H271" s="289">
        <f t="shared" si="10"/>
        <v>4.3499999999999996</v>
      </c>
      <c r="I271" s="288"/>
      <c r="J271" s="251"/>
      <c r="K271" s="255"/>
    </row>
    <row r="272" spans="1:11" s="256" customFormat="1">
      <c r="A272" s="370" t="s">
        <v>277</v>
      </c>
      <c r="B272" s="353" t="str">
        <f>ORÇAMENTO!D54</f>
        <v>RODAPÉ CERÂMICO DE 7CM DE ALTURA COM PLACAS TIPO ESMALTADA EXTRA DE DIMENSÕES 35X35CM. AF_06/2014</v>
      </c>
      <c r="C272" s="356" t="s">
        <v>25</v>
      </c>
      <c r="D272" s="355">
        <f>G273</f>
        <v>41.859999999999992</v>
      </c>
      <c r="E272" s="234" t="s">
        <v>346</v>
      </c>
      <c r="F272" s="239"/>
      <c r="G272" s="234" t="s">
        <v>349</v>
      </c>
      <c r="H272" s="234"/>
      <c r="I272" s="234"/>
      <c r="J272" s="251"/>
      <c r="K272" s="255"/>
    </row>
    <row r="273" spans="1:11" s="256" customFormat="1">
      <c r="A273" s="372"/>
      <c r="B273" s="354"/>
      <c r="C273" s="357"/>
      <c r="D273" s="355"/>
      <c r="E273" s="289">
        <f>2.45+2.45+6.8+2.45+2.45+3.33+3.33+6.15+6.15+3.15+3.15</f>
        <v>41.859999999999992</v>
      </c>
      <c r="F273" s="289"/>
      <c r="G273" s="288">
        <f>E273</f>
        <v>41.859999999999992</v>
      </c>
      <c r="H273" s="289"/>
      <c r="I273" s="288"/>
      <c r="J273" s="251"/>
      <c r="K273" s="255"/>
    </row>
    <row r="274" spans="1:11" s="256" customFormat="1">
      <c r="A274" s="389" t="s">
        <v>278</v>
      </c>
      <c r="B274" s="353" t="str">
        <f>ORÇAMENTO!D55</f>
        <v>APICOAMENTO DE REBOCO OU CIMENTADO</v>
      </c>
      <c r="C274" s="356" t="str">
        <f>ORÇAMENTO!E57</f>
        <v>m²</v>
      </c>
      <c r="D274" s="355">
        <f>SUM(H275:H279)</f>
        <v>65.25</v>
      </c>
      <c r="E274" s="234" t="s">
        <v>346</v>
      </c>
      <c r="F274" s="234" t="s">
        <v>352</v>
      </c>
      <c r="G274" s="234" t="s">
        <v>424</v>
      </c>
      <c r="H274" s="234" t="s">
        <v>349</v>
      </c>
      <c r="I274" s="234"/>
      <c r="J274" s="251"/>
      <c r="K274" s="255"/>
    </row>
    <row r="275" spans="1:11" s="256" customFormat="1">
      <c r="A275" s="390"/>
      <c r="B275" s="373"/>
      <c r="C275" s="377"/>
      <c r="D275" s="355"/>
      <c r="E275" s="289">
        <f>2.65*3</f>
        <v>7.9499999999999993</v>
      </c>
      <c r="F275" s="289">
        <v>1</v>
      </c>
      <c r="G275" s="288"/>
      <c r="H275" s="288">
        <f>E275*F275</f>
        <v>7.9499999999999993</v>
      </c>
      <c r="I275" s="288"/>
      <c r="J275" s="251"/>
      <c r="K275" s="255"/>
    </row>
    <row r="276" spans="1:11" s="256" customFormat="1">
      <c r="A276" s="390"/>
      <c r="B276" s="373"/>
      <c r="C276" s="377"/>
      <c r="D276" s="355"/>
      <c r="E276" s="289">
        <f>6.6+6.6+3.6+3.6+0.6</f>
        <v>21.000000000000004</v>
      </c>
      <c r="F276" s="289">
        <v>1</v>
      </c>
      <c r="G276" s="288"/>
      <c r="H276" s="288">
        <f t="shared" ref="H276:H278" si="11">E276*F276</f>
        <v>21.000000000000004</v>
      </c>
      <c r="I276" s="288"/>
      <c r="J276" s="251"/>
      <c r="K276" s="255"/>
    </row>
    <row r="277" spans="1:11" s="256" customFormat="1">
      <c r="A277" s="390"/>
      <c r="B277" s="373"/>
      <c r="C277" s="377"/>
      <c r="D277" s="355"/>
      <c r="E277" s="289">
        <f>6.35+6.35+3.35</f>
        <v>16.05</v>
      </c>
      <c r="F277" s="289">
        <v>1</v>
      </c>
      <c r="G277" s="288"/>
      <c r="H277" s="288">
        <f t="shared" si="11"/>
        <v>16.05</v>
      </c>
      <c r="I277" s="288"/>
      <c r="J277" s="251"/>
      <c r="K277" s="255"/>
    </row>
    <row r="278" spans="1:11" s="256" customFormat="1">
      <c r="A278" s="390"/>
      <c r="B278" s="373"/>
      <c r="C278" s="377"/>
      <c r="D278" s="355"/>
      <c r="E278" s="289">
        <f>2.9+2.45+2.9-1.5</f>
        <v>6.75</v>
      </c>
      <c r="F278" s="289">
        <v>3</v>
      </c>
      <c r="G278" s="288">
        <f>(0.8*2.1)+(0.9*2.1)+(0.5*0.5*2)</f>
        <v>4.07</v>
      </c>
      <c r="H278" s="288">
        <f t="shared" si="11"/>
        <v>20.25</v>
      </c>
      <c r="I278" s="288"/>
      <c r="J278" s="251"/>
      <c r="K278" s="255"/>
    </row>
    <row r="279" spans="1:11" s="256" customFormat="1">
      <c r="A279" s="372"/>
      <c r="B279" s="354"/>
      <c r="C279" s="357"/>
      <c r="D279" s="355"/>
      <c r="E279" s="289"/>
      <c r="F279" s="289"/>
      <c r="G279" s="288"/>
      <c r="H279" s="235"/>
      <c r="I279" s="288"/>
      <c r="J279" s="251"/>
      <c r="K279" s="255"/>
    </row>
    <row r="280" spans="1:11" s="256" customFormat="1">
      <c r="A280" s="389" t="s">
        <v>279</v>
      </c>
      <c r="B280" s="353" t="str">
        <f>ORÇAMENTO!D56</f>
        <v>REVESTIMENTO CERÂMICO PARA PAREDES INTERNAS COM PLACAS TIPO ESMALTADA EXTRA DE DIMENSÕES 33X45 CM APLICADAS EM AMBIENTES DE ÁREA MAIOR QUE 5 M² NA ALTURA INTEIRA DAS PAREDES. AF_06/2014</v>
      </c>
      <c r="C280" s="356" t="str">
        <f>ORÇAMENTO!E61</f>
        <v>m²</v>
      </c>
      <c r="D280" s="355">
        <f>SUM(H281:H283)</f>
        <v>44.83</v>
      </c>
      <c r="E280" s="234" t="s">
        <v>346</v>
      </c>
      <c r="F280" s="234" t="s">
        <v>352</v>
      </c>
      <c r="G280" s="234" t="s">
        <v>424</v>
      </c>
      <c r="H280" s="234" t="s">
        <v>349</v>
      </c>
      <c r="I280" s="234"/>
      <c r="J280" s="251"/>
      <c r="K280" s="255"/>
    </row>
    <row r="281" spans="1:11" s="256" customFormat="1">
      <c r="A281" s="390"/>
      <c r="B281" s="373"/>
      <c r="C281" s="377"/>
      <c r="D281" s="355"/>
      <c r="E281" s="289">
        <f>2.9+2.9+1.5+1.5</f>
        <v>8.8000000000000007</v>
      </c>
      <c r="F281" s="289">
        <v>3</v>
      </c>
      <c r="G281" s="288">
        <f>(0.9*2.1)+(0.5*0.5)</f>
        <v>2.14</v>
      </c>
      <c r="H281" s="289">
        <f>(E281*F281)-G281</f>
        <v>24.26</v>
      </c>
      <c r="I281" s="288"/>
      <c r="J281" s="251"/>
      <c r="K281" s="255"/>
    </row>
    <row r="282" spans="1:11" s="256" customFormat="1">
      <c r="A282" s="390"/>
      <c r="B282" s="373"/>
      <c r="C282" s="377"/>
      <c r="D282" s="355"/>
      <c r="E282" s="289">
        <f>2.9+2.9+0.85+0.85</f>
        <v>7.4999999999999991</v>
      </c>
      <c r="F282" s="289">
        <v>3</v>
      </c>
      <c r="G282" s="288">
        <f>(0.8*2.1)+(0.5*0.5)</f>
        <v>1.9300000000000002</v>
      </c>
      <c r="H282" s="289">
        <f>(E282*F282)-G282</f>
        <v>20.569999999999997</v>
      </c>
      <c r="I282" s="288"/>
      <c r="J282" s="251"/>
      <c r="K282" s="255"/>
    </row>
    <row r="283" spans="1:11" s="256" customFormat="1">
      <c r="A283" s="372"/>
      <c r="B283" s="354"/>
      <c r="C283" s="357"/>
      <c r="D283" s="355"/>
      <c r="E283" s="289"/>
      <c r="F283" s="289"/>
      <c r="G283" s="288"/>
      <c r="H283" s="289">
        <f t="shared" ref="H283" si="12">E283*F283</f>
        <v>0</v>
      </c>
      <c r="I283" s="288"/>
      <c r="J283" s="251"/>
      <c r="K283" s="255"/>
    </row>
    <row r="284" spans="1:11" s="256" customFormat="1">
      <c r="A284" s="389" t="s">
        <v>280</v>
      </c>
      <c r="B284" s="353" t="str">
        <f>ORÇAMENTO!D57</f>
        <v>REVESTIMENTO CERÂMICO PARA PAREDES EXTERNAS EM PASTILHAS DE PORCELANA 2,5 X 2,5 CM (PLACAS DE 30 X 30 CM), ALINHADAS A PRUMO, APLICADO EM SUPERFÍCIES EXTERNAS DA SACADA. AF_10/2014</v>
      </c>
      <c r="C284" s="356" t="s">
        <v>24</v>
      </c>
      <c r="D284" s="355">
        <f>H285</f>
        <v>45</v>
      </c>
      <c r="E284" s="234" t="s">
        <v>346</v>
      </c>
      <c r="F284" s="234" t="s">
        <v>352</v>
      </c>
      <c r="G284" s="234" t="s">
        <v>349</v>
      </c>
      <c r="H284" s="234" t="s">
        <v>349</v>
      </c>
      <c r="I284" s="234"/>
      <c r="J284" s="251"/>
      <c r="K284" s="255"/>
    </row>
    <row r="285" spans="1:11" s="256" customFormat="1">
      <c r="A285" s="390"/>
      <c r="B285" s="373"/>
      <c r="C285" s="377"/>
      <c r="D285" s="355"/>
      <c r="E285" s="289">
        <f>2.65*3</f>
        <v>7.9499999999999993</v>
      </c>
      <c r="F285" s="289">
        <v>1</v>
      </c>
      <c r="G285" s="288">
        <f>F285*E285</f>
        <v>7.9499999999999993</v>
      </c>
      <c r="H285" s="367">
        <f>G285+G287+G286</f>
        <v>45</v>
      </c>
      <c r="I285" s="288"/>
      <c r="J285" s="251"/>
      <c r="K285" s="255"/>
    </row>
    <row r="286" spans="1:11" s="256" customFormat="1">
      <c r="A286" s="390"/>
      <c r="B286" s="373"/>
      <c r="C286" s="377"/>
      <c r="D286" s="355"/>
      <c r="E286" s="289">
        <f>6.6+6.6+3.6+3.6+0.6</f>
        <v>21.000000000000004</v>
      </c>
      <c r="F286" s="289">
        <v>1</v>
      </c>
      <c r="G286" s="288">
        <f t="shared" ref="G286:G287" si="13">F286*E286</f>
        <v>21.000000000000004</v>
      </c>
      <c r="H286" s="368"/>
      <c r="I286" s="288"/>
      <c r="J286" s="251"/>
      <c r="K286" s="255"/>
    </row>
    <row r="287" spans="1:11" s="256" customFormat="1">
      <c r="A287" s="372"/>
      <c r="B287" s="354"/>
      <c r="C287" s="357"/>
      <c r="D287" s="355"/>
      <c r="E287" s="289">
        <f>6.35+6.35+3.35</f>
        <v>16.05</v>
      </c>
      <c r="F287" s="289">
        <v>1</v>
      </c>
      <c r="G287" s="288">
        <f t="shared" si="13"/>
        <v>16.05</v>
      </c>
      <c r="H287" s="369"/>
      <c r="I287" s="288"/>
      <c r="J287" s="251"/>
      <c r="K287" s="255"/>
    </row>
    <row r="288" spans="1:11" s="256" customFormat="1">
      <c r="A288" s="389" t="s">
        <v>281</v>
      </c>
      <c r="B288" s="353" t="str">
        <f>ORÇAMENTO!D58</f>
        <v>APLICAÇÃO MANUAL DE PINTURA COM TINTA LÁTEX ACRÍLICA EM PAREDES, DUAS DEMÃOS. AF_06/2014</v>
      </c>
      <c r="C288" s="356" t="str">
        <f>ORÇAMENTO!E57</f>
        <v>m²</v>
      </c>
      <c r="D288" s="355">
        <f>SUM(I289:I290)</f>
        <v>192.73</v>
      </c>
      <c r="E288" s="234" t="s">
        <v>346</v>
      </c>
      <c r="F288" s="234" t="s">
        <v>377</v>
      </c>
      <c r="G288" s="234" t="s">
        <v>352</v>
      </c>
      <c r="H288" s="234" t="s">
        <v>424</v>
      </c>
      <c r="I288" s="234" t="s">
        <v>349</v>
      </c>
      <c r="J288" s="247"/>
      <c r="K288" s="255"/>
    </row>
    <row r="289" spans="1:11" s="256" customFormat="1">
      <c r="A289" s="371"/>
      <c r="B289" s="373"/>
      <c r="C289" s="377"/>
      <c r="D289" s="355"/>
      <c r="E289" s="289">
        <f>E285+E286+E287</f>
        <v>45</v>
      </c>
      <c r="F289" s="289">
        <v>1</v>
      </c>
      <c r="G289" s="289">
        <v>2</v>
      </c>
      <c r="H289" s="289"/>
      <c r="I289" s="289">
        <f>(E289*G289*F289)</f>
        <v>90</v>
      </c>
      <c r="J289" s="248"/>
      <c r="K289" s="255"/>
    </row>
    <row r="290" spans="1:11" s="256" customFormat="1">
      <c r="A290" s="371"/>
      <c r="B290" s="373"/>
      <c r="C290" s="377"/>
      <c r="D290" s="355"/>
      <c r="E290" s="289">
        <v>41.86</v>
      </c>
      <c r="F290" s="289">
        <v>1</v>
      </c>
      <c r="G290" s="289">
        <v>3</v>
      </c>
      <c r="H290" s="289">
        <f>D292+D295+D297</f>
        <v>22.85</v>
      </c>
      <c r="I290" s="289">
        <f>(E290*G290*F290)-H290</f>
        <v>102.72999999999999</v>
      </c>
      <c r="J290" s="248"/>
      <c r="K290" s="255"/>
    </row>
    <row r="291" spans="1:11" s="256" customFormat="1">
      <c r="A291" s="371"/>
      <c r="B291" s="373"/>
      <c r="C291" s="377"/>
      <c r="D291" s="355"/>
      <c r="E291" s="289"/>
      <c r="F291" s="289"/>
      <c r="G291" s="289"/>
      <c r="H291" s="289"/>
      <c r="I291" s="289"/>
      <c r="J291" s="248"/>
      <c r="K291" s="255"/>
    </row>
    <row r="292" spans="1:11" s="256" customFormat="1">
      <c r="A292" s="370" t="s">
        <v>396</v>
      </c>
      <c r="B292" s="353" t="str">
        <f>ORÇAMENTO!D59</f>
        <v>PORTA DE ALUMÍNIO DE ABRIR COM LAMBRI, COM GUARNIÇÃO, FIXAÇÃO COM PARAFUSOS - FORNECIMENTO E INSTALAÇÃO. AF_12/2019</v>
      </c>
      <c r="C292" s="356" t="s">
        <v>24</v>
      </c>
      <c r="D292" s="355">
        <f>H294+H293</f>
        <v>5.25</v>
      </c>
      <c r="E292" s="234" t="s">
        <v>347</v>
      </c>
      <c r="F292" s="234" t="s">
        <v>352</v>
      </c>
      <c r="G292" s="234" t="s">
        <v>377</v>
      </c>
      <c r="H292" s="234" t="s">
        <v>349</v>
      </c>
      <c r="I292" s="234"/>
      <c r="J292" s="251"/>
      <c r="K292" s="255"/>
    </row>
    <row r="293" spans="1:11" s="256" customFormat="1">
      <c r="A293" s="371"/>
      <c r="B293" s="373"/>
      <c r="C293" s="377"/>
      <c r="D293" s="355"/>
      <c r="E293" s="289">
        <v>0.9</v>
      </c>
      <c r="F293" s="289">
        <v>2.1</v>
      </c>
      <c r="G293" s="289">
        <v>1</v>
      </c>
      <c r="H293" s="289">
        <f>E293*F293*G293</f>
        <v>1.8900000000000001</v>
      </c>
      <c r="I293" s="288"/>
      <c r="J293" s="251"/>
      <c r="K293" s="255"/>
    </row>
    <row r="294" spans="1:11" s="256" customFormat="1">
      <c r="A294" s="372"/>
      <c r="B294" s="354"/>
      <c r="C294" s="357"/>
      <c r="D294" s="355"/>
      <c r="E294" s="289">
        <v>0.8</v>
      </c>
      <c r="F294" s="289">
        <v>2.1</v>
      </c>
      <c r="G294" s="289">
        <v>2</v>
      </c>
      <c r="H294" s="289">
        <f>G294*F294*E294</f>
        <v>3.3600000000000003</v>
      </c>
      <c r="I294" s="288"/>
      <c r="J294" s="251"/>
      <c r="K294" s="255"/>
    </row>
    <row r="295" spans="1:11" s="256" customFormat="1">
      <c r="A295" s="370" t="s">
        <v>397</v>
      </c>
      <c r="B295" s="353" t="str">
        <f>ORÇAMENTO!D60</f>
        <v>JANELA FIXA DE ALUMÍNIO PARA VIDRO, COM VIDRO, BATENTE E FERRAGENS. EXCLUSIVE ACABAMENTO, ALIZAR E CONTRAMARCO. FORNECIMENTO E INSTALAÇÃO. AF_12/2019</v>
      </c>
      <c r="C295" s="356" t="s">
        <v>24</v>
      </c>
      <c r="D295" s="355">
        <f>H296</f>
        <v>0.5</v>
      </c>
      <c r="E295" s="234" t="s">
        <v>347</v>
      </c>
      <c r="F295" s="234" t="s">
        <v>352</v>
      </c>
      <c r="G295" s="234" t="s">
        <v>377</v>
      </c>
      <c r="H295" s="234" t="s">
        <v>349</v>
      </c>
      <c r="I295" s="234"/>
      <c r="J295" s="251"/>
      <c r="K295" s="255"/>
    </row>
    <row r="296" spans="1:11" s="256" customFormat="1" ht="26.45" customHeight="1">
      <c r="A296" s="372"/>
      <c r="B296" s="354"/>
      <c r="C296" s="357"/>
      <c r="D296" s="355"/>
      <c r="E296" s="289">
        <v>0.5</v>
      </c>
      <c r="F296" s="289">
        <v>0.5</v>
      </c>
      <c r="G296" s="289">
        <v>2</v>
      </c>
      <c r="H296" s="289">
        <f>G296*F296*E296</f>
        <v>0.5</v>
      </c>
      <c r="I296" s="288"/>
      <c r="J296" s="251"/>
      <c r="K296" s="255"/>
    </row>
    <row r="297" spans="1:11" s="256" customFormat="1">
      <c r="A297" s="370" t="s">
        <v>398</v>
      </c>
      <c r="B297" s="353" t="str">
        <f>ORÇAMENTO!D61</f>
        <v>PORTA/JANELA DE ENROLAR COMPLETA EM ACO GALVANIZADO COM FERRAGENS E PINTADA - FORNECIMENTO E INSTALAÇÃO</v>
      </c>
      <c r="C297" s="356" t="s">
        <v>24</v>
      </c>
      <c r="D297" s="355">
        <f>SUM(H298:H300)</f>
        <v>17.100000000000001</v>
      </c>
      <c r="E297" s="234" t="s">
        <v>347</v>
      </c>
      <c r="F297" s="234" t="s">
        <v>352</v>
      </c>
      <c r="G297" s="234" t="s">
        <v>377</v>
      </c>
      <c r="H297" s="234" t="s">
        <v>349</v>
      </c>
      <c r="I297" s="234"/>
      <c r="J297" s="251"/>
      <c r="K297" s="255"/>
    </row>
    <row r="298" spans="1:11" s="256" customFormat="1">
      <c r="A298" s="371"/>
      <c r="B298" s="373"/>
      <c r="C298" s="377"/>
      <c r="D298" s="355"/>
      <c r="E298" s="289">
        <v>2.2000000000000002</v>
      </c>
      <c r="F298" s="289">
        <v>1.2</v>
      </c>
      <c r="G298" s="289">
        <v>4</v>
      </c>
      <c r="H298" s="289">
        <f>E298*F298*G298</f>
        <v>10.56</v>
      </c>
      <c r="I298" s="288"/>
      <c r="J298" s="251"/>
      <c r="K298" s="255"/>
    </row>
    <row r="299" spans="1:11" s="256" customFormat="1">
      <c r="A299" s="371"/>
      <c r="B299" s="373"/>
      <c r="C299" s="377"/>
      <c r="D299" s="355"/>
      <c r="E299" s="289">
        <v>0.7</v>
      </c>
      <c r="F299" s="289">
        <v>2.1</v>
      </c>
      <c r="G299" s="289">
        <v>2</v>
      </c>
      <c r="H299" s="289">
        <f t="shared" ref="H299:H300" si="14">E299*F299*G299</f>
        <v>2.94</v>
      </c>
      <c r="I299" s="288"/>
      <c r="J299" s="251"/>
      <c r="K299" s="255"/>
    </row>
    <row r="300" spans="1:11" s="256" customFormat="1">
      <c r="A300" s="372"/>
      <c r="B300" s="354"/>
      <c r="C300" s="357"/>
      <c r="D300" s="355"/>
      <c r="E300" s="289">
        <v>1.5</v>
      </c>
      <c r="F300" s="289">
        <v>1.2</v>
      </c>
      <c r="G300" s="289">
        <v>2</v>
      </c>
      <c r="H300" s="289">
        <f t="shared" si="14"/>
        <v>3.5999999999999996</v>
      </c>
      <c r="I300" s="288"/>
      <c r="J300" s="251"/>
      <c r="K300" s="255"/>
    </row>
    <row r="301" spans="1:11" s="256" customFormat="1">
      <c r="A301" s="370" t="s">
        <v>399</v>
      </c>
      <c r="B301" s="353" t="str">
        <f>ORÇAMENTO!D62</f>
        <v>PINTURA COM TINTA ALQUÍDICA DE ACABAMENTO (ESMALTE SINTÉTICO FOSCO) PULVERIZADA SOBRE SUPERFÍCIES METÁLICAS (EXCETO PERFIL) EXECUTADO EM OBRA (02 DEMÃOS). AF_01/2020_P</v>
      </c>
      <c r="C301" s="356" t="s">
        <v>24</v>
      </c>
      <c r="D301" s="355">
        <f>SUM(H302:H304)</f>
        <v>34.200000000000003</v>
      </c>
      <c r="E301" s="234" t="s">
        <v>347</v>
      </c>
      <c r="F301" s="234" t="s">
        <v>352</v>
      </c>
      <c r="G301" s="234" t="s">
        <v>377</v>
      </c>
      <c r="H301" s="234" t="s">
        <v>349</v>
      </c>
      <c r="I301" s="234"/>
      <c r="J301" s="251"/>
      <c r="K301" s="255"/>
    </row>
    <row r="302" spans="1:11" s="256" customFormat="1">
      <c r="A302" s="371"/>
      <c r="B302" s="373"/>
      <c r="C302" s="377"/>
      <c r="D302" s="355"/>
      <c r="E302" s="289">
        <v>2.2000000000000002</v>
      </c>
      <c r="F302" s="289">
        <v>1.2</v>
      </c>
      <c r="G302" s="289">
        <v>8</v>
      </c>
      <c r="H302" s="289">
        <f>E302*F302*G302</f>
        <v>21.12</v>
      </c>
      <c r="I302" s="258"/>
      <c r="J302" s="251"/>
      <c r="K302" s="255"/>
    </row>
    <row r="303" spans="1:11" s="256" customFormat="1">
      <c r="A303" s="371"/>
      <c r="B303" s="373"/>
      <c r="C303" s="377"/>
      <c r="D303" s="355"/>
      <c r="E303" s="289">
        <v>0.7</v>
      </c>
      <c r="F303" s="289">
        <v>2.1</v>
      </c>
      <c r="G303" s="289">
        <v>4</v>
      </c>
      <c r="H303" s="289">
        <f t="shared" ref="H303:H304" si="15">E303*F303*G303</f>
        <v>5.88</v>
      </c>
      <c r="I303" s="258"/>
      <c r="J303" s="251"/>
      <c r="K303" s="255"/>
    </row>
    <row r="304" spans="1:11" s="256" customFormat="1">
      <c r="A304" s="372"/>
      <c r="B304" s="354"/>
      <c r="C304" s="357"/>
      <c r="D304" s="355"/>
      <c r="E304" s="289">
        <v>1.5</v>
      </c>
      <c r="F304" s="289">
        <v>1.2</v>
      </c>
      <c r="G304" s="289">
        <v>4</v>
      </c>
      <c r="H304" s="289">
        <f t="shared" si="15"/>
        <v>7.1999999999999993</v>
      </c>
      <c r="I304" s="258"/>
      <c r="J304" s="251"/>
      <c r="K304" s="255"/>
    </row>
    <row r="305" spans="1:11" s="256" customFormat="1">
      <c r="A305" s="370" t="s">
        <v>400</v>
      </c>
      <c r="B305" s="353" t="str">
        <f>ORÇAMENTO!D63</f>
        <v>PEITORIL LINEAR EM GRANITO OU MÁRMORE, L = 15CM, COMPRIMENTO DE ATÉ 2M, ASSENTADO COM ARGAMASSA 1:6 COM ADITIVO. AF_11/2020</v>
      </c>
      <c r="C305" s="356" t="s">
        <v>25</v>
      </c>
      <c r="D305" s="355">
        <f>SUM(G306:G309)</f>
        <v>14.4</v>
      </c>
      <c r="E305" s="239" t="s">
        <v>346</v>
      </c>
      <c r="F305" s="234" t="s">
        <v>377</v>
      </c>
      <c r="G305" s="234" t="s">
        <v>349</v>
      </c>
      <c r="H305" s="234"/>
      <c r="I305" s="234"/>
      <c r="J305" s="251"/>
      <c r="K305" s="255"/>
    </row>
    <row r="306" spans="1:11" s="256" customFormat="1">
      <c r="A306" s="371"/>
      <c r="B306" s="373"/>
      <c r="C306" s="377"/>
      <c r="D306" s="355"/>
      <c r="E306" s="288">
        <v>0.7</v>
      </c>
      <c r="F306" s="289">
        <v>2</v>
      </c>
      <c r="G306" s="289">
        <f>E306*F306</f>
        <v>1.4</v>
      </c>
      <c r="H306" s="289"/>
      <c r="I306" s="288"/>
      <c r="J306" s="251"/>
      <c r="K306" s="255"/>
    </row>
    <row r="307" spans="1:11" s="256" customFormat="1">
      <c r="A307" s="371"/>
      <c r="B307" s="373"/>
      <c r="C307" s="377"/>
      <c r="D307" s="355"/>
      <c r="E307" s="288">
        <v>2.4</v>
      </c>
      <c r="F307" s="289">
        <v>4</v>
      </c>
      <c r="G307" s="289">
        <f t="shared" ref="G307:G309" si="16">E307*F307</f>
        <v>9.6</v>
      </c>
      <c r="H307" s="289"/>
      <c r="I307" s="288"/>
      <c r="J307" s="251"/>
      <c r="K307" s="255"/>
    </row>
    <row r="308" spans="1:11" s="256" customFormat="1">
      <c r="A308" s="371"/>
      <c r="B308" s="373"/>
      <c r="C308" s="377"/>
      <c r="D308" s="355"/>
      <c r="E308" s="288">
        <v>1.7</v>
      </c>
      <c r="F308" s="289">
        <v>2</v>
      </c>
      <c r="G308" s="289">
        <f t="shared" si="16"/>
        <v>3.4</v>
      </c>
      <c r="H308" s="289"/>
      <c r="I308" s="288"/>
      <c r="J308" s="251"/>
      <c r="K308" s="255"/>
    </row>
    <row r="309" spans="1:11" s="256" customFormat="1">
      <c r="A309" s="372"/>
      <c r="B309" s="354"/>
      <c r="C309" s="357"/>
      <c r="D309" s="355"/>
      <c r="E309" s="289"/>
      <c r="F309" s="289"/>
      <c r="G309" s="289">
        <f t="shared" si="16"/>
        <v>0</v>
      </c>
      <c r="H309" s="289"/>
      <c r="I309" s="288"/>
      <c r="J309" s="251"/>
      <c r="K309" s="255"/>
    </row>
    <row r="310" spans="1:11" s="256" customFormat="1">
      <c r="A310" s="370" t="s">
        <v>401</v>
      </c>
      <c r="B310" s="353" t="str">
        <f>ORÇAMENTO!D64</f>
        <v>SOLEIRA EM GRANITO, LARGURA 15 CM, ESPESSURA 2,0 CM. AF_09/2020</v>
      </c>
      <c r="C310" s="356" t="s">
        <v>25</v>
      </c>
      <c r="D310" s="355">
        <f>SUM(G311:G313)</f>
        <v>4.9000000000000004</v>
      </c>
      <c r="E310" s="239" t="s">
        <v>346</v>
      </c>
      <c r="F310" s="234" t="s">
        <v>377</v>
      </c>
      <c r="G310" s="234" t="s">
        <v>349</v>
      </c>
      <c r="H310" s="234"/>
      <c r="I310" s="234"/>
      <c r="J310" s="251"/>
      <c r="K310" s="255"/>
    </row>
    <row r="311" spans="1:11" s="256" customFormat="1">
      <c r="A311" s="371"/>
      <c r="B311" s="373"/>
      <c r="C311" s="377"/>
      <c r="D311" s="355"/>
      <c r="E311" s="288">
        <v>0.9</v>
      </c>
      <c r="F311" s="289">
        <v>2</v>
      </c>
      <c r="G311" s="289">
        <f>E311*F311</f>
        <v>1.8</v>
      </c>
      <c r="H311" s="289"/>
      <c r="I311" s="288"/>
      <c r="J311" s="251"/>
      <c r="K311" s="255"/>
    </row>
    <row r="312" spans="1:11" s="256" customFormat="1">
      <c r="A312" s="371"/>
      <c r="B312" s="373"/>
      <c r="C312" s="377"/>
      <c r="D312" s="355"/>
      <c r="E312" s="288">
        <v>1</v>
      </c>
      <c r="F312" s="289">
        <v>2</v>
      </c>
      <c r="G312" s="289">
        <f>E312*F312</f>
        <v>2</v>
      </c>
      <c r="H312" s="289"/>
      <c r="I312" s="288"/>
      <c r="J312" s="251"/>
      <c r="K312" s="255"/>
    </row>
    <row r="313" spans="1:11" s="256" customFormat="1" ht="44.45" customHeight="1">
      <c r="A313" s="372"/>
      <c r="B313" s="354"/>
      <c r="C313" s="357"/>
      <c r="D313" s="355"/>
      <c r="E313" s="288">
        <v>1.1000000000000001</v>
      </c>
      <c r="F313" s="289">
        <v>1</v>
      </c>
      <c r="G313" s="289">
        <f>E313*F313</f>
        <v>1.1000000000000001</v>
      </c>
      <c r="H313" s="289"/>
      <c r="I313" s="288"/>
      <c r="J313" s="251"/>
      <c r="K313" s="255"/>
    </row>
    <row r="314" spans="1:11" s="256" customFormat="1" ht="27" customHeight="1">
      <c r="A314" s="370" t="s">
        <v>402</v>
      </c>
      <c r="B314" s="353" t="str">
        <f>ORÇAMENTO!D65</f>
        <v>PONTO DE ILUMINAÇÃO E TOMADA, RESIDENCIAL, INCLUINDO INTERRUPTOR SIMPLES E TOMADA 10A/250V, CAIXA ELÉTRICA, ELETRODUTO, CABO, RASGO, QUEBRA E CHUMBAMENTO (EXCLUINDO LUMINÁRIA E LÂMPADA). AF_01/2016</v>
      </c>
      <c r="C314" s="356" t="s">
        <v>412</v>
      </c>
      <c r="D314" s="355">
        <f>G315</f>
        <v>20</v>
      </c>
      <c r="E314" s="234" t="s">
        <v>348</v>
      </c>
      <c r="F314" s="239"/>
      <c r="G314" s="234" t="s">
        <v>349</v>
      </c>
      <c r="H314" s="234"/>
      <c r="I314" s="234"/>
      <c r="J314" s="251"/>
      <c r="K314" s="255"/>
    </row>
    <row r="315" spans="1:11" s="256" customFormat="1" ht="27.6" customHeight="1">
      <c r="A315" s="372"/>
      <c r="B315" s="354"/>
      <c r="C315" s="357"/>
      <c r="D315" s="355"/>
      <c r="E315" s="289">
        <v>20</v>
      </c>
      <c r="F315" s="289"/>
      <c r="G315" s="288">
        <f>E315</f>
        <v>20</v>
      </c>
      <c r="H315" s="289"/>
      <c r="I315" s="288"/>
      <c r="J315" s="251"/>
      <c r="K315" s="255"/>
    </row>
    <row r="316" spans="1:11" s="256" customFormat="1" ht="21" customHeight="1">
      <c r="A316" s="370" t="s">
        <v>408</v>
      </c>
      <c r="B316" s="353" t="str">
        <f>ORÇAMENTO!D66</f>
        <v>PONTO DE CONSUMO TERMINAL DE ÁGUA FRIA (SUBRAMAL) COM TUBULAÇÃO DE PVC, DN 25 MM, INSTALADO EM RAMAL DE ÁGUA, INCLUSOS RASGO E CHUMBAMENTO EM ALVENARIA. AF_12/2014</v>
      </c>
      <c r="C316" s="356" t="s">
        <v>412</v>
      </c>
      <c r="D316" s="355">
        <f>G317</f>
        <v>6</v>
      </c>
      <c r="E316" s="234" t="s">
        <v>348</v>
      </c>
      <c r="F316" s="239"/>
      <c r="G316" s="234" t="s">
        <v>349</v>
      </c>
      <c r="H316" s="234"/>
      <c r="I316" s="234"/>
      <c r="J316" s="251"/>
      <c r="K316" s="255"/>
    </row>
    <row r="317" spans="1:11" s="256" customFormat="1" ht="22.5" customHeight="1">
      <c r="A317" s="372"/>
      <c r="B317" s="354"/>
      <c r="C317" s="357"/>
      <c r="D317" s="355"/>
      <c r="E317" s="289">
        <v>6</v>
      </c>
      <c r="F317" s="289"/>
      <c r="G317" s="288">
        <f>E317</f>
        <v>6</v>
      </c>
      <c r="H317" s="289"/>
      <c r="I317" s="288"/>
      <c r="J317" s="251"/>
      <c r="K317" s="255"/>
    </row>
    <row r="318" spans="1:11" s="256" customFormat="1">
      <c r="A318" s="370" t="s">
        <v>409</v>
      </c>
      <c r="B318" s="353" t="str">
        <f>ORÇAMENTO!D67</f>
        <v>REVISÃO PONTO DE ESGOTO</v>
      </c>
      <c r="C318" s="356" t="s">
        <v>412</v>
      </c>
      <c r="D318" s="355">
        <f>G319</f>
        <v>6</v>
      </c>
      <c r="E318" s="234" t="s">
        <v>348</v>
      </c>
      <c r="F318" s="239"/>
      <c r="G318" s="234" t="s">
        <v>349</v>
      </c>
      <c r="H318" s="234"/>
      <c r="I318" s="234"/>
      <c r="J318" s="251"/>
      <c r="K318" s="255"/>
    </row>
    <row r="319" spans="1:11" s="256" customFormat="1" ht="13.5" customHeight="1">
      <c r="A319" s="372"/>
      <c r="B319" s="354"/>
      <c r="C319" s="357"/>
      <c r="D319" s="355"/>
      <c r="E319" s="289">
        <v>6</v>
      </c>
      <c r="F319" s="289"/>
      <c r="G319" s="288">
        <f>E319</f>
        <v>6</v>
      </c>
      <c r="H319" s="289"/>
      <c r="I319" s="258"/>
      <c r="J319" s="251"/>
      <c r="K319" s="255"/>
    </row>
    <row r="320" spans="1:11" s="256" customFormat="1" ht="21" customHeight="1">
      <c r="A320" s="370" t="s">
        <v>410</v>
      </c>
      <c r="B320" s="353" t="str">
        <f>ORÇAMENTO!D68</f>
        <v>BARRA DE APOIO RETA, EM ALUMINIO, COMPRIMENTO 90 CM, FIXADA NA PAREDE - FORNECIMENTO E INSTALAÇÃO.</v>
      </c>
      <c r="C320" s="356" t="s">
        <v>167</v>
      </c>
      <c r="D320" s="355">
        <f>G321</f>
        <v>2</v>
      </c>
      <c r="E320" s="234" t="s">
        <v>348</v>
      </c>
      <c r="F320" s="239"/>
      <c r="G320" s="234" t="s">
        <v>349</v>
      </c>
      <c r="H320" s="234"/>
      <c r="I320" s="234"/>
      <c r="J320" s="251"/>
      <c r="K320" s="255"/>
    </row>
    <row r="321" spans="1:11" s="256" customFormat="1" ht="20.25" customHeight="1">
      <c r="A321" s="372"/>
      <c r="B321" s="354"/>
      <c r="C321" s="357"/>
      <c r="D321" s="355"/>
      <c r="E321" s="289">
        <v>2</v>
      </c>
      <c r="F321" s="289"/>
      <c r="G321" s="288">
        <f>E321</f>
        <v>2</v>
      </c>
      <c r="H321" s="289"/>
      <c r="I321" s="258"/>
      <c r="J321" s="251"/>
      <c r="K321" s="255"/>
    </row>
    <row r="322" spans="1:11" s="256" customFormat="1" ht="28.5" customHeight="1">
      <c r="A322" s="370" t="s">
        <v>411</v>
      </c>
      <c r="B322" s="353" t="str">
        <f>ORÇAMENTO!D69</f>
        <v xml:space="preserve">VASO SANITARIO SIFONADO CONVENCIONAL PARA PCD SEM FURO FRONTAL COM LOUÇA BRANCA SEM ASSENTO, INCLUSO CONJUNTO DE LIGAÇÃO PARA BACIA SANITÁRIA AJUSTÁVEL - FORNECIMENTO E INSTALAÇÃO. </v>
      </c>
      <c r="C322" s="356" t="s">
        <v>167</v>
      </c>
      <c r="D322" s="355">
        <f>G323</f>
        <v>1</v>
      </c>
      <c r="E322" s="234" t="s">
        <v>348</v>
      </c>
      <c r="F322" s="239"/>
      <c r="G322" s="234" t="s">
        <v>349</v>
      </c>
      <c r="H322" s="234"/>
      <c r="I322" s="234"/>
      <c r="J322" s="251"/>
      <c r="K322" s="255"/>
    </row>
    <row r="323" spans="1:11" s="256" customFormat="1" ht="24" customHeight="1">
      <c r="A323" s="372"/>
      <c r="B323" s="354"/>
      <c r="C323" s="357"/>
      <c r="D323" s="355"/>
      <c r="E323" s="289">
        <v>1</v>
      </c>
      <c r="F323" s="289"/>
      <c r="G323" s="288">
        <f>E323</f>
        <v>1</v>
      </c>
      <c r="H323" s="289"/>
      <c r="I323" s="288"/>
      <c r="J323" s="251"/>
      <c r="K323" s="255"/>
    </row>
    <row r="324" spans="1:11" s="256" customFormat="1" ht="24" customHeight="1">
      <c r="A324" s="370" t="s">
        <v>425</v>
      </c>
      <c r="B324" s="353" t="str">
        <f>ORÇAMENTO!D70</f>
        <v>VASO SANITÁRIO SIFONADO COM CAIXA ACOPLADA LOUÇA BRANCA, INCLUSO ENGATE FLEXÍVEL EM PLÁSTICO BRANCO, 1/2 X 40CM - FORNECIMENTO E INSTALAÇÃO. AF_01/2020</v>
      </c>
      <c r="C324" s="356" t="s">
        <v>167</v>
      </c>
      <c r="D324" s="355">
        <f>G325</f>
        <v>1</v>
      </c>
      <c r="E324" s="234" t="s">
        <v>348</v>
      </c>
      <c r="F324" s="239"/>
      <c r="G324" s="234" t="s">
        <v>349</v>
      </c>
      <c r="H324" s="289"/>
      <c r="I324" s="288"/>
      <c r="J324" s="251"/>
      <c r="K324" s="255"/>
    </row>
    <row r="325" spans="1:11" s="256" customFormat="1" ht="24" customHeight="1">
      <c r="A325" s="372"/>
      <c r="B325" s="354"/>
      <c r="C325" s="357"/>
      <c r="D325" s="355"/>
      <c r="E325" s="289">
        <v>1</v>
      </c>
      <c r="F325" s="289"/>
      <c r="G325" s="288">
        <f>E325</f>
        <v>1</v>
      </c>
      <c r="H325" s="289"/>
      <c r="I325" s="288"/>
      <c r="J325" s="251"/>
      <c r="K325" s="255"/>
    </row>
    <row r="326" spans="1:11" s="256" customFormat="1" ht="30.75" customHeight="1">
      <c r="A326" s="370" t="s">
        <v>426</v>
      </c>
      <c r="B326" s="353" t="str">
        <f>ORÇAMENTO!D71</f>
        <v xml:space="preserve">	LAVATÓRIO LOUÇA BRANCA SUSPENSO, 29,5 X 39CM OU EQUIVALENTE, PADRÃO POPULAR, INCLUSO SIFÃO TIPO GARRAFA EM PVC, VÁLVULA E ENGATE FLEXÍVEL 30CM EM PLÁSTICO E TORNEIRA CROMADA DE MESA, PADRÃO POPULAR - FORNECIMENTO E INSTALAÇÃO. AF_01/2020</v>
      </c>
      <c r="C326" s="356" t="s">
        <v>167</v>
      </c>
      <c r="D326" s="355">
        <f>G327</f>
        <v>2</v>
      </c>
      <c r="E326" s="234" t="s">
        <v>348</v>
      </c>
      <c r="F326" s="239"/>
      <c r="G326" s="234" t="s">
        <v>349</v>
      </c>
      <c r="H326" s="234"/>
      <c r="I326" s="234"/>
      <c r="J326" s="251"/>
      <c r="K326" s="255"/>
    </row>
    <row r="327" spans="1:11" s="256" customFormat="1" ht="30.75" customHeight="1" thickBot="1">
      <c r="A327" s="372"/>
      <c r="B327" s="354"/>
      <c r="C327" s="357"/>
      <c r="D327" s="355"/>
      <c r="E327" s="289">
        <v>2</v>
      </c>
      <c r="F327" s="289"/>
      <c r="G327" s="288">
        <f>E327</f>
        <v>2</v>
      </c>
      <c r="H327" s="289"/>
      <c r="I327" s="288"/>
      <c r="J327" s="251"/>
      <c r="K327" s="255"/>
    </row>
    <row r="328" spans="1:11" ht="15.75" customHeight="1" thickBot="1">
      <c r="A328" s="391" t="s">
        <v>202</v>
      </c>
      <c r="B328" s="392"/>
      <c r="C328" s="392"/>
      <c r="D328" s="393"/>
      <c r="E328" s="292"/>
      <c r="F328" s="292"/>
      <c r="G328" s="292"/>
      <c r="H328" s="292"/>
      <c r="I328" s="292"/>
      <c r="J328" s="238"/>
    </row>
    <row r="329" spans="1:11">
      <c r="A329" s="231">
        <v>7</v>
      </c>
      <c r="B329" s="232" t="str">
        <f>ORÇAMENTO!D73</f>
        <v>QUIOSQUES</v>
      </c>
      <c r="C329" s="290"/>
      <c r="D329" s="250"/>
      <c r="E329" s="250"/>
      <c r="F329" s="250"/>
      <c r="G329" s="250"/>
      <c r="H329" s="250"/>
      <c r="I329" s="250"/>
      <c r="J329" s="251"/>
      <c r="K329" s="245"/>
    </row>
    <row r="330" spans="1:11" s="256" customFormat="1">
      <c r="A330" s="370" t="s">
        <v>283</v>
      </c>
      <c r="B330" s="353" t="str">
        <f>ORÇAMENTO!D74</f>
        <v>DEMOLIÇÃO DE PAVIMENTO, DE FORMA MANUAL, COM REAPROVEITAMENTO. AF_12/2017</v>
      </c>
      <c r="C330" s="374" t="s">
        <v>24</v>
      </c>
      <c r="D330" s="355">
        <f>H331</f>
        <v>38.728999999999999</v>
      </c>
      <c r="E330" s="234" t="s">
        <v>378</v>
      </c>
      <c r="F330" s="234" t="s">
        <v>379</v>
      </c>
      <c r="G330" s="234" t="s">
        <v>380</v>
      </c>
      <c r="H330" s="234" t="s">
        <v>349</v>
      </c>
      <c r="I330" s="234"/>
      <c r="J330" s="251"/>
      <c r="K330" s="255"/>
    </row>
    <row r="331" spans="1:11" s="256" customFormat="1">
      <c r="A331" s="372"/>
      <c r="B331" s="354"/>
      <c r="C331" s="376"/>
      <c r="D331" s="355"/>
      <c r="E331" s="289">
        <f>3.33*2</f>
        <v>6.66</v>
      </c>
      <c r="F331" s="289">
        <f>5.58*2</f>
        <v>11.16</v>
      </c>
      <c r="G331" s="305">
        <f>2.55+2.55+8.48+5.91+(0.43*3.3)</f>
        <v>20.909000000000002</v>
      </c>
      <c r="H331" s="288">
        <f>G331+F331+E331</f>
        <v>38.728999999999999</v>
      </c>
      <c r="I331" s="288"/>
      <c r="J331" s="251"/>
      <c r="K331" s="255"/>
    </row>
    <row r="332" spans="1:11" s="256" customFormat="1">
      <c r="A332" s="370" t="s">
        <v>284</v>
      </c>
      <c r="B332" s="353" t="str">
        <f>ORÇAMENTO!D75</f>
        <v>DEMOLIÇÃO DE ALVENARIA DE BLOCO FURADO, DE FORMA MANUAL, SEM REAPROVEITAMENTO.</v>
      </c>
      <c r="C332" s="374" t="s">
        <v>26</v>
      </c>
      <c r="D332" s="355">
        <f>H333</f>
        <v>0.93000000000000016</v>
      </c>
      <c r="E332" s="234" t="s">
        <v>346</v>
      </c>
      <c r="F332" s="239" t="s">
        <v>347</v>
      </c>
      <c r="G332" s="234" t="s">
        <v>352</v>
      </c>
      <c r="H332" s="234" t="s">
        <v>349</v>
      </c>
      <c r="I332" s="288"/>
      <c r="J332" s="251"/>
      <c r="K332" s="255"/>
    </row>
    <row r="333" spans="1:11" s="256" customFormat="1">
      <c r="A333" s="372"/>
      <c r="B333" s="354"/>
      <c r="C333" s="376"/>
      <c r="D333" s="355"/>
      <c r="E333" s="289">
        <v>3.1</v>
      </c>
      <c r="F333" s="289">
        <v>0.1</v>
      </c>
      <c r="G333" s="288">
        <v>3</v>
      </c>
      <c r="H333" s="289">
        <f>E333*F333*G333</f>
        <v>0.93000000000000016</v>
      </c>
      <c r="I333" s="288"/>
      <c r="J333" s="251"/>
      <c r="K333" s="255"/>
    </row>
    <row r="334" spans="1:11" s="256" customFormat="1">
      <c r="A334" s="370" t="s">
        <v>285</v>
      </c>
      <c r="B334" s="353" t="str">
        <f>ORÇAMENTO!D76</f>
        <v>REMOÇÃO DE LOUÇAS, DE FORMA MANUAL, SEM REAPROVEITAMENTO.</v>
      </c>
      <c r="C334" s="374" t="s">
        <v>167</v>
      </c>
      <c r="D334" s="355">
        <f>H335</f>
        <v>4</v>
      </c>
      <c r="E334" s="234" t="s">
        <v>346</v>
      </c>
      <c r="F334" s="239" t="s">
        <v>347</v>
      </c>
      <c r="G334" s="234" t="s">
        <v>348</v>
      </c>
      <c r="H334" s="234" t="s">
        <v>349</v>
      </c>
      <c r="I334" s="288"/>
      <c r="J334" s="251"/>
      <c r="K334" s="255"/>
    </row>
    <row r="335" spans="1:11" s="256" customFormat="1">
      <c r="A335" s="372"/>
      <c r="B335" s="354"/>
      <c r="C335" s="376"/>
      <c r="D335" s="355"/>
      <c r="E335" s="289"/>
      <c r="F335" s="289"/>
      <c r="G335" s="288">
        <v>4</v>
      </c>
      <c r="H335" s="289">
        <v>4</v>
      </c>
      <c r="I335" s="288"/>
      <c r="J335" s="251"/>
      <c r="K335" s="255"/>
    </row>
    <row r="336" spans="1:11" s="256" customFormat="1">
      <c r="A336" s="370" t="s">
        <v>286</v>
      </c>
      <c r="B336" s="353" t="str">
        <f>ORÇAMENTO!D77</f>
        <v>REMOÇÃO DE METAIS SANITÁRIOS, DE FORMA MANUAL, SEM REAPROVEITAMENTO.</v>
      </c>
      <c r="C336" s="374" t="s">
        <v>167</v>
      </c>
      <c r="D336" s="355">
        <f>H337</f>
        <v>4</v>
      </c>
      <c r="E336" s="234" t="s">
        <v>346</v>
      </c>
      <c r="F336" s="239" t="s">
        <v>347</v>
      </c>
      <c r="G336" s="234" t="s">
        <v>348</v>
      </c>
      <c r="H336" s="234" t="s">
        <v>349</v>
      </c>
      <c r="I336" s="288"/>
      <c r="J336" s="251"/>
      <c r="K336" s="255"/>
    </row>
    <row r="337" spans="1:11" s="256" customFormat="1">
      <c r="A337" s="372"/>
      <c r="B337" s="354"/>
      <c r="C337" s="376"/>
      <c r="D337" s="355"/>
      <c r="E337" s="289"/>
      <c r="F337" s="289"/>
      <c r="G337" s="288">
        <v>4</v>
      </c>
      <c r="H337" s="289">
        <f>G337</f>
        <v>4</v>
      </c>
      <c r="I337" s="288"/>
      <c r="J337" s="251"/>
      <c r="K337" s="255"/>
    </row>
    <row r="338" spans="1:11" s="256" customFormat="1">
      <c r="A338" s="370" t="s">
        <v>287</v>
      </c>
      <c r="B338" s="353" t="str">
        <f>ORÇAMENTO!D78</f>
        <v>REMOÇÃO DE PORTAS, DE FORMA MANUAL, SEM REAPROVEITAMENTO. AF_12/2017</v>
      </c>
      <c r="C338" s="374" t="e">
        <f>ORÇAMENTO!#REF!</f>
        <v>#REF!</v>
      </c>
      <c r="D338" s="355">
        <f>I339</f>
        <v>13.440000000000001</v>
      </c>
      <c r="E338" s="234" t="s">
        <v>346</v>
      </c>
      <c r="F338" s="239" t="s">
        <v>347</v>
      </c>
      <c r="G338" s="234" t="s">
        <v>352</v>
      </c>
      <c r="H338" s="234" t="s">
        <v>348</v>
      </c>
      <c r="I338" s="239" t="s">
        <v>349</v>
      </c>
      <c r="J338" s="251"/>
      <c r="K338" s="255"/>
    </row>
    <row r="339" spans="1:11" s="256" customFormat="1">
      <c r="A339" s="371"/>
      <c r="B339" s="373"/>
      <c r="C339" s="375"/>
      <c r="D339" s="355"/>
      <c r="E339" s="289"/>
      <c r="F339" s="288">
        <v>0.8</v>
      </c>
      <c r="G339" s="288">
        <v>2.1</v>
      </c>
      <c r="H339" s="289">
        <v>8</v>
      </c>
      <c r="I339" s="288">
        <f>F339*G339*H339</f>
        <v>13.440000000000001</v>
      </c>
      <c r="J339" s="251"/>
      <c r="K339" s="255"/>
    </row>
    <row r="340" spans="1:11" s="256" customFormat="1">
      <c r="A340" s="371"/>
      <c r="B340" s="373"/>
      <c r="C340" s="375"/>
      <c r="D340" s="355"/>
      <c r="E340" s="289"/>
      <c r="F340" s="288"/>
      <c r="G340" s="288"/>
      <c r="H340" s="289"/>
      <c r="I340" s="288"/>
      <c r="J340" s="251"/>
      <c r="K340" s="255"/>
    </row>
    <row r="341" spans="1:11" s="256" customFormat="1">
      <c r="A341" s="372"/>
      <c r="B341" s="354"/>
      <c r="C341" s="376"/>
      <c r="D341" s="355"/>
      <c r="E341" s="289"/>
      <c r="F341" s="289"/>
      <c r="G341" s="288"/>
      <c r="H341" s="289"/>
      <c r="I341" s="288"/>
      <c r="J341" s="251"/>
      <c r="K341" s="255"/>
    </row>
    <row r="342" spans="1:11" s="256" customFormat="1">
      <c r="A342" s="370" t="s">
        <v>288</v>
      </c>
      <c r="B342" s="353" t="str">
        <f>ORÇAMENTO!D79</f>
        <v>REMOÇÃO DE JANELAS, DE FORMA MANUAL, SEM REAPROVEITAMENTO. AF_12/2017</v>
      </c>
      <c r="C342" s="374" t="str">
        <f>ORÇAMENTO!E128</f>
        <v>unid.</v>
      </c>
      <c r="D342" s="355">
        <f>I343+I344+I345+I346</f>
        <v>22.52</v>
      </c>
      <c r="E342" s="234" t="s">
        <v>346</v>
      </c>
      <c r="F342" s="239" t="s">
        <v>347</v>
      </c>
      <c r="G342" s="234" t="s">
        <v>352</v>
      </c>
      <c r="H342" s="234" t="s">
        <v>348</v>
      </c>
      <c r="I342" s="239" t="s">
        <v>349</v>
      </c>
      <c r="J342" s="251"/>
      <c r="K342" s="255"/>
    </row>
    <row r="343" spans="1:11" s="256" customFormat="1">
      <c r="A343" s="371"/>
      <c r="B343" s="373"/>
      <c r="C343" s="375"/>
      <c r="D343" s="355"/>
      <c r="E343" s="289"/>
      <c r="F343" s="288">
        <v>1.4</v>
      </c>
      <c r="G343" s="288">
        <v>1.2</v>
      </c>
      <c r="H343" s="289">
        <v>4</v>
      </c>
      <c r="I343" s="288">
        <f>F343*G343*H343</f>
        <v>6.72</v>
      </c>
      <c r="J343" s="251"/>
      <c r="K343" s="255"/>
    </row>
    <row r="344" spans="1:11" s="256" customFormat="1">
      <c r="A344" s="371"/>
      <c r="B344" s="373"/>
      <c r="C344" s="375"/>
      <c r="D344" s="355"/>
      <c r="E344" s="289"/>
      <c r="F344" s="288">
        <v>2</v>
      </c>
      <c r="G344" s="288">
        <v>1.2</v>
      </c>
      <c r="H344" s="289">
        <v>2</v>
      </c>
      <c r="I344" s="288">
        <f>F344*G344*H344</f>
        <v>4.8</v>
      </c>
      <c r="J344" s="251"/>
      <c r="K344" s="255"/>
    </row>
    <row r="345" spans="1:11" s="256" customFormat="1">
      <c r="A345" s="371"/>
      <c r="B345" s="373"/>
      <c r="C345" s="375"/>
      <c r="D345" s="355"/>
      <c r="E345" s="289"/>
      <c r="F345" s="288">
        <v>1.25</v>
      </c>
      <c r="G345" s="288">
        <v>1.2</v>
      </c>
      <c r="H345" s="289">
        <v>7</v>
      </c>
      <c r="I345" s="288">
        <f>F345*G345*H345</f>
        <v>10.5</v>
      </c>
      <c r="J345" s="251"/>
      <c r="K345" s="255"/>
    </row>
    <row r="346" spans="1:11" s="256" customFormat="1">
      <c r="A346" s="372"/>
      <c r="B346" s="354"/>
      <c r="C346" s="376"/>
      <c r="D346" s="355"/>
      <c r="E346" s="289"/>
      <c r="F346" s="289">
        <v>0.5</v>
      </c>
      <c r="G346" s="288">
        <v>0.5</v>
      </c>
      <c r="H346" s="289">
        <v>2</v>
      </c>
      <c r="I346" s="288">
        <f>F346*G346*H346</f>
        <v>0.5</v>
      </c>
      <c r="J346" s="251"/>
      <c r="K346" s="255"/>
    </row>
    <row r="347" spans="1:11" s="256" customFormat="1">
      <c r="A347" s="370" t="s">
        <v>289</v>
      </c>
      <c r="B347" s="353" t="str">
        <f>ORÇAMENTO!D80</f>
        <v>REMOÇÃO DE TELHAS DE FIBROCIMENTO, METÁLICA E CERÂMICA, DE FORMA MECANIZADA, COM USO DE GUINDASTE, SEM REAPROVEITAMENTO. AF_12/2017</v>
      </c>
      <c r="C347" s="356" t="s">
        <v>24</v>
      </c>
      <c r="D347" s="355">
        <f>H348</f>
        <v>73</v>
      </c>
      <c r="E347" s="234" t="s">
        <v>378</v>
      </c>
      <c r="F347" s="234" t="s">
        <v>379</v>
      </c>
      <c r="G347" s="234" t="s">
        <v>380</v>
      </c>
      <c r="H347" s="234" t="s">
        <v>349</v>
      </c>
      <c r="I347" s="234"/>
      <c r="J347" s="251"/>
      <c r="K347" s="255"/>
    </row>
    <row r="348" spans="1:11" s="256" customFormat="1" ht="27" customHeight="1">
      <c r="A348" s="372"/>
      <c r="B348" s="354"/>
      <c r="C348" s="357"/>
      <c r="D348" s="355"/>
      <c r="E348" s="289">
        <v>37.35</v>
      </c>
      <c r="F348" s="289">
        <v>22.2</v>
      </c>
      <c r="G348" s="306">
        <v>13.45</v>
      </c>
      <c r="H348" s="288">
        <f>G348+F348+E348</f>
        <v>73</v>
      </c>
      <c r="I348" s="288"/>
      <c r="J348" s="251"/>
      <c r="K348" s="255">
        <v>5.0999999999999996</v>
      </c>
    </row>
    <row r="349" spans="1:11" s="256" customFormat="1">
      <c r="A349" s="370" t="s">
        <v>290</v>
      </c>
      <c r="B349" s="353" t="str">
        <f>ORÇAMENTO!D81</f>
        <v>REMOÇÃO DE TRAMA DE MADEIRA PARA COBERTURA, DE FORMA MANUAL, SEM REAPROVEITAMENTO. AF_12/2017</v>
      </c>
      <c r="C349" s="356" t="s">
        <v>24</v>
      </c>
      <c r="D349" s="355">
        <f>E350</f>
        <v>73</v>
      </c>
      <c r="E349" s="358" t="s">
        <v>381</v>
      </c>
      <c r="F349" s="384"/>
      <c r="G349" s="234"/>
      <c r="H349" s="234"/>
      <c r="I349" s="234"/>
      <c r="J349" s="251"/>
      <c r="K349" s="255"/>
    </row>
    <row r="350" spans="1:11" s="256" customFormat="1">
      <c r="A350" s="372"/>
      <c r="B350" s="354"/>
      <c r="C350" s="357"/>
      <c r="D350" s="355"/>
      <c r="E350" s="289">
        <f>H348</f>
        <v>73</v>
      </c>
      <c r="F350" s="289"/>
      <c r="G350" s="288"/>
      <c r="H350" s="289"/>
      <c r="I350" s="288"/>
      <c r="J350" s="251"/>
      <c r="K350" s="255"/>
    </row>
    <row r="351" spans="1:11" s="256" customFormat="1" ht="20.25" customHeight="1">
      <c r="A351" s="370" t="s">
        <v>291</v>
      </c>
      <c r="B351" s="353" t="str">
        <f>ORÇAMENTO!D82</f>
        <v xml:space="preserve">ALVENARIA DE VEDAÇÃO DE BLOCOS CERÂMICOS FURADOS NA HORIZONTAL DE 9X14X19CM (ESPESSURA 9CM) DE PAREDES COM ÁREA LÍQUIDA MAIOR OU IGUAL A 6M² COM VÃOS E ARGAMASSA DE ASSENTAMENTO COM PREPARO EM BETONEIRA. </v>
      </c>
      <c r="C351" s="374" t="s">
        <v>26</v>
      </c>
      <c r="D351" s="355">
        <f>SUM(I352:I353)</f>
        <v>12.059999999999999</v>
      </c>
      <c r="E351" s="234" t="s">
        <v>346</v>
      </c>
      <c r="F351" s="234" t="s">
        <v>348</v>
      </c>
      <c r="G351" s="234" t="s">
        <v>352</v>
      </c>
      <c r="H351" s="234" t="s">
        <v>424</v>
      </c>
      <c r="I351" s="234" t="s">
        <v>349</v>
      </c>
      <c r="J351" s="251"/>
      <c r="K351" s="255"/>
    </row>
    <row r="352" spans="1:11" s="256" customFormat="1" ht="20.25" customHeight="1">
      <c r="A352" s="371"/>
      <c r="B352" s="373"/>
      <c r="C352" s="375"/>
      <c r="D352" s="355"/>
      <c r="E352" s="289">
        <v>1.6</v>
      </c>
      <c r="F352" s="288"/>
      <c r="G352" s="288">
        <v>2.1</v>
      </c>
      <c r="H352" s="289"/>
      <c r="I352" s="289">
        <f>(E352*G352)-H352</f>
        <v>3.3600000000000003</v>
      </c>
      <c r="J352" s="251"/>
      <c r="K352" s="255"/>
    </row>
    <row r="353" spans="1:11" s="256" customFormat="1" ht="39.75" customHeight="1">
      <c r="A353" s="372"/>
      <c r="B353" s="354"/>
      <c r="C353" s="376"/>
      <c r="D353" s="355"/>
      <c r="E353" s="289">
        <f>3.3+0.43+0.43</f>
        <v>4.16</v>
      </c>
      <c r="F353" s="289"/>
      <c r="G353" s="288">
        <v>3</v>
      </c>
      <c r="H353" s="289">
        <f>0.9*2.1*2</f>
        <v>3.7800000000000002</v>
      </c>
      <c r="I353" s="289">
        <f>(E353*G353)-H353</f>
        <v>8.6999999999999993</v>
      </c>
      <c r="J353" s="251"/>
      <c r="K353" s="255"/>
    </row>
    <row r="354" spans="1:11" s="256" customFormat="1" ht="23.25" customHeight="1">
      <c r="A354" s="370" t="s">
        <v>292</v>
      </c>
      <c r="B354" s="353" t="str">
        <f>ORÇAMENTO!D83</f>
        <v>CHAPISCO APLICADO EM ALVENARIAS E ESTRUTURAS DE CONCRETO INTERNAS, COM COLHER DE PEDREIRO. ARGAMASSA TRAÇO 1:3 COM PREPARO MANUAL.</v>
      </c>
      <c r="C354" s="374" t="s">
        <v>26</v>
      </c>
      <c r="D354" s="355">
        <f>SUM(I355:I356)</f>
        <v>27.9</v>
      </c>
      <c r="E354" s="234" t="s">
        <v>346</v>
      </c>
      <c r="F354" s="234" t="s">
        <v>348</v>
      </c>
      <c r="G354" s="234" t="s">
        <v>352</v>
      </c>
      <c r="H354" s="234" t="s">
        <v>424</v>
      </c>
      <c r="I354" s="234" t="s">
        <v>349</v>
      </c>
      <c r="J354" s="251"/>
      <c r="K354" s="255"/>
    </row>
    <row r="355" spans="1:11" s="256" customFormat="1" ht="23.25" customHeight="1">
      <c r="A355" s="371"/>
      <c r="B355" s="373"/>
      <c r="C355" s="375"/>
      <c r="D355" s="355"/>
      <c r="E355" s="289">
        <v>1.6</v>
      </c>
      <c r="F355" s="288">
        <v>2</v>
      </c>
      <c r="G355" s="288">
        <v>2.1</v>
      </c>
      <c r="H355" s="289"/>
      <c r="I355" s="288">
        <f>E355*F355*G355</f>
        <v>6.7200000000000006</v>
      </c>
      <c r="J355" s="251"/>
      <c r="K355" s="255"/>
    </row>
    <row r="356" spans="1:11" s="256" customFormat="1" ht="21.75" customHeight="1">
      <c r="A356" s="372"/>
      <c r="B356" s="354"/>
      <c r="C356" s="376"/>
      <c r="D356" s="355"/>
      <c r="E356" s="289">
        <v>4.16</v>
      </c>
      <c r="F356" s="289">
        <v>2</v>
      </c>
      <c r="G356" s="288">
        <v>3</v>
      </c>
      <c r="H356" s="289">
        <v>3.78</v>
      </c>
      <c r="I356" s="288">
        <f>(E356*F356*G356)-H356</f>
        <v>21.18</v>
      </c>
      <c r="J356" s="251"/>
      <c r="K356" s="255"/>
    </row>
    <row r="357" spans="1:11" s="256" customFormat="1" ht="30.75" customHeight="1">
      <c r="A357" s="370" t="s">
        <v>293</v>
      </c>
      <c r="B357" s="353" t="str">
        <f>ORÇAMENTO!D84</f>
        <v>MASSA ÚNICA, PARA RECEBIMENTO DE PINTURA, EM ARGAMASSA TRAÇO 1:2:8, PREPARO MANUAL, APLICADA MANUALMENTE EM FACES INTERNAS DE PAREDES, ESPESSURA DE 20MM, COM EXECUÇÃO DE TALISCAS. AF_06/2014</v>
      </c>
      <c r="C357" s="374" t="s">
        <v>26</v>
      </c>
      <c r="D357" s="355">
        <f>SUM(I358:I359)</f>
        <v>12.060000000000002</v>
      </c>
      <c r="E357" s="234" t="s">
        <v>346</v>
      </c>
      <c r="F357" s="234" t="s">
        <v>348</v>
      </c>
      <c r="G357" s="234" t="s">
        <v>352</v>
      </c>
      <c r="H357" s="234" t="s">
        <v>424</v>
      </c>
      <c r="I357" s="234" t="s">
        <v>349</v>
      </c>
      <c r="J357" s="251"/>
      <c r="K357" s="255"/>
    </row>
    <row r="358" spans="1:11" s="256" customFormat="1" ht="30.75" customHeight="1">
      <c r="A358" s="371"/>
      <c r="B358" s="373"/>
      <c r="C358" s="375"/>
      <c r="D358" s="355"/>
      <c r="E358" s="289">
        <v>1.6</v>
      </c>
      <c r="F358" s="288"/>
      <c r="G358" s="288">
        <v>2.1</v>
      </c>
      <c r="H358" s="289"/>
      <c r="I358" s="288">
        <f>E358*G358</f>
        <v>3.3600000000000003</v>
      </c>
      <c r="J358" s="251"/>
      <c r="K358" s="255"/>
    </row>
    <row r="359" spans="1:11" s="256" customFormat="1" ht="34.5" customHeight="1">
      <c r="A359" s="372"/>
      <c r="B359" s="354"/>
      <c r="C359" s="376"/>
      <c r="D359" s="355"/>
      <c r="E359" s="289">
        <f>3.3+0.43+0.43</f>
        <v>4.16</v>
      </c>
      <c r="F359" s="289"/>
      <c r="G359" s="288">
        <v>3</v>
      </c>
      <c r="H359" s="289">
        <v>3.78</v>
      </c>
      <c r="I359" s="288">
        <f>(E359*G359)-H359</f>
        <v>8.7000000000000011</v>
      </c>
      <c r="J359" s="251"/>
      <c r="K359" s="255"/>
    </row>
    <row r="360" spans="1:11" s="256" customFormat="1" ht="30" customHeight="1">
      <c r="A360" s="370" t="s">
        <v>294</v>
      </c>
      <c r="B360" s="353" t="str">
        <f>ORÇAMENTO!D85</f>
        <v>EMBOÇO, PARA RECEBIMENTO DE CERÂMICA, EM ARGAMASSA TRAÇO 1:2:8, PREPARO MANUAL, APLICADO MANUALMENTE EM FACES INTERNAS DE PAREDES, PARA AMBIENTE COM ÁREA ENTRE 5M2 E 10M2, ESPESSURA DE 20MM, COM EXECUÇÃO DE TALISCAS. AF_06/2014</v>
      </c>
      <c r="C360" s="374" t="s">
        <v>26</v>
      </c>
      <c r="D360" s="355">
        <f>SUM(I361:I362)</f>
        <v>12.060000000000002</v>
      </c>
      <c r="E360" s="234" t="s">
        <v>346</v>
      </c>
      <c r="F360" s="234" t="s">
        <v>348</v>
      </c>
      <c r="G360" s="234" t="s">
        <v>352</v>
      </c>
      <c r="H360" s="234" t="s">
        <v>424</v>
      </c>
      <c r="I360" s="234" t="s">
        <v>349</v>
      </c>
      <c r="J360" s="251"/>
      <c r="K360" s="255"/>
    </row>
    <row r="361" spans="1:11" s="256" customFormat="1" ht="30" customHeight="1">
      <c r="A361" s="371"/>
      <c r="B361" s="373"/>
      <c r="C361" s="375"/>
      <c r="D361" s="355"/>
      <c r="E361" s="289">
        <v>1.6</v>
      </c>
      <c r="F361" s="288"/>
      <c r="G361" s="288">
        <v>2.1</v>
      </c>
      <c r="H361" s="289"/>
      <c r="I361" s="288">
        <f>E361*G361</f>
        <v>3.3600000000000003</v>
      </c>
      <c r="J361" s="251"/>
      <c r="K361" s="255"/>
    </row>
    <row r="362" spans="1:11" s="256" customFormat="1" ht="37.5" customHeight="1">
      <c r="A362" s="372"/>
      <c r="B362" s="354"/>
      <c r="C362" s="376"/>
      <c r="D362" s="355"/>
      <c r="E362" s="289">
        <v>4.16</v>
      </c>
      <c r="F362" s="289"/>
      <c r="G362" s="288">
        <v>3</v>
      </c>
      <c r="H362" s="289">
        <v>3.78</v>
      </c>
      <c r="I362" s="288">
        <f>(E362*G362)-H362</f>
        <v>8.7000000000000011</v>
      </c>
      <c r="J362" s="251"/>
      <c r="K362" s="255"/>
    </row>
    <row r="363" spans="1:11" s="256" customFormat="1">
      <c r="A363" s="370" t="s">
        <v>439</v>
      </c>
      <c r="B363" s="353" t="str">
        <f>ORÇAMENTO!D86</f>
        <v>TRAMA DE MADEIRA COMPOSTA POR RIPAS, CAIBROS E TERÇAS PARA TELHADOS DE ATÉ 2 ÁGUAS PARA TELHA CERÂMICA CAPA-CANAL, INCLUSO TRANSPORTE VERTICAL. AF_07/2019</v>
      </c>
      <c r="C363" s="356" t="s">
        <v>26</v>
      </c>
      <c r="D363" s="355">
        <f>E364</f>
        <v>73</v>
      </c>
      <c r="E363" s="358" t="s">
        <v>381</v>
      </c>
      <c r="F363" s="384"/>
      <c r="G363" s="234"/>
      <c r="H363" s="234"/>
      <c r="I363" s="234"/>
      <c r="J363" s="251"/>
      <c r="K363" s="255"/>
    </row>
    <row r="364" spans="1:11" s="256" customFormat="1" ht="26.45" customHeight="1">
      <c r="A364" s="372"/>
      <c r="B364" s="354"/>
      <c r="C364" s="357"/>
      <c r="D364" s="355"/>
      <c r="E364" s="289">
        <f>E350</f>
        <v>73</v>
      </c>
      <c r="F364" s="289"/>
      <c r="G364" s="288"/>
      <c r="H364" s="289"/>
      <c r="I364" s="258"/>
      <c r="J364" s="251"/>
      <c r="K364" s="255"/>
    </row>
    <row r="365" spans="1:11" s="256" customFormat="1">
      <c r="A365" s="370" t="s">
        <v>440</v>
      </c>
      <c r="B365" s="353" t="str">
        <f>ORÇAMENTO!D87</f>
        <v>TELHAMENTO COM TELHA CERÂMICA CAPA-CANAL, TIPO PLAN, COM ATÉ 2 ÁGUAS, INCLUSO TRANSPORTE VERTICAL. AF_07/2019</v>
      </c>
      <c r="C365" s="356" t="s">
        <v>24</v>
      </c>
      <c r="D365" s="355">
        <f>E366</f>
        <v>73</v>
      </c>
      <c r="E365" s="358" t="s">
        <v>381</v>
      </c>
      <c r="F365" s="384"/>
      <c r="G365" s="234"/>
      <c r="H365" s="234"/>
      <c r="I365" s="234"/>
      <c r="J365" s="251"/>
      <c r="K365" s="255"/>
    </row>
    <row r="366" spans="1:11" s="256" customFormat="1">
      <c r="A366" s="372"/>
      <c r="B366" s="354"/>
      <c r="C366" s="357"/>
      <c r="D366" s="355"/>
      <c r="E366" s="289">
        <f>E364</f>
        <v>73</v>
      </c>
      <c r="F366" s="289"/>
      <c r="G366" s="288"/>
      <c r="H366" s="289"/>
      <c r="I366" s="288"/>
      <c r="J366" s="251"/>
      <c r="K366" s="255"/>
    </row>
    <row r="367" spans="1:11" s="256" customFormat="1">
      <c r="A367" s="370" t="s">
        <v>441</v>
      </c>
      <c r="B367" s="353" t="str">
        <f>ORÇAMENTO!D88</f>
        <v xml:space="preserve">	FORRO DE PVC, LISO, PARA AMBIENTES COMERCIAIS, INCLUSIVE ESTRUTURA DE FIXAÇÃO. AF_05/2017_P</v>
      </c>
      <c r="C367" s="356" t="s">
        <v>24</v>
      </c>
      <c r="D367" s="355">
        <f>E368</f>
        <v>38.728999999999999</v>
      </c>
      <c r="E367" s="358" t="s">
        <v>382</v>
      </c>
      <c r="F367" s="384"/>
      <c r="G367" s="234"/>
      <c r="H367" s="234"/>
      <c r="I367" s="234"/>
      <c r="J367" s="251"/>
      <c r="K367" s="255"/>
    </row>
    <row r="368" spans="1:11" s="256" customFormat="1">
      <c r="A368" s="372"/>
      <c r="B368" s="354"/>
      <c r="C368" s="357"/>
      <c r="D368" s="355"/>
      <c r="E368" s="289">
        <f>H331</f>
        <v>38.728999999999999</v>
      </c>
      <c r="F368" s="289"/>
      <c r="G368" s="288"/>
      <c r="H368" s="289"/>
      <c r="I368" s="288"/>
      <c r="J368" s="251"/>
      <c r="K368" s="255"/>
    </row>
    <row r="369" spans="1:11" s="256" customFormat="1">
      <c r="A369" s="370" t="s">
        <v>442</v>
      </c>
      <c r="B369" s="353" t="str">
        <f>ORÇAMENTO!D89</f>
        <v>REVESTIMENTO CERÂMICO PARA PISO COM PLACAS TIPO ESMALTADA EXTRA DE DIMENSÕES 35X35 CM APLICADA EM AMBIENTES DE ÁREA MAIOR QUE 10 M2. AF_06/2014</v>
      </c>
      <c r="C369" s="356" t="s">
        <v>24</v>
      </c>
      <c r="D369" s="355">
        <f>E370</f>
        <v>38.728999999999999</v>
      </c>
      <c r="E369" s="358" t="s">
        <v>382</v>
      </c>
      <c r="F369" s="384"/>
      <c r="G369" s="234"/>
      <c r="H369" s="234"/>
      <c r="I369" s="234"/>
      <c r="J369" s="251"/>
      <c r="K369" s="255"/>
    </row>
    <row r="370" spans="1:11" s="256" customFormat="1" ht="28.15" customHeight="1">
      <c r="A370" s="372"/>
      <c r="B370" s="354"/>
      <c r="C370" s="357"/>
      <c r="D370" s="355"/>
      <c r="E370" s="289">
        <f>E368</f>
        <v>38.728999999999999</v>
      </c>
      <c r="F370" s="289"/>
      <c r="G370" s="288"/>
      <c r="H370" s="289"/>
      <c r="I370" s="288"/>
      <c r="J370" s="251"/>
      <c r="K370" s="255"/>
    </row>
    <row r="371" spans="1:11" s="256" customFormat="1">
      <c r="A371" s="370" t="s">
        <v>443</v>
      </c>
      <c r="B371" s="353" t="str">
        <f>ORÇAMENTO!D90</f>
        <v>RODAPÉ CERÂMICO DE 7CM DE ALTURA COM PLACAS TIPO ESMALTADA EXTRA DE DIMENSÕES 35X35CM. AF_06/2014</v>
      </c>
      <c r="C371" s="356" t="s">
        <v>25</v>
      </c>
      <c r="D371" s="355">
        <f>G372</f>
        <v>53.739999999999995</v>
      </c>
      <c r="E371" s="234" t="s">
        <v>346</v>
      </c>
      <c r="F371" s="239"/>
      <c r="G371" s="234" t="s">
        <v>349</v>
      </c>
      <c r="H371" s="234"/>
      <c r="I371" s="234"/>
      <c r="J371" s="251"/>
      <c r="K371" s="255"/>
    </row>
    <row r="372" spans="1:11" s="256" customFormat="1">
      <c r="A372" s="372"/>
      <c r="B372" s="354"/>
      <c r="C372" s="357"/>
      <c r="D372" s="355"/>
      <c r="E372" s="289">
        <f>(1.8+1.8+1.85+1.85+1.8+1.8+1.85+1.85)+(6.1+6.1+1.8+1.8+1.8+1.8)+(3.1+2.57+2.57+2.3+2.3+1.25+0.4+1.8+1.25+0.4+1.8)</f>
        <v>53.739999999999995</v>
      </c>
      <c r="F372" s="289"/>
      <c r="G372" s="288">
        <f>E372</f>
        <v>53.739999999999995</v>
      </c>
      <c r="H372" s="289"/>
      <c r="I372" s="288"/>
      <c r="J372" s="251"/>
      <c r="K372" s="255"/>
    </row>
    <row r="373" spans="1:11" s="256" customFormat="1">
      <c r="A373" s="389" t="s">
        <v>444</v>
      </c>
      <c r="B373" s="353" t="str">
        <f>ORÇAMENTO!D91</f>
        <v>APICOAMENTO DE REBOCO OU CIMENTADO</v>
      </c>
      <c r="C373" s="356" t="s">
        <v>24</v>
      </c>
      <c r="D373" s="355">
        <f>SUM(H374:H379)</f>
        <v>86.499999999999986</v>
      </c>
      <c r="E373" s="234" t="s">
        <v>346</v>
      </c>
      <c r="F373" s="234" t="s">
        <v>352</v>
      </c>
      <c r="G373" s="234" t="s">
        <v>424</v>
      </c>
      <c r="H373" s="234" t="s">
        <v>349</v>
      </c>
      <c r="I373" s="234"/>
      <c r="J373" s="251"/>
      <c r="K373" s="255"/>
    </row>
    <row r="374" spans="1:11" s="256" customFormat="1">
      <c r="A374" s="390"/>
      <c r="B374" s="373"/>
      <c r="C374" s="377"/>
      <c r="D374" s="355"/>
      <c r="E374" s="289">
        <f>8+2</f>
        <v>10</v>
      </c>
      <c r="F374" s="289">
        <v>1</v>
      </c>
      <c r="G374" s="288"/>
      <c r="H374" s="289">
        <f>E374*F374</f>
        <v>10</v>
      </c>
      <c r="I374" s="288"/>
      <c r="J374" s="251"/>
      <c r="K374" s="255"/>
    </row>
    <row r="375" spans="1:11" s="256" customFormat="1">
      <c r="A375" s="390"/>
      <c r="B375" s="373"/>
      <c r="C375" s="377"/>
      <c r="D375" s="355"/>
      <c r="E375" s="289">
        <f>6.4+6.4+4</f>
        <v>16.8</v>
      </c>
      <c r="F375" s="289">
        <v>1</v>
      </c>
      <c r="G375" s="288"/>
      <c r="H375" s="289">
        <f t="shared" ref="H375:H378" si="17">E375*F375</f>
        <v>16.8</v>
      </c>
      <c r="I375" s="288"/>
      <c r="J375" s="251"/>
      <c r="K375" s="255"/>
    </row>
    <row r="376" spans="1:11" s="256" customFormat="1">
      <c r="A376" s="390"/>
      <c r="B376" s="373"/>
      <c r="C376" s="377"/>
      <c r="D376" s="355"/>
      <c r="E376" s="289">
        <f>3.3+3.3+4+1.9+1.9+3.82+3.82+1.6</f>
        <v>23.64</v>
      </c>
      <c r="F376" s="289">
        <v>1</v>
      </c>
      <c r="G376" s="288"/>
      <c r="H376" s="289">
        <f t="shared" si="17"/>
        <v>23.64</v>
      </c>
      <c r="I376" s="288"/>
      <c r="J376" s="251"/>
      <c r="K376" s="255"/>
    </row>
    <row r="377" spans="1:11" s="256" customFormat="1">
      <c r="A377" s="390"/>
      <c r="B377" s="373"/>
      <c r="C377" s="377"/>
      <c r="D377" s="355"/>
      <c r="E377" s="289">
        <f>4.2+1.37+1.37</f>
        <v>6.94</v>
      </c>
      <c r="F377" s="289">
        <v>3</v>
      </c>
      <c r="G377" s="288"/>
      <c r="H377" s="289">
        <f t="shared" si="17"/>
        <v>20.82</v>
      </c>
      <c r="I377" s="288"/>
      <c r="J377" s="251"/>
      <c r="K377" s="255"/>
    </row>
    <row r="378" spans="1:11" s="256" customFormat="1">
      <c r="A378" s="390"/>
      <c r="B378" s="373"/>
      <c r="C378" s="377"/>
      <c r="D378" s="355"/>
      <c r="E378" s="289">
        <v>1.6</v>
      </c>
      <c r="F378" s="289">
        <v>0.9</v>
      </c>
      <c r="G378" s="288"/>
      <c r="H378" s="289">
        <f t="shared" si="17"/>
        <v>1.4400000000000002</v>
      </c>
      <c r="I378" s="288"/>
      <c r="J378" s="251"/>
      <c r="K378" s="255"/>
    </row>
    <row r="379" spans="1:11" s="256" customFormat="1">
      <c r="A379" s="372"/>
      <c r="B379" s="354"/>
      <c r="C379" s="357"/>
      <c r="D379" s="355"/>
      <c r="E379" s="289">
        <f>2.3+3.1</f>
        <v>5.4</v>
      </c>
      <c r="F379" s="289">
        <v>3</v>
      </c>
      <c r="G379" s="288">
        <f>2*1.2</f>
        <v>2.4</v>
      </c>
      <c r="H379" s="289">
        <f>(E379*F379)-G379</f>
        <v>13.800000000000002</v>
      </c>
      <c r="I379" s="288"/>
      <c r="J379" s="251"/>
      <c r="K379" s="255"/>
    </row>
    <row r="380" spans="1:11" s="256" customFormat="1">
      <c r="A380" s="389" t="s">
        <v>445</v>
      </c>
      <c r="B380" s="353" t="str">
        <f>ORÇAMENTO!D92</f>
        <v>REVESTIMENTO CERÂMICO PARA PAREDES INTERNAS COM PLACAS TIPO ESMALTADA EXTRA DE DIMENSÕES 33X45 CM APLICADAS EM AMBIENTES DE ÁREA MAIOR QUE 5 M² NA ALTURA INTEIRA DAS PAREDES. AF_06/2014</v>
      </c>
      <c r="C380" s="356" t="s">
        <v>24</v>
      </c>
      <c r="D380" s="355">
        <f>SUM(I381:I385)</f>
        <v>47.920000000000009</v>
      </c>
      <c r="E380" s="234" t="s">
        <v>346</v>
      </c>
      <c r="F380" s="234" t="s">
        <v>348</v>
      </c>
      <c r="G380" s="234" t="s">
        <v>352</v>
      </c>
      <c r="H380" s="234" t="s">
        <v>424</v>
      </c>
      <c r="I380" s="234" t="s">
        <v>349</v>
      </c>
      <c r="J380" s="251"/>
      <c r="K380" s="255"/>
    </row>
    <row r="381" spans="1:11" s="256" customFormat="1">
      <c r="A381" s="390"/>
      <c r="B381" s="373"/>
      <c r="C381" s="377"/>
      <c r="D381" s="355"/>
      <c r="E381" s="289">
        <f>(1.5+1.5+1.7+1.7)*2</f>
        <v>12.8</v>
      </c>
      <c r="F381" s="289">
        <v>1</v>
      </c>
      <c r="G381" s="288">
        <v>3</v>
      </c>
      <c r="H381" s="289">
        <f>(0.9*2.1*2)+(0.5*0.5*2)</f>
        <v>4.28</v>
      </c>
      <c r="I381" s="288">
        <f>(E381*G381)-H381</f>
        <v>34.120000000000005</v>
      </c>
      <c r="J381" s="251"/>
      <c r="K381" s="255"/>
    </row>
    <row r="382" spans="1:11" s="256" customFormat="1">
      <c r="A382" s="390"/>
      <c r="B382" s="373"/>
      <c r="C382" s="377"/>
      <c r="D382" s="355"/>
      <c r="E382" s="289">
        <v>5.4</v>
      </c>
      <c r="F382" s="289">
        <v>1</v>
      </c>
      <c r="G382" s="288">
        <v>3</v>
      </c>
      <c r="H382" s="289">
        <f>2*1.2</f>
        <v>2.4</v>
      </c>
      <c r="I382" s="288">
        <f t="shared" ref="I382:I385" si="18">(E382*G382)-H382</f>
        <v>13.800000000000002</v>
      </c>
      <c r="J382" s="251"/>
      <c r="K382" s="255"/>
    </row>
    <row r="383" spans="1:11" s="256" customFormat="1">
      <c r="A383" s="390"/>
      <c r="B383" s="373"/>
      <c r="C383" s="377"/>
      <c r="D383" s="355"/>
      <c r="E383" s="289"/>
      <c r="F383" s="289"/>
      <c r="G383" s="288">
        <f>F383*E383</f>
        <v>0</v>
      </c>
      <c r="H383" s="289"/>
      <c r="I383" s="288">
        <f t="shared" si="18"/>
        <v>0</v>
      </c>
      <c r="J383" s="251"/>
      <c r="K383" s="255"/>
    </row>
    <row r="384" spans="1:11" s="256" customFormat="1">
      <c r="A384" s="390"/>
      <c r="B384" s="373"/>
      <c r="C384" s="377"/>
      <c r="D384" s="355"/>
      <c r="E384" s="289"/>
      <c r="F384" s="289"/>
      <c r="G384" s="288">
        <f>F384*E384</f>
        <v>0</v>
      </c>
      <c r="H384" s="289"/>
      <c r="I384" s="288">
        <f t="shared" si="18"/>
        <v>0</v>
      </c>
      <c r="J384" s="251"/>
      <c r="K384" s="255"/>
    </row>
    <row r="385" spans="1:11" s="256" customFormat="1">
      <c r="A385" s="372"/>
      <c r="B385" s="354"/>
      <c r="C385" s="357"/>
      <c r="D385" s="355"/>
      <c r="E385" s="289"/>
      <c r="F385" s="289"/>
      <c r="G385" s="288">
        <f>F385*E385</f>
        <v>0</v>
      </c>
      <c r="H385" s="289"/>
      <c r="I385" s="288">
        <f t="shared" si="18"/>
        <v>0</v>
      </c>
      <c r="J385" s="251"/>
      <c r="K385" s="255"/>
    </row>
    <row r="386" spans="1:11" s="256" customFormat="1">
      <c r="A386" s="389" t="s">
        <v>446</v>
      </c>
      <c r="B386" s="353" t="str">
        <f>ORÇAMENTO!D93</f>
        <v>REVESTIMENTO CERÂMICO PARA PAREDES EXTERNAS EM PASTILHAS DE PORCELANA 2,5 X 2,5 CM (PLACAS DE 30 X 30 CM), ALINHADAS A PRUMO, APLICADO EM SUPERFÍCIES EXTERNAS DA SACADA. AF_10/2014</v>
      </c>
      <c r="C386" s="356" t="s">
        <v>24</v>
      </c>
      <c r="D386" s="355">
        <f>H387</f>
        <v>50.44</v>
      </c>
      <c r="E386" s="234" t="s">
        <v>346</v>
      </c>
      <c r="F386" s="234" t="s">
        <v>352</v>
      </c>
      <c r="G386" s="234" t="s">
        <v>349</v>
      </c>
      <c r="H386" s="234" t="s">
        <v>349</v>
      </c>
      <c r="I386" s="234"/>
      <c r="J386" s="251"/>
      <c r="K386" s="255"/>
    </row>
    <row r="387" spans="1:11" s="256" customFormat="1">
      <c r="A387" s="390"/>
      <c r="B387" s="373"/>
      <c r="C387" s="377"/>
      <c r="D387" s="355"/>
      <c r="E387" s="289">
        <f>8+2</f>
        <v>10</v>
      </c>
      <c r="F387" s="289">
        <v>1</v>
      </c>
      <c r="G387" s="288">
        <f>E387*F387</f>
        <v>10</v>
      </c>
      <c r="H387" s="367">
        <f>SUM(G387:G391)</f>
        <v>50.44</v>
      </c>
      <c r="I387" s="288"/>
      <c r="J387" s="251"/>
      <c r="K387" s="255"/>
    </row>
    <row r="388" spans="1:11" s="256" customFormat="1">
      <c r="A388" s="390"/>
      <c r="B388" s="373"/>
      <c r="C388" s="377"/>
      <c r="D388" s="355"/>
      <c r="E388" s="289">
        <f>6.4+6.4+4</f>
        <v>16.8</v>
      </c>
      <c r="F388" s="289">
        <v>1</v>
      </c>
      <c r="G388" s="288">
        <f>F388*E388</f>
        <v>16.8</v>
      </c>
      <c r="H388" s="368"/>
      <c r="I388" s="288"/>
      <c r="J388" s="251"/>
      <c r="K388" s="255"/>
    </row>
    <row r="389" spans="1:11" s="256" customFormat="1">
      <c r="A389" s="390"/>
      <c r="B389" s="373"/>
      <c r="C389" s="377"/>
      <c r="D389" s="355"/>
      <c r="E389" s="289">
        <f>3.3+3.3+4+1.9+1.9+3.82+3.82+1.6</f>
        <v>23.64</v>
      </c>
      <c r="F389" s="289">
        <v>1</v>
      </c>
      <c r="G389" s="288">
        <f>F389*E389</f>
        <v>23.64</v>
      </c>
      <c r="H389" s="368"/>
      <c r="I389" s="288"/>
      <c r="J389" s="251"/>
      <c r="K389" s="255"/>
    </row>
    <row r="390" spans="1:11" s="256" customFormat="1">
      <c r="A390" s="390"/>
      <c r="B390" s="373"/>
      <c r="C390" s="377"/>
      <c r="D390" s="355"/>
      <c r="E390" s="289"/>
      <c r="F390" s="289"/>
      <c r="G390" s="288"/>
      <c r="H390" s="368"/>
      <c r="I390" s="288"/>
      <c r="J390" s="251"/>
      <c r="K390" s="255"/>
    </row>
    <row r="391" spans="1:11" s="256" customFormat="1">
      <c r="A391" s="372"/>
      <c r="B391" s="354"/>
      <c r="C391" s="357"/>
      <c r="D391" s="355"/>
      <c r="E391" s="289"/>
      <c r="F391" s="289"/>
      <c r="G391" s="288"/>
      <c r="H391" s="369"/>
      <c r="I391" s="288"/>
      <c r="J391" s="251"/>
      <c r="K391" s="255"/>
    </row>
    <row r="392" spans="1:11" s="256" customFormat="1">
      <c r="A392" s="389" t="s">
        <v>447</v>
      </c>
      <c r="B392" s="353" t="str">
        <f>ORÇAMENTO!D94</f>
        <v>APLICAÇÃO MANUAL DE PINTURA COM TINTA LÁTEX ACRÍLICA EM PAREDES, DUAS DEMÃOS. AF_06/2014</v>
      </c>
      <c r="C392" s="356" t="s">
        <v>24</v>
      </c>
      <c r="D392" s="355">
        <f>SUM(I393:I396)</f>
        <v>225.72</v>
      </c>
      <c r="E392" s="234" t="s">
        <v>346</v>
      </c>
      <c r="F392" s="234" t="s">
        <v>348</v>
      </c>
      <c r="G392" s="234" t="s">
        <v>352</v>
      </c>
      <c r="H392" s="234" t="s">
        <v>424</v>
      </c>
      <c r="I392" s="234" t="s">
        <v>349</v>
      </c>
      <c r="J392" s="247"/>
      <c r="K392" s="255"/>
    </row>
    <row r="393" spans="1:11" s="256" customFormat="1">
      <c r="A393" s="371"/>
      <c r="B393" s="373"/>
      <c r="C393" s="377"/>
      <c r="D393" s="355"/>
      <c r="E393" s="289">
        <v>53.74</v>
      </c>
      <c r="F393" s="289"/>
      <c r="G393" s="289">
        <v>3</v>
      </c>
      <c r="H393" s="289"/>
      <c r="I393" s="289">
        <f>(G393*E393)-H393</f>
        <v>161.22</v>
      </c>
      <c r="J393" s="248"/>
      <c r="K393" s="255"/>
    </row>
    <row r="394" spans="1:11" s="256" customFormat="1">
      <c r="A394" s="371"/>
      <c r="B394" s="373"/>
      <c r="C394" s="377"/>
      <c r="D394" s="355"/>
      <c r="E394" s="289">
        <f>E387+E388+E389</f>
        <v>50.44</v>
      </c>
      <c r="F394" s="289"/>
      <c r="G394" s="289">
        <v>2</v>
      </c>
      <c r="H394" s="289">
        <f>D397+D400+D402</f>
        <v>36.380000000000003</v>
      </c>
      <c r="I394" s="289">
        <f>(E394*G394)-H394</f>
        <v>64.5</v>
      </c>
      <c r="J394" s="248"/>
      <c r="K394" s="255"/>
    </row>
    <row r="395" spans="1:11" s="256" customFormat="1">
      <c r="A395" s="371"/>
      <c r="B395" s="373"/>
      <c r="C395" s="377"/>
      <c r="D395" s="355"/>
      <c r="E395" s="289"/>
      <c r="F395" s="289"/>
      <c r="G395" s="289"/>
      <c r="H395" s="289"/>
      <c r="I395" s="289">
        <f t="shared" ref="I395:I396" si="19">H395*G395*F395*E395</f>
        <v>0</v>
      </c>
      <c r="J395" s="248"/>
      <c r="K395" s="255"/>
    </row>
    <row r="396" spans="1:11" s="256" customFormat="1">
      <c r="A396" s="371"/>
      <c r="B396" s="373"/>
      <c r="C396" s="377"/>
      <c r="D396" s="355"/>
      <c r="E396" s="289"/>
      <c r="F396" s="289"/>
      <c r="G396" s="289"/>
      <c r="H396" s="289"/>
      <c r="I396" s="289">
        <f t="shared" si="19"/>
        <v>0</v>
      </c>
      <c r="J396" s="248"/>
      <c r="K396" s="255"/>
    </row>
    <row r="397" spans="1:11" s="256" customFormat="1">
      <c r="A397" s="370" t="s">
        <v>448</v>
      </c>
      <c r="B397" s="353" t="str">
        <f>ORÇAMENTO!D95</f>
        <v>PORTA DE ALUMÍNIO DE ABRIR COM LAMBRI, COM GUARNIÇÃO, FIXAÇÃO COM PARAFUSOS - FORNECIMENTO E INSTALAÇÃO. AF_12/2019</v>
      </c>
      <c r="C397" s="356" t="s">
        <v>24</v>
      </c>
      <c r="D397" s="355">
        <f>H399+H398</f>
        <v>13.860000000000003</v>
      </c>
      <c r="E397" s="234" t="s">
        <v>347</v>
      </c>
      <c r="F397" s="234" t="s">
        <v>352</v>
      </c>
      <c r="G397" s="234" t="s">
        <v>377</v>
      </c>
      <c r="H397" s="234" t="s">
        <v>349</v>
      </c>
      <c r="I397" s="234"/>
      <c r="J397" s="251"/>
      <c r="K397" s="255"/>
    </row>
    <row r="398" spans="1:11" s="256" customFormat="1">
      <c r="A398" s="371"/>
      <c r="B398" s="373"/>
      <c r="C398" s="377"/>
      <c r="D398" s="355"/>
      <c r="E398" s="289">
        <v>0.9</v>
      </c>
      <c r="F398" s="289">
        <v>2.1</v>
      </c>
      <c r="G398" s="289">
        <v>2</v>
      </c>
      <c r="H398" s="289">
        <f>E398*F398*G398</f>
        <v>3.7800000000000002</v>
      </c>
      <c r="I398" s="288"/>
      <c r="J398" s="251"/>
      <c r="K398" s="255"/>
    </row>
    <row r="399" spans="1:11" s="256" customFormat="1">
      <c r="A399" s="372"/>
      <c r="B399" s="354"/>
      <c r="C399" s="357"/>
      <c r="D399" s="355"/>
      <c r="E399" s="289">
        <v>0.8</v>
      </c>
      <c r="F399" s="289">
        <v>2.1</v>
      </c>
      <c r="G399" s="289">
        <v>6</v>
      </c>
      <c r="H399" s="289">
        <f>G399*F399*E399</f>
        <v>10.080000000000002</v>
      </c>
      <c r="I399" s="288"/>
      <c r="J399" s="251"/>
      <c r="K399" s="255"/>
    </row>
    <row r="400" spans="1:11" s="256" customFormat="1">
      <c r="A400" s="370" t="s">
        <v>449</v>
      </c>
      <c r="B400" s="353" t="str">
        <f>ORÇAMENTO!D96</f>
        <v>JANELA FIXA DE ALUMÍNIO PARA VIDRO, COM VIDRO, BATENTE E FERRAGENS. EXCLUSIVE ACABAMENTO, ALIZAR E CONTRAMARCO. FORNECIMENTO E INSTALAÇÃO. AF_12/2019</v>
      </c>
      <c r="C400" s="356" t="s">
        <v>24</v>
      </c>
      <c r="D400" s="355">
        <f>H401</f>
        <v>0.5</v>
      </c>
      <c r="E400" s="234" t="s">
        <v>347</v>
      </c>
      <c r="F400" s="234" t="s">
        <v>352</v>
      </c>
      <c r="G400" s="234" t="s">
        <v>377</v>
      </c>
      <c r="H400" s="234" t="s">
        <v>349</v>
      </c>
      <c r="I400" s="234"/>
      <c r="J400" s="251"/>
      <c r="K400" s="255"/>
    </row>
    <row r="401" spans="1:11" s="256" customFormat="1" ht="26.45" customHeight="1">
      <c r="A401" s="371"/>
      <c r="B401" s="373"/>
      <c r="C401" s="377"/>
      <c r="D401" s="355"/>
      <c r="E401" s="289">
        <v>0.5</v>
      </c>
      <c r="F401" s="289">
        <v>0.5</v>
      </c>
      <c r="G401" s="289">
        <v>2</v>
      </c>
      <c r="H401" s="289">
        <f>G401*F401*E401</f>
        <v>0.5</v>
      </c>
      <c r="I401" s="288"/>
      <c r="J401" s="251"/>
      <c r="K401" s="255"/>
    </row>
    <row r="402" spans="1:11" s="256" customFormat="1">
      <c r="A402" s="370" t="s">
        <v>450</v>
      </c>
      <c r="B402" s="353" t="str">
        <f>ORÇAMENTO!D97</f>
        <v>PORTA/JANELA DE ENROLAR MANUAL COMPLETA, PERFIL MEIA CANA CEGA, EM ACO GALVANIZADO NATURAL, CHAPA NUMERO 24</v>
      </c>
      <c r="C402" s="356" t="s">
        <v>24</v>
      </c>
      <c r="D402" s="355">
        <f>SUM(H403:H405)</f>
        <v>22.02</v>
      </c>
      <c r="E402" s="234" t="s">
        <v>347</v>
      </c>
      <c r="F402" s="234" t="s">
        <v>352</v>
      </c>
      <c r="G402" s="234" t="s">
        <v>377</v>
      </c>
      <c r="H402" s="234" t="s">
        <v>349</v>
      </c>
      <c r="I402" s="234"/>
      <c r="J402" s="251"/>
      <c r="K402" s="255"/>
    </row>
    <row r="403" spans="1:11" s="256" customFormat="1">
      <c r="A403" s="371"/>
      <c r="B403" s="373"/>
      <c r="C403" s="377"/>
      <c r="D403" s="355"/>
      <c r="E403" s="289">
        <v>1.4</v>
      </c>
      <c r="F403" s="289">
        <v>1.2</v>
      </c>
      <c r="G403" s="289">
        <v>4</v>
      </c>
      <c r="H403" s="289">
        <f>G403*F403*E403</f>
        <v>6.72</v>
      </c>
      <c r="I403" s="288"/>
      <c r="J403" s="251"/>
      <c r="K403" s="255"/>
    </row>
    <row r="404" spans="1:11" s="256" customFormat="1">
      <c r="A404" s="371"/>
      <c r="B404" s="373"/>
      <c r="C404" s="377"/>
      <c r="D404" s="355"/>
      <c r="E404" s="289">
        <v>2</v>
      </c>
      <c r="F404" s="289">
        <v>1.2</v>
      </c>
      <c r="G404" s="289">
        <v>2</v>
      </c>
      <c r="H404" s="289">
        <f>G404*F404*E404</f>
        <v>4.8</v>
      </c>
      <c r="I404" s="288"/>
      <c r="J404" s="251"/>
      <c r="K404" s="255"/>
    </row>
    <row r="405" spans="1:11" s="256" customFormat="1">
      <c r="A405" s="372"/>
      <c r="B405" s="354"/>
      <c r="C405" s="357"/>
      <c r="D405" s="355"/>
      <c r="E405" s="289">
        <v>1.25</v>
      </c>
      <c r="F405" s="289">
        <v>1.2</v>
      </c>
      <c r="G405" s="289">
        <v>7</v>
      </c>
      <c r="H405" s="289">
        <f>G405*F405*E405</f>
        <v>10.5</v>
      </c>
      <c r="I405" s="288"/>
      <c r="J405" s="251"/>
      <c r="K405" s="255"/>
    </row>
    <row r="406" spans="1:11" s="256" customFormat="1">
      <c r="A406" s="370" t="s">
        <v>451</v>
      </c>
      <c r="B406" s="353" t="str">
        <f>ORÇAMENTO!D98</f>
        <v>PINTURA COM TINTA ALQUÍDICA DE ACABAMENTO (ESMALTE SINTÉTICO FOSCO) PULVERIZADA SOBRE SUPERFÍCIES METÁLICAS (EXCETO PERFIL) EXECUTADO EM OBRA (02 DEMÃOS). AF_01/2020_P</v>
      </c>
      <c r="C406" s="356" t="s">
        <v>24</v>
      </c>
      <c r="D406" s="355">
        <f>SUM(H407:H409)</f>
        <v>44.04</v>
      </c>
      <c r="E406" s="234" t="s">
        <v>347</v>
      </c>
      <c r="F406" s="234" t="s">
        <v>352</v>
      </c>
      <c r="G406" s="234" t="s">
        <v>377</v>
      </c>
      <c r="H406" s="234" t="s">
        <v>349</v>
      </c>
      <c r="I406" s="288"/>
      <c r="J406" s="251"/>
      <c r="K406" s="255"/>
    </row>
    <row r="407" spans="1:11" s="256" customFormat="1">
      <c r="A407" s="371"/>
      <c r="B407" s="373"/>
      <c r="C407" s="377"/>
      <c r="D407" s="355"/>
      <c r="E407" s="289">
        <v>1.4</v>
      </c>
      <c r="F407" s="289">
        <v>1.2</v>
      </c>
      <c r="G407" s="289">
        <v>8</v>
      </c>
      <c r="H407" s="289">
        <f>G407*F407*E407</f>
        <v>13.44</v>
      </c>
      <c r="I407" s="288"/>
      <c r="J407" s="251"/>
      <c r="K407" s="255"/>
    </row>
    <row r="408" spans="1:11" s="256" customFormat="1">
      <c r="A408" s="371"/>
      <c r="B408" s="373"/>
      <c r="C408" s="377"/>
      <c r="D408" s="355"/>
      <c r="E408" s="289">
        <v>2</v>
      </c>
      <c r="F408" s="289">
        <v>1.2</v>
      </c>
      <c r="G408" s="289">
        <v>4</v>
      </c>
      <c r="H408" s="289">
        <f>G408*F408*E408</f>
        <v>9.6</v>
      </c>
      <c r="I408" s="288"/>
      <c r="J408" s="251"/>
      <c r="K408" s="255"/>
    </row>
    <row r="409" spans="1:11" s="256" customFormat="1">
      <c r="A409" s="372"/>
      <c r="B409" s="354"/>
      <c r="C409" s="357"/>
      <c r="D409" s="355"/>
      <c r="E409" s="289">
        <v>1.25</v>
      </c>
      <c r="F409" s="289">
        <v>1.2</v>
      </c>
      <c r="G409" s="289">
        <v>14</v>
      </c>
      <c r="H409" s="289">
        <f>G409*F409*E409</f>
        <v>21</v>
      </c>
      <c r="I409" s="288"/>
      <c r="J409" s="251"/>
      <c r="K409" s="255"/>
    </row>
    <row r="410" spans="1:11" s="256" customFormat="1">
      <c r="A410" s="370" t="s">
        <v>452</v>
      </c>
      <c r="B410" s="353" t="str">
        <f>ORÇAMENTO!D99</f>
        <v>PEITORIL LINEAR EM GRANITO OU MÁRMORE, L = 15CM, COMPRIMENTO DE ATÉ 2M, ASSENTADO COM ARGAMASSA 1:6 COM ADITIVO. AF_11/2020</v>
      </c>
      <c r="C410" s="356" t="s">
        <v>25</v>
      </c>
      <c r="D410" s="355">
        <f>SUM(G411:G413)</f>
        <v>20.950000000000003</v>
      </c>
      <c r="E410" s="239" t="s">
        <v>346</v>
      </c>
      <c r="F410" s="234" t="s">
        <v>377</v>
      </c>
      <c r="G410" s="234" t="s">
        <v>349</v>
      </c>
      <c r="H410" s="234"/>
      <c r="I410" s="234"/>
      <c r="J410" s="251"/>
      <c r="K410" s="255"/>
    </row>
    <row r="411" spans="1:11" s="256" customFormat="1">
      <c r="A411" s="371"/>
      <c r="B411" s="373"/>
      <c r="C411" s="377"/>
      <c r="D411" s="355"/>
      <c r="E411" s="289">
        <v>1.6</v>
      </c>
      <c r="F411" s="289">
        <v>4</v>
      </c>
      <c r="G411" s="289">
        <f>F411*E411</f>
        <v>6.4</v>
      </c>
      <c r="H411" s="289"/>
      <c r="I411" s="258"/>
      <c r="J411" s="251"/>
      <c r="K411" s="255"/>
    </row>
    <row r="412" spans="1:11" s="256" customFormat="1">
      <c r="A412" s="371"/>
      <c r="B412" s="373"/>
      <c r="C412" s="377"/>
      <c r="D412" s="355"/>
      <c r="E412" s="289">
        <v>1.45</v>
      </c>
      <c r="F412" s="289">
        <v>7</v>
      </c>
      <c r="G412" s="289">
        <f>F412*E412</f>
        <v>10.15</v>
      </c>
      <c r="H412" s="289"/>
      <c r="I412" s="258"/>
      <c r="J412" s="251"/>
      <c r="K412" s="255"/>
    </row>
    <row r="413" spans="1:11" s="256" customFormat="1">
      <c r="A413" s="372"/>
      <c r="B413" s="354"/>
      <c r="C413" s="357"/>
      <c r="D413" s="355"/>
      <c r="E413" s="289">
        <v>2.2000000000000002</v>
      </c>
      <c r="F413" s="241">
        <v>2</v>
      </c>
      <c r="G413" s="289">
        <f>F413*E413</f>
        <v>4.4000000000000004</v>
      </c>
      <c r="H413" s="289"/>
      <c r="I413" s="258"/>
      <c r="J413" s="251"/>
      <c r="K413" s="255"/>
    </row>
    <row r="414" spans="1:11" s="256" customFormat="1">
      <c r="A414" s="370" t="s">
        <v>453</v>
      </c>
      <c r="B414" s="353" t="str">
        <f>ORÇAMENTO!D100</f>
        <v>SOLEIRA EM GRANITO, LARGURA 15 CM, ESPESSURA 2,0 CM. AF_09/2020</v>
      </c>
      <c r="C414" s="356" t="s">
        <v>25</v>
      </c>
      <c r="D414" s="355">
        <f>G416+G415</f>
        <v>8.1999999999999993</v>
      </c>
      <c r="E414" s="239" t="s">
        <v>346</v>
      </c>
      <c r="F414" s="234" t="s">
        <v>377</v>
      </c>
      <c r="G414" s="234" t="s">
        <v>349</v>
      </c>
      <c r="H414" s="234"/>
      <c r="I414" s="234"/>
      <c r="J414" s="251"/>
      <c r="K414" s="255"/>
    </row>
    <row r="415" spans="1:11" s="256" customFormat="1">
      <c r="A415" s="371"/>
      <c r="B415" s="373"/>
      <c r="C415" s="377"/>
      <c r="D415" s="355"/>
      <c r="E415" s="288">
        <v>1.1000000000000001</v>
      </c>
      <c r="F415" s="289">
        <v>2</v>
      </c>
      <c r="G415" s="289">
        <f>E415*F415</f>
        <v>2.2000000000000002</v>
      </c>
      <c r="H415" s="289"/>
      <c r="I415" s="288"/>
      <c r="J415" s="251"/>
      <c r="K415" s="255"/>
    </row>
    <row r="416" spans="1:11" s="256" customFormat="1">
      <c r="A416" s="372"/>
      <c r="B416" s="354"/>
      <c r="C416" s="357"/>
      <c r="D416" s="355"/>
      <c r="E416" s="289">
        <v>1</v>
      </c>
      <c r="F416" s="289">
        <v>6</v>
      </c>
      <c r="G416" s="289">
        <f>E416*F416</f>
        <v>6</v>
      </c>
      <c r="H416" s="289"/>
      <c r="I416" s="288"/>
      <c r="J416" s="251"/>
      <c r="K416" s="255"/>
    </row>
    <row r="417" spans="1:11" s="256" customFormat="1">
      <c r="A417" s="370" t="s">
        <v>454</v>
      </c>
      <c r="B417" s="353" t="str">
        <f>ORÇAMENTO!D101</f>
        <v>PONTO DE ILUMINAÇÃO E TOMADA, RESIDENCIAL, INCLUINDO INTERRUPTOR SIMPLES E TOMADA 10A/250V, CAIXA ELÉTRICA, ELETRODUTO, CABO, RASGO, QUEBRA E CHUMBAMENTO (EXCLUINDO LUMINÁRIA E LÂMPADA). AF_01/2016</v>
      </c>
      <c r="C417" s="356" t="s">
        <v>412</v>
      </c>
      <c r="D417" s="355">
        <f>G418</f>
        <v>27</v>
      </c>
      <c r="E417" s="234" t="s">
        <v>348</v>
      </c>
      <c r="F417" s="239"/>
      <c r="G417" s="234" t="s">
        <v>349</v>
      </c>
      <c r="H417" s="234"/>
      <c r="I417" s="234"/>
      <c r="J417" s="251"/>
      <c r="K417" s="255"/>
    </row>
    <row r="418" spans="1:11" s="256" customFormat="1" ht="44.45" customHeight="1">
      <c r="A418" s="372"/>
      <c r="B418" s="354"/>
      <c r="C418" s="357"/>
      <c r="D418" s="355"/>
      <c r="E418" s="289">
        <v>27</v>
      </c>
      <c r="F418" s="289"/>
      <c r="G418" s="288">
        <f>E418</f>
        <v>27</v>
      </c>
      <c r="H418" s="289"/>
      <c r="I418" s="288"/>
      <c r="J418" s="251"/>
      <c r="K418" s="255"/>
    </row>
    <row r="419" spans="1:11" s="256" customFormat="1">
      <c r="A419" s="370" t="s">
        <v>455</v>
      </c>
      <c r="B419" s="353" t="str">
        <f>ORÇAMENTO!D102</f>
        <v>PONTO DE CONSUMO TERMINAL DE ÁGUA FRIA (SUBRAMAL) COM TUBULAÇÃO DE PVC, DN 25 MM, INSTALADO EM RAMAL DE ÁGUA, INCLUSOS RASGO E CHUMBAMENTO EM ALVENARIA. AF_12/2014</v>
      </c>
      <c r="C419" s="356" t="s">
        <v>412</v>
      </c>
      <c r="D419" s="355">
        <f>G420</f>
        <v>10</v>
      </c>
      <c r="E419" s="234" t="s">
        <v>348</v>
      </c>
      <c r="F419" s="239"/>
      <c r="G419" s="234" t="s">
        <v>349</v>
      </c>
      <c r="H419" s="234"/>
      <c r="I419" s="234"/>
      <c r="J419" s="251"/>
      <c r="K419" s="255"/>
    </row>
    <row r="420" spans="1:11" s="256" customFormat="1" ht="27.6" customHeight="1">
      <c r="A420" s="372"/>
      <c r="B420" s="354"/>
      <c r="C420" s="357"/>
      <c r="D420" s="355"/>
      <c r="E420" s="289">
        <v>10</v>
      </c>
      <c r="F420" s="289"/>
      <c r="G420" s="288">
        <f>E420</f>
        <v>10</v>
      </c>
      <c r="H420" s="289"/>
      <c r="I420" s="288"/>
      <c r="J420" s="251"/>
      <c r="K420" s="255"/>
    </row>
    <row r="421" spans="1:11" s="256" customFormat="1">
      <c r="A421" s="370" t="s">
        <v>456</v>
      </c>
      <c r="B421" s="353" t="str">
        <f>ORÇAMENTO!D103</f>
        <v>REVISÃO PONTO DE ESGOTO</v>
      </c>
      <c r="C421" s="356" t="s">
        <v>412</v>
      </c>
      <c r="D421" s="355">
        <f>G422</f>
        <v>10</v>
      </c>
      <c r="E421" s="234" t="s">
        <v>348</v>
      </c>
      <c r="F421" s="239"/>
      <c r="G421" s="234" t="s">
        <v>349</v>
      </c>
      <c r="H421" s="234"/>
      <c r="I421" s="234"/>
      <c r="J421" s="251"/>
      <c r="K421" s="255"/>
    </row>
    <row r="422" spans="1:11" s="256" customFormat="1">
      <c r="A422" s="372"/>
      <c r="B422" s="354"/>
      <c r="C422" s="357"/>
      <c r="D422" s="355"/>
      <c r="E422" s="289">
        <v>10</v>
      </c>
      <c r="F422" s="289"/>
      <c r="G422" s="288">
        <f>E422</f>
        <v>10</v>
      </c>
      <c r="H422" s="289"/>
      <c r="I422" s="288"/>
      <c r="J422" s="251"/>
      <c r="K422" s="255"/>
    </row>
    <row r="423" spans="1:11" s="256" customFormat="1">
      <c r="A423" s="370" t="s">
        <v>457</v>
      </c>
      <c r="B423" s="353" t="str">
        <f>ORÇAMENTO!D104</f>
        <v>BANCADA GRANITO CINZA 150 X 60 CM, COM CUBA DE EMBUTIR DE AÇO, VÁLVULA AMERICANA EM METAL, SIFÃO FLEXÍVEL EM PVC, ENGATE FLEXÍVEL 30 CM, TORNEIRA CROMADA LONGA, DE PAREDE, 1/2 OU 3/4, P/ COZINHA, PADRÃO POPULAR - FORNEC. E INSTALAÇÃO. AF_01/2020</v>
      </c>
      <c r="C423" s="356" t="s">
        <v>167</v>
      </c>
      <c r="D423" s="355">
        <f>G424</f>
        <v>2</v>
      </c>
      <c r="E423" s="234" t="s">
        <v>348</v>
      </c>
      <c r="F423" s="239"/>
      <c r="G423" s="234" t="s">
        <v>349</v>
      </c>
      <c r="H423" s="234"/>
      <c r="I423" s="234"/>
      <c r="J423" s="251"/>
      <c r="K423" s="255"/>
    </row>
    <row r="424" spans="1:11" s="256" customFormat="1" ht="41.45" customHeight="1">
      <c r="A424" s="372"/>
      <c r="B424" s="354"/>
      <c r="C424" s="357"/>
      <c r="D424" s="355"/>
      <c r="E424" s="289">
        <v>2</v>
      </c>
      <c r="F424" s="289"/>
      <c r="G424" s="288">
        <f>E424</f>
        <v>2</v>
      </c>
      <c r="H424" s="289"/>
      <c r="I424" s="258"/>
      <c r="J424" s="251"/>
      <c r="K424" s="255"/>
    </row>
    <row r="425" spans="1:11" s="256" customFormat="1" ht="41.45" customHeight="1">
      <c r="A425" s="370" t="s">
        <v>458</v>
      </c>
      <c r="B425" s="353" t="str">
        <f>ORÇAMENTO!D105</f>
        <v>BARRA DE APOIO RETA, EM ALUMINIO, COMPRIMENTO 90 CM, FIXADA NA PAREDE - FORNECIMENTO E INSTALAÇÃO.</v>
      </c>
      <c r="C425" s="356" t="s">
        <v>167</v>
      </c>
      <c r="D425" s="355">
        <f>G426</f>
        <v>4</v>
      </c>
      <c r="E425" s="234" t="s">
        <v>348</v>
      </c>
      <c r="F425" s="239"/>
      <c r="G425" s="234" t="s">
        <v>349</v>
      </c>
      <c r="H425" s="234"/>
      <c r="I425" s="234"/>
      <c r="J425" s="251"/>
      <c r="K425" s="255"/>
    </row>
    <row r="426" spans="1:11" s="256" customFormat="1" ht="41.45" customHeight="1">
      <c r="A426" s="372"/>
      <c r="B426" s="354"/>
      <c r="C426" s="357"/>
      <c r="D426" s="355"/>
      <c r="E426" s="289">
        <v>4</v>
      </c>
      <c r="F426" s="289"/>
      <c r="G426" s="288">
        <f>E426</f>
        <v>4</v>
      </c>
      <c r="H426" s="289"/>
      <c r="I426" s="258"/>
      <c r="J426" s="251"/>
      <c r="K426" s="255"/>
    </row>
    <row r="427" spans="1:11" s="256" customFormat="1" ht="41.45" customHeight="1">
      <c r="A427" s="370" t="s">
        <v>459</v>
      </c>
      <c r="B427" s="353" t="str">
        <f>ORÇAMENTO!D106</f>
        <v xml:space="preserve">VASO SANITARIO SIFONADO CONVENCIONAL PARA PCD SEM FURO FRONTAL COM LOUÇA BRANCA SEM ASSENTO, INCLUSO CONJUNTO DE LIGAÇÃO PARA BACIA SANITÁRIA AJUSTÁVEL - FORNECIMENTO E INSTALAÇÃO. </v>
      </c>
      <c r="C427" s="356" t="s">
        <v>167</v>
      </c>
      <c r="D427" s="355">
        <f>G428</f>
        <v>2</v>
      </c>
      <c r="E427" s="234" t="s">
        <v>348</v>
      </c>
      <c r="F427" s="239"/>
      <c r="G427" s="234" t="s">
        <v>349</v>
      </c>
      <c r="H427" s="234"/>
      <c r="I427" s="234"/>
      <c r="J427" s="251"/>
      <c r="K427" s="255"/>
    </row>
    <row r="428" spans="1:11" s="256" customFormat="1" ht="41.45" customHeight="1">
      <c r="A428" s="372"/>
      <c r="B428" s="354"/>
      <c r="C428" s="357"/>
      <c r="D428" s="355"/>
      <c r="E428" s="289">
        <v>2</v>
      </c>
      <c r="F428" s="289"/>
      <c r="G428" s="288">
        <f>E428</f>
        <v>2</v>
      </c>
      <c r="H428" s="289"/>
      <c r="I428" s="258"/>
      <c r="J428" s="251"/>
      <c r="K428" s="255"/>
    </row>
    <row r="429" spans="1:11" s="256" customFormat="1">
      <c r="A429" s="370" t="s">
        <v>460</v>
      </c>
      <c r="B429" s="353" t="str">
        <f>ORÇAMENTO!D107</f>
        <v>VASO SANITÁRIO SIFONADO COM CAIXA ACOPLADA LOUÇA BRANCA, INCLUSO ENGATE FLEXÍVEL EM PLÁSTICO BRANCO, 1/2 X 40CM - FORNECIMENTO E INSTALAÇÃO. AF_01/2020</v>
      </c>
      <c r="C429" s="356" t="s">
        <v>167</v>
      </c>
      <c r="D429" s="355">
        <f>G430</f>
        <v>2</v>
      </c>
      <c r="E429" s="234" t="s">
        <v>348</v>
      </c>
      <c r="F429" s="239"/>
      <c r="G429" s="234" t="s">
        <v>349</v>
      </c>
      <c r="H429" s="234"/>
      <c r="I429" s="234"/>
      <c r="J429" s="251"/>
      <c r="K429" s="255"/>
    </row>
    <row r="430" spans="1:11" s="256" customFormat="1" ht="24" customHeight="1">
      <c r="A430" s="372"/>
      <c r="B430" s="354"/>
      <c r="C430" s="357"/>
      <c r="D430" s="355"/>
      <c r="E430" s="289">
        <v>2</v>
      </c>
      <c r="F430" s="289"/>
      <c r="G430" s="288">
        <f>E430</f>
        <v>2</v>
      </c>
      <c r="H430" s="289"/>
      <c r="I430" s="288"/>
      <c r="J430" s="251"/>
      <c r="K430" s="255"/>
    </row>
    <row r="431" spans="1:11" s="256" customFormat="1" ht="23.25" customHeight="1">
      <c r="A431" s="370" t="s">
        <v>461</v>
      </c>
      <c r="B431" s="353" t="str">
        <f>ORÇAMENTO!D108</f>
        <v xml:space="preserve">	LAVATÓRIO LOUÇA BRANCA SUSPENSO, 29,5 X 39CM OU EQUIVALENTE, PADRÃO POPULAR, INCLUSO SIFÃO TIPO GARRAFA EM PVC, VÁLVULA E ENGATE FLEXÍVEL 30CM EM PLÁSTICO E TORNEIRA CROMADA DE MESA, PADRÃO POPULAR - FORNECIMENTO E INSTALAÇÃO. AF_01/2020</v>
      </c>
      <c r="C431" s="356" t="s">
        <v>167</v>
      </c>
      <c r="D431" s="355">
        <f>G432</f>
        <v>2</v>
      </c>
      <c r="E431" s="234" t="s">
        <v>348</v>
      </c>
      <c r="F431" s="239"/>
      <c r="G431" s="234" t="s">
        <v>349</v>
      </c>
      <c r="H431" s="234"/>
      <c r="I431" s="234"/>
      <c r="J431" s="251"/>
      <c r="K431" s="255"/>
    </row>
    <row r="432" spans="1:11" s="256" customFormat="1" ht="29.25" customHeight="1" thickBot="1">
      <c r="A432" s="372"/>
      <c r="B432" s="354"/>
      <c r="C432" s="357"/>
      <c r="D432" s="355"/>
      <c r="E432" s="289">
        <v>2</v>
      </c>
      <c r="F432" s="289"/>
      <c r="G432" s="288">
        <f>E432</f>
        <v>2</v>
      </c>
      <c r="H432" s="289"/>
      <c r="I432" s="288"/>
      <c r="J432" s="251"/>
      <c r="K432" s="255"/>
    </row>
    <row r="433" spans="1:11" ht="15.75" customHeight="1" thickBot="1">
      <c r="A433" s="391" t="s">
        <v>295</v>
      </c>
      <c r="B433" s="392"/>
      <c r="C433" s="392"/>
      <c r="D433" s="393"/>
      <c r="E433" s="292"/>
      <c r="F433" s="292"/>
      <c r="G433" s="292"/>
      <c r="H433" s="292"/>
      <c r="I433" s="292"/>
      <c r="J433" s="238"/>
    </row>
    <row r="434" spans="1:11">
      <c r="A434" s="231">
        <v>8</v>
      </c>
      <c r="B434" s="232" t="str">
        <f>ORÇAMENTO!D110</f>
        <v>ACADEMIAS AO AR LIVRE</v>
      </c>
      <c r="C434" s="290"/>
      <c r="D434" s="250"/>
      <c r="E434" s="250"/>
      <c r="F434" s="250"/>
      <c r="G434" s="250"/>
      <c r="H434" s="250"/>
      <c r="I434" s="250"/>
      <c r="J434" s="251"/>
      <c r="K434" s="245"/>
    </row>
    <row r="435" spans="1:11">
      <c r="A435" s="387" t="s">
        <v>297</v>
      </c>
      <c r="B435" s="378" t="str">
        <f>ORÇAMENTO!D111</f>
        <v>ALONGADOR COM TRES ALTURAS, EM TUBO DE ACO CARBONO, PINTURA NO PROCESSO ELETROSTATICO - EQUIPAMENTO DE GINASTICA PARA ACADEMIA AO AR LIVRE / ACADEMIA DA TERCEIRA IDADE - ATI</v>
      </c>
      <c r="C435" s="380" t="s">
        <v>167</v>
      </c>
      <c r="D435" s="355">
        <f>G436</f>
        <v>3</v>
      </c>
      <c r="E435" s="234" t="s">
        <v>348</v>
      </c>
      <c r="F435" s="239"/>
      <c r="G435" s="234" t="s">
        <v>349</v>
      </c>
      <c r="H435" s="234"/>
      <c r="I435" s="234"/>
      <c r="J435" s="251"/>
      <c r="K435" s="245"/>
    </row>
    <row r="436" spans="1:11" ht="25.15" customHeight="1">
      <c r="A436" s="388"/>
      <c r="B436" s="379"/>
      <c r="C436" s="381"/>
      <c r="D436" s="355"/>
      <c r="E436" s="289">
        <v>3</v>
      </c>
      <c r="F436" s="289"/>
      <c r="G436" s="288">
        <f>E436</f>
        <v>3</v>
      </c>
      <c r="H436" s="289"/>
      <c r="I436" s="288"/>
      <c r="J436" s="251"/>
      <c r="K436" s="245"/>
    </row>
    <row r="437" spans="1:11" ht="21" customHeight="1">
      <c r="A437" s="387" t="s">
        <v>298</v>
      </c>
      <c r="B437" s="378" t="str">
        <f>ORÇAMENTO!D112</f>
        <v>ESQUI TRIPLO, EM TUBO DE ACO CARBONO, PINTURA NO PROCESSO ELETROSTATICO - EQUIPAMENTO DE GINASTICA PARA ACADEMIA AO AR LIVRE / ACADEMIA DA TERCEIRA IDADE - ATI</v>
      </c>
      <c r="C437" s="380" t="s">
        <v>167</v>
      </c>
      <c r="D437" s="355">
        <f>G438</f>
        <v>3</v>
      </c>
      <c r="E437" s="234" t="s">
        <v>348</v>
      </c>
      <c r="F437" s="239"/>
      <c r="G437" s="234" t="s">
        <v>349</v>
      </c>
      <c r="H437" s="234"/>
      <c r="I437" s="234"/>
      <c r="J437" s="251"/>
      <c r="K437" s="245"/>
    </row>
    <row r="438" spans="1:11" ht="32.450000000000003" customHeight="1">
      <c r="A438" s="388"/>
      <c r="B438" s="379"/>
      <c r="C438" s="381"/>
      <c r="D438" s="355"/>
      <c r="E438" s="289">
        <v>3</v>
      </c>
      <c r="F438" s="289"/>
      <c r="G438" s="288">
        <f>E438</f>
        <v>3</v>
      </c>
      <c r="H438" s="289"/>
      <c r="I438" s="288"/>
      <c r="J438" s="251"/>
      <c r="K438" s="245"/>
    </row>
    <row r="439" spans="1:11">
      <c r="A439" s="387" t="s">
        <v>299</v>
      </c>
      <c r="B439" s="378" t="str">
        <f>ORÇAMENTO!D113</f>
        <v>MULTIEXERCITADOR COM SEIS FUNCOES, EM TUBO DE ACO CARBONO, PINTURA NO PROCESSO ELETROSTATICO - EQUIPAMENTO DE GINASTICA PARA ACADEMIA AO AR LIVRE / ACADEMIA DA TERCEIRA IDADE - ATI</v>
      </c>
      <c r="C439" s="380" t="s">
        <v>167</v>
      </c>
      <c r="D439" s="355">
        <f>G440</f>
        <v>3</v>
      </c>
      <c r="E439" s="234" t="s">
        <v>348</v>
      </c>
      <c r="F439" s="239"/>
      <c r="G439" s="234" t="s">
        <v>349</v>
      </c>
      <c r="H439" s="234"/>
      <c r="I439" s="234"/>
      <c r="J439" s="251"/>
      <c r="K439" s="245"/>
    </row>
    <row r="440" spans="1:11" ht="27.6" customHeight="1">
      <c r="A440" s="388"/>
      <c r="B440" s="379"/>
      <c r="C440" s="381"/>
      <c r="D440" s="355"/>
      <c r="E440" s="289">
        <v>3</v>
      </c>
      <c r="F440" s="289"/>
      <c r="G440" s="288">
        <f>E440</f>
        <v>3</v>
      </c>
      <c r="H440" s="289"/>
      <c r="I440" s="288"/>
      <c r="J440" s="251"/>
      <c r="K440" s="245"/>
    </row>
    <row r="441" spans="1:11">
      <c r="A441" s="387" t="s">
        <v>300</v>
      </c>
      <c r="B441" s="378" t="str">
        <f>'[23]ORÇAMENTO (2)'!D85</f>
        <v>PLACA ORIENTATIVA SOBRE EXERCÍCIOS, 2,00M X 1,00M, EM TUBO DE ACO CARBONO, PINTURA NO PROCESSO ELETROSTATICO - PARA ACADEMIA AO AR LIVRE / ACADEMIA DA TERCEIRA IDADE - ATI</v>
      </c>
      <c r="C441" s="380" t="s">
        <v>167</v>
      </c>
      <c r="D441" s="355">
        <f>G442</f>
        <v>3</v>
      </c>
      <c r="E441" s="234" t="s">
        <v>348</v>
      </c>
      <c r="F441" s="239"/>
      <c r="G441" s="234" t="s">
        <v>349</v>
      </c>
      <c r="H441" s="234"/>
      <c r="I441" s="234"/>
      <c r="J441" s="251"/>
      <c r="K441" s="245"/>
    </row>
    <row r="442" spans="1:11" ht="25.15" customHeight="1">
      <c r="A442" s="388"/>
      <c r="B442" s="379"/>
      <c r="C442" s="381"/>
      <c r="D442" s="355"/>
      <c r="E442" s="289">
        <v>3</v>
      </c>
      <c r="F442" s="289"/>
      <c r="G442" s="288">
        <f>E442</f>
        <v>3</v>
      </c>
      <c r="H442" s="289"/>
      <c r="I442" s="288"/>
      <c r="J442" s="251"/>
      <c r="K442" s="245"/>
    </row>
    <row r="443" spans="1:11">
      <c r="A443" s="387" t="s">
        <v>301</v>
      </c>
      <c r="B443" s="378" t="str">
        <f>'[23]ORÇAMENTO (2)'!D86</f>
        <v>ALONGADOR COM TRES ALTURAS, EM TUBO DE ACO CARBONO, PINTURA NO PROCESSO ELETROSTATICO - EQUIPAMENTO DE GINASTICA PARA ACADEMIA AO AR LIVRE / ACADEMIA DA TERCEIRA IDADE - ATI</v>
      </c>
      <c r="C443" s="380" t="s">
        <v>167</v>
      </c>
      <c r="D443" s="355">
        <f>G444</f>
        <v>3</v>
      </c>
      <c r="E443" s="234" t="s">
        <v>348</v>
      </c>
      <c r="F443" s="239"/>
      <c r="G443" s="234" t="s">
        <v>349</v>
      </c>
      <c r="H443" s="234"/>
      <c r="I443" s="234"/>
      <c r="J443" s="251"/>
      <c r="K443" s="245"/>
    </row>
    <row r="444" spans="1:11" ht="24" customHeight="1">
      <c r="A444" s="388"/>
      <c r="B444" s="379"/>
      <c r="C444" s="381"/>
      <c r="D444" s="355"/>
      <c r="E444" s="289">
        <v>3</v>
      </c>
      <c r="F444" s="289"/>
      <c r="G444" s="288">
        <f>E444</f>
        <v>3</v>
      </c>
      <c r="H444" s="289"/>
      <c r="I444" s="288"/>
      <c r="J444" s="251"/>
      <c r="K444" s="245"/>
    </row>
    <row r="445" spans="1:11">
      <c r="A445" s="387" t="s">
        <v>302</v>
      </c>
      <c r="B445" s="378" t="str">
        <f>'[23]ORÇAMENTO (2)'!D87</f>
        <v>ESQUI TRIPLO, EM TUBO DE ACO CARBONO, PINTURA NO PROCESSO ELETROSTATICO - EQUIPAMENTO DE GINASTICA PARA ACADEMIA AO AR LIVRE / ACADEMIA DA TERCEIRA IDADE - ATI</v>
      </c>
      <c r="C445" s="380" t="s">
        <v>167</v>
      </c>
      <c r="D445" s="355">
        <f>G446</f>
        <v>3</v>
      </c>
      <c r="E445" s="234" t="s">
        <v>348</v>
      </c>
      <c r="F445" s="239"/>
      <c r="G445" s="234" t="s">
        <v>349</v>
      </c>
      <c r="H445" s="234"/>
      <c r="I445" s="234"/>
      <c r="J445" s="251"/>
      <c r="K445" s="245"/>
    </row>
    <row r="446" spans="1:11" ht="26.45" customHeight="1">
      <c r="A446" s="388"/>
      <c r="B446" s="379"/>
      <c r="C446" s="381"/>
      <c r="D446" s="355"/>
      <c r="E446" s="289">
        <v>3</v>
      </c>
      <c r="F446" s="289"/>
      <c r="G446" s="288">
        <f>E446</f>
        <v>3</v>
      </c>
      <c r="H446" s="289"/>
      <c r="I446" s="288"/>
      <c r="J446" s="251"/>
      <c r="K446" s="245"/>
    </row>
    <row r="447" spans="1:11">
      <c r="A447" s="387" t="s">
        <v>303</v>
      </c>
      <c r="B447" s="378" t="str">
        <f>'[23]ORÇAMENTO (2)'!D88</f>
        <v>PRESSAO DE PERNAS TRIPLO, EM TUBO DE ACO CARBONO, PINTURA NO PROCESSO ELETROSTATICO - EQUIPAMENTO DE GINASTICA PARA ACADEMIA AO AR LIVRE / ACADEMIA DA TERCEIRA IDADE - ATI</v>
      </c>
      <c r="C447" s="380" t="s">
        <v>167</v>
      </c>
      <c r="D447" s="355">
        <f>G448</f>
        <v>3</v>
      </c>
      <c r="E447" s="234" t="s">
        <v>348</v>
      </c>
      <c r="F447" s="239"/>
      <c r="G447" s="234" t="s">
        <v>349</v>
      </c>
      <c r="H447" s="234"/>
      <c r="I447" s="234"/>
      <c r="J447" s="251"/>
      <c r="K447" s="245"/>
    </row>
    <row r="448" spans="1:11" ht="24.6" customHeight="1">
      <c r="A448" s="388"/>
      <c r="B448" s="379"/>
      <c r="C448" s="381"/>
      <c r="D448" s="355"/>
      <c r="E448" s="289">
        <v>3</v>
      </c>
      <c r="F448" s="289"/>
      <c r="G448" s="288">
        <f>E448</f>
        <v>3</v>
      </c>
      <c r="H448" s="289"/>
      <c r="I448" s="288"/>
      <c r="J448" s="251"/>
      <c r="K448" s="245"/>
    </row>
    <row r="449" spans="1:11">
      <c r="A449" s="387" t="s">
        <v>304</v>
      </c>
      <c r="B449" s="378" t="str">
        <f>'[23]ORÇAMENTO (2)'!D89</f>
        <v>SIMULADOR DE CAMINHADA TRIPLO, EM TUBO DE ACO CARBONO, PINTURA NO PROCESSO ELETROSTATICO - EQUIPAMENTO DE GINASTICA PARA ACADEMIA AO AR LIVRE / ACADEMIA DA TERCEIRA IDADE - ATI</v>
      </c>
      <c r="C449" s="380" t="s">
        <v>167</v>
      </c>
      <c r="D449" s="355">
        <f>G450</f>
        <v>3</v>
      </c>
      <c r="E449" s="234" t="s">
        <v>348</v>
      </c>
      <c r="F449" s="239"/>
      <c r="G449" s="234" t="s">
        <v>349</v>
      </c>
      <c r="H449" s="234"/>
      <c r="I449" s="234"/>
      <c r="J449" s="251"/>
      <c r="K449" s="245"/>
    </row>
    <row r="450" spans="1:11" ht="27" customHeight="1">
      <c r="A450" s="388"/>
      <c r="B450" s="379"/>
      <c r="C450" s="381"/>
      <c r="D450" s="355"/>
      <c r="E450" s="289">
        <v>3</v>
      </c>
      <c r="F450" s="289"/>
      <c r="G450" s="288">
        <f>E450</f>
        <v>3</v>
      </c>
      <c r="H450" s="289"/>
      <c r="I450" s="288"/>
      <c r="J450" s="251"/>
      <c r="K450" s="245"/>
    </row>
    <row r="451" spans="1:11">
      <c r="A451" s="387" t="s">
        <v>305</v>
      </c>
      <c r="B451" s="378" t="str">
        <f>'[23]ORÇAMENTO (2)'!D90</f>
        <v>SIMULADOR DE CAVALGADA TRIPLO, EM TUBO DE ACO CARBONO, PINTURA NO PROCESSO ELETROSTATICO - EQUIPAMENTO DE GINASTICA PARA ACADEMIA AO AR LIVRE / ACADEMIA DA TERCEIRA IDADE - ATI</v>
      </c>
      <c r="C451" s="380" t="s">
        <v>167</v>
      </c>
      <c r="D451" s="355">
        <f>G452</f>
        <v>3</v>
      </c>
      <c r="E451" s="234" t="s">
        <v>348</v>
      </c>
      <c r="F451" s="239"/>
      <c r="G451" s="234" t="s">
        <v>349</v>
      </c>
      <c r="H451" s="234"/>
      <c r="I451" s="234"/>
      <c r="J451" s="251"/>
      <c r="K451" s="245"/>
    </row>
    <row r="452" spans="1:11" ht="26.45" customHeight="1">
      <c r="A452" s="388"/>
      <c r="B452" s="379"/>
      <c r="C452" s="381"/>
      <c r="D452" s="355"/>
      <c r="E452" s="289">
        <v>3</v>
      </c>
      <c r="F452" s="289"/>
      <c r="G452" s="288">
        <f>E452</f>
        <v>3</v>
      </c>
      <c r="H452" s="289"/>
      <c r="I452" s="288"/>
      <c r="J452" s="251"/>
      <c r="K452" s="245"/>
    </row>
    <row r="453" spans="1:11">
      <c r="A453" s="387" t="s">
        <v>306</v>
      </c>
      <c r="B453" s="378" t="str">
        <f>'[23]ORÇAMENTO (2)'!D91</f>
        <v>SURF DUPLO, EM TUBO DE ACO CARBONO, PINTURA NO PROCESSO ELETROSTATICO - EQUIPAMENTO DE GINASTICA PARA ACADEMIA AO AR LIVRE / ACADEMIA DA TERCEIRA IDADE - ATI</v>
      </c>
      <c r="C453" s="380" t="s">
        <v>167</v>
      </c>
      <c r="D453" s="355">
        <f>G454</f>
        <v>3</v>
      </c>
      <c r="E453" s="234" t="s">
        <v>348</v>
      </c>
      <c r="F453" s="239"/>
      <c r="G453" s="234" t="s">
        <v>349</v>
      </c>
      <c r="H453" s="234"/>
      <c r="I453" s="234"/>
      <c r="J453" s="251"/>
      <c r="K453" s="245"/>
    </row>
    <row r="454" spans="1:11" ht="25.9" customHeight="1">
      <c r="A454" s="388"/>
      <c r="B454" s="379"/>
      <c r="C454" s="381"/>
      <c r="D454" s="355"/>
      <c r="E454" s="289">
        <v>3</v>
      </c>
      <c r="F454" s="289"/>
      <c r="G454" s="288">
        <f>E454</f>
        <v>3</v>
      </c>
      <c r="H454" s="289"/>
      <c r="I454" s="288"/>
      <c r="J454" s="251"/>
      <c r="K454" s="245"/>
    </row>
    <row r="455" spans="1:11">
      <c r="A455" s="387" t="s">
        <v>462</v>
      </c>
      <c r="B455" s="378" t="str">
        <f>ORÇAMENTO!D121</f>
        <v>EXECUÇÃO DE PASSEIO (CALÇADA) OU PISO DE CONCRETO COM CONCRETO MOLDADO IN LOCO, FEITO EM OBRA, ACABAMENTO CONVENCIONAL, ESPESSURA 12 CM, ARMADO. AF_07/2016</v>
      </c>
      <c r="C455" s="380" t="s">
        <v>24</v>
      </c>
      <c r="D455" s="355">
        <f>H456</f>
        <v>40</v>
      </c>
      <c r="E455" s="239" t="s">
        <v>346</v>
      </c>
      <c r="F455" s="234" t="s">
        <v>347</v>
      </c>
      <c r="G455" s="234" t="s">
        <v>377</v>
      </c>
      <c r="H455" s="234" t="s">
        <v>349</v>
      </c>
      <c r="I455" s="234"/>
      <c r="J455" s="252"/>
      <c r="K455" s="245"/>
    </row>
    <row r="456" spans="1:11" ht="22.15" customHeight="1">
      <c r="A456" s="388"/>
      <c r="B456" s="379"/>
      <c r="C456" s="381"/>
      <c r="D456" s="355"/>
      <c r="E456" s="289">
        <v>2</v>
      </c>
      <c r="F456" s="289">
        <v>2</v>
      </c>
      <c r="G456" s="289">
        <v>10</v>
      </c>
      <c r="H456" s="289">
        <f>G456*F456*E456</f>
        <v>40</v>
      </c>
      <c r="I456" s="288"/>
      <c r="J456" s="252"/>
      <c r="K456" s="245"/>
    </row>
    <row r="457" spans="1:11">
      <c r="A457" s="387" t="s">
        <v>463</v>
      </c>
      <c r="B457" s="378" t="str">
        <f>ORÇAMENTO!D122</f>
        <v>PINTURA DE PISO COM TINTA ACRÍLICA, APLICAÇÃO MANUAL, 2 DEMÃOS, INCLUSO FUNDO PREPARADOR. AF_05/2021</v>
      </c>
      <c r="C457" s="380" t="s">
        <v>24</v>
      </c>
      <c r="D457" s="355">
        <f>H458</f>
        <v>40</v>
      </c>
      <c r="E457" s="239" t="s">
        <v>346</v>
      </c>
      <c r="F457" s="234" t="s">
        <v>347</v>
      </c>
      <c r="G457" s="234" t="s">
        <v>377</v>
      </c>
      <c r="H457" s="234" t="s">
        <v>349</v>
      </c>
      <c r="I457" s="234"/>
      <c r="J457" s="252"/>
      <c r="K457" s="245"/>
    </row>
    <row r="458" spans="1:11" ht="22.15" customHeight="1" thickBot="1">
      <c r="A458" s="388"/>
      <c r="B458" s="379"/>
      <c r="C458" s="381"/>
      <c r="D458" s="355"/>
      <c r="E458" s="289">
        <v>2</v>
      </c>
      <c r="F458" s="289">
        <v>2</v>
      </c>
      <c r="G458" s="289">
        <v>10</v>
      </c>
      <c r="H458" s="289">
        <f>G458*F458*E458</f>
        <v>40</v>
      </c>
      <c r="I458" s="288"/>
      <c r="J458" s="252"/>
      <c r="K458" s="245"/>
    </row>
    <row r="459" spans="1:11" ht="15.75" customHeight="1" thickBot="1">
      <c r="A459" s="391" t="s">
        <v>307</v>
      </c>
      <c r="B459" s="392"/>
      <c r="C459" s="392"/>
      <c r="D459" s="393"/>
      <c r="E459" s="292"/>
      <c r="F459" s="292"/>
      <c r="G459" s="292"/>
      <c r="H459" s="292"/>
      <c r="I459" s="292"/>
      <c r="J459" s="238"/>
    </row>
    <row r="460" spans="1:11">
      <c r="A460" s="231">
        <v>9</v>
      </c>
      <c r="B460" s="232" t="str">
        <f>ORÇAMENTO!D124</f>
        <v>PLAYGROUND</v>
      </c>
      <c r="C460" s="290"/>
      <c r="D460" s="250"/>
      <c r="E460" s="250"/>
      <c r="F460" s="250"/>
      <c r="G460" s="250"/>
      <c r="H460" s="250"/>
      <c r="I460" s="250"/>
      <c r="J460" s="251"/>
      <c r="K460" s="245"/>
    </row>
    <row r="461" spans="1:11">
      <c r="A461" s="387" t="s">
        <v>309</v>
      </c>
      <c r="B461" s="378" t="str">
        <f>ORÇAMENTO!D125</f>
        <v>ESCAVAÇÃO MANUAL DE VALA COM PROFUNDIDADE MENOR OU IGUAL A 1,30 M. AF_02/2021</v>
      </c>
      <c r="C461" s="380" t="str">
        <f>ORÇAMENTO!E125</f>
        <v>m³</v>
      </c>
      <c r="D461" s="382">
        <f>SUM(J462:J468)</f>
        <v>8.6381999999999977</v>
      </c>
      <c r="E461" s="239" t="s">
        <v>346</v>
      </c>
      <c r="F461" s="234" t="s">
        <v>347</v>
      </c>
      <c r="G461" s="234" t="s">
        <v>352</v>
      </c>
      <c r="H461" s="234" t="s">
        <v>351</v>
      </c>
      <c r="I461" s="234" t="s">
        <v>348</v>
      </c>
      <c r="J461" s="247" t="s">
        <v>349</v>
      </c>
      <c r="K461" s="245"/>
    </row>
    <row r="462" spans="1:11">
      <c r="A462" s="403"/>
      <c r="B462" s="449"/>
      <c r="C462" s="406"/>
      <c r="D462" s="450"/>
      <c r="E462" s="287">
        <v>1.7</v>
      </c>
      <c r="F462" s="241">
        <v>1.7</v>
      </c>
      <c r="G462" s="241">
        <v>0.3</v>
      </c>
      <c r="H462" s="286"/>
      <c r="I462" s="288">
        <v>3</v>
      </c>
      <c r="J462" s="276">
        <f>E462*F462*G462*I462</f>
        <v>2.6009999999999995</v>
      </c>
      <c r="K462" s="245"/>
    </row>
    <row r="463" spans="1:11">
      <c r="A463" s="403"/>
      <c r="B463" s="449"/>
      <c r="C463" s="406"/>
      <c r="D463" s="450"/>
      <c r="E463" s="289"/>
      <c r="F463" s="289"/>
      <c r="G463" s="289"/>
      <c r="H463" s="289">
        <f>3.14*0.6*0.6</f>
        <v>1.1303999999999998</v>
      </c>
      <c r="I463" s="288">
        <v>3</v>
      </c>
      <c r="J463" s="276">
        <f>H463*I463</f>
        <v>3.3911999999999995</v>
      </c>
      <c r="K463" s="245"/>
    </row>
    <row r="464" spans="1:11">
      <c r="A464" s="403"/>
      <c r="B464" s="449"/>
      <c r="C464" s="406"/>
      <c r="D464" s="450"/>
      <c r="E464" s="289">
        <v>0.7</v>
      </c>
      <c r="F464" s="289">
        <v>0.7</v>
      </c>
      <c r="G464" s="289">
        <v>0.3</v>
      </c>
      <c r="H464" s="289"/>
      <c r="I464" s="288">
        <v>6</v>
      </c>
      <c r="J464" s="276">
        <f t="shared" ref="J464:J466" si="20">E464*F464*G464*I464</f>
        <v>0.88199999999999978</v>
      </c>
      <c r="K464" s="245"/>
    </row>
    <row r="465" spans="1:11">
      <c r="A465" s="403"/>
      <c r="B465" s="449"/>
      <c r="C465" s="406"/>
      <c r="D465" s="450"/>
      <c r="E465" s="288">
        <v>0.7</v>
      </c>
      <c r="F465" s="289">
        <v>0.7</v>
      </c>
      <c r="G465" s="289">
        <v>0.3</v>
      </c>
      <c r="H465" s="288"/>
      <c r="I465" s="288">
        <v>6</v>
      </c>
      <c r="J465" s="276">
        <f t="shared" si="20"/>
        <v>0.88199999999999978</v>
      </c>
      <c r="K465" s="245"/>
    </row>
    <row r="466" spans="1:11">
      <c r="A466" s="403"/>
      <c r="B466" s="449"/>
      <c r="C466" s="406"/>
      <c r="D466" s="450"/>
      <c r="E466" s="288">
        <v>0.7</v>
      </c>
      <c r="F466" s="289">
        <v>0.7</v>
      </c>
      <c r="G466" s="289">
        <v>0.3</v>
      </c>
      <c r="H466" s="288"/>
      <c r="I466" s="288">
        <v>6</v>
      </c>
      <c r="J466" s="276">
        <f t="shared" si="20"/>
        <v>0.88199999999999978</v>
      </c>
      <c r="K466" s="245"/>
    </row>
    <row r="467" spans="1:11">
      <c r="A467" s="403"/>
      <c r="B467" s="449"/>
      <c r="C467" s="406"/>
      <c r="D467" s="450"/>
      <c r="E467" s="288"/>
      <c r="F467" s="241"/>
      <c r="G467" s="241"/>
      <c r="H467" s="288"/>
      <c r="I467" s="288"/>
      <c r="J467" s="276"/>
      <c r="K467" s="245"/>
    </row>
    <row r="468" spans="1:11" ht="22.9" customHeight="1">
      <c r="A468" s="388"/>
      <c r="B468" s="379"/>
      <c r="C468" s="381"/>
      <c r="D468" s="383"/>
      <c r="E468" s="288"/>
      <c r="F468" s="241"/>
      <c r="G468" s="257"/>
      <c r="H468" s="288"/>
      <c r="I468" s="288"/>
      <c r="J468" s="276"/>
      <c r="K468" s="245"/>
    </row>
    <row r="469" spans="1:11" ht="20.25" customHeight="1">
      <c r="A469" s="387" t="s">
        <v>464</v>
      </c>
      <c r="B469" s="378" t="str">
        <f>ORÇAMENTO!D126</f>
        <v>EXECUÇÃO DE PASSEIO (CALÇADA) OU PISO DE CONCRETO COM CONCRETO MOLDADO IN LOCO, FEITO EM OBRA, ACABAMENTO CONVENCIONAL, ESPESSURA 12 CM, ARMADO. AF_07/2016</v>
      </c>
      <c r="C469" s="380" t="str">
        <f>ORÇAMENTO!E126</f>
        <v>m²</v>
      </c>
      <c r="D469" s="382">
        <f>SUM(J470:J474)</f>
        <v>12.757200000000001</v>
      </c>
      <c r="E469" s="239" t="s">
        <v>346</v>
      </c>
      <c r="F469" s="234" t="s">
        <v>347</v>
      </c>
      <c r="G469" s="234" t="s">
        <v>352</v>
      </c>
      <c r="H469" s="234" t="s">
        <v>351</v>
      </c>
      <c r="I469" s="234" t="s">
        <v>348</v>
      </c>
      <c r="J469" s="247" t="s">
        <v>349</v>
      </c>
      <c r="K469" s="245"/>
    </row>
    <row r="470" spans="1:11" ht="20.25" customHeight="1">
      <c r="A470" s="403"/>
      <c r="B470" s="449"/>
      <c r="C470" s="406"/>
      <c r="D470" s="450"/>
      <c r="E470" s="287">
        <v>1.5</v>
      </c>
      <c r="F470" s="241">
        <v>1.5</v>
      </c>
      <c r="G470" s="295"/>
      <c r="H470" s="289"/>
      <c r="I470" s="289">
        <v>3</v>
      </c>
      <c r="J470" s="276">
        <f>E470*F470*I470</f>
        <v>6.75</v>
      </c>
      <c r="K470" s="245"/>
    </row>
    <row r="471" spans="1:11" ht="20.25" customHeight="1">
      <c r="A471" s="403"/>
      <c r="B471" s="449"/>
      <c r="C471" s="406"/>
      <c r="D471" s="450"/>
      <c r="E471" s="289"/>
      <c r="F471" s="289"/>
      <c r="G471" s="295"/>
      <c r="H471" s="289">
        <f>3.14*0.4*0.4</f>
        <v>0.50240000000000007</v>
      </c>
      <c r="I471" s="289">
        <v>3</v>
      </c>
      <c r="J471" s="276">
        <f>H471*I471</f>
        <v>1.5072000000000001</v>
      </c>
      <c r="K471" s="245"/>
    </row>
    <row r="472" spans="1:11" ht="20.25" customHeight="1">
      <c r="A472" s="403"/>
      <c r="B472" s="449"/>
      <c r="C472" s="406"/>
      <c r="D472" s="450"/>
      <c r="E472" s="289">
        <v>0.5</v>
      </c>
      <c r="F472" s="289">
        <v>0.5</v>
      </c>
      <c r="G472" s="295"/>
      <c r="H472" s="289"/>
      <c r="I472" s="289">
        <v>6</v>
      </c>
      <c r="J472" s="276">
        <f>E472*F472*I472</f>
        <v>1.5</v>
      </c>
      <c r="K472" s="245"/>
    </row>
    <row r="473" spans="1:11" ht="20.25" customHeight="1">
      <c r="A473" s="403"/>
      <c r="B473" s="449"/>
      <c r="C473" s="406"/>
      <c r="D473" s="450"/>
      <c r="E473" s="289">
        <v>0.5</v>
      </c>
      <c r="F473" s="289">
        <v>0.5</v>
      </c>
      <c r="G473" s="295"/>
      <c r="H473" s="289"/>
      <c r="I473" s="289">
        <v>6</v>
      </c>
      <c r="J473" s="276">
        <f t="shared" ref="J473:J474" si="21">E473*F473*I473</f>
        <v>1.5</v>
      </c>
      <c r="K473" s="245"/>
    </row>
    <row r="474" spans="1:11" ht="18" customHeight="1">
      <c r="A474" s="388"/>
      <c r="B474" s="379"/>
      <c r="C474" s="381"/>
      <c r="D474" s="383"/>
      <c r="E474" s="289">
        <v>0.5</v>
      </c>
      <c r="F474" s="289">
        <v>0.5</v>
      </c>
      <c r="G474" s="257"/>
      <c r="H474" s="288"/>
      <c r="I474" s="288">
        <v>6</v>
      </c>
      <c r="J474" s="276">
        <f t="shared" si="21"/>
        <v>1.5</v>
      </c>
      <c r="K474" s="245"/>
    </row>
    <row r="475" spans="1:11" ht="18" customHeight="1">
      <c r="A475" s="387" t="s">
        <v>465</v>
      </c>
      <c r="B475" s="378" t="str">
        <f>ORÇAMENTO!D127</f>
        <v>PINTURA DE PISO COM TINTA ACRÍLICA, APLICAÇÃO MANUAL, 2 DEMÃOS, INCLUSO FUNDO PREPARADOR. AF_05/2021</v>
      </c>
      <c r="C475" s="380" t="s">
        <v>24</v>
      </c>
      <c r="D475" s="382">
        <f>E476</f>
        <v>12.757200000000001</v>
      </c>
      <c r="E475" s="358" t="s">
        <v>428</v>
      </c>
      <c r="F475" s="384"/>
      <c r="G475" s="279"/>
      <c r="H475" s="288"/>
      <c r="I475" s="288"/>
      <c r="J475" s="276"/>
      <c r="K475" s="245"/>
    </row>
    <row r="476" spans="1:11" ht="18" customHeight="1">
      <c r="A476" s="388"/>
      <c r="B476" s="379"/>
      <c r="C476" s="381"/>
      <c r="D476" s="383"/>
      <c r="E476" s="361">
        <f>D469</f>
        <v>12.757200000000001</v>
      </c>
      <c r="F476" s="451"/>
      <c r="G476" s="257"/>
      <c r="H476" s="288"/>
      <c r="I476" s="288"/>
      <c r="J476" s="276"/>
      <c r="K476" s="245"/>
    </row>
    <row r="477" spans="1:11">
      <c r="A477" s="387" t="s">
        <v>466</v>
      </c>
      <c r="B477" s="378" t="str">
        <f>ORÇAMENTO!D128</f>
        <v>BALANÇO TRIPLO</v>
      </c>
      <c r="C477" s="380" t="str">
        <f>ORÇAMENTO!E128</f>
        <v>unid.</v>
      </c>
      <c r="D477" s="382">
        <f>I478</f>
        <v>3</v>
      </c>
      <c r="E477" s="239" t="s">
        <v>348</v>
      </c>
      <c r="F477" s="234"/>
      <c r="G477" s="234"/>
      <c r="H477" s="234"/>
      <c r="I477" s="234" t="s">
        <v>349</v>
      </c>
      <c r="J477" s="252"/>
      <c r="K477" s="245"/>
    </row>
    <row r="478" spans="1:11">
      <c r="A478" s="388"/>
      <c r="B478" s="379"/>
      <c r="C478" s="381"/>
      <c r="D478" s="383"/>
      <c r="E478" s="289">
        <v>3</v>
      </c>
      <c r="F478" s="241"/>
      <c r="G478" s="257"/>
      <c r="H478" s="289"/>
      <c r="I478" s="288">
        <f>E478</f>
        <v>3</v>
      </c>
      <c r="J478" s="252"/>
      <c r="K478" s="245"/>
    </row>
    <row r="479" spans="1:11">
      <c r="A479" s="387" t="s">
        <v>467</v>
      </c>
      <c r="B479" s="378" t="str">
        <f>ORÇAMENTO!D129</f>
        <v>PLAYGROUND GRANDE</v>
      </c>
      <c r="C479" s="380" t="s">
        <v>167</v>
      </c>
      <c r="D479" s="382">
        <f>I480</f>
        <v>3</v>
      </c>
      <c r="E479" s="239" t="s">
        <v>348</v>
      </c>
      <c r="F479" s="234"/>
      <c r="G479" s="234"/>
      <c r="H479" s="234"/>
      <c r="I479" s="234" t="s">
        <v>349</v>
      </c>
      <c r="J479" s="252"/>
      <c r="K479" s="245"/>
    </row>
    <row r="480" spans="1:11" ht="28.15" customHeight="1">
      <c r="A480" s="388"/>
      <c r="B480" s="379"/>
      <c r="C480" s="381"/>
      <c r="D480" s="383"/>
      <c r="E480" s="289">
        <v>3</v>
      </c>
      <c r="F480" s="241"/>
      <c r="G480" s="257"/>
      <c r="H480" s="289"/>
      <c r="I480" s="288">
        <f>E480</f>
        <v>3</v>
      </c>
      <c r="J480" s="252"/>
      <c r="K480" s="245"/>
    </row>
    <row r="481" spans="1:11">
      <c r="A481" s="387" t="s">
        <v>468</v>
      </c>
      <c r="B481" s="378" t="str">
        <f>ORÇAMENTO!D130</f>
        <v>CARROSSEL</v>
      </c>
      <c r="C481" s="380" t="s">
        <v>167</v>
      </c>
      <c r="D481" s="382">
        <f>I482</f>
        <v>3</v>
      </c>
      <c r="E481" s="239" t="s">
        <v>348</v>
      </c>
      <c r="F481" s="234"/>
      <c r="G481" s="234"/>
      <c r="H481" s="234"/>
      <c r="I481" s="234" t="s">
        <v>349</v>
      </c>
      <c r="J481" s="252"/>
      <c r="K481" s="245"/>
    </row>
    <row r="482" spans="1:11" ht="26.45" customHeight="1">
      <c r="A482" s="388"/>
      <c r="B482" s="379"/>
      <c r="C482" s="381"/>
      <c r="D482" s="383"/>
      <c r="E482" s="289">
        <v>3</v>
      </c>
      <c r="F482" s="241"/>
      <c r="G482" s="257"/>
      <c r="H482" s="289"/>
      <c r="I482" s="288">
        <f>E482</f>
        <v>3</v>
      </c>
      <c r="J482" s="252"/>
      <c r="K482" s="245"/>
    </row>
    <row r="483" spans="1:11">
      <c r="A483" s="387" t="s">
        <v>469</v>
      </c>
      <c r="B483" s="378" t="str">
        <f>ORÇAMENTO!D131</f>
        <v>GANGORRA</v>
      </c>
      <c r="C483" s="380" t="s">
        <v>167</v>
      </c>
      <c r="D483" s="382">
        <f>I484</f>
        <v>3</v>
      </c>
      <c r="E483" s="239" t="s">
        <v>348</v>
      </c>
      <c r="F483" s="234"/>
      <c r="G483" s="234"/>
      <c r="H483" s="234"/>
      <c r="I483" s="234" t="s">
        <v>349</v>
      </c>
      <c r="J483" s="252"/>
      <c r="K483" s="245"/>
    </row>
    <row r="484" spans="1:11" ht="26.45" customHeight="1">
      <c r="A484" s="388"/>
      <c r="B484" s="379"/>
      <c r="C484" s="381"/>
      <c r="D484" s="383"/>
      <c r="E484" s="289">
        <v>3</v>
      </c>
      <c r="F484" s="241"/>
      <c r="G484" s="257"/>
      <c r="H484" s="289"/>
      <c r="I484" s="288">
        <f>E484</f>
        <v>3</v>
      </c>
      <c r="J484" s="252"/>
      <c r="K484" s="245"/>
    </row>
    <row r="485" spans="1:11">
      <c r="A485" s="387" t="s">
        <v>470</v>
      </c>
      <c r="B485" s="378" t="str">
        <f>ORÇAMENTO!D132</f>
        <v>BALANÇO CADEIRINHA</v>
      </c>
      <c r="C485" s="380" t="s">
        <v>167</v>
      </c>
      <c r="D485" s="382">
        <f>I486</f>
        <v>3</v>
      </c>
      <c r="E485" s="239" t="s">
        <v>348</v>
      </c>
      <c r="F485" s="234"/>
      <c r="G485" s="234"/>
      <c r="H485" s="234"/>
      <c r="I485" s="234" t="s">
        <v>349</v>
      </c>
      <c r="J485" s="252"/>
      <c r="K485" s="245"/>
    </row>
    <row r="486" spans="1:11" ht="26.45" customHeight="1">
      <c r="A486" s="388"/>
      <c r="B486" s="379"/>
      <c r="C486" s="381"/>
      <c r="D486" s="383"/>
      <c r="E486" s="289">
        <v>3</v>
      </c>
      <c r="F486" s="241"/>
      <c r="G486" s="257"/>
      <c r="H486" s="289"/>
      <c r="I486" s="288">
        <f>E486</f>
        <v>3</v>
      </c>
      <c r="J486" s="252"/>
      <c r="K486" s="245"/>
    </row>
    <row r="487" spans="1:11" ht="26.45" customHeight="1">
      <c r="A487" s="387" t="s">
        <v>471</v>
      </c>
      <c r="B487" s="378" t="str">
        <f>ORÇAMENTO!D133</f>
        <v>COLCHÃO DE AREIA 20 CM</v>
      </c>
      <c r="C487" s="380" t="s">
        <v>24</v>
      </c>
      <c r="D487" s="382">
        <f>SUM(J488:J491)</f>
        <v>222.1</v>
      </c>
      <c r="E487" s="239" t="s">
        <v>346</v>
      </c>
      <c r="F487" s="234" t="s">
        <v>347</v>
      </c>
      <c r="G487" s="234" t="s">
        <v>352</v>
      </c>
      <c r="H487" s="234" t="s">
        <v>351</v>
      </c>
      <c r="I487" s="234" t="s">
        <v>348</v>
      </c>
      <c r="J487" s="247" t="s">
        <v>349</v>
      </c>
      <c r="K487" s="245"/>
    </row>
    <row r="488" spans="1:11" ht="26.45" customHeight="1">
      <c r="A488" s="403"/>
      <c r="B488" s="449"/>
      <c r="C488" s="406"/>
      <c r="D488" s="450"/>
      <c r="E488" s="289"/>
      <c r="F488" s="289"/>
      <c r="G488" s="279"/>
      <c r="H488" s="289">
        <v>140.25</v>
      </c>
      <c r="I488" s="288"/>
      <c r="J488" s="276">
        <f>H488</f>
        <v>140.25</v>
      </c>
      <c r="K488" s="245"/>
    </row>
    <row r="489" spans="1:11" ht="26.45" customHeight="1">
      <c r="A489" s="403"/>
      <c r="B489" s="449"/>
      <c r="C489" s="406"/>
      <c r="D489" s="450"/>
      <c r="E489" s="289"/>
      <c r="F489" s="289"/>
      <c r="G489" s="279"/>
      <c r="H489" s="289">
        <v>36.19</v>
      </c>
      <c r="I489" s="288"/>
      <c r="J489" s="276">
        <f t="shared" ref="J489:J491" si="22">H489</f>
        <v>36.19</v>
      </c>
      <c r="K489" s="245"/>
    </row>
    <row r="490" spans="1:11" ht="26.45" customHeight="1">
      <c r="A490" s="403"/>
      <c r="B490" s="449"/>
      <c r="C490" s="406"/>
      <c r="D490" s="450"/>
      <c r="E490" s="289"/>
      <c r="F490" s="289"/>
      <c r="G490" s="279"/>
      <c r="H490" s="289">
        <v>45.66</v>
      </c>
      <c r="I490" s="288"/>
      <c r="J490" s="276">
        <f t="shared" si="22"/>
        <v>45.66</v>
      </c>
      <c r="K490" s="245"/>
    </row>
    <row r="491" spans="1:11" ht="26.45" customHeight="1">
      <c r="A491" s="388"/>
      <c r="B491" s="379"/>
      <c r="C491" s="381"/>
      <c r="D491" s="383"/>
      <c r="E491" s="289"/>
      <c r="F491" s="289"/>
      <c r="G491" s="279"/>
      <c r="H491" s="289"/>
      <c r="I491" s="288"/>
      <c r="J491" s="276">
        <f t="shared" si="22"/>
        <v>0</v>
      </c>
      <c r="K491" s="245"/>
    </row>
    <row r="492" spans="1:11">
      <c r="A492" s="387" t="s">
        <v>472</v>
      </c>
      <c r="B492" s="378" t="str">
        <f>ORÇAMENTO!D134</f>
        <v>LASTRO COM MATERIAL GRANULAR (AREIA MÉDIA), APLICADO EM PISOS OU LAJES SOBRE SOLO, ESPESSURA DE *10 CM*. AF_07/2019</v>
      </c>
      <c r="C492" s="380" t="str">
        <f>ORÇAMENTO!E134</f>
        <v>m³</v>
      </c>
      <c r="D492" s="382">
        <f>SUM(J493:J497)</f>
        <v>5.1401999999999983</v>
      </c>
      <c r="E492" s="239" t="s">
        <v>346</v>
      </c>
      <c r="F492" s="234" t="s">
        <v>347</v>
      </c>
      <c r="G492" s="234" t="s">
        <v>352</v>
      </c>
      <c r="H492" s="234" t="s">
        <v>351</v>
      </c>
      <c r="I492" s="234" t="s">
        <v>348</v>
      </c>
      <c r="J492" s="247" t="s">
        <v>349</v>
      </c>
      <c r="K492" s="245"/>
    </row>
    <row r="493" spans="1:11">
      <c r="A493" s="403"/>
      <c r="B493" s="449"/>
      <c r="C493" s="406"/>
      <c r="D493" s="450"/>
      <c r="E493" s="287">
        <v>1.7</v>
      </c>
      <c r="F493" s="241">
        <v>1.7</v>
      </c>
      <c r="G493" s="241">
        <v>0.1</v>
      </c>
      <c r="H493" s="286"/>
      <c r="I493" s="288">
        <v>3</v>
      </c>
      <c r="J493" s="276">
        <f>E493*F493*G493*I493</f>
        <v>0.86699999999999999</v>
      </c>
      <c r="K493" s="245"/>
    </row>
    <row r="494" spans="1:11" ht="12" customHeight="1">
      <c r="A494" s="403"/>
      <c r="B494" s="449"/>
      <c r="C494" s="406"/>
      <c r="D494" s="450"/>
      <c r="E494" s="289"/>
      <c r="F494" s="289"/>
      <c r="G494" s="289"/>
      <c r="H494" s="289">
        <f>3.14*0.6*0.6</f>
        <v>1.1303999999999998</v>
      </c>
      <c r="I494" s="288">
        <v>3</v>
      </c>
      <c r="J494" s="276">
        <f>H494*I494</f>
        <v>3.3911999999999995</v>
      </c>
      <c r="K494" s="245"/>
    </row>
    <row r="495" spans="1:11">
      <c r="A495" s="403"/>
      <c r="B495" s="449"/>
      <c r="C495" s="406"/>
      <c r="D495" s="450"/>
      <c r="E495" s="289">
        <v>0.7</v>
      </c>
      <c r="F495" s="289">
        <v>0.7</v>
      </c>
      <c r="G495" s="289">
        <v>0.1</v>
      </c>
      <c r="H495" s="289"/>
      <c r="I495" s="288">
        <v>6</v>
      </c>
      <c r="J495" s="276">
        <f t="shared" ref="J495:J497" si="23">E495*F495*G495*I495</f>
        <v>0.29399999999999998</v>
      </c>
      <c r="K495" s="245"/>
    </row>
    <row r="496" spans="1:11">
      <c r="A496" s="403"/>
      <c r="B496" s="449"/>
      <c r="C496" s="406"/>
      <c r="D496" s="450"/>
      <c r="E496" s="288">
        <v>0.7</v>
      </c>
      <c r="F496" s="289">
        <v>0.7</v>
      </c>
      <c r="G496" s="289">
        <v>0.1</v>
      </c>
      <c r="H496" s="288"/>
      <c r="I496" s="288">
        <v>6</v>
      </c>
      <c r="J496" s="276">
        <f t="shared" si="23"/>
        <v>0.29399999999999998</v>
      </c>
      <c r="K496" s="245"/>
    </row>
    <row r="497" spans="1:11" ht="26.45" customHeight="1" thickBot="1">
      <c r="A497" s="388"/>
      <c r="B497" s="379"/>
      <c r="C497" s="381"/>
      <c r="D497" s="383"/>
      <c r="E497" s="288">
        <v>0.7</v>
      </c>
      <c r="F497" s="289">
        <v>0.7</v>
      </c>
      <c r="G497" s="289">
        <v>0.1</v>
      </c>
      <c r="H497" s="288"/>
      <c r="I497" s="288">
        <v>6</v>
      </c>
      <c r="J497" s="276">
        <f t="shared" si="23"/>
        <v>0.29399999999999998</v>
      </c>
      <c r="K497" s="245"/>
    </row>
    <row r="498" spans="1:11" ht="15.75" customHeight="1" thickBot="1">
      <c r="A498" s="391" t="s">
        <v>310</v>
      </c>
      <c r="B498" s="392"/>
      <c r="C498" s="392"/>
      <c r="D498" s="393"/>
      <c r="E498" s="292"/>
      <c r="F498" s="292"/>
      <c r="G498" s="292"/>
      <c r="H498" s="292"/>
      <c r="I498" s="292"/>
      <c r="J498" s="238"/>
    </row>
    <row r="499" spans="1:11">
      <c r="A499" s="231">
        <v>10</v>
      </c>
      <c r="B499" s="232" t="str">
        <f>'[23]ORÇAMENTO (2)'!D113</f>
        <v>SERVIÇOS FINAIS</v>
      </c>
      <c r="C499" s="290"/>
      <c r="D499" s="250"/>
      <c r="E499" s="250"/>
      <c r="F499" s="250"/>
      <c r="G499" s="250"/>
      <c r="H499" s="250"/>
      <c r="I499" s="250"/>
      <c r="J499" s="251"/>
      <c r="K499" s="245"/>
    </row>
    <row r="500" spans="1:11">
      <c r="A500" s="387" t="s">
        <v>473</v>
      </c>
      <c r="B500" s="378" t="str">
        <f>'[23]ORÇAMENTO (2)'!D114</f>
        <v>LIMPEZA FINAL DE OBRA</v>
      </c>
      <c r="C500" s="380" t="s">
        <v>24</v>
      </c>
      <c r="D500" s="367">
        <f>I501</f>
        <v>4988.6863000000012</v>
      </c>
      <c r="E500" s="358" t="s">
        <v>384</v>
      </c>
      <c r="F500" s="384"/>
      <c r="G500" s="358" t="s">
        <v>383</v>
      </c>
      <c r="H500" s="384"/>
      <c r="I500" s="234" t="s">
        <v>349</v>
      </c>
      <c r="J500" s="252"/>
      <c r="K500" s="245"/>
    </row>
    <row r="501" spans="1:11" ht="15.75" thickBot="1">
      <c r="A501" s="388"/>
      <c r="B501" s="379"/>
      <c r="C501" s="381"/>
      <c r="D501" s="369"/>
      <c r="E501" s="385">
        <f>D36</f>
        <v>2217.8663000000006</v>
      </c>
      <c r="F501" s="386"/>
      <c r="G501" s="385">
        <f>D184</f>
        <v>2770.82</v>
      </c>
      <c r="H501" s="386"/>
      <c r="I501" s="288">
        <f>G501+E501</f>
        <v>4988.6863000000012</v>
      </c>
      <c r="J501" s="252"/>
      <c r="K501" s="245"/>
    </row>
    <row r="502" spans="1:11" ht="15.75" customHeight="1" thickBot="1">
      <c r="A502" s="391" t="s">
        <v>474</v>
      </c>
      <c r="B502" s="392"/>
      <c r="C502" s="392"/>
      <c r="D502" s="393"/>
      <c r="E502" s="292"/>
      <c r="F502" s="292"/>
      <c r="G502" s="292"/>
      <c r="H502" s="292"/>
      <c r="I502" s="292"/>
      <c r="J502" s="238"/>
    </row>
    <row r="503" spans="1:11" s="256" customFormat="1" ht="15.75" customHeight="1" thickBot="1">
      <c r="A503" s="364" t="s">
        <v>13</v>
      </c>
      <c r="B503" s="365"/>
      <c r="C503" s="365"/>
      <c r="D503" s="365"/>
      <c r="E503" s="365"/>
      <c r="F503" s="365"/>
      <c r="G503" s="365"/>
      <c r="H503" s="365"/>
      <c r="I503" s="365"/>
      <c r="J503" s="366"/>
    </row>
    <row r="513" spans="2:11" s="260" customFormat="1">
      <c r="B513" s="259"/>
      <c r="D513" s="237"/>
      <c r="E513" s="237"/>
      <c r="F513" s="237"/>
      <c r="G513" s="237"/>
      <c r="H513" s="237"/>
      <c r="I513" s="237"/>
      <c r="J513" s="262"/>
      <c r="K513" s="230"/>
    </row>
  </sheetData>
  <mergeCells count="507">
    <mergeCell ref="E24:J24"/>
    <mergeCell ref="E93:G93"/>
    <mergeCell ref="A475:A476"/>
    <mergeCell ref="B475:B476"/>
    <mergeCell ref="C475:C476"/>
    <mergeCell ref="D475:D476"/>
    <mergeCell ref="E475:F475"/>
    <mergeCell ref="E476:F476"/>
    <mergeCell ref="A487:A491"/>
    <mergeCell ref="C487:C491"/>
    <mergeCell ref="D487:D491"/>
    <mergeCell ref="B487:B491"/>
    <mergeCell ref="E94:G94"/>
    <mergeCell ref="A380:A385"/>
    <mergeCell ref="B380:B385"/>
    <mergeCell ref="C380:C385"/>
    <mergeCell ref="D380:D385"/>
    <mergeCell ref="A406:A409"/>
    <mergeCell ref="B406:B409"/>
    <mergeCell ref="D406:D409"/>
    <mergeCell ref="C406:C409"/>
    <mergeCell ref="A280:A283"/>
    <mergeCell ref="B280:B283"/>
    <mergeCell ref="C280:C283"/>
    <mergeCell ref="B326:B327"/>
    <mergeCell ref="D314:D315"/>
    <mergeCell ref="D280:D283"/>
    <mergeCell ref="H285:H287"/>
    <mergeCell ref="A180:A183"/>
    <mergeCell ref="B180:B183"/>
    <mergeCell ref="C180:C183"/>
    <mergeCell ref="D180:D183"/>
    <mergeCell ref="E180:J180"/>
    <mergeCell ref="E183:J183"/>
    <mergeCell ref="A210:A211"/>
    <mergeCell ref="B210:B211"/>
    <mergeCell ref="C210:C211"/>
    <mergeCell ref="D210:D211"/>
    <mergeCell ref="A265:A271"/>
    <mergeCell ref="B265:B271"/>
    <mergeCell ref="C265:C271"/>
    <mergeCell ref="D265:D271"/>
    <mergeCell ref="A212:D212"/>
    <mergeCell ref="B255:B257"/>
    <mergeCell ref="A214:A218"/>
    <mergeCell ref="B214:B218"/>
    <mergeCell ref="C214:C218"/>
    <mergeCell ref="A234:A236"/>
    <mergeCell ref="A451:A452"/>
    <mergeCell ref="A445:A446"/>
    <mergeCell ref="A447:A448"/>
    <mergeCell ref="D451:D452"/>
    <mergeCell ref="B447:B448"/>
    <mergeCell ref="C447:C448"/>
    <mergeCell ref="D447:D448"/>
    <mergeCell ref="B449:B450"/>
    <mergeCell ref="C449:C450"/>
    <mergeCell ref="A502:D502"/>
    <mergeCell ref="D479:D480"/>
    <mergeCell ref="A479:A480"/>
    <mergeCell ref="A481:A482"/>
    <mergeCell ref="A492:A497"/>
    <mergeCell ref="B492:B497"/>
    <mergeCell ref="C492:C497"/>
    <mergeCell ref="D492:D497"/>
    <mergeCell ref="A498:D498"/>
    <mergeCell ref="B481:B482"/>
    <mergeCell ref="C481:C482"/>
    <mergeCell ref="D481:D482"/>
    <mergeCell ref="A2:J3"/>
    <mergeCell ref="A500:A501"/>
    <mergeCell ref="B500:B501"/>
    <mergeCell ref="C500:C501"/>
    <mergeCell ref="D500:D501"/>
    <mergeCell ref="A469:A474"/>
    <mergeCell ref="B469:B474"/>
    <mergeCell ref="C469:C474"/>
    <mergeCell ref="D469:D474"/>
    <mergeCell ref="A477:A478"/>
    <mergeCell ref="A457:A458"/>
    <mergeCell ref="B457:B458"/>
    <mergeCell ref="C457:C458"/>
    <mergeCell ref="D457:D458"/>
    <mergeCell ref="A459:D459"/>
    <mergeCell ref="A461:A468"/>
    <mergeCell ref="B461:B468"/>
    <mergeCell ref="C461:C468"/>
    <mergeCell ref="D461:D468"/>
    <mergeCell ref="A433:D433"/>
    <mergeCell ref="A449:A450"/>
    <mergeCell ref="D441:D442"/>
    <mergeCell ref="B451:B452"/>
    <mergeCell ref="C451:C452"/>
    <mergeCell ref="C326:C327"/>
    <mergeCell ref="D326:D327"/>
    <mergeCell ref="A322:A323"/>
    <mergeCell ref="B322:B323"/>
    <mergeCell ref="C322:C323"/>
    <mergeCell ref="D322:D323"/>
    <mergeCell ref="A320:A321"/>
    <mergeCell ref="A258:A264"/>
    <mergeCell ref="B258:B264"/>
    <mergeCell ref="C258:C264"/>
    <mergeCell ref="D258:D264"/>
    <mergeCell ref="A274:A279"/>
    <mergeCell ref="B274:B279"/>
    <mergeCell ref="C274:C279"/>
    <mergeCell ref="D274:D279"/>
    <mergeCell ref="B272:B273"/>
    <mergeCell ref="C272:C273"/>
    <mergeCell ref="D272:D273"/>
    <mergeCell ref="A288:A291"/>
    <mergeCell ref="B288:B291"/>
    <mergeCell ref="C288:C291"/>
    <mergeCell ref="D288:D291"/>
    <mergeCell ref="A272:A273"/>
    <mergeCell ref="A284:A287"/>
    <mergeCell ref="C226:C229"/>
    <mergeCell ref="D226:D229"/>
    <mergeCell ref="B237:B239"/>
    <mergeCell ref="C237:C239"/>
    <mergeCell ref="D237:D239"/>
    <mergeCell ref="A240:A242"/>
    <mergeCell ref="B240:B242"/>
    <mergeCell ref="C240:C242"/>
    <mergeCell ref="D240:D242"/>
    <mergeCell ref="D234:D236"/>
    <mergeCell ref="B234:B236"/>
    <mergeCell ref="C234:C236"/>
    <mergeCell ref="B243:B245"/>
    <mergeCell ref="C243:C245"/>
    <mergeCell ref="D243:D245"/>
    <mergeCell ref="A246:A248"/>
    <mergeCell ref="B246:B248"/>
    <mergeCell ref="A230:A233"/>
    <mergeCell ref="B230:B233"/>
    <mergeCell ref="C230:C233"/>
    <mergeCell ref="D230:D233"/>
    <mergeCell ref="A237:A239"/>
    <mergeCell ref="C246:C248"/>
    <mergeCell ref="D246:D248"/>
    <mergeCell ref="C255:C257"/>
    <mergeCell ref="D255:D257"/>
    <mergeCell ref="A204:D204"/>
    <mergeCell ref="A206:A207"/>
    <mergeCell ref="B206:B207"/>
    <mergeCell ref="C206:C207"/>
    <mergeCell ref="D206:D207"/>
    <mergeCell ref="A208:A209"/>
    <mergeCell ref="B208:B209"/>
    <mergeCell ref="C208:C209"/>
    <mergeCell ref="D208:D209"/>
    <mergeCell ref="A252:A254"/>
    <mergeCell ref="B252:B254"/>
    <mergeCell ref="C252:C254"/>
    <mergeCell ref="D252:D254"/>
    <mergeCell ref="A255:A257"/>
    <mergeCell ref="D214:D218"/>
    <mergeCell ref="A224:A225"/>
    <mergeCell ref="B224:B225"/>
    <mergeCell ref="C224:C225"/>
    <mergeCell ref="D224:D225"/>
    <mergeCell ref="A226:A229"/>
    <mergeCell ref="B226:B229"/>
    <mergeCell ref="A243:A245"/>
    <mergeCell ref="I196:J197"/>
    <mergeCell ref="A198:D198"/>
    <mergeCell ref="A196:A197"/>
    <mergeCell ref="B196:B197"/>
    <mergeCell ref="C196:C197"/>
    <mergeCell ref="D196:D197"/>
    <mergeCell ref="A219:A221"/>
    <mergeCell ref="B219:B221"/>
    <mergeCell ref="C219:C221"/>
    <mergeCell ref="D219:D221"/>
    <mergeCell ref="D202:D203"/>
    <mergeCell ref="A222:A223"/>
    <mergeCell ref="B222:B223"/>
    <mergeCell ref="C222:C223"/>
    <mergeCell ref="D222:D223"/>
    <mergeCell ref="B200:B201"/>
    <mergeCell ref="C200:C201"/>
    <mergeCell ref="D200:D201"/>
    <mergeCell ref="A202:A203"/>
    <mergeCell ref="B202:B203"/>
    <mergeCell ref="C202:C203"/>
    <mergeCell ref="A200:A201"/>
    <mergeCell ref="A192:A193"/>
    <mergeCell ref="B192:B193"/>
    <mergeCell ref="C192:C193"/>
    <mergeCell ref="D192:D193"/>
    <mergeCell ref="A194:A195"/>
    <mergeCell ref="B194:B195"/>
    <mergeCell ref="C194:C195"/>
    <mergeCell ref="D194:D195"/>
    <mergeCell ref="A188:A191"/>
    <mergeCell ref="B188:B191"/>
    <mergeCell ref="C188:C191"/>
    <mergeCell ref="D188:D191"/>
    <mergeCell ref="J188:J189"/>
    <mergeCell ref="J190:J191"/>
    <mergeCell ref="A184:A185"/>
    <mergeCell ref="B184:B185"/>
    <mergeCell ref="C184:C185"/>
    <mergeCell ref="D184:D185"/>
    <mergeCell ref="A186:D186"/>
    <mergeCell ref="E187:J187"/>
    <mergeCell ref="E184:J184"/>
    <mergeCell ref="E185:J185"/>
    <mergeCell ref="A100:A134"/>
    <mergeCell ref="B100:B134"/>
    <mergeCell ref="C100:C134"/>
    <mergeCell ref="D100:D134"/>
    <mergeCell ref="A135:A136"/>
    <mergeCell ref="B135:B136"/>
    <mergeCell ref="C135:C136"/>
    <mergeCell ref="D135:D136"/>
    <mergeCell ref="A31:A35"/>
    <mergeCell ref="B31:B35"/>
    <mergeCell ref="C31:C35"/>
    <mergeCell ref="D31:D35"/>
    <mergeCell ref="A36:A92"/>
    <mergeCell ref="B36:B92"/>
    <mergeCell ref="C36:C92"/>
    <mergeCell ref="D36:D92"/>
    <mergeCell ref="A93:A99"/>
    <mergeCell ref="B93:B99"/>
    <mergeCell ref="C93:C99"/>
    <mergeCell ref="D93:D99"/>
    <mergeCell ref="C25:C28"/>
    <mergeCell ref="A17:A18"/>
    <mergeCell ref="B17:B18"/>
    <mergeCell ref="C17:C18"/>
    <mergeCell ref="D17:D18"/>
    <mergeCell ref="A21:A22"/>
    <mergeCell ref="B21:B22"/>
    <mergeCell ref="C21:C22"/>
    <mergeCell ref="D21:D22"/>
    <mergeCell ref="B19:B20"/>
    <mergeCell ref="A19:A20"/>
    <mergeCell ref="C19:C20"/>
    <mergeCell ref="D19:D20"/>
    <mergeCell ref="A23:D23"/>
    <mergeCell ref="A4:J4"/>
    <mergeCell ref="E5:J5"/>
    <mergeCell ref="E6:J6"/>
    <mergeCell ref="A7:A16"/>
    <mergeCell ref="B7:B16"/>
    <mergeCell ref="C7:C16"/>
    <mergeCell ref="D7:D16"/>
    <mergeCell ref="A1:J1"/>
    <mergeCell ref="A178:A179"/>
    <mergeCell ref="B178:B179"/>
    <mergeCell ref="C178:C179"/>
    <mergeCell ref="D178:D179"/>
    <mergeCell ref="A176:A177"/>
    <mergeCell ref="B176:B177"/>
    <mergeCell ref="C176:C177"/>
    <mergeCell ref="D176:D177"/>
    <mergeCell ref="A137:A175"/>
    <mergeCell ref="B137:B175"/>
    <mergeCell ref="C137:C175"/>
    <mergeCell ref="D137:D175"/>
    <mergeCell ref="A29:D29"/>
    <mergeCell ref="E30:J30"/>
    <mergeCell ref="A25:A28"/>
    <mergeCell ref="B25:B28"/>
    <mergeCell ref="B284:B287"/>
    <mergeCell ref="C284:C287"/>
    <mergeCell ref="D284:D287"/>
    <mergeCell ref="A330:A331"/>
    <mergeCell ref="B330:B331"/>
    <mergeCell ref="C330:C331"/>
    <mergeCell ref="D330:D331"/>
    <mergeCell ref="C301:C304"/>
    <mergeCell ref="D301:D304"/>
    <mergeCell ref="A305:A309"/>
    <mergeCell ref="B305:B309"/>
    <mergeCell ref="C305:C309"/>
    <mergeCell ref="D305:D309"/>
    <mergeCell ref="A318:A319"/>
    <mergeCell ref="B320:B321"/>
    <mergeCell ref="C320:C321"/>
    <mergeCell ref="D320:D321"/>
    <mergeCell ref="B318:B319"/>
    <mergeCell ref="C318:C319"/>
    <mergeCell ref="D318:D319"/>
    <mergeCell ref="A314:A315"/>
    <mergeCell ref="B314:B315"/>
    <mergeCell ref="C314:C315"/>
    <mergeCell ref="A328:D328"/>
    <mergeCell ref="A301:A304"/>
    <mergeCell ref="B301:B304"/>
    <mergeCell ref="A326:A327"/>
    <mergeCell ref="A292:A294"/>
    <mergeCell ref="B292:B294"/>
    <mergeCell ref="C292:C294"/>
    <mergeCell ref="D292:D294"/>
    <mergeCell ref="A316:A317"/>
    <mergeCell ref="B316:B317"/>
    <mergeCell ref="C316:C317"/>
    <mergeCell ref="A310:A313"/>
    <mergeCell ref="B310:B313"/>
    <mergeCell ref="C310:C313"/>
    <mergeCell ref="D310:D313"/>
    <mergeCell ref="D316:D317"/>
    <mergeCell ref="A295:A296"/>
    <mergeCell ref="A297:A300"/>
    <mergeCell ref="B295:B296"/>
    <mergeCell ref="C295:C296"/>
    <mergeCell ref="D295:D296"/>
    <mergeCell ref="B297:B300"/>
    <mergeCell ref="C297:C300"/>
    <mergeCell ref="D297:D300"/>
    <mergeCell ref="A324:A325"/>
    <mergeCell ref="A347:A348"/>
    <mergeCell ref="B347:B348"/>
    <mergeCell ref="C347:C348"/>
    <mergeCell ref="D347:D348"/>
    <mergeCell ref="A349:A350"/>
    <mergeCell ref="B349:B350"/>
    <mergeCell ref="C349:C350"/>
    <mergeCell ref="D349:D350"/>
    <mergeCell ref="A363:A364"/>
    <mergeCell ref="B363:B364"/>
    <mergeCell ref="C363:C364"/>
    <mergeCell ref="D363:D364"/>
    <mergeCell ref="A357:A359"/>
    <mergeCell ref="B357:B359"/>
    <mergeCell ref="C357:C359"/>
    <mergeCell ref="D357:D359"/>
    <mergeCell ref="A360:A362"/>
    <mergeCell ref="B360:B362"/>
    <mergeCell ref="C360:C362"/>
    <mergeCell ref="D360:D362"/>
    <mergeCell ref="A371:A372"/>
    <mergeCell ref="B371:B372"/>
    <mergeCell ref="C371:C372"/>
    <mergeCell ref="D371:D372"/>
    <mergeCell ref="A386:A391"/>
    <mergeCell ref="B386:B391"/>
    <mergeCell ref="A373:A379"/>
    <mergeCell ref="B373:B379"/>
    <mergeCell ref="C373:C379"/>
    <mergeCell ref="D373:D379"/>
    <mergeCell ref="A365:A366"/>
    <mergeCell ref="B365:B366"/>
    <mergeCell ref="C365:C366"/>
    <mergeCell ref="D365:D366"/>
    <mergeCell ref="A367:A368"/>
    <mergeCell ref="B367:B368"/>
    <mergeCell ref="C367:C368"/>
    <mergeCell ref="D367:D368"/>
    <mergeCell ref="A369:A370"/>
    <mergeCell ref="B369:B370"/>
    <mergeCell ref="C369:C370"/>
    <mergeCell ref="D369:D370"/>
    <mergeCell ref="A429:A430"/>
    <mergeCell ref="B429:B430"/>
    <mergeCell ref="C429:C430"/>
    <mergeCell ref="D429:D430"/>
    <mergeCell ref="A431:A432"/>
    <mergeCell ref="B431:B432"/>
    <mergeCell ref="C431:C432"/>
    <mergeCell ref="D431:D432"/>
    <mergeCell ref="A417:A418"/>
    <mergeCell ref="B417:B418"/>
    <mergeCell ref="C417:C418"/>
    <mergeCell ref="D417:D418"/>
    <mergeCell ref="A419:A420"/>
    <mergeCell ref="B419:B420"/>
    <mergeCell ref="C419:C420"/>
    <mergeCell ref="D419:D420"/>
    <mergeCell ref="A421:A422"/>
    <mergeCell ref="B421:B422"/>
    <mergeCell ref="C421:C422"/>
    <mergeCell ref="D421:D422"/>
    <mergeCell ref="D427:D428"/>
    <mergeCell ref="C425:C426"/>
    <mergeCell ref="D425:D426"/>
    <mergeCell ref="A427:A428"/>
    <mergeCell ref="E349:F349"/>
    <mergeCell ref="E363:F363"/>
    <mergeCell ref="E365:F365"/>
    <mergeCell ref="E367:F367"/>
    <mergeCell ref="E369:F369"/>
    <mergeCell ref="A423:A424"/>
    <mergeCell ref="B423:B424"/>
    <mergeCell ref="C423:C424"/>
    <mergeCell ref="D423:D424"/>
    <mergeCell ref="A402:A405"/>
    <mergeCell ref="B402:B405"/>
    <mergeCell ref="C402:C405"/>
    <mergeCell ref="D402:D405"/>
    <mergeCell ref="A410:A413"/>
    <mergeCell ref="B410:B413"/>
    <mergeCell ref="C410:C413"/>
    <mergeCell ref="D410:D413"/>
    <mergeCell ref="A414:A416"/>
    <mergeCell ref="B414:B416"/>
    <mergeCell ref="C414:C416"/>
    <mergeCell ref="D414:D416"/>
    <mergeCell ref="A392:A396"/>
    <mergeCell ref="B392:B396"/>
    <mergeCell ref="C392:C396"/>
    <mergeCell ref="A455:A456"/>
    <mergeCell ref="B455:B456"/>
    <mergeCell ref="C455:C456"/>
    <mergeCell ref="D455:D456"/>
    <mergeCell ref="D439:D440"/>
    <mergeCell ref="C439:C440"/>
    <mergeCell ref="B437:B438"/>
    <mergeCell ref="A437:A438"/>
    <mergeCell ref="C435:C436"/>
    <mergeCell ref="B435:B436"/>
    <mergeCell ref="A435:A436"/>
    <mergeCell ref="A453:A454"/>
    <mergeCell ref="B453:B454"/>
    <mergeCell ref="C453:C454"/>
    <mergeCell ref="D453:D454"/>
    <mergeCell ref="D449:D450"/>
    <mergeCell ref="B439:B440"/>
    <mergeCell ref="A439:A440"/>
    <mergeCell ref="A441:A442"/>
    <mergeCell ref="B441:B442"/>
    <mergeCell ref="C441:C442"/>
    <mergeCell ref="A443:A444"/>
    <mergeCell ref="B443:B444"/>
    <mergeCell ref="C443:C444"/>
    <mergeCell ref="E500:F500"/>
    <mergeCell ref="G500:H500"/>
    <mergeCell ref="E501:F501"/>
    <mergeCell ref="G501:H501"/>
    <mergeCell ref="A485:A486"/>
    <mergeCell ref="B485:B486"/>
    <mergeCell ref="C485:C486"/>
    <mergeCell ref="D485:D486"/>
    <mergeCell ref="A483:A484"/>
    <mergeCell ref="B483:B484"/>
    <mergeCell ref="C483:C484"/>
    <mergeCell ref="D483:D484"/>
    <mergeCell ref="B477:B478"/>
    <mergeCell ref="C477:C478"/>
    <mergeCell ref="D477:D478"/>
    <mergeCell ref="B479:B480"/>
    <mergeCell ref="C479:C480"/>
    <mergeCell ref="C336:C337"/>
    <mergeCell ref="D336:D337"/>
    <mergeCell ref="B338:B341"/>
    <mergeCell ref="C338:C341"/>
    <mergeCell ref="D338:D341"/>
    <mergeCell ref="B342:B346"/>
    <mergeCell ref="C342:C346"/>
    <mergeCell ref="D342:D346"/>
    <mergeCell ref="B427:B428"/>
    <mergeCell ref="C427:C428"/>
    <mergeCell ref="D437:D438"/>
    <mergeCell ref="C437:C438"/>
    <mergeCell ref="D435:D436"/>
    <mergeCell ref="C386:C391"/>
    <mergeCell ref="D386:D391"/>
    <mergeCell ref="D443:D444"/>
    <mergeCell ref="B445:B446"/>
    <mergeCell ref="C445:C446"/>
    <mergeCell ref="D445:D446"/>
    <mergeCell ref="D392:D396"/>
    <mergeCell ref="A397:A399"/>
    <mergeCell ref="B397:B399"/>
    <mergeCell ref="C397:C399"/>
    <mergeCell ref="D397:D399"/>
    <mergeCell ref="A400:A401"/>
    <mergeCell ref="B400:B401"/>
    <mergeCell ref="C400:C401"/>
    <mergeCell ref="D400:D401"/>
    <mergeCell ref="B336:B337"/>
    <mergeCell ref="B332:B333"/>
    <mergeCell ref="C332:C333"/>
    <mergeCell ref="D332:D333"/>
    <mergeCell ref="B334:B335"/>
    <mergeCell ref="C334:C335"/>
    <mergeCell ref="D334:D335"/>
    <mergeCell ref="A332:A333"/>
    <mergeCell ref="A334:A335"/>
    <mergeCell ref="B324:B325"/>
    <mergeCell ref="D324:D325"/>
    <mergeCell ref="C324:C325"/>
    <mergeCell ref="E182:J182"/>
    <mergeCell ref="E181:J181"/>
    <mergeCell ref="A503:J503"/>
    <mergeCell ref="H387:H391"/>
    <mergeCell ref="A249:A251"/>
    <mergeCell ref="B249:B251"/>
    <mergeCell ref="C249:C251"/>
    <mergeCell ref="D249:D251"/>
    <mergeCell ref="A351:A353"/>
    <mergeCell ref="B351:B353"/>
    <mergeCell ref="C351:C353"/>
    <mergeCell ref="D351:D353"/>
    <mergeCell ref="A354:A356"/>
    <mergeCell ref="B354:B356"/>
    <mergeCell ref="C354:C356"/>
    <mergeCell ref="D354:D356"/>
    <mergeCell ref="A336:A337"/>
    <mergeCell ref="A338:A341"/>
    <mergeCell ref="A342:A346"/>
    <mergeCell ref="A425:A426"/>
    <mergeCell ref="B425:B426"/>
  </mergeCells>
  <phoneticPr fontId="3" type="noConversion"/>
  <printOptions horizontalCentered="1"/>
  <pageMargins left="0.23622047244094491" right="0.23622047244094491" top="0.74803149606299213" bottom="0.94488188976377963" header="0.31496062992125984" footer="0.31496062992125984"/>
  <pageSetup paperSize="9" scale="54" fitToHeight="5" orientation="portrait" r:id="rId1"/>
  <headerFooter>
    <oddFooter>&amp;C&amp;"Cambria,Regular"&amp;G&amp;R&amp;"Cambria,Regular"Página &amp;P de &amp;N</oddFooter>
  </headerFooter>
  <rowBreaks count="8" manualBreakCount="8">
    <brk id="65" max="9" man="1"/>
    <brk id="118" max="9" man="1"/>
    <brk id="179" max="9" man="1"/>
    <brk id="242" max="9" man="1"/>
    <brk id="304" max="9" man="1"/>
    <brk id="362" max="9" man="1"/>
    <brk id="416" max="9" man="1"/>
    <brk id="459" max="9" man="1"/>
  </row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4"/>
  <sheetViews>
    <sheetView tabSelected="1" view="pageBreakPreview" zoomScale="85" zoomScaleNormal="100" zoomScaleSheetLayoutView="85" workbookViewId="0">
      <selection activeCell="E228" sqref="E228"/>
    </sheetView>
  </sheetViews>
  <sheetFormatPr defaultColWidth="8.85546875" defaultRowHeight="15.75"/>
  <cols>
    <col min="1" max="1" width="10.85546875" style="155" customWidth="1"/>
    <col min="2" max="2" width="74.85546875" style="156" customWidth="1"/>
    <col min="3" max="3" width="7.5703125" style="156" bestFit="1" customWidth="1"/>
    <col min="4" max="4" width="10.7109375" style="156" customWidth="1"/>
    <col min="5" max="5" width="16.42578125" style="220" bestFit="1" customWidth="1"/>
    <col min="6" max="6" width="18.28515625" style="220" bestFit="1" customWidth="1"/>
    <col min="7" max="7" width="11.85546875" style="83" bestFit="1" customWidth="1"/>
    <col min="8" max="8" width="8.85546875" style="83"/>
    <col min="9" max="9" width="10.28515625" style="83" bestFit="1" customWidth="1"/>
    <col min="10" max="16384" width="8.85546875" style="83"/>
  </cols>
  <sheetData>
    <row r="1" spans="1:9" ht="80.45" customHeight="1" thickBot="1">
      <c r="A1" s="452"/>
      <c r="B1" s="453"/>
      <c r="C1" s="453"/>
      <c r="D1" s="453"/>
      <c r="E1" s="453"/>
      <c r="F1" s="454"/>
    </row>
    <row r="2" spans="1:9" ht="7.15" customHeight="1" thickBot="1"/>
    <row r="3" spans="1:9" ht="18.600000000000001" customHeight="1" thickBot="1">
      <c r="A3" s="455" t="s">
        <v>207</v>
      </c>
      <c r="B3" s="456"/>
      <c r="C3" s="456"/>
      <c r="D3" s="456"/>
      <c r="E3" s="456"/>
      <c r="F3" s="457"/>
    </row>
    <row r="4" spans="1:9" ht="7.15" customHeight="1" thickBot="1"/>
    <row r="5" spans="1:9">
      <c r="A5" s="282" t="s">
        <v>175</v>
      </c>
      <c r="B5" s="282"/>
      <c r="C5" s="282"/>
      <c r="D5" s="282"/>
      <c r="E5" s="282"/>
      <c r="F5" s="283"/>
      <c r="G5" s="281">
        <f>F14</f>
        <v>480.33000000000004</v>
      </c>
    </row>
    <row r="6" spans="1:9">
      <c r="A6" s="461" t="s">
        <v>171</v>
      </c>
      <c r="B6" s="462"/>
      <c r="C6" s="462"/>
      <c r="D6" s="462"/>
      <c r="E6" s="462"/>
      <c r="F6" s="463"/>
    </row>
    <row r="7" spans="1:9">
      <c r="A7" s="157" t="s">
        <v>102</v>
      </c>
      <c r="B7" s="158" t="s">
        <v>103</v>
      </c>
      <c r="C7" s="157" t="s">
        <v>163</v>
      </c>
      <c r="D7" s="159" t="s">
        <v>164</v>
      </c>
      <c r="E7" s="221" t="s">
        <v>165</v>
      </c>
      <c r="F7" s="222" t="s">
        <v>166</v>
      </c>
    </row>
    <row r="8" spans="1:9" ht="31.5">
      <c r="A8" s="160">
        <v>93358</v>
      </c>
      <c r="B8" s="161" t="s">
        <v>168</v>
      </c>
      <c r="C8" s="160" t="s">
        <v>169</v>
      </c>
      <c r="D8" s="163">
        <f>0.5*0.1*0.1*2</f>
        <v>1.0000000000000002E-2</v>
      </c>
      <c r="E8" s="223">
        <v>59.57</v>
      </c>
      <c r="F8" s="223">
        <f>TRUNC(D8*E8,2)</f>
        <v>0.59</v>
      </c>
    </row>
    <row r="9" spans="1:9">
      <c r="A9" s="160">
        <v>88262</v>
      </c>
      <c r="B9" s="161" t="s">
        <v>172</v>
      </c>
      <c r="C9" s="160" t="s">
        <v>170</v>
      </c>
      <c r="D9" s="163">
        <v>0.5</v>
      </c>
      <c r="E9" s="224">
        <v>18.690000000000001</v>
      </c>
      <c r="F9" s="223">
        <f>TRUNC(D9*E9,2)</f>
        <v>9.34</v>
      </c>
    </row>
    <row r="10" spans="1:9" ht="30.75" customHeight="1">
      <c r="A10" s="160">
        <v>4115</v>
      </c>
      <c r="B10" s="161" t="s">
        <v>178</v>
      </c>
      <c r="C10" s="160" t="s">
        <v>25</v>
      </c>
      <c r="D10" s="163">
        <f>2.5+2.5+2+2+1+1+1+1</f>
        <v>13</v>
      </c>
      <c r="E10" s="223">
        <v>18.73</v>
      </c>
      <c r="F10" s="223">
        <f>TRUNC(D10*E10,2)</f>
        <v>243.49</v>
      </c>
    </row>
    <row r="11" spans="1:9">
      <c r="A11" s="160">
        <v>5069</v>
      </c>
      <c r="B11" s="161" t="s">
        <v>179</v>
      </c>
      <c r="C11" s="160" t="s">
        <v>97</v>
      </c>
      <c r="D11" s="163">
        <v>0.1</v>
      </c>
      <c r="E11" s="223">
        <v>19.18</v>
      </c>
      <c r="F11" s="223">
        <f>TRUNC(D11*E11,2)</f>
        <v>1.91</v>
      </c>
    </row>
    <row r="12" spans="1:9" ht="30.75" customHeight="1">
      <c r="A12" s="160">
        <v>4813</v>
      </c>
      <c r="B12" s="161" t="s">
        <v>173</v>
      </c>
      <c r="C12" s="160" t="s">
        <v>24</v>
      </c>
      <c r="D12" s="163">
        <v>1</v>
      </c>
      <c r="E12" s="223">
        <v>225</v>
      </c>
      <c r="F12" s="223">
        <f>TRUNC(D12*E12,2)</f>
        <v>225</v>
      </c>
    </row>
    <row r="13" spans="1:9" ht="16.5" thickBot="1">
      <c r="A13" s="162"/>
      <c r="B13" s="164"/>
      <c r="C13" s="162"/>
      <c r="D13" s="165"/>
      <c r="E13" s="225"/>
      <c r="F13" s="226"/>
    </row>
    <row r="14" spans="1:9" ht="16.5" thickBot="1">
      <c r="A14" s="458" t="s">
        <v>13</v>
      </c>
      <c r="B14" s="459"/>
      <c r="C14" s="459"/>
      <c r="D14" s="459"/>
      <c r="E14" s="460"/>
      <c r="F14" s="227">
        <f>SUM(F8:F13)</f>
        <v>480.33000000000004</v>
      </c>
    </row>
    <row r="16" spans="1:9" ht="16.5" thickBot="1">
      <c r="H16" s="166"/>
      <c r="I16" s="166"/>
    </row>
    <row r="17" spans="1:9">
      <c r="A17" s="467" t="s">
        <v>177</v>
      </c>
      <c r="B17" s="467"/>
      <c r="C17" s="467"/>
      <c r="D17" s="467"/>
      <c r="E17" s="467"/>
      <c r="F17" s="468"/>
      <c r="G17" s="281">
        <f>F24</f>
        <v>81718</v>
      </c>
    </row>
    <row r="18" spans="1:9">
      <c r="A18" s="461" t="s">
        <v>180</v>
      </c>
      <c r="B18" s="462"/>
      <c r="C18" s="462"/>
      <c r="D18" s="462"/>
      <c r="E18" s="462"/>
      <c r="F18" s="463"/>
    </row>
    <row r="19" spans="1:9">
      <c r="A19" s="157" t="s">
        <v>102</v>
      </c>
      <c r="B19" s="158" t="s">
        <v>103</v>
      </c>
      <c r="C19" s="157" t="s">
        <v>163</v>
      </c>
      <c r="D19" s="159" t="s">
        <v>164</v>
      </c>
      <c r="E19" s="221" t="s">
        <v>165</v>
      </c>
      <c r="F19" s="222" t="s">
        <v>166</v>
      </c>
    </row>
    <row r="20" spans="1:9">
      <c r="A20" s="160">
        <v>100305</v>
      </c>
      <c r="B20" s="161" t="s">
        <v>430</v>
      </c>
      <c r="C20" s="160" t="s">
        <v>170</v>
      </c>
      <c r="D20" s="163">
        <v>300</v>
      </c>
      <c r="E20" s="223">
        <v>82.42</v>
      </c>
      <c r="F20" s="223">
        <f>TRUNC(D20*E20,2)</f>
        <v>24726</v>
      </c>
    </row>
    <row r="21" spans="1:9">
      <c r="A21" s="160">
        <v>90776</v>
      </c>
      <c r="B21" s="161" t="s">
        <v>318</v>
      </c>
      <c r="C21" s="160" t="s">
        <v>170</v>
      </c>
      <c r="D21" s="163">
        <f>8*20*10</f>
        <v>1600</v>
      </c>
      <c r="E21" s="223">
        <v>16.55</v>
      </c>
      <c r="F21" s="223">
        <f>TRUNC(D21*E21,2)</f>
        <v>26480</v>
      </c>
    </row>
    <row r="22" spans="1:9">
      <c r="A22" s="160">
        <v>88326</v>
      </c>
      <c r="B22" s="161" t="s">
        <v>319</v>
      </c>
      <c r="C22" s="160" t="s">
        <v>170</v>
      </c>
      <c r="D22" s="163">
        <f>8*20*10</f>
        <v>1600</v>
      </c>
      <c r="E22" s="223">
        <v>19.07</v>
      </c>
      <c r="F22" s="223">
        <f>TRUNC(D22*E22,2)</f>
        <v>30512</v>
      </c>
    </row>
    <row r="23" spans="1:9" ht="16.5" thickBot="1">
      <c r="A23" s="162"/>
      <c r="B23" s="164"/>
      <c r="C23" s="162"/>
      <c r="D23" s="165"/>
      <c r="E23" s="225"/>
      <c r="F23" s="226"/>
    </row>
    <row r="24" spans="1:9" ht="16.5" thickBot="1">
      <c r="A24" s="458" t="s">
        <v>13</v>
      </c>
      <c r="B24" s="459"/>
      <c r="C24" s="459"/>
      <c r="D24" s="459"/>
      <c r="E24" s="460"/>
      <c r="F24" s="227">
        <f>SUM(F20:F23)</f>
        <v>81718</v>
      </c>
    </row>
    <row r="26" spans="1:9" ht="16.5" thickBot="1">
      <c r="H26" s="166"/>
      <c r="I26" s="166"/>
    </row>
    <row r="27" spans="1:9">
      <c r="A27" s="467" t="s">
        <v>181</v>
      </c>
      <c r="B27" s="467"/>
      <c r="C27" s="467"/>
      <c r="D27" s="467"/>
      <c r="E27" s="467"/>
      <c r="F27" s="468"/>
      <c r="G27" s="281">
        <f>F35</f>
        <v>84.12</v>
      </c>
    </row>
    <row r="28" spans="1:9">
      <c r="A28" s="461" t="s">
        <v>184</v>
      </c>
      <c r="B28" s="462"/>
      <c r="C28" s="462"/>
      <c r="D28" s="462"/>
      <c r="E28" s="462"/>
      <c r="F28" s="463"/>
    </row>
    <row r="29" spans="1:9">
      <c r="A29" s="157" t="s">
        <v>102</v>
      </c>
      <c r="B29" s="158" t="s">
        <v>103</v>
      </c>
      <c r="C29" s="157" t="s">
        <v>163</v>
      </c>
      <c r="D29" s="159" t="s">
        <v>164</v>
      </c>
      <c r="E29" s="221" t="s">
        <v>165</v>
      </c>
      <c r="F29" s="222" t="s">
        <v>166</v>
      </c>
    </row>
    <row r="30" spans="1:9">
      <c r="A30" s="160">
        <v>88309</v>
      </c>
      <c r="B30" s="161" t="s">
        <v>185</v>
      </c>
      <c r="C30" s="160" t="s">
        <v>170</v>
      </c>
      <c r="D30" s="193">
        <v>0.437</v>
      </c>
      <c r="E30" s="223">
        <v>18.89</v>
      </c>
      <c r="F30" s="223">
        <f>TRUNC(D30*E30,2)</f>
        <v>8.25</v>
      </c>
    </row>
    <row r="31" spans="1:9">
      <c r="A31" s="160">
        <v>88316</v>
      </c>
      <c r="B31" s="161" t="s">
        <v>176</v>
      </c>
      <c r="C31" s="160" t="s">
        <v>170</v>
      </c>
      <c r="D31" s="193">
        <v>0.218</v>
      </c>
      <c r="E31" s="224">
        <v>15.06</v>
      </c>
      <c r="F31" s="223">
        <f>TRUNC(D31*E31,2)</f>
        <v>3.28</v>
      </c>
    </row>
    <row r="32" spans="1:9">
      <c r="A32" s="160">
        <v>1379</v>
      </c>
      <c r="B32" s="161" t="s">
        <v>186</v>
      </c>
      <c r="C32" s="160" t="s">
        <v>97</v>
      </c>
      <c r="D32" s="193">
        <v>0.24</v>
      </c>
      <c r="E32" s="223">
        <v>0.87</v>
      </c>
      <c r="F32" s="223">
        <f>TRUNC(D32*E32,2)</f>
        <v>0.2</v>
      </c>
    </row>
    <row r="33" spans="1:9">
      <c r="A33" s="160">
        <v>37595</v>
      </c>
      <c r="B33" s="161" t="s">
        <v>187</v>
      </c>
      <c r="C33" s="160" t="s">
        <v>97</v>
      </c>
      <c r="D33" s="193">
        <v>1.2150000000000001</v>
      </c>
      <c r="E33" s="223">
        <v>2.15</v>
      </c>
      <c r="F33" s="223">
        <f>TRUNC(D33*E33,2)</f>
        <v>2.61</v>
      </c>
    </row>
    <row r="34" spans="1:9" ht="30.75" customHeight="1" thickBot="1">
      <c r="A34" s="160">
        <v>38135</v>
      </c>
      <c r="B34" s="161" t="s">
        <v>203</v>
      </c>
      <c r="C34" s="160" t="s">
        <v>24</v>
      </c>
      <c r="D34" s="193">
        <v>1</v>
      </c>
      <c r="E34" s="223">
        <v>69.78</v>
      </c>
      <c r="F34" s="223">
        <f>TRUNC(D34*E34,2)</f>
        <v>69.78</v>
      </c>
    </row>
    <row r="35" spans="1:9" ht="16.5" thickBot="1">
      <c r="A35" s="458" t="s">
        <v>13</v>
      </c>
      <c r="B35" s="459"/>
      <c r="C35" s="459"/>
      <c r="D35" s="459"/>
      <c r="E35" s="460"/>
      <c r="F35" s="227">
        <f>SUM(F30:F34)</f>
        <v>84.12</v>
      </c>
    </row>
    <row r="37" spans="1:9" ht="16.5" thickBot="1">
      <c r="H37" s="166"/>
      <c r="I37" s="166"/>
    </row>
    <row r="38" spans="1:9">
      <c r="A38" s="467" t="s">
        <v>417</v>
      </c>
      <c r="B38" s="467"/>
      <c r="C38" s="467"/>
      <c r="D38" s="467"/>
      <c r="E38" s="467"/>
      <c r="F38" s="468"/>
      <c r="G38" s="281">
        <f>F44</f>
        <v>3.13</v>
      </c>
    </row>
    <row r="39" spans="1:9">
      <c r="A39" s="461" t="s">
        <v>415</v>
      </c>
      <c r="B39" s="462"/>
      <c r="C39" s="462"/>
      <c r="D39" s="462"/>
      <c r="E39" s="462"/>
      <c r="F39" s="463"/>
    </row>
    <row r="40" spans="1:9">
      <c r="A40" s="157" t="s">
        <v>102</v>
      </c>
      <c r="B40" s="158" t="s">
        <v>103</v>
      </c>
      <c r="C40" s="157" t="s">
        <v>163</v>
      </c>
      <c r="D40" s="159" t="s">
        <v>164</v>
      </c>
      <c r="E40" s="221" t="s">
        <v>165</v>
      </c>
      <c r="F40" s="222" t="s">
        <v>166</v>
      </c>
    </row>
    <row r="41" spans="1:9">
      <c r="A41" s="160">
        <v>88316</v>
      </c>
      <c r="B41" s="161" t="s">
        <v>176</v>
      </c>
      <c r="C41" s="160" t="s">
        <v>170</v>
      </c>
      <c r="D41" s="193">
        <v>0.16</v>
      </c>
      <c r="E41" s="224">
        <v>15.06</v>
      </c>
      <c r="F41" s="223">
        <f>TRUNC(D41*E41,2)</f>
        <v>2.4</v>
      </c>
    </row>
    <row r="42" spans="1:9">
      <c r="A42" s="160">
        <v>88441</v>
      </c>
      <c r="B42" s="161" t="s">
        <v>416</v>
      </c>
      <c r="C42" s="160" t="s">
        <v>170</v>
      </c>
      <c r="D42" s="193">
        <v>0.04</v>
      </c>
      <c r="E42" s="223">
        <v>18.309999999999999</v>
      </c>
      <c r="F42" s="223">
        <f t="shared" ref="F42" si="0">TRUNC(D42*E42,2)</f>
        <v>0.73</v>
      </c>
    </row>
    <row r="43" spans="1:9" ht="16.5" thickBot="1">
      <c r="A43" s="160"/>
      <c r="B43" s="161"/>
      <c r="C43" s="160"/>
      <c r="D43" s="193"/>
      <c r="E43" s="224"/>
      <c r="F43" s="223"/>
    </row>
    <row r="44" spans="1:9" ht="16.5" thickBot="1">
      <c r="A44" s="458" t="s">
        <v>13</v>
      </c>
      <c r="B44" s="459"/>
      <c r="C44" s="459"/>
      <c r="D44" s="459"/>
      <c r="E44" s="460"/>
      <c r="F44" s="227">
        <f>SUM(F41:F43)</f>
        <v>3.13</v>
      </c>
    </row>
    <row r="46" spans="1:9" ht="16.5" thickBot="1">
      <c r="H46" s="166"/>
      <c r="I46" s="166"/>
    </row>
    <row r="47" spans="1:9">
      <c r="A47" s="467" t="s">
        <v>217</v>
      </c>
      <c r="B47" s="467"/>
      <c r="C47" s="467"/>
      <c r="D47" s="467"/>
      <c r="E47" s="467"/>
      <c r="F47" s="468"/>
      <c r="G47" s="281">
        <f>F59</f>
        <v>323.99</v>
      </c>
    </row>
    <row r="48" spans="1:9">
      <c r="A48" s="461" t="s">
        <v>191</v>
      </c>
      <c r="B48" s="462"/>
      <c r="C48" s="462"/>
      <c r="D48" s="462"/>
      <c r="E48" s="462"/>
      <c r="F48" s="463"/>
    </row>
    <row r="49" spans="1:9">
      <c r="A49" s="157" t="s">
        <v>102</v>
      </c>
      <c r="B49" s="158" t="s">
        <v>103</v>
      </c>
      <c r="C49" s="157" t="s">
        <v>163</v>
      </c>
      <c r="D49" s="159" t="s">
        <v>164</v>
      </c>
      <c r="E49" s="221" t="s">
        <v>165</v>
      </c>
      <c r="F49" s="222" t="s">
        <v>166</v>
      </c>
    </row>
    <row r="50" spans="1:9" ht="31.5">
      <c r="A50" s="191">
        <v>93358</v>
      </c>
      <c r="B50" s="161" t="s">
        <v>193</v>
      </c>
      <c r="C50" s="160" t="s">
        <v>26</v>
      </c>
      <c r="D50" s="193">
        <v>2.2499999999999999E-2</v>
      </c>
      <c r="E50" s="223">
        <v>59.57</v>
      </c>
      <c r="F50" s="223">
        <f t="shared" ref="F50:F57" si="1">TRUNC(D50*E50,2)</f>
        <v>1.34</v>
      </c>
      <c r="H50" s="83">
        <f>0.15*0.15*0.5*2</f>
        <v>2.2499999999999999E-2</v>
      </c>
    </row>
    <row r="51" spans="1:9" ht="31.5">
      <c r="A51" s="191">
        <v>102487</v>
      </c>
      <c r="B51" s="161" t="s">
        <v>194</v>
      </c>
      <c r="C51" s="160" t="s">
        <v>26</v>
      </c>
      <c r="D51" s="193">
        <f>D50</f>
        <v>2.2499999999999999E-2</v>
      </c>
      <c r="E51" s="223">
        <v>492.67</v>
      </c>
      <c r="F51" s="223">
        <f t="shared" si="1"/>
        <v>11.08</v>
      </c>
    </row>
    <row r="52" spans="1:9" ht="47.25">
      <c r="A52" s="191">
        <v>92514</v>
      </c>
      <c r="B52" s="161" t="s">
        <v>195</v>
      </c>
      <c r="C52" s="160" t="s">
        <v>24</v>
      </c>
      <c r="D52" s="193">
        <v>2.2999999999999998</v>
      </c>
      <c r="E52" s="223">
        <v>33.270000000000003</v>
      </c>
      <c r="F52" s="223">
        <f t="shared" si="1"/>
        <v>76.52</v>
      </c>
      <c r="H52" s="83">
        <f>(0.6*(0.5+2+0.5))+(0.5*0.5*2)</f>
        <v>2.2999999999999998</v>
      </c>
    </row>
    <row r="53" spans="1:9" ht="47.25">
      <c r="A53" s="191">
        <v>92784</v>
      </c>
      <c r="B53" s="161" t="s">
        <v>196</v>
      </c>
      <c r="C53" s="160" t="s">
        <v>97</v>
      </c>
      <c r="D53" s="193">
        <v>4.62</v>
      </c>
      <c r="E53" s="223">
        <v>15.6</v>
      </c>
      <c r="F53" s="223">
        <f t="shared" si="1"/>
        <v>72.069999999999993</v>
      </c>
      <c r="H53" s="83">
        <f>(((0.5+0.5+2)*5)+((3/0.1)*0.5))*0.154</f>
        <v>4.62</v>
      </c>
    </row>
    <row r="54" spans="1:9" ht="47.25">
      <c r="A54" s="191">
        <v>94971</v>
      </c>
      <c r="B54" s="161" t="s">
        <v>183</v>
      </c>
      <c r="C54" s="160" t="s">
        <v>26</v>
      </c>
      <c r="D54" s="193">
        <v>7.4999999999999997E-2</v>
      </c>
      <c r="E54" s="223">
        <v>469.5</v>
      </c>
      <c r="F54" s="223">
        <f t="shared" si="1"/>
        <v>35.21</v>
      </c>
      <c r="H54" s="83">
        <f>0.05*0.5*3</f>
        <v>7.5000000000000011E-2</v>
      </c>
    </row>
    <row r="55" spans="1:9" ht="47.25">
      <c r="A55" s="162">
        <v>87879</v>
      </c>
      <c r="B55" s="161" t="s">
        <v>197</v>
      </c>
      <c r="C55" s="162" t="s">
        <v>24</v>
      </c>
      <c r="D55" s="165">
        <v>3.3</v>
      </c>
      <c r="E55" s="225">
        <v>3.48</v>
      </c>
      <c r="F55" s="223">
        <f t="shared" si="1"/>
        <v>11.48</v>
      </c>
      <c r="H55" s="194">
        <f>(0.6*(0.5+2+0.5))+(0.5*0.5*2)+(0.5*2)</f>
        <v>3.3</v>
      </c>
    </row>
    <row r="56" spans="1:9" ht="63">
      <c r="A56" s="162">
        <v>87547</v>
      </c>
      <c r="B56" s="161" t="s">
        <v>98</v>
      </c>
      <c r="C56" s="162" t="s">
        <v>24</v>
      </c>
      <c r="D56" s="165">
        <f>D55</f>
        <v>3.3</v>
      </c>
      <c r="E56" s="225">
        <v>22.44</v>
      </c>
      <c r="F56" s="223">
        <f t="shared" si="1"/>
        <v>74.05</v>
      </c>
    </row>
    <row r="57" spans="1:9" ht="31.5">
      <c r="A57" s="162">
        <v>88489</v>
      </c>
      <c r="B57" s="161" t="s">
        <v>99</v>
      </c>
      <c r="C57" s="162" t="s">
        <v>24</v>
      </c>
      <c r="D57" s="165">
        <f>D56</f>
        <v>3.3</v>
      </c>
      <c r="E57" s="225">
        <v>12.8</v>
      </c>
      <c r="F57" s="223">
        <f t="shared" si="1"/>
        <v>42.24</v>
      </c>
    </row>
    <row r="58" spans="1:9" ht="16.5" thickBot="1">
      <c r="A58" s="162"/>
      <c r="B58" s="164"/>
      <c r="C58" s="162"/>
      <c r="D58" s="165"/>
      <c r="E58" s="225"/>
      <c r="F58" s="226"/>
    </row>
    <row r="59" spans="1:9" ht="16.5" thickBot="1">
      <c r="A59" s="458" t="s">
        <v>13</v>
      </c>
      <c r="B59" s="459"/>
      <c r="C59" s="459"/>
      <c r="D59" s="459"/>
      <c r="E59" s="460"/>
      <c r="F59" s="227">
        <f>SUM(F50:F58)</f>
        <v>323.99</v>
      </c>
    </row>
    <row r="61" spans="1:9" ht="16.5" thickBot="1">
      <c r="H61" s="166"/>
      <c r="I61" s="166"/>
    </row>
    <row r="62" spans="1:9">
      <c r="A62" s="467" t="s">
        <v>216</v>
      </c>
      <c r="B62" s="467"/>
      <c r="C62" s="467"/>
      <c r="D62" s="467"/>
      <c r="E62" s="467"/>
      <c r="F62" s="468"/>
      <c r="G62" s="281">
        <f>F74</f>
        <v>2935.98</v>
      </c>
    </row>
    <row r="63" spans="1:9">
      <c r="A63" s="461" t="s">
        <v>212</v>
      </c>
      <c r="B63" s="462"/>
      <c r="C63" s="462"/>
      <c r="D63" s="462"/>
      <c r="E63" s="462"/>
      <c r="F63" s="463"/>
    </row>
    <row r="64" spans="1:9">
      <c r="A64" s="157" t="s">
        <v>102</v>
      </c>
      <c r="B64" s="158" t="s">
        <v>103</v>
      </c>
      <c r="C64" s="157" t="s">
        <v>163</v>
      </c>
      <c r="D64" s="159" t="s">
        <v>164</v>
      </c>
      <c r="E64" s="221" t="s">
        <v>165</v>
      </c>
      <c r="F64" s="222" t="s">
        <v>166</v>
      </c>
    </row>
    <row r="65" spans="1:7" ht="31.5">
      <c r="A65" s="160">
        <v>93358</v>
      </c>
      <c r="B65" s="161" t="s">
        <v>193</v>
      </c>
      <c r="C65" s="160" t="s">
        <v>26</v>
      </c>
      <c r="D65" s="163">
        <f>4*0.3*0.3*1</f>
        <v>0.36</v>
      </c>
      <c r="E65" s="223">
        <v>59.57</v>
      </c>
      <c r="F65" s="223">
        <f t="shared" ref="F65:F72" si="2">TRUNC(D65*E65,2)</f>
        <v>21.44</v>
      </c>
    </row>
    <row r="66" spans="1:7" ht="31.5">
      <c r="A66" s="160">
        <v>96620</v>
      </c>
      <c r="B66" s="161" t="s">
        <v>213</v>
      </c>
      <c r="C66" s="160" t="s">
        <v>26</v>
      </c>
      <c r="D66" s="163">
        <f>D65</f>
        <v>0.36</v>
      </c>
      <c r="E66" s="223">
        <v>515.29</v>
      </c>
      <c r="F66" s="223">
        <f t="shared" si="2"/>
        <v>185.5</v>
      </c>
    </row>
    <row r="67" spans="1:7" ht="31.5">
      <c r="A67" s="160">
        <v>4006</v>
      </c>
      <c r="B67" s="161" t="s">
        <v>214</v>
      </c>
      <c r="C67" s="160" t="s">
        <v>26</v>
      </c>
      <c r="D67" s="163">
        <v>0.92</v>
      </c>
      <c r="E67" s="223">
        <v>1941.11</v>
      </c>
      <c r="F67" s="223">
        <f t="shared" si="2"/>
        <v>1785.82</v>
      </c>
    </row>
    <row r="68" spans="1:7" ht="31.5">
      <c r="A68" s="160">
        <v>102213</v>
      </c>
      <c r="B68" s="161" t="s">
        <v>215</v>
      </c>
      <c r="C68" s="160" t="s">
        <v>24</v>
      </c>
      <c r="D68" s="163">
        <v>44.1</v>
      </c>
      <c r="E68" s="224">
        <v>14.39</v>
      </c>
      <c r="F68" s="223">
        <f t="shared" si="2"/>
        <v>634.59</v>
      </c>
    </row>
    <row r="69" spans="1:7" ht="47.25">
      <c r="A69" s="160">
        <v>4346</v>
      </c>
      <c r="B69" s="161" t="s">
        <v>262</v>
      </c>
      <c r="C69" s="160" t="s">
        <v>167</v>
      </c>
      <c r="D69" s="163">
        <v>4</v>
      </c>
      <c r="E69" s="223">
        <v>7.26</v>
      </c>
      <c r="F69" s="223">
        <f>TRUNC(D69*E69,2)</f>
        <v>29.04</v>
      </c>
    </row>
    <row r="70" spans="1:7">
      <c r="A70" s="160">
        <v>5069</v>
      </c>
      <c r="B70" s="161" t="s">
        <v>179</v>
      </c>
      <c r="C70" s="160" t="s">
        <v>97</v>
      </c>
      <c r="D70" s="163">
        <v>0.5</v>
      </c>
      <c r="E70" s="224">
        <v>19.18</v>
      </c>
      <c r="F70" s="223">
        <f>TRUNC(D70*E70,2)</f>
        <v>9.59</v>
      </c>
    </row>
    <row r="71" spans="1:7">
      <c r="A71" s="160">
        <v>88316</v>
      </c>
      <c r="B71" s="161" t="s">
        <v>261</v>
      </c>
      <c r="C71" s="160" t="s">
        <v>170</v>
      </c>
      <c r="D71" s="163">
        <v>8</v>
      </c>
      <c r="E71" s="224">
        <v>15.06</v>
      </c>
      <c r="F71" s="223">
        <f>TRUNC(D71*E71,2)</f>
        <v>120.48</v>
      </c>
    </row>
    <row r="72" spans="1:7">
      <c r="A72" s="160">
        <v>88262</v>
      </c>
      <c r="B72" s="161" t="s">
        <v>172</v>
      </c>
      <c r="C72" s="160" t="s">
        <v>170</v>
      </c>
      <c r="D72" s="163">
        <v>8</v>
      </c>
      <c r="E72" s="224">
        <v>18.690000000000001</v>
      </c>
      <c r="F72" s="223">
        <f t="shared" si="2"/>
        <v>149.52000000000001</v>
      </c>
    </row>
    <row r="73" spans="1:7" ht="16.5" thickBot="1">
      <c r="A73" s="162"/>
      <c r="B73" s="164"/>
      <c r="C73" s="162"/>
      <c r="D73" s="165"/>
      <c r="E73" s="225"/>
      <c r="F73" s="226"/>
    </row>
    <row r="74" spans="1:7" ht="16.5" thickBot="1">
      <c r="A74" s="458" t="s">
        <v>13</v>
      </c>
      <c r="B74" s="459"/>
      <c r="C74" s="459"/>
      <c r="D74" s="459"/>
      <c r="E74" s="460"/>
      <c r="F74" s="227">
        <f>SUM(F65:F73)</f>
        <v>2935.98</v>
      </c>
    </row>
    <row r="76" spans="1:7" ht="16.5" thickBot="1"/>
    <row r="77" spans="1:7">
      <c r="A77" s="470" t="s">
        <v>192</v>
      </c>
      <c r="B77" s="467"/>
      <c r="C77" s="467"/>
      <c r="D77" s="467"/>
      <c r="E77" s="467"/>
      <c r="F77" s="468"/>
      <c r="G77" s="281">
        <f>F84</f>
        <v>1782.1399999999999</v>
      </c>
    </row>
    <row r="78" spans="1:7" ht="29.45" customHeight="1">
      <c r="A78" s="464" t="s">
        <v>221</v>
      </c>
      <c r="B78" s="465"/>
      <c r="C78" s="465"/>
      <c r="D78" s="465"/>
      <c r="E78" s="465"/>
      <c r="F78" s="466"/>
    </row>
    <row r="79" spans="1:7">
      <c r="A79" s="214" t="s">
        <v>102</v>
      </c>
      <c r="B79" s="158" t="s">
        <v>103</v>
      </c>
      <c r="C79" s="157" t="s">
        <v>163</v>
      </c>
      <c r="D79" s="159" t="s">
        <v>164</v>
      </c>
      <c r="E79" s="221" t="s">
        <v>165</v>
      </c>
      <c r="F79" s="222" t="s">
        <v>166</v>
      </c>
    </row>
    <row r="80" spans="1:7" ht="63">
      <c r="A80" s="215">
        <v>42428</v>
      </c>
      <c r="B80" s="161" t="s">
        <v>221</v>
      </c>
      <c r="C80" s="160" t="s">
        <v>167</v>
      </c>
      <c r="D80" s="163">
        <v>1</v>
      </c>
      <c r="E80" s="223">
        <v>1740</v>
      </c>
      <c r="F80" s="228">
        <f>TRUNC(D80*E80,2)</f>
        <v>1740</v>
      </c>
    </row>
    <row r="81" spans="1:7" ht="31.5">
      <c r="A81" s="216">
        <v>11963</v>
      </c>
      <c r="B81" s="161" t="s">
        <v>323</v>
      </c>
      <c r="C81" s="160" t="s">
        <v>167</v>
      </c>
      <c r="D81" s="163">
        <v>4</v>
      </c>
      <c r="E81" s="223">
        <v>6.77</v>
      </c>
      <c r="F81" s="228">
        <f>TRUNC(D81*E81,2)</f>
        <v>27.08</v>
      </c>
    </row>
    <row r="82" spans="1:7">
      <c r="A82" s="160">
        <v>88316</v>
      </c>
      <c r="B82" s="161" t="s">
        <v>261</v>
      </c>
      <c r="C82" s="160" t="s">
        <v>170</v>
      </c>
      <c r="D82" s="163">
        <v>1</v>
      </c>
      <c r="E82" s="224">
        <v>15.06</v>
      </c>
      <c r="F82" s="228">
        <f>TRUNC(D82*E82,2)</f>
        <v>15.06</v>
      </c>
    </row>
    <row r="83" spans="1:7" ht="16.5" thickBot="1">
      <c r="A83" s="217"/>
      <c r="B83" s="164"/>
      <c r="C83" s="162"/>
      <c r="D83" s="165"/>
      <c r="E83" s="225"/>
      <c r="F83" s="226"/>
    </row>
    <row r="84" spans="1:7" ht="16.5" thickBot="1">
      <c r="A84" s="469"/>
      <c r="B84" s="459"/>
      <c r="C84" s="459"/>
      <c r="D84" s="459"/>
      <c r="E84" s="460"/>
      <c r="F84" s="227">
        <f>SUM(F80:F82)</f>
        <v>1782.1399999999999</v>
      </c>
    </row>
    <row r="85" spans="1:7">
      <c r="A85" s="218"/>
      <c r="F85" s="229"/>
    </row>
    <row r="86" spans="1:7" ht="16.5" thickBot="1">
      <c r="A86" s="218"/>
      <c r="F86" s="229"/>
    </row>
    <row r="87" spans="1:7">
      <c r="A87" s="470" t="s">
        <v>325</v>
      </c>
      <c r="B87" s="467"/>
      <c r="C87" s="467"/>
      <c r="D87" s="467"/>
      <c r="E87" s="467"/>
      <c r="F87" s="468"/>
      <c r="G87" s="281">
        <f>F94</f>
        <v>4658.46</v>
      </c>
    </row>
    <row r="88" spans="1:7" ht="30" customHeight="1">
      <c r="A88" s="464" t="s">
        <v>321</v>
      </c>
      <c r="B88" s="465"/>
      <c r="C88" s="465"/>
      <c r="D88" s="465"/>
      <c r="E88" s="465"/>
      <c r="F88" s="466"/>
    </row>
    <row r="89" spans="1:7">
      <c r="A89" s="214" t="s">
        <v>102</v>
      </c>
      <c r="B89" s="158" t="s">
        <v>103</v>
      </c>
      <c r="C89" s="157" t="s">
        <v>163</v>
      </c>
      <c r="D89" s="159" t="s">
        <v>164</v>
      </c>
      <c r="E89" s="221" t="s">
        <v>165</v>
      </c>
      <c r="F89" s="222" t="s">
        <v>166</v>
      </c>
    </row>
    <row r="90" spans="1:7" ht="47.25">
      <c r="A90" s="215">
        <v>42429</v>
      </c>
      <c r="B90" s="161" t="s">
        <v>321</v>
      </c>
      <c r="C90" s="160" t="s">
        <v>167</v>
      </c>
      <c r="D90" s="163">
        <v>1</v>
      </c>
      <c r="E90" s="223">
        <v>4616.32</v>
      </c>
      <c r="F90" s="228">
        <f>TRUNC(D90*E90,2)</f>
        <v>4616.32</v>
      </c>
    </row>
    <row r="91" spans="1:7" ht="31.5">
      <c r="A91" s="216">
        <v>11963</v>
      </c>
      <c r="B91" s="161" t="s">
        <v>323</v>
      </c>
      <c r="C91" s="160" t="s">
        <v>167</v>
      </c>
      <c r="D91" s="163">
        <v>4</v>
      </c>
      <c r="E91" s="223">
        <v>6.77</v>
      </c>
      <c r="F91" s="228">
        <f>TRUNC(D91*E91,2)</f>
        <v>27.08</v>
      </c>
    </row>
    <row r="92" spans="1:7">
      <c r="A92" s="160">
        <v>88316</v>
      </c>
      <c r="B92" s="161" t="s">
        <v>261</v>
      </c>
      <c r="C92" s="160" t="s">
        <v>170</v>
      </c>
      <c r="D92" s="163">
        <v>1</v>
      </c>
      <c r="E92" s="224">
        <v>15.06</v>
      </c>
      <c r="F92" s="228">
        <f>TRUNC(D92*E92,2)</f>
        <v>15.06</v>
      </c>
    </row>
    <row r="93" spans="1:7" ht="16.5" thickBot="1">
      <c r="A93" s="217"/>
      <c r="B93" s="164"/>
      <c r="C93" s="162"/>
      <c r="D93" s="165"/>
      <c r="E93" s="225"/>
      <c r="F93" s="226"/>
    </row>
    <row r="94" spans="1:7" ht="16.5" thickBot="1">
      <c r="A94" s="469"/>
      <c r="B94" s="459"/>
      <c r="C94" s="459"/>
      <c r="D94" s="459"/>
      <c r="E94" s="460"/>
      <c r="F94" s="227">
        <f>SUM(F90:F92)</f>
        <v>4658.46</v>
      </c>
    </row>
    <row r="95" spans="1:7">
      <c r="A95" s="218"/>
      <c r="F95" s="229"/>
    </row>
    <row r="96" spans="1:7" ht="16.5" thickBot="1">
      <c r="A96" s="218"/>
      <c r="F96" s="229"/>
    </row>
    <row r="97" spans="1:7">
      <c r="A97" s="470" t="s">
        <v>326</v>
      </c>
      <c r="B97" s="467"/>
      <c r="C97" s="467"/>
      <c r="D97" s="467"/>
      <c r="E97" s="467"/>
      <c r="F97" s="468"/>
      <c r="G97" s="281">
        <f>F104</f>
        <v>4971.92</v>
      </c>
    </row>
    <row r="98" spans="1:7" ht="29.45" customHeight="1">
      <c r="A98" s="464" t="s">
        <v>223</v>
      </c>
      <c r="B98" s="465"/>
      <c r="C98" s="465"/>
      <c r="D98" s="465"/>
      <c r="E98" s="465"/>
      <c r="F98" s="466"/>
    </row>
    <row r="99" spans="1:7">
      <c r="A99" s="214" t="s">
        <v>102</v>
      </c>
      <c r="B99" s="158" t="s">
        <v>103</v>
      </c>
      <c r="C99" s="157" t="s">
        <v>163</v>
      </c>
      <c r="D99" s="159" t="s">
        <v>164</v>
      </c>
      <c r="E99" s="221" t="s">
        <v>165</v>
      </c>
      <c r="F99" s="222" t="s">
        <v>166</v>
      </c>
    </row>
    <row r="100" spans="1:7" ht="63">
      <c r="A100" s="215">
        <v>42430</v>
      </c>
      <c r="B100" s="161" t="s">
        <v>223</v>
      </c>
      <c r="C100" s="160" t="s">
        <v>167</v>
      </c>
      <c r="D100" s="163">
        <v>1</v>
      </c>
      <c r="E100" s="223">
        <v>4929.78</v>
      </c>
      <c r="F100" s="228">
        <f>TRUNC(D100*E100,2)</f>
        <v>4929.78</v>
      </c>
    </row>
    <row r="101" spans="1:7" ht="31.5">
      <c r="A101" s="216">
        <v>11963</v>
      </c>
      <c r="B101" s="161" t="s">
        <v>323</v>
      </c>
      <c r="C101" s="160" t="s">
        <v>167</v>
      </c>
      <c r="D101" s="163">
        <v>4</v>
      </c>
      <c r="E101" s="223">
        <v>6.77</v>
      </c>
      <c r="F101" s="228">
        <f>TRUNC(D101*E101,2)</f>
        <v>27.08</v>
      </c>
    </row>
    <row r="102" spans="1:7">
      <c r="A102" s="160">
        <v>88316</v>
      </c>
      <c r="B102" s="161" t="s">
        <v>261</v>
      </c>
      <c r="C102" s="160" t="s">
        <v>170</v>
      </c>
      <c r="D102" s="163">
        <v>1</v>
      </c>
      <c r="E102" s="224">
        <v>15.06</v>
      </c>
      <c r="F102" s="228">
        <f>TRUNC(D102*E102,2)</f>
        <v>15.06</v>
      </c>
    </row>
    <row r="103" spans="1:7" ht="16.5" thickBot="1">
      <c r="A103" s="217"/>
      <c r="B103" s="164"/>
      <c r="C103" s="162"/>
      <c r="D103" s="165"/>
      <c r="E103" s="225"/>
      <c r="F103" s="226"/>
    </row>
    <row r="104" spans="1:7" ht="16.5" thickBot="1">
      <c r="A104" s="469"/>
      <c r="B104" s="459"/>
      <c r="C104" s="459"/>
      <c r="D104" s="459"/>
      <c r="E104" s="460"/>
      <c r="F104" s="227">
        <f>SUM(F100:F102)</f>
        <v>4971.92</v>
      </c>
    </row>
    <row r="105" spans="1:7">
      <c r="A105" s="218"/>
      <c r="F105" s="229"/>
    </row>
    <row r="106" spans="1:7" ht="16.5" thickBot="1">
      <c r="A106" s="218"/>
      <c r="F106" s="229"/>
    </row>
    <row r="107" spans="1:7">
      <c r="A107" s="470" t="s">
        <v>327</v>
      </c>
      <c r="B107" s="467"/>
      <c r="C107" s="467"/>
      <c r="D107" s="467"/>
      <c r="E107" s="467"/>
      <c r="F107" s="468"/>
      <c r="G107" s="281">
        <f>F114</f>
        <v>1608.44</v>
      </c>
    </row>
    <row r="108" spans="1:7" ht="29.45" customHeight="1">
      <c r="A108" s="464" t="s">
        <v>224</v>
      </c>
      <c r="B108" s="465"/>
      <c r="C108" s="465"/>
      <c r="D108" s="465"/>
      <c r="E108" s="465"/>
      <c r="F108" s="466"/>
    </row>
    <row r="109" spans="1:7">
      <c r="A109" s="214" t="s">
        <v>102</v>
      </c>
      <c r="B109" s="158" t="s">
        <v>103</v>
      </c>
      <c r="C109" s="157" t="s">
        <v>163</v>
      </c>
      <c r="D109" s="159" t="s">
        <v>164</v>
      </c>
      <c r="E109" s="221" t="s">
        <v>165</v>
      </c>
      <c r="F109" s="222" t="s">
        <v>166</v>
      </c>
    </row>
    <row r="110" spans="1:7" ht="47.25">
      <c r="A110" s="215">
        <v>42438</v>
      </c>
      <c r="B110" s="161" t="s">
        <v>224</v>
      </c>
      <c r="C110" s="160" t="s">
        <v>167</v>
      </c>
      <c r="D110" s="163">
        <v>1</v>
      </c>
      <c r="E110" s="223">
        <v>1601.9</v>
      </c>
      <c r="F110" s="228">
        <f>TRUNC(D110*E110,2)</f>
        <v>1601.9</v>
      </c>
    </row>
    <row r="111" spans="1:7" ht="31.5">
      <c r="A111" s="216">
        <v>93358</v>
      </c>
      <c r="B111" s="161" t="s">
        <v>193</v>
      </c>
      <c r="C111" s="219" t="s">
        <v>26</v>
      </c>
      <c r="D111" s="163">
        <f>0.5*0.15*0.15*2</f>
        <v>2.2499999999999999E-2</v>
      </c>
      <c r="E111" s="223">
        <v>59.57</v>
      </c>
      <c r="F111" s="228">
        <f>TRUNC(D111*E111,2)</f>
        <v>1.34</v>
      </c>
    </row>
    <row r="112" spans="1:7" ht="47.25">
      <c r="A112" s="216">
        <v>102486</v>
      </c>
      <c r="B112" s="161" t="s">
        <v>324</v>
      </c>
      <c r="C112" s="219" t="s">
        <v>26</v>
      </c>
      <c r="D112" s="163">
        <f>D111/2</f>
        <v>1.125E-2</v>
      </c>
      <c r="E112" s="223">
        <v>462.39</v>
      </c>
      <c r="F112" s="228">
        <f>TRUNC(D112*E112,2)</f>
        <v>5.2</v>
      </c>
    </row>
    <row r="113" spans="1:7" ht="16.5" thickBot="1">
      <c r="A113" s="217"/>
      <c r="B113" s="164"/>
      <c r="C113" s="162"/>
      <c r="D113" s="165"/>
      <c r="E113" s="225"/>
      <c r="F113" s="226"/>
    </row>
    <row r="114" spans="1:7" ht="16.5" thickBot="1">
      <c r="A114" s="469"/>
      <c r="B114" s="459"/>
      <c r="C114" s="459"/>
      <c r="D114" s="459"/>
      <c r="E114" s="460"/>
      <c r="F114" s="227">
        <f>SUM(F110:F112)</f>
        <v>1608.44</v>
      </c>
    </row>
    <row r="115" spans="1:7">
      <c r="A115" s="218"/>
      <c r="F115" s="229"/>
    </row>
    <row r="116" spans="1:7" ht="16.5" thickBot="1">
      <c r="A116" s="218"/>
      <c r="F116" s="229"/>
    </row>
    <row r="117" spans="1:7">
      <c r="A117" s="470" t="s">
        <v>328</v>
      </c>
      <c r="B117" s="467"/>
      <c r="C117" s="467"/>
      <c r="D117" s="467"/>
      <c r="E117" s="467"/>
      <c r="F117" s="468"/>
      <c r="G117" s="281">
        <f>F124</f>
        <v>3074.5699999999997</v>
      </c>
    </row>
    <row r="118" spans="1:7" ht="29.45" customHeight="1">
      <c r="A118" s="464" t="s">
        <v>320</v>
      </c>
      <c r="B118" s="465"/>
      <c r="C118" s="465"/>
      <c r="D118" s="465"/>
      <c r="E118" s="465"/>
      <c r="F118" s="466"/>
    </row>
    <row r="119" spans="1:7">
      <c r="A119" s="214" t="s">
        <v>102</v>
      </c>
      <c r="B119" s="158" t="s">
        <v>103</v>
      </c>
      <c r="C119" s="157" t="s">
        <v>163</v>
      </c>
      <c r="D119" s="159" t="s">
        <v>164</v>
      </c>
      <c r="E119" s="221" t="s">
        <v>165</v>
      </c>
      <c r="F119" s="222" t="s">
        <v>166</v>
      </c>
    </row>
    <row r="120" spans="1:7" ht="47.25">
      <c r="A120" s="215">
        <v>42431</v>
      </c>
      <c r="B120" s="161" t="s">
        <v>320</v>
      </c>
      <c r="C120" s="160" t="s">
        <v>167</v>
      </c>
      <c r="D120" s="163">
        <v>1</v>
      </c>
      <c r="E120" s="223">
        <v>3032.43</v>
      </c>
      <c r="F120" s="228">
        <f>TRUNC(D120*E120,2)</f>
        <v>3032.43</v>
      </c>
    </row>
    <row r="121" spans="1:7" ht="31.5">
      <c r="A121" s="216">
        <v>11963</v>
      </c>
      <c r="B121" s="161" t="s">
        <v>323</v>
      </c>
      <c r="C121" s="160" t="s">
        <v>167</v>
      </c>
      <c r="D121" s="163">
        <v>4</v>
      </c>
      <c r="E121" s="223">
        <v>6.77</v>
      </c>
      <c r="F121" s="228">
        <f>TRUNC(D121*E121,2)</f>
        <v>27.08</v>
      </c>
    </row>
    <row r="122" spans="1:7">
      <c r="A122" s="160">
        <v>88316</v>
      </c>
      <c r="B122" s="161" t="s">
        <v>261</v>
      </c>
      <c r="C122" s="160" t="s">
        <v>170</v>
      </c>
      <c r="D122" s="163">
        <v>1</v>
      </c>
      <c r="E122" s="224">
        <v>15.06</v>
      </c>
      <c r="F122" s="228">
        <f>TRUNC(D122*E122,2)</f>
        <v>15.06</v>
      </c>
    </row>
    <row r="123" spans="1:7" ht="16.5" thickBot="1">
      <c r="A123" s="217"/>
      <c r="B123" s="164"/>
      <c r="C123" s="162"/>
      <c r="D123" s="165"/>
      <c r="E123" s="225"/>
      <c r="F123" s="226"/>
    </row>
    <row r="124" spans="1:7" ht="16.5" thickBot="1">
      <c r="A124" s="469"/>
      <c r="B124" s="459"/>
      <c r="C124" s="459"/>
      <c r="D124" s="459"/>
      <c r="E124" s="460"/>
      <c r="F124" s="227">
        <f>SUM(F120:F122)</f>
        <v>3074.5699999999997</v>
      </c>
    </row>
    <row r="125" spans="1:7">
      <c r="A125" s="218"/>
      <c r="F125" s="229"/>
    </row>
    <row r="126" spans="1:7" ht="16.5" thickBot="1">
      <c r="A126" s="218"/>
      <c r="F126" s="229"/>
    </row>
    <row r="127" spans="1:7">
      <c r="A127" s="470" t="s">
        <v>329</v>
      </c>
      <c r="B127" s="467"/>
      <c r="C127" s="467"/>
      <c r="D127" s="467"/>
      <c r="E127" s="467"/>
      <c r="F127" s="468"/>
      <c r="G127" s="281">
        <f>F134</f>
        <v>1899.85</v>
      </c>
    </row>
    <row r="128" spans="1:7" ht="30" customHeight="1">
      <c r="A128" s="464" t="s">
        <v>226</v>
      </c>
      <c r="B128" s="465"/>
      <c r="C128" s="465"/>
      <c r="D128" s="465"/>
      <c r="E128" s="465"/>
      <c r="F128" s="466"/>
    </row>
    <row r="129" spans="1:7">
      <c r="A129" s="214" t="s">
        <v>102</v>
      </c>
      <c r="B129" s="158" t="s">
        <v>103</v>
      </c>
      <c r="C129" s="157" t="s">
        <v>163</v>
      </c>
      <c r="D129" s="159" t="s">
        <v>164</v>
      </c>
      <c r="E129" s="221" t="s">
        <v>165</v>
      </c>
      <c r="F129" s="222" t="s">
        <v>166</v>
      </c>
    </row>
    <row r="130" spans="1:7" ht="63">
      <c r="A130" s="215">
        <v>42432</v>
      </c>
      <c r="B130" s="161" t="s">
        <v>226</v>
      </c>
      <c r="C130" s="160" t="s">
        <v>167</v>
      </c>
      <c r="D130" s="163">
        <v>1</v>
      </c>
      <c r="E130" s="223">
        <v>1857.71</v>
      </c>
      <c r="F130" s="228">
        <f>TRUNC(D130*E130,2)</f>
        <v>1857.71</v>
      </c>
    </row>
    <row r="131" spans="1:7" ht="31.5">
      <c r="A131" s="216">
        <v>11963</v>
      </c>
      <c r="B131" s="161" t="s">
        <v>323</v>
      </c>
      <c r="C131" s="160" t="s">
        <v>167</v>
      </c>
      <c r="D131" s="163">
        <v>4</v>
      </c>
      <c r="E131" s="223">
        <v>6.77</v>
      </c>
      <c r="F131" s="228">
        <f>TRUNC(D131*E131,2)</f>
        <v>27.08</v>
      </c>
    </row>
    <row r="132" spans="1:7">
      <c r="A132" s="160">
        <v>88316</v>
      </c>
      <c r="B132" s="161" t="s">
        <v>261</v>
      </c>
      <c r="C132" s="160" t="s">
        <v>170</v>
      </c>
      <c r="D132" s="163">
        <v>1</v>
      </c>
      <c r="E132" s="224">
        <v>15.06</v>
      </c>
      <c r="F132" s="228">
        <f>TRUNC(D132*E132,2)</f>
        <v>15.06</v>
      </c>
    </row>
    <row r="133" spans="1:7" ht="16.5" thickBot="1">
      <c r="A133" s="217"/>
      <c r="B133" s="164"/>
      <c r="C133" s="162"/>
      <c r="D133" s="165"/>
      <c r="E133" s="225"/>
      <c r="F133" s="226"/>
    </row>
    <row r="134" spans="1:7" ht="16.5" thickBot="1">
      <c r="A134" s="469"/>
      <c r="B134" s="459"/>
      <c r="C134" s="459"/>
      <c r="D134" s="459"/>
      <c r="E134" s="460"/>
      <c r="F134" s="227">
        <f>SUM(F130:F132)</f>
        <v>1899.85</v>
      </c>
    </row>
    <row r="135" spans="1:7">
      <c r="A135" s="218"/>
      <c r="F135" s="229"/>
    </row>
    <row r="136" spans="1:7" ht="16.5" thickBot="1">
      <c r="A136" s="218"/>
      <c r="F136" s="229"/>
    </row>
    <row r="137" spans="1:7">
      <c r="A137" s="470" t="s">
        <v>330</v>
      </c>
      <c r="B137" s="467"/>
      <c r="C137" s="467"/>
      <c r="D137" s="467"/>
      <c r="E137" s="467"/>
      <c r="F137" s="468"/>
      <c r="G137" s="281">
        <f>F144</f>
        <v>3711.52</v>
      </c>
    </row>
    <row r="138" spans="1:7" ht="30.6" customHeight="1">
      <c r="A138" s="464" t="s">
        <v>227</v>
      </c>
      <c r="B138" s="465"/>
      <c r="C138" s="465"/>
      <c r="D138" s="465"/>
      <c r="E138" s="465"/>
      <c r="F138" s="466"/>
    </row>
    <row r="139" spans="1:7">
      <c r="A139" s="214" t="s">
        <v>102</v>
      </c>
      <c r="B139" s="158" t="s">
        <v>103</v>
      </c>
      <c r="C139" s="157" t="s">
        <v>163</v>
      </c>
      <c r="D139" s="159" t="s">
        <v>164</v>
      </c>
      <c r="E139" s="221" t="s">
        <v>165</v>
      </c>
      <c r="F139" s="222" t="s">
        <v>166</v>
      </c>
    </row>
    <row r="140" spans="1:7" ht="63">
      <c r="A140" s="215">
        <v>42433</v>
      </c>
      <c r="B140" s="161" t="s">
        <v>227</v>
      </c>
      <c r="C140" s="160" t="s">
        <v>167</v>
      </c>
      <c r="D140" s="163">
        <v>1</v>
      </c>
      <c r="E140" s="223">
        <v>3669.38</v>
      </c>
      <c r="F140" s="228">
        <f>TRUNC(D140*E140,2)</f>
        <v>3669.38</v>
      </c>
    </row>
    <row r="141" spans="1:7" ht="31.5">
      <c r="A141" s="216">
        <v>11963</v>
      </c>
      <c r="B141" s="161" t="s">
        <v>323</v>
      </c>
      <c r="C141" s="160" t="s">
        <v>167</v>
      </c>
      <c r="D141" s="163">
        <v>4</v>
      </c>
      <c r="E141" s="223">
        <v>6.77</v>
      </c>
      <c r="F141" s="228">
        <f>TRUNC(D141*E141,2)</f>
        <v>27.08</v>
      </c>
    </row>
    <row r="142" spans="1:7">
      <c r="A142" s="160">
        <v>88316</v>
      </c>
      <c r="B142" s="161" t="s">
        <v>261</v>
      </c>
      <c r="C142" s="160" t="s">
        <v>170</v>
      </c>
      <c r="D142" s="163">
        <v>1</v>
      </c>
      <c r="E142" s="224">
        <v>15.06</v>
      </c>
      <c r="F142" s="228">
        <f>TRUNC(D142*E142,2)</f>
        <v>15.06</v>
      </c>
    </row>
    <row r="143" spans="1:7" ht="16.5" thickBot="1">
      <c r="A143" s="217"/>
      <c r="B143" s="164"/>
      <c r="C143" s="162"/>
      <c r="D143" s="165"/>
      <c r="E143" s="225"/>
      <c r="F143" s="226"/>
    </row>
    <row r="144" spans="1:7" ht="16.5" thickBot="1">
      <c r="A144" s="471"/>
      <c r="B144" s="472"/>
      <c r="C144" s="472"/>
      <c r="D144" s="472"/>
      <c r="E144" s="473"/>
      <c r="F144" s="227">
        <f>SUM(F140:F142)</f>
        <v>3711.52</v>
      </c>
    </row>
    <row r="145" spans="1:7">
      <c r="A145" s="218"/>
      <c r="F145" s="229"/>
    </row>
    <row r="146" spans="1:7" ht="16.5" thickBot="1">
      <c r="A146" s="218"/>
      <c r="F146" s="229"/>
    </row>
    <row r="147" spans="1:7">
      <c r="A147" s="470" t="s">
        <v>331</v>
      </c>
      <c r="B147" s="467"/>
      <c r="C147" s="467"/>
      <c r="D147" s="467"/>
      <c r="E147" s="467"/>
      <c r="F147" s="468"/>
      <c r="G147" s="281">
        <f>F154</f>
        <v>4007.44</v>
      </c>
    </row>
    <row r="148" spans="1:7" ht="30.6" customHeight="1">
      <c r="A148" s="464" t="s">
        <v>228</v>
      </c>
      <c r="B148" s="465"/>
      <c r="C148" s="465"/>
      <c r="D148" s="465"/>
      <c r="E148" s="465"/>
      <c r="F148" s="466"/>
    </row>
    <row r="149" spans="1:7">
      <c r="A149" s="214" t="s">
        <v>102</v>
      </c>
      <c r="B149" s="158" t="s">
        <v>103</v>
      </c>
      <c r="C149" s="157" t="s">
        <v>163</v>
      </c>
      <c r="D149" s="159" t="s">
        <v>164</v>
      </c>
      <c r="E149" s="221" t="s">
        <v>165</v>
      </c>
      <c r="F149" s="222" t="s">
        <v>166</v>
      </c>
    </row>
    <row r="150" spans="1:7" ht="63">
      <c r="A150" s="215">
        <v>42434</v>
      </c>
      <c r="B150" s="161" t="s">
        <v>228</v>
      </c>
      <c r="C150" s="160" t="s">
        <v>167</v>
      </c>
      <c r="D150" s="163">
        <v>1</v>
      </c>
      <c r="E150" s="223">
        <v>3965.3</v>
      </c>
      <c r="F150" s="228">
        <f>TRUNC(D150*E150,2)</f>
        <v>3965.3</v>
      </c>
    </row>
    <row r="151" spans="1:7" ht="31.5">
      <c r="A151" s="216">
        <v>11963</v>
      </c>
      <c r="B151" s="161" t="s">
        <v>323</v>
      </c>
      <c r="C151" s="160" t="s">
        <v>167</v>
      </c>
      <c r="D151" s="163">
        <v>4</v>
      </c>
      <c r="E151" s="223">
        <v>6.77</v>
      </c>
      <c r="F151" s="228">
        <f>TRUNC(D151*E151,2)</f>
        <v>27.08</v>
      </c>
    </row>
    <row r="152" spans="1:7">
      <c r="A152" s="160">
        <v>88316</v>
      </c>
      <c r="B152" s="161" t="s">
        <v>261</v>
      </c>
      <c r="C152" s="160" t="s">
        <v>170</v>
      </c>
      <c r="D152" s="163">
        <v>1</v>
      </c>
      <c r="E152" s="224">
        <v>15.06</v>
      </c>
      <c r="F152" s="228">
        <f>TRUNC(D152*E152,2)</f>
        <v>15.06</v>
      </c>
    </row>
    <row r="153" spans="1:7" ht="16.5" thickBot="1">
      <c r="A153" s="217"/>
      <c r="B153" s="164"/>
      <c r="C153" s="162"/>
      <c r="D153" s="165"/>
      <c r="E153" s="225"/>
      <c r="F153" s="226"/>
    </row>
    <row r="154" spans="1:7" ht="16.5" thickBot="1">
      <c r="A154" s="471"/>
      <c r="B154" s="472"/>
      <c r="C154" s="472"/>
      <c r="D154" s="472"/>
      <c r="E154" s="473"/>
      <c r="F154" s="227">
        <f>SUM(F150:F152)</f>
        <v>4007.44</v>
      </c>
    </row>
    <row r="155" spans="1:7">
      <c r="A155" s="218"/>
      <c r="F155" s="229"/>
    </row>
    <row r="156" spans="1:7" ht="16.5" thickBot="1">
      <c r="A156" s="218"/>
      <c r="F156" s="229"/>
    </row>
    <row r="157" spans="1:7">
      <c r="A157" s="470" t="s">
        <v>332</v>
      </c>
      <c r="B157" s="467"/>
      <c r="C157" s="467"/>
      <c r="D157" s="467"/>
      <c r="E157" s="467"/>
      <c r="F157" s="468"/>
      <c r="G157" s="281">
        <f>F164</f>
        <v>2019.4899999999998</v>
      </c>
    </row>
    <row r="158" spans="1:7" ht="30" customHeight="1">
      <c r="A158" s="464" t="s">
        <v>229</v>
      </c>
      <c r="B158" s="465"/>
      <c r="C158" s="465"/>
      <c r="D158" s="465"/>
      <c r="E158" s="465"/>
      <c r="F158" s="466"/>
    </row>
    <row r="159" spans="1:7">
      <c r="A159" s="214" t="s">
        <v>102</v>
      </c>
      <c r="B159" s="158" t="s">
        <v>103</v>
      </c>
      <c r="C159" s="157" t="s">
        <v>163</v>
      </c>
      <c r="D159" s="159" t="s">
        <v>164</v>
      </c>
      <c r="E159" s="221" t="s">
        <v>165</v>
      </c>
      <c r="F159" s="222" t="s">
        <v>166</v>
      </c>
    </row>
    <row r="160" spans="1:7" ht="63">
      <c r="A160" s="215">
        <v>42435</v>
      </c>
      <c r="B160" s="161" t="s">
        <v>229</v>
      </c>
      <c r="C160" s="160" t="s">
        <v>167</v>
      </c>
      <c r="D160" s="163">
        <v>1</v>
      </c>
      <c r="E160" s="223">
        <v>1977.35</v>
      </c>
      <c r="F160" s="228">
        <f>TRUNC(D160*E160,2)</f>
        <v>1977.35</v>
      </c>
    </row>
    <row r="161" spans="1:7" ht="31.5">
      <c r="A161" s="216">
        <v>11963</v>
      </c>
      <c r="B161" s="161" t="s">
        <v>323</v>
      </c>
      <c r="C161" s="160" t="s">
        <v>167</v>
      </c>
      <c r="D161" s="163">
        <v>4</v>
      </c>
      <c r="E161" s="223">
        <v>6.77</v>
      </c>
      <c r="F161" s="228">
        <f>TRUNC(D161*E161,2)</f>
        <v>27.08</v>
      </c>
    </row>
    <row r="162" spans="1:7">
      <c r="A162" s="160">
        <v>88316</v>
      </c>
      <c r="B162" s="161" t="s">
        <v>261</v>
      </c>
      <c r="C162" s="160" t="s">
        <v>170</v>
      </c>
      <c r="D162" s="163">
        <v>1</v>
      </c>
      <c r="E162" s="224">
        <v>15.06</v>
      </c>
      <c r="F162" s="228">
        <f>TRUNC(D162*E162,2)</f>
        <v>15.06</v>
      </c>
    </row>
    <row r="163" spans="1:7" ht="16.5" thickBot="1">
      <c r="A163" s="217"/>
      <c r="B163" s="164"/>
      <c r="C163" s="162"/>
      <c r="D163" s="165"/>
      <c r="E163" s="225"/>
      <c r="F163" s="226"/>
    </row>
    <row r="164" spans="1:7" ht="16.5" thickBot="1">
      <c r="A164" s="471"/>
      <c r="B164" s="472"/>
      <c r="C164" s="472"/>
      <c r="D164" s="472"/>
      <c r="E164" s="473"/>
      <c r="F164" s="227">
        <f>SUM(F160:F162)</f>
        <v>2019.4899999999998</v>
      </c>
    </row>
    <row r="165" spans="1:7">
      <c r="A165" s="218"/>
      <c r="F165" s="229"/>
    </row>
    <row r="166" spans="1:7" ht="16.5" thickBot="1">
      <c r="A166" s="218"/>
      <c r="F166" s="229"/>
    </row>
    <row r="167" spans="1:7">
      <c r="A167" s="470" t="s">
        <v>333</v>
      </c>
      <c r="B167" s="467"/>
      <c r="C167" s="467"/>
      <c r="D167" s="467"/>
      <c r="E167" s="467"/>
      <c r="F167" s="468"/>
      <c r="G167" s="281">
        <f>F174</f>
        <v>2111.8599999999997</v>
      </c>
    </row>
    <row r="168" spans="1:7" ht="29.45" customHeight="1">
      <c r="A168" s="464" t="s">
        <v>230</v>
      </c>
      <c r="B168" s="465"/>
      <c r="C168" s="465"/>
      <c r="D168" s="465"/>
      <c r="E168" s="465"/>
      <c r="F168" s="466"/>
    </row>
    <row r="169" spans="1:7">
      <c r="A169" s="214" t="s">
        <v>102</v>
      </c>
      <c r="B169" s="158" t="s">
        <v>103</v>
      </c>
      <c r="C169" s="157" t="s">
        <v>163</v>
      </c>
      <c r="D169" s="159" t="s">
        <v>164</v>
      </c>
      <c r="E169" s="221" t="s">
        <v>165</v>
      </c>
      <c r="F169" s="222" t="s">
        <v>166</v>
      </c>
    </row>
    <row r="170" spans="1:7" ht="47.25">
      <c r="A170" s="215">
        <v>42436</v>
      </c>
      <c r="B170" s="161" t="s">
        <v>322</v>
      </c>
      <c r="C170" s="160" t="s">
        <v>167</v>
      </c>
      <c r="D170" s="163">
        <v>1</v>
      </c>
      <c r="E170" s="223">
        <v>2069.7199999999998</v>
      </c>
      <c r="F170" s="228">
        <f>TRUNC(D170*E170,2)</f>
        <v>2069.7199999999998</v>
      </c>
    </row>
    <row r="171" spans="1:7" ht="31.5">
      <c r="A171" s="216">
        <v>11963</v>
      </c>
      <c r="B171" s="161" t="s">
        <v>323</v>
      </c>
      <c r="C171" s="160" t="s">
        <v>167</v>
      </c>
      <c r="D171" s="163">
        <v>4</v>
      </c>
      <c r="E171" s="223">
        <v>6.77</v>
      </c>
      <c r="F171" s="228">
        <f>TRUNC(D171*E171,2)</f>
        <v>27.08</v>
      </c>
    </row>
    <row r="172" spans="1:7">
      <c r="A172" s="160">
        <v>88316</v>
      </c>
      <c r="B172" s="161" t="s">
        <v>261</v>
      </c>
      <c r="C172" s="160" t="s">
        <v>170</v>
      </c>
      <c r="D172" s="163">
        <v>1</v>
      </c>
      <c r="E172" s="224">
        <v>15.06</v>
      </c>
      <c r="F172" s="228">
        <f>TRUNC(D172*E172,2)</f>
        <v>15.06</v>
      </c>
    </row>
    <row r="173" spans="1:7" ht="16.5" thickBot="1">
      <c r="A173" s="217"/>
      <c r="B173" s="164"/>
      <c r="C173" s="162"/>
      <c r="D173" s="165"/>
      <c r="E173" s="225"/>
      <c r="F173" s="226"/>
    </row>
    <row r="174" spans="1:7" ht="16.5" thickBot="1">
      <c r="A174" s="471"/>
      <c r="B174" s="472"/>
      <c r="C174" s="472"/>
      <c r="D174" s="472"/>
      <c r="E174" s="473"/>
      <c r="F174" s="227">
        <f>SUM(F170:F172)</f>
        <v>2111.8599999999997</v>
      </c>
    </row>
    <row r="176" spans="1:7" ht="16.5" thickBot="1"/>
    <row r="177" spans="1:7">
      <c r="A177" s="470" t="s">
        <v>339</v>
      </c>
      <c r="B177" s="467"/>
      <c r="C177" s="467"/>
      <c r="D177" s="467"/>
      <c r="E177" s="467"/>
      <c r="F177" s="468"/>
      <c r="G177" s="281">
        <f>F184</f>
        <v>1914.5299999999997</v>
      </c>
    </row>
    <row r="178" spans="1:7">
      <c r="A178" s="464" t="s">
        <v>235</v>
      </c>
      <c r="B178" s="465"/>
      <c r="C178" s="465"/>
      <c r="D178" s="465"/>
      <c r="E178" s="465"/>
      <c r="F178" s="466"/>
    </row>
    <row r="179" spans="1:7">
      <c r="A179" s="214" t="s">
        <v>102</v>
      </c>
      <c r="B179" s="158" t="s">
        <v>103</v>
      </c>
      <c r="C179" s="157" t="s">
        <v>163</v>
      </c>
      <c r="D179" s="159" t="s">
        <v>164</v>
      </c>
      <c r="E179" s="221" t="s">
        <v>165</v>
      </c>
      <c r="F179" s="222" t="s">
        <v>166</v>
      </c>
    </row>
    <row r="180" spans="1:7">
      <c r="A180" s="215" t="s">
        <v>334</v>
      </c>
      <c r="B180" s="161" t="s">
        <v>235</v>
      </c>
      <c r="C180" s="160" t="s">
        <v>167</v>
      </c>
      <c r="D180" s="163">
        <v>1</v>
      </c>
      <c r="E180" s="223">
        <v>1888.37</v>
      </c>
      <c r="F180" s="228">
        <f>TRUNC(D180*E180,2)</f>
        <v>1888.37</v>
      </c>
    </row>
    <row r="181" spans="1:7" ht="31.5">
      <c r="A181" s="216">
        <v>93358</v>
      </c>
      <c r="B181" s="161" t="s">
        <v>193</v>
      </c>
      <c r="C181" s="219" t="s">
        <v>26</v>
      </c>
      <c r="D181" s="163">
        <f>0.5*0.15*0.3*4</f>
        <v>0.09</v>
      </c>
      <c r="E181" s="223">
        <v>59.57</v>
      </c>
      <c r="F181" s="228">
        <f>TRUNC(D181*E181,2)</f>
        <v>5.36</v>
      </c>
    </row>
    <row r="182" spans="1:7" ht="47.25">
      <c r="A182" s="216">
        <v>102486</v>
      </c>
      <c r="B182" s="161" t="s">
        <v>324</v>
      </c>
      <c r="C182" s="219" t="s">
        <v>26</v>
      </c>
      <c r="D182" s="163">
        <f>D181/2</f>
        <v>4.4999999999999998E-2</v>
      </c>
      <c r="E182" s="223">
        <v>462.39</v>
      </c>
      <c r="F182" s="228">
        <f>TRUNC(D182*E182,2)</f>
        <v>20.8</v>
      </c>
    </row>
    <row r="183" spans="1:7" ht="16.5" thickBot="1">
      <c r="A183" s="217"/>
      <c r="B183" s="164"/>
      <c r="C183" s="162"/>
      <c r="D183" s="165"/>
      <c r="E183" s="225"/>
      <c r="F183" s="226"/>
    </row>
    <row r="184" spans="1:7" ht="16.5" thickBot="1">
      <c r="A184" s="469"/>
      <c r="B184" s="459"/>
      <c r="C184" s="459"/>
      <c r="D184" s="459"/>
      <c r="E184" s="460"/>
      <c r="F184" s="227">
        <f>SUM(F180:F182)</f>
        <v>1914.5299999999997</v>
      </c>
    </row>
    <row r="186" spans="1:7" ht="16.5" thickBot="1"/>
    <row r="187" spans="1:7">
      <c r="A187" s="470" t="s">
        <v>340</v>
      </c>
      <c r="B187" s="467"/>
      <c r="C187" s="467"/>
      <c r="D187" s="467"/>
      <c r="E187" s="467"/>
      <c r="F187" s="468"/>
      <c r="G187" s="281">
        <f>F194</f>
        <v>6071.31</v>
      </c>
    </row>
    <row r="188" spans="1:7">
      <c r="A188" s="464" t="s">
        <v>236</v>
      </c>
      <c r="B188" s="465"/>
      <c r="C188" s="465"/>
      <c r="D188" s="465"/>
      <c r="E188" s="465"/>
      <c r="F188" s="466"/>
    </row>
    <row r="189" spans="1:7">
      <c r="A189" s="214" t="s">
        <v>102</v>
      </c>
      <c r="B189" s="158" t="s">
        <v>103</v>
      </c>
      <c r="C189" s="157" t="s">
        <v>163</v>
      </c>
      <c r="D189" s="159" t="s">
        <v>164</v>
      </c>
      <c r="E189" s="221" t="s">
        <v>165</v>
      </c>
      <c r="F189" s="222" t="s">
        <v>166</v>
      </c>
    </row>
    <row r="190" spans="1:7">
      <c r="A190" s="215" t="s">
        <v>335</v>
      </c>
      <c r="B190" s="161" t="s">
        <v>236</v>
      </c>
      <c r="C190" s="160" t="s">
        <v>167</v>
      </c>
      <c r="D190" s="163">
        <v>1</v>
      </c>
      <c r="E190" s="223">
        <v>6048.06</v>
      </c>
      <c r="F190" s="228">
        <f>TRUNC(D190*E190,2)</f>
        <v>6048.06</v>
      </c>
    </row>
    <row r="191" spans="1:7" ht="31.5">
      <c r="A191" s="216">
        <v>93358</v>
      </c>
      <c r="B191" s="161" t="s">
        <v>193</v>
      </c>
      <c r="C191" s="219" t="s">
        <v>26</v>
      </c>
      <c r="D191" s="163">
        <f>0.5*0.2*0.2*4</f>
        <v>8.0000000000000016E-2</v>
      </c>
      <c r="E191" s="223">
        <v>59.57</v>
      </c>
      <c r="F191" s="228">
        <f>TRUNC(D191*E191,2)</f>
        <v>4.76</v>
      </c>
    </row>
    <row r="192" spans="1:7" ht="47.25">
      <c r="A192" s="216">
        <v>102486</v>
      </c>
      <c r="B192" s="161" t="s">
        <v>324</v>
      </c>
      <c r="C192" s="219" t="s">
        <v>26</v>
      </c>
      <c r="D192" s="163">
        <f>D191/2</f>
        <v>4.0000000000000008E-2</v>
      </c>
      <c r="E192" s="223">
        <v>462.39</v>
      </c>
      <c r="F192" s="228">
        <f>TRUNC(D192*E192,2)</f>
        <v>18.489999999999998</v>
      </c>
    </row>
    <row r="193" spans="1:7" ht="16.5" thickBot="1">
      <c r="A193" s="217"/>
      <c r="B193" s="164"/>
      <c r="C193" s="162"/>
      <c r="D193" s="165"/>
      <c r="E193" s="225"/>
      <c r="F193" s="226"/>
    </row>
    <row r="194" spans="1:7" ht="16.5" thickBot="1">
      <c r="A194" s="469"/>
      <c r="B194" s="459"/>
      <c r="C194" s="459"/>
      <c r="D194" s="459"/>
      <c r="E194" s="460"/>
      <c r="F194" s="227">
        <f>SUM(F190:F192)</f>
        <v>6071.31</v>
      </c>
    </row>
    <row r="196" spans="1:7" ht="16.5" thickBot="1"/>
    <row r="197" spans="1:7">
      <c r="A197" s="470" t="s">
        <v>341</v>
      </c>
      <c r="B197" s="467"/>
      <c r="C197" s="467"/>
      <c r="D197" s="467"/>
      <c r="E197" s="467"/>
      <c r="F197" s="468"/>
      <c r="G197" s="281">
        <f>F204</f>
        <v>2108.8199999999997</v>
      </c>
    </row>
    <row r="198" spans="1:7">
      <c r="A198" s="464" t="s">
        <v>237</v>
      </c>
      <c r="B198" s="465"/>
      <c r="C198" s="465"/>
      <c r="D198" s="465"/>
      <c r="E198" s="465"/>
      <c r="F198" s="466"/>
    </row>
    <row r="199" spans="1:7">
      <c r="A199" s="214" t="s">
        <v>102</v>
      </c>
      <c r="B199" s="158" t="s">
        <v>103</v>
      </c>
      <c r="C199" s="157" t="s">
        <v>163</v>
      </c>
      <c r="D199" s="159" t="s">
        <v>164</v>
      </c>
      <c r="E199" s="221" t="s">
        <v>165</v>
      </c>
      <c r="F199" s="222" t="s">
        <v>166</v>
      </c>
    </row>
    <row r="200" spans="1:7">
      <c r="A200" s="215" t="s">
        <v>336</v>
      </c>
      <c r="B200" s="161" t="s">
        <v>237</v>
      </c>
      <c r="C200" s="160" t="s">
        <v>167</v>
      </c>
      <c r="D200" s="163">
        <v>1</v>
      </c>
      <c r="E200" s="223">
        <v>2095.7399999999998</v>
      </c>
      <c r="F200" s="228">
        <f>TRUNC(D200*E200,2)</f>
        <v>2095.7399999999998</v>
      </c>
    </row>
    <row r="201" spans="1:7" ht="31.5">
      <c r="A201" s="216">
        <v>93358</v>
      </c>
      <c r="B201" s="161" t="s">
        <v>193</v>
      </c>
      <c r="C201" s="219" t="s">
        <v>26</v>
      </c>
      <c r="D201" s="163">
        <f>0.5*0.3*0.3</f>
        <v>4.4999999999999998E-2</v>
      </c>
      <c r="E201" s="223">
        <v>59.57</v>
      </c>
      <c r="F201" s="228">
        <f>TRUNC(D201*E201,2)</f>
        <v>2.68</v>
      </c>
    </row>
    <row r="202" spans="1:7" ht="47.25">
      <c r="A202" s="216">
        <v>102486</v>
      </c>
      <c r="B202" s="161" t="s">
        <v>324</v>
      </c>
      <c r="C202" s="219" t="s">
        <v>26</v>
      </c>
      <c r="D202" s="163">
        <f>D201/2</f>
        <v>2.2499999999999999E-2</v>
      </c>
      <c r="E202" s="223">
        <v>462.39</v>
      </c>
      <c r="F202" s="228">
        <f>TRUNC(D202*E202,2)</f>
        <v>10.4</v>
      </c>
    </row>
    <row r="203" spans="1:7" ht="16.5" thickBot="1">
      <c r="A203" s="217"/>
      <c r="B203" s="164"/>
      <c r="C203" s="162"/>
      <c r="D203" s="165"/>
      <c r="E203" s="225"/>
      <c r="F203" s="226"/>
    </row>
    <row r="204" spans="1:7" ht="16.5" thickBot="1">
      <c r="A204" s="469"/>
      <c r="B204" s="459"/>
      <c r="C204" s="459"/>
      <c r="D204" s="459"/>
      <c r="E204" s="460"/>
      <c r="F204" s="227">
        <f>SUM(F200:F202)</f>
        <v>2108.8199999999997</v>
      </c>
    </row>
    <row r="206" spans="1:7" ht="16.5" thickBot="1"/>
    <row r="207" spans="1:7">
      <c r="A207" s="470" t="s">
        <v>342</v>
      </c>
      <c r="B207" s="467"/>
      <c r="C207" s="467"/>
      <c r="D207" s="467"/>
      <c r="E207" s="467"/>
      <c r="F207" s="468"/>
      <c r="G207" s="281">
        <f>F214</f>
        <v>1722.25</v>
      </c>
    </row>
    <row r="208" spans="1:7">
      <c r="A208" s="464" t="s">
        <v>238</v>
      </c>
      <c r="B208" s="465"/>
      <c r="C208" s="465"/>
      <c r="D208" s="465"/>
      <c r="E208" s="465"/>
      <c r="F208" s="466"/>
    </row>
    <row r="209" spans="1:7">
      <c r="A209" s="214" t="s">
        <v>102</v>
      </c>
      <c r="B209" s="158" t="s">
        <v>103</v>
      </c>
      <c r="C209" s="157" t="s">
        <v>163</v>
      </c>
      <c r="D209" s="159" t="s">
        <v>164</v>
      </c>
      <c r="E209" s="221" t="s">
        <v>165</v>
      </c>
      <c r="F209" s="222" t="s">
        <v>166</v>
      </c>
    </row>
    <row r="210" spans="1:7">
      <c r="A210" s="215" t="s">
        <v>337</v>
      </c>
      <c r="B210" s="161" t="s">
        <v>238</v>
      </c>
      <c r="C210" s="160" t="s">
        <v>167</v>
      </c>
      <c r="D210" s="163">
        <v>1</v>
      </c>
      <c r="E210" s="223">
        <v>1699</v>
      </c>
      <c r="F210" s="228">
        <f>TRUNC(D210*E210,2)</f>
        <v>1699</v>
      </c>
    </row>
    <row r="211" spans="1:7" ht="31.5">
      <c r="A211" s="216">
        <v>93358</v>
      </c>
      <c r="B211" s="161" t="s">
        <v>193</v>
      </c>
      <c r="C211" s="219" t="s">
        <v>26</v>
      </c>
      <c r="D211" s="163">
        <f>0.5*0.2*0.2*4</f>
        <v>8.0000000000000016E-2</v>
      </c>
      <c r="E211" s="223">
        <v>59.57</v>
      </c>
      <c r="F211" s="228">
        <f>TRUNC(D211*E211,2)</f>
        <v>4.76</v>
      </c>
    </row>
    <row r="212" spans="1:7" ht="47.25">
      <c r="A212" s="216">
        <v>102486</v>
      </c>
      <c r="B212" s="161" t="s">
        <v>324</v>
      </c>
      <c r="C212" s="219" t="s">
        <v>26</v>
      </c>
      <c r="D212" s="163">
        <f>D211/2</f>
        <v>4.0000000000000008E-2</v>
      </c>
      <c r="E212" s="223">
        <v>462.39</v>
      </c>
      <c r="F212" s="228">
        <f>TRUNC(D212*E212,2)</f>
        <v>18.489999999999998</v>
      </c>
    </row>
    <row r="213" spans="1:7" ht="16.5" thickBot="1">
      <c r="A213" s="217"/>
      <c r="B213" s="164"/>
      <c r="C213" s="162"/>
      <c r="D213" s="165"/>
      <c r="E213" s="225"/>
      <c r="F213" s="226"/>
    </row>
    <row r="214" spans="1:7" ht="16.5" thickBot="1">
      <c r="A214" s="469"/>
      <c r="B214" s="459"/>
      <c r="C214" s="459"/>
      <c r="D214" s="459"/>
      <c r="E214" s="460"/>
      <c r="F214" s="227">
        <f>SUM(F210:F212)</f>
        <v>1722.25</v>
      </c>
    </row>
    <row r="216" spans="1:7" ht="16.5" thickBot="1"/>
    <row r="217" spans="1:7">
      <c r="A217" s="470" t="s">
        <v>343</v>
      </c>
      <c r="B217" s="467"/>
      <c r="C217" s="467"/>
      <c r="D217" s="467"/>
      <c r="E217" s="467"/>
      <c r="F217" s="468"/>
      <c r="G217" s="281">
        <f>F224</f>
        <v>2563.0800000000004</v>
      </c>
    </row>
    <row r="218" spans="1:7">
      <c r="A218" s="464" t="s">
        <v>239</v>
      </c>
      <c r="B218" s="465"/>
      <c r="C218" s="465"/>
      <c r="D218" s="465"/>
      <c r="E218" s="465"/>
      <c r="F218" s="466"/>
    </row>
    <row r="219" spans="1:7">
      <c r="A219" s="214" t="s">
        <v>102</v>
      </c>
      <c r="B219" s="158" t="s">
        <v>103</v>
      </c>
      <c r="C219" s="157" t="s">
        <v>163</v>
      </c>
      <c r="D219" s="159" t="s">
        <v>164</v>
      </c>
      <c r="E219" s="221" t="s">
        <v>165</v>
      </c>
      <c r="F219" s="222" t="s">
        <v>166</v>
      </c>
    </row>
    <row r="220" spans="1:7">
      <c r="A220" s="215" t="s">
        <v>338</v>
      </c>
      <c r="B220" s="161" t="s">
        <v>239</v>
      </c>
      <c r="C220" s="160" t="s">
        <v>167</v>
      </c>
      <c r="D220" s="163">
        <v>1</v>
      </c>
      <c r="E220" s="223">
        <v>2536.92</v>
      </c>
      <c r="F220" s="228">
        <f>TRUNC(D220*E220,2)</f>
        <v>2536.92</v>
      </c>
    </row>
    <row r="221" spans="1:7" ht="31.5">
      <c r="A221" s="216">
        <v>93358</v>
      </c>
      <c r="B221" s="161" t="s">
        <v>193</v>
      </c>
      <c r="C221" s="219" t="s">
        <v>26</v>
      </c>
      <c r="D221" s="163">
        <f>0.5*0.15*0.3*4</f>
        <v>0.09</v>
      </c>
      <c r="E221" s="223">
        <v>59.57</v>
      </c>
      <c r="F221" s="228">
        <f>TRUNC(D221*E221,2)</f>
        <v>5.36</v>
      </c>
    </row>
    <row r="222" spans="1:7" ht="47.25">
      <c r="A222" s="216">
        <v>102486</v>
      </c>
      <c r="B222" s="161" t="s">
        <v>324</v>
      </c>
      <c r="C222" s="219" t="s">
        <v>26</v>
      </c>
      <c r="D222" s="163">
        <f>D221/2</f>
        <v>4.4999999999999998E-2</v>
      </c>
      <c r="E222" s="223">
        <v>462.39</v>
      </c>
      <c r="F222" s="228">
        <f>TRUNC(D222*E222,2)</f>
        <v>20.8</v>
      </c>
    </row>
    <row r="223" spans="1:7" ht="16.5" thickBot="1">
      <c r="A223" s="217"/>
      <c r="B223" s="164"/>
      <c r="C223" s="162"/>
      <c r="D223" s="165"/>
      <c r="E223" s="225"/>
      <c r="F223" s="226"/>
    </row>
    <row r="224" spans="1:7" ht="16.5" thickBot="1">
      <c r="A224" s="469"/>
      <c r="B224" s="459"/>
      <c r="C224" s="459"/>
      <c r="D224" s="459"/>
      <c r="E224" s="460"/>
      <c r="F224" s="227">
        <f>SUM(F220:F222)</f>
        <v>2563.0800000000004</v>
      </c>
    </row>
  </sheetData>
  <autoFilter ref="A5:G224"/>
  <mergeCells count="64">
    <mergeCell ref="A194:E194"/>
    <mergeCell ref="A214:E214"/>
    <mergeCell ref="A217:F217"/>
    <mergeCell ref="A218:F218"/>
    <mergeCell ref="A224:E224"/>
    <mergeCell ref="A197:F197"/>
    <mergeCell ref="A198:F198"/>
    <mergeCell ref="A204:E204"/>
    <mergeCell ref="A207:F207"/>
    <mergeCell ref="A208:F208"/>
    <mergeCell ref="A177:F177"/>
    <mergeCell ref="A178:F178"/>
    <mergeCell ref="A184:E184"/>
    <mergeCell ref="A187:F187"/>
    <mergeCell ref="A188:F188"/>
    <mergeCell ref="A158:F158"/>
    <mergeCell ref="A164:E164"/>
    <mergeCell ref="A167:F167"/>
    <mergeCell ref="A168:F168"/>
    <mergeCell ref="A174:E174"/>
    <mergeCell ref="A147:F147"/>
    <mergeCell ref="A107:F107"/>
    <mergeCell ref="A148:F148"/>
    <mergeCell ref="A154:E154"/>
    <mergeCell ref="A157:F157"/>
    <mergeCell ref="A144:E144"/>
    <mergeCell ref="A137:F137"/>
    <mergeCell ref="A138:F138"/>
    <mergeCell ref="A88:F88"/>
    <mergeCell ref="A87:F87"/>
    <mergeCell ref="A127:F127"/>
    <mergeCell ref="A128:F128"/>
    <mergeCell ref="A134:E134"/>
    <mergeCell ref="A108:F108"/>
    <mergeCell ref="A114:E114"/>
    <mergeCell ref="A117:F117"/>
    <mergeCell ref="A118:F118"/>
    <mergeCell ref="A124:E124"/>
    <mergeCell ref="A94:E94"/>
    <mergeCell ref="A97:F97"/>
    <mergeCell ref="A98:F98"/>
    <mergeCell ref="A104:E104"/>
    <mergeCell ref="A84:E84"/>
    <mergeCell ref="A39:F39"/>
    <mergeCell ref="A44:E44"/>
    <mergeCell ref="A48:F48"/>
    <mergeCell ref="A59:E59"/>
    <mergeCell ref="A62:F62"/>
    <mergeCell ref="A63:F63"/>
    <mergeCell ref="A74:E74"/>
    <mergeCell ref="A77:F77"/>
    <mergeCell ref="A47:F47"/>
    <mergeCell ref="A1:F1"/>
    <mergeCell ref="A3:F3"/>
    <mergeCell ref="A14:E14"/>
    <mergeCell ref="A6:F6"/>
    <mergeCell ref="A78:F78"/>
    <mergeCell ref="A38:F38"/>
    <mergeCell ref="A17:F17"/>
    <mergeCell ref="A18:F18"/>
    <mergeCell ref="A24:E24"/>
    <mergeCell ref="A27:F27"/>
    <mergeCell ref="A28:F28"/>
    <mergeCell ref="A35:E35"/>
  </mergeCells>
  <phoneticPr fontId="42" type="noConversion"/>
  <conditionalFormatting sqref="D12">
    <cfRule type="expression" dxfId="163" priority="399" stopIfTrue="1">
      <formula>AND(#REF!&lt;&gt;"COMPOSICAO",#REF!&lt;&gt;"INSUMO",#REF!&lt;&gt;"")</formula>
    </cfRule>
    <cfRule type="expression" dxfId="162" priority="400" stopIfTrue="1">
      <formula>AND(OR(#REF!="COMPOSICAO",#REF!="INSUMO",#REF!&lt;&gt;""),#REF!&lt;&gt;"")</formula>
    </cfRule>
  </conditionalFormatting>
  <conditionalFormatting sqref="D8">
    <cfRule type="expression" dxfId="161" priority="397" stopIfTrue="1">
      <formula>AND(#REF!&lt;&gt;"COMPOSICAO",#REF!&lt;&gt;"INSUMO",#REF!&lt;&gt;"")</formula>
    </cfRule>
    <cfRule type="expression" dxfId="160" priority="398" stopIfTrue="1">
      <formula>AND(OR(#REF!="COMPOSICAO",#REF!="INSUMO",#REF!&lt;&gt;""),#REF!&lt;&gt;"")</formula>
    </cfRule>
  </conditionalFormatting>
  <conditionalFormatting sqref="D9">
    <cfRule type="expression" dxfId="159" priority="395" stopIfTrue="1">
      <formula>AND(#REF!&lt;&gt;"COMPOSICAO",#REF!&lt;&gt;"INSUMO",#REF!&lt;&gt;"")</formula>
    </cfRule>
    <cfRule type="expression" dxfId="158" priority="396" stopIfTrue="1">
      <formula>AND(OR(#REF!="COMPOSICAO",#REF!="INSUMO",#REF!&lt;&gt;""),#REF!&lt;&gt;"")</formula>
    </cfRule>
  </conditionalFormatting>
  <conditionalFormatting sqref="E9">
    <cfRule type="expression" dxfId="157" priority="393" stopIfTrue="1">
      <formula>AND(#REF!&lt;&gt;"COMPOSICAO",#REF!&lt;&gt;"INSUMO",#REF!&lt;&gt;"")</formula>
    </cfRule>
    <cfRule type="expression" dxfId="156" priority="394" stopIfTrue="1">
      <formula>AND(OR(#REF!="COMPOSICAO",#REF!="INSUMO",#REF!&lt;&gt;""),#REF!&lt;&gt;"")</formula>
    </cfRule>
  </conditionalFormatting>
  <conditionalFormatting sqref="D10">
    <cfRule type="expression" dxfId="155" priority="391" stopIfTrue="1">
      <formula>AND(#REF!&lt;&gt;"COMPOSICAO",#REF!&lt;&gt;"INSUMO",#REF!&lt;&gt;"")</formula>
    </cfRule>
    <cfRule type="expression" dxfId="154" priority="392" stopIfTrue="1">
      <formula>AND(OR(#REF!="COMPOSICAO",#REF!="INSUMO",#REF!&lt;&gt;""),#REF!&lt;&gt;"")</formula>
    </cfRule>
  </conditionalFormatting>
  <conditionalFormatting sqref="D11">
    <cfRule type="expression" dxfId="153" priority="297" stopIfTrue="1">
      <formula>AND(#REF!&lt;&gt;"COMPOSICAO",#REF!&lt;&gt;"INSUMO",#REF!&lt;&gt;"")</formula>
    </cfRule>
    <cfRule type="expression" dxfId="152" priority="298" stopIfTrue="1">
      <formula>AND(OR(#REF!="COMPOSICAO",#REF!="INSUMO",#REF!&lt;&gt;""),#REF!&lt;&gt;"")</formula>
    </cfRule>
  </conditionalFormatting>
  <conditionalFormatting sqref="D34">
    <cfRule type="expression" dxfId="151" priority="271" stopIfTrue="1">
      <formula>AND(#REF!&lt;&gt;"COMPOSICAO",#REF!&lt;&gt;"INSUMO",#REF!&lt;&gt;"")</formula>
    </cfRule>
    <cfRule type="expression" dxfId="150" priority="272" stopIfTrue="1">
      <formula>AND(OR(#REF!="COMPOSICAO",#REF!="INSUMO",#REF!&lt;&gt;""),#REF!&lt;&gt;"")</formula>
    </cfRule>
  </conditionalFormatting>
  <conditionalFormatting sqref="D22">
    <cfRule type="expression" dxfId="149" priority="293" stopIfTrue="1">
      <formula>AND(#REF!&lt;&gt;"COMPOSICAO",#REF!&lt;&gt;"INSUMO",#REF!&lt;&gt;"")</formula>
    </cfRule>
    <cfRule type="expression" dxfId="148" priority="294" stopIfTrue="1">
      <formula>AND(OR(#REF!="COMPOSICAO",#REF!="INSUMO",#REF!&lt;&gt;""),#REF!&lt;&gt;"")</formula>
    </cfRule>
  </conditionalFormatting>
  <conditionalFormatting sqref="D31">
    <cfRule type="expression" dxfId="147" priority="267" stopIfTrue="1">
      <formula>AND(#REF!&lt;&gt;"COMPOSICAO",#REF!&lt;&gt;"INSUMO",#REF!&lt;&gt;"")</formula>
    </cfRule>
    <cfRule type="expression" dxfId="146" priority="268" stopIfTrue="1">
      <formula>AND(OR(#REF!="COMPOSICAO",#REF!="INSUMO",#REF!&lt;&gt;""),#REF!&lt;&gt;"")</formula>
    </cfRule>
  </conditionalFormatting>
  <conditionalFormatting sqref="E31">
    <cfRule type="expression" dxfId="145" priority="265" stopIfTrue="1">
      <formula>AND(#REF!&lt;&gt;"COMPOSICAO",#REF!&lt;&gt;"INSUMO",#REF!&lt;&gt;"")</formula>
    </cfRule>
    <cfRule type="expression" dxfId="144" priority="266" stopIfTrue="1">
      <formula>AND(OR(#REF!="COMPOSICAO",#REF!="INSUMO",#REF!&lt;&gt;""),#REF!&lt;&gt;"")</formula>
    </cfRule>
  </conditionalFormatting>
  <conditionalFormatting sqref="D32">
    <cfRule type="expression" dxfId="143" priority="263" stopIfTrue="1">
      <formula>AND(#REF!&lt;&gt;"COMPOSICAO",#REF!&lt;&gt;"INSUMO",#REF!&lt;&gt;"")</formula>
    </cfRule>
    <cfRule type="expression" dxfId="142" priority="264" stopIfTrue="1">
      <formula>AND(OR(#REF!="COMPOSICAO",#REF!="INSUMO",#REF!&lt;&gt;""),#REF!&lt;&gt;"")</formula>
    </cfRule>
  </conditionalFormatting>
  <conditionalFormatting sqref="D33">
    <cfRule type="expression" dxfId="141" priority="261" stopIfTrue="1">
      <formula>AND(#REF!&lt;&gt;"COMPOSICAO",#REF!&lt;&gt;"INSUMO",#REF!&lt;&gt;"")</formula>
    </cfRule>
    <cfRule type="expression" dxfId="140" priority="262" stopIfTrue="1">
      <formula>AND(OR(#REF!="COMPOSICAO",#REF!="INSUMO",#REF!&lt;&gt;""),#REF!&lt;&gt;"")</formula>
    </cfRule>
  </conditionalFormatting>
  <conditionalFormatting sqref="D30">
    <cfRule type="expression" dxfId="139" priority="269" stopIfTrue="1">
      <formula>AND(#REF!&lt;&gt;"COMPOSICAO",#REF!&lt;&gt;"INSUMO",#REF!&lt;&gt;"")</formula>
    </cfRule>
    <cfRule type="expression" dxfId="138" priority="270" stopIfTrue="1">
      <formula>AND(OR(#REF!="COMPOSICAO",#REF!="INSUMO",#REF!&lt;&gt;""),#REF!&lt;&gt;"")</formula>
    </cfRule>
  </conditionalFormatting>
  <conditionalFormatting sqref="D50">
    <cfRule type="expression" dxfId="137" priority="243" stopIfTrue="1">
      <formula>AND(#REF!&lt;&gt;"COMPOSICAO",#REF!&lt;&gt;"INSUMO",#REF!&lt;&gt;"")</formula>
    </cfRule>
    <cfRule type="expression" dxfId="136" priority="244" stopIfTrue="1">
      <formula>AND(OR(#REF!="COMPOSICAO",#REF!="INSUMO",#REF!&lt;&gt;""),#REF!&lt;&gt;"")</formula>
    </cfRule>
  </conditionalFormatting>
  <conditionalFormatting sqref="D52">
    <cfRule type="expression" dxfId="135" priority="247" stopIfTrue="1">
      <formula>AND(#REF!&lt;&gt;"COMPOSICAO",#REF!&lt;&gt;"INSUMO",#REF!&lt;&gt;"")</formula>
    </cfRule>
    <cfRule type="expression" dxfId="134" priority="248" stopIfTrue="1">
      <formula>AND(OR(#REF!="COMPOSICAO",#REF!="INSUMO",#REF!&lt;&gt;""),#REF!&lt;&gt;"")</formula>
    </cfRule>
  </conditionalFormatting>
  <conditionalFormatting sqref="D51">
    <cfRule type="expression" dxfId="133" priority="241" stopIfTrue="1">
      <formula>AND(#REF!&lt;&gt;"COMPOSICAO",#REF!&lt;&gt;"INSUMO",#REF!&lt;&gt;"")</formula>
    </cfRule>
    <cfRule type="expression" dxfId="132" priority="242" stopIfTrue="1">
      <formula>AND(OR(#REF!="COMPOSICAO",#REF!="INSUMO",#REF!&lt;&gt;""),#REF!&lt;&gt;"")</formula>
    </cfRule>
  </conditionalFormatting>
  <conditionalFormatting sqref="D54">
    <cfRule type="expression" dxfId="131" priority="239" stopIfTrue="1">
      <formula>AND(#REF!&lt;&gt;"COMPOSICAO",#REF!&lt;&gt;"INSUMO",#REF!&lt;&gt;"")</formula>
    </cfRule>
    <cfRule type="expression" dxfId="130" priority="240" stopIfTrue="1">
      <formula>AND(OR(#REF!="COMPOSICAO",#REF!="INSUMO",#REF!&lt;&gt;""),#REF!&lt;&gt;"")</formula>
    </cfRule>
  </conditionalFormatting>
  <conditionalFormatting sqref="D53">
    <cfRule type="expression" dxfId="129" priority="237" stopIfTrue="1">
      <formula>AND(#REF!&lt;&gt;"COMPOSICAO",#REF!&lt;&gt;"INSUMO",#REF!&lt;&gt;"")</formula>
    </cfRule>
    <cfRule type="expression" dxfId="128" priority="238" stopIfTrue="1">
      <formula>AND(OR(#REF!="COMPOSICAO",#REF!="INSUMO",#REF!&lt;&gt;""),#REF!&lt;&gt;"")</formula>
    </cfRule>
  </conditionalFormatting>
  <conditionalFormatting sqref="D66">
    <cfRule type="expression" dxfId="127" priority="129" stopIfTrue="1">
      <formula>AND(#REF!&lt;&gt;"COMPOSICAO",#REF!&lt;&gt;"INSUMO",#REF!&lt;&gt;"")</formula>
    </cfRule>
    <cfRule type="expression" dxfId="126" priority="130" stopIfTrue="1">
      <formula>AND(OR(#REF!="COMPOSICAO",#REF!="INSUMO",#REF!&lt;&gt;""),#REF!&lt;&gt;"")</formula>
    </cfRule>
  </conditionalFormatting>
  <conditionalFormatting sqref="D65">
    <cfRule type="expression" dxfId="125" priority="131" stopIfTrue="1">
      <formula>AND(#REF!&lt;&gt;"COMPOSICAO",#REF!&lt;&gt;"INSUMO",#REF!&lt;&gt;"")</formula>
    </cfRule>
    <cfRule type="expression" dxfId="124" priority="132" stopIfTrue="1">
      <formula>AND(OR(#REF!="COMPOSICAO",#REF!="INSUMO",#REF!&lt;&gt;""),#REF!&lt;&gt;"")</formula>
    </cfRule>
  </conditionalFormatting>
  <conditionalFormatting sqref="D72">
    <cfRule type="expression" dxfId="123" priority="127" stopIfTrue="1">
      <formula>AND(#REF!&lt;&gt;"COMPOSICAO",#REF!&lt;&gt;"INSUMO",#REF!&lt;&gt;"")</formula>
    </cfRule>
    <cfRule type="expression" dxfId="122" priority="128" stopIfTrue="1">
      <formula>AND(OR(#REF!="COMPOSICAO",#REF!="INSUMO",#REF!&lt;&gt;""),#REF!&lt;&gt;"")</formula>
    </cfRule>
  </conditionalFormatting>
  <conditionalFormatting sqref="D42">
    <cfRule type="expression" dxfId="121" priority="199" stopIfTrue="1">
      <formula>AND(#REF!&lt;&gt;"COMPOSICAO",#REF!&lt;&gt;"INSUMO",#REF!&lt;&gt;"")</formula>
    </cfRule>
    <cfRule type="expression" dxfId="120" priority="200" stopIfTrue="1">
      <formula>AND(OR(#REF!="COMPOSICAO",#REF!="INSUMO",#REF!&lt;&gt;""),#REF!&lt;&gt;"")</formula>
    </cfRule>
  </conditionalFormatting>
  <conditionalFormatting sqref="D43">
    <cfRule type="expression" dxfId="119" priority="197" stopIfTrue="1">
      <formula>AND(#REF!&lt;&gt;"COMPOSICAO",#REF!&lt;&gt;"INSUMO",#REF!&lt;&gt;"")</formula>
    </cfRule>
    <cfRule type="expression" dxfId="118" priority="198" stopIfTrue="1">
      <formula>AND(OR(#REF!="COMPOSICAO",#REF!="INSUMO",#REF!&lt;&gt;""),#REF!&lt;&gt;"")</formula>
    </cfRule>
  </conditionalFormatting>
  <conditionalFormatting sqref="E43">
    <cfRule type="expression" dxfId="117" priority="195" stopIfTrue="1">
      <formula>AND(#REF!&lt;&gt;"COMPOSICAO",#REF!&lt;&gt;"INSUMO",#REF!&lt;&gt;"")</formula>
    </cfRule>
    <cfRule type="expression" dxfId="116" priority="196" stopIfTrue="1">
      <formula>AND(OR(#REF!="COMPOSICAO",#REF!="INSUMO",#REF!&lt;&gt;""),#REF!&lt;&gt;"")</formula>
    </cfRule>
  </conditionalFormatting>
  <conditionalFormatting sqref="D67">
    <cfRule type="expression" dxfId="115" priority="137" stopIfTrue="1">
      <formula>AND(#REF!&lt;&gt;"COMPOSICAO",#REF!&lt;&gt;"INSUMO",#REF!&lt;&gt;"")</formula>
    </cfRule>
    <cfRule type="expression" dxfId="114" priority="138" stopIfTrue="1">
      <formula>AND(OR(#REF!="COMPOSICAO",#REF!="INSUMO",#REF!&lt;&gt;""),#REF!&lt;&gt;"")</formula>
    </cfRule>
  </conditionalFormatting>
  <conditionalFormatting sqref="D68">
    <cfRule type="expression" dxfId="113" priority="135" stopIfTrue="1">
      <formula>AND(#REF!&lt;&gt;"COMPOSICAO",#REF!&lt;&gt;"INSUMO",#REF!&lt;&gt;"")</formula>
    </cfRule>
    <cfRule type="expression" dxfId="112" priority="136" stopIfTrue="1">
      <formula>AND(OR(#REF!="COMPOSICAO",#REF!="INSUMO",#REF!&lt;&gt;""),#REF!&lt;&gt;"")</formula>
    </cfRule>
  </conditionalFormatting>
  <conditionalFormatting sqref="E68">
    <cfRule type="expression" dxfId="111" priority="133" stopIfTrue="1">
      <formula>AND(#REF!&lt;&gt;"COMPOSICAO",#REF!&lt;&gt;"INSUMO",#REF!&lt;&gt;"")</formula>
    </cfRule>
    <cfRule type="expression" dxfId="110" priority="134" stopIfTrue="1">
      <formula>AND(OR(#REF!="COMPOSICAO",#REF!="INSUMO",#REF!&lt;&gt;""),#REF!&lt;&gt;"")</formula>
    </cfRule>
  </conditionalFormatting>
  <conditionalFormatting sqref="E72">
    <cfRule type="expression" dxfId="109" priority="125" stopIfTrue="1">
      <formula>AND(#REF!&lt;&gt;"COMPOSICAO",#REF!&lt;&gt;"INSUMO",#REF!&lt;&gt;"")</formula>
    </cfRule>
    <cfRule type="expression" dxfId="108" priority="126" stopIfTrue="1">
      <formula>AND(OR(#REF!="COMPOSICAO",#REF!="INSUMO",#REF!&lt;&gt;""),#REF!&lt;&gt;"")</formula>
    </cfRule>
  </conditionalFormatting>
  <conditionalFormatting sqref="D71">
    <cfRule type="expression" dxfId="107" priority="123" stopIfTrue="1">
      <formula>AND(#REF!&lt;&gt;"COMPOSICAO",#REF!&lt;&gt;"INSUMO",#REF!&lt;&gt;"")</formula>
    </cfRule>
    <cfRule type="expression" dxfId="106" priority="124" stopIfTrue="1">
      <formula>AND(OR(#REF!="COMPOSICAO",#REF!="INSUMO",#REF!&lt;&gt;""),#REF!&lt;&gt;"")</formula>
    </cfRule>
  </conditionalFormatting>
  <conditionalFormatting sqref="E71">
    <cfRule type="expression" dxfId="105" priority="121" stopIfTrue="1">
      <formula>AND(#REF!&lt;&gt;"COMPOSICAO",#REF!&lt;&gt;"INSUMO",#REF!&lt;&gt;"")</formula>
    </cfRule>
    <cfRule type="expression" dxfId="104" priority="122" stopIfTrue="1">
      <formula>AND(OR(#REF!="COMPOSICAO",#REF!="INSUMO",#REF!&lt;&gt;""),#REF!&lt;&gt;"")</formula>
    </cfRule>
  </conditionalFormatting>
  <conditionalFormatting sqref="D70">
    <cfRule type="expression" dxfId="103" priority="113" stopIfTrue="1">
      <formula>AND(#REF!&lt;&gt;"COMPOSICAO",#REF!&lt;&gt;"INSUMO",#REF!&lt;&gt;"")</formula>
    </cfRule>
    <cfRule type="expression" dxfId="102" priority="114" stopIfTrue="1">
      <formula>AND(OR(#REF!="COMPOSICAO",#REF!="INSUMO",#REF!&lt;&gt;""),#REF!&lt;&gt;"")</formula>
    </cfRule>
  </conditionalFormatting>
  <conditionalFormatting sqref="E70">
    <cfRule type="expression" dxfId="101" priority="111" stopIfTrue="1">
      <formula>AND(#REF!&lt;&gt;"COMPOSICAO",#REF!&lt;&gt;"INSUMO",#REF!&lt;&gt;"")</formula>
    </cfRule>
    <cfRule type="expression" dxfId="100" priority="112" stopIfTrue="1">
      <formula>AND(OR(#REF!="COMPOSICAO",#REF!="INSUMO",#REF!&lt;&gt;""),#REF!&lt;&gt;"")</formula>
    </cfRule>
  </conditionalFormatting>
  <conditionalFormatting sqref="D69">
    <cfRule type="expression" dxfId="99" priority="115" stopIfTrue="1">
      <formula>AND(#REF!&lt;&gt;"COMPOSICAO",#REF!&lt;&gt;"INSUMO",#REF!&lt;&gt;"")</formula>
    </cfRule>
    <cfRule type="expression" dxfId="98" priority="116" stopIfTrue="1">
      <formula>AND(OR(#REF!="COMPOSICAO",#REF!="INSUMO",#REF!&lt;&gt;""),#REF!&lt;&gt;"")</formula>
    </cfRule>
  </conditionalFormatting>
  <conditionalFormatting sqref="D20">
    <cfRule type="expression" dxfId="97" priority="109" stopIfTrue="1">
      <formula>AND(#REF!&lt;&gt;"COMPOSICAO",#REF!&lt;&gt;"INSUMO",#REF!&lt;&gt;"")</formula>
    </cfRule>
    <cfRule type="expression" dxfId="96" priority="110" stopIfTrue="1">
      <formula>AND(OR(#REF!="COMPOSICAO",#REF!="INSUMO",#REF!&lt;&gt;""),#REF!&lt;&gt;"")</formula>
    </cfRule>
  </conditionalFormatting>
  <conditionalFormatting sqref="D21">
    <cfRule type="expression" dxfId="95" priority="107" stopIfTrue="1">
      <formula>AND(#REF!&lt;&gt;"COMPOSICAO",#REF!&lt;&gt;"INSUMO",#REF!&lt;&gt;"")</formula>
    </cfRule>
    <cfRule type="expression" dxfId="94" priority="108" stopIfTrue="1">
      <formula>AND(OR(#REF!="COMPOSICAO",#REF!="INSUMO",#REF!&lt;&gt;""),#REF!&lt;&gt;"")</formula>
    </cfRule>
  </conditionalFormatting>
  <conditionalFormatting sqref="D112">
    <cfRule type="expression" dxfId="93" priority="103" stopIfTrue="1">
      <formula>AND(#REF!&lt;&gt;"COMPOSICAO",#REF!&lt;&gt;"INSUMO",#REF!&lt;&gt;"")</formula>
    </cfRule>
    <cfRule type="expression" dxfId="92" priority="104" stopIfTrue="1">
      <formula>AND(OR(#REF!="COMPOSICAO",#REF!="INSUMO",#REF!&lt;&gt;""),#REF!&lt;&gt;"")</formula>
    </cfRule>
  </conditionalFormatting>
  <conditionalFormatting sqref="D80 D90 D100 D110 D120 D130 D140 D150 D160 D170">
    <cfRule type="expression" dxfId="91" priority="105" stopIfTrue="1">
      <formula>AND(#REF!&lt;&gt;"COMPOSICAO",#REF!&lt;&gt;"INSUMO",#REF!&lt;&gt;"")</formula>
    </cfRule>
    <cfRule type="expression" dxfId="90" priority="106" stopIfTrue="1">
      <formula>AND(OR(#REF!="COMPOSICAO",#REF!="INSUMO",#REF!&lt;&gt;""),#REF!&lt;&gt;"")</formula>
    </cfRule>
  </conditionalFormatting>
  <conditionalFormatting sqref="D91">
    <cfRule type="expression" dxfId="89" priority="47" stopIfTrue="1">
      <formula>AND(#REF!&lt;&gt;"COMPOSICAO",#REF!&lt;&gt;"INSUMO",#REF!&lt;&gt;"")</formula>
    </cfRule>
    <cfRule type="expression" dxfId="88" priority="48" stopIfTrue="1">
      <formula>AND(OR(#REF!="COMPOSICAO",#REF!="INSUMO",#REF!&lt;&gt;""),#REF!&lt;&gt;"")</formula>
    </cfRule>
  </conditionalFormatting>
  <conditionalFormatting sqref="D111">
    <cfRule type="expression" dxfId="87" priority="95" stopIfTrue="1">
      <formula>AND(#REF!&lt;&gt;"COMPOSICAO",#REF!&lt;&gt;"INSUMO",#REF!&lt;&gt;"")</formula>
    </cfRule>
    <cfRule type="expression" dxfId="86" priority="96" stopIfTrue="1">
      <formula>AND(OR(#REF!="COMPOSICAO",#REF!="INSUMO",#REF!&lt;&gt;""),#REF!&lt;&gt;"")</formula>
    </cfRule>
  </conditionalFormatting>
  <conditionalFormatting sqref="D190">
    <cfRule type="expression" dxfId="85" priority="29" stopIfTrue="1">
      <formula>AND(#REF!&lt;&gt;"COMPOSICAO",#REF!&lt;&gt;"INSUMO",#REF!&lt;&gt;"")</formula>
    </cfRule>
    <cfRule type="expression" dxfId="84" priority="30" stopIfTrue="1">
      <formula>AND(OR(#REF!="COMPOSICAO",#REF!="INSUMO",#REF!&lt;&gt;""),#REF!&lt;&gt;"")</formula>
    </cfRule>
  </conditionalFormatting>
  <conditionalFormatting sqref="D221">
    <cfRule type="expression" dxfId="83" priority="5" stopIfTrue="1">
      <formula>AND(#REF!&lt;&gt;"COMPOSICAO",#REF!&lt;&gt;"INSUMO",#REF!&lt;&gt;"")</formula>
    </cfRule>
    <cfRule type="expression" dxfId="82" priority="6" stopIfTrue="1">
      <formula>AND(OR(#REF!="COMPOSICAO",#REF!="INSUMO",#REF!&lt;&gt;""),#REF!&lt;&gt;"")</formula>
    </cfRule>
  </conditionalFormatting>
  <conditionalFormatting sqref="D161">
    <cfRule type="expression" dxfId="81" priority="89" stopIfTrue="1">
      <formula>AND(#REF!&lt;&gt;"COMPOSICAO",#REF!&lt;&gt;"INSUMO",#REF!&lt;&gt;"")</formula>
    </cfRule>
    <cfRule type="expression" dxfId="80" priority="90" stopIfTrue="1">
      <formula>AND(OR(#REF!="COMPOSICAO",#REF!="INSUMO",#REF!&lt;&gt;""),#REF!&lt;&gt;"")</formula>
    </cfRule>
  </conditionalFormatting>
  <conditionalFormatting sqref="D162">
    <cfRule type="expression" dxfId="79" priority="87" stopIfTrue="1">
      <formula>AND(#REF!&lt;&gt;"COMPOSICAO",#REF!&lt;&gt;"INSUMO",#REF!&lt;&gt;"")</formula>
    </cfRule>
    <cfRule type="expression" dxfId="78" priority="88" stopIfTrue="1">
      <formula>AND(OR(#REF!="COMPOSICAO",#REF!="INSUMO",#REF!&lt;&gt;""),#REF!&lt;&gt;"")</formula>
    </cfRule>
  </conditionalFormatting>
  <conditionalFormatting sqref="E162">
    <cfRule type="expression" dxfId="77" priority="85" stopIfTrue="1">
      <formula>AND(#REF!&lt;&gt;"COMPOSICAO",#REF!&lt;&gt;"INSUMO",#REF!&lt;&gt;"")</formula>
    </cfRule>
    <cfRule type="expression" dxfId="76" priority="86" stopIfTrue="1">
      <formula>AND(OR(#REF!="COMPOSICAO",#REF!="INSUMO",#REF!&lt;&gt;""),#REF!&lt;&gt;"")</formula>
    </cfRule>
  </conditionalFormatting>
  <conditionalFormatting sqref="D171">
    <cfRule type="expression" dxfId="75" priority="83" stopIfTrue="1">
      <formula>AND(#REF!&lt;&gt;"COMPOSICAO",#REF!&lt;&gt;"INSUMO",#REF!&lt;&gt;"")</formula>
    </cfRule>
    <cfRule type="expression" dxfId="74" priority="84" stopIfTrue="1">
      <formula>AND(OR(#REF!="COMPOSICAO",#REF!="INSUMO",#REF!&lt;&gt;""),#REF!&lt;&gt;"")</formula>
    </cfRule>
  </conditionalFormatting>
  <conditionalFormatting sqref="D172">
    <cfRule type="expression" dxfId="73" priority="81" stopIfTrue="1">
      <formula>AND(#REF!&lt;&gt;"COMPOSICAO",#REF!&lt;&gt;"INSUMO",#REF!&lt;&gt;"")</formula>
    </cfRule>
    <cfRule type="expression" dxfId="72" priority="82" stopIfTrue="1">
      <formula>AND(OR(#REF!="COMPOSICAO",#REF!="INSUMO",#REF!&lt;&gt;""),#REF!&lt;&gt;"")</formula>
    </cfRule>
  </conditionalFormatting>
  <conditionalFormatting sqref="E172">
    <cfRule type="expression" dxfId="71" priority="79" stopIfTrue="1">
      <formula>AND(#REF!&lt;&gt;"COMPOSICAO",#REF!&lt;&gt;"INSUMO",#REF!&lt;&gt;"")</formula>
    </cfRule>
    <cfRule type="expression" dxfId="70" priority="80" stopIfTrue="1">
      <formula>AND(OR(#REF!="COMPOSICAO",#REF!="INSUMO",#REF!&lt;&gt;""),#REF!&lt;&gt;"")</formula>
    </cfRule>
  </conditionalFormatting>
  <conditionalFormatting sqref="D151">
    <cfRule type="expression" dxfId="69" priority="77" stopIfTrue="1">
      <formula>AND(#REF!&lt;&gt;"COMPOSICAO",#REF!&lt;&gt;"INSUMO",#REF!&lt;&gt;"")</formula>
    </cfRule>
    <cfRule type="expression" dxfId="68" priority="78" stopIfTrue="1">
      <formula>AND(OR(#REF!="COMPOSICAO",#REF!="INSUMO",#REF!&lt;&gt;""),#REF!&lt;&gt;"")</formula>
    </cfRule>
  </conditionalFormatting>
  <conditionalFormatting sqref="D152">
    <cfRule type="expression" dxfId="67" priority="75" stopIfTrue="1">
      <formula>AND(#REF!&lt;&gt;"COMPOSICAO",#REF!&lt;&gt;"INSUMO",#REF!&lt;&gt;"")</formula>
    </cfRule>
    <cfRule type="expression" dxfId="66" priority="76" stopIfTrue="1">
      <formula>AND(OR(#REF!="COMPOSICAO",#REF!="INSUMO",#REF!&lt;&gt;""),#REF!&lt;&gt;"")</formula>
    </cfRule>
  </conditionalFormatting>
  <conditionalFormatting sqref="E152">
    <cfRule type="expression" dxfId="65" priority="73" stopIfTrue="1">
      <formula>AND(#REF!&lt;&gt;"COMPOSICAO",#REF!&lt;&gt;"INSUMO",#REF!&lt;&gt;"")</formula>
    </cfRule>
    <cfRule type="expression" dxfId="64" priority="74" stopIfTrue="1">
      <formula>AND(OR(#REF!="COMPOSICAO",#REF!="INSUMO",#REF!&lt;&gt;""),#REF!&lt;&gt;"")</formula>
    </cfRule>
  </conditionalFormatting>
  <conditionalFormatting sqref="D141">
    <cfRule type="expression" dxfId="63" priority="71" stopIfTrue="1">
      <formula>AND(#REF!&lt;&gt;"COMPOSICAO",#REF!&lt;&gt;"INSUMO",#REF!&lt;&gt;"")</formula>
    </cfRule>
    <cfRule type="expression" dxfId="62" priority="72" stopIfTrue="1">
      <formula>AND(OR(#REF!="COMPOSICAO",#REF!="INSUMO",#REF!&lt;&gt;""),#REF!&lt;&gt;"")</formula>
    </cfRule>
  </conditionalFormatting>
  <conditionalFormatting sqref="D142">
    <cfRule type="expression" dxfId="61" priority="69" stopIfTrue="1">
      <formula>AND(#REF!&lt;&gt;"COMPOSICAO",#REF!&lt;&gt;"INSUMO",#REF!&lt;&gt;"")</formula>
    </cfRule>
    <cfRule type="expression" dxfId="60" priority="70" stopIfTrue="1">
      <formula>AND(OR(#REF!="COMPOSICAO",#REF!="INSUMO",#REF!&lt;&gt;""),#REF!&lt;&gt;"")</formula>
    </cfRule>
  </conditionalFormatting>
  <conditionalFormatting sqref="E142">
    <cfRule type="expression" dxfId="59" priority="67" stopIfTrue="1">
      <formula>AND(#REF!&lt;&gt;"COMPOSICAO",#REF!&lt;&gt;"INSUMO",#REF!&lt;&gt;"")</formula>
    </cfRule>
    <cfRule type="expression" dxfId="58" priority="68" stopIfTrue="1">
      <formula>AND(OR(#REF!="COMPOSICAO",#REF!="INSUMO",#REF!&lt;&gt;""),#REF!&lt;&gt;"")</formula>
    </cfRule>
  </conditionalFormatting>
  <conditionalFormatting sqref="D131">
    <cfRule type="expression" dxfId="57" priority="65" stopIfTrue="1">
      <formula>AND(#REF!&lt;&gt;"COMPOSICAO",#REF!&lt;&gt;"INSUMO",#REF!&lt;&gt;"")</formula>
    </cfRule>
    <cfRule type="expression" dxfId="56" priority="66" stopIfTrue="1">
      <formula>AND(OR(#REF!="COMPOSICAO",#REF!="INSUMO",#REF!&lt;&gt;""),#REF!&lt;&gt;"")</formula>
    </cfRule>
  </conditionalFormatting>
  <conditionalFormatting sqref="D132">
    <cfRule type="expression" dxfId="55" priority="63" stopIfTrue="1">
      <formula>AND(#REF!&lt;&gt;"COMPOSICAO",#REF!&lt;&gt;"INSUMO",#REF!&lt;&gt;"")</formula>
    </cfRule>
    <cfRule type="expression" dxfId="54" priority="64" stopIfTrue="1">
      <formula>AND(OR(#REF!="COMPOSICAO",#REF!="INSUMO",#REF!&lt;&gt;""),#REF!&lt;&gt;"")</formula>
    </cfRule>
  </conditionalFormatting>
  <conditionalFormatting sqref="E132">
    <cfRule type="expression" dxfId="53" priority="61" stopIfTrue="1">
      <formula>AND(#REF!&lt;&gt;"COMPOSICAO",#REF!&lt;&gt;"INSUMO",#REF!&lt;&gt;"")</formula>
    </cfRule>
    <cfRule type="expression" dxfId="52" priority="62" stopIfTrue="1">
      <formula>AND(OR(#REF!="COMPOSICAO",#REF!="INSUMO",#REF!&lt;&gt;""),#REF!&lt;&gt;"")</formula>
    </cfRule>
  </conditionalFormatting>
  <conditionalFormatting sqref="D121">
    <cfRule type="expression" dxfId="51" priority="59" stopIfTrue="1">
      <formula>AND(#REF!&lt;&gt;"COMPOSICAO",#REF!&lt;&gt;"INSUMO",#REF!&lt;&gt;"")</formula>
    </cfRule>
    <cfRule type="expression" dxfId="50" priority="60" stopIfTrue="1">
      <formula>AND(OR(#REF!="COMPOSICAO",#REF!="INSUMO",#REF!&lt;&gt;""),#REF!&lt;&gt;"")</formula>
    </cfRule>
  </conditionalFormatting>
  <conditionalFormatting sqref="D122">
    <cfRule type="expression" dxfId="49" priority="57" stopIfTrue="1">
      <formula>AND(#REF!&lt;&gt;"COMPOSICAO",#REF!&lt;&gt;"INSUMO",#REF!&lt;&gt;"")</formula>
    </cfRule>
    <cfRule type="expression" dxfId="48" priority="58" stopIfTrue="1">
      <formula>AND(OR(#REF!="COMPOSICAO",#REF!="INSUMO",#REF!&lt;&gt;""),#REF!&lt;&gt;"")</formula>
    </cfRule>
  </conditionalFormatting>
  <conditionalFormatting sqref="E122">
    <cfRule type="expression" dxfId="47" priority="55" stopIfTrue="1">
      <formula>AND(#REF!&lt;&gt;"COMPOSICAO",#REF!&lt;&gt;"INSUMO",#REF!&lt;&gt;"")</formula>
    </cfRule>
    <cfRule type="expression" dxfId="46" priority="56" stopIfTrue="1">
      <formula>AND(OR(#REF!="COMPOSICAO",#REF!="INSUMO",#REF!&lt;&gt;""),#REF!&lt;&gt;"")</formula>
    </cfRule>
  </conditionalFormatting>
  <conditionalFormatting sqref="D101">
    <cfRule type="expression" dxfId="45" priority="53" stopIfTrue="1">
      <formula>AND(#REF!&lt;&gt;"COMPOSICAO",#REF!&lt;&gt;"INSUMO",#REF!&lt;&gt;"")</formula>
    </cfRule>
    <cfRule type="expression" dxfId="44" priority="54" stopIfTrue="1">
      <formula>AND(OR(#REF!="COMPOSICAO",#REF!="INSUMO",#REF!&lt;&gt;""),#REF!&lt;&gt;"")</formula>
    </cfRule>
  </conditionalFormatting>
  <conditionalFormatting sqref="D102">
    <cfRule type="expression" dxfId="43" priority="51" stopIfTrue="1">
      <formula>AND(#REF!&lt;&gt;"COMPOSICAO",#REF!&lt;&gt;"INSUMO",#REF!&lt;&gt;"")</formula>
    </cfRule>
    <cfRule type="expression" dxfId="42" priority="52" stopIfTrue="1">
      <formula>AND(OR(#REF!="COMPOSICAO",#REF!="INSUMO",#REF!&lt;&gt;""),#REF!&lt;&gt;"")</formula>
    </cfRule>
  </conditionalFormatting>
  <conditionalFormatting sqref="E102">
    <cfRule type="expression" dxfId="41" priority="49" stopIfTrue="1">
      <formula>AND(#REF!&lt;&gt;"COMPOSICAO",#REF!&lt;&gt;"INSUMO",#REF!&lt;&gt;"")</formula>
    </cfRule>
    <cfRule type="expression" dxfId="40" priority="50" stopIfTrue="1">
      <formula>AND(OR(#REF!="COMPOSICAO",#REF!="INSUMO",#REF!&lt;&gt;""),#REF!&lt;&gt;"")</formula>
    </cfRule>
  </conditionalFormatting>
  <conditionalFormatting sqref="D92">
    <cfRule type="expression" dxfId="39" priority="45" stopIfTrue="1">
      <formula>AND(#REF!&lt;&gt;"COMPOSICAO",#REF!&lt;&gt;"INSUMO",#REF!&lt;&gt;"")</formula>
    </cfRule>
    <cfRule type="expression" dxfId="38" priority="46" stopIfTrue="1">
      <formula>AND(OR(#REF!="COMPOSICAO",#REF!="INSUMO",#REF!&lt;&gt;""),#REF!&lt;&gt;"")</formula>
    </cfRule>
  </conditionalFormatting>
  <conditionalFormatting sqref="E92">
    <cfRule type="expression" dxfId="37" priority="43" stopIfTrue="1">
      <formula>AND(#REF!&lt;&gt;"COMPOSICAO",#REF!&lt;&gt;"INSUMO",#REF!&lt;&gt;"")</formula>
    </cfRule>
    <cfRule type="expression" dxfId="36" priority="44" stopIfTrue="1">
      <formula>AND(OR(#REF!="COMPOSICAO",#REF!="INSUMO",#REF!&lt;&gt;""),#REF!&lt;&gt;"")</formula>
    </cfRule>
  </conditionalFormatting>
  <conditionalFormatting sqref="D81">
    <cfRule type="expression" dxfId="35" priority="41" stopIfTrue="1">
      <formula>AND(#REF!&lt;&gt;"COMPOSICAO",#REF!&lt;&gt;"INSUMO",#REF!&lt;&gt;"")</formula>
    </cfRule>
    <cfRule type="expression" dxfId="34" priority="42" stopIfTrue="1">
      <formula>AND(OR(#REF!="COMPOSICAO",#REF!="INSUMO",#REF!&lt;&gt;""),#REF!&lt;&gt;"")</formula>
    </cfRule>
  </conditionalFormatting>
  <conditionalFormatting sqref="D82">
    <cfRule type="expression" dxfId="33" priority="39" stopIfTrue="1">
      <formula>AND(#REF!&lt;&gt;"COMPOSICAO",#REF!&lt;&gt;"INSUMO",#REF!&lt;&gt;"")</formula>
    </cfRule>
    <cfRule type="expression" dxfId="32" priority="40" stopIfTrue="1">
      <formula>AND(OR(#REF!="COMPOSICAO",#REF!="INSUMO",#REF!&lt;&gt;""),#REF!&lt;&gt;"")</formula>
    </cfRule>
  </conditionalFormatting>
  <conditionalFormatting sqref="E82">
    <cfRule type="expression" dxfId="31" priority="37" stopIfTrue="1">
      <formula>AND(#REF!&lt;&gt;"COMPOSICAO",#REF!&lt;&gt;"INSUMO",#REF!&lt;&gt;"")</formula>
    </cfRule>
    <cfRule type="expression" dxfId="30" priority="38" stopIfTrue="1">
      <formula>AND(OR(#REF!="COMPOSICAO",#REF!="INSUMO",#REF!&lt;&gt;""),#REF!&lt;&gt;"")</formula>
    </cfRule>
  </conditionalFormatting>
  <conditionalFormatting sqref="D182">
    <cfRule type="expression" dxfId="29" priority="33" stopIfTrue="1">
      <formula>AND(#REF!&lt;&gt;"COMPOSICAO",#REF!&lt;&gt;"INSUMO",#REF!&lt;&gt;"")</formula>
    </cfRule>
    <cfRule type="expression" dxfId="28" priority="34" stopIfTrue="1">
      <formula>AND(OR(#REF!="COMPOSICAO",#REF!="INSUMO",#REF!&lt;&gt;""),#REF!&lt;&gt;"")</formula>
    </cfRule>
  </conditionalFormatting>
  <conditionalFormatting sqref="D180">
    <cfRule type="expression" dxfId="27" priority="35" stopIfTrue="1">
      <formula>AND(#REF!&lt;&gt;"COMPOSICAO",#REF!&lt;&gt;"INSUMO",#REF!&lt;&gt;"")</formula>
    </cfRule>
    <cfRule type="expression" dxfId="26" priority="36" stopIfTrue="1">
      <formula>AND(OR(#REF!="COMPOSICAO",#REF!="INSUMO",#REF!&lt;&gt;""),#REF!&lt;&gt;"")</formula>
    </cfRule>
  </conditionalFormatting>
  <conditionalFormatting sqref="D181">
    <cfRule type="expression" dxfId="25" priority="31" stopIfTrue="1">
      <formula>AND(#REF!&lt;&gt;"COMPOSICAO",#REF!&lt;&gt;"INSUMO",#REF!&lt;&gt;"")</formula>
    </cfRule>
    <cfRule type="expression" dxfId="24" priority="32" stopIfTrue="1">
      <formula>AND(OR(#REF!="COMPOSICAO",#REF!="INSUMO",#REF!&lt;&gt;""),#REF!&lt;&gt;"")</formula>
    </cfRule>
  </conditionalFormatting>
  <conditionalFormatting sqref="D192">
    <cfRule type="expression" dxfId="23" priority="27" stopIfTrue="1">
      <formula>AND(#REF!&lt;&gt;"COMPOSICAO",#REF!&lt;&gt;"INSUMO",#REF!&lt;&gt;"")</formula>
    </cfRule>
    <cfRule type="expression" dxfId="22" priority="28" stopIfTrue="1">
      <formula>AND(OR(#REF!="COMPOSICAO",#REF!="INSUMO",#REF!&lt;&gt;""),#REF!&lt;&gt;"")</formula>
    </cfRule>
  </conditionalFormatting>
  <conditionalFormatting sqref="D191">
    <cfRule type="expression" dxfId="21" priority="25" stopIfTrue="1">
      <formula>AND(#REF!&lt;&gt;"COMPOSICAO",#REF!&lt;&gt;"INSUMO",#REF!&lt;&gt;"")</formula>
    </cfRule>
    <cfRule type="expression" dxfId="20" priority="26" stopIfTrue="1">
      <formula>AND(OR(#REF!="COMPOSICAO",#REF!="INSUMO",#REF!&lt;&gt;""),#REF!&lt;&gt;"")</formula>
    </cfRule>
  </conditionalFormatting>
  <conditionalFormatting sqref="D202">
    <cfRule type="expression" dxfId="19" priority="21" stopIfTrue="1">
      <formula>AND(#REF!&lt;&gt;"COMPOSICAO",#REF!&lt;&gt;"INSUMO",#REF!&lt;&gt;"")</formula>
    </cfRule>
    <cfRule type="expression" dxfId="18" priority="22" stopIfTrue="1">
      <formula>AND(OR(#REF!="COMPOSICAO",#REF!="INSUMO",#REF!&lt;&gt;""),#REF!&lt;&gt;"")</formula>
    </cfRule>
  </conditionalFormatting>
  <conditionalFormatting sqref="D200">
    <cfRule type="expression" dxfId="17" priority="23" stopIfTrue="1">
      <formula>AND(#REF!&lt;&gt;"COMPOSICAO",#REF!&lt;&gt;"INSUMO",#REF!&lt;&gt;"")</formula>
    </cfRule>
    <cfRule type="expression" dxfId="16" priority="24" stopIfTrue="1">
      <formula>AND(OR(#REF!="COMPOSICAO",#REF!="INSUMO",#REF!&lt;&gt;""),#REF!&lt;&gt;"")</formula>
    </cfRule>
  </conditionalFormatting>
  <conditionalFormatting sqref="D201">
    <cfRule type="expression" dxfId="15" priority="19" stopIfTrue="1">
      <formula>AND(#REF!&lt;&gt;"COMPOSICAO",#REF!&lt;&gt;"INSUMO",#REF!&lt;&gt;"")</formula>
    </cfRule>
    <cfRule type="expression" dxfId="14" priority="20" stopIfTrue="1">
      <formula>AND(OR(#REF!="COMPOSICAO",#REF!="INSUMO",#REF!&lt;&gt;""),#REF!&lt;&gt;"")</formula>
    </cfRule>
  </conditionalFormatting>
  <conditionalFormatting sqref="D212">
    <cfRule type="expression" dxfId="13" priority="15" stopIfTrue="1">
      <formula>AND(#REF!&lt;&gt;"COMPOSICAO",#REF!&lt;&gt;"INSUMO",#REF!&lt;&gt;"")</formula>
    </cfRule>
    <cfRule type="expression" dxfId="12" priority="16" stopIfTrue="1">
      <formula>AND(OR(#REF!="COMPOSICAO",#REF!="INSUMO",#REF!&lt;&gt;""),#REF!&lt;&gt;"")</formula>
    </cfRule>
  </conditionalFormatting>
  <conditionalFormatting sqref="D210">
    <cfRule type="expression" dxfId="11" priority="17" stopIfTrue="1">
      <formula>AND(#REF!&lt;&gt;"COMPOSICAO",#REF!&lt;&gt;"INSUMO",#REF!&lt;&gt;"")</formula>
    </cfRule>
    <cfRule type="expression" dxfId="10" priority="18" stopIfTrue="1">
      <formula>AND(OR(#REF!="COMPOSICAO",#REF!="INSUMO",#REF!&lt;&gt;""),#REF!&lt;&gt;"")</formula>
    </cfRule>
  </conditionalFormatting>
  <conditionalFormatting sqref="D211">
    <cfRule type="expression" dxfId="9" priority="13" stopIfTrue="1">
      <formula>AND(#REF!&lt;&gt;"COMPOSICAO",#REF!&lt;&gt;"INSUMO",#REF!&lt;&gt;"")</formula>
    </cfRule>
    <cfRule type="expression" dxfId="8" priority="14" stopIfTrue="1">
      <formula>AND(OR(#REF!="COMPOSICAO",#REF!="INSUMO",#REF!&lt;&gt;""),#REF!&lt;&gt;"")</formula>
    </cfRule>
  </conditionalFormatting>
  <conditionalFormatting sqref="D222">
    <cfRule type="expression" dxfId="7" priority="9" stopIfTrue="1">
      <formula>AND(#REF!&lt;&gt;"COMPOSICAO",#REF!&lt;&gt;"INSUMO",#REF!&lt;&gt;"")</formula>
    </cfRule>
    <cfRule type="expression" dxfId="6" priority="10" stopIfTrue="1">
      <formula>AND(OR(#REF!="COMPOSICAO",#REF!="INSUMO",#REF!&lt;&gt;""),#REF!&lt;&gt;"")</formula>
    </cfRule>
  </conditionalFormatting>
  <conditionalFormatting sqref="D220">
    <cfRule type="expression" dxfId="5" priority="11" stopIfTrue="1">
      <formula>AND(#REF!&lt;&gt;"COMPOSICAO",#REF!&lt;&gt;"INSUMO",#REF!&lt;&gt;"")</formula>
    </cfRule>
    <cfRule type="expression" dxfId="4" priority="12" stopIfTrue="1">
      <formula>AND(OR(#REF!="COMPOSICAO",#REF!="INSUMO",#REF!&lt;&gt;""),#REF!&lt;&gt;"")</formula>
    </cfRule>
  </conditionalFormatting>
  <conditionalFormatting sqref="D41">
    <cfRule type="expression" dxfId="3" priority="3" stopIfTrue="1">
      <formula>AND(#REF!&lt;&gt;"COMPOSICAO",#REF!&lt;&gt;"INSUMO",#REF!&lt;&gt;"")</formula>
    </cfRule>
    <cfRule type="expression" dxfId="2" priority="4" stopIfTrue="1">
      <formula>AND(OR(#REF!="COMPOSICAO",#REF!="INSUMO",#REF!&lt;&gt;""),#REF!&lt;&gt;"")</formula>
    </cfRule>
  </conditionalFormatting>
  <conditionalFormatting sqref="E41">
    <cfRule type="expression" dxfId="1" priority="1" stopIfTrue="1">
      <formula>AND(#REF!&lt;&gt;"COMPOSICAO",#REF!&lt;&gt;"INSUMO",#REF!&lt;&gt;"")</formula>
    </cfRule>
    <cfRule type="expression" dxfId="0" priority="2" stopIfTrue="1">
      <formula>AND(OR(#REF!="COMPOSICAO",#REF!="INSUMO",#REF!&lt;&gt;""),#REF!&lt;&gt;"")</formula>
    </cfRule>
  </conditionalFormatting>
  <printOptions horizontalCentered="1"/>
  <pageMargins left="0.51181102362204722" right="0.51181102362204722" top="0.78740157480314965" bottom="0.59055118110236227" header="0.31496062992125984" footer="0.31496062992125984"/>
  <pageSetup paperSize="9" scale="65" orientation="portrait" r:id="rId1"/>
  <headerFooter>
    <oddFooter>&amp;C&amp;G&amp;R&amp;"Cambria,Regular"Página &amp;P de &amp;N</oddFooter>
  </headerFooter>
  <rowBreaks count="2" manualBreakCount="2">
    <brk id="96" max="5" man="1"/>
    <brk id="174" max="5" man="1"/>
  </row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4"/>
  <sheetViews>
    <sheetView view="pageBreakPreview" topLeftCell="D4" zoomScale="92" zoomScaleNormal="100" zoomScaleSheetLayoutView="92" workbookViewId="0">
      <selection activeCell="E22" sqref="E22"/>
    </sheetView>
  </sheetViews>
  <sheetFormatPr defaultRowHeight="12.75"/>
  <cols>
    <col min="1" max="1" width="7.28515625" style="1" customWidth="1"/>
    <col min="2" max="2" width="41.42578125" style="2" customWidth="1"/>
    <col min="3" max="3" width="15.7109375" customWidth="1"/>
    <col min="4" max="4" width="15.7109375" style="10" customWidth="1"/>
    <col min="5" max="13" width="15.7109375" customWidth="1"/>
    <col min="14" max="14" width="14" customWidth="1"/>
    <col min="15" max="15" width="16.7109375" customWidth="1"/>
    <col min="16" max="16" width="19.28515625" bestFit="1" customWidth="1"/>
  </cols>
  <sheetData>
    <row r="1" spans="1:16" ht="77.45" customHeight="1" thickBot="1">
      <c r="A1" s="476"/>
      <c r="B1" s="477"/>
      <c r="C1" s="477"/>
      <c r="D1" s="477"/>
      <c r="E1" s="477"/>
      <c r="F1" s="477"/>
      <c r="G1" s="477"/>
      <c r="H1" s="477"/>
      <c r="I1" s="477"/>
      <c r="J1" s="477"/>
      <c r="K1" s="477"/>
      <c r="L1" s="477"/>
      <c r="M1" s="477"/>
      <c r="N1" s="478"/>
    </row>
    <row r="2" spans="1:16" ht="21" customHeight="1" thickBot="1">
      <c r="A2" s="479" t="s">
        <v>52</v>
      </c>
      <c r="B2" s="480"/>
      <c r="C2" s="480"/>
      <c r="D2" s="480"/>
      <c r="E2" s="480"/>
      <c r="F2" s="480"/>
      <c r="G2" s="480"/>
      <c r="H2" s="480"/>
      <c r="I2" s="480"/>
      <c r="J2" s="480"/>
      <c r="K2" s="480"/>
      <c r="L2" s="480"/>
      <c r="M2" s="480"/>
      <c r="N2" s="481"/>
    </row>
    <row r="3" spans="1:16" ht="15.75">
      <c r="A3" s="474" t="s">
        <v>1</v>
      </c>
      <c r="B3" s="474" t="s">
        <v>53</v>
      </c>
      <c r="C3" s="37" t="s">
        <v>54</v>
      </c>
      <c r="D3" s="38" t="s">
        <v>55</v>
      </c>
      <c r="E3" s="205" t="s">
        <v>56</v>
      </c>
      <c r="F3" s="38" t="s">
        <v>57</v>
      </c>
      <c r="G3" s="205" t="s">
        <v>58</v>
      </c>
      <c r="H3" s="38" t="s">
        <v>59</v>
      </c>
      <c r="I3" s="205" t="s">
        <v>314</v>
      </c>
      <c r="J3" s="205" t="s">
        <v>315</v>
      </c>
      <c r="K3" s="205" t="s">
        <v>316</v>
      </c>
      <c r="L3" s="205" t="s">
        <v>317</v>
      </c>
      <c r="M3" s="474" t="s">
        <v>13</v>
      </c>
      <c r="N3" s="474" t="s">
        <v>0</v>
      </c>
    </row>
    <row r="4" spans="1:16" ht="16.5" thickBot="1">
      <c r="A4" s="475"/>
      <c r="B4" s="475"/>
      <c r="C4" s="39" t="s">
        <v>60</v>
      </c>
      <c r="D4" s="40" t="s">
        <v>60</v>
      </c>
      <c r="E4" s="40" t="s">
        <v>60</v>
      </c>
      <c r="F4" s="40" t="s">
        <v>60</v>
      </c>
      <c r="G4" s="40" t="s">
        <v>60</v>
      </c>
      <c r="H4" s="40" t="s">
        <v>60</v>
      </c>
      <c r="I4" s="40" t="s">
        <v>60</v>
      </c>
      <c r="J4" s="40" t="s">
        <v>60</v>
      </c>
      <c r="K4" s="40" t="s">
        <v>60</v>
      </c>
      <c r="L4" s="41" t="s">
        <v>60</v>
      </c>
      <c r="M4" s="475"/>
      <c r="N4" s="475"/>
    </row>
    <row r="5" spans="1:16">
      <c r="A5" s="488" t="s">
        <v>61</v>
      </c>
      <c r="B5" s="180" t="str">
        <f>ORÇAMENTO!D7</f>
        <v>SERVIÇOS PRELIMINARES</v>
      </c>
      <c r="C5" s="177">
        <v>1</v>
      </c>
      <c r="D5" s="46"/>
      <c r="E5" s="45"/>
      <c r="F5" s="45"/>
      <c r="G5" s="45"/>
      <c r="H5" s="45"/>
      <c r="I5" s="45"/>
      <c r="J5" s="45"/>
      <c r="K5" s="45"/>
      <c r="L5" s="140"/>
      <c r="M5" s="195">
        <f t="shared" ref="M5:M24" si="0">SUM(C5:L5)</f>
        <v>1</v>
      </c>
      <c r="N5" s="489">
        <f>M6/$M$25</f>
        <v>3.6010682215183602E-2</v>
      </c>
    </row>
    <row r="6" spans="1:16">
      <c r="A6" s="485"/>
      <c r="B6" s="181"/>
      <c r="C6" s="204">
        <f>C5*ORÇAMENTO!J12</f>
        <v>54639.799999999996</v>
      </c>
      <c r="D6" s="178"/>
      <c r="E6" s="178"/>
      <c r="F6" s="178"/>
      <c r="G6" s="178"/>
      <c r="H6" s="178"/>
      <c r="I6" s="47"/>
      <c r="J6" s="178"/>
      <c r="K6" s="47"/>
      <c r="L6" s="189"/>
      <c r="M6" s="198">
        <f t="shared" si="0"/>
        <v>54639.799999999996</v>
      </c>
      <c r="N6" s="483"/>
      <c r="P6" s="190"/>
    </row>
    <row r="7" spans="1:16">
      <c r="A7" s="484" t="s">
        <v>62</v>
      </c>
      <c r="B7" s="180" t="str">
        <f>ORÇAMENTO!D13</f>
        <v>ADMINISTRAÇÃO LOCAL DE OBRA</v>
      </c>
      <c r="C7" s="177">
        <v>0.09</v>
      </c>
      <c r="D7" s="177">
        <v>0.13</v>
      </c>
      <c r="E7" s="45">
        <v>0.16</v>
      </c>
      <c r="F7" s="45">
        <v>0.16</v>
      </c>
      <c r="G7" s="45">
        <v>7.0000000000000007E-2</v>
      </c>
      <c r="H7" s="45">
        <v>7.0000000000000007E-2</v>
      </c>
      <c r="I7" s="45">
        <v>0.1</v>
      </c>
      <c r="J7" s="45">
        <v>0.11</v>
      </c>
      <c r="K7" s="45">
        <v>7.0000000000000007E-2</v>
      </c>
      <c r="L7" s="140">
        <v>0.04</v>
      </c>
      <c r="M7" s="280">
        <f t="shared" ref="M7:M8" si="1">SUM(C7:L7)</f>
        <v>1.0000000000000002</v>
      </c>
      <c r="N7" s="482">
        <f>M8/$M$25</f>
        <v>6.9378240540756933E-2</v>
      </c>
    </row>
    <row r="8" spans="1:16">
      <c r="A8" s="485"/>
      <c r="B8" s="179"/>
      <c r="C8" s="176">
        <f>C7*ORÇAMENTO!$J$15</f>
        <v>9474.2217000000001</v>
      </c>
      <c r="D8" s="176">
        <f>D7*ORÇAMENTO!$J$15</f>
        <v>13684.986900000002</v>
      </c>
      <c r="E8" s="176">
        <f>E7*ORÇAMENTO!$J$15</f>
        <v>16843.060799999999</v>
      </c>
      <c r="F8" s="176">
        <f>F7*ORÇAMENTO!$J$15</f>
        <v>16843.060799999999</v>
      </c>
      <c r="G8" s="176">
        <f>G7*ORÇAMENTO!$J$15</f>
        <v>7368.8391000000011</v>
      </c>
      <c r="H8" s="176">
        <f>H7*ORÇAMENTO!$J$15</f>
        <v>7368.8391000000011</v>
      </c>
      <c r="I8" s="176">
        <f>I7*ORÇAMENTO!$J$15</f>
        <v>10526.913</v>
      </c>
      <c r="J8" s="176">
        <f>J7*ORÇAMENTO!$J$15</f>
        <v>11579.604300000001</v>
      </c>
      <c r="K8" s="176">
        <f>K7*ORÇAMENTO!$J$15</f>
        <v>7368.8391000000011</v>
      </c>
      <c r="L8" s="176">
        <f>L7*ORÇAMENTO!$J$15</f>
        <v>4210.7651999999998</v>
      </c>
      <c r="M8" s="187">
        <f t="shared" si="1"/>
        <v>105269.13</v>
      </c>
      <c r="N8" s="483"/>
      <c r="P8" s="190"/>
    </row>
    <row r="9" spans="1:16">
      <c r="A9" s="487" t="s">
        <v>63</v>
      </c>
      <c r="B9" s="199" t="str">
        <f>ORÇAMENTO!D16</f>
        <v>PISOS</v>
      </c>
      <c r="C9" s="200">
        <v>0.1</v>
      </c>
      <c r="D9" s="201">
        <v>0.25</v>
      </c>
      <c r="E9" s="202">
        <v>0.3</v>
      </c>
      <c r="F9" s="202">
        <v>0.3</v>
      </c>
      <c r="G9" s="202">
        <v>0.05</v>
      </c>
      <c r="H9" s="202"/>
      <c r="I9" s="202"/>
      <c r="J9" s="202"/>
      <c r="K9" s="202"/>
      <c r="L9" s="203"/>
      <c r="M9" s="195">
        <f t="shared" si="0"/>
        <v>1</v>
      </c>
      <c r="N9" s="486">
        <f>M10/$M$25</f>
        <v>0.49779565245739305</v>
      </c>
    </row>
    <row r="10" spans="1:16">
      <c r="A10" s="485"/>
      <c r="B10" s="181"/>
      <c r="C10" s="204">
        <f>C9*ORÇAMENTO!$J$27</f>
        <v>75531.629000000015</v>
      </c>
      <c r="D10" s="178">
        <f>D9*ORÇAMENTO!$J$27</f>
        <v>188829.07250000004</v>
      </c>
      <c r="E10" s="178">
        <f>E9*ORÇAMENTO!$J$27</f>
        <v>226594.88700000005</v>
      </c>
      <c r="F10" s="178">
        <f>F9*ORÇAMENTO!$J$27</f>
        <v>226594.88700000005</v>
      </c>
      <c r="G10" s="178">
        <f>G9*ORÇAMENTO!$J$27</f>
        <v>37765.814500000008</v>
      </c>
      <c r="H10" s="178">
        <f>H9*ORÇAMENTO!$J$27</f>
        <v>0</v>
      </c>
      <c r="I10" s="47">
        <f>I9*ORÇAMENTO!$J$27</f>
        <v>0</v>
      </c>
      <c r="J10" s="178">
        <f>J9*ORÇAMENTO!$J$27</f>
        <v>0</v>
      </c>
      <c r="K10" s="47">
        <f>K9*ORÇAMENTO!$J$27</f>
        <v>0</v>
      </c>
      <c r="L10" s="189">
        <f>L9*ORÇAMENTO!$J$27</f>
        <v>0</v>
      </c>
      <c r="M10" s="187">
        <f t="shared" si="0"/>
        <v>755316.29000000015</v>
      </c>
      <c r="N10" s="483"/>
    </row>
    <row r="11" spans="1:16">
      <c r="A11" s="484" t="s">
        <v>64</v>
      </c>
      <c r="B11" s="180" t="str">
        <f>ORÇAMENTO!D28</f>
        <v>INSTALAÇÕES ELÉTRICAS</v>
      </c>
      <c r="C11" s="177"/>
      <c r="D11" s="46"/>
      <c r="E11" s="45"/>
      <c r="F11" s="45"/>
      <c r="G11" s="45">
        <v>0.5</v>
      </c>
      <c r="H11" s="45">
        <v>0.4</v>
      </c>
      <c r="I11" s="45">
        <v>0.1</v>
      </c>
      <c r="J11" s="45"/>
      <c r="K11" s="45"/>
      <c r="L11" s="140"/>
      <c r="M11" s="188">
        <f t="shared" si="0"/>
        <v>1</v>
      </c>
      <c r="N11" s="482">
        <f>M12/$M$25</f>
        <v>5.4214728674696136E-2</v>
      </c>
    </row>
    <row r="12" spans="1:16">
      <c r="A12" s="485"/>
      <c r="B12" s="179"/>
      <c r="C12" s="176"/>
      <c r="D12" s="176"/>
      <c r="E12" s="176"/>
      <c r="F12" s="176"/>
      <c r="G12" s="176">
        <f>G11*ORÇAMENTO!$J$31</f>
        <v>41130.600000000006</v>
      </c>
      <c r="H12" s="176">
        <f>H11*ORÇAMENTO!$J$31</f>
        <v>32904.480000000003</v>
      </c>
      <c r="I12" s="176">
        <f>I11*ORÇAMENTO!$J$31</f>
        <v>8226.1200000000008</v>
      </c>
      <c r="J12" s="176"/>
      <c r="K12" s="176"/>
      <c r="L12" s="176"/>
      <c r="M12" s="187">
        <f t="shared" si="0"/>
        <v>82261.200000000012</v>
      </c>
      <c r="N12" s="483"/>
      <c r="P12" s="190"/>
    </row>
    <row r="13" spans="1:16">
      <c r="A13" s="484" t="s">
        <v>65</v>
      </c>
      <c r="B13" s="180" t="str">
        <f>ORÇAMENTO!D32</f>
        <v>EQUIPAMENTOS / MOBILIÁRIO URBANO</v>
      </c>
      <c r="C13" s="177"/>
      <c r="D13" s="284"/>
      <c r="E13" s="45"/>
      <c r="F13" s="45"/>
      <c r="G13" s="45"/>
      <c r="H13" s="45">
        <v>0.4</v>
      </c>
      <c r="I13" s="45">
        <v>0.6</v>
      </c>
      <c r="J13" s="45"/>
      <c r="K13" s="45"/>
      <c r="L13" s="140"/>
      <c r="M13" s="188">
        <f t="shared" si="0"/>
        <v>1</v>
      </c>
      <c r="N13" s="482">
        <f>M14/$M$25</f>
        <v>8.9824685134893473E-2</v>
      </c>
    </row>
    <row r="14" spans="1:16">
      <c r="A14" s="485"/>
      <c r="B14" s="181"/>
      <c r="C14" s="204"/>
      <c r="D14" s="178"/>
      <c r="E14" s="178"/>
      <c r="F14" s="178"/>
      <c r="G14" s="178"/>
      <c r="H14" s="178">
        <f>H13*ORÇAMENTO!$J$36</f>
        <v>54517.188000000002</v>
      </c>
      <c r="I14" s="47">
        <f>I13*ORÇAMENTO!$J$36</f>
        <v>81775.781999999992</v>
      </c>
      <c r="J14" s="178"/>
      <c r="K14" s="47"/>
      <c r="L14" s="189"/>
      <c r="M14" s="187">
        <f t="shared" si="0"/>
        <v>136292.97</v>
      </c>
      <c r="N14" s="483"/>
    </row>
    <row r="15" spans="1:16" ht="17.45" customHeight="1">
      <c r="A15" s="484" t="s">
        <v>66</v>
      </c>
      <c r="B15" s="180" t="str">
        <f>ORÇAMENTO!D37</f>
        <v>TERMINAL/ASSOCIAÇÃO</v>
      </c>
      <c r="C15" s="177"/>
      <c r="D15" s="46"/>
      <c r="E15" s="45"/>
      <c r="F15" s="45"/>
      <c r="G15" s="45"/>
      <c r="H15" s="45"/>
      <c r="I15" s="45">
        <v>0.7</v>
      </c>
      <c r="J15" s="45">
        <v>0.3</v>
      </c>
      <c r="K15" s="45"/>
      <c r="L15" s="140"/>
      <c r="M15" s="188">
        <f t="shared" si="0"/>
        <v>1</v>
      </c>
      <c r="N15" s="482">
        <f>M16/$M$25</f>
        <v>5.6452961576072568E-2</v>
      </c>
    </row>
    <row r="16" spans="1:16" ht="15" customHeight="1">
      <c r="A16" s="485"/>
      <c r="B16" s="179"/>
      <c r="C16" s="176"/>
      <c r="D16" s="176"/>
      <c r="E16" s="176"/>
      <c r="F16" s="176"/>
      <c r="G16" s="176"/>
      <c r="H16" s="176"/>
      <c r="I16" s="176">
        <f>I15*ORÇAMENTO!$J$72</f>
        <v>59960.123999999989</v>
      </c>
      <c r="J16" s="176">
        <f>J15*ORÇAMENTO!$J$72</f>
        <v>25697.195999999996</v>
      </c>
      <c r="K16" s="176"/>
      <c r="L16" s="176"/>
      <c r="M16" s="187">
        <f t="shared" si="0"/>
        <v>85657.319999999978</v>
      </c>
      <c r="N16" s="483"/>
    </row>
    <row r="17" spans="1:14">
      <c r="A17" s="484" t="s">
        <v>312</v>
      </c>
      <c r="B17" s="180" t="str">
        <f>ORÇAMENTO!D73</f>
        <v>QUIOSQUES</v>
      </c>
      <c r="C17" s="177"/>
      <c r="D17" s="44"/>
      <c r="E17" s="45"/>
      <c r="F17" s="45"/>
      <c r="G17" s="45"/>
      <c r="H17" s="45"/>
      <c r="I17" s="45"/>
      <c r="J17" s="45">
        <v>1</v>
      </c>
      <c r="K17" s="45"/>
      <c r="L17" s="140"/>
      <c r="M17" s="195">
        <f t="shared" si="0"/>
        <v>1</v>
      </c>
      <c r="N17" s="482">
        <f>M18/$M$25</f>
        <v>6.0105093448227155E-2</v>
      </c>
    </row>
    <row r="18" spans="1:14">
      <c r="A18" s="485"/>
      <c r="B18" s="181"/>
      <c r="C18" s="204"/>
      <c r="D18" s="178"/>
      <c r="E18" s="178"/>
      <c r="F18" s="178"/>
      <c r="G18" s="178"/>
      <c r="H18" s="178"/>
      <c r="I18" s="47"/>
      <c r="J18" s="178">
        <f>J17*ORÇAMENTO!J109</f>
        <v>91198.78</v>
      </c>
      <c r="K18" s="47"/>
      <c r="L18" s="189"/>
      <c r="M18" s="187">
        <f t="shared" si="0"/>
        <v>91198.78</v>
      </c>
      <c r="N18" s="483"/>
    </row>
    <row r="19" spans="1:14" ht="17.45" customHeight="1">
      <c r="A19" s="484" t="s">
        <v>311</v>
      </c>
      <c r="B19" s="180" t="str">
        <f>ORÇAMENTO!D110</f>
        <v>ACADEMIAS AO AR LIVRE</v>
      </c>
      <c r="C19" s="177"/>
      <c r="D19" s="46"/>
      <c r="E19" s="45"/>
      <c r="F19" s="45"/>
      <c r="G19" s="45"/>
      <c r="H19" s="45"/>
      <c r="I19" s="45"/>
      <c r="J19" s="45">
        <v>0.4</v>
      </c>
      <c r="K19" s="45">
        <v>0.6</v>
      </c>
      <c r="L19" s="140"/>
      <c r="M19" s="195">
        <f t="shared" si="0"/>
        <v>1</v>
      </c>
      <c r="N19" s="482">
        <f>M20/$M$25</f>
        <v>8.09563565344492E-2</v>
      </c>
    </row>
    <row r="20" spans="1:14" ht="15" customHeight="1">
      <c r="A20" s="485"/>
      <c r="B20" s="179"/>
      <c r="C20" s="176"/>
      <c r="D20" s="176"/>
      <c r="E20" s="176"/>
      <c r="F20" s="176"/>
      <c r="G20" s="176"/>
      <c r="H20" s="176"/>
      <c r="I20" s="176"/>
      <c r="J20" s="176">
        <f>J19*ORÇAMENTO!$J$123</f>
        <v>49134.743999999999</v>
      </c>
      <c r="K20" s="176">
        <f>K19*ORÇAMENTO!$J$123</f>
        <v>73702.115999999995</v>
      </c>
      <c r="L20" s="176"/>
      <c r="M20" s="187">
        <f t="shared" si="0"/>
        <v>122836.85999999999</v>
      </c>
      <c r="N20" s="483"/>
    </row>
    <row r="21" spans="1:14">
      <c r="A21" s="484" t="s">
        <v>313</v>
      </c>
      <c r="B21" s="180" t="str">
        <f>ORÇAMENTO!D124</f>
        <v>PLAYGROUND</v>
      </c>
      <c r="C21" s="177"/>
      <c r="D21" s="46"/>
      <c r="E21" s="45"/>
      <c r="F21" s="45"/>
      <c r="G21" s="45"/>
      <c r="H21" s="45"/>
      <c r="I21" s="45"/>
      <c r="J21" s="45"/>
      <c r="K21" s="45">
        <v>0.4</v>
      </c>
      <c r="L21" s="140">
        <v>0.6</v>
      </c>
      <c r="M21" s="188">
        <f t="shared" si="0"/>
        <v>1</v>
      </c>
      <c r="N21" s="482">
        <f>M22/$M$25</f>
        <v>4.4773443242590839E-2</v>
      </c>
    </row>
    <row r="22" spans="1:14">
      <c r="A22" s="485"/>
      <c r="B22" s="181"/>
      <c r="C22" s="204"/>
      <c r="D22" s="178"/>
      <c r="E22" s="178"/>
      <c r="F22" s="178"/>
      <c r="G22" s="178"/>
      <c r="H22" s="178"/>
      <c r="I22" s="47"/>
      <c r="J22" s="178"/>
      <c r="K22" s="47">
        <f>K21*ORÇAMENTO!$J$135</f>
        <v>27174.292000000001</v>
      </c>
      <c r="L22" s="189">
        <f>L21*ORÇAMENTO!$J$135</f>
        <v>40761.437999999995</v>
      </c>
      <c r="M22" s="187">
        <f t="shared" si="0"/>
        <v>67935.73</v>
      </c>
      <c r="N22" s="483"/>
    </row>
    <row r="23" spans="1:14">
      <c r="A23" s="484" t="s">
        <v>432</v>
      </c>
      <c r="B23" s="180" t="str">
        <f>ORÇAMENTO!D136</f>
        <v>SERVIÇOS FINAIS</v>
      </c>
      <c r="C23" s="177"/>
      <c r="D23" s="46"/>
      <c r="E23" s="45"/>
      <c r="F23" s="45"/>
      <c r="G23" s="45"/>
      <c r="H23" s="45"/>
      <c r="I23" s="45"/>
      <c r="J23" s="45"/>
      <c r="K23" s="45"/>
      <c r="L23" s="140">
        <v>1</v>
      </c>
      <c r="M23" s="188">
        <f t="shared" si="0"/>
        <v>1</v>
      </c>
      <c r="N23" s="482">
        <f>M24/$M$25</f>
        <v>1.0488156175736962E-2</v>
      </c>
    </row>
    <row r="24" spans="1:14" ht="13.5" thickBot="1">
      <c r="A24" s="491"/>
      <c r="B24" s="285"/>
      <c r="C24" s="176"/>
      <c r="D24" s="176"/>
      <c r="E24" s="176"/>
      <c r="F24" s="176"/>
      <c r="G24" s="176"/>
      <c r="H24" s="176"/>
      <c r="I24" s="176"/>
      <c r="J24" s="176"/>
      <c r="K24" s="176"/>
      <c r="L24" s="176">
        <f>L23*ORÇAMENTO!J138</f>
        <v>15913.91</v>
      </c>
      <c r="M24" s="198">
        <f t="shared" si="0"/>
        <v>15913.91</v>
      </c>
      <c r="N24" s="490"/>
    </row>
    <row r="25" spans="1:14" ht="16.5" thickBot="1">
      <c r="A25" s="185"/>
      <c r="B25" s="183" t="s">
        <v>67</v>
      </c>
      <c r="C25" s="209">
        <f t="shared" ref="C25:L25" si="2">C24+C22+C16+C14+C12+C8+C10+C6+C18+C20</f>
        <v>139645.6507</v>
      </c>
      <c r="D25" s="209">
        <f t="shared" si="2"/>
        <v>202514.05940000003</v>
      </c>
      <c r="E25" s="209">
        <f t="shared" si="2"/>
        <v>243437.94780000005</v>
      </c>
      <c r="F25" s="209">
        <f t="shared" si="2"/>
        <v>243437.94780000005</v>
      </c>
      <c r="G25" s="209">
        <f t="shared" si="2"/>
        <v>86265.253600000011</v>
      </c>
      <c r="H25" s="209">
        <f t="shared" si="2"/>
        <v>94790.507100000003</v>
      </c>
      <c r="I25" s="209">
        <f t="shared" si="2"/>
        <v>160488.93899999998</v>
      </c>
      <c r="J25" s="209">
        <f t="shared" si="2"/>
        <v>177610.32430000001</v>
      </c>
      <c r="K25" s="209">
        <f t="shared" si="2"/>
        <v>108245.24709999999</v>
      </c>
      <c r="L25" s="209">
        <f t="shared" si="2"/>
        <v>60886.1132</v>
      </c>
      <c r="M25" s="207">
        <f>M24+M22+M16+M14+M12+M10+M6+M18+M20+M8</f>
        <v>1517321.9900000002</v>
      </c>
      <c r="N25" s="206">
        <f>SUM(N5:N24)</f>
        <v>0.99999999999999989</v>
      </c>
    </row>
    <row r="26" spans="1:14" ht="16.5" thickBot="1">
      <c r="A26" s="185"/>
      <c r="B26" s="183" t="s">
        <v>68</v>
      </c>
      <c r="C26" s="210">
        <f t="shared" ref="C26:L26" si="3">C25/$M$25</f>
        <v>9.2034289109591022E-2</v>
      </c>
      <c r="D26" s="48">
        <f t="shared" si="3"/>
        <v>0.13346808438464666</v>
      </c>
      <c r="E26" s="48">
        <f t="shared" si="3"/>
        <v>0.16043921422373902</v>
      </c>
      <c r="F26" s="48">
        <f t="shared" si="3"/>
        <v>0.16043921422373902</v>
      </c>
      <c r="G26" s="48">
        <f t="shared" si="3"/>
        <v>5.6853623798070706E-2</v>
      </c>
      <c r="H26" s="48">
        <f t="shared" si="3"/>
        <v>6.2472242361688829E-2</v>
      </c>
      <c r="I26" s="48">
        <f t="shared" si="3"/>
        <v>0.10577118110573218</v>
      </c>
      <c r="J26" s="48">
        <f t="shared" si="3"/>
        <v>0.11705513099431188</v>
      </c>
      <c r="K26" s="48">
        <f t="shared" si="3"/>
        <v>7.1339668055558844E-2</v>
      </c>
      <c r="L26" s="211">
        <f t="shared" si="3"/>
        <v>4.0127351742921744E-2</v>
      </c>
      <c r="M26" s="208">
        <v>1</v>
      </c>
      <c r="N26" s="71"/>
    </row>
    <row r="27" spans="1:14" ht="15.75">
      <c r="A27" s="185"/>
      <c r="B27" s="182" t="s">
        <v>69</v>
      </c>
      <c r="C27" s="212">
        <f>C25</f>
        <v>139645.6507</v>
      </c>
      <c r="D27" s="50">
        <f>C27+D25</f>
        <v>342159.71010000003</v>
      </c>
      <c r="E27" s="50">
        <f t="shared" ref="E27:L27" si="4">D27+E25</f>
        <v>585597.65790000011</v>
      </c>
      <c r="F27" s="50">
        <f t="shared" si="4"/>
        <v>829035.60570000019</v>
      </c>
      <c r="G27" s="50">
        <f t="shared" si="4"/>
        <v>915300.85930000024</v>
      </c>
      <c r="H27" s="50">
        <f t="shared" si="4"/>
        <v>1010091.3664000003</v>
      </c>
      <c r="I27" s="50">
        <f t="shared" si="4"/>
        <v>1170580.3054000002</v>
      </c>
      <c r="J27" s="50">
        <f t="shared" si="4"/>
        <v>1348190.6297000002</v>
      </c>
      <c r="K27" s="50">
        <f t="shared" si="4"/>
        <v>1456435.8768000002</v>
      </c>
      <c r="L27" s="73">
        <f t="shared" si="4"/>
        <v>1517321.9900000002</v>
      </c>
      <c r="M27" s="72"/>
      <c r="N27" s="43"/>
    </row>
    <row r="28" spans="1:14" ht="16.5" thickBot="1">
      <c r="A28" s="186"/>
      <c r="B28" s="184" t="s">
        <v>70</v>
      </c>
      <c r="C28" s="213">
        <f>C26</f>
        <v>9.2034289109591022E-2</v>
      </c>
      <c r="D28" s="49">
        <f>C28+D26</f>
        <v>0.22550237349423768</v>
      </c>
      <c r="E28" s="49">
        <f t="shared" ref="E28:L28" si="5">D28+E26</f>
        <v>0.38594158771797671</v>
      </c>
      <c r="F28" s="49">
        <f t="shared" si="5"/>
        <v>0.54638080194171579</v>
      </c>
      <c r="G28" s="49">
        <f t="shared" si="5"/>
        <v>0.60323442573978647</v>
      </c>
      <c r="H28" s="49">
        <f t="shared" si="5"/>
        <v>0.66570666810147527</v>
      </c>
      <c r="I28" s="49">
        <f t="shared" si="5"/>
        <v>0.77147784920720741</v>
      </c>
      <c r="J28" s="49">
        <f t="shared" si="5"/>
        <v>0.88853298020151927</v>
      </c>
      <c r="K28" s="49">
        <f t="shared" si="5"/>
        <v>0.95987264825707808</v>
      </c>
      <c r="L28" s="74">
        <f t="shared" si="5"/>
        <v>0.99999999999999978</v>
      </c>
      <c r="M28" s="42"/>
      <c r="N28" s="42"/>
    </row>
    <row r="34" spans="4:4">
      <c r="D34" s="10">
        <f>2200000/8</f>
        <v>275000</v>
      </c>
    </row>
  </sheetData>
  <mergeCells count="26">
    <mergeCell ref="N15:N16"/>
    <mergeCell ref="N21:N22"/>
    <mergeCell ref="N23:N24"/>
    <mergeCell ref="A21:A22"/>
    <mergeCell ref="A23:A24"/>
    <mergeCell ref="A15:A16"/>
    <mergeCell ref="A17:A18"/>
    <mergeCell ref="N17:N18"/>
    <mergeCell ref="A19:A20"/>
    <mergeCell ref="N19:N20"/>
    <mergeCell ref="N3:N4"/>
    <mergeCell ref="A1:N1"/>
    <mergeCell ref="A2:N2"/>
    <mergeCell ref="N13:N14"/>
    <mergeCell ref="A13:A14"/>
    <mergeCell ref="N9:N10"/>
    <mergeCell ref="N11:N12"/>
    <mergeCell ref="A9:A10"/>
    <mergeCell ref="A11:A12"/>
    <mergeCell ref="A3:A4"/>
    <mergeCell ref="B3:B4"/>
    <mergeCell ref="M3:M4"/>
    <mergeCell ref="A5:A6"/>
    <mergeCell ref="N5:N6"/>
    <mergeCell ref="A7:A8"/>
    <mergeCell ref="N7:N8"/>
  </mergeCells>
  <phoneticPr fontId="3" type="noConversion"/>
  <printOptions horizontalCentered="1"/>
  <pageMargins left="0.31496062992125984" right="0.31496062992125984" top="0.78740157480314965" bottom="0.78740157480314965" header="0.31496062992125984" footer="0.31496062992125984"/>
  <pageSetup paperSize="9" scale="60" orientation="landscape" r:id="rId1"/>
  <headerFooter>
    <oddFooter>&amp;C&amp;"Cambria,Regular"&amp;G&amp;R&amp;"Cambria,Regular"Página &amp;P de &amp;N</oddFoot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2"/>
  <sheetViews>
    <sheetView workbookViewId="0">
      <selection activeCell="D7" sqref="D7:E7"/>
    </sheetView>
  </sheetViews>
  <sheetFormatPr defaultRowHeight="12.75"/>
  <cols>
    <col min="2" max="2" width="24.7109375" customWidth="1"/>
    <col min="3" max="3" width="31" customWidth="1"/>
  </cols>
  <sheetData>
    <row r="1" spans="1:5" ht="57" customHeight="1">
      <c r="A1" s="512"/>
      <c r="B1" s="513"/>
      <c r="C1" s="513"/>
      <c r="D1" s="513"/>
      <c r="E1" s="514"/>
    </row>
    <row r="2" spans="1:5" ht="5.45" customHeight="1" thickBot="1">
      <c r="A2" s="51"/>
      <c r="B2" s="52"/>
      <c r="C2" s="52"/>
      <c r="D2" s="52"/>
      <c r="E2" s="63"/>
    </row>
    <row r="3" spans="1:5" ht="15" thickBot="1">
      <c r="A3" s="494" t="s">
        <v>71</v>
      </c>
      <c r="B3" s="495"/>
      <c r="C3" s="495"/>
      <c r="D3" s="495"/>
      <c r="E3" s="496"/>
    </row>
    <row r="4" spans="1:5" ht="15" thickBot="1">
      <c r="A4" s="53" t="s">
        <v>40</v>
      </c>
      <c r="B4" s="497" t="s">
        <v>3</v>
      </c>
      <c r="C4" s="498"/>
      <c r="D4" s="497" t="s">
        <v>0</v>
      </c>
      <c r="E4" s="499"/>
    </row>
    <row r="5" spans="1:5" ht="14.25">
      <c r="A5" s="54"/>
      <c r="B5" s="64"/>
      <c r="C5" s="64"/>
      <c r="D5" s="500"/>
      <c r="E5" s="501"/>
    </row>
    <row r="6" spans="1:5" ht="14.25">
      <c r="A6" s="55" t="s">
        <v>72</v>
      </c>
      <c r="B6" s="65" t="s">
        <v>73</v>
      </c>
      <c r="C6" s="65"/>
      <c r="D6" s="502">
        <v>4.7899999999999998E-2</v>
      </c>
      <c r="E6" s="503"/>
    </row>
    <row r="7" spans="1:5" ht="14.25">
      <c r="A7" s="56"/>
      <c r="B7" s="65"/>
      <c r="C7" s="65"/>
      <c r="D7" s="500"/>
      <c r="E7" s="501"/>
    </row>
    <row r="8" spans="1:5" ht="14.25">
      <c r="A8" s="55" t="s">
        <v>74</v>
      </c>
      <c r="B8" s="504" t="s">
        <v>75</v>
      </c>
      <c r="C8" s="505"/>
      <c r="D8" s="502">
        <f>SUM(D9:E12)</f>
        <v>6.6900000000000001E-2</v>
      </c>
      <c r="E8" s="503"/>
    </row>
    <row r="9" spans="1:5" ht="14.25">
      <c r="A9" s="57" t="s">
        <v>4</v>
      </c>
      <c r="B9" s="66" t="s">
        <v>76</v>
      </c>
      <c r="C9" s="67"/>
      <c r="D9" s="492">
        <v>3.0300000000000001E-2</v>
      </c>
      <c r="E9" s="493"/>
    </row>
    <row r="10" spans="1:5" ht="14.25">
      <c r="A10" s="58" t="s">
        <v>5</v>
      </c>
      <c r="B10" s="66" t="s">
        <v>77</v>
      </c>
      <c r="C10" s="68"/>
      <c r="D10" s="492">
        <v>0.01</v>
      </c>
      <c r="E10" s="493"/>
    </row>
    <row r="11" spans="1:5" ht="14.25">
      <c r="A11" s="58" t="s">
        <v>6</v>
      </c>
      <c r="B11" s="66" t="s">
        <v>78</v>
      </c>
      <c r="C11" s="68"/>
      <c r="D11" s="492">
        <v>1.2699999999999999E-2</v>
      </c>
      <c r="E11" s="493"/>
    </row>
    <row r="12" spans="1:5" ht="14.25">
      <c r="A12" s="58" t="s">
        <v>7</v>
      </c>
      <c r="B12" s="66" t="s">
        <v>79</v>
      </c>
      <c r="C12" s="68"/>
      <c r="D12" s="492">
        <v>1.3899999999999999E-2</v>
      </c>
      <c r="E12" s="493"/>
    </row>
    <row r="13" spans="1:5" ht="14.25">
      <c r="A13" s="54"/>
      <c r="B13" s="68"/>
      <c r="C13" s="68"/>
      <c r="D13" s="528"/>
      <c r="E13" s="529"/>
    </row>
    <row r="14" spans="1:5" ht="14.25">
      <c r="A14" s="55" t="s">
        <v>80</v>
      </c>
      <c r="B14" s="504" t="s">
        <v>81</v>
      </c>
      <c r="C14" s="505"/>
      <c r="D14" s="502">
        <f>SUM(D15:E19)</f>
        <v>0.13150000000000001</v>
      </c>
      <c r="E14" s="503"/>
    </row>
    <row r="15" spans="1:5" ht="14.25">
      <c r="A15" s="57" t="s">
        <v>8</v>
      </c>
      <c r="B15" s="66" t="s">
        <v>82</v>
      </c>
      <c r="C15" s="67"/>
      <c r="D15" s="492">
        <v>0.03</v>
      </c>
      <c r="E15" s="493"/>
    </row>
    <row r="16" spans="1:5" ht="14.25">
      <c r="A16" s="57" t="s">
        <v>9</v>
      </c>
      <c r="B16" s="66" t="s">
        <v>83</v>
      </c>
      <c r="C16" s="67"/>
      <c r="D16" s="492">
        <v>6.4999999999999997E-3</v>
      </c>
      <c r="E16" s="493"/>
    </row>
    <row r="17" spans="1:5" ht="14.25">
      <c r="A17" s="57" t="s">
        <v>10</v>
      </c>
      <c r="B17" s="66" t="s">
        <v>84</v>
      </c>
      <c r="C17" s="67"/>
      <c r="D17" s="492">
        <v>0.05</v>
      </c>
      <c r="E17" s="493"/>
    </row>
    <row r="18" spans="1:5" ht="14.25">
      <c r="A18" s="57" t="s">
        <v>11</v>
      </c>
      <c r="B18" s="66" t="s">
        <v>85</v>
      </c>
      <c r="C18" s="67"/>
      <c r="D18" s="492">
        <v>4.4999999999999998E-2</v>
      </c>
      <c r="E18" s="493"/>
    </row>
    <row r="19" spans="1:5" ht="14.25">
      <c r="A19" s="57"/>
      <c r="B19" s="69"/>
      <c r="C19" s="67"/>
      <c r="D19" s="492"/>
      <c r="E19" s="493"/>
    </row>
    <row r="20" spans="1:5" ht="15" thickBot="1">
      <c r="A20" s="54"/>
      <c r="B20" s="64"/>
      <c r="C20" s="70"/>
      <c r="D20" s="515"/>
      <c r="E20" s="516"/>
    </row>
    <row r="21" spans="1:5" ht="14.25">
      <c r="A21" s="59"/>
      <c r="B21" s="60"/>
      <c r="C21" s="60"/>
      <c r="D21" s="517">
        <f>ROUND(((((1+D9+D10+D11)*(1+D12)*(1+D6))/(1-D14))-1),4)</f>
        <v>0.28820000000000001</v>
      </c>
      <c r="E21" s="518"/>
    </row>
    <row r="22" spans="1:5" ht="14.25">
      <c r="A22" s="523" t="s">
        <v>86</v>
      </c>
      <c r="B22" s="524"/>
      <c r="C22" s="524"/>
      <c r="D22" s="519"/>
      <c r="E22" s="520"/>
    </row>
    <row r="23" spans="1:5" ht="15" thickBot="1">
      <c r="A23" s="61" t="s">
        <v>87</v>
      </c>
      <c r="B23" s="62"/>
      <c r="C23" s="62"/>
      <c r="D23" s="521"/>
      <c r="E23" s="522"/>
    </row>
    <row r="24" spans="1:5" ht="14.25">
      <c r="A24" s="525" t="s">
        <v>88</v>
      </c>
      <c r="B24" s="526"/>
      <c r="C24" s="526"/>
      <c r="D24" s="526"/>
      <c r="E24" s="527"/>
    </row>
    <row r="25" spans="1:5" ht="14.25">
      <c r="A25" s="506" t="s">
        <v>89</v>
      </c>
      <c r="B25" s="507"/>
      <c r="C25" s="507"/>
      <c r="D25" s="507"/>
      <c r="E25" s="508"/>
    </row>
    <row r="26" spans="1:5" ht="14.25">
      <c r="A26" s="506" t="s">
        <v>90</v>
      </c>
      <c r="B26" s="507"/>
      <c r="C26" s="507"/>
      <c r="D26" s="507"/>
      <c r="E26" s="508"/>
    </row>
    <row r="27" spans="1:5" ht="14.25">
      <c r="A27" s="506" t="s">
        <v>91</v>
      </c>
      <c r="B27" s="507"/>
      <c r="C27" s="507"/>
      <c r="D27" s="507"/>
      <c r="E27" s="508"/>
    </row>
    <row r="28" spans="1:5" ht="14.25">
      <c r="A28" s="506" t="s">
        <v>92</v>
      </c>
      <c r="B28" s="507"/>
      <c r="C28" s="507"/>
      <c r="D28" s="507"/>
      <c r="E28" s="508"/>
    </row>
    <row r="29" spans="1:5" ht="14.25">
      <c r="A29" s="506" t="s">
        <v>93</v>
      </c>
      <c r="B29" s="507"/>
      <c r="C29" s="507"/>
      <c r="D29" s="507"/>
      <c r="E29" s="508"/>
    </row>
    <row r="30" spans="1:5" ht="14.25">
      <c r="A30" s="506" t="s">
        <v>94</v>
      </c>
      <c r="B30" s="507"/>
      <c r="C30" s="507"/>
      <c r="D30" s="507"/>
      <c r="E30" s="508"/>
    </row>
    <row r="31" spans="1:5" ht="14.25">
      <c r="A31" s="506" t="s">
        <v>95</v>
      </c>
      <c r="B31" s="507"/>
      <c r="C31" s="507"/>
      <c r="D31" s="507"/>
      <c r="E31" s="508"/>
    </row>
    <row r="32" spans="1:5" ht="15" thickBot="1">
      <c r="A32" s="509" t="s">
        <v>96</v>
      </c>
      <c r="B32" s="510"/>
      <c r="C32" s="510"/>
      <c r="D32" s="510"/>
      <c r="E32" s="511"/>
    </row>
  </sheetData>
  <mergeCells count="33">
    <mergeCell ref="A31:E31"/>
    <mergeCell ref="A32:E32"/>
    <mergeCell ref="A1:E1"/>
    <mergeCell ref="A25:E25"/>
    <mergeCell ref="A26:E26"/>
    <mergeCell ref="A27:E27"/>
    <mergeCell ref="A28:E28"/>
    <mergeCell ref="A29:E29"/>
    <mergeCell ref="A30:E30"/>
    <mergeCell ref="D18:E18"/>
    <mergeCell ref="D19:E19"/>
    <mergeCell ref="D20:E20"/>
    <mergeCell ref="D21:E23"/>
    <mergeCell ref="A22:C22"/>
    <mergeCell ref="A24:E24"/>
    <mergeCell ref="D13:E13"/>
    <mergeCell ref="B14:C14"/>
    <mergeCell ref="D14:E14"/>
    <mergeCell ref="D15:E15"/>
    <mergeCell ref="D16:E16"/>
    <mergeCell ref="D17:E17"/>
    <mergeCell ref="D12:E12"/>
    <mergeCell ref="A3:E3"/>
    <mergeCell ref="B4:C4"/>
    <mergeCell ref="D4:E4"/>
    <mergeCell ref="D5:E5"/>
    <mergeCell ref="D6:E6"/>
    <mergeCell ref="D7:E7"/>
    <mergeCell ref="B8:C8"/>
    <mergeCell ref="D8:E8"/>
    <mergeCell ref="D9:E9"/>
    <mergeCell ref="D10:E10"/>
    <mergeCell ref="D11:E11"/>
  </mergeCells>
  <printOptions horizontalCentered="1"/>
  <pageMargins left="0.51181102362204722" right="0.51181102362204722" top="0.78740157480314965" bottom="0.78740157480314965" header="0.31496062992125984" footer="0.31496062992125984"/>
  <pageSetup paperSize="9" scale="110" orientation="portrait" r:id="rId1"/>
  <headerFooter>
    <oddFooter>&amp;C&amp;"Cambria,Regular"&amp;G&amp;R&amp;"Cambria,Regular"Página &amp;P de &amp;N</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45"/>
  <sheetViews>
    <sheetView view="pageBreakPreview" zoomScale="115" zoomScaleNormal="85" zoomScaleSheetLayoutView="115" workbookViewId="0">
      <selection activeCell="H4" sqref="H4"/>
    </sheetView>
  </sheetViews>
  <sheetFormatPr defaultColWidth="8.85546875" defaultRowHeight="15"/>
  <cols>
    <col min="1" max="1" width="12.140625" style="139" customWidth="1"/>
    <col min="2" max="2" width="47.5703125" style="139" customWidth="1"/>
    <col min="3" max="4" width="14.7109375" style="139" customWidth="1"/>
    <col min="5" max="5" width="10.140625" style="139" customWidth="1"/>
    <col min="6" max="6" width="14.5703125" style="139" customWidth="1"/>
    <col min="7" max="16384" width="8.85546875" style="83"/>
  </cols>
  <sheetData>
    <row r="1" spans="1:6" ht="54" customHeight="1" thickBot="1">
      <c r="A1" s="542"/>
      <c r="B1" s="543"/>
      <c r="C1" s="543"/>
      <c r="D1" s="544"/>
      <c r="E1" s="81"/>
      <c r="F1" s="82"/>
    </row>
    <row r="2" spans="1:6" ht="8.25" customHeight="1" thickBot="1">
      <c r="A2" s="545"/>
      <c r="B2" s="546"/>
      <c r="C2" s="546"/>
      <c r="D2" s="547"/>
      <c r="E2" s="84"/>
      <c r="F2" s="85"/>
    </row>
    <row r="3" spans="1:6" ht="15.75" customHeight="1" thickBot="1">
      <c r="A3" s="548" t="str">
        <f>ORÇAMENTO!A2</f>
        <v>OBJETO: REFORMA E AMPLIAÇÃO DA AVENIDA GEN. MOURA DE CARVALHO - CANTEIRO CENTRAL</v>
      </c>
      <c r="B3" s="549"/>
      <c r="C3" s="549"/>
      <c r="D3" s="550"/>
      <c r="E3" s="86"/>
      <c r="F3" s="87"/>
    </row>
    <row r="4" spans="1:6" ht="8.25" customHeight="1" thickBot="1">
      <c r="A4" s="551"/>
      <c r="B4" s="552"/>
      <c r="C4" s="552"/>
      <c r="D4" s="553"/>
      <c r="E4" s="88"/>
      <c r="F4" s="89"/>
    </row>
    <row r="5" spans="1:6" ht="14.45" customHeight="1">
      <c r="A5" s="554" t="s">
        <v>101</v>
      </c>
      <c r="B5" s="555"/>
      <c r="C5" s="555"/>
      <c r="D5" s="556"/>
      <c r="E5" s="90"/>
      <c r="F5" s="91"/>
    </row>
    <row r="6" spans="1:6">
      <c r="A6" s="539" t="s">
        <v>102</v>
      </c>
      <c r="B6" s="540" t="s">
        <v>103</v>
      </c>
      <c r="C6" s="541" t="s">
        <v>104</v>
      </c>
      <c r="D6" s="538"/>
      <c r="E6" s="537" t="s">
        <v>105</v>
      </c>
      <c r="F6" s="538"/>
    </row>
    <row r="7" spans="1:6" ht="14.45" customHeight="1">
      <c r="A7" s="539"/>
      <c r="B7" s="540"/>
      <c r="C7" s="92" t="s">
        <v>106</v>
      </c>
      <c r="D7" s="93" t="s">
        <v>107</v>
      </c>
      <c r="E7" s="94" t="s">
        <v>106</v>
      </c>
      <c r="F7" s="93" t="s">
        <v>107</v>
      </c>
    </row>
    <row r="8" spans="1:6">
      <c r="A8" s="530" t="s">
        <v>108</v>
      </c>
      <c r="B8" s="531"/>
      <c r="C8" s="531"/>
      <c r="D8" s="532"/>
      <c r="E8" s="95"/>
      <c r="F8" s="96"/>
    </row>
    <row r="9" spans="1:6">
      <c r="A9" s="97" t="s">
        <v>109</v>
      </c>
      <c r="B9" s="98" t="s">
        <v>110</v>
      </c>
      <c r="C9" s="99">
        <v>0</v>
      </c>
      <c r="D9" s="100">
        <v>0</v>
      </c>
      <c r="E9" s="101">
        <v>0.2</v>
      </c>
      <c r="F9" s="100">
        <v>0.2</v>
      </c>
    </row>
    <row r="10" spans="1:6">
      <c r="A10" s="102" t="s">
        <v>111</v>
      </c>
      <c r="B10" s="103" t="s">
        <v>112</v>
      </c>
      <c r="C10" s="104">
        <v>1.4999999999999999E-2</v>
      </c>
      <c r="D10" s="105">
        <v>1.4999999999999999E-2</v>
      </c>
      <c r="E10" s="106">
        <v>1.4999999999999999E-2</v>
      </c>
      <c r="F10" s="105">
        <v>1.4999999999999999E-2</v>
      </c>
    </row>
    <row r="11" spans="1:6">
      <c r="A11" s="97" t="s">
        <v>113</v>
      </c>
      <c r="B11" s="98" t="s">
        <v>114</v>
      </c>
      <c r="C11" s="99">
        <v>0.01</v>
      </c>
      <c r="D11" s="100">
        <v>0.01</v>
      </c>
      <c r="E11" s="101">
        <v>0.01</v>
      </c>
      <c r="F11" s="100">
        <v>0.01</v>
      </c>
    </row>
    <row r="12" spans="1:6">
      <c r="A12" s="102" t="s">
        <v>115</v>
      </c>
      <c r="B12" s="103" t="s">
        <v>116</v>
      </c>
      <c r="C12" s="104">
        <v>2E-3</v>
      </c>
      <c r="D12" s="105">
        <v>2E-3</v>
      </c>
      <c r="E12" s="106">
        <v>2E-3</v>
      </c>
      <c r="F12" s="105">
        <v>2E-3</v>
      </c>
    </row>
    <row r="13" spans="1:6">
      <c r="A13" s="97" t="s">
        <v>117</v>
      </c>
      <c r="B13" s="98" t="s">
        <v>118</v>
      </c>
      <c r="C13" s="99">
        <v>6.0000000000000001E-3</v>
      </c>
      <c r="D13" s="100">
        <v>6.0000000000000001E-3</v>
      </c>
      <c r="E13" s="101">
        <v>6.0000000000000001E-3</v>
      </c>
      <c r="F13" s="100">
        <v>6.0000000000000001E-3</v>
      </c>
    </row>
    <row r="14" spans="1:6">
      <c r="A14" s="102" t="s">
        <v>119</v>
      </c>
      <c r="B14" s="103" t="s">
        <v>120</v>
      </c>
      <c r="C14" s="104">
        <v>2.5000000000000001E-2</v>
      </c>
      <c r="D14" s="105">
        <v>2.5000000000000001E-2</v>
      </c>
      <c r="E14" s="106">
        <v>2.5000000000000001E-2</v>
      </c>
      <c r="F14" s="105">
        <v>2.5000000000000001E-2</v>
      </c>
    </row>
    <row r="15" spans="1:6">
      <c r="A15" s="97" t="s">
        <v>121</v>
      </c>
      <c r="B15" s="98" t="s">
        <v>122</v>
      </c>
      <c r="C15" s="99">
        <v>0.03</v>
      </c>
      <c r="D15" s="100">
        <v>0.03</v>
      </c>
      <c r="E15" s="101">
        <v>0.03</v>
      </c>
      <c r="F15" s="100">
        <v>0.03</v>
      </c>
    </row>
    <row r="16" spans="1:6">
      <c r="A16" s="102" t="s">
        <v>123</v>
      </c>
      <c r="B16" s="103" t="s">
        <v>124</v>
      </c>
      <c r="C16" s="104">
        <v>0.08</v>
      </c>
      <c r="D16" s="105">
        <v>0.08</v>
      </c>
      <c r="E16" s="106">
        <v>0.08</v>
      </c>
      <c r="F16" s="105">
        <v>0.08</v>
      </c>
    </row>
    <row r="17" spans="1:6">
      <c r="A17" s="97" t="s">
        <v>125</v>
      </c>
      <c r="B17" s="98" t="s">
        <v>126</v>
      </c>
      <c r="C17" s="99">
        <v>0</v>
      </c>
      <c r="D17" s="100">
        <v>0</v>
      </c>
      <c r="E17" s="101">
        <v>0</v>
      </c>
      <c r="F17" s="100">
        <v>0</v>
      </c>
    </row>
    <row r="18" spans="1:6">
      <c r="A18" s="107" t="s">
        <v>72</v>
      </c>
      <c r="B18" s="108" t="s">
        <v>127</v>
      </c>
      <c r="C18" s="109">
        <v>0.16800000000000001</v>
      </c>
      <c r="D18" s="110">
        <v>0.16800000000000001</v>
      </c>
      <c r="E18" s="111">
        <v>0.36800000000000005</v>
      </c>
      <c r="F18" s="110">
        <v>0.36800000000000005</v>
      </c>
    </row>
    <row r="19" spans="1:6">
      <c r="A19" s="530" t="s">
        <v>128</v>
      </c>
      <c r="B19" s="531"/>
      <c r="C19" s="531"/>
      <c r="D19" s="532"/>
      <c r="E19" s="531"/>
      <c r="F19" s="531"/>
    </row>
    <row r="20" spans="1:6">
      <c r="A20" s="97" t="s">
        <v>4</v>
      </c>
      <c r="B20" s="112" t="s">
        <v>129</v>
      </c>
      <c r="C20" s="113">
        <v>0.18140000000000001</v>
      </c>
      <c r="D20" s="114">
        <v>0</v>
      </c>
      <c r="E20" s="115">
        <v>0.18140000000000001</v>
      </c>
      <c r="F20" s="114">
        <v>0</v>
      </c>
    </row>
    <row r="21" spans="1:6">
      <c r="A21" s="102" t="s">
        <v>5</v>
      </c>
      <c r="B21" s="116" t="s">
        <v>130</v>
      </c>
      <c r="C21" s="117">
        <v>4.1599999999999998E-2</v>
      </c>
      <c r="D21" s="118">
        <v>0</v>
      </c>
      <c r="E21" s="119">
        <v>4.1599999999999998E-2</v>
      </c>
      <c r="F21" s="118">
        <v>0</v>
      </c>
    </row>
    <row r="22" spans="1:6">
      <c r="A22" s="97" t="s">
        <v>6</v>
      </c>
      <c r="B22" s="112" t="s">
        <v>131</v>
      </c>
      <c r="C22" s="113">
        <v>9.1999999999999998E-3</v>
      </c>
      <c r="D22" s="114">
        <v>6.8999999999999999E-3</v>
      </c>
      <c r="E22" s="115">
        <v>9.1999999999999998E-3</v>
      </c>
      <c r="F22" s="114">
        <v>6.8999999999999999E-3</v>
      </c>
    </row>
    <row r="23" spans="1:6">
      <c r="A23" s="102" t="s">
        <v>7</v>
      </c>
      <c r="B23" s="116" t="s">
        <v>132</v>
      </c>
      <c r="C23" s="117">
        <v>0.1105</v>
      </c>
      <c r="D23" s="118">
        <v>8.3299999999999999E-2</v>
      </c>
      <c r="E23" s="119">
        <v>0.1105</v>
      </c>
      <c r="F23" s="118">
        <v>8.3299999999999999E-2</v>
      </c>
    </row>
    <row r="24" spans="1:6">
      <c r="A24" s="97" t="s">
        <v>133</v>
      </c>
      <c r="B24" s="112" t="s">
        <v>134</v>
      </c>
      <c r="C24" s="113">
        <v>8.0000000000000004E-4</v>
      </c>
      <c r="D24" s="114">
        <v>5.9999999999999995E-4</v>
      </c>
      <c r="E24" s="115">
        <v>8.0000000000000004E-4</v>
      </c>
      <c r="F24" s="114">
        <v>5.9999999999999995E-4</v>
      </c>
    </row>
    <row r="25" spans="1:6">
      <c r="A25" s="102" t="s">
        <v>135</v>
      </c>
      <c r="B25" s="116" t="s">
        <v>136</v>
      </c>
      <c r="C25" s="117">
        <v>7.4000000000000003E-3</v>
      </c>
      <c r="D25" s="118">
        <v>5.5999999999999999E-3</v>
      </c>
      <c r="E25" s="119">
        <v>7.4000000000000003E-3</v>
      </c>
      <c r="F25" s="118">
        <v>5.5999999999999999E-3</v>
      </c>
    </row>
    <row r="26" spans="1:6">
      <c r="A26" s="97" t="s">
        <v>137</v>
      </c>
      <c r="B26" s="112" t="s">
        <v>138</v>
      </c>
      <c r="C26" s="113">
        <v>2.7900000000000001E-2</v>
      </c>
      <c r="D26" s="114">
        <v>0</v>
      </c>
      <c r="E26" s="115">
        <v>2.7900000000000001E-2</v>
      </c>
      <c r="F26" s="114">
        <v>0</v>
      </c>
    </row>
    <row r="27" spans="1:6">
      <c r="A27" s="102" t="s">
        <v>139</v>
      </c>
      <c r="B27" s="116" t="s">
        <v>140</v>
      </c>
      <c r="C27" s="117">
        <v>1.1999999999999999E-3</v>
      </c>
      <c r="D27" s="118">
        <v>8.9999999999999998E-4</v>
      </c>
      <c r="E27" s="119">
        <v>1.1999999999999999E-3</v>
      </c>
      <c r="F27" s="118">
        <v>8.9999999999999998E-4</v>
      </c>
    </row>
    <row r="28" spans="1:6">
      <c r="A28" s="97" t="s">
        <v>141</v>
      </c>
      <c r="B28" s="112" t="s">
        <v>142</v>
      </c>
      <c r="C28" s="113">
        <v>0.1009</v>
      </c>
      <c r="D28" s="114">
        <v>7.6100000000000001E-2</v>
      </c>
      <c r="E28" s="115">
        <v>0.1009</v>
      </c>
      <c r="F28" s="114">
        <v>7.6100000000000001E-2</v>
      </c>
    </row>
    <row r="29" spans="1:6">
      <c r="A29" s="102" t="s">
        <v>143</v>
      </c>
      <c r="B29" s="116" t="s">
        <v>144</v>
      </c>
      <c r="C29" s="117">
        <v>2.9999999999999997E-4</v>
      </c>
      <c r="D29" s="118">
        <v>2.0000000000000001E-4</v>
      </c>
      <c r="E29" s="119">
        <v>2.9999999999999997E-4</v>
      </c>
      <c r="F29" s="118">
        <v>2.0000000000000001E-4</v>
      </c>
    </row>
    <row r="30" spans="1:6">
      <c r="A30" s="120" t="s">
        <v>74</v>
      </c>
      <c r="B30" s="121" t="s">
        <v>145</v>
      </c>
      <c r="C30" s="122">
        <v>0.48120000000000002</v>
      </c>
      <c r="D30" s="123">
        <v>0.1736</v>
      </c>
      <c r="E30" s="124">
        <v>0.48120000000000002</v>
      </c>
      <c r="F30" s="123">
        <v>0.1736</v>
      </c>
    </row>
    <row r="31" spans="1:6">
      <c r="A31" s="530" t="s">
        <v>146</v>
      </c>
      <c r="B31" s="531"/>
      <c r="C31" s="531"/>
      <c r="D31" s="532"/>
      <c r="E31" s="531"/>
      <c r="F31" s="531"/>
    </row>
    <row r="32" spans="1:6">
      <c r="A32" s="97" t="s">
        <v>8</v>
      </c>
      <c r="B32" s="112" t="s">
        <v>147</v>
      </c>
      <c r="C32" s="113">
        <v>6.2799999999999995E-2</v>
      </c>
      <c r="D32" s="114">
        <v>4.7399999999999998E-2</v>
      </c>
      <c r="E32" s="115">
        <v>6.2799999999999995E-2</v>
      </c>
      <c r="F32" s="114">
        <v>4.7399999999999998E-2</v>
      </c>
    </row>
    <row r="33" spans="1:6">
      <c r="A33" s="102" t="s">
        <v>9</v>
      </c>
      <c r="B33" s="116" t="s">
        <v>148</v>
      </c>
      <c r="C33" s="117">
        <v>3.5000000000000001E-3</v>
      </c>
      <c r="D33" s="118">
        <v>2.5999999999999999E-3</v>
      </c>
      <c r="E33" s="119">
        <v>3.5000000000000001E-3</v>
      </c>
      <c r="F33" s="118">
        <v>2.5999999999999999E-3</v>
      </c>
    </row>
    <row r="34" spans="1:6">
      <c r="A34" s="97" t="s">
        <v>10</v>
      </c>
      <c r="B34" s="112" t="s">
        <v>149</v>
      </c>
      <c r="C34" s="113">
        <v>4.2299999999999997E-2</v>
      </c>
      <c r="D34" s="114">
        <v>3.1899999999999998E-2</v>
      </c>
      <c r="E34" s="115">
        <v>4.2299999999999997E-2</v>
      </c>
      <c r="F34" s="114">
        <v>3.1899999999999998E-2</v>
      </c>
    </row>
    <row r="35" spans="1:6">
      <c r="A35" s="102" t="s">
        <v>11</v>
      </c>
      <c r="B35" s="116" t="s">
        <v>150</v>
      </c>
      <c r="C35" s="117">
        <v>5.0099999999999999E-2</v>
      </c>
      <c r="D35" s="118">
        <v>3.78E-2</v>
      </c>
      <c r="E35" s="119">
        <v>5.0099999999999999E-2</v>
      </c>
      <c r="F35" s="118">
        <v>3.78E-2</v>
      </c>
    </row>
    <row r="36" spans="1:6">
      <c r="A36" s="97" t="s">
        <v>151</v>
      </c>
      <c r="B36" s="112" t="s">
        <v>152</v>
      </c>
      <c r="C36" s="113">
        <v>5.3E-3</v>
      </c>
      <c r="D36" s="114">
        <v>4.0000000000000001E-3</v>
      </c>
      <c r="E36" s="115">
        <v>5.3E-3</v>
      </c>
      <c r="F36" s="114">
        <v>4.0000000000000001E-3</v>
      </c>
    </row>
    <row r="37" spans="1:6">
      <c r="A37" s="107" t="s">
        <v>80</v>
      </c>
      <c r="B37" s="108" t="s">
        <v>153</v>
      </c>
      <c r="C37" s="109">
        <v>0.16400000000000001</v>
      </c>
      <c r="D37" s="110">
        <v>0.1237</v>
      </c>
      <c r="E37" s="111">
        <v>0.16400000000000001</v>
      </c>
      <c r="F37" s="110">
        <v>0.1237</v>
      </c>
    </row>
    <row r="38" spans="1:6">
      <c r="A38" s="530" t="s">
        <v>154</v>
      </c>
      <c r="B38" s="531"/>
      <c r="C38" s="531"/>
      <c r="D38" s="532"/>
      <c r="E38" s="531"/>
      <c r="F38" s="531"/>
    </row>
    <row r="39" spans="1:6">
      <c r="A39" s="97" t="s">
        <v>155</v>
      </c>
      <c r="B39" s="112" t="s">
        <v>156</v>
      </c>
      <c r="C39" s="99">
        <v>8.0799999999999997E-2</v>
      </c>
      <c r="D39" s="100">
        <v>2.92E-2</v>
      </c>
      <c r="E39" s="101">
        <v>0.17710000000000001</v>
      </c>
      <c r="F39" s="100">
        <v>6.3899999999999998E-2</v>
      </c>
    </row>
    <row r="40" spans="1:6" ht="25.5">
      <c r="A40" s="102" t="s">
        <v>157</v>
      </c>
      <c r="B40" s="125" t="s">
        <v>158</v>
      </c>
      <c r="C40" s="104">
        <v>5.5999999999999999E-3</v>
      </c>
      <c r="D40" s="105">
        <v>4.1999999999999997E-3</v>
      </c>
      <c r="E40" s="106">
        <v>6.3E-3</v>
      </c>
      <c r="F40" s="105">
        <v>4.7000000000000002E-3</v>
      </c>
    </row>
    <row r="41" spans="1:6">
      <c r="A41" s="97" t="s">
        <v>159</v>
      </c>
      <c r="B41" s="121" t="s">
        <v>160</v>
      </c>
      <c r="C41" s="122">
        <v>8.6399999999999991E-2</v>
      </c>
      <c r="D41" s="123">
        <v>3.3399999999999999E-2</v>
      </c>
      <c r="E41" s="124">
        <v>0.18340000000000001</v>
      </c>
      <c r="F41" s="123">
        <v>6.8599999999999994E-2</v>
      </c>
    </row>
    <row r="42" spans="1:6" ht="15.75" thickBot="1">
      <c r="A42" s="533" t="s">
        <v>161</v>
      </c>
      <c r="B42" s="534"/>
      <c r="C42" s="126">
        <v>0.89959999999999996</v>
      </c>
      <c r="D42" s="127">
        <v>0.49869999999999998</v>
      </c>
      <c r="E42" s="128">
        <v>1.1966000000000001</v>
      </c>
      <c r="F42" s="129">
        <v>0.7339</v>
      </c>
    </row>
    <row r="43" spans="1:6">
      <c r="A43" s="130"/>
      <c r="B43" s="131"/>
      <c r="C43" s="84"/>
      <c r="D43" s="85"/>
      <c r="E43" s="132"/>
      <c r="F43" s="133"/>
    </row>
    <row r="44" spans="1:6" ht="15.75" thickBot="1">
      <c r="A44" s="535" t="s">
        <v>162</v>
      </c>
      <c r="B44" s="536"/>
      <c r="C44" s="536"/>
      <c r="D44" s="89"/>
      <c r="E44" s="88"/>
      <c r="F44" s="89"/>
    </row>
    <row r="45" spans="1:6" ht="15.75" thickBot="1">
      <c r="A45" s="134"/>
      <c r="B45" s="134"/>
      <c r="C45" s="135"/>
      <c r="D45" s="136"/>
      <c r="E45" s="137"/>
      <c r="F45" s="138"/>
    </row>
  </sheetData>
  <mergeCells count="18">
    <mergeCell ref="A1:D1"/>
    <mergeCell ref="A2:D2"/>
    <mergeCell ref="A3:D3"/>
    <mergeCell ref="A4:D4"/>
    <mergeCell ref="A5:D5"/>
    <mergeCell ref="A38:D38"/>
    <mergeCell ref="E38:F38"/>
    <mergeCell ref="A42:B42"/>
    <mergeCell ref="A44:C44"/>
    <mergeCell ref="E6:F6"/>
    <mergeCell ref="A8:D8"/>
    <mergeCell ref="A19:D19"/>
    <mergeCell ref="E19:F19"/>
    <mergeCell ref="A31:D31"/>
    <mergeCell ref="E31:F31"/>
    <mergeCell ref="A6:A7"/>
    <mergeCell ref="B6:B7"/>
    <mergeCell ref="C6:D6"/>
  </mergeCells>
  <printOptions horizontalCentered="1"/>
  <pageMargins left="0.51181102362204722" right="0.51181102362204722" top="0.78740157480314965" bottom="0.78740157480314965" header="0.31496062992125984" footer="0.31496062992125984"/>
  <pageSetup paperSize="9" orientation="portrait" r:id="rId1"/>
  <headerFooter>
    <oddFooter>&amp;C&amp;"Cambria,Regular"&amp;12&amp;G&amp;R&amp;"Cambria,Regular"&amp;12Página &amp;P de &amp;N</oddFooter>
  </headerFooter>
  <rowBreaks count="1" manualBreakCount="1">
    <brk id="44" max="6" man="1"/>
  </rowBreaks>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7</vt:i4>
      </vt:variant>
      <vt:variant>
        <vt:lpstr>Intervalos nomeados</vt:lpstr>
      </vt:variant>
      <vt:variant>
        <vt:i4>11</vt:i4>
      </vt:variant>
    </vt:vector>
  </HeadingPairs>
  <TitlesOfParts>
    <vt:vector size="18" baseType="lpstr">
      <vt:lpstr>RESUMO</vt:lpstr>
      <vt:lpstr>ORÇAMENTO</vt:lpstr>
      <vt:lpstr>MEM. CÁLCULO</vt:lpstr>
      <vt:lpstr>Composições Unitárias</vt:lpstr>
      <vt:lpstr>CRONOGRAMA</vt:lpstr>
      <vt:lpstr>BDI</vt:lpstr>
      <vt:lpstr>LEIS_SOCIAIS</vt:lpstr>
      <vt:lpstr>'Composições Unitárias'!Area_de_impressao</vt:lpstr>
      <vt:lpstr>CRONOGRAMA!Area_de_impressao</vt:lpstr>
      <vt:lpstr>LEIS_SOCIAIS!Area_de_impressao</vt:lpstr>
      <vt:lpstr>'MEM. CÁLCULO'!Area_de_impressao</vt:lpstr>
      <vt:lpstr>ORÇAMENTO!Area_de_impressao</vt:lpstr>
      <vt:lpstr>RESUMO!Area_de_impressao</vt:lpstr>
      <vt:lpstr>cpu</vt:lpstr>
      <vt:lpstr>'Composições Unitárias'!Titulos_de_impressao</vt:lpstr>
      <vt:lpstr>'MEM. CÁLCULO'!Titulos_de_impressao</vt:lpstr>
      <vt:lpstr>ORÇAMENTO!Titulos_de_impressao</vt:lpstr>
      <vt:lpstr>RESUMO!Titulos_de_impressao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crs.vidal@oi.com.br</dc:creator>
  <cp:lastModifiedBy>User</cp:lastModifiedBy>
  <cp:lastPrinted>2021-10-26T19:57:04Z</cp:lastPrinted>
  <dcterms:created xsi:type="dcterms:W3CDTF">2008-04-07T21:51:54Z</dcterms:created>
  <dcterms:modified xsi:type="dcterms:W3CDTF">2022-03-31T13:04:09Z</dcterms:modified>
</cp:coreProperties>
</file>